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485969_uni_au_dk/Documents/PhD/Side project - No gas from Russia/IDEES_EU28/"/>
    </mc:Choice>
  </mc:AlternateContent>
  <xr:revisionPtr revIDLastSave="55" documentId="11_9889752E63EB035EF590375FE2C7E27DBAE27A7C" xr6:coauthVersionLast="46" xr6:coauthVersionMax="46" xr10:uidLastSave="{8C434997-2B70-4618-B146-E79FB3986A92}"/>
  <bookViews>
    <workbookView xWindow="-108" yWindow="-108" windowWidth="23256" windowHeight="12576" activeTab="4" xr2:uid="{00000000-000D-0000-FFFF-FFFF00000000}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H125" i="57"/>
  <c r="Q125" i="57"/>
  <c r="I125" i="57"/>
  <c r="Q359" i="69"/>
  <c r="Q416" i="69" s="1"/>
  <c r="M359" i="69"/>
  <c r="M416" i="69" s="1"/>
  <c r="I359" i="69"/>
  <c r="I416" i="69" s="1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N106" i="57"/>
  <c r="J106" i="57"/>
  <c r="G344" i="69"/>
  <c r="F106" i="57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H82" i="57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L39" i="57"/>
  <c r="K358" i="65"/>
  <c r="G358" i="65"/>
  <c r="D39" i="57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N144" i="45"/>
  <c r="D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C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F16" i="47" l="1"/>
  <c r="F16" i="50" s="1"/>
  <c r="J16" i="47"/>
  <c r="J16" i="50" s="1"/>
  <c r="L117" i="47"/>
  <c r="L117" i="50" s="1"/>
  <c r="C168" i="55"/>
  <c r="C168" i="59" s="1"/>
  <c r="F120" i="57"/>
  <c r="C85" i="55"/>
  <c r="H175" i="45"/>
  <c r="L175" i="45"/>
  <c r="L175" i="47"/>
  <c r="P175" i="47"/>
  <c r="C146" i="55"/>
  <c r="B58" i="45"/>
  <c r="O44" i="45"/>
  <c r="H154" i="47"/>
  <c r="H154" i="50" s="1"/>
  <c r="E85" i="54"/>
  <c r="D128" i="54"/>
  <c r="J120" i="57"/>
  <c r="I85" i="54"/>
  <c r="L128" i="54"/>
  <c r="M136" i="54"/>
  <c r="F55" i="57"/>
  <c r="F55" i="60" s="1"/>
  <c r="H63" i="57"/>
  <c r="D150" i="45"/>
  <c r="L150" i="45"/>
  <c r="G4" i="47"/>
  <c r="K4" i="47"/>
  <c r="O4" i="47"/>
  <c r="H12" i="47"/>
  <c r="M44" i="47"/>
  <c r="H128" i="47"/>
  <c r="N55" i="45"/>
  <c r="E162" i="55"/>
  <c r="Q93" i="57"/>
  <c r="I120" i="57"/>
  <c r="P25" i="54"/>
  <c r="I70" i="54"/>
  <c r="H128" i="54"/>
  <c r="N100" i="45"/>
  <c r="D128" i="47"/>
  <c r="Q5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294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Q97" i="60" s="1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Q166" i="47" s="1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D111" i="55" s="1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H133" i="69" s="1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K412" i="68" s="1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66" i="44" s="1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9" i="45" s="1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D142" i="64" s="1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L127" i="69" s="1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48" i="45" s="1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332" i="70" s="1"/>
  <c r="C299" i="70"/>
  <c r="C29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E108" i="71"/>
  <c r="M108" i="71"/>
  <c r="B154" i="44"/>
  <c r="B106" i="71"/>
  <c r="B104" i="71" s="1"/>
  <c r="L162" i="44"/>
  <c r="L95" i="72"/>
  <c r="Q96" i="72"/>
  <c r="K168" i="44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M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L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C127" i="67" s="1"/>
  <c r="G129" i="67"/>
  <c r="K129" i="67"/>
  <c r="O129" i="67"/>
  <c r="D82" i="45"/>
  <c r="O82" i="45"/>
  <c r="F136" i="68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27" i="69"/>
  <c r="D147" i="69"/>
  <c r="H14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66" i="45" s="1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D30" i="45" s="1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K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87" i="45" s="1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30" i="45" s="1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49" i="47" s="1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333" i="67" s="1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30" i="54" s="1"/>
  <c r="E294" i="65"/>
  <c r="E332" i="65" s="1"/>
  <c r="I32" i="54"/>
  <c r="I294" i="65"/>
  <c r="I332" i="65" s="1"/>
  <c r="M32" i="54"/>
  <c r="M294" i="65"/>
  <c r="Q32" i="54"/>
  <c r="Q294" i="65"/>
  <c r="Q332" i="65" s="1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120" i="54"/>
  <c r="O120" i="54"/>
  <c r="O302" i="69"/>
  <c r="O300" i="69" s="1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I340" i="70" s="1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289" i="72" s="1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148" i="60" s="1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37" i="66"/>
  <c r="C319" i="67"/>
  <c r="C339" i="67"/>
  <c r="C381" i="68"/>
  <c r="C412" i="68"/>
  <c r="C484" i="68"/>
  <c r="C393" i="68"/>
  <c r="C387" i="69"/>
  <c r="C330" i="69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H305" i="69" s="1"/>
  <c r="H324" i="69" s="1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D316" i="69" s="1"/>
  <c r="H117" i="55"/>
  <c r="H318" i="69"/>
  <c r="L117" i="55"/>
  <c r="L111" i="55" s="1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K300" i="69"/>
  <c r="O377" i="69"/>
  <c r="E125" i="54"/>
  <c r="E287" i="70"/>
  <c r="I125" i="54"/>
  <c r="I287" i="70"/>
  <c r="M125" i="54"/>
  <c r="M287" i="70"/>
  <c r="Q125" i="54"/>
  <c r="Q287" i="70"/>
  <c r="E289" i="70"/>
  <c r="M289" i="70"/>
  <c r="I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05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L316" i="66"/>
  <c r="J337" i="66"/>
  <c r="O58" i="55"/>
  <c r="F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19" i="70"/>
  <c r="K396" i="70"/>
  <c r="K339" i="70"/>
  <c r="M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28" i="70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Q330" i="65"/>
  <c r="E312" i="65"/>
  <c r="I31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C166" i="57"/>
  <c r="F74" i="55"/>
  <c r="N74" i="55"/>
  <c r="H77" i="55"/>
  <c r="P77" i="55"/>
  <c r="J87" i="55"/>
  <c r="F100" i="55"/>
  <c r="N100" i="55"/>
  <c r="F51" i="55"/>
  <c r="N51" i="55"/>
  <c r="O68" i="55"/>
  <c r="F130" i="55"/>
  <c r="N130" i="55"/>
  <c r="L148" i="55"/>
  <c r="C148" i="54"/>
  <c r="G130" i="54"/>
  <c r="C9" i="54"/>
  <c r="E25" i="47"/>
  <c r="I25" i="47"/>
  <c r="M25" i="47"/>
  <c r="Q25" i="47"/>
  <c r="J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H161" i="47"/>
  <c r="E166" i="47"/>
  <c r="H130" i="47"/>
  <c r="H130" i="50" s="1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K49" i="45"/>
  <c r="G9" i="45"/>
  <c r="E44" i="45"/>
  <c r="M44" i="45"/>
  <c r="F70" i="45"/>
  <c r="N70" i="45"/>
  <c r="H3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L166" i="45"/>
  <c r="B14" i="7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H143" i="47" l="1"/>
  <c r="J130" i="45"/>
  <c r="B9" i="47"/>
  <c r="H9" i="47"/>
  <c r="L166" i="44"/>
  <c r="F49" i="45"/>
  <c r="G130" i="55"/>
  <c r="G62" i="55"/>
  <c r="C68" i="45"/>
  <c r="F166" i="45"/>
  <c r="N111" i="47"/>
  <c r="N111" i="50" s="1"/>
  <c r="G130" i="47"/>
  <c r="G124" i="47" s="1"/>
  <c r="M9" i="54"/>
  <c r="N111" i="57"/>
  <c r="N105" i="57" s="1"/>
  <c r="C343" i="69"/>
  <c r="F87" i="54"/>
  <c r="F359" i="68" s="1"/>
  <c r="N381" i="64"/>
  <c r="H304" i="71"/>
  <c r="Q326" i="69"/>
  <c r="L148" i="60"/>
  <c r="H354" i="64"/>
  <c r="E148" i="54"/>
  <c r="H49" i="47"/>
  <c r="G151" i="65"/>
  <c r="C181" i="64"/>
  <c r="C244" i="64" s="1"/>
  <c r="C9" i="45"/>
  <c r="G166" i="45"/>
  <c r="C166" i="55"/>
  <c r="C161" i="55" s="1"/>
  <c r="C161" i="45"/>
  <c r="B166" i="45"/>
  <c r="B148" i="45"/>
  <c r="P166" i="44"/>
  <c r="P161" i="44" s="1"/>
  <c r="O166" i="44"/>
  <c r="O30" i="47"/>
  <c r="D148" i="45"/>
  <c r="O148" i="57"/>
  <c r="O143" i="57" s="1"/>
  <c r="M389" i="64"/>
  <c r="M452" i="64" s="1"/>
  <c r="L325" i="66"/>
  <c r="G393" i="64"/>
  <c r="G456" i="64" s="1"/>
  <c r="G315" i="71"/>
  <c r="I337" i="69"/>
  <c r="F305" i="66"/>
  <c r="E154" i="72"/>
  <c r="K181" i="64"/>
  <c r="K244" i="64" s="1"/>
  <c r="J30" i="47"/>
  <c r="P98" i="71"/>
  <c r="O62" i="45"/>
  <c r="C166" i="44"/>
  <c r="C161" i="44" s="1"/>
  <c r="D166" i="45"/>
  <c r="I111" i="45"/>
  <c r="C9" i="55"/>
  <c r="O62" i="55"/>
  <c r="L148" i="57"/>
  <c r="L143" i="57" s="1"/>
  <c r="H68" i="57"/>
  <c r="H62" i="57" s="1"/>
  <c r="H166" i="60"/>
  <c r="Q49" i="55"/>
  <c r="Q43" i="55" s="1"/>
  <c r="N161" i="71"/>
  <c r="O151" i="65"/>
  <c r="D165" i="66"/>
  <c r="Q9" i="47"/>
  <c r="L87" i="47"/>
  <c r="M166" i="47"/>
  <c r="G124" i="54"/>
  <c r="C111" i="57"/>
  <c r="C105" i="57" s="1"/>
  <c r="Q350" i="67"/>
  <c r="L297" i="66"/>
  <c r="C312" i="69"/>
  <c r="E354" i="68"/>
  <c r="Q293" i="67"/>
  <c r="E326" i="64"/>
  <c r="E410" i="64" s="1"/>
  <c r="K327" i="72"/>
  <c r="O166" i="60"/>
  <c r="J132" i="69"/>
  <c r="F87" i="45"/>
  <c r="M148" i="47"/>
  <c r="K324" i="71"/>
  <c r="Q326" i="64"/>
  <c r="Q410" i="64" s="1"/>
  <c r="B98" i="72"/>
  <c r="F99" i="70"/>
  <c r="Q151" i="70"/>
  <c r="I151" i="70"/>
  <c r="H162" i="67"/>
  <c r="H219" i="67" s="1"/>
  <c r="K166" i="44"/>
  <c r="P130" i="47"/>
  <c r="P124" i="47" s="1"/>
  <c r="P148" i="55"/>
  <c r="E350" i="67"/>
  <c r="L363" i="64"/>
  <c r="F297" i="66"/>
  <c r="I354" i="67"/>
  <c r="I411" i="67" s="1"/>
  <c r="Q411" i="68"/>
  <c r="N319" i="66"/>
  <c r="K30" i="55"/>
  <c r="K24" i="55" s="1"/>
  <c r="J327" i="67"/>
  <c r="P166" i="55"/>
  <c r="H130" i="60"/>
  <c r="O151" i="67"/>
  <c r="I111" i="55"/>
  <c r="I105" i="55" s="1"/>
  <c r="P162" i="67"/>
  <c r="P219" i="67" s="1"/>
  <c r="K68" i="54"/>
  <c r="K87" i="54"/>
  <c r="K81" i="54" s="1"/>
  <c r="H291" i="70"/>
  <c r="N111" i="54"/>
  <c r="M143" i="57"/>
  <c r="M9" i="45"/>
  <c r="M3" i="45" s="1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B24" i="47" s="1"/>
  <c r="E337" i="67"/>
  <c r="F148" i="55"/>
  <c r="F143" i="55" s="1"/>
  <c r="P12" i="59"/>
  <c r="P9" i="55"/>
  <c r="P3" i="55" s="1"/>
  <c r="O470" i="68"/>
  <c r="O372" i="68"/>
  <c r="G333" i="65"/>
  <c r="G293" i="65"/>
  <c r="G291" i="65" s="1"/>
  <c r="I412" i="64"/>
  <c r="I326" i="64"/>
  <c r="I410" i="64" s="1"/>
  <c r="Q300" i="66"/>
  <c r="Q338" i="66" s="1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81" i="47" s="1"/>
  <c r="B130" i="47"/>
  <c r="P97" i="60"/>
  <c r="P87" i="57"/>
  <c r="P431" i="68" s="1"/>
  <c r="E293" i="67"/>
  <c r="E291" i="67" s="1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G148" i="45"/>
  <c r="G143" i="45" s="1"/>
  <c r="C148" i="45"/>
  <c r="H166" i="45"/>
  <c r="I68" i="45"/>
  <c r="K87" i="57"/>
  <c r="K431" i="68" s="1"/>
  <c r="E111" i="45"/>
  <c r="E105" i="45" s="1"/>
  <c r="C30" i="45"/>
  <c r="E49" i="55"/>
  <c r="P161" i="55"/>
  <c r="O374" i="64"/>
  <c r="J87" i="45"/>
  <c r="J81" i="45" s="1"/>
  <c r="Q68" i="54"/>
  <c r="M111" i="45"/>
  <c r="M105" i="45" s="1"/>
  <c r="E166" i="55"/>
  <c r="E161" i="55" s="1"/>
  <c r="M30" i="55"/>
  <c r="J148" i="45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E49" i="57"/>
  <c r="E43" i="57" s="1"/>
  <c r="K111" i="60"/>
  <c r="H310" i="65"/>
  <c r="N327" i="65"/>
  <c r="F308" i="65"/>
  <c r="F327" i="65" s="1"/>
  <c r="J166" i="55"/>
  <c r="J161" i="55" s="1"/>
  <c r="J396" i="66"/>
  <c r="C332" i="69"/>
  <c r="I361" i="68"/>
  <c r="E286" i="65"/>
  <c r="D148" i="60"/>
  <c r="E9" i="57"/>
  <c r="E3" i="57" s="1"/>
  <c r="L294" i="72"/>
  <c r="L312" i="72" s="1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D105" i="54" s="1"/>
  <c r="L291" i="67"/>
  <c r="Q328" i="65"/>
  <c r="G3" i="55"/>
  <c r="J49" i="57"/>
  <c r="J43" i="57" s="1"/>
  <c r="M381" i="68"/>
  <c r="M405" i="68" s="1"/>
  <c r="J300" i="69"/>
  <c r="J318" i="64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Q3" i="54" s="1"/>
  <c r="H9" i="57"/>
  <c r="H3" i="57" s="1"/>
  <c r="G374" i="64"/>
  <c r="M166" i="44"/>
  <c r="M161" i="44" s="1"/>
  <c r="J166" i="47"/>
  <c r="J161" i="47" s="1"/>
  <c r="G30" i="47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431" i="64" s="1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F124" i="55"/>
  <c r="C62" i="57"/>
  <c r="G9" i="57"/>
  <c r="G3" i="57" s="1"/>
  <c r="D105" i="55"/>
  <c r="I24" i="55"/>
  <c r="P62" i="54"/>
  <c r="E327" i="70"/>
  <c r="P111" i="55"/>
  <c r="P105" i="55" s="1"/>
  <c r="E24" i="54"/>
  <c r="M111" i="54"/>
  <c r="M105" i="54" s="1"/>
  <c r="Q132" i="64"/>
  <c r="Q68" i="47"/>
  <c r="I125" i="50"/>
  <c r="L98" i="71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O124" i="57" s="1"/>
  <c r="F30" i="47"/>
  <c r="F24" i="47" s="1"/>
  <c r="F118" i="66"/>
  <c r="L169" i="64"/>
  <c r="Q87" i="45"/>
  <c r="Q141" i="68" s="1"/>
  <c r="O161" i="44"/>
  <c r="F161" i="45"/>
  <c r="D49" i="47"/>
  <c r="D43" i="47" s="1"/>
  <c r="I165" i="65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B93" i="69"/>
  <c r="K177" i="64"/>
  <c r="D331" i="69"/>
  <c r="D388" i="69"/>
  <c r="N43" i="45"/>
  <c r="I62" i="45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5" i="65" s="1"/>
  <c r="P336" i="65"/>
  <c r="H336" i="65"/>
  <c r="L286" i="65"/>
  <c r="D286" i="65"/>
  <c r="D324" i="65" s="1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P162" i="64" s="1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Q141" i="65" s="1"/>
  <c r="N104" i="65"/>
  <c r="G106" i="65"/>
  <c r="O106" i="65"/>
  <c r="H107" i="65"/>
  <c r="P107" i="65"/>
  <c r="I109" i="65"/>
  <c r="M109" i="65"/>
  <c r="M147" i="65" s="1"/>
  <c r="Q109" i="65"/>
  <c r="Q147" i="65" s="1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C24" i="45"/>
  <c r="E161" i="47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L327" i="67" s="1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M62" i="55" s="1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3" i="68" s="1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O107" i="64"/>
  <c r="O149" i="64" s="1"/>
  <c r="H108" i="64"/>
  <c r="H150" i="64" s="1"/>
  <c r="P108" i="64"/>
  <c r="I7" i="44"/>
  <c r="I110" i="64"/>
  <c r="I152" i="64" s="1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M164" i="64" s="1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B140" i="65" s="1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C136" i="67" s="1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B105" i="45"/>
  <c r="D161" i="45"/>
  <c r="N81" i="45"/>
  <c r="K141" i="68"/>
  <c r="B161" i="47"/>
  <c r="J148" i="47"/>
  <c r="J154" i="50"/>
  <c r="J62" i="47"/>
  <c r="F49" i="47"/>
  <c r="N9" i="47"/>
  <c r="B130" i="50"/>
  <c r="B124" i="4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105" i="54"/>
  <c r="F105" i="54"/>
  <c r="N293" i="67"/>
  <c r="N331" i="67" s="1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D43" i="55" s="1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C43" i="47" s="1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I143" i="55" s="1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L280" i="72" s="1"/>
  <c r="D286" i="72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16" i="71" s="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K124" i="66"/>
  <c r="M120" i="66"/>
  <c r="E120" i="66"/>
  <c r="P113" i="66"/>
  <c r="P127" i="65"/>
  <c r="J24" i="45"/>
  <c r="J135" i="64"/>
  <c r="D9" i="45"/>
  <c r="B135" i="71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Q62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J147" i="66"/>
  <c r="L118" i="66"/>
  <c r="Q116" i="66"/>
  <c r="I116" i="66"/>
  <c r="G30" i="45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D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Q291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B105" i="47"/>
  <c r="B111" i="50"/>
  <c r="M143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K24" i="54" s="1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42" i="64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O124" i="44" s="1"/>
  <c r="I105" i="45"/>
  <c r="C81" i="45"/>
  <c r="C141" i="68"/>
  <c r="E130" i="47"/>
  <c r="E136" i="50"/>
  <c r="L111" i="47"/>
  <c r="L113" i="50"/>
  <c r="F62" i="47"/>
  <c r="I105" i="47"/>
  <c r="G43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B3" i="45"/>
  <c r="D143" i="45"/>
  <c r="G43" i="45"/>
  <c r="D24" i="45"/>
  <c r="N68" i="45"/>
  <c r="N124" i="45"/>
  <c r="Q130" i="47"/>
  <c r="Q136" i="50"/>
  <c r="N49" i="47"/>
  <c r="D143" i="47"/>
  <c r="C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J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D338" i="67"/>
  <c r="H331" i="67"/>
  <c r="H328" i="67"/>
  <c r="N325" i="67"/>
  <c r="N305" i="67"/>
  <c r="J331" i="66"/>
  <c r="Q327" i="66"/>
  <c r="D324" i="66"/>
  <c r="E331" i="65"/>
  <c r="Q325" i="65"/>
  <c r="Q305" i="65"/>
  <c r="I305" i="65"/>
  <c r="I324" i="65" s="1"/>
  <c r="I325" i="65"/>
  <c r="N375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I388" i="69"/>
  <c r="I331" i="69"/>
  <c r="O105" i="55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62" i="55"/>
  <c r="I331" i="66"/>
  <c r="L308" i="66"/>
  <c r="L327" i="66" s="1"/>
  <c r="L328" i="66"/>
  <c r="H327" i="66"/>
  <c r="E326" i="66"/>
  <c r="O324" i="66"/>
  <c r="N333" i="65"/>
  <c r="L332" i="65"/>
  <c r="H331" i="65"/>
  <c r="D330" i="65"/>
  <c r="D310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F134" i="66"/>
  <c r="Q30" i="45"/>
  <c r="J138" i="65"/>
  <c r="L134" i="65"/>
  <c r="K113" i="65"/>
  <c r="G24" i="4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O173" i="68"/>
  <c r="N147" i="68"/>
  <c r="M120" i="67"/>
  <c r="M118" i="67" s="1"/>
  <c r="F145" i="66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E87" i="45"/>
  <c r="O116" i="67"/>
  <c r="O136" i="67"/>
  <c r="G116" i="67"/>
  <c r="M62" i="45"/>
  <c r="C142" i="66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P132" i="69"/>
  <c r="O177" i="68"/>
  <c r="N151" i="68"/>
  <c r="F151" i="68"/>
  <c r="O147" i="68"/>
  <c r="L139" i="68"/>
  <c r="D139" i="68"/>
  <c r="M136" i="68"/>
  <c r="Q127" i="67"/>
  <c r="I127" i="67"/>
  <c r="E118" i="67"/>
  <c r="J116" i="67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I15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I120" i="65"/>
  <c r="O138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F170" i="39"/>
  <c r="L152" i="39"/>
  <c r="D152" i="39"/>
  <c r="K151" i="39"/>
  <c r="F134" i="39"/>
  <c r="L115" i="39"/>
  <c r="H115" i="39"/>
  <c r="N95" i="39"/>
  <c r="F95" i="39"/>
  <c r="H90" i="39"/>
  <c r="N34" i="39"/>
  <c r="F34" i="39"/>
  <c r="D170" i="39"/>
  <c r="H152" i="39"/>
  <c r="J52" i="39"/>
  <c r="D134" i="39"/>
  <c r="J133" i="39"/>
  <c r="J114" i="39"/>
  <c r="L95" i="39"/>
  <c r="P91" i="39"/>
  <c r="H91" i="39"/>
  <c r="H13" i="39"/>
  <c r="L169" i="39"/>
  <c r="P151" i="39"/>
  <c r="J151" i="39"/>
  <c r="H151" i="39"/>
  <c r="G94" i="39"/>
  <c r="M90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O170" i="39" l="1"/>
  <c r="O72" i="39"/>
  <c r="J134" i="39"/>
  <c r="Q152" i="72"/>
  <c r="G327" i="70"/>
  <c r="E81" i="55"/>
  <c r="N405" i="68"/>
  <c r="O95" i="39"/>
  <c r="L334" i="72"/>
  <c r="L388" i="72" s="1"/>
  <c r="F81" i="54"/>
  <c r="J95" i="39"/>
  <c r="O323" i="64"/>
  <c r="O368" i="64"/>
  <c r="G174" i="64"/>
  <c r="M169" i="39"/>
  <c r="D425" i="68"/>
  <c r="J170" i="39"/>
  <c r="M126" i="64"/>
  <c r="K124" i="47"/>
  <c r="G134" i="39"/>
  <c r="K152" i="39"/>
  <c r="N115" i="39"/>
  <c r="N348" i="70"/>
  <c r="N405" i="70" s="1"/>
  <c r="G348" i="70"/>
  <c r="G405" i="70" s="1"/>
  <c r="F132" i="72"/>
  <c r="E156" i="66"/>
  <c r="E150" i="66" s="1"/>
  <c r="E105" i="47"/>
  <c r="P348" i="67"/>
  <c r="F353" i="68"/>
  <c r="K81" i="57"/>
  <c r="P130" i="50"/>
  <c r="C386" i="64"/>
  <c r="K359" i="68"/>
  <c r="O112" i="66"/>
  <c r="G130" i="50"/>
  <c r="N348" i="69"/>
  <c r="N405" i="69" s="1"/>
  <c r="P116" i="71"/>
  <c r="G314" i="72"/>
  <c r="C359" i="68"/>
  <c r="K174" i="64"/>
  <c r="K168" i="64" s="1"/>
  <c r="P81" i="57"/>
  <c r="Q291" i="67"/>
  <c r="M115" i="39"/>
  <c r="J327" i="70"/>
  <c r="B189" i="68"/>
  <c r="E348" i="69"/>
  <c r="M298" i="71"/>
  <c r="E135" i="70"/>
  <c r="H310" i="67"/>
  <c r="G310" i="70"/>
  <c r="G304" i="70" s="1"/>
  <c r="G71" i="39"/>
  <c r="Q135" i="70"/>
  <c r="N174" i="64"/>
  <c r="J334" i="72"/>
  <c r="J388" i="72" s="1"/>
  <c r="Q116" i="71"/>
  <c r="D280" i="72"/>
  <c r="D275" i="72" s="1"/>
  <c r="Q331" i="70"/>
  <c r="O33" i="39"/>
  <c r="K133" i="39"/>
  <c r="E33" i="39"/>
  <c r="K114" i="39"/>
  <c r="K116" i="72"/>
  <c r="K111" i="72" s="1"/>
  <c r="M156" i="65"/>
  <c r="C348" i="70"/>
  <c r="C405" i="70" s="1"/>
  <c r="I348" i="67"/>
  <c r="P386" i="64"/>
  <c r="P380" i="64" s="1"/>
  <c r="H93" i="72"/>
  <c r="K118" i="66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F314" i="72"/>
  <c r="D342" i="66"/>
  <c r="D386" i="64"/>
  <c r="D380" i="64" s="1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226" i="64" s="1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96" i="3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129" i="39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M304" i="67" s="1"/>
  <c r="M323" i="67" s="1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12" i="49"/>
  <c r="B13" i="49"/>
  <c r="B14" i="49"/>
  <c r="B13" i="50"/>
  <c r="B12" i="50"/>
  <c r="B18" i="64"/>
  <c r="B207" i="64" s="1"/>
  <c r="B21" i="49"/>
  <c r="B21" i="50"/>
  <c r="B11" i="65"/>
  <c r="B176" i="65" s="1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8" i="39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96" i="64" s="1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240" i="64" s="1"/>
  <c r="I13" i="49"/>
  <c r="I14" i="49"/>
  <c r="I13" i="50"/>
  <c r="I12" i="49"/>
  <c r="M13" i="64"/>
  <c r="M13" i="49"/>
  <c r="M14" i="49"/>
  <c r="M13" i="50"/>
  <c r="Q13" i="64"/>
  <c r="Q14" i="49"/>
  <c r="Q13" i="50"/>
  <c r="Q13" i="49"/>
  <c r="F15" i="39"/>
  <c r="F14" i="64"/>
  <c r="F201" i="64" s="1"/>
  <c r="F15" i="49"/>
  <c r="J14" i="64"/>
  <c r="J201" i="64" s="1"/>
  <c r="J15" i="49"/>
  <c r="N14" i="64"/>
  <c r="N15" i="49"/>
  <c r="C15" i="64"/>
  <c r="C223" i="64" s="1"/>
  <c r="C17" i="49"/>
  <c r="C18" i="49"/>
  <c r="G16" i="39"/>
  <c r="G15" i="64"/>
  <c r="G18" i="49"/>
  <c r="G17" i="49"/>
  <c r="K16" i="39"/>
  <c r="K15" i="64"/>
  <c r="K204" i="64" s="1"/>
  <c r="K18" i="49"/>
  <c r="K17" i="49"/>
  <c r="O16" i="39"/>
  <c r="O15" i="64"/>
  <c r="O223" i="64" s="1"/>
  <c r="O17" i="49"/>
  <c r="O18" i="49"/>
  <c r="D17" i="64"/>
  <c r="D206" i="64" s="1"/>
  <c r="D20" i="49"/>
  <c r="D20" i="50"/>
  <c r="H20" i="39"/>
  <c r="H17" i="64"/>
  <c r="H20" i="50"/>
  <c r="H20" i="49"/>
  <c r="L20" i="3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18" i="64"/>
  <c r="I21" i="50"/>
  <c r="I21" i="49"/>
  <c r="M21" i="39"/>
  <c r="M18" i="64"/>
  <c r="M21" i="49"/>
  <c r="M21" i="50"/>
  <c r="Q21" i="39"/>
  <c r="Q18" i="64"/>
  <c r="Q21" i="49"/>
  <c r="Q21" i="50"/>
  <c r="F22" i="39"/>
  <c r="F19" i="64"/>
  <c r="F208" i="64" s="1"/>
  <c r="F22" i="49"/>
  <c r="J22" i="3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29" i="39"/>
  <c r="L9" i="65"/>
  <c r="P9" i="65"/>
  <c r="E11" i="65"/>
  <c r="E31" i="49"/>
  <c r="E31" i="50"/>
  <c r="I31" i="39"/>
  <c r="I11" i="65"/>
  <c r="I176" i="65" s="1"/>
  <c r="I31" i="49"/>
  <c r="I31" i="50"/>
  <c r="M11" i="65"/>
  <c r="M31" i="50"/>
  <c r="M31" i="49"/>
  <c r="Q31" i="39"/>
  <c r="Q11" i="65"/>
  <c r="Q176" i="65" s="1"/>
  <c r="Q31" i="49"/>
  <c r="Q31" i="50"/>
  <c r="F12" i="65"/>
  <c r="F178" i="65" s="1"/>
  <c r="F34" i="49"/>
  <c r="F33" i="49"/>
  <c r="F33" i="50"/>
  <c r="J32" i="39"/>
  <c r="J12" i="65"/>
  <c r="J33" i="49"/>
  <c r="J33" i="50"/>
  <c r="J34" i="49"/>
  <c r="J34" i="48"/>
  <c r="N12" i="65"/>
  <c r="N178" i="65" s="1"/>
  <c r="N33" i="49"/>
  <c r="N33" i="50"/>
  <c r="N34" i="49"/>
  <c r="C35" i="39"/>
  <c r="C13" i="65"/>
  <c r="C180" i="65" s="1"/>
  <c r="C35" i="49"/>
  <c r="G13" i="65"/>
  <c r="G180" i="65" s="1"/>
  <c r="G35" i="49"/>
  <c r="K35" i="39"/>
  <c r="K13" i="65"/>
  <c r="K35" i="49"/>
  <c r="K35" i="48"/>
  <c r="O13" i="65"/>
  <c r="O180" i="65" s="1"/>
  <c r="O35" i="49"/>
  <c r="D36" i="39"/>
  <c r="D14" i="65"/>
  <c r="D182" i="65" s="1"/>
  <c r="D38" i="49"/>
  <c r="D37" i="49"/>
  <c r="D38" i="48"/>
  <c r="H14" i="65"/>
  <c r="H38" i="49"/>
  <c r="H37" i="49"/>
  <c r="H37" i="48"/>
  <c r="L14" i="65"/>
  <c r="L37" i="49"/>
  <c r="L38" i="49"/>
  <c r="L38" i="48"/>
  <c r="P14" i="65"/>
  <c r="P38" i="49"/>
  <c r="P37" i="49"/>
  <c r="E40" i="39"/>
  <c r="E16" i="65"/>
  <c r="E40" i="49"/>
  <c r="E40" i="50"/>
  <c r="E40" i="48"/>
  <c r="I16" i="65"/>
  <c r="I40" i="50"/>
  <c r="I40" i="49"/>
  <c r="M40" i="39"/>
  <c r="M16" i="65"/>
  <c r="M185" i="65" s="1"/>
  <c r="M40" i="49"/>
  <c r="M40" i="50"/>
  <c r="Q40" i="39"/>
  <c r="Q16" i="65"/>
  <c r="Q185" i="65" s="1"/>
  <c r="Q40" i="49"/>
  <c r="Q40" i="50"/>
  <c r="F41" i="39"/>
  <c r="F17" i="65"/>
  <c r="F186" i="65" s="1"/>
  <c r="F41" i="49"/>
  <c r="J41" i="39"/>
  <c r="J17" i="65"/>
  <c r="J186" i="65" s="1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94" i="66" s="1"/>
  <c r="K46" i="49"/>
  <c r="K45" i="50"/>
  <c r="K45" i="49"/>
  <c r="K48" i="49"/>
  <c r="O45" i="38"/>
  <c r="O5" i="66"/>
  <c r="O48" i="49"/>
  <c r="O45" i="50"/>
  <c r="O45" i="49"/>
  <c r="O46" i="49"/>
  <c r="O58" i="49"/>
  <c r="D48" i="39"/>
  <c r="D9" i="66"/>
  <c r="H9" i="66"/>
  <c r="L9" i="66"/>
  <c r="P9" i="66"/>
  <c r="E11" i="66"/>
  <c r="E176" i="66" s="1"/>
  <c r="E50" i="49"/>
  <c r="E50" i="50"/>
  <c r="I50" i="39"/>
  <c r="I11" i="66"/>
  <c r="I50" i="50"/>
  <c r="I50" i="49"/>
  <c r="M50" i="39"/>
  <c r="M11" i="66"/>
  <c r="M176" i="66" s="1"/>
  <c r="M50" i="49"/>
  <c r="M50" i="50"/>
  <c r="Q11" i="66"/>
  <c r="Q50" i="50"/>
  <c r="Q50" i="49"/>
  <c r="F51" i="39"/>
  <c r="F12" i="66"/>
  <c r="F51" i="49"/>
  <c r="F52" i="50"/>
  <c r="F52" i="49"/>
  <c r="F53" i="49"/>
  <c r="F51" i="50"/>
  <c r="J51" i="39"/>
  <c r="J12" i="66"/>
  <c r="J178" i="66" s="1"/>
  <c r="J52" i="50"/>
  <c r="J53" i="49"/>
  <c r="J52" i="49"/>
  <c r="N51" i="39"/>
  <c r="N12" i="66"/>
  <c r="N52" i="49"/>
  <c r="N52" i="50"/>
  <c r="N53" i="49"/>
  <c r="C13" i="66"/>
  <c r="C54" i="49"/>
  <c r="G54" i="39"/>
  <c r="G13" i="66"/>
  <c r="G180" i="66" s="1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57" i="49"/>
  <c r="L56" i="49"/>
  <c r="L57" i="48"/>
  <c r="P55" i="39"/>
  <c r="P14" i="66"/>
  <c r="P182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P64" i="39" s="1"/>
  <c r="O5" i="67"/>
  <c r="O64" i="50"/>
  <c r="O67" i="49"/>
  <c r="O65" i="49"/>
  <c r="O64" i="49"/>
  <c r="O67" i="48"/>
  <c r="D67" i="39"/>
  <c r="D9" i="67"/>
  <c r="H9" i="67"/>
  <c r="L9" i="67"/>
  <c r="P9" i="67"/>
  <c r="E69" i="39"/>
  <c r="E11" i="67"/>
  <c r="E176" i="67" s="1"/>
  <c r="E69" i="50"/>
  <c r="E69" i="49"/>
  <c r="I11" i="67"/>
  <c r="I176" i="67" s="1"/>
  <c r="I69" i="50"/>
  <c r="I69" i="49"/>
  <c r="M69" i="39"/>
  <c r="M11" i="67"/>
  <c r="M176" i="67" s="1"/>
  <c r="M69" i="49"/>
  <c r="M69" i="50"/>
  <c r="Q11" i="67"/>
  <c r="Q176" i="67" s="1"/>
  <c r="Q69" i="50"/>
  <c r="Q69" i="49"/>
  <c r="F70" i="39"/>
  <c r="F12" i="67"/>
  <c r="F215" i="67" s="1"/>
  <c r="F71" i="49"/>
  <c r="F71" i="50"/>
  <c r="F72" i="49"/>
  <c r="F72" i="48"/>
  <c r="J12" i="67"/>
  <c r="J178" i="67" s="1"/>
  <c r="J71" i="50"/>
  <c r="J71" i="49"/>
  <c r="J72" i="49"/>
  <c r="J72" i="48"/>
  <c r="N12" i="67"/>
  <c r="N179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183" i="67" s="1"/>
  <c r="D76" i="49"/>
  <c r="D75" i="49"/>
  <c r="D74" i="49"/>
  <c r="D75" i="48"/>
  <c r="H14" i="67"/>
  <c r="H183" i="67" s="1"/>
  <c r="H76" i="49"/>
  <c r="H75" i="49"/>
  <c r="H75" i="48"/>
  <c r="H74" i="4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185" i="67" s="1"/>
  <c r="I78" i="49"/>
  <c r="I78" i="50"/>
  <c r="M16" i="67"/>
  <c r="M78" i="49"/>
  <c r="M78" i="50"/>
  <c r="Q78" i="39"/>
  <c r="Q16" i="67"/>
  <c r="Q78" i="50"/>
  <c r="Q78" i="49"/>
  <c r="F17" i="67"/>
  <c r="F79" i="49"/>
  <c r="J79" i="39"/>
  <c r="J17" i="67"/>
  <c r="J186" i="67" s="1"/>
  <c r="J79" i="49"/>
  <c r="N17" i="67"/>
  <c r="N186" i="67" s="1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93" i="39"/>
  <c r="G14" i="68"/>
  <c r="G220" i="68" s="1"/>
  <c r="G94" i="49"/>
  <c r="G93" i="49"/>
  <c r="G95" i="49"/>
  <c r="G94" i="50"/>
  <c r="G93" i="50"/>
  <c r="K14" i="68"/>
  <c r="K94" i="49"/>
  <c r="K94" i="50"/>
  <c r="K95" i="4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96" i="39"/>
  <c r="L15" i="68"/>
  <c r="L222" i="68" s="1"/>
  <c r="L96" i="49"/>
  <c r="P15" i="68"/>
  <c r="P222" i="68" s="1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5" i="70"/>
  <c r="M203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6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69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73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505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89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388" i="70" s="1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373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358" i="71" s="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H143" i="50" s="1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19" i="68" s="1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G51" i="60"/>
  <c r="L501" i="68"/>
  <c r="E105" i="60"/>
  <c r="O348" i="69"/>
  <c r="O405" i="69" s="1"/>
  <c r="J348" i="70"/>
  <c r="J405" i="70" s="1"/>
  <c r="Q334" i="71"/>
  <c r="Q388" i="71" s="1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85" i="67"/>
  <c r="B108" i="67"/>
  <c r="B147" i="67"/>
  <c r="C148" i="66"/>
  <c r="M101" i="66"/>
  <c r="M139" i="66" s="1"/>
  <c r="M140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G142" i="66"/>
  <c r="I58" i="49"/>
  <c r="C97" i="49"/>
  <c r="N135" i="70"/>
  <c r="D136" i="71"/>
  <c r="G130" i="72"/>
  <c r="J168" i="49"/>
  <c r="E175" i="49"/>
  <c r="G211" i="66"/>
  <c r="C156" i="66"/>
  <c r="C213" i="66" s="1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F304" i="65" s="1"/>
  <c r="I141" i="66"/>
  <c r="G202" i="71"/>
  <c r="F247" i="64"/>
  <c r="P93" i="70"/>
  <c r="C175" i="48"/>
  <c r="C68" i="49"/>
  <c r="L111" i="49"/>
  <c r="L105" i="45"/>
  <c r="H139" i="49"/>
  <c r="C49" i="50"/>
  <c r="C291" i="66"/>
  <c r="C329" i="66" s="1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86" i="39"/>
  <c r="N9" i="68"/>
  <c r="O88" i="39"/>
  <c r="O11" i="68"/>
  <c r="O88" i="49"/>
  <c r="O88" i="50"/>
  <c r="L89" i="39"/>
  <c r="L12" i="68"/>
  <c r="L217" i="68" s="1"/>
  <c r="L90" i="50"/>
  <c r="L90" i="49"/>
  <c r="L91" i="49"/>
  <c r="L89" i="50"/>
  <c r="Q13" i="68"/>
  <c r="Q92" i="49"/>
  <c r="Q92" i="50"/>
  <c r="N93" i="39"/>
  <c r="N14" i="68"/>
  <c r="N220" i="68" s="1"/>
  <c r="N95" i="49"/>
  <c r="N93" i="50"/>
  <c r="N94" i="49"/>
  <c r="N94" i="50"/>
  <c r="N95" i="48"/>
  <c r="G15" i="68"/>
  <c r="G96" i="49"/>
  <c r="H97" i="39"/>
  <c r="H16" i="68"/>
  <c r="H225" i="68" s="1"/>
  <c r="H99" i="49"/>
  <c r="H98" i="49"/>
  <c r="H98" i="48"/>
  <c r="H99" i="48"/>
  <c r="E101" i="39"/>
  <c r="E18" i="68"/>
  <c r="E251" i="68" s="1"/>
  <c r="E101" i="49"/>
  <c r="E101" i="48"/>
  <c r="Q101" i="39"/>
  <c r="Q18" i="68"/>
  <c r="Q101" i="49"/>
  <c r="Q101" i="48"/>
  <c r="N102" i="39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17" i="39"/>
  <c r="Q14" i="69"/>
  <c r="Q118" i="48"/>
  <c r="Q119" i="49"/>
  <c r="Q117" i="49"/>
  <c r="Q119" i="48"/>
  <c r="Q118" i="49"/>
  <c r="Q117" i="48"/>
  <c r="N121" i="39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94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72" i="39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489" i="68" s="1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388" i="70" s="1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" i="72"/>
  <c r="M177" i="49"/>
  <c r="M177" i="48"/>
  <c r="Q177" i="39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L12" i="59"/>
  <c r="Q335" i="65"/>
  <c r="K417" i="68"/>
  <c r="O338" i="69"/>
  <c r="Q324" i="70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F186" i="67"/>
  <c r="F148" i="67"/>
  <c r="M108" i="67"/>
  <c r="M185" i="67"/>
  <c r="M147" i="67"/>
  <c r="E185" i="67"/>
  <c r="E108" i="67"/>
  <c r="E146" i="67" s="1"/>
  <c r="L183" i="67"/>
  <c r="L145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6" i="67" s="1"/>
  <c r="G147" i="67"/>
  <c r="Q105" i="67"/>
  <c r="Q143" i="67" s="1"/>
  <c r="L180" i="67"/>
  <c r="L142" i="67"/>
  <c r="C141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F93" i="71" s="1"/>
  <c r="N175" i="48"/>
  <c r="H9" i="49"/>
  <c r="H3" i="45"/>
  <c r="I9" i="49"/>
  <c r="J9" i="49"/>
  <c r="N144" i="65"/>
  <c r="C143" i="66"/>
  <c r="C139" i="67"/>
  <c r="C118" i="67"/>
  <c r="C112" i="67" s="1"/>
  <c r="D141" i="67"/>
  <c r="Q132" i="69"/>
  <c r="Q112" i="69"/>
  <c r="L132" i="70"/>
  <c r="Q143" i="70"/>
  <c r="O130" i="71"/>
  <c r="Q143" i="72"/>
  <c r="B156" i="67"/>
  <c r="F174" i="64"/>
  <c r="D12" i="50"/>
  <c r="D39" i="50"/>
  <c r="E215" i="70"/>
  <c r="E156" i="70"/>
  <c r="E213" i="70" s="1"/>
  <c r="C208" i="71"/>
  <c r="C152" i="71"/>
  <c r="C147" i="71" s="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22" i="71"/>
  <c r="L298" i="71"/>
  <c r="L293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Q354" i="72"/>
  <c r="Q280" i="72"/>
  <c r="Q275" i="72" s="1"/>
  <c r="K331" i="66"/>
  <c r="K310" i="66"/>
  <c r="K304" i="66" s="1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41" i="67"/>
  <c r="M94" i="67"/>
  <c r="M133" i="67"/>
  <c r="J186" i="66"/>
  <c r="J148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96" i="64" s="1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182" i="65" s="1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K132" i="69"/>
  <c r="I211" i="65"/>
  <c r="H136" i="71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M342" i="69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08" i="64" s="1"/>
  <c r="D22" i="49"/>
  <c r="H19" i="64"/>
  <c r="H22" i="49"/>
  <c r="L19" i="64"/>
  <c r="L22" i="49"/>
  <c r="P19" i="64"/>
  <c r="P22" i="49"/>
  <c r="E26" i="38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7" i="49"/>
  <c r="Q26" i="49"/>
  <c r="Q29" i="49"/>
  <c r="Q26" i="50"/>
  <c r="C11" i="65"/>
  <c r="C176" i="65" s="1"/>
  <c r="C31" i="49"/>
  <c r="C31" i="50"/>
  <c r="G11" i="65"/>
  <c r="G176" i="65" s="1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60" i="39"/>
  <c r="L17" i="66"/>
  <c r="L60" i="49"/>
  <c r="P17" i="66"/>
  <c r="P186" i="66" s="1"/>
  <c r="P60" i="49"/>
  <c r="E64" i="38"/>
  <c r="E5" i="67"/>
  <c r="E222" i="67" s="1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12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90" i="50"/>
  <c r="C91" i="49"/>
  <c r="C90" i="49"/>
  <c r="G12" i="68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5" i="70"/>
  <c r="K222" i="70" s="1"/>
  <c r="K127" i="49"/>
  <c r="K126" i="49"/>
  <c r="K127" i="48"/>
  <c r="K129" i="49"/>
  <c r="K129" i="48"/>
  <c r="K126" i="48"/>
  <c r="O126" i="38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70" i="71" s="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459" i="64" s="1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4" i="65" s="1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414" i="66" s="1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G183" i="68"/>
  <c r="H208" i="69"/>
  <c r="C208" i="70"/>
  <c r="F202" i="71"/>
  <c r="E30" i="58"/>
  <c r="C74" i="59"/>
  <c r="C172" i="59"/>
  <c r="H93" i="59"/>
  <c r="I132" i="59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18" i="65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L134" i="66"/>
  <c r="D134" i="66"/>
  <c r="K94" i="66"/>
  <c r="K133" i="66"/>
  <c r="C94" i="66"/>
  <c r="C133" i="66"/>
  <c r="M186" i="65"/>
  <c r="L108" i="65"/>
  <c r="D108" i="65"/>
  <c r="D185" i="65"/>
  <c r="K145" i="65"/>
  <c r="C183" i="65"/>
  <c r="C145" i="65"/>
  <c r="J105" i="65"/>
  <c r="J144" i="65"/>
  <c r="Q142" i="65"/>
  <c r="I180" i="65"/>
  <c r="I142" i="65"/>
  <c r="P141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176" i="68"/>
  <c r="H222" i="68"/>
  <c r="H174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165" i="64"/>
  <c r="K121" i="64"/>
  <c r="K164" i="64"/>
  <c r="C121" i="64"/>
  <c r="C164" i="64"/>
  <c r="F162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H176" i="66"/>
  <c r="H138" i="66"/>
  <c r="G97" i="66"/>
  <c r="G135" i="66" s="1"/>
  <c r="G136" i="66"/>
  <c r="Q94" i="66"/>
  <c r="Q132" i="66" s="1"/>
  <c r="B108" i="65"/>
  <c r="B147" i="65"/>
  <c r="K148" i="65"/>
  <c r="N108" i="65"/>
  <c r="N147" i="65"/>
  <c r="M145" i="65"/>
  <c r="L105" i="65"/>
  <c r="L144" i="65"/>
  <c r="E101" i="65"/>
  <c r="D138" i="65"/>
  <c r="C29" i="48"/>
  <c r="J172" i="65"/>
  <c r="J134" i="65"/>
  <c r="E94" i="65"/>
  <c r="E133" i="65"/>
  <c r="J121" i="64"/>
  <c r="J205" i="64" s="1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Q111" i="71"/>
  <c r="N132" i="72"/>
  <c r="E166" i="49"/>
  <c r="E161" i="45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Q348" i="69"/>
  <c r="L384" i="72"/>
  <c r="C97" i="58"/>
  <c r="N16" i="58"/>
  <c r="L70" i="58"/>
  <c r="L285" i="70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127" i="68"/>
  <c r="I176" i="68"/>
  <c r="J123" i="68"/>
  <c r="J171" i="68" s="1"/>
  <c r="G119" i="68"/>
  <c r="G168" i="68"/>
  <c r="Q115" i="68"/>
  <c r="Q163" i="68" s="1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P259" i="68"/>
  <c r="L150" i="70"/>
  <c r="H215" i="70"/>
  <c r="H156" i="70"/>
  <c r="H213" i="70" s="1"/>
  <c r="O148" i="50"/>
  <c r="O143" i="47"/>
  <c r="N166" i="58"/>
  <c r="H136" i="66"/>
  <c r="J172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F132" i="70"/>
  <c r="F112" i="70"/>
  <c r="F131" i="70" s="1"/>
  <c r="N143" i="70"/>
  <c r="I194" i="72"/>
  <c r="I140" i="72"/>
  <c r="H19" i="50"/>
  <c r="E215" i="67"/>
  <c r="E156" i="67"/>
  <c r="I111" i="58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94" i="65"/>
  <c r="B133" i="65"/>
  <c r="K182" i="65"/>
  <c r="K105" i="65"/>
  <c r="K143" i="65" s="1"/>
  <c r="K144" i="65"/>
  <c r="M141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C338" i="66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O148" i="66"/>
  <c r="J108" i="66"/>
  <c r="P105" i="66"/>
  <c r="P144" i="66"/>
  <c r="P138" i="66"/>
  <c r="M94" i="65"/>
  <c r="M133" i="65"/>
  <c r="F121" i="64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C420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143" i="65"/>
  <c r="D143" i="69"/>
  <c r="J190" i="72"/>
  <c r="J136" i="72"/>
  <c r="E211" i="67"/>
  <c r="L166" i="50"/>
  <c r="L161" i="50" s="1"/>
  <c r="L161" i="47"/>
  <c r="I215" i="69"/>
  <c r="I156" i="69"/>
  <c r="I213" i="69" s="1"/>
  <c r="L118" i="65"/>
  <c r="D130" i="71"/>
  <c r="M140" i="71"/>
  <c r="H130" i="72"/>
  <c r="C81" i="47"/>
  <c r="C189" i="68"/>
  <c r="C87" i="50"/>
  <c r="I208" i="72"/>
  <c r="M417" i="64"/>
  <c r="M324" i="66"/>
  <c r="M304" i="66"/>
  <c r="H285" i="70"/>
  <c r="E372" i="64"/>
  <c r="D338" i="69"/>
  <c r="C383" i="68"/>
  <c r="C377" i="68" s="1"/>
  <c r="C81" i="55"/>
  <c r="I338" i="65"/>
  <c r="K372" i="64"/>
  <c r="J417" i="68"/>
  <c r="H312" i="71"/>
  <c r="H293" i="71"/>
  <c r="P314" i="71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158" i="64"/>
  <c r="P114" i="64"/>
  <c r="P111" i="64" s="1"/>
  <c r="P153" i="64" s="1"/>
  <c r="P199" i="64"/>
  <c r="P157" i="64"/>
  <c r="O155" i="64"/>
  <c r="N154" i="64"/>
  <c r="O106" i="64"/>
  <c r="B114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P150" i="64"/>
  <c r="N140" i="71"/>
  <c r="N194" i="71"/>
  <c r="J215" i="67"/>
  <c r="J156" i="67"/>
  <c r="P9" i="49"/>
  <c r="M112" i="66"/>
  <c r="I146" i="69"/>
  <c r="P211" i="66"/>
  <c r="H147" i="72"/>
  <c r="P152" i="72"/>
  <c r="I359" i="68"/>
  <c r="I353" i="68" s="1"/>
  <c r="I81" i="54"/>
  <c r="D325" i="71"/>
  <c r="N403" i="69"/>
  <c r="Q420" i="68"/>
  <c r="O285" i="69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72" i="66"/>
  <c r="I134" i="66"/>
  <c r="H94" i="66"/>
  <c r="M108" i="65"/>
  <c r="M146" i="65" s="1"/>
  <c r="P183" i="65"/>
  <c r="P145" i="65"/>
  <c r="O105" i="65"/>
  <c r="O182" i="65"/>
  <c r="O144" i="65"/>
  <c r="N142" i="65"/>
  <c r="I141" i="65"/>
  <c r="H101" i="65"/>
  <c r="H140" i="65"/>
  <c r="N97" i="65"/>
  <c r="N135" i="65" s="1"/>
  <c r="E134" i="65"/>
  <c r="D171" i="65"/>
  <c r="D94" i="65"/>
  <c r="D133" i="65"/>
  <c r="G208" i="64"/>
  <c r="G166" i="64"/>
  <c r="Q121" i="64"/>
  <c r="Q206" i="64"/>
  <c r="P204" i="64"/>
  <c r="C118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G291" i="70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200" i="70"/>
  <c r="B143" i="70"/>
  <c r="N143" i="69"/>
  <c r="O208" i="70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Q150" i="67"/>
  <c r="J204" i="71"/>
  <c r="P216" i="64"/>
  <c r="P116" i="72"/>
  <c r="P111" i="72" s="1"/>
  <c r="P129" i="72" s="1"/>
  <c r="P136" i="72"/>
  <c r="D112" i="67"/>
  <c r="L148" i="49"/>
  <c r="L143" i="45"/>
  <c r="N208" i="71"/>
  <c r="B259" i="68"/>
  <c r="J172" i="71"/>
  <c r="J98" i="71"/>
  <c r="J170" i="71" s="1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40" i="72"/>
  <c r="C222" i="67"/>
  <c r="Q211" i="70"/>
  <c r="J140" i="72"/>
  <c r="J146" i="69"/>
  <c r="F143" i="70"/>
  <c r="F111" i="71"/>
  <c r="F132" i="71"/>
  <c r="G136" i="72"/>
  <c r="E354" i="72"/>
  <c r="E280" i="72"/>
  <c r="P285" i="70"/>
  <c r="N324" i="66"/>
  <c r="L407" i="66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201" i="64"/>
  <c r="N159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35" i="65"/>
  <c r="F384" i="72"/>
  <c r="J322" i="72"/>
  <c r="J130" i="72"/>
  <c r="L93" i="69"/>
  <c r="N9" i="49"/>
  <c r="N3" i="45"/>
  <c r="J196" i="70"/>
  <c r="J139" i="70"/>
  <c r="J118" i="70"/>
  <c r="J194" i="70" s="1"/>
  <c r="O211" i="65"/>
  <c r="O222" i="65"/>
  <c r="B43" i="45"/>
  <c r="B49" i="49"/>
  <c r="P9" i="50"/>
  <c r="H211" i="66"/>
  <c r="P202" i="72"/>
  <c r="D322" i="71"/>
  <c r="O342" i="69"/>
  <c r="E417" i="68"/>
  <c r="D344" i="64"/>
  <c r="D368" i="64"/>
  <c r="L344" i="64"/>
  <c r="L368" i="64"/>
  <c r="C403" i="66"/>
  <c r="Q403" i="70"/>
  <c r="J338" i="67"/>
  <c r="D331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P403" i="67"/>
  <c r="B237" i="68"/>
  <c r="G97" i="67"/>
  <c r="G135" i="67" s="1"/>
  <c r="Q134" i="66"/>
  <c r="L94" i="66"/>
  <c r="L132" i="66" s="1"/>
  <c r="L133" i="66"/>
  <c r="B145" i="65"/>
  <c r="J148" i="65"/>
  <c r="Q108" i="65"/>
  <c r="I108" i="65"/>
  <c r="I184" i="65" s="1"/>
  <c r="H183" i="65"/>
  <c r="H145" i="65"/>
  <c r="G105" i="65"/>
  <c r="G144" i="65"/>
  <c r="P101" i="65"/>
  <c r="D178" i="65"/>
  <c r="D101" i="65"/>
  <c r="D140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54" i="64"/>
  <c r="M109" i="64"/>
  <c r="M151" i="64" s="1"/>
  <c r="D192" i="64"/>
  <c r="G106" i="64"/>
  <c r="B150" i="64"/>
  <c r="P112" i="65"/>
  <c r="N259" i="68"/>
  <c r="N335" i="67"/>
  <c r="P329" i="72"/>
  <c r="K327" i="66"/>
  <c r="C403" i="69"/>
  <c r="D400" i="70"/>
  <c r="O386" i="71"/>
  <c r="G143" i="44"/>
  <c r="G148" i="48"/>
  <c r="M132" i="69"/>
  <c r="M112" i="69"/>
  <c r="P135" i="68"/>
  <c r="N223" i="64"/>
  <c r="J112" i="66"/>
  <c r="F111" i="49"/>
  <c r="L111" i="71"/>
  <c r="L129" i="71" s="1"/>
  <c r="L130" i="71"/>
  <c r="Q140" i="72"/>
  <c r="Q194" i="72"/>
  <c r="I312" i="71"/>
  <c r="P202" i="71"/>
  <c r="Q285" i="67"/>
  <c r="I358" i="72"/>
  <c r="K32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E132" i="71"/>
  <c r="M143" i="72"/>
  <c r="O204" i="72"/>
  <c r="M143" i="45"/>
  <c r="M148" i="49"/>
  <c r="Q373" i="6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J62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I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K29" i="39"/>
  <c r="D31" i="39"/>
  <c r="H31" i="39"/>
  <c r="E32" i="39"/>
  <c r="M32" i="39"/>
  <c r="N35" i="39"/>
  <c r="G36" i="39"/>
  <c r="K36" i="39"/>
  <c r="O36" i="39"/>
  <c r="D40" i="39"/>
  <c r="H40" i="39"/>
  <c r="L40" i="39"/>
  <c r="E41" i="39"/>
  <c r="I41" i="39"/>
  <c r="K48" i="39"/>
  <c r="D50" i="39"/>
  <c r="E51" i="39"/>
  <c r="I51" i="39"/>
  <c r="M51" i="39"/>
  <c r="K55" i="39"/>
  <c r="D59" i="39"/>
  <c r="H59" i="39"/>
  <c r="L59" i="39"/>
  <c r="E60" i="39"/>
  <c r="I60" i="39"/>
  <c r="M60" i="39"/>
  <c r="Q60" i="39"/>
  <c r="E70" i="39"/>
  <c r="I70" i="39"/>
  <c r="M70" i="39"/>
  <c r="Q70" i="39"/>
  <c r="N73" i="39"/>
  <c r="K74" i="39"/>
  <c r="D78" i="39"/>
  <c r="L78" i="39"/>
  <c r="P78" i="39"/>
  <c r="I79" i="39"/>
  <c r="I97" i="39"/>
  <c r="Q97" i="39"/>
  <c r="J101" i="39"/>
  <c r="N101" i="39"/>
  <c r="G102" i="39"/>
  <c r="K102" i="39"/>
  <c r="H103" i="39"/>
  <c r="P103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H15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P73" i="39"/>
  <c r="E74" i="39"/>
  <c r="M74" i="39"/>
  <c r="N78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K136" i="39"/>
  <c r="D140" i="39"/>
  <c r="H140" i="39"/>
  <c r="I141" i="39"/>
  <c r="M141" i="39"/>
  <c r="F145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P117" i="39"/>
  <c r="M121" i="39"/>
  <c r="N122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K163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I59" i="39"/>
  <c r="O86" i="39"/>
  <c r="Q92" i="39"/>
  <c r="Q110" i="39"/>
  <c r="H36" i="39"/>
  <c r="Q12" i="39"/>
  <c r="O102" i="39"/>
  <c r="O27" i="19"/>
  <c r="J27" i="20"/>
  <c r="D27" i="20"/>
  <c r="H27" i="20"/>
  <c r="G50" i="39"/>
  <c r="K54" i="39"/>
  <c r="G86" i="39"/>
  <c r="H17" i="19"/>
  <c r="F55" i="39"/>
  <c r="E50" i="39"/>
  <c r="H70" i="39"/>
  <c r="H74" i="39"/>
  <c r="L102" i="39"/>
  <c r="H153" i="39"/>
  <c r="H171" i="39"/>
  <c r="P171" i="39"/>
  <c r="K88" i="39"/>
  <c r="G113" i="39"/>
  <c r="K113" i="39"/>
  <c r="O113" i="39"/>
  <c r="O147" i="39"/>
  <c r="M167" i="39"/>
  <c r="O168" i="39"/>
  <c r="F112" i="39"/>
  <c r="J131" i="39"/>
  <c r="F135" i="39"/>
  <c r="N167" i="39"/>
  <c r="F102" i="39"/>
  <c r="L50" i="39"/>
  <c r="L88" i="39"/>
  <c r="D96" i="39"/>
  <c r="P96" i="39"/>
  <c r="D117" i="39"/>
  <c r="J92" i="39"/>
  <c r="N92" i="39"/>
  <c r="J122" i="39"/>
  <c r="G67" i="39"/>
  <c r="K93" i="39"/>
  <c r="Q51" i="39"/>
  <c r="M89" i="39"/>
  <c r="E97" i="39"/>
  <c r="M97" i="39"/>
  <c r="I121" i="39"/>
  <c r="F136" i="39"/>
  <c r="L141" i="39"/>
  <c r="H150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H21" i="39"/>
  <c r="N22" i="39"/>
  <c r="D20" i="39"/>
  <c r="J16" i="39"/>
  <c r="K8" i="39"/>
  <c r="O4" i="19"/>
  <c r="Q27" i="20"/>
  <c r="G27" i="19"/>
  <c r="K27" i="19"/>
  <c r="G17" i="20"/>
  <c r="K17" i="20"/>
  <c r="J10" i="39"/>
  <c r="O4" i="22"/>
  <c r="K32" i="39"/>
  <c r="J40" i="39"/>
  <c r="N40" i="39"/>
  <c r="H48" i="39"/>
  <c r="L48" i="39"/>
  <c r="P48" i="39"/>
  <c r="Q50" i="39"/>
  <c r="O54" i="39"/>
  <c r="D55" i="39"/>
  <c r="L55" i="39"/>
  <c r="J67" i="39"/>
  <c r="N67" i="39"/>
  <c r="K69" i="39"/>
  <c r="Q73" i="39"/>
  <c r="J74" i="39"/>
  <c r="O78" i="39"/>
  <c r="D79" i="39"/>
  <c r="L79" i="39"/>
  <c r="E17" i="22"/>
  <c r="M17" i="22"/>
  <c r="Q93" i="39"/>
  <c r="G29" i="39"/>
  <c r="P40" i="39"/>
  <c r="N48" i="39"/>
  <c r="K50" i="39"/>
  <c r="P51" i="39"/>
  <c r="K59" i="39"/>
  <c r="H60" i="39"/>
  <c r="P60" i="39"/>
  <c r="L67" i="39"/>
  <c r="I69" i="39"/>
  <c r="Q69" i="39"/>
  <c r="N70" i="39"/>
  <c r="G73" i="39"/>
  <c r="L74" i="39"/>
  <c r="F79" i="39"/>
  <c r="N79" i="39"/>
  <c r="P176" i="39"/>
  <c r="M177" i="39"/>
  <c r="H129" i="39"/>
  <c r="E165" i="39"/>
  <c r="M165" i="39"/>
  <c r="J167" i="39"/>
  <c r="E172" i="39"/>
  <c r="E102" i="39"/>
  <c r="C27" i="22"/>
  <c r="O10" i="39"/>
  <c r="I12" i="39"/>
  <c r="J15" i="39"/>
  <c r="I21" i="39"/>
  <c r="D29" i="39"/>
  <c r="E31" i="39"/>
  <c r="M31" i="39"/>
  <c r="F32" i="39"/>
  <c r="N32" i="39"/>
  <c r="G35" i="39"/>
  <c r="L36" i="39"/>
  <c r="P36" i="39"/>
  <c r="I40" i="39"/>
  <c r="N41" i="39"/>
  <c r="G70" i="39"/>
  <c r="D89" i="39"/>
  <c r="E92" i="39"/>
  <c r="I101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G55" i="39"/>
  <c r="I96" i="39"/>
  <c r="E117" i="39"/>
  <c r="I129" i="39"/>
  <c r="G176" i="39"/>
  <c r="O172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D200" i="67" l="1"/>
  <c r="C222" i="65"/>
  <c r="Q176" i="71"/>
  <c r="K379" i="71"/>
  <c r="Q468" i="68"/>
  <c r="J179" i="67"/>
  <c r="F342" i="69"/>
  <c r="J395" i="70"/>
  <c r="J414" i="67"/>
  <c r="G342" i="70"/>
  <c r="E405" i="66"/>
  <c r="N243" i="68"/>
  <c r="H414" i="65"/>
  <c r="C342" i="70"/>
  <c r="H431" i="64"/>
  <c r="F111" i="64"/>
  <c r="F134" i="72"/>
  <c r="C99" i="65"/>
  <c r="C175" i="65" s="1"/>
  <c r="K190" i="71"/>
  <c r="I200" i="64"/>
  <c r="D358" i="71"/>
  <c r="I376" i="70"/>
  <c r="K222" i="66"/>
  <c r="K481" i="68"/>
  <c r="K213" i="66"/>
  <c r="F215" i="65"/>
  <c r="D220" i="68"/>
  <c r="G465" i="68"/>
  <c r="F179" i="65"/>
  <c r="Q376" i="72"/>
  <c r="M361" i="72"/>
  <c r="K361" i="71"/>
  <c r="K395" i="69"/>
  <c r="D329" i="72"/>
  <c r="L311" i="71"/>
  <c r="C215" i="65"/>
  <c r="F194" i="64"/>
  <c r="P183" i="66"/>
  <c r="I222" i="69"/>
  <c r="C171" i="68"/>
  <c r="E376" i="66"/>
  <c r="G417" i="64"/>
  <c r="J188" i="72"/>
  <c r="F83" i="39"/>
  <c r="I204" i="64"/>
  <c r="F178" i="67"/>
  <c r="C219" i="64"/>
  <c r="I179" i="65"/>
  <c r="I184" i="69"/>
  <c r="F205" i="64"/>
  <c r="K388" i="65"/>
  <c r="F194" i="72"/>
  <c r="M183" i="65"/>
  <c r="I177" i="66"/>
  <c r="O219" i="68"/>
  <c r="M392" i="70"/>
  <c r="M395" i="69"/>
  <c r="J181" i="70"/>
  <c r="F237" i="64"/>
  <c r="F177" i="65"/>
  <c r="C329" i="71"/>
  <c r="G247" i="64"/>
  <c r="I175" i="69"/>
  <c r="L379" i="72"/>
  <c r="D395" i="70"/>
  <c r="D395" i="69"/>
  <c r="H182" i="67"/>
  <c r="I199" i="64"/>
  <c r="K174" i="66"/>
  <c r="K173" i="66" s="1"/>
  <c r="O243" i="68"/>
  <c r="Q181" i="70"/>
  <c r="L431" i="64"/>
  <c r="J215" i="66"/>
  <c r="J237" i="68"/>
  <c r="H178" i="65"/>
  <c r="L410" i="64"/>
  <c r="P206" i="72"/>
  <c r="Q239" i="68"/>
  <c r="K407" i="65"/>
  <c r="H179" i="65"/>
  <c r="M376" i="67"/>
  <c r="J459" i="64"/>
  <c r="L376" i="71"/>
  <c r="Q124" i="50"/>
  <c r="H395" i="65"/>
  <c r="Q358" i="71"/>
  <c r="C395" i="69"/>
  <c r="F179" i="67"/>
  <c r="K174" i="65"/>
  <c r="E405" i="69"/>
  <c r="E342" i="69"/>
  <c r="Q190" i="72"/>
  <c r="Q208" i="72"/>
  <c r="N7" i="72"/>
  <c r="B7" i="71"/>
  <c r="B167" i="71" s="1"/>
  <c r="C145" i="39"/>
  <c r="I373" i="70"/>
  <c r="I367" i="70"/>
  <c r="M468" i="68"/>
  <c r="Q376" i="67"/>
  <c r="I414" i="64"/>
  <c r="I435" i="64"/>
  <c r="I179" i="72"/>
  <c r="I197" i="72"/>
  <c r="M7" i="70"/>
  <c r="N126" i="39"/>
  <c r="N181" i="69"/>
  <c r="N200" i="69"/>
  <c r="I7" i="69"/>
  <c r="I107" i="39"/>
  <c r="E175" i="69"/>
  <c r="E222" i="69"/>
  <c r="E207" i="69" s="1"/>
  <c r="K243" i="68"/>
  <c r="K220" i="68"/>
  <c r="K221" i="68"/>
  <c r="K274" i="68"/>
  <c r="K237" i="68"/>
  <c r="K174" i="67"/>
  <c r="K222" i="67"/>
  <c r="L182" i="66"/>
  <c r="L183" i="66"/>
  <c r="L183" i="65"/>
  <c r="L182" i="65"/>
  <c r="Q240" i="64"/>
  <c r="Q200" i="64"/>
  <c r="B240" i="64"/>
  <c r="B199" i="64"/>
  <c r="B219" i="64"/>
  <c r="G329" i="70"/>
  <c r="E99" i="65"/>
  <c r="E139" i="65"/>
  <c r="I9" i="48"/>
  <c r="I3" i="44"/>
  <c r="G369" i="70"/>
  <c r="G388" i="70"/>
  <c r="E395" i="69"/>
  <c r="E376" i="69"/>
  <c r="M388" i="66"/>
  <c r="M407" i="66"/>
  <c r="O7" i="70"/>
  <c r="O191" i="70" s="1"/>
  <c r="O126" i="39"/>
  <c r="K7" i="70"/>
  <c r="K126" i="42"/>
  <c r="G7" i="69"/>
  <c r="G107" i="39"/>
  <c r="G217" i="68"/>
  <c r="G216" i="68"/>
  <c r="C217" i="68"/>
  <c r="C239" i="68"/>
  <c r="Q236" i="68"/>
  <c r="Q250" i="68"/>
  <c r="Q274" i="68"/>
  <c r="Q237" i="68"/>
  <c r="I222" i="66"/>
  <c r="I174" i="66"/>
  <c r="I173" i="66" s="1"/>
  <c r="J182" i="65"/>
  <c r="J200" i="65"/>
  <c r="L179" i="65"/>
  <c r="L196" i="65"/>
  <c r="Q193" i="65"/>
  <c r="Q222" i="65"/>
  <c r="Q203" i="65"/>
  <c r="M172" i="65"/>
  <c r="M171" i="65"/>
  <c r="E7" i="65"/>
  <c r="E26" i="39"/>
  <c r="B172" i="65"/>
  <c r="B171" i="65"/>
  <c r="G263" i="68"/>
  <c r="M388" i="71"/>
  <c r="M329" i="71"/>
  <c r="J329" i="72"/>
  <c r="Q184" i="65"/>
  <c r="C401" i="68"/>
  <c r="O379" i="72"/>
  <c r="M395" i="70"/>
  <c r="K395" i="65"/>
  <c r="D105" i="50"/>
  <c r="F99" i="67"/>
  <c r="F175" i="67" s="1"/>
  <c r="K261" i="68"/>
  <c r="E223" i="68"/>
  <c r="C198" i="64"/>
  <c r="O361" i="71"/>
  <c r="G376" i="66"/>
  <c r="K438" i="64"/>
  <c r="J492" i="68"/>
  <c r="J111" i="64"/>
  <c r="J195" i="64" s="1"/>
  <c r="B198" i="64"/>
  <c r="C261" i="68"/>
  <c r="M226" i="68"/>
  <c r="Q213" i="65"/>
  <c r="L352" i="71"/>
  <c r="J386" i="69"/>
  <c r="N376" i="69"/>
  <c r="D395" i="66"/>
  <c r="M107" i="39"/>
  <c r="E143" i="50"/>
  <c r="O63" i="48"/>
  <c r="M386" i="66"/>
  <c r="K99" i="66"/>
  <c r="K175" i="66" s="1"/>
  <c r="N492" i="68"/>
  <c r="C417" i="64"/>
  <c r="I395" i="69"/>
  <c r="O414" i="66"/>
  <c r="J7" i="67"/>
  <c r="J64" i="39"/>
  <c r="P395" i="70"/>
  <c r="P376" i="70"/>
  <c r="G208" i="71"/>
  <c r="G190" i="71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35" i="71"/>
  <c r="N63" i="71" s="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194" i="64"/>
  <c r="B200" i="66"/>
  <c r="B183" i="66"/>
  <c r="M388" i="72"/>
  <c r="M383" i="72" s="1"/>
  <c r="M329" i="72"/>
  <c r="K388" i="71"/>
  <c r="K329" i="71"/>
  <c r="P352" i="72"/>
  <c r="P275" i="72"/>
  <c r="J293" i="71"/>
  <c r="J311" i="71" s="1"/>
  <c r="J316" i="71"/>
  <c r="K213" i="69"/>
  <c r="K150" i="69"/>
  <c r="P388" i="71"/>
  <c r="P329" i="71"/>
  <c r="I329" i="66"/>
  <c r="I285" i="66"/>
  <c r="I323" i="66" s="1"/>
  <c r="J111" i="72"/>
  <c r="J129" i="72" s="1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45" i="42"/>
  <c r="C358" i="72"/>
  <c r="D217" i="68"/>
  <c r="C465" i="68"/>
  <c r="C455" i="68"/>
  <c r="G7" i="72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45" i="39"/>
  <c r="I7" i="70"/>
  <c r="I35" i="70"/>
  <c r="I63" i="70" s="1"/>
  <c r="J126" i="42"/>
  <c r="E7" i="70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72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190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99" i="69" s="1"/>
  <c r="I342" i="69"/>
  <c r="N329" i="66"/>
  <c r="N285" i="66"/>
  <c r="N323" i="66" s="1"/>
  <c r="C126" i="42"/>
  <c r="N163" i="39"/>
  <c r="F126" i="39"/>
  <c r="F107" i="39"/>
  <c r="D163" i="42"/>
  <c r="H359" i="64"/>
  <c r="N392" i="67"/>
  <c r="K183" i="68"/>
  <c r="K255" i="68" s="1"/>
  <c r="Q194" i="64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63" i="39"/>
  <c r="K35" i="71"/>
  <c r="K63" i="71" s="1"/>
  <c r="M194" i="64"/>
  <c r="F407" i="64"/>
  <c r="L407" i="64"/>
  <c r="J247" i="68"/>
  <c r="N405" i="65"/>
  <c r="N414" i="64"/>
  <c r="N209" i="68"/>
  <c r="N208" i="68" s="1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L5" i="42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37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12" i="64"/>
  <c r="K4" i="49"/>
  <c r="K233" i="64"/>
  <c r="K213" i="64"/>
  <c r="K212" i="64"/>
  <c r="G4" i="50"/>
  <c r="C4" i="50"/>
  <c r="C7" i="49"/>
  <c r="B125" i="49"/>
  <c r="B171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D201" i="72"/>
  <c r="F172" i="72"/>
  <c r="H105" i="50"/>
  <c r="O194" i="70"/>
  <c r="D148" i="64"/>
  <c r="D105" i="64"/>
  <c r="D147" i="64" s="1"/>
  <c r="L181" i="66"/>
  <c r="L143" i="66"/>
  <c r="E212" i="68"/>
  <c r="J148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J190" i="66"/>
  <c r="J191" i="66"/>
  <c r="J209" i="66"/>
  <c r="E205" i="65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D30" i="66" l="1"/>
  <c r="F31" i="65"/>
  <c r="L25" i="67"/>
  <c r="B170" i="65"/>
  <c r="P30" i="68"/>
  <c r="Q24" i="48"/>
  <c r="D201" i="71"/>
  <c r="M30" i="65"/>
  <c r="L28" i="72"/>
  <c r="E201" i="72"/>
  <c r="N28" i="70"/>
  <c r="N170" i="65"/>
  <c r="C137" i="67"/>
  <c r="H33" i="64"/>
  <c r="E25" i="66"/>
  <c r="C27" i="64"/>
  <c r="O43" i="48"/>
  <c r="K35" i="70"/>
  <c r="K63" i="70" s="1"/>
  <c r="N145" i="39"/>
  <c r="J105" i="64"/>
  <c r="J147" i="64" s="1"/>
  <c r="E399" i="70"/>
  <c r="H26" i="66"/>
  <c r="L35" i="71"/>
  <c r="L63" i="71" s="1"/>
  <c r="O35" i="68"/>
  <c r="O31" i="68"/>
  <c r="H209" i="65"/>
  <c r="D26" i="66"/>
  <c r="F191" i="70"/>
  <c r="J153" i="64"/>
  <c r="F27" i="69"/>
  <c r="J64" i="42"/>
  <c r="H207" i="69"/>
  <c r="K126" i="39"/>
  <c r="I126" i="39"/>
  <c r="D167" i="71"/>
  <c r="D166" i="71" s="1"/>
  <c r="F93" i="67"/>
  <c r="F131" i="67" s="1"/>
  <c r="G28" i="67"/>
  <c r="F35" i="69"/>
  <c r="O31" i="65"/>
  <c r="I28" i="68"/>
  <c r="F171" i="70"/>
  <c r="P27" i="70"/>
  <c r="J35" i="66"/>
  <c r="C190" i="66"/>
  <c r="I201" i="72"/>
  <c r="M29" i="64"/>
  <c r="F26" i="67"/>
  <c r="K25" i="64"/>
  <c r="M28" i="64"/>
  <c r="M32" i="68"/>
  <c r="O207" i="70"/>
  <c r="J28" i="71"/>
  <c r="Q37" i="68"/>
  <c r="I27" i="67"/>
  <c r="K31" i="70"/>
  <c r="F107" i="42"/>
  <c r="L27" i="66"/>
  <c r="O172" i="69"/>
  <c r="G26" i="72"/>
  <c r="G28" i="65"/>
  <c r="F35" i="65"/>
  <c r="F63" i="65" s="1"/>
  <c r="O39" i="64"/>
  <c r="O71" i="64" s="1"/>
  <c r="O35" i="71"/>
  <c r="D3" i="48"/>
  <c r="M170" i="65"/>
  <c r="K27" i="64"/>
  <c r="F21" i="66"/>
  <c r="D31" i="64"/>
  <c r="H30" i="71"/>
  <c r="B190" i="69"/>
  <c r="O191" i="69"/>
  <c r="O189" i="69" s="1"/>
  <c r="L31" i="68"/>
  <c r="M21" i="66"/>
  <c r="H111" i="68"/>
  <c r="H207" i="68" s="1"/>
  <c r="M191" i="66"/>
  <c r="M189" i="66" s="1"/>
  <c r="O190" i="70"/>
  <c r="L39" i="64"/>
  <c r="L71" i="64" s="1"/>
  <c r="C35" i="70"/>
  <c r="C35" i="72"/>
  <c r="C63" i="72" s="1"/>
  <c r="K93" i="66"/>
  <c r="K131" i="66" s="1"/>
  <c r="O171" i="69"/>
  <c r="O170" i="69" s="1"/>
  <c r="K175" i="65"/>
  <c r="F28" i="69"/>
  <c r="P311" i="72"/>
  <c r="M35" i="69"/>
  <c r="M63" i="69" s="1"/>
  <c r="D35" i="72"/>
  <c r="D63" i="72" s="1"/>
  <c r="D28" i="64"/>
  <c r="N25" i="67"/>
  <c r="L190" i="66"/>
  <c r="L189" i="66" s="1"/>
  <c r="O172" i="70"/>
  <c r="D41" i="68"/>
  <c r="J35" i="70"/>
  <c r="C163" i="42"/>
  <c r="E23" i="64"/>
  <c r="F29" i="68"/>
  <c r="M27" i="69"/>
  <c r="M27" i="72"/>
  <c r="K137" i="65"/>
  <c r="M107" i="42"/>
  <c r="M137" i="65"/>
  <c r="F201" i="71"/>
  <c r="D83" i="42"/>
  <c r="E171" i="65"/>
  <c r="E172" i="65"/>
  <c r="J170" i="66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J23" i="72"/>
  <c r="F27" i="67"/>
  <c r="D45" i="39"/>
  <c r="G145" i="42"/>
  <c r="I26" i="72"/>
  <c r="K28" i="72"/>
  <c r="J26" i="42"/>
  <c r="N163" i="42"/>
  <c r="I129" i="71"/>
  <c r="P185" i="72"/>
  <c r="P184" i="72" s="1"/>
  <c r="L3" i="48"/>
  <c r="G30" i="66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E170" i="65" l="1"/>
  <c r="L21" i="71"/>
  <c r="O63" i="71"/>
  <c r="O21" i="71"/>
  <c r="J63" i="66"/>
  <c r="J21" i="66"/>
  <c r="G23" i="64"/>
  <c r="C21" i="72"/>
  <c r="J169" i="66"/>
  <c r="H170" i="65"/>
  <c r="H21" i="66"/>
  <c r="L23" i="64"/>
  <c r="J63" i="70"/>
  <c r="J21" i="70"/>
  <c r="M21" i="69"/>
  <c r="D75" i="68"/>
  <c r="D24" i="68"/>
  <c r="L21" i="65"/>
  <c r="C63" i="70"/>
  <c r="C21" i="70"/>
  <c r="J170" i="67"/>
  <c r="J169" i="67" s="1"/>
  <c r="L170" i="66"/>
  <c r="L169" i="66" s="1"/>
  <c r="F170" i="65"/>
  <c r="F169" i="65" s="1"/>
  <c r="C170" i="66"/>
  <c r="C169" i="66" s="1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L189" i="64" s="1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" i="29" l="1"/>
  <c r="Q169" i="67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14" i="4"/>
  <c r="B80" i="4"/>
  <c r="B71" i="4"/>
  <c r="B76" i="4"/>
  <c r="B38" i="4"/>
  <c r="B83" i="4"/>
  <c r="B81" i="4"/>
  <c r="B69" i="4"/>
  <c r="B37" i="4"/>
  <c r="B34" i="4"/>
  <c r="B21" i="4"/>
  <c r="B9" i="4"/>
  <c r="B26" i="4"/>
  <c r="B73" i="4"/>
  <c r="B23" i="4"/>
  <c r="B29" i="4"/>
  <c r="B12" i="4"/>
  <c r="B72" i="4"/>
  <c r="B27" i="4"/>
  <c r="B41" i="4"/>
  <c r="B79" i="4"/>
  <c r="B4" i="4"/>
  <c r="B13" i="4"/>
  <c r="B11" i="4"/>
  <c r="B65" i="4"/>
  <c r="B40" i="4"/>
  <c r="B55" i="4"/>
  <c r="B17" i="4"/>
  <c r="B33" i="4"/>
  <c r="B70" i="4"/>
  <c r="B30" i="4"/>
  <c r="B47" i="4"/>
  <c r="B25" i="4"/>
  <c r="B45" i="4"/>
  <c r="B44" i="4"/>
  <c r="B35" i="4"/>
  <c r="B59" i="4"/>
  <c r="B66" i="4"/>
  <c r="B78" i="4"/>
  <c r="B64" i="4"/>
  <c r="B84" i="4"/>
  <c r="B77" i="4"/>
  <c r="B60" i="4"/>
  <c r="B68" i="4"/>
  <c r="B46" i="4"/>
  <c r="B82" i="4"/>
  <c r="B54" i="4"/>
  <c r="B53" i="4"/>
  <c r="B15" i="4"/>
  <c r="B67" i="4"/>
  <c r="B36" i="4"/>
  <c r="B48" i="4"/>
  <c r="B7" i="4"/>
  <c r="B39" i="4"/>
  <c r="B28" i="4"/>
  <c r="B58" i="4"/>
  <c r="B20" i="4"/>
  <c r="B61" i="4"/>
  <c r="B22" i="4"/>
  <c r="B24" i="4"/>
  <c r="B57" i="4"/>
  <c r="B16" i="4"/>
  <c r="B49" i="4"/>
  <c r="B56" i="4"/>
  <c r="B10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5" i="12" s="1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9" i="17"/>
  <c r="O16" i="13"/>
  <c r="K103" i="6"/>
  <c r="E16" i="13"/>
  <c r="E15" i="13" s="1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K61" i="6" l="1"/>
  <c r="G4" i="16"/>
  <c r="M4" i="15"/>
  <c r="M15" i="16"/>
  <c r="M27" i="17"/>
  <c r="M22" i="17"/>
  <c r="G16" i="16"/>
  <c r="M20" i="17"/>
  <c r="G4" i="17"/>
  <c r="G27" i="15"/>
  <c r="M27" i="16"/>
  <c r="G27" i="16"/>
  <c r="G133" i="6"/>
  <c r="G14" i="15"/>
  <c r="F15" i="24"/>
  <c r="F15" i="27" s="1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N4" i="17"/>
  <c r="P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N15" i="16" s="1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N15" i="15" l="1"/>
  <c r="N27" i="15"/>
  <c r="N27" i="16"/>
  <c r="D133" i="6"/>
  <c r="E15" i="15"/>
  <c r="C170" i="6"/>
  <c r="C157" i="6"/>
  <c r="C171" i="6"/>
  <c r="O171" i="6"/>
  <c r="E27" i="1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<sst xmlns="http://schemas.openxmlformats.org/spreadsheetml/2006/main" count="9674" uniqueCount="288">
  <si>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</si>
  <si>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</si>
  <si>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</si>
  <si>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</si>
  <si>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</si>
  <si>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</si>
  <si>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</si>
  <si>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</si>
  <si>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</si>
  <si>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</si>
  <si>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</si>
  <si>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</si>
  <si>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</si>
  <si>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</si>
  <si>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</si>
  <si>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</si>
  <si>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</si>
  <si>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</si>
  <si>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</si>
  <si>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</si>
  <si>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</si>
  <si>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</si>
  <si>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</si>
  <si>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</si>
  <si>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</si>
  <si>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</si>
  <si>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</si>
  <si>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</si>
  <si>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</si>
  <si>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</si>
  <si>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</si>
  <si>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</si>
  <si>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</si>
  <si>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</si>
  <si>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</si>
  <si>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</si>
  <si>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</si>
  <si>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</si>
  <si>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</si>
  <si>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</si>
  <si>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</si>
  <si>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</si>
  <si>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</si>
  <si>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</si>
  <si>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</si>
  <si>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</si>
  <si>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</si>
  <si>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</si>
  <si>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</si>
  <si>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</si>
  <si>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</si>
  <si>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</si>
  <si>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</si>
  <si>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</si>
  <si>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</si>
  <si>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</si>
  <si>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</si>
  <si>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</si>
  <si>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</si>
  <si>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</si>
  <si>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</si>
  <si>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</si>
  <si>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</si>
  <si>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</si>
  <si>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</si>
  <si>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</si>
  <si>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</si>
  <si>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</si>
  <si>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</si>
  <si>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</si>
  <si>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</si>
  <si>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</si>
  <si>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</si>
  <si>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</si>
  <si>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</si>
  <si>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</si>
  <si>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</si>
  <si>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</si>
  <si>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</si>
  <si>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</si>
  <si>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</si>
  <si>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</si>
  <si>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</si>
  <si>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</si>
  <si>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</si>
  <si>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</si>
  <si>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</si>
  <si>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</si>
  <si>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</si>
  <si>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</si>
  <si>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</si>
  <si>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</si>
  <si>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</si>
  <si>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</si>
  <si>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</si>
  <si>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</si>
  <si>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</si>
  <si>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</si>
  <si>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</si>
  <si>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</si>
  <si>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</si>
  <si>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</si>
  <si>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</si>
  <si>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</si>
  <si>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</si>
  <si>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</si>
  <si>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</si>
  <si>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</si>
  <si>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</si>
  <si>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</si>
  <si>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</si>
  <si>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</si>
  <si>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</si>
  <si>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</si>
  <si>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</si>
  <si>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</si>
  <si>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</si>
  <si>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</si>
  <si>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</si>
  <si>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</si>
  <si>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</si>
  <si>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</si>
  <si>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</si>
  <si>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</si>
  <si>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</si>
  <si>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</si>
  <si>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</si>
  <si>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</si>
  <si>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</si>
  <si>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</si>
  <si>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</si>
  <si>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</si>
  <si>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</si>
  <si>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</si>
  <si>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</si>
  <si>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</si>
  <si>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</si>
  <si>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</si>
  <si>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</si>
  <si>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</si>
  <si>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</si>
  <si>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</si>
  <si>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</si>
  <si>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</si>
  <si>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</si>
  <si>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</si>
  <si>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</si>
  <si>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</si>
  <si>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</si>
  <si>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</si>
  <si>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</si>
  <si>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</si>
  <si>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</si>
  <si>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</si>
  <si>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</si>
  <si>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</si>
  <si>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</si>
  <si>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</si>
  <si>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</si>
  <si>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</si>
  <si>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</si>
  <si>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</si>
  <si>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</si>
  <si>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</si>
  <si>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</si>
  <si>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</si>
  <si>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</si>
  <si>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</si>
  <si>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</si>
  <si>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</si>
  <si>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</si>
  <si>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</si>
  <si>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</si>
  <si>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</si>
  <si>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</si>
  <si>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</si>
  <si>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</si>
  <si>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</si>
  <si>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</si>
  <si>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</si>
  <si>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</si>
  <si>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</si>
  <si>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</si>
  <si>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</si>
  <si>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</si>
  <si>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</si>
  <si>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</si>
  <si>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</si>
  <si>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</si>
  <si>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</si>
  <si>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</si>
  <si>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</si>
  <si>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</si>
  <si>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</si>
  <si>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</si>
  <si>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</si>
  <si>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</si>
  <si>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</si>
  <si>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</si>
  <si>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</si>
  <si>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</si>
  <si>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</si>
  <si>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</si>
  <si>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</si>
  <si>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</si>
  <si>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</si>
  <si>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</si>
  <si>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</si>
  <si>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</si>
  <si>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</si>
  <si>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</si>
  <si>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</si>
  <si>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</si>
  <si>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</si>
  <si>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</si>
  <si>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</si>
  <si>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</si>
  <si>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</si>
  <si>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</si>
  <si>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</si>
  <si>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</si>
  <si>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EU28</t>
  </si>
  <si>
    <t>EU28 - Residential sector summary</t>
  </si>
  <si>
    <t>EU28 - Number of households</t>
  </si>
  <si>
    <t>EU28 - Final energy consumption</t>
  </si>
  <si>
    <t>EU28 - Thermal energy service</t>
  </si>
  <si>
    <t>EU28 - System efficiency indicator of total stock</t>
  </si>
  <si>
    <t>EU28 - CO2 emissions</t>
  </si>
  <si>
    <t>EU28 - Final energy consumption per household</t>
  </si>
  <si>
    <t>EU28 - Thermal energy service per household</t>
  </si>
  <si>
    <t>EU28 - CO2 emissions per household</t>
  </si>
  <si>
    <t>EU28 - Final energy consumption per surface area</t>
  </si>
  <si>
    <t>EU28 - Thermal energy service per surface area</t>
  </si>
  <si>
    <t>EU28 - CO2 emissions per surface area</t>
  </si>
  <si>
    <t>EU28 - Number of new and renovated households</t>
  </si>
  <si>
    <t>EU28 - Final energy consumption in new and renovated households</t>
  </si>
  <si>
    <t>EU28 - Thermal energy service in new and renovated households</t>
  </si>
  <si>
    <t>EU28 - System efficiency indicator of new and renovated households</t>
  </si>
  <si>
    <t>EU28 - CO2 emissions in new and renovated households</t>
  </si>
  <si>
    <t>EU28 - Final energy consumption of new and renovated households (per household)</t>
  </si>
  <si>
    <t>EU28 - Thermal energy service of new and renovated households (per household)</t>
  </si>
  <si>
    <t>EU28 - CO2 emissions in new and renovated households (per household)</t>
  </si>
  <si>
    <t>EU28 - Final energy consumption in new and renovated households per surface area</t>
  </si>
  <si>
    <t>EU28 - Thermal energy service in new and renovated households per surface area</t>
  </si>
  <si>
    <t>EU28 - CO2 emissions in new and renovated households per surface area</t>
  </si>
  <si>
    <t>EU28 - Residential / specific electric uses</t>
  </si>
  <si>
    <t>EU28 - Refrigerators and freezers</t>
  </si>
  <si>
    <t>EU28 - Washing machines</t>
  </si>
  <si>
    <t>EU28 - Clothes dryers</t>
  </si>
  <si>
    <t>EU28 - Dishwashers</t>
  </si>
  <si>
    <t>EU28 - TV and multimedia</t>
  </si>
  <si>
    <t>EU28 - ICT equipment</t>
  </si>
  <si>
    <t>EU28 - Lighting</t>
  </si>
  <si>
    <t>EU28 - Other appliances (vacuum cleaners, irons etc.)</t>
  </si>
  <si>
    <t>EU28 - Number of households (detailed structure)</t>
  </si>
  <si>
    <t>EU28 - Retired equipment (detailed structure)</t>
  </si>
  <si>
    <t>EU28 - New equipment installations (detailed structure)</t>
  </si>
  <si>
    <t>EU28 - New equipment installations in new and renovated households (detailed structure)</t>
  </si>
  <si>
    <t>EU28 - New equipment installations via replacement (detailed structure)</t>
  </si>
  <si>
    <t>EU28 - Equipment installations in 2015 - vintage structure</t>
  </si>
  <si>
    <t>EU28 - Final energy consumption (detailed structure)</t>
  </si>
  <si>
    <t>EU28 - Thermal energy service (detailed structure)</t>
  </si>
  <si>
    <t>EU28 - System efficiency indicator (detailed structure)</t>
  </si>
  <si>
    <t>EU28 - CO2 emissions (detailed structure)</t>
  </si>
  <si>
    <t>EU28 - Final energy consumption per household (detailed structure)</t>
  </si>
  <si>
    <t>EU28 - Thermal energy service per household (detailed structure)</t>
  </si>
  <si>
    <t>EU28 - CO2 emissions per household (detailed structure)</t>
  </si>
  <si>
    <t>EU28 - Final energy consumption per surface area (detailed structure)</t>
  </si>
  <si>
    <t>EU28 - Thermal energy service per surface area (detailed structure)</t>
  </si>
  <si>
    <t>EU28 - CO2 emissions per surface area (detailed structure)</t>
  </si>
  <si>
    <t>EU28 - Final energy consumption in new and renovated households (detailed structure)</t>
  </si>
  <si>
    <t>EU28 - Thermal energy service in new and renovated households (detailed structure)</t>
  </si>
  <si>
    <t>EU28 - System efficiency indicator of new and renovated households (detailed structure)</t>
  </si>
  <si>
    <t>EU28 - CO2 emissions in new and renovated households (detailed structure)</t>
  </si>
  <si>
    <t>EU28 - Final energy consumption of new and renovated households (detailed structure)</t>
  </si>
  <si>
    <t>EU28 - Thermal energy service of new and renovated households (detailed structure)</t>
  </si>
  <si>
    <t>EU28 - Final energy consumption of new and renovated households per surface area (detailed structure)</t>
  </si>
  <si>
    <t>EU28 - Thermal energy service of new and renovated households per surface area (detailed structure)</t>
  </si>
  <si>
    <t>EU28 - CO2 emissions in new and renovated households per surface area (detailed structure)</t>
  </si>
  <si>
    <t>EU28 - Household type: Solids</t>
  </si>
  <si>
    <t>EU28 - Household type: LPG</t>
  </si>
  <si>
    <t>EU28 - Household type: Diesel oil</t>
  </si>
  <si>
    <t>EU28 - Household type: Gas</t>
  </si>
  <si>
    <t>EU28 - Household type: Biomass and wastes</t>
  </si>
  <si>
    <t>EU28 - Household type: Geothermal Energy</t>
  </si>
  <si>
    <t>EU28 - Household type: Derived heat</t>
  </si>
  <si>
    <t>EU28 - Household type: Advanced electric heating</t>
  </si>
  <si>
    <t>EU28 -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</si>
</sst>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#,##0.000;\-#,##0.000;&quot;-&quot;"/>
    <numFmt numFmtId="165" formatCode="#,##0.0;\-#,##0.0;&quot;-&quot;"/>
    <numFmt numFmtId="166" formatCode="#,##0.000;\-#,##0.000;&quot;&quot;"/>
    <numFmt numFmtId="167" formatCode="0.0%;\-0.0%;&quot;-&quot;"/>
    <numFmt numFmtId="168" formatCode="#,##0;\-#,##0;&quot;-&quot;"/>
    <numFmt numFmtId="169" formatCode="0.0;\-0.0;&quot;-&quot;"/>
    <numFmt numFmtId="170" formatCode="#,##0;\-#,##0;&quot;&quot;"/>
    <numFmt numFmtId="171" formatCode="#,##0.00;\-#,##0.00;&quot;-&quot;"/>
    <numFmt numFmtId="172" formatCode="mmmm\ yyyy"/>
    <numFmt numFmtId="173" formatCode="0.0;\-0.0;&quot;&quot;"/>
    <numFmt numFmtId="174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5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5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5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5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5" fontId="14" fillId="0" borderId="0" xfId="1" applyNumberFormat="1" applyFont="1" applyFill="1" applyBorder="1" applyAlignment="1">
      <alignment vertical="center"/>
    </xf>
    <xf numFmtId="165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6" fontId="14" fillId="2" borderId="1" xfId="5" applyNumberFormat="1" applyFont="1" applyFill="1" applyBorder="1" applyAlignment="1">
      <alignment vertical="center"/>
    </xf>
    <xf numFmtId="166" fontId="14" fillId="2" borderId="0" xfId="5" applyNumberFormat="1" applyFont="1" applyFill="1" applyBorder="1" applyAlignment="1">
      <alignment vertical="center"/>
    </xf>
    <xf numFmtId="166" fontId="14" fillId="2" borderId="3" xfId="5" applyNumberFormat="1" applyFont="1" applyFill="1" applyBorder="1" applyAlignment="1">
      <alignment vertical="center"/>
    </xf>
    <xf numFmtId="166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7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7" fontId="19" fillId="4" borderId="2" xfId="2" applyNumberFormat="1" applyFont="1" applyFill="1" applyBorder="1" applyAlignment="1">
      <alignment vertical="center"/>
    </xf>
    <xf numFmtId="165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5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5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5" fontId="15" fillId="4" borderId="2" xfId="5" applyNumberFormat="1" applyFont="1" applyFill="1" applyBorder="1" applyAlignment="1">
      <alignment vertical="center"/>
    </xf>
    <xf numFmtId="165" fontId="14" fillId="2" borderId="0" xfId="5" applyNumberFormat="1" applyFont="1" applyFill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5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8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4" fontId="13" fillId="4" borderId="3" xfId="5" applyNumberFormat="1" applyFont="1" applyFill="1" applyBorder="1" applyAlignment="1">
      <alignment vertical="center"/>
    </xf>
    <xf numFmtId="164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8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8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6" fontId="14" fillId="0" borderId="1" xfId="5" applyNumberFormat="1" applyFont="1" applyFill="1" applyBorder="1" applyAlignment="1">
      <alignment vertical="center"/>
    </xf>
    <xf numFmtId="166" fontId="14" fillId="0" borderId="0" xfId="5" applyNumberFormat="1" applyFont="1" applyFill="1" applyBorder="1" applyAlignment="1">
      <alignment vertical="center"/>
    </xf>
    <xf numFmtId="164" fontId="14" fillId="0" borderId="0" xfId="5" applyNumberFormat="1" applyFont="1" applyFill="1" applyBorder="1" applyAlignment="1">
      <alignment vertical="center"/>
    </xf>
    <xf numFmtId="164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0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0" fontId="14" fillId="0" borderId="0" xfId="5" applyNumberFormat="1" applyFont="1" applyFill="1" applyBorder="1" applyAlignment="1">
      <alignment vertical="center"/>
    </xf>
    <xf numFmtId="168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8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8" fontId="14" fillId="2" borderId="1" xfId="1" applyNumberFormat="1" applyFont="1" applyFill="1" applyBorder="1" applyAlignment="1">
      <alignment vertical="center"/>
    </xf>
    <xf numFmtId="168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8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8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8" fontId="14" fillId="2" borderId="0" xfId="1" applyNumberFormat="1" applyFont="1" applyFill="1" applyBorder="1" applyAlignment="1">
      <alignment vertical="center"/>
    </xf>
    <xf numFmtId="168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5" fontId="19" fillId="6" borderId="2" xfId="1" applyNumberFormat="1" applyFont="1" applyFill="1" applyBorder="1" applyAlignment="1">
      <alignment vertical="center"/>
    </xf>
    <xf numFmtId="164" fontId="14" fillId="2" borderId="1" xfId="1" applyNumberFormat="1" applyFont="1" applyFill="1" applyBorder="1" applyAlignment="1">
      <alignment vertical="center"/>
    </xf>
    <xf numFmtId="164" fontId="14" fillId="2" borderId="0" xfId="1" applyNumberFormat="1" applyFont="1" applyFill="1" applyAlignment="1">
      <alignment vertical="center"/>
    </xf>
    <xf numFmtId="164" fontId="22" fillId="4" borderId="2" xfId="1" applyNumberFormat="1" applyFont="1" applyFill="1" applyBorder="1" applyAlignment="1">
      <alignment vertical="center"/>
    </xf>
    <xf numFmtId="164" fontId="14" fillId="2" borderId="0" xfId="1" applyNumberFormat="1" applyFont="1" applyFill="1" applyBorder="1" applyAlignment="1">
      <alignment vertical="center"/>
    </xf>
    <xf numFmtId="164" fontId="14" fillId="0" borderId="0" xfId="1" applyNumberFormat="1" applyFont="1" applyFill="1" applyAlignment="1">
      <alignment vertical="center"/>
    </xf>
    <xf numFmtId="164" fontId="14" fillId="2" borderId="6" xfId="1" applyNumberFormat="1" applyFont="1" applyFill="1" applyBorder="1" applyAlignment="1">
      <alignment vertical="center"/>
    </xf>
    <xf numFmtId="164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5" fontId="14" fillId="0" borderId="0" xfId="5" applyNumberFormat="1" applyFont="1" applyAlignment="1">
      <alignment vertical="center"/>
    </xf>
    <xf numFmtId="165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4" fontId="14" fillId="0" borderId="1" xfId="5" applyNumberFormat="1" applyFont="1" applyBorder="1" applyAlignment="1">
      <alignment vertical="center"/>
    </xf>
    <xf numFmtId="164" fontId="14" fillId="0" borderId="3" xfId="5" applyNumberFormat="1" applyFont="1" applyBorder="1" applyAlignment="1">
      <alignment vertical="center"/>
    </xf>
    <xf numFmtId="164" fontId="15" fillId="4" borderId="2" xfId="5" applyNumberFormat="1" applyFont="1" applyFill="1" applyBorder="1" applyAlignment="1">
      <alignment vertical="center"/>
    </xf>
    <xf numFmtId="164" fontId="14" fillId="0" borderId="0" xfId="5" applyNumberFormat="1" applyFont="1" applyAlignment="1">
      <alignment vertical="center"/>
    </xf>
    <xf numFmtId="164" fontId="23" fillId="6" borderId="2" xfId="2" applyNumberFormat="1" applyFont="1" applyFill="1" applyBorder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9" fontId="23" fillId="6" borderId="2" xfId="5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68" fontId="14" fillId="0" borderId="1" xfId="5" applyNumberFormat="1" applyFont="1" applyBorder="1" applyAlignment="1">
      <alignment vertical="center"/>
    </xf>
    <xf numFmtId="168" fontId="14" fillId="0" borderId="3" xfId="5" applyNumberFormat="1" applyFont="1" applyBorder="1" applyAlignment="1">
      <alignment vertical="center"/>
    </xf>
    <xf numFmtId="168" fontId="15" fillId="4" borderId="2" xfId="5" applyNumberFormat="1" applyFont="1" applyFill="1" applyBorder="1" applyAlignment="1">
      <alignment vertical="center"/>
    </xf>
    <xf numFmtId="168" fontId="14" fillId="0" borderId="0" xfId="5" applyNumberFormat="1" applyFont="1" applyAlignment="1">
      <alignment vertical="center"/>
    </xf>
    <xf numFmtId="165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5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4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169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69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8" fontId="14" fillId="4" borderId="1" xfId="5" applyNumberFormat="1" applyFont="1" applyFill="1" applyBorder="1" applyAlignment="1">
      <alignment vertical="center"/>
    </xf>
    <xf numFmtId="168" fontId="14" fillId="4" borderId="0" xfId="5" applyNumberFormat="1" applyFont="1" applyFill="1" applyBorder="1" applyAlignment="1">
      <alignment vertical="center"/>
    </xf>
    <xf numFmtId="165" fontId="14" fillId="4" borderId="2" xfId="5" applyNumberFormat="1" applyFont="1" applyFill="1" applyBorder="1" applyAlignment="1">
      <alignment vertical="center"/>
    </xf>
    <xf numFmtId="168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8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8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8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5" fontId="14" fillId="0" borderId="0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5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5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5" fontId="15" fillId="5" borderId="5" xfId="5" applyNumberFormat="1" applyFont="1" applyFill="1" applyBorder="1" applyAlignment="1">
      <alignment vertical="center"/>
    </xf>
    <xf numFmtId="164" fontId="22" fillId="6" borderId="2" xfId="1" applyNumberFormat="1" applyFont="1" applyFill="1" applyBorder="1" applyAlignment="1">
      <alignment vertical="center"/>
    </xf>
    <xf numFmtId="164" fontId="14" fillId="4" borderId="4" xfId="5" applyNumberFormat="1" applyFont="1" applyFill="1" applyBorder="1" applyAlignment="1">
      <alignment vertical="center"/>
    </xf>
    <xf numFmtId="164" fontId="14" fillId="4" borderId="8" xfId="5" applyNumberFormat="1" applyFont="1" applyFill="1" applyBorder="1" applyAlignment="1">
      <alignment vertical="center"/>
    </xf>
    <xf numFmtId="164" fontId="14" fillId="0" borderId="4" xfId="5" applyNumberFormat="1" applyFont="1" applyFill="1" applyBorder="1" applyAlignment="1">
      <alignment vertical="center"/>
    </xf>
    <xf numFmtId="164" fontId="14" fillId="0" borderId="8" xfId="5" applyNumberFormat="1" applyFont="1" applyFill="1" applyBorder="1" applyAlignment="1">
      <alignment vertical="center"/>
    </xf>
    <xf numFmtId="164" fontId="14" fillId="4" borderId="0" xfId="5" applyNumberFormat="1" applyFont="1" applyFill="1" applyBorder="1" applyAlignment="1">
      <alignment vertical="center"/>
    </xf>
    <xf numFmtId="164" fontId="15" fillId="5" borderId="5" xfId="5" applyNumberFormat="1" applyFont="1" applyFill="1" applyBorder="1" applyAlignment="1">
      <alignment vertical="center"/>
    </xf>
    <xf numFmtId="171" fontId="14" fillId="0" borderId="1" xfId="5" applyNumberFormat="1" applyFont="1" applyFill="1" applyBorder="1" applyAlignment="1">
      <alignment vertical="center"/>
    </xf>
    <xf numFmtId="171" fontId="14" fillId="0" borderId="0" xfId="5" applyNumberFormat="1" applyFont="1" applyFill="1" applyBorder="1" applyAlignment="1">
      <alignment vertical="center"/>
    </xf>
    <xf numFmtId="171" fontId="22" fillId="6" borderId="2" xfId="1" applyNumberFormat="1" applyFont="1" applyFill="1" applyBorder="1" applyAlignment="1">
      <alignment vertical="center"/>
    </xf>
    <xf numFmtId="171" fontId="14" fillId="4" borderId="4" xfId="5" applyNumberFormat="1" applyFont="1" applyFill="1" applyBorder="1" applyAlignment="1">
      <alignment vertical="center"/>
    </xf>
    <xf numFmtId="171" fontId="14" fillId="4" borderId="8" xfId="5" applyNumberFormat="1" applyFont="1" applyFill="1" applyBorder="1" applyAlignment="1">
      <alignment vertical="center"/>
    </xf>
    <xf numFmtId="171" fontId="14" fillId="0" borderId="4" xfId="5" applyNumberFormat="1" applyFont="1" applyFill="1" applyBorder="1" applyAlignment="1">
      <alignment vertical="center"/>
    </xf>
    <xf numFmtId="171" fontId="14" fillId="0" borderId="8" xfId="5" applyNumberFormat="1" applyFont="1" applyFill="1" applyBorder="1" applyAlignment="1">
      <alignment vertical="center"/>
    </xf>
    <xf numFmtId="171" fontId="14" fillId="4" borderId="0" xfId="5" applyNumberFormat="1" applyFont="1" applyFill="1" applyBorder="1" applyAlignment="1">
      <alignment vertical="center"/>
    </xf>
    <xf numFmtId="171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8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0" fontId="22" fillId="6" borderId="7" xfId="1" applyNumberFormat="1" applyFont="1" applyFill="1" applyBorder="1" applyAlignment="1">
      <alignment vertical="center"/>
    </xf>
    <xf numFmtId="170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2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3" fontId="14" fillId="0" borderId="3" xfId="5" applyNumberFormat="1" applyFont="1" applyFill="1" applyBorder="1" applyAlignment="1">
      <alignment vertical="center"/>
    </xf>
    <xf numFmtId="173" fontId="14" fillId="0" borderId="0" xfId="5" applyNumberFormat="1" applyFont="1" applyFill="1" applyBorder="1" applyAlignment="1">
      <alignment vertical="center"/>
    </xf>
    <xf numFmtId="174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 xr:uid="{00000000-0005-0000-0000-000001000000}"/>
    <cellStyle name="Hyperlink" xfId="3" builtinId="8"/>
    <cellStyle name="Normal" xfId="0" builtinId="0"/>
    <cellStyle name="Normal 2" xfId="5" xr:uid="{00000000-0005-0000-0000-000004000000}"/>
    <cellStyle name="Normal 3" xfId="6" xr:uid="{00000000-0005-0000-0000-000005000000}"/>
    <cellStyle name="Percent" xfId="2" builtinId="5"/>
    <cellStyle name="Percent 2" xfId="7" xr:uid="{00000000-0005-0000-0000-000007000000}"/>
    <cellStyle name="Percent 3" xfId="8" xr:uid="{00000000-0005-0000-0000-000008000000}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Space heating EU-27</a:t>
            </a:r>
            <a:r>
              <a:rPr lang="da-DK" baseline="0"/>
              <a:t> + GB acc. to JRC IDEES 2015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A41-469B-BB52-BB2866042D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41-469B-BB52-BB2866042D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A41-469B-BB52-BB2866042DA0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A41-469B-BB52-BB2866042DA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A41-469B-BB52-BB2866042DA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A41-469B-BB52-BB2866042DA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A41-469B-BB52-BB2866042DA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A41-469B-BB52-BB2866042DA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A41-469B-BB52-BB2866042DA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41-469B-BB52-BB2866042DA0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41-469B-BB52-BB2866042DA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41-469B-BB52-BB2866042DA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AD605C2-5F97-427C-8DF7-E86E91CA0875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FA41-469B-BB52-BB2866042DA0}"/>
                </c:ext>
              </c:extLst>
            </c:dLbl>
            <c:dLbl>
              <c:idx val="3"/>
              <c:layout>
                <c:manualLayout>
                  <c:x val="-6.0008709848768903E-2"/>
                  <c:y val="-0.1253838347772161"/>
                </c:manualLayout>
              </c:layout>
              <c:tx>
                <c:rich>
                  <a:bodyPr/>
                  <a:lstStyle/>
                  <a:p>
                    <a:fld id="{6607DD83-257A-482F-A374-EB1771BF21A9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FA41-469B-BB52-BB2866042DA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5683D8D-40C0-434C-B6D0-86BB49DA69ED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FA41-469B-BB52-BB2866042DA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A41-469B-BB52-BB2866042DA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BAFDE7D-5B33-4FEB-B350-EE808C2DD0B6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FA41-469B-BB52-BB2866042DA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A41-469B-BB52-BB2866042DA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A41-469B-BB52-BB2866042DA0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A41-469B-BB52-BB2866042D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RES_hh_fec!$A$5:$A$14</c:f>
              <c:strCache>
                <c:ptCount val="10"/>
                <c:pt idx="0">
                  <c:v>Solids</c:v>
                </c:pt>
                <c:pt idx="1">
                  <c:v>Liquified petroleum gas (LPG)</c:v>
                </c:pt>
                <c:pt idx="2">
                  <c:v>Gas/Diesel oil incl. biofuels (GDO)</c:v>
                </c:pt>
                <c:pt idx="3">
                  <c:v>Gases incl. biogas</c:v>
                </c:pt>
                <c:pt idx="4">
                  <c:v>Biomass and wastes</c:v>
                </c:pt>
                <c:pt idx="5">
                  <c:v>Geothermal energy</c:v>
                </c:pt>
                <c:pt idx="6">
                  <c:v>Derived heat</c:v>
                </c:pt>
                <c:pt idx="7">
                  <c:v>Advanced electric heating</c:v>
                </c:pt>
                <c:pt idx="8">
                  <c:v>Conventional electric heating</c:v>
                </c:pt>
                <c:pt idx="9">
                  <c:v>Electricity in circulation</c:v>
                </c:pt>
              </c:strCache>
            </c:strRef>
          </c:cat>
          <c:val>
            <c:numRef>
              <c:f>RES_hh_fec!$Q$5:$Q$14</c:f>
              <c:numCache>
                <c:formatCode>#,##0.0;\-#,##0.0;"-"</c:formatCode>
                <c:ptCount val="10"/>
                <c:pt idx="0">
                  <c:v>7411.2464208137517</c:v>
                </c:pt>
                <c:pt idx="1">
                  <c:v>977.62052901484105</c:v>
                </c:pt>
                <c:pt idx="2">
                  <c:v>24028.999655611937</c:v>
                </c:pt>
                <c:pt idx="3">
                  <c:v>69635.14662095737</c:v>
                </c:pt>
                <c:pt idx="4">
                  <c:v>35394.597676874095</c:v>
                </c:pt>
                <c:pt idx="5">
                  <c:v>99.885097365038803</c:v>
                </c:pt>
                <c:pt idx="6">
                  <c:v>17756.086212811275</c:v>
                </c:pt>
                <c:pt idx="7">
                  <c:v>2344.3888075271525</c:v>
                </c:pt>
                <c:pt idx="8">
                  <c:v>8648.6738644253837</c:v>
                </c:pt>
                <c:pt idx="9">
                  <c:v>2553.4134733930741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41-469B-BB52-BB2866042DA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Water heating EU-27</a:t>
            </a:r>
            <a:r>
              <a:rPr lang="da-DK" baseline="0"/>
              <a:t> + GB acc. to JRC IDEES 2015</a:t>
            </a:r>
            <a:r>
              <a:rPr lang="da-DK"/>
              <a:t> </a:t>
            </a:r>
          </a:p>
        </c:rich>
      </c:tx>
      <c:layout>
        <c:manualLayout>
          <c:xMode val="edge"/>
          <c:yMode val="edge"/>
          <c:x val="0.1830500511454195"/>
          <c:y val="2.403846153846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59A-45CC-A7D1-2ED17DCDE9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59A-45CC-A7D1-2ED17DCDE9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59A-45CC-A7D1-2ED17DCDE95B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59A-45CC-A7D1-2ED17DCDE9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9A-45CC-A7D1-2ED17DCDE95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9A-45CC-A7D1-2ED17DCDE95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59A-45CC-A7D1-2ED17DCDE95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9A-45CC-A7D1-2ED17DCDE95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59A-45CC-A7D1-2ED17DCDE95B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59A-45CC-A7D1-2ED17DCDE95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59A-45CC-A7D1-2ED17DCDE9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67592C3-13AA-4950-A80F-4368D4F18465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259A-45CC-A7D1-2ED17DCDE95B}"/>
                </c:ext>
              </c:extLst>
            </c:dLbl>
            <c:dLbl>
              <c:idx val="3"/>
              <c:layout>
                <c:manualLayout>
                  <c:x val="-7.692310742124002E-2"/>
                  <c:y val="-0.14331686604078336"/>
                </c:manualLayout>
              </c:layout>
              <c:tx>
                <c:rich>
                  <a:bodyPr/>
                  <a:lstStyle/>
                  <a:p>
                    <a:fld id="{983D731E-1070-4180-B9F5-FA62E8D13BDD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59A-45CC-A7D1-2ED17DCDE95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A8181DE-1982-4AD6-B6D9-37FD2C4A12B8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59A-45CC-A7D1-2ED17DCDE95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59A-45CC-A7D1-2ED17DCDE95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D98BB1B-C918-4A75-8DF8-8C42981CC045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259A-45CC-A7D1-2ED17DCDE95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4AA6AF1-FC91-4E81-B7B5-DFBFA996CFB7}" type="PERCENTAGE">
                      <a:rPr lang="en-US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da-DK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259A-45CC-A7D1-2ED17DCDE95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59A-45CC-A7D1-2ED17DCDE9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RES_hh_fec!$A$18:$A$26</c:f>
              <c:strCache>
                <c:ptCount val="9"/>
                <c:pt idx="0">
                  <c:v>Solids</c:v>
                </c:pt>
                <c:pt idx="1">
                  <c:v>Liquified petroleum gas (LPG)</c:v>
                </c:pt>
                <c:pt idx="2">
                  <c:v>Gas/Diesel oil incl. biofuels (GDO)</c:v>
                </c:pt>
                <c:pt idx="3">
                  <c:v>Gases incl. biogas</c:v>
                </c:pt>
                <c:pt idx="4">
                  <c:v>Biomass and wastes</c:v>
                </c:pt>
                <c:pt idx="5">
                  <c:v>Geothermal energy</c:v>
                </c:pt>
                <c:pt idx="6">
                  <c:v>Derived heat</c:v>
                </c:pt>
                <c:pt idx="7">
                  <c:v>Electricity</c:v>
                </c:pt>
                <c:pt idx="8">
                  <c:v>Solar</c:v>
                </c:pt>
              </c:strCache>
            </c:strRef>
          </c:cat>
          <c:val>
            <c:numRef>
              <c:f>RES_hh_fec!$Q$18:$Q$26</c:f>
              <c:numCache>
                <c:formatCode>#,##0.0;\-#,##0.0;"-"</c:formatCode>
                <c:ptCount val="9"/>
                <c:pt idx="0">
                  <c:v>1499.9758792264818</c:v>
                </c:pt>
                <c:pt idx="1">
                  <c:v>1531.3859368351775</c:v>
                </c:pt>
                <c:pt idx="2">
                  <c:v>5243.0694760075958</c:v>
                </c:pt>
                <c:pt idx="3">
                  <c:v>18431.138480128357</c:v>
                </c:pt>
                <c:pt idx="4">
                  <c:v>6491.8336612305702</c:v>
                </c:pt>
                <c:pt idx="5">
                  <c:v>0</c:v>
                </c:pt>
                <c:pt idx="6">
                  <c:v>3497.2421206971721</c:v>
                </c:pt>
                <c:pt idx="7">
                  <c:v>7505.3144541207575</c:v>
                </c:pt>
                <c:pt idx="8">
                  <c:v>1748.2323103729066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A-45CC-A7D1-2ED17DCDE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723900</xdr:colOff>
      <xdr:row>35</xdr:row>
      <xdr:rowOff>99060</xdr:rowOff>
    </xdr:from>
    <xdr:to>
      <xdr:col>8</xdr:col>
      <xdr:colOff>723900</xdr:colOff>
      <xdr:row>56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58F3E-5BA4-418B-A142-A9ECE5807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297180</xdr:colOff>
      <xdr:row>35</xdr:row>
      <xdr:rowOff>68580</xdr:rowOff>
    </xdr:from>
    <xdr:to>
      <xdr:col>16</xdr:col>
      <xdr:colOff>220980</xdr:colOff>
      <xdr:row>56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BEA0EC-96E7-4177-8D1D-492EF7187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>
    <pageSetUpPr fitToPage="1"/>
  </sheetPr>
  <dimension ref="A9:L75"/>
  <sheetViews>
    <sheetView showGridLines="0" topLeftCell="A44" zoomScale="80" zoomScaleNormal="80" workbookViewId="0"/>
  </sheetViews>
  <sheetFormatPr defaultColWidth="9.109375" defaultRowHeight="10.199999999999999" x14ac:dyDescent="0.3"/>
  <cols>
    <col min="1" max="1" width="9.6640625" style="198" customWidth="1"/>
    <col min="2" max="2" width="9.6640625" style="199" customWidth="1"/>
    <col min="3" max="3" width="107.44140625" style="197" customWidth="1"/>
    <col min="4" max="4" width="44.6640625" style="197" customWidth="1"/>
    <col min="5" max="6" width="9.6640625" style="197" customWidth="1"/>
    <col min="7" max="16384" width="9.109375" style="197"/>
  </cols>
  <sheetData>
    <row r="9" spans="1:10" ht="30" x14ac:dyDescent="0.3">
      <c r="A9" s="194"/>
      <c r="B9" s="195" t="s">
        <v>204</v>
      </c>
      <c r="C9" s="196"/>
      <c r="D9" s="196"/>
      <c r="E9" s="196"/>
      <c r="F9" s="196"/>
    </row>
    <row r="10" spans="1:10" hidden="1" x14ac:dyDescent="0.3"/>
    <row r="11" spans="1:10" hidden="1" x14ac:dyDescent="0.3">
      <c r="B11" s="198"/>
      <c r="C11" s="198"/>
    </row>
    <row r="12" spans="1:10" ht="11.25" hidden="1" customHeight="1" x14ac:dyDescent="0.3">
      <c r="B12" s="198"/>
      <c r="C12" s="198"/>
    </row>
    <row r="13" spans="1:10" s="198" customFormat="1" ht="11.25" hidden="1" customHeight="1" x14ac:dyDescent="0.3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3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3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3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3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3">
      <c r="D18" s="197"/>
      <c r="E18" s="197"/>
      <c r="F18" s="197"/>
      <c r="G18" s="197"/>
      <c r="H18" s="197"/>
      <c r="I18" s="197"/>
      <c r="J18" s="197"/>
    </row>
    <row r="19" spans="1:10" s="198" customFormat="1" x14ac:dyDescent="0.3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3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3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3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8.2" x14ac:dyDescent="0.3">
      <c r="B23" s="200"/>
      <c r="C23" s="201" t="s">
        <v>221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3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3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3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3">
      <c r="A27" s="197"/>
    </row>
    <row r="28" spans="1:10" s="198" customFormat="1" ht="11.25" customHeight="1" x14ac:dyDescent="0.3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3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8.2" x14ac:dyDescent="0.3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3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3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3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3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3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3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3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3">
      <c r="A38" s="197"/>
    </row>
    <row r="39" spans="1:12" s="198" customFormat="1" ht="12.75" customHeight="1" x14ac:dyDescent="0.3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3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3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3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1" x14ac:dyDescent="0.3">
      <c r="D43" s="205" t="s">
        <v>219</v>
      </c>
    </row>
    <row r="44" spans="1:12" x14ac:dyDescent="0.3">
      <c r="A44" s="197"/>
      <c r="B44" s="197"/>
    </row>
    <row r="45" spans="1:12" ht="17.399999999999999" x14ac:dyDescent="0.3">
      <c r="A45" s="197"/>
      <c r="B45" s="197"/>
      <c r="D45" s="206">
        <v>43297.742025462961</v>
      </c>
    </row>
    <row r="46" spans="1:12" ht="13.2" x14ac:dyDescent="0.3">
      <c r="A46" s="197"/>
      <c r="B46" s="197"/>
      <c r="G46" s="207"/>
      <c r="H46" s="207"/>
      <c r="I46" s="207"/>
      <c r="J46" s="207"/>
      <c r="K46" s="207"/>
      <c r="L46" s="207"/>
    </row>
    <row r="47" spans="1:12" x14ac:dyDescent="0.3">
      <c r="A47" s="197"/>
      <c r="B47" s="197"/>
    </row>
    <row r="48" spans="1:12" x14ac:dyDescent="0.3">
      <c r="A48" s="197"/>
      <c r="B48" s="197"/>
    </row>
    <row r="49" spans="1:12" ht="14.4" x14ac:dyDescent="0.3">
      <c r="B49" s="208" t="s">
        <v>213</v>
      </c>
    </row>
    <row r="50" spans="1:12" ht="14.4" x14ac:dyDescent="0.3">
      <c r="B50" s="208"/>
    </row>
    <row r="51" spans="1:12" ht="14.4" x14ac:dyDescent="0.3">
      <c r="A51" s="207"/>
      <c r="B51" s="208" t="s">
        <v>206</v>
      </c>
      <c r="C51" s="207"/>
      <c r="D51" s="207"/>
      <c r="E51" s="207"/>
      <c r="F51" s="207"/>
    </row>
    <row r="52" spans="1:12" ht="14.4" x14ac:dyDescent="0.3">
      <c r="B52" s="208"/>
    </row>
    <row r="53" spans="1:12" ht="14.4" x14ac:dyDescent="0.3">
      <c r="B53" s="208" t="s">
        <v>220</v>
      </c>
    </row>
    <row r="54" spans="1:12" ht="14.4" x14ac:dyDescent="0.3">
      <c r="B54" s="208" t="s">
        <v>207</v>
      </c>
    </row>
    <row r="55" spans="1:12" ht="13.2" x14ac:dyDescent="0.3">
      <c r="B55" s="198"/>
      <c r="G55" s="207"/>
      <c r="H55" s="207"/>
      <c r="I55" s="207"/>
      <c r="J55" s="207"/>
      <c r="K55" s="207"/>
      <c r="L55" s="207"/>
    </row>
    <row r="56" spans="1:12" ht="14.4" x14ac:dyDescent="0.3">
      <c r="B56" s="208" t="s">
        <v>208</v>
      </c>
    </row>
    <row r="57" spans="1:12" ht="14.4" x14ac:dyDescent="0.3">
      <c r="B57" s="208" t="s">
        <v>209</v>
      </c>
    </row>
    <row r="62" spans="1:12" ht="13.2" x14ac:dyDescent="0.3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3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3">
      <c r="A69" s="197"/>
      <c r="B69" s="197"/>
    </row>
    <row r="70" spans="1:10" x14ac:dyDescent="0.3">
      <c r="A70" s="197"/>
      <c r="B70" s="197"/>
    </row>
    <row r="71" spans="1:10" x14ac:dyDescent="0.3">
      <c r="A71" s="197"/>
      <c r="B71" s="197"/>
    </row>
    <row r="72" spans="1:10" x14ac:dyDescent="0.3">
      <c r="A72" s="197"/>
      <c r="B72" s="197"/>
    </row>
    <row r="73" spans="1:10" x14ac:dyDescent="0.3">
      <c r="A73" s="197"/>
      <c r="B73" s="197"/>
    </row>
    <row r="74" spans="1:10" x14ac:dyDescent="0.3">
      <c r="A74" s="197"/>
      <c r="B74" s="197"/>
    </row>
    <row r="75" spans="1:10" x14ac:dyDescent="0.3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4.4" x14ac:dyDescent="0.3"/>
  <cols>
    <col min="1" max="1" width="3.6640625" customWidth="1"/>
    <col min="2" max="2" width="15.88671875" customWidth="1"/>
    <col min="3" max="3" width="2.88671875" customWidth="1"/>
    <col min="4" max="4" width="54.6640625" customWidth="1"/>
  </cols>
  <sheetData>
    <row r="1" spans="1:4" ht="18" x14ac:dyDescent="0.35">
      <c r="A1" s="13" t="s">
        <v>221</v>
      </c>
      <c r="B1" s="9"/>
      <c r="C1" s="9"/>
      <c r="D1" s="14" t="s">
        <v>47</v>
      </c>
    </row>
    <row r="2" spans="1:4" ht="18" x14ac:dyDescent="0.35">
      <c r="A2" s="13"/>
      <c r="B2" s="9"/>
      <c r="C2" s="9"/>
      <c r="D2" s="14"/>
    </row>
    <row r="3" spans="1:4" ht="18" x14ac:dyDescent="0.35">
      <c r="A3" s="13"/>
      <c r="B3" s="11" t="s">
        <v>46</v>
      </c>
      <c r="C3" s="12"/>
      <c r="D3" s="11" t="s">
        <v>45</v>
      </c>
    </row>
    <row r="4" spans="1:4" ht="15" customHeight="1" x14ac:dyDescent="0.35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3">
      <c r="A5" s="7"/>
      <c r="B5" s="8"/>
      <c r="C5" s="2"/>
      <c r="D5" s="1"/>
    </row>
    <row r="6" spans="1:4" x14ac:dyDescent="0.3">
      <c r="A6" s="7"/>
      <c r="B6" s="3" t="s">
        <v>43</v>
      </c>
      <c r="C6" s="2"/>
      <c r="D6" s="1"/>
    </row>
    <row r="7" spans="1:4" x14ac:dyDescent="0.3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3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3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3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ht="15" x14ac:dyDescent="0.3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3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3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ht="15" x14ac:dyDescent="0.3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3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3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ht="15" x14ac:dyDescent="0.3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3">
      <c r="B18" s="2"/>
      <c r="C18" s="2"/>
      <c r="D18" s="4"/>
    </row>
    <row r="19" spans="1:4" x14ac:dyDescent="0.3">
      <c r="A19" s="7"/>
      <c r="B19" s="3" t="s">
        <v>42</v>
      </c>
      <c r="C19" s="2"/>
      <c r="D19" s="1"/>
    </row>
    <row r="20" spans="1:4" x14ac:dyDescent="0.3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3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3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3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ht="15" x14ac:dyDescent="0.3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3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3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ht="15" x14ac:dyDescent="0.3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3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3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ht="15" x14ac:dyDescent="0.3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3">
      <c r="B31" s="2"/>
      <c r="C31" s="2"/>
      <c r="D31" s="4"/>
    </row>
    <row r="32" spans="1:4" x14ac:dyDescent="0.3">
      <c r="B32" s="3" t="s">
        <v>35</v>
      </c>
      <c r="C32" s="2"/>
      <c r="D32" s="4"/>
    </row>
    <row r="33" spans="2:4" x14ac:dyDescent="0.3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3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3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3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3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3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3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3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3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3">
      <c r="B42" s="2"/>
      <c r="C42" s="5"/>
      <c r="D42" s="4"/>
    </row>
    <row r="43" spans="2:4" x14ac:dyDescent="0.3">
      <c r="B43" s="3" t="s">
        <v>25</v>
      </c>
      <c r="C43" s="5"/>
      <c r="D43" s="4"/>
    </row>
    <row r="44" spans="2:4" x14ac:dyDescent="0.3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3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3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3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3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3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3">
      <c r="B50" s="2"/>
      <c r="C50" s="5"/>
      <c r="D50" s="4"/>
    </row>
    <row r="51" spans="2:4" x14ac:dyDescent="0.3">
      <c r="B51" s="3" t="s">
        <v>19</v>
      </c>
      <c r="C51" s="5"/>
      <c r="D51" s="4"/>
    </row>
    <row r="52" spans="2:4" x14ac:dyDescent="0.3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3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3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3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3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3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3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3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3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3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3">
      <c r="B63" s="3" t="s">
        <v>18</v>
      </c>
      <c r="C63" s="5"/>
      <c r="D63" s="4"/>
    </row>
    <row r="64" spans="2:4" x14ac:dyDescent="0.3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3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3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3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3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3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3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3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3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3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3">
      <c r="B75" s="3" t="s">
        <v>9</v>
      </c>
    </row>
    <row r="76" spans="2:4" x14ac:dyDescent="0.3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3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3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3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3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3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3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3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3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pageSetUpPr fitToPage="1"/>
  </sheetPr>
  <dimension ref="A1:Q176"/>
  <sheetViews>
    <sheetView showGridLines="0" zoomScaleNormal="100" workbookViewId="0">
      <pane xSplit="1" ySplit="1" topLeftCell="E37" activePane="bottomRight" state="frozen"/>
      <selection activeCell="A3" sqref="A3"/>
      <selection pane="topRight" activeCell="A3" sqref="A3"/>
      <selection pane="bottomLeft" activeCell="A3" sqref="A3"/>
      <selection pane="bottomRight" activeCell="Q42" sqref="Q42"/>
    </sheetView>
  </sheetViews>
  <sheetFormatPr defaultColWidth="9.109375" defaultRowHeight="12" customHeight="1" x14ac:dyDescent="0.3"/>
  <cols>
    <col min="1" max="1" width="6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222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" customHeight="1" x14ac:dyDescent="0.3">
      <c r="A3" s="77" t="s">
        <v>216</v>
      </c>
      <c r="B3" s="69">
        <v>6363505.4199774843</v>
      </c>
      <c r="C3" s="69">
        <v>6508469.4443389131</v>
      </c>
      <c r="D3" s="69">
        <v>6617762.3043573536</v>
      </c>
      <c r="E3" s="69">
        <v>6731678.5708173057</v>
      </c>
      <c r="F3" s="69">
        <v>6887670.6366763618</v>
      </c>
      <c r="G3" s="69">
        <v>7041268.32746296</v>
      </c>
      <c r="H3" s="69">
        <v>7199531.6078545125</v>
      </c>
      <c r="I3" s="69">
        <v>7364363.364268085</v>
      </c>
      <c r="J3" s="69">
        <v>7399486.7742087273</v>
      </c>
      <c r="K3" s="69">
        <v>7291547.9311839966</v>
      </c>
      <c r="L3" s="69">
        <v>7354066.1000000006</v>
      </c>
      <c r="M3" s="69">
        <v>7354653.2480621971</v>
      </c>
      <c r="N3" s="69">
        <v>7315061.1459491048</v>
      </c>
      <c r="O3" s="69">
        <v>7307412.3571823649</v>
      </c>
      <c r="P3" s="69">
        <v>7395899.7142499248</v>
      </c>
      <c r="Q3" s="69">
        <v>7551173.5427004481</v>
      </c>
    </row>
    <row r="4" spans="1:17" ht="12" customHeight="1" x14ac:dyDescent="0.3">
      <c r="A4" s="79" t="s">
        <v>108</v>
      </c>
      <c r="B4" s="83">
        <v>487259080</v>
      </c>
      <c r="C4" s="83">
        <v>488240527</v>
      </c>
      <c r="D4" s="83">
        <v>488962706</v>
      </c>
      <c r="E4" s="83">
        <v>490691578</v>
      </c>
      <c r="F4" s="83">
        <v>492555798</v>
      </c>
      <c r="G4" s="83">
        <v>494598322</v>
      </c>
      <c r="H4" s="83">
        <v>496436597</v>
      </c>
      <c r="I4" s="83">
        <v>498300775</v>
      </c>
      <c r="J4" s="83">
        <v>500297033</v>
      </c>
      <c r="K4" s="83">
        <v>502090235</v>
      </c>
      <c r="L4" s="83">
        <v>503170618</v>
      </c>
      <c r="M4" s="83">
        <v>502964837</v>
      </c>
      <c r="N4" s="83">
        <v>504041384</v>
      </c>
      <c r="O4" s="83">
        <v>505143171</v>
      </c>
      <c r="P4" s="83">
        <v>506973868</v>
      </c>
      <c r="Q4" s="83">
        <v>508504320</v>
      </c>
    </row>
    <row r="5" spans="1:17" s="28" customFormat="1" ht="12" customHeight="1" x14ac:dyDescent="0.3"/>
    <row r="6" spans="1:17" ht="12" customHeight="1" x14ac:dyDescent="0.3">
      <c r="A6" s="77" t="s">
        <v>24</v>
      </c>
      <c r="B6" s="69">
        <v>197272820</v>
      </c>
      <c r="C6" s="69">
        <v>198661468</v>
      </c>
      <c r="D6" s="69">
        <v>199997747</v>
      </c>
      <c r="E6" s="69">
        <v>201699228</v>
      </c>
      <c r="F6" s="69">
        <v>203481662</v>
      </c>
      <c r="G6" s="69">
        <v>204955897</v>
      </c>
      <c r="H6" s="69">
        <v>206132820</v>
      </c>
      <c r="I6" s="69">
        <v>207696837</v>
      </c>
      <c r="J6" s="69">
        <v>209880927</v>
      </c>
      <c r="K6" s="69">
        <v>211598315</v>
      </c>
      <c r="L6" s="69">
        <v>213323135</v>
      </c>
      <c r="M6" s="69">
        <v>214238708</v>
      </c>
      <c r="N6" s="69">
        <v>216064681</v>
      </c>
      <c r="O6" s="69">
        <v>217240325</v>
      </c>
      <c r="P6" s="69">
        <v>219057129</v>
      </c>
      <c r="Q6" s="69">
        <v>220501862</v>
      </c>
    </row>
    <row r="7" spans="1:17" ht="12" customHeight="1" x14ac:dyDescent="0.3">
      <c r="A7" s="82" t="s">
        <v>107</v>
      </c>
      <c r="B7" s="81">
        <v>17098207.299323078</v>
      </c>
      <c r="C7" s="81">
        <v>17266798.484698441</v>
      </c>
      <c r="D7" s="81">
        <v>17446624.679086529</v>
      </c>
      <c r="E7" s="81">
        <v>17657759.341167036</v>
      </c>
      <c r="F7" s="81">
        <v>17878385.803248893</v>
      </c>
      <c r="G7" s="81">
        <v>18077929.621397484</v>
      </c>
      <c r="H7" s="81">
        <v>18268456.451640014</v>
      </c>
      <c r="I7" s="81">
        <v>18495204.570118293</v>
      </c>
      <c r="J7" s="81">
        <v>18796428.617510147</v>
      </c>
      <c r="K7" s="81">
        <v>19049512.4945665</v>
      </c>
      <c r="L7" s="81">
        <v>19311539.157102164</v>
      </c>
      <c r="M7" s="81">
        <v>19493696.770651318</v>
      </c>
      <c r="N7" s="81">
        <v>19776510.801814742</v>
      </c>
      <c r="O7" s="81">
        <v>19993890.302969791</v>
      </c>
      <c r="P7" s="81">
        <v>20281017.227678038</v>
      </c>
      <c r="Q7" s="81">
        <v>20541667.177891444</v>
      </c>
    </row>
    <row r="8" spans="1:17" ht="12" customHeight="1" x14ac:dyDescent="0.3">
      <c r="A8" s="76" t="s">
        <v>41</v>
      </c>
      <c r="B8" s="80"/>
      <c r="C8" s="80">
        <v>5809503.1919257129</v>
      </c>
      <c r="D8" s="80">
        <v>5918019.3051682692</v>
      </c>
      <c r="E8" s="80">
        <v>6137601.3075817963</v>
      </c>
      <c r="F8" s="80">
        <v>6290771.4076195285</v>
      </c>
      <c r="G8" s="80">
        <v>6040869.3461957918</v>
      </c>
      <c r="H8" s="80">
        <v>6202592.5294009559</v>
      </c>
      <c r="I8" s="80">
        <v>6183192.5300952457</v>
      </c>
      <c r="J8" s="80">
        <v>6900615.7567121536</v>
      </c>
      <c r="K8" s="80">
        <v>6403501.0584257068</v>
      </c>
      <c r="L8" s="80">
        <v>6434408.476295704</v>
      </c>
      <c r="M8" s="80">
        <v>6304289.5570214093</v>
      </c>
      <c r="N8" s="80">
        <v>6615123.0473541254</v>
      </c>
      <c r="O8" s="80">
        <v>6138745.5791167095</v>
      </c>
      <c r="P8" s="80">
        <v>6648977.4528314713</v>
      </c>
      <c r="Q8" s="80">
        <v>6465001.1774427304</v>
      </c>
    </row>
    <row r="9" spans="1:17" ht="12" customHeight="1" x14ac:dyDescent="0.3">
      <c r="A9" s="79" t="s">
        <v>106</v>
      </c>
      <c r="B9" s="78"/>
      <c r="C9" s="78">
        <f>C8*C21/1000</f>
        <v>548210.96802791499</v>
      </c>
      <c r="D9" s="78">
        <f t="shared" ref="D9:Q9" si="0">D8*D21/1000</f>
        <v>569114.6699745293</v>
      </c>
      <c r="E9" s="78">
        <f t="shared" si="0"/>
        <v>594912.47525824164</v>
      </c>
      <c r="F9" s="78">
        <f t="shared" si="0"/>
        <v>613136.93525453866</v>
      </c>
      <c r="G9" s="78">
        <f t="shared" si="0"/>
        <v>597836.26879120688</v>
      </c>
      <c r="H9" s="78">
        <f t="shared" si="0"/>
        <v>626694.82046633505</v>
      </c>
      <c r="I9" s="78">
        <f t="shared" si="0"/>
        <v>631808.35747395654</v>
      </c>
      <c r="J9" s="78">
        <f t="shared" si="0"/>
        <v>716647.68264058302</v>
      </c>
      <c r="K9" s="78">
        <f t="shared" si="0"/>
        <v>669048.45195394184</v>
      </c>
      <c r="L9" s="78">
        <f t="shared" si="0"/>
        <v>682071.48427066789</v>
      </c>
      <c r="M9" s="78">
        <f t="shared" si="0"/>
        <v>668535.44029352407</v>
      </c>
      <c r="N9" s="78">
        <f t="shared" si="0"/>
        <v>715715.0964912558</v>
      </c>
      <c r="O9" s="78">
        <f t="shared" si="0"/>
        <v>668840.20545621926</v>
      </c>
      <c r="P9" s="78">
        <f t="shared" si="0"/>
        <v>728622.79130514676</v>
      </c>
      <c r="Q9" s="78">
        <f t="shared" si="0"/>
        <v>721804.09764458216</v>
      </c>
    </row>
    <row r="10" spans="1:17" s="28" customFormat="1" ht="12" customHeight="1" x14ac:dyDescent="0.3"/>
    <row r="11" spans="1:17" ht="12" customHeight="1" x14ac:dyDescent="0.3">
      <c r="A11" s="77" t="s">
        <v>105</v>
      </c>
      <c r="B11" s="211">
        <v>0</v>
      </c>
      <c r="C11" s="211">
        <v>0</v>
      </c>
      <c r="D11" s="211">
        <v>0</v>
      </c>
      <c r="E11" s="211">
        <v>0</v>
      </c>
      <c r="F11" s="211">
        <v>0</v>
      </c>
      <c r="G11" s="211">
        <v>0</v>
      </c>
      <c r="H11" s="211">
        <v>0</v>
      </c>
      <c r="I11" s="211">
        <v>0</v>
      </c>
      <c r="J11" s="211">
        <v>0</v>
      </c>
      <c r="K11" s="211">
        <v>0</v>
      </c>
      <c r="L11" s="211">
        <v>0</v>
      </c>
      <c r="M11" s="211">
        <v>0</v>
      </c>
      <c r="N11" s="211">
        <v>0</v>
      </c>
      <c r="O11" s="211">
        <v>0</v>
      </c>
      <c r="P11" s="211">
        <v>0</v>
      </c>
      <c r="Q11" s="211">
        <v>0</v>
      </c>
    </row>
    <row r="12" spans="1:17" ht="12" customHeight="1" x14ac:dyDescent="0.3">
      <c r="A12" s="76" t="s">
        <v>104</v>
      </c>
      <c r="B12" s="212">
        <v>0</v>
      </c>
      <c r="C12" s="212">
        <v>0</v>
      </c>
      <c r="D12" s="212">
        <v>0</v>
      </c>
      <c r="E12" s="212">
        <v>0</v>
      </c>
      <c r="F12" s="212">
        <v>0</v>
      </c>
      <c r="G12" s="212">
        <v>0</v>
      </c>
      <c r="H12" s="212">
        <v>0</v>
      </c>
      <c r="I12" s="212">
        <v>0</v>
      </c>
      <c r="J12" s="212">
        <v>0</v>
      </c>
      <c r="K12" s="212">
        <v>0</v>
      </c>
      <c r="L12" s="212">
        <v>0</v>
      </c>
      <c r="M12" s="212">
        <v>0</v>
      </c>
      <c r="N12" s="212">
        <v>0</v>
      </c>
      <c r="O12" s="212">
        <v>0</v>
      </c>
      <c r="P12" s="212">
        <v>0</v>
      </c>
      <c r="Q12" s="212">
        <v>0</v>
      </c>
    </row>
    <row r="13" spans="1:17" ht="12" customHeight="1" x14ac:dyDescent="0.3">
      <c r="A13" s="75" t="s">
        <v>103</v>
      </c>
      <c r="B13" s="213">
        <f>IF(B11=0,0,B11/B12)</f>
        <v>0</v>
      </c>
      <c r="C13" s="213">
        <f t="shared" ref="C13:Q13" si="1">IF(C11=0,0,C11/C12)</f>
        <v>0</v>
      </c>
      <c r="D13" s="213">
        <f t="shared" si="1"/>
        <v>0</v>
      </c>
      <c r="E13" s="213">
        <f t="shared" si="1"/>
        <v>0</v>
      </c>
      <c r="F13" s="213">
        <f t="shared" si="1"/>
        <v>0</v>
      </c>
      <c r="G13" s="213">
        <f t="shared" si="1"/>
        <v>0</v>
      </c>
      <c r="H13" s="213">
        <f t="shared" si="1"/>
        <v>0</v>
      </c>
      <c r="I13" s="213">
        <f t="shared" si="1"/>
        <v>0</v>
      </c>
      <c r="J13" s="213">
        <f t="shared" si="1"/>
        <v>0</v>
      </c>
      <c r="K13" s="213">
        <f t="shared" si="1"/>
        <v>0</v>
      </c>
      <c r="L13" s="213">
        <f t="shared" si="1"/>
        <v>0</v>
      </c>
      <c r="M13" s="213">
        <f t="shared" si="1"/>
        <v>0</v>
      </c>
      <c r="N13" s="213">
        <f t="shared" si="1"/>
        <v>0</v>
      </c>
      <c r="O13" s="213">
        <f t="shared" si="1"/>
        <v>0</v>
      </c>
      <c r="P13" s="213">
        <f t="shared" si="1"/>
        <v>0</v>
      </c>
      <c r="Q13" s="213">
        <f t="shared" si="1"/>
        <v>0</v>
      </c>
    </row>
    <row r="14" spans="1:17" s="28" customFormat="1" ht="12" customHeight="1" x14ac:dyDescent="0.3"/>
    <row r="15" spans="1:17" s="28" customFormat="1" ht="12.9" customHeight="1" x14ac:dyDescent="0.3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3"/>
    <row r="17" spans="1:17" ht="12" customHeight="1" x14ac:dyDescent="0.3">
      <c r="A17" s="70" t="s">
        <v>101</v>
      </c>
      <c r="B17" s="74">
        <f t="shared" ref="B17:Q17" si="2">B4/B6</f>
        <v>2.4699757422233839</v>
      </c>
      <c r="C17" s="74">
        <f t="shared" si="2"/>
        <v>2.4576508565818109</v>
      </c>
      <c r="D17" s="74">
        <f t="shared" si="2"/>
        <v>2.4448410711346664</v>
      </c>
      <c r="E17" s="74">
        <f t="shared" si="2"/>
        <v>2.4327885776538518</v>
      </c>
      <c r="F17" s="74">
        <f t="shared" si="2"/>
        <v>2.4206397429562965</v>
      </c>
      <c r="G17" s="74">
        <f t="shared" si="2"/>
        <v>2.4131939077605558</v>
      </c>
      <c r="H17" s="74">
        <f t="shared" si="2"/>
        <v>2.408333602577212</v>
      </c>
      <c r="I17" s="74">
        <f t="shared" si="2"/>
        <v>2.3991736330582638</v>
      </c>
      <c r="J17" s="74">
        <f t="shared" si="2"/>
        <v>2.3837184262103053</v>
      </c>
      <c r="K17" s="74">
        <f t="shared" si="2"/>
        <v>2.3728460928434143</v>
      </c>
      <c r="L17" s="74">
        <f t="shared" si="2"/>
        <v>2.3587250299879572</v>
      </c>
      <c r="M17" s="74">
        <f t="shared" si="2"/>
        <v>2.3476842336073087</v>
      </c>
      <c r="N17" s="74">
        <f t="shared" si="2"/>
        <v>2.3328263632314807</v>
      </c>
      <c r="O17" s="74">
        <f t="shared" si="2"/>
        <v>2.3252735006725844</v>
      </c>
      <c r="P17" s="74">
        <f t="shared" si="2"/>
        <v>2.314345441823078</v>
      </c>
      <c r="Q17" s="74">
        <f t="shared" si="2"/>
        <v>2.3061225668924283</v>
      </c>
    </row>
    <row r="18" spans="1:17" ht="12" customHeight="1" x14ac:dyDescent="0.3">
      <c r="A18" s="68" t="s">
        <v>100</v>
      </c>
      <c r="B18" s="73">
        <f t="shared" ref="B18:Q18" si="3">B7*1000/B4</f>
        <v>35.090587330508193</v>
      </c>
      <c r="C18" s="73">
        <f t="shared" si="3"/>
        <v>35.365352791982467</v>
      </c>
      <c r="D18" s="73">
        <f t="shared" si="3"/>
        <v>35.680890311267476</v>
      </c>
      <c r="E18" s="73">
        <f t="shared" si="3"/>
        <v>35.985454270761984</v>
      </c>
      <c r="F18" s="73">
        <f t="shared" si="3"/>
        <v>36.297178666545499</v>
      </c>
      <c r="G18" s="73">
        <f t="shared" si="3"/>
        <v>36.55072978876278</v>
      </c>
      <c r="H18" s="73">
        <f t="shared" si="3"/>
        <v>36.799173473586627</v>
      </c>
      <c r="I18" s="73">
        <f t="shared" si="3"/>
        <v>37.116547872353387</v>
      </c>
      <c r="J18" s="73">
        <f t="shared" si="3"/>
        <v>37.570537855878406</v>
      </c>
      <c r="K18" s="73">
        <f t="shared" si="3"/>
        <v>37.940416217348861</v>
      </c>
      <c r="L18" s="73">
        <f t="shared" si="3"/>
        <v>38.379703556343514</v>
      </c>
      <c r="M18" s="73">
        <f t="shared" si="3"/>
        <v>38.757573763852037</v>
      </c>
      <c r="N18" s="73">
        <f t="shared" si="3"/>
        <v>39.235887031479827</v>
      </c>
      <c r="O18" s="73">
        <f t="shared" si="3"/>
        <v>39.580640600147383</v>
      </c>
      <c r="P18" s="73">
        <f t="shared" si="3"/>
        <v>40.004068272169874</v>
      </c>
      <c r="Q18" s="73">
        <f t="shared" si="3"/>
        <v>40.396249097532632</v>
      </c>
    </row>
    <row r="19" spans="1:17" ht="12" customHeight="1" x14ac:dyDescent="0.3">
      <c r="A19" s="66" t="s">
        <v>99</v>
      </c>
      <c r="B19" s="65">
        <f t="shared" ref="B19:Q19" si="4">B7*1000/B6</f>
        <v>86.67289948672645</v>
      </c>
      <c r="C19" s="65">
        <f t="shared" si="4"/>
        <v>86.915689582533645</v>
      </c>
      <c r="D19" s="65">
        <f t="shared" si="4"/>
        <v>87.234106087637727</v>
      </c>
      <c r="E19" s="65">
        <f t="shared" si="4"/>
        <v>87.545002111594783</v>
      </c>
      <c r="F19" s="65">
        <f t="shared" si="4"/>
        <v>87.862393237425465</v>
      </c>
      <c r="G19" s="65">
        <f t="shared" si="4"/>
        <v>88.203998450444601</v>
      </c>
      <c r="H19" s="65">
        <f t="shared" si="4"/>
        <v>88.624686023506669</v>
      </c>
      <c r="I19" s="65">
        <f t="shared" si="4"/>
        <v>89.049043005495037</v>
      </c>
      <c r="J19" s="65">
        <f t="shared" si="4"/>
        <v>89.557583369689169</v>
      </c>
      <c r="K19" s="65">
        <f t="shared" si="4"/>
        <v>90.026768382189161</v>
      </c>
      <c r="L19" s="65">
        <f t="shared" si="4"/>
        <v>90.527167421865258</v>
      </c>
      <c r="M19" s="65">
        <f t="shared" si="4"/>
        <v>90.990544858267711</v>
      </c>
      <c r="N19" s="65">
        <f t="shared" si="4"/>
        <v>91.530511651808297</v>
      </c>
      <c r="O19" s="65">
        <f t="shared" si="4"/>
        <v>92.03581472716813</v>
      </c>
      <c r="P19" s="65">
        <f t="shared" si="4"/>
        <v>92.583233060075571</v>
      </c>
      <c r="Q19" s="65">
        <f t="shared" si="4"/>
        <v>93.158701661627902</v>
      </c>
    </row>
    <row r="20" spans="1:17" ht="12" customHeight="1" x14ac:dyDescent="0.3">
      <c r="A20" s="68" t="s">
        <v>98</v>
      </c>
      <c r="B20" s="72" t="str">
        <f t="shared" ref="B20" si="5">IF(SUM(B21)=0,"",B21/B17)</f>
        <v/>
      </c>
      <c r="C20" s="72">
        <f>C21/C17</f>
        <v>38.396226079724755</v>
      </c>
      <c r="D20" s="72">
        <f t="shared" ref="D20:Q20" si="6">D21/D17</f>
        <v>39.334421767093261</v>
      </c>
      <c r="E20" s="72">
        <f t="shared" si="6"/>
        <v>39.842816790167561</v>
      </c>
      <c r="F20" s="72">
        <f t="shared" si="6"/>
        <v>40.264602417670659</v>
      </c>
      <c r="G20" s="72">
        <f t="shared" si="6"/>
        <v>41.01007803952001</v>
      </c>
      <c r="H20" s="72">
        <f t="shared" si="6"/>
        <v>41.953307796802484</v>
      </c>
      <c r="I20" s="72">
        <f t="shared" si="6"/>
        <v>42.590321349854001</v>
      </c>
      <c r="J20" s="72">
        <f t="shared" si="6"/>
        <v>43.567526274265745</v>
      </c>
      <c r="K20" s="72">
        <f t="shared" si="6"/>
        <v>44.032213148312103</v>
      </c>
      <c r="L20" s="72">
        <f t="shared" si="6"/>
        <v>44.941126020335517</v>
      </c>
      <c r="M20" s="72">
        <f t="shared" si="6"/>
        <v>45.169844911790271</v>
      </c>
      <c r="N20" s="72">
        <f t="shared" si="6"/>
        <v>46.378835110506877</v>
      </c>
      <c r="O20" s="72">
        <f t="shared" si="6"/>
        <v>46.85637587847409</v>
      </c>
      <c r="P20" s="72">
        <f t="shared" si="6"/>
        <v>47.349970075369875</v>
      </c>
      <c r="Q20" s="72">
        <f t="shared" si="6"/>
        <v>48.41370830639098</v>
      </c>
    </row>
    <row r="21" spans="1:17" ht="12" customHeight="1" x14ac:dyDescent="0.3">
      <c r="A21" s="66" t="s">
        <v>97</v>
      </c>
      <c r="B21" s="71" t="str">
        <f t="shared" ref="B21" si="7">IF(SUM(B9)=0,"",B9*1000/B8)</f>
        <v/>
      </c>
      <c r="C21" s="71">
        <v>94.364517914344418</v>
      </c>
      <c r="D21" s="71">
        <v>96.166409845523035</v>
      </c>
      <c r="E21" s="71">
        <v>96.929149588674747</v>
      </c>
      <c r="F21" s="71">
        <v>97.466096846547785</v>
      </c>
      <c r="G21" s="71">
        <v>98.965270481754644</v>
      </c>
      <c r="H21" s="71">
        <v>101.03756090630397</v>
      </c>
      <c r="I21" s="71">
        <v>102.18157600604816</v>
      </c>
      <c r="J21" s="71">
        <v>103.85271516436887</v>
      </c>
      <c r="K21" s="71">
        <v>104.48166492822078</v>
      </c>
      <c r="L21" s="71">
        <v>106.00375882000846</v>
      </c>
      <c r="M21" s="71">
        <v>106.04453273389734</v>
      </c>
      <c r="N21" s="71">
        <v>108.19376924175627</v>
      </c>
      <c r="O21" s="71">
        <v>108.95388916776989</v>
      </c>
      <c r="P21" s="71">
        <v>109.58418741439142</v>
      </c>
      <c r="Q21" s="71">
        <v>111.64794527231564</v>
      </c>
    </row>
    <row r="22" spans="1:17" ht="12" customHeight="1" x14ac:dyDescent="0.3">
      <c r="A22" s="70" t="s">
        <v>217</v>
      </c>
      <c r="B22" s="69">
        <f t="shared" ref="B22:Q22" si="8">B3*1000000/B4</f>
        <v>13059.798536699376</v>
      </c>
      <c r="C22" s="69">
        <f t="shared" si="8"/>
        <v>13330.457191520509</v>
      </c>
      <c r="D22" s="69">
        <f t="shared" si="8"/>
        <v>13534.288450124361</v>
      </c>
      <c r="E22" s="69">
        <f t="shared" si="8"/>
        <v>13718.757102485475</v>
      </c>
      <c r="F22" s="69">
        <f t="shared" si="8"/>
        <v>13983.533773520541</v>
      </c>
      <c r="G22" s="69">
        <f t="shared" si="8"/>
        <v>14236.336870271387</v>
      </c>
      <c r="H22" s="69">
        <f t="shared" si="8"/>
        <v>14502.419143475259</v>
      </c>
      <c r="I22" s="69">
        <f t="shared" si="8"/>
        <v>14778.952258840225</v>
      </c>
      <c r="J22" s="69">
        <f t="shared" si="8"/>
        <v>14790.187201067665</v>
      </c>
      <c r="K22" s="69">
        <f t="shared" si="8"/>
        <v>14522.385465600615</v>
      </c>
      <c r="L22" s="69">
        <f t="shared" si="8"/>
        <v>14615.4521685525</v>
      </c>
      <c r="M22" s="69">
        <f t="shared" si="8"/>
        <v>14622.599249541967</v>
      </c>
      <c r="N22" s="69">
        <f t="shared" si="8"/>
        <v>14512.818546560266</v>
      </c>
      <c r="O22" s="69">
        <f t="shared" si="8"/>
        <v>14466.022261998203</v>
      </c>
      <c r="P22" s="69">
        <f t="shared" si="8"/>
        <v>14588.325318278386</v>
      </c>
      <c r="Q22" s="69">
        <f t="shared" si="8"/>
        <v>14849.772648343378</v>
      </c>
    </row>
    <row r="23" spans="1:17" ht="12" customHeight="1" x14ac:dyDescent="0.3">
      <c r="A23" s="68" t="s">
        <v>218</v>
      </c>
      <c r="B23" s="67">
        <f t="shared" ref="B23:Q23" si="9">B3*1000000/B6</f>
        <v>32257.385583971904</v>
      </c>
      <c r="C23" s="67">
        <f t="shared" si="9"/>
        <v>32761.609535367537</v>
      </c>
      <c r="D23" s="67">
        <f t="shared" si="9"/>
        <v>33089.184271447586</v>
      </c>
      <c r="E23" s="67">
        <f t="shared" si="9"/>
        <v>33374.835578534323</v>
      </c>
      <c r="F23" s="67">
        <f t="shared" si="9"/>
        <v>33849.097599155451</v>
      </c>
      <c r="G23" s="67">
        <f t="shared" si="9"/>
        <v>34355.041404165895</v>
      </c>
      <c r="H23" s="67">
        <f t="shared" si="9"/>
        <v>34926.663341890497</v>
      </c>
      <c r="I23" s="67">
        <f t="shared" si="9"/>
        <v>35457.272583636339</v>
      </c>
      <c r="J23" s="67">
        <f t="shared" si="9"/>
        <v>35255.641758284815</v>
      </c>
      <c r="K23" s="67">
        <f t="shared" si="9"/>
        <v>34459.385610816404</v>
      </c>
      <c r="L23" s="67">
        <f t="shared" si="9"/>
        <v>34473.832854556545</v>
      </c>
      <c r="M23" s="67">
        <f t="shared" si="9"/>
        <v>34329.245712507742</v>
      </c>
      <c r="N23" s="67">
        <f t="shared" si="9"/>
        <v>33855.885710210569</v>
      </c>
      <c r="O23" s="67">
        <f t="shared" si="9"/>
        <v>33637.458225964103</v>
      </c>
      <c r="P23" s="67">
        <f t="shared" si="9"/>
        <v>33762.424204189789</v>
      </c>
      <c r="Q23" s="67">
        <f t="shared" si="9"/>
        <v>34245.395817566605</v>
      </c>
    </row>
    <row r="24" spans="1:17" ht="12" customHeight="1" x14ac:dyDescent="0.3">
      <c r="A24" s="66" t="s">
        <v>215</v>
      </c>
      <c r="B24" s="65">
        <v>1</v>
      </c>
      <c r="C24" s="65">
        <v>1</v>
      </c>
      <c r="D24" s="65">
        <v>1</v>
      </c>
      <c r="E24" s="65">
        <v>1</v>
      </c>
      <c r="F24" s="65">
        <v>1</v>
      </c>
      <c r="G24" s="65">
        <v>1</v>
      </c>
      <c r="H24" s="65">
        <v>1</v>
      </c>
      <c r="I24" s="65">
        <v>1</v>
      </c>
      <c r="J24" s="65">
        <v>1</v>
      </c>
      <c r="K24" s="65">
        <v>1</v>
      </c>
      <c r="L24" s="65">
        <v>1</v>
      </c>
      <c r="M24" s="65">
        <v>1</v>
      </c>
      <c r="N24" s="65">
        <v>1</v>
      </c>
      <c r="O24" s="65">
        <v>1</v>
      </c>
      <c r="P24" s="65">
        <v>1</v>
      </c>
      <c r="Q24" s="65">
        <v>1</v>
      </c>
    </row>
    <row r="25" spans="1:17" s="28" customFormat="1" ht="12" customHeight="1" x14ac:dyDescent="0.3"/>
    <row r="26" spans="1:17" s="28" customFormat="1" ht="12.9" hidden="1" customHeight="1" x14ac:dyDescent="0.3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3"/>
    <row r="28" spans="1:17" ht="12" hidden="1" customHeight="1" x14ac:dyDescent="0.3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3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3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3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3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3"/>
    <row r="34" spans="1:17" s="28" customFormat="1" ht="12.9" customHeight="1" x14ac:dyDescent="0.3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3">
      <c r="B35" s="33"/>
    </row>
    <row r="36" spans="1:17" ht="12.9" customHeight="1" x14ac:dyDescent="0.3">
      <c r="A36" s="40" t="s">
        <v>90</v>
      </c>
      <c r="B36" s="55">
        <f>SUM(B37:B38,B41:B42,B48:B49)</f>
        <v>293048.55733303534</v>
      </c>
      <c r="C36" s="55">
        <f t="shared" ref="C36:Q36" si="10">SUM(C37:C38,C41:C42,C48:C49)</f>
        <v>307921.51796089194</v>
      </c>
      <c r="D36" s="55">
        <f t="shared" si="10"/>
        <v>301735.9539976138</v>
      </c>
      <c r="E36" s="55">
        <f t="shared" si="10"/>
        <v>311659.65387588157</v>
      </c>
      <c r="F36" s="55">
        <f t="shared" si="10"/>
        <v>311915.84719534509</v>
      </c>
      <c r="G36" s="55">
        <f t="shared" si="10"/>
        <v>311693.90603739041</v>
      </c>
      <c r="H36" s="55">
        <f t="shared" si="10"/>
        <v>308233.48837915168</v>
      </c>
      <c r="I36" s="55">
        <f t="shared" si="10"/>
        <v>288908.59062403196</v>
      </c>
      <c r="J36" s="55">
        <f t="shared" si="10"/>
        <v>303285.2679420166</v>
      </c>
      <c r="K36" s="55">
        <f t="shared" si="10"/>
        <v>300201.92458108498</v>
      </c>
      <c r="L36" s="55">
        <f t="shared" si="10"/>
        <v>321246.87915223651</v>
      </c>
      <c r="M36" s="55">
        <f t="shared" si="10"/>
        <v>283639.48585557198</v>
      </c>
      <c r="N36" s="55">
        <f t="shared" si="10"/>
        <v>298188.4881766215</v>
      </c>
      <c r="O36" s="55">
        <f t="shared" si="10"/>
        <v>301076.36968902411</v>
      </c>
      <c r="P36" s="55">
        <f t="shared" si="10"/>
        <v>265206.28600802197</v>
      </c>
      <c r="Q36" s="55">
        <f t="shared" si="10"/>
        <v>275587.34558950516</v>
      </c>
    </row>
    <row r="37" spans="1:17" ht="12" customHeight="1" x14ac:dyDescent="0.3">
      <c r="A37" s="54" t="s">
        <v>58</v>
      </c>
      <c r="B37" s="53">
        <v>10158.439359938802</v>
      </c>
      <c r="C37" s="53">
        <v>10375.955609999999</v>
      </c>
      <c r="D37" s="53">
        <v>10548.234970000007</v>
      </c>
      <c r="E37" s="53">
        <v>10118.624229999998</v>
      </c>
      <c r="F37" s="53">
        <v>9964.1035599999977</v>
      </c>
      <c r="G37" s="53">
        <v>10030.126855108012</v>
      </c>
      <c r="H37" s="53">
        <v>10945.643119999997</v>
      </c>
      <c r="I37" s="53">
        <v>9914.574870000004</v>
      </c>
      <c r="J37" s="53">
        <v>10534.741119999999</v>
      </c>
      <c r="K37" s="53">
        <v>10507.764999999998</v>
      </c>
      <c r="L37" s="53">
        <v>12186.922120022846</v>
      </c>
      <c r="M37" s="53">
        <v>10694.301771568124</v>
      </c>
      <c r="N37" s="53">
        <v>10925.079367621887</v>
      </c>
      <c r="O37" s="53">
        <v>10544.647929072366</v>
      </c>
      <c r="P37" s="53">
        <v>9417.0291816426598</v>
      </c>
      <c r="Q37" s="53">
        <v>9283.1627940517137</v>
      </c>
    </row>
    <row r="38" spans="1:17" ht="12" customHeight="1" x14ac:dyDescent="0.3">
      <c r="A38" s="51" t="s">
        <v>85</v>
      </c>
      <c r="B38" s="50">
        <f>SUM(B39:B40)</f>
        <v>57500.403853755975</v>
      </c>
      <c r="C38" s="50">
        <f t="shared" ref="C38:Q38" si="11">SUM(C39:C40)</f>
        <v>62395.083242610388</v>
      </c>
      <c r="D38" s="50">
        <f t="shared" si="11"/>
        <v>56909.314157053806</v>
      </c>
      <c r="E38" s="50">
        <f t="shared" si="11"/>
        <v>57601.261601890277</v>
      </c>
      <c r="F38" s="50">
        <f t="shared" si="11"/>
        <v>55879.097362373162</v>
      </c>
      <c r="G38" s="50">
        <f t="shared" si="11"/>
        <v>54960.578969893315</v>
      </c>
      <c r="H38" s="50">
        <f t="shared" si="11"/>
        <v>53036.460289806899</v>
      </c>
      <c r="I38" s="50">
        <f t="shared" si="11"/>
        <v>42079.419206331811</v>
      </c>
      <c r="J38" s="50">
        <f t="shared" si="11"/>
        <v>47974.173947632698</v>
      </c>
      <c r="K38" s="50">
        <f t="shared" si="11"/>
        <v>43966.911142790697</v>
      </c>
      <c r="L38" s="50">
        <f t="shared" si="11"/>
        <v>43729.899165738658</v>
      </c>
      <c r="M38" s="50">
        <f t="shared" si="11"/>
        <v>38400.526661182143</v>
      </c>
      <c r="N38" s="50">
        <f t="shared" si="11"/>
        <v>38098.793284356536</v>
      </c>
      <c r="O38" s="50">
        <f t="shared" si="11"/>
        <v>38703.896182652548</v>
      </c>
      <c r="P38" s="50">
        <f t="shared" si="11"/>
        <v>33985.600969532468</v>
      </c>
      <c r="Q38" s="50">
        <f t="shared" si="11"/>
        <v>34892.256772693872</v>
      </c>
    </row>
    <row r="39" spans="1:17" ht="12" customHeight="1" x14ac:dyDescent="0.3">
      <c r="A39" s="52" t="s">
        <v>84</v>
      </c>
      <c r="B39" s="50">
        <v>8686.6584099814354</v>
      </c>
      <c r="C39" s="50">
        <v>8537.2109978917124</v>
      </c>
      <c r="D39" s="50">
        <v>8354.7981040375889</v>
      </c>
      <c r="E39" s="50">
        <v>8458.7445874382065</v>
      </c>
      <c r="F39" s="50">
        <v>8492.70435666093</v>
      </c>
      <c r="G39" s="50">
        <v>8494.7032958879481</v>
      </c>
      <c r="H39" s="50">
        <v>7854.1438259000006</v>
      </c>
      <c r="I39" s="50">
        <v>7398.3898036499986</v>
      </c>
      <c r="J39" s="50">
        <v>7429.102348899999</v>
      </c>
      <c r="K39" s="50">
        <v>7190.2936826499999</v>
      </c>
      <c r="L39" s="50">
        <v>7367.669203433994</v>
      </c>
      <c r="M39" s="50">
        <v>6594.5999351173668</v>
      </c>
      <c r="N39" s="50">
        <v>6326.9015363732615</v>
      </c>
      <c r="O39" s="50">
        <v>6410.2212555088045</v>
      </c>
      <c r="P39" s="50">
        <v>5809.4645093426861</v>
      </c>
      <c r="Q39" s="50">
        <v>5621.3818527787771</v>
      </c>
    </row>
    <row r="40" spans="1:17" ht="12" customHeight="1" x14ac:dyDescent="0.3">
      <c r="A40" s="52" t="s">
        <v>83</v>
      </c>
      <c r="B40" s="50">
        <v>48813.74544377454</v>
      </c>
      <c r="C40" s="50">
        <v>53857.872244718674</v>
      </c>
      <c r="D40" s="50">
        <v>48554.516053016217</v>
      </c>
      <c r="E40" s="50">
        <v>49142.517014452074</v>
      </c>
      <c r="F40" s="50">
        <v>47386.393005712234</v>
      </c>
      <c r="G40" s="50">
        <v>46465.875674005365</v>
      </c>
      <c r="H40" s="50">
        <v>45182.3164639069</v>
      </c>
      <c r="I40" s="50">
        <v>34681.029402681816</v>
      </c>
      <c r="J40" s="50">
        <v>40545.071598732698</v>
      </c>
      <c r="K40" s="50">
        <v>36776.617460140696</v>
      </c>
      <c r="L40" s="50">
        <v>36362.229962304664</v>
      </c>
      <c r="M40" s="50">
        <v>31805.926726064779</v>
      </c>
      <c r="N40" s="50">
        <v>31771.891747983274</v>
      </c>
      <c r="O40" s="50">
        <v>32293.674927143744</v>
      </c>
      <c r="P40" s="50">
        <v>28176.13646018978</v>
      </c>
      <c r="Q40" s="50">
        <v>29270.874919915095</v>
      </c>
    </row>
    <row r="41" spans="1:17" ht="12" customHeight="1" x14ac:dyDescent="0.3">
      <c r="A41" s="51" t="s">
        <v>56</v>
      </c>
      <c r="B41" s="50">
        <v>108804.81485108408</v>
      </c>
      <c r="C41" s="50">
        <v>113841.48046999998</v>
      </c>
      <c r="D41" s="50">
        <v>113249.78334999997</v>
      </c>
      <c r="E41" s="50">
        <v>118018.09266000001</v>
      </c>
      <c r="F41" s="50">
        <v>120069.69285804311</v>
      </c>
      <c r="G41" s="50">
        <v>118338.2815533247</v>
      </c>
      <c r="H41" s="50">
        <v>115114.26360999999</v>
      </c>
      <c r="I41" s="50">
        <v>107120.54947</v>
      </c>
      <c r="J41" s="50">
        <v>111226.63149000001</v>
      </c>
      <c r="K41" s="50">
        <v>110852.83018999999</v>
      </c>
      <c r="L41" s="50">
        <v>121962.47726442257</v>
      </c>
      <c r="M41" s="50">
        <v>101714.11379835817</v>
      </c>
      <c r="N41" s="50">
        <v>110014.68602643565</v>
      </c>
      <c r="O41" s="50">
        <v>111069.46675799262</v>
      </c>
      <c r="P41" s="50">
        <v>91391.889700786342</v>
      </c>
      <c r="Q41" s="50">
        <v>97437.533321842711</v>
      </c>
    </row>
    <row r="42" spans="1:17" ht="12" customHeight="1" x14ac:dyDescent="0.3">
      <c r="A42" s="51" t="s">
        <v>82</v>
      </c>
      <c r="B42" s="50">
        <f>SUM(B43:B47)</f>
        <v>30051.656555096153</v>
      </c>
      <c r="C42" s="50">
        <f t="shared" ref="C42:Q42" si="12">SUM(C43:C47)</f>
        <v>30393.080259999995</v>
      </c>
      <c r="D42" s="50">
        <f t="shared" si="12"/>
        <v>30717.018500000006</v>
      </c>
      <c r="E42" s="50">
        <f t="shared" si="12"/>
        <v>33811.952229999995</v>
      </c>
      <c r="F42" s="50">
        <f t="shared" si="12"/>
        <v>32986.655530000004</v>
      </c>
      <c r="G42" s="50">
        <f t="shared" si="12"/>
        <v>34894.400565714037</v>
      </c>
      <c r="H42" s="50">
        <f t="shared" si="12"/>
        <v>35620.695630000002</v>
      </c>
      <c r="I42" s="50">
        <f t="shared" si="12"/>
        <v>37653.428570000004</v>
      </c>
      <c r="J42" s="50">
        <f t="shared" si="12"/>
        <v>40956.645010000007</v>
      </c>
      <c r="K42" s="50">
        <f t="shared" si="12"/>
        <v>42487.847999999991</v>
      </c>
      <c r="L42" s="50">
        <f t="shared" si="12"/>
        <v>45670.11613130226</v>
      </c>
      <c r="M42" s="50">
        <f t="shared" si="12"/>
        <v>41167.444556208684</v>
      </c>
      <c r="N42" s="50">
        <f t="shared" si="12"/>
        <v>45642.560634297573</v>
      </c>
      <c r="O42" s="50">
        <f t="shared" si="12"/>
        <v>46493.178126619634</v>
      </c>
      <c r="P42" s="50">
        <f t="shared" si="12"/>
        <v>41993.845871791345</v>
      </c>
      <c r="Q42" s="50">
        <f t="shared" si="12"/>
        <v>44142.940282264732</v>
      </c>
    </row>
    <row r="43" spans="1:17" ht="12" customHeight="1" x14ac:dyDescent="0.3">
      <c r="A43" s="52" t="s">
        <v>55</v>
      </c>
      <c r="B43" s="50">
        <v>29559.227923449973</v>
      </c>
      <c r="C43" s="50">
        <v>29863.232579999996</v>
      </c>
      <c r="D43" s="50">
        <v>30145.403350000004</v>
      </c>
      <c r="E43" s="50">
        <v>33166.2255</v>
      </c>
      <c r="F43" s="50">
        <v>32303.009689999999</v>
      </c>
      <c r="G43" s="50">
        <v>34247.83535691804</v>
      </c>
      <c r="H43" s="50">
        <v>34838.169320000001</v>
      </c>
      <c r="I43" s="50">
        <v>36726.031199999998</v>
      </c>
      <c r="J43" s="50">
        <v>39893.529510000008</v>
      </c>
      <c r="K43" s="50">
        <v>41219.849789999993</v>
      </c>
      <c r="L43" s="50">
        <v>44231.443585914407</v>
      </c>
      <c r="M43" s="50">
        <v>39656.028379208525</v>
      </c>
      <c r="N43" s="50">
        <v>44023.483404043356</v>
      </c>
      <c r="O43" s="50">
        <v>44802.488720018839</v>
      </c>
      <c r="P43" s="50">
        <v>40210.490299765806</v>
      </c>
      <c r="Q43" s="50">
        <v>42240.748244924405</v>
      </c>
    </row>
    <row r="44" spans="1:17" ht="12" customHeight="1" x14ac:dyDescent="0.3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58.49855000000003</v>
      </c>
      <c r="K44" s="50">
        <v>66.075519999999983</v>
      </c>
      <c r="L44" s="50">
        <v>66.016732401710826</v>
      </c>
      <c r="M44" s="50">
        <v>13.20817718391983</v>
      </c>
      <c r="N44" s="50">
        <v>30.596232458926284</v>
      </c>
      <c r="O44" s="50">
        <v>35.8745574085575</v>
      </c>
      <c r="P44" s="50">
        <v>43.923088893514937</v>
      </c>
      <c r="Q44" s="50">
        <v>52.880417897939964</v>
      </c>
    </row>
    <row r="45" spans="1:17" ht="12" customHeight="1" x14ac:dyDescent="0.3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37.998719999999977</v>
      </c>
      <c r="I45" s="50">
        <v>38.99942999999999</v>
      </c>
      <c r="J45" s="50">
        <v>1.9238599999999997</v>
      </c>
      <c r="K45" s="50">
        <v>10.006030000000003</v>
      </c>
      <c r="L45" s="50">
        <v>14.577362978467056</v>
      </c>
      <c r="M45" s="50">
        <v>10.963107127732098</v>
      </c>
      <c r="N45" s="50">
        <v>10.900212732208644</v>
      </c>
      <c r="O45" s="50">
        <v>3.1707677325459294</v>
      </c>
      <c r="P45" s="50">
        <v>1.3909827448058476</v>
      </c>
      <c r="Q45" s="50">
        <v>1.1942117044393168</v>
      </c>
    </row>
    <row r="46" spans="1:17" ht="12" customHeight="1" x14ac:dyDescent="0.3">
      <c r="A46" s="52" t="s">
        <v>59</v>
      </c>
      <c r="B46" s="50">
        <v>364.83712115252928</v>
      </c>
      <c r="C46" s="50">
        <v>403.93651</v>
      </c>
      <c r="D46" s="50">
        <v>438.43730999999951</v>
      </c>
      <c r="E46" s="50">
        <v>509.47169000000002</v>
      </c>
      <c r="F46" s="50">
        <v>544.50871000000006</v>
      </c>
      <c r="G46" s="50">
        <v>608.91357130884762</v>
      </c>
      <c r="H46" s="50">
        <v>704.18543999999997</v>
      </c>
      <c r="I46" s="50">
        <v>848.05669999999998</v>
      </c>
      <c r="J46" s="50">
        <v>956.52630000000011</v>
      </c>
      <c r="K46" s="50">
        <v>1130.8162799999998</v>
      </c>
      <c r="L46" s="50">
        <v>1284.2748572180044</v>
      </c>
      <c r="M46" s="50">
        <v>1408.5692035185693</v>
      </c>
      <c r="N46" s="50">
        <v>1485.457659687278</v>
      </c>
      <c r="O46" s="50">
        <v>1554.9348044742314</v>
      </c>
      <c r="P46" s="50">
        <v>1647.948305368383</v>
      </c>
      <c r="Q46" s="50">
        <v>1748.2323103729066</v>
      </c>
    </row>
    <row r="47" spans="1:17" ht="12" customHeight="1" x14ac:dyDescent="0.3">
      <c r="A47" s="52" t="s">
        <v>79</v>
      </c>
      <c r="B47" s="50">
        <v>127.59151049364904</v>
      </c>
      <c r="C47" s="50">
        <v>125.91117000000006</v>
      </c>
      <c r="D47" s="50">
        <v>133.17784000000003</v>
      </c>
      <c r="E47" s="50">
        <v>136.25503999999998</v>
      </c>
      <c r="F47" s="50">
        <v>139.13712999999993</v>
      </c>
      <c r="G47" s="50">
        <v>37.651637487149266</v>
      </c>
      <c r="H47" s="50">
        <v>40.342150000000004</v>
      </c>
      <c r="I47" s="50">
        <v>40.341239999999978</v>
      </c>
      <c r="J47" s="50">
        <v>46.166789999999985</v>
      </c>
      <c r="K47" s="50">
        <v>61.100379999999987</v>
      </c>
      <c r="L47" s="50">
        <v>73.803592789670049</v>
      </c>
      <c r="M47" s="50">
        <v>78.67568916993595</v>
      </c>
      <c r="N47" s="50">
        <v>92.123125375801166</v>
      </c>
      <c r="O47" s="50">
        <v>96.709276985467284</v>
      </c>
      <c r="P47" s="50">
        <v>90.093195018835459</v>
      </c>
      <c r="Q47" s="50">
        <v>99.885097365038803</v>
      </c>
    </row>
    <row r="48" spans="1:17" ht="12" customHeight="1" x14ac:dyDescent="0.3">
      <c r="A48" s="51" t="s">
        <v>61</v>
      </c>
      <c r="B48" s="50">
        <v>24821.348483651422</v>
      </c>
      <c r="C48" s="50">
        <v>27112.438038281562</v>
      </c>
      <c r="D48" s="50">
        <v>25809.846550560003</v>
      </c>
      <c r="E48" s="50">
        <v>24653.895143991267</v>
      </c>
      <c r="F48" s="50">
        <v>24604.673174928808</v>
      </c>
      <c r="G48" s="50">
        <v>24437.962904643176</v>
      </c>
      <c r="H48" s="50">
        <v>23362.216919344784</v>
      </c>
      <c r="I48" s="50">
        <v>22450.044177700187</v>
      </c>
      <c r="J48" s="50">
        <v>22067.649394383869</v>
      </c>
      <c r="K48" s="50">
        <v>21749.189358294258</v>
      </c>
      <c r="L48" s="50">
        <v>24232.141977552437</v>
      </c>
      <c r="M48" s="50">
        <v>21776.537359610946</v>
      </c>
      <c r="N48" s="50">
        <v>21567.924435658057</v>
      </c>
      <c r="O48" s="50">
        <v>22679.720080178922</v>
      </c>
      <c r="P48" s="50">
        <v>20408.948973002713</v>
      </c>
      <c r="Q48" s="50">
        <v>21253.328333508449</v>
      </c>
    </row>
    <row r="49" spans="1:17" ht="12" customHeight="1" x14ac:dyDescent="0.3">
      <c r="A49" s="49" t="s">
        <v>60</v>
      </c>
      <c r="B49" s="48">
        <v>61711.8942295089</v>
      </c>
      <c r="C49" s="48">
        <v>63803.480339999995</v>
      </c>
      <c r="D49" s="48">
        <v>64501.756469999986</v>
      </c>
      <c r="E49" s="48">
        <v>67455.828009999997</v>
      </c>
      <c r="F49" s="48">
        <v>68411.624709999989</v>
      </c>
      <c r="G49" s="48">
        <v>69032.555188707178</v>
      </c>
      <c r="H49" s="48">
        <v>70154.208809999996</v>
      </c>
      <c r="I49" s="48">
        <v>69690.574330000003</v>
      </c>
      <c r="J49" s="48">
        <v>70525.426980000004</v>
      </c>
      <c r="K49" s="48">
        <v>70637.38089</v>
      </c>
      <c r="L49" s="48">
        <v>73465.32249319776</v>
      </c>
      <c r="M49" s="48">
        <v>69886.561708643916</v>
      </c>
      <c r="N49" s="48">
        <v>71939.444428251751</v>
      </c>
      <c r="O49" s="48">
        <v>71585.460612508017</v>
      </c>
      <c r="P49" s="48">
        <v>68008.971311266432</v>
      </c>
      <c r="Q49" s="48">
        <v>68578.124085143703</v>
      </c>
    </row>
    <row r="50" spans="1:17" s="28" customFormat="1" ht="12" customHeight="1" x14ac:dyDescent="0.3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" customHeight="1" x14ac:dyDescent="0.3">
      <c r="A51" s="27" t="s">
        <v>89</v>
      </c>
      <c r="B51" s="26">
        <f t="shared" ref="B51:Q51" si="13">SUM(B52,B57)</f>
        <v>293048.55733303534</v>
      </c>
      <c r="C51" s="26">
        <f t="shared" si="13"/>
        <v>307921.51796089194</v>
      </c>
      <c r="D51" s="26">
        <f t="shared" si="13"/>
        <v>301735.9539976138</v>
      </c>
      <c r="E51" s="26">
        <f t="shared" si="13"/>
        <v>311659.65387588146</v>
      </c>
      <c r="F51" s="26">
        <f t="shared" si="13"/>
        <v>311915.84719534509</v>
      </c>
      <c r="G51" s="26">
        <f t="shared" si="13"/>
        <v>311693.90603739023</v>
      </c>
      <c r="H51" s="26">
        <f t="shared" si="13"/>
        <v>308233.48837915168</v>
      </c>
      <c r="I51" s="26">
        <f t="shared" si="13"/>
        <v>288908.59062403202</v>
      </c>
      <c r="J51" s="26">
        <f t="shared" si="13"/>
        <v>303285.26794201665</v>
      </c>
      <c r="K51" s="26">
        <f t="shared" si="13"/>
        <v>300201.92458108498</v>
      </c>
      <c r="L51" s="26">
        <f t="shared" si="13"/>
        <v>321246.87915223656</v>
      </c>
      <c r="M51" s="26">
        <f t="shared" si="13"/>
        <v>283639.48585557198</v>
      </c>
      <c r="N51" s="26">
        <f t="shared" si="13"/>
        <v>298188.48817662144</v>
      </c>
      <c r="O51" s="26">
        <f t="shared" si="13"/>
        <v>301076.36968902411</v>
      </c>
      <c r="P51" s="26">
        <f t="shared" si="13"/>
        <v>265206.28600802197</v>
      </c>
      <c r="Q51" s="26">
        <f t="shared" si="13"/>
        <v>275587.34558950516</v>
      </c>
    </row>
    <row r="52" spans="1:17" ht="12" customHeight="1" x14ac:dyDescent="0.3">
      <c r="A52" s="25" t="s">
        <v>43</v>
      </c>
      <c r="B52" s="24">
        <f t="shared" ref="B52:Q52" si="14">SUM(B53:B56)</f>
        <v>262985.20749343227</v>
      </c>
      <c r="C52" s="24">
        <f t="shared" si="14"/>
        <v>276993.31602091837</v>
      </c>
      <c r="D52" s="24">
        <f t="shared" si="14"/>
        <v>269918.54928687174</v>
      </c>
      <c r="E52" s="24">
        <f t="shared" si="14"/>
        <v>278735.86357143661</v>
      </c>
      <c r="F52" s="24">
        <f t="shared" si="14"/>
        <v>277924.24663929129</v>
      </c>
      <c r="G52" s="24">
        <f t="shared" si="14"/>
        <v>276633.74181572284</v>
      </c>
      <c r="H52" s="24">
        <f t="shared" si="14"/>
        <v>272114.63685529126</v>
      </c>
      <c r="I52" s="24">
        <f t="shared" si="14"/>
        <v>251680.49623165355</v>
      </c>
      <c r="J52" s="24">
        <f t="shared" si="14"/>
        <v>264985.77241212368</v>
      </c>
      <c r="K52" s="24">
        <f t="shared" si="14"/>
        <v>260985.40977060411</v>
      </c>
      <c r="L52" s="24">
        <f t="shared" si="14"/>
        <v>281257.71376188647</v>
      </c>
      <c r="M52" s="24">
        <f t="shared" si="14"/>
        <v>243646.36103048112</v>
      </c>
      <c r="N52" s="24">
        <f t="shared" si="14"/>
        <v>258456.60693678097</v>
      </c>
      <c r="O52" s="24">
        <f t="shared" si="14"/>
        <v>261979.91343920631</v>
      </c>
      <c r="P52" s="24">
        <f t="shared" si="14"/>
        <v>226801.64447309711</v>
      </c>
      <c r="Q52" s="24">
        <f t="shared" si="14"/>
        <v>238154.0366485386</v>
      </c>
    </row>
    <row r="53" spans="1:17" ht="12" customHeight="1" x14ac:dyDescent="0.3">
      <c r="A53" s="23" t="s">
        <v>65</v>
      </c>
      <c r="B53" s="22">
        <v>201202.27096455061</v>
      </c>
      <c r="C53" s="22">
        <v>214696.91430633015</v>
      </c>
      <c r="D53" s="22">
        <v>206826.9334703655</v>
      </c>
      <c r="E53" s="22">
        <v>214179.71676192069</v>
      </c>
      <c r="F53" s="22">
        <v>212691.57813935855</v>
      </c>
      <c r="G53" s="22">
        <v>210709.75158272331</v>
      </c>
      <c r="H53" s="22">
        <v>206119.18989558832</v>
      </c>
      <c r="I53" s="22">
        <v>185718.81985223337</v>
      </c>
      <c r="J53" s="22">
        <v>198695.26037304656</v>
      </c>
      <c r="K53" s="22">
        <v>194238.01820483702</v>
      </c>
      <c r="L53" s="22">
        <v>213119.31586729281</v>
      </c>
      <c r="M53" s="22">
        <v>176436.71006400752</v>
      </c>
      <c r="N53" s="22">
        <v>189484.61373697655</v>
      </c>
      <c r="O53" s="22">
        <v>192586.61685074167</v>
      </c>
      <c r="P53" s="22">
        <v>158001.6599851755</v>
      </c>
      <c r="Q53" s="22">
        <v>168850.05835879393</v>
      </c>
    </row>
    <row r="54" spans="1:17" ht="12" customHeight="1" x14ac:dyDescent="0.3">
      <c r="A54" s="23" t="s">
        <v>64</v>
      </c>
      <c r="B54" s="30">
        <v>547.80678428256283</v>
      </c>
      <c r="C54" s="30">
        <v>596.95333357841253</v>
      </c>
      <c r="D54" s="30">
        <v>642.77432173012699</v>
      </c>
      <c r="E54" s="30">
        <v>689.40290974070899</v>
      </c>
      <c r="F54" s="30">
        <v>746.13878922174365</v>
      </c>
      <c r="G54" s="30">
        <v>810.65633366492023</v>
      </c>
      <c r="H54" s="30">
        <v>879.64032070221117</v>
      </c>
      <c r="I54" s="30">
        <v>939.50459298869396</v>
      </c>
      <c r="J54" s="30">
        <v>1015.283694068103</v>
      </c>
      <c r="K54" s="30">
        <v>1070.1037852564775</v>
      </c>
      <c r="L54" s="30">
        <v>1129.1743079294629</v>
      </c>
      <c r="M54" s="30">
        <v>1215.9925153097779</v>
      </c>
      <c r="N54" s="30">
        <v>1296.9642605433244</v>
      </c>
      <c r="O54" s="30">
        <v>1315.5688699121492</v>
      </c>
      <c r="P54" s="30">
        <v>1340.5916597618759</v>
      </c>
      <c r="Q54" s="30">
        <v>1361.2416299431793</v>
      </c>
    </row>
    <row r="55" spans="1:17" ht="12" customHeight="1" x14ac:dyDescent="0.3">
      <c r="A55" s="23" t="s">
        <v>63</v>
      </c>
      <c r="B55" s="22">
        <v>42408.618315886815</v>
      </c>
      <c r="C55" s="22">
        <v>42798.958545317437</v>
      </c>
      <c r="D55" s="22">
        <v>43070.090249173896</v>
      </c>
      <c r="E55" s="22">
        <v>43753.885403805791</v>
      </c>
      <c r="F55" s="22">
        <v>44031.809530952516</v>
      </c>
      <c r="G55" s="22">
        <v>44245.58802853091</v>
      </c>
      <c r="H55" s="22">
        <v>44328.882521772997</v>
      </c>
      <c r="I55" s="22">
        <v>44157.385219976357</v>
      </c>
      <c r="J55" s="22">
        <v>44464.977028835587</v>
      </c>
      <c r="K55" s="22">
        <v>44589.298761403275</v>
      </c>
      <c r="L55" s="22">
        <v>45331.555600091568</v>
      </c>
      <c r="M55" s="22">
        <v>44684.355542619727</v>
      </c>
      <c r="N55" s="22">
        <v>45952.423821492259</v>
      </c>
      <c r="O55" s="22">
        <v>46198.209232194742</v>
      </c>
      <c r="P55" s="22">
        <v>45880.379502402262</v>
      </c>
      <c r="Q55" s="22">
        <v>45948.192318619011</v>
      </c>
    </row>
    <row r="56" spans="1:17" ht="12" customHeight="1" x14ac:dyDescent="0.3">
      <c r="A56" s="21" t="s">
        <v>62</v>
      </c>
      <c r="B56" s="20">
        <v>18826.511428712311</v>
      </c>
      <c r="C56" s="20">
        <v>18900.489835692355</v>
      </c>
      <c r="D56" s="20">
        <v>19378.751245602198</v>
      </c>
      <c r="E56" s="20">
        <v>20112.858495969416</v>
      </c>
      <c r="F56" s="20">
        <v>20454.720179758478</v>
      </c>
      <c r="G56" s="20">
        <v>20867.745870803712</v>
      </c>
      <c r="H56" s="20">
        <v>20786.924117227703</v>
      </c>
      <c r="I56" s="20">
        <v>20864.78656645511</v>
      </c>
      <c r="J56" s="20">
        <v>20810.251316173431</v>
      </c>
      <c r="K56" s="20">
        <v>21087.989019107335</v>
      </c>
      <c r="L56" s="20">
        <v>21677.667986572589</v>
      </c>
      <c r="M56" s="20">
        <v>21309.30290854409</v>
      </c>
      <c r="N56" s="20">
        <v>21722.60511776882</v>
      </c>
      <c r="O56" s="20">
        <v>21879.51848635776</v>
      </c>
      <c r="P56" s="20">
        <v>21579.013325757467</v>
      </c>
      <c r="Q56" s="20">
        <v>21994.54434118246</v>
      </c>
    </row>
    <row r="57" spans="1:17" ht="12" customHeight="1" x14ac:dyDescent="0.3">
      <c r="A57" s="19" t="s">
        <v>66</v>
      </c>
      <c r="B57" s="18">
        <v>30063.349839603045</v>
      </c>
      <c r="C57" s="18">
        <v>30928.201939973591</v>
      </c>
      <c r="D57" s="18">
        <v>31817.404710742085</v>
      </c>
      <c r="E57" s="18">
        <v>32923.790304444876</v>
      </c>
      <c r="F57" s="18">
        <v>33991.600556053796</v>
      </c>
      <c r="G57" s="18">
        <v>35060.164221667408</v>
      </c>
      <c r="H57" s="18">
        <v>36118.851523860423</v>
      </c>
      <c r="I57" s="18">
        <v>37228.094392378473</v>
      </c>
      <c r="J57" s="18">
        <v>38299.495529892949</v>
      </c>
      <c r="K57" s="18">
        <v>39216.514810480876</v>
      </c>
      <c r="L57" s="18">
        <v>39989.165390350121</v>
      </c>
      <c r="M57" s="18">
        <v>39993.124825090883</v>
      </c>
      <c r="N57" s="18">
        <v>39731.881239840477</v>
      </c>
      <c r="O57" s="18">
        <v>39096.456249817806</v>
      </c>
      <c r="P57" s="18">
        <v>38404.641534924864</v>
      </c>
      <c r="Q57" s="18">
        <v>37433.308940966534</v>
      </c>
    </row>
    <row r="58" spans="1:17" s="28" customFormat="1" ht="12" customHeight="1" x14ac:dyDescent="0.3">
      <c r="B58" s="33"/>
    </row>
    <row r="59" spans="1:17" ht="12.9" customHeight="1" x14ac:dyDescent="0.3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3">
      <c r="A60" s="46" t="s">
        <v>43</v>
      </c>
      <c r="B60" s="41">
        <f t="shared" ref="B60:Q60" si="16">IF(B52=0,0,B52/B$51)</f>
        <v>0.89741171185689361</v>
      </c>
      <c r="C60" s="41">
        <f t="shared" si="16"/>
        <v>0.89955816616914164</v>
      </c>
      <c r="D60" s="41">
        <f t="shared" si="16"/>
        <v>0.89455215963095447</v>
      </c>
      <c r="E60" s="41">
        <f t="shared" si="16"/>
        <v>0.89435979314294956</v>
      </c>
      <c r="F60" s="41">
        <f t="shared" si="16"/>
        <v>0.8910231690319802</v>
      </c>
      <c r="G60" s="41">
        <f t="shared" si="16"/>
        <v>0.88751732535488959</v>
      </c>
      <c r="H60" s="41">
        <f t="shared" si="16"/>
        <v>0.88281983338737235</v>
      </c>
      <c r="I60" s="41">
        <f t="shared" si="16"/>
        <v>0.87114230728838093</v>
      </c>
      <c r="J60" s="41">
        <f t="shared" si="16"/>
        <v>0.87371791650224429</v>
      </c>
      <c r="K60" s="41">
        <f t="shared" si="16"/>
        <v>0.86936621120865454</v>
      </c>
      <c r="L60" s="41">
        <f t="shared" si="16"/>
        <v>0.87551889843761088</v>
      </c>
      <c r="M60" s="41">
        <f t="shared" si="16"/>
        <v>0.8590001504746233</v>
      </c>
      <c r="N60" s="41">
        <f t="shared" si="16"/>
        <v>0.86675581782920241</v>
      </c>
      <c r="O60" s="41">
        <f t="shared" si="16"/>
        <v>0.87014438798302318</v>
      </c>
      <c r="P60" s="41">
        <f t="shared" si="16"/>
        <v>0.85518955031947019</v>
      </c>
      <c r="Q60" s="41">
        <f t="shared" si="16"/>
        <v>0.86416898475184534</v>
      </c>
    </row>
    <row r="61" spans="1:17" ht="12" customHeight="1" x14ac:dyDescent="0.3">
      <c r="A61" s="23" t="s">
        <v>65</v>
      </c>
      <c r="B61" s="45">
        <f t="shared" ref="B61:Q61" si="17">IF(B53=0,0,B53/B$51)</f>
        <v>0.68658338671121344</v>
      </c>
      <c r="C61" s="45">
        <f t="shared" si="17"/>
        <v>0.69724557000137311</v>
      </c>
      <c r="D61" s="45">
        <f t="shared" si="17"/>
        <v>0.68545670719771479</v>
      </c>
      <c r="E61" s="45">
        <f t="shared" si="17"/>
        <v>0.68722311052561791</v>
      </c>
      <c r="F61" s="45">
        <f t="shared" si="17"/>
        <v>0.68188769519669556</v>
      </c>
      <c r="G61" s="45">
        <f t="shared" si="17"/>
        <v>0.67601498618149747</v>
      </c>
      <c r="H61" s="45">
        <f t="shared" si="17"/>
        <v>0.66871121298165159</v>
      </c>
      <c r="I61" s="45">
        <f t="shared" si="17"/>
        <v>0.64282899809620575</v>
      </c>
      <c r="J61" s="45">
        <f t="shared" si="17"/>
        <v>0.65514313214525788</v>
      </c>
      <c r="K61" s="45">
        <f t="shared" si="17"/>
        <v>0.64702456013859777</v>
      </c>
      <c r="L61" s="45">
        <f t="shared" si="17"/>
        <v>0.66341287557317286</v>
      </c>
      <c r="M61" s="45">
        <f t="shared" si="17"/>
        <v>0.62204565606161177</v>
      </c>
      <c r="N61" s="45">
        <f t="shared" si="17"/>
        <v>0.63545247804718075</v>
      </c>
      <c r="O61" s="45">
        <f t="shared" si="17"/>
        <v>0.63966035278577527</v>
      </c>
      <c r="P61" s="45">
        <f t="shared" si="17"/>
        <v>0.59576891016978484</v>
      </c>
      <c r="Q61" s="45">
        <f t="shared" si="17"/>
        <v>0.61269162412958067</v>
      </c>
    </row>
    <row r="62" spans="1:17" ht="12" customHeight="1" x14ac:dyDescent="0.3">
      <c r="A62" s="23" t="s">
        <v>64</v>
      </c>
      <c r="B62" s="44">
        <f t="shared" ref="B62:Q62" si="18">IF(B54=0,0,B54/B$51)</f>
        <v>1.8693379324847084E-3</v>
      </c>
      <c r="C62" s="44">
        <f t="shared" si="18"/>
        <v>1.9386541659431203E-3</v>
      </c>
      <c r="D62" s="44">
        <f t="shared" si="18"/>
        <v>2.1302543273819139E-3</v>
      </c>
      <c r="E62" s="44">
        <f t="shared" si="18"/>
        <v>2.2120377186046155E-3</v>
      </c>
      <c r="F62" s="44">
        <f t="shared" si="18"/>
        <v>2.3921156809787081E-3</v>
      </c>
      <c r="G62" s="44">
        <f t="shared" si="18"/>
        <v>2.6008090564583427E-3</v>
      </c>
      <c r="H62" s="44">
        <f t="shared" si="18"/>
        <v>2.8538116520946733E-3</v>
      </c>
      <c r="I62" s="44">
        <f t="shared" si="18"/>
        <v>3.2519095086767699E-3</v>
      </c>
      <c r="J62" s="44">
        <f t="shared" si="18"/>
        <v>3.3476195561935743E-3</v>
      </c>
      <c r="K62" s="44">
        <f t="shared" si="18"/>
        <v>3.5646133406697761E-3</v>
      </c>
      <c r="L62" s="44">
        <f t="shared" si="18"/>
        <v>3.514973626854614E-3</v>
      </c>
      <c r="M62" s="44">
        <f t="shared" si="18"/>
        <v>4.2871059071407152E-3</v>
      </c>
      <c r="N62" s="44">
        <f t="shared" si="18"/>
        <v>4.3494779710446544E-3</v>
      </c>
      <c r="O62" s="44">
        <f t="shared" si="18"/>
        <v>4.3695520550848096E-3</v>
      </c>
      <c r="P62" s="44">
        <f t="shared" si="18"/>
        <v>5.0549015256799975E-3</v>
      </c>
      <c r="Q62" s="44">
        <f t="shared" si="18"/>
        <v>4.9394199397340462E-3</v>
      </c>
    </row>
    <row r="63" spans="1:17" ht="12" customHeight="1" x14ac:dyDescent="0.3">
      <c r="A63" s="23" t="s">
        <v>63</v>
      </c>
      <c r="B63" s="44">
        <f t="shared" ref="B63:Q63" si="19">IF(B55=0,0,B55/B$51)</f>
        <v>0.14471532875588089</v>
      </c>
      <c r="C63" s="44">
        <f t="shared" si="19"/>
        <v>0.13899307469234154</v>
      </c>
      <c r="D63" s="44">
        <f t="shared" si="19"/>
        <v>0.14274099482859276</v>
      </c>
      <c r="E63" s="44">
        <f t="shared" si="19"/>
        <v>0.14038995699209364</v>
      </c>
      <c r="F63" s="44">
        <f t="shared" si="19"/>
        <v>0.14116566992948099</v>
      </c>
      <c r="G63" s="44">
        <f t="shared" si="19"/>
        <v>0.14195204709335346</v>
      </c>
      <c r="H63" s="44">
        <f t="shared" si="19"/>
        <v>0.14381591940212854</v>
      </c>
      <c r="I63" s="44">
        <f t="shared" si="19"/>
        <v>0.15284206372887013</v>
      </c>
      <c r="J63" s="44">
        <f t="shared" si="19"/>
        <v>0.14661106795776374</v>
      </c>
      <c r="K63" s="44">
        <f t="shared" si="19"/>
        <v>0.14853102232314183</v>
      </c>
      <c r="L63" s="44">
        <f t="shared" si="19"/>
        <v>0.14111127155451453</v>
      </c>
      <c r="M63" s="44">
        <f t="shared" si="19"/>
        <v>0.15753926294088971</v>
      </c>
      <c r="N63" s="44">
        <f t="shared" si="19"/>
        <v>0.15410529126219641</v>
      </c>
      <c r="O63" s="44">
        <f t="shared" si="19"/>
        <v>0.15344349103156774</v>
      </c>
      <c r="P63" s="44">
        <f t="shared" si="19"/>
        <v>0.1729988387266751</v>
      </c>
      <c r="Q63" s="44">
        <f t="shared" si="19"/>
        <v>0.16672823717769716</v>
      </c>
    </row>
    <row r="64" spans="1:17" ht="12" customHeight="1" x14ac:dyDescent="0.3">
      <c r="A64" s="23" t="s">
        <v>62</v>
      </c>
      <c r="B64" s="43">
        <f t="shared" ref="B64:Q64" si="20">IF(B56=0,0,B56/B$51)</f>
        <v>6.424365845731464E-2</v>
      </c>
      <c r="C64" s="43">
        <f t="shared" si="20"/>
        <v>6.1380867309483847E-2</v>
      </c>
      <c r="D64" s="43">
        <f t="shared" si="20"/>
        <v>6.4224203277264899E-2</v>
      </c>
      <c r="E64" s="43">
        <f t="shared" si="20"/>
        <v>6.4534687906633456E-2</v>
      </c>
      <c r="F64" s="43">
        <f t="shared" si="20"/>
        <v>6.5577688224824945E-2</v>
      </c>
      <c r="G64" s="43">
        <f t="shared" si="20"/>
        <v>6.6949483023580364E-2</v>
      </c>
      <c r="H64" s="43">
        <f t="shared" si="20"/>
        <v>6.7438889351497514E-2</v>
      </c>
      <c r="I64" s="43">
        <f t="shared" si="20"/>
        <v>7.2219335954628178E-2</v>
      </c>
      <c r="J64" s="43">
        <f t="shared" si="20"/>
        <v>6.8616096843029065E-2</v>
      </c>
      <c r="K64" s="43">
        <f t="shared" si="20"/>
        <v>7.024601540624513E-2</v>
      </c>
      <c r="L64" s="43">
        <f t="shared" si="20"/>
        <v>6.7479777683068787E-2</v>
      </c>
      <c r="M64" s="43">
        <f t="shared" si="20"/>
        <v>7.5128125564981094E-2</v>
      </c>
      <c r="N64" s="43">
        <f t="shared" si="20"/>
        <v>7.284857054878055E-2</v>
      </c>
      <c r="O64" s="43">
        <f t="shared" si="20"/>
        <v>7.2670992110595342E-2</v>
      </c>
      <c r="P64" s="43">
        <f t="shared" si="20"/>
        <v>8.1366899897330272E-2</v>
      </c>
      <c r="Q64" s="43">
        <f t="shared" si="20"/>
        <v>7.9809703504833393E-2</v>
      </c>
    </row>
    <row r="65" spans="1:17" ht="12" customHeight="1" x14ac:dyDescent="0.3">
      <c r="A65" s="42" t="s">
        <v>66</v>
      </c>
      <c r="B65" s="41">
        <f t="shared" ref="B65:Q65" si="21">IF(B57=0,0,B57/B$51)</f>
        <v>0.10258828814310633</v>
      </c>
      <c r="C65" s="41">
        <f t="shared" si="21"/>
        <v>0.1004418338308584</v>
      </c>
      <c r="D65" s="41">
        <f t="shared" si="21"/>
        <v>0.10544784036904566</v>
      </c>
      <c r="E65" s="41">
        <f t="shared" si="21"/>
        <v>0.1056402068570505</v>
      </c>
      <c r="F65" s="41">
        <f t="shared" si="21"/>
        <v>0.10897683096801974</v>
      </c>
      <c r="G65" s="41">
        <f t="shared" si="21"/>
        <v>0.1124826746451105</v>
      </c>
      <c r="H65" s="41">
        <f t="shared" si="21"/>
        <v>0.11718016661262766</v>
      </c>
      <c r="I65" s="41">
        <f t="shared" si="21"/>
        <v>0.12885769271161909</v>
      </c>
      <c r="J65" s="41">
        <f t="shared" si="21"/>
        <v>0.12628208349775569</v>
      </c>
      <c r="K65" s="41">
        <f t="shared" si="21"/>
        <v>0.13063378879134546</v>
      </c>
      <c r="L65" s="41">
        <f t="shared" si="21"/>
        <v>0.12448110156238917</v>
      </c>
      <c r="M65" s="41">
        <f t="shared" si="21"/>
        <v>0.14099984952537678</v>
      </c>
      <c r="N65" s="41">
        <f t="shared" si="21"/>
        <v>0.13324418217079761</v>
      </c>
      <c r="O65" s="41">
        <f t="shared" si="21"/>
        <v>0.12985561201697685</v>
      </c>
      <c r="P65" s="41">
        <f t="shared" si="21"/>
        <v>0.14481044968052981</v>
      </c>
      <c r="Q65" s="41">
        <f t="shared" si="21"/>
        <v>0.13583101524815464</v>
      </c>
    </row>
    <row r="66" spans="1:17" s="28" customFormat="1" ht="12" customHeight="1" x14ac:dyDescent="0.3"/>
    <row r="67" spans="1:17" s="28" customFormat="1" ht="12.9" customHeight="1" x14ac:dyDescent="0.3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3">
      <c r="B68" s="33"/>
    </row>
    <row r="69" spans="1:17" ht="12.9" customHeight="1" x14ac:dyDescent="0.3">
      <c r="A69" s="40" t="s">
        <v>86</v>
      </c>
      <c r="B69" s="55">
        <f>SUM(B70:B71,B74:B75,B81:B82)</f>
        <v>471042.61524616426</v>
      </c>
      <c r="C69" s="55">
        <f t="shared" ref="C69:Q69" si="22">SUM(C70:C71,C74:C75,C81:C82)</f>
        <v>498981.31016258895</v>
      </c>
      <c r="D69" s="55">
        <f t="shared" si="22"/>
        <v>481262.529202773</v>
      </c>
      <c r="E69" s="55">
        <f t="shared" si="22"/>
        <v>492798.17407766415</v>
      </c>
      <c r="F69" s="55">
        <f t="shared" si="22"/>
        <v>491413.27565133537</v>
      </c>
      <c r="G69" s="55">
        <f t="shared" si="22"/>
        <v>484692.00835936377</v>
      </c>
      <c r="H69" s="55">
        <f t="shared" si="22"/>
        <v>475073.6256652748</v>
      </c>
      <c r="I69" s="55">
        <f t="shared" si="22"/>
        <v>418363.6047536229</v>
      </c>
      <c r="J69" s="55">
        <f t="shared" si="22"/>
        <v>448743.8872660466</v>
      </c>
      <c r="K69" s="55">
        <f t="shared" si="22"/>
        <v>435435.75791761657</v>
      </c>
      <c r="L69" s="55">
        <f t="shared" si="22"/>
        <v>467419.07976081374</v>
      </c>
      <c r="M69" s="55">
        <f t="shared" si="22"/>
        <v>397801.83105167968</v>
      </c>
      <c r="N69" s="55">
        <f t="shared" si="22"/>
        <v>417334.23824688024</v>
      </c>
      <c r="O69" s="55">
        <f t="shared" si="22"/>
        <v>420155.31177349645</v>
      </c>
      <c r="P69" s="55">
        <f t="shared" si="22"/>
        <v>355034.49872249365</v>
      </c>
      <c r="Q69" s="55">
        <f t="shared" si="22"/>
        <v>371577.45857155632</v>
      </c>
    </row>
    <row r="70" spans="1:17" ht="12" customHeight="1" x14ac:dyDescent="0.3">
      <c r="A70" s="54" t="s">
        <v>58</v>
      </c>
      <c r="B70" s="53">
        <v>41274.640115362519</v>
      </c>
      <c r="C70" s="53">
        <v>42082.326954713557</v>
      </c>
      <c r="D70" s="53">
        <v>42698.864703191895</v>
      </c>
      <c r="E70" s="53">
        <v>40917.653637491581</v>
      </c>
      <c r="F70" s="53">
        <v>40231.295963004624</v>
      </c>
      <c r="G70" s="53">
        <v>40357.473232021519</v>
      </c>
      <c r="H70" s="53">
        <v>44014.230444266243</v>
      </c>
      <c r="I70" s="53">
        <v>39816.308260307858</v>
      </c>
      <c r="J70" s="53">
        <v>42301.868367442017</v>
      </c>
      <c r="K70" s="53">
        <v>42243.644472552638</v>
      </c>
      <c r="L70" s="53">
        <v>48980.592879303302</v>
      </c>
      <c r="M70" s="53">
        <v>43039.214392570539</v>
      </c>
      <c r="N70" s="53">
        <v>43900.349872550963</v>
      </c>
      <c r="O70" s="53">
        <v>42409.845775342052</v>
      </c>
      <c r="P70" s="53">
        <v>37847.626493370415</v>
      </c>
      <c r="Q70" s="53">
        <v>37299.267585908412</v>
      </c>
    </row>
    <row r="71" spans="1:17" ht="12" customHeight="1" x14ac:dyDescent="0.3">
      <c r="A71" s="51" t="s">
        <v>85</v>
      </c>
      <c r="B71" s="50">
        <f>SUM(B72:B73)</f>
        <v>174274.96304860478</v>
      </c>
      <c r="C71" s="50">
        <f t="shared" ref="C71:Q71" si="23">SUM(C72:C73)</f>
        <v>189527.43381438928</v>
      </c>
      <c r="D71" s="50">
        <f t="shared" si="23"/>
        <v>172579.0114739092</v>
      </c>
      <c r="E71" s="50">
        <f t="shared" si="23"/>
        <v>174693.02720224817</v>
      </c>
      <c r="F71" s="50">
        <f t="shared" si="23"/>
        <v>169174.90180396172</v>
      </c>
      <c r="G71" s="50">
        <f t="shared" si="23"/>
        <v>166394.12839103612</v>
      </c>
      <c r="H71" s="50">
        <f t="shared" si="23"/>
        <v>160689.56950880939</v>
      </c>
      <c r="I71" s="50">
        <f t="shared" si="23"/>
        <v>126946.17180720644</v>
      </c>
      <c r="J71" s="50">
        <f t="shared" si="23"/>
        <v>145201.28907537778</v>
      </c>
      <c r="K71" s="50">
        <f t="shared" si="23"/>
        <v>132827.82556936832</v>
      </c>
      <c r="L71" s="50">
        <f t="shared" si="23"/>
        <v>131964.68126869033</v>
      </c>
      <c r="M71" s="50">
        <f t="shared" si="23"/>
        <v>115844.8065498177</v>
      </c>
      <c r="N71" s="50">
        <f t="shared" si="23"/>
        <v>115017.02576914609</v>
      </c>
      <c r="O71" s="50">
        <f t="shared" si="23"/>
        <v>116844.66375470749</v>
      </c>
      <c r="P71" s="50">
        <f t="shared" si="23"/>
        <v>102504.68224111984</v>
      </c>
      <c r="Q71" s="50">
        <f t="shared" si="23"/>
        <v>105397.87342897635</v>
      </c>
    </row>
    <row r="72" spans="1:17" ht="12" customHeight="1" x14ac:dyDescent="0.3">
      <c r="A72" s="52" t="s">
        <v>84</v>
      </c>
      <c r="B72" s="50">
        <v>22949.029202904381</v>
      </c>
      <c r="C72" s="50">
        <v>22554.208448768986</v>
      </c>
      <c r="D72" s="50">
        <v>22072.297150952279</v>
      </c>
      <c r="E72" s="50">
        <v>22346.91033021106</v>
      </c>
      <c r="F72" s="50">
        <v>22436.627652895295</v>
      </c>
      <c r="G72" s="50">
        <v>22441.908592070136</v>
      </c>
      <c r="H72" s="50">
        <v>20749.633232645498</v>
      </c>
      <c r="I72" s="50">
        <v>19545.58998928067</v>
      </c>
      <c r="J72" s="50">
        <v>19626.728565770325</v>
      </c>
      <c r="K72" s="50">
        <v>18995.826923617504</v>
      </c>
      <c r="L72" s="50">
        <v>19464.430132611535</v>
      </c>
      <c r="M72" s="50">
        <v>17422.081006268469</v>
      </c>
      <c r="N72" s="50">
        <v>16714.856423419664</v>
      </c>
      <c r="O72" s="50">
        <v>16934.976356468051</v>
      </c>
      <c r="P72" s="50">
        <v>15347.854650868778</v>
      </c>
      <c r="Q72" s="50">
        <v>14850.964572506155</v>
      </c>
    </row>
    <row r="73" spans="1:17" ht="12" customHeight="1" x14ac:dyDescent="0.3">
      <c r="A73" s="52" t="s">
        <v>83</v>
      </c>
      <c r="B73" s="50">
        <v>151325.93384570041</v>
      </c>
      <c r="C73" s="50">
        <v>166973.22536562031</v>
      </c>
      <c r="D73" s="50">
        <v>150506.71432295692</v>
      </c>
      <c r="E73" s="50">
        <v>152346.11687203709</v>
      </c>
      <c r="F73" s="50">
        <v>146738.27415106643</v>
      </c>
      <c r="G73" s="50">
        <v>143952.21979896599</v>
      </c>
      <c r="H73" s="50">
        <v>139939.93627616391</v>
      </c>
      <c r="I73" s="50">
        <v>107400.58181792578</v>
      </c>
      <c r="J73" s="50">
        <v>125574.56050960746</v>
      </c>
      <c r="K73" s="50">
        <v>113831.99864575081</v>
      </c>
      <c r="L73" s="50">
        <v>112500.25113607879</v>
      </c>
      <c r="M73" s="50">
        <v>98422.725543549241</v>
      </c>
      <c r="N73" s="50">
        <v>98302.169345726419</v>
      </c>
      <c r="O73" s="50">
        <v>99909.687398239446</v>
      </c>
      <c r="P73" s="50">
        <v>87156.827590251065</v>
      </c>
      <c r="Q73" s="50">
        <v>90546.908856470196</v>
      </c>
    </row>
    <row r="74" spans="1:17" ht="12" customHeight="1" x14ac:dyDescent="0.3">
      <c r="A74" s="51" t="s">
        <v>56</v>
      </c>
      <c r="B74" s="50">
        <v>255493.01208219695</v>
      </c>
      <c r="C74" s="50">
        <v>267348.51358149317</v>
      </c>
      <c r="D74" s="50">
        <v>265961.61706010712</v>
      </c>
      <c r="E74" s="50">
        <v>277164.45734914555</v>
      </c>
      <c r="F74" s="50">
        <v>281984.04222594789</v>
      </c>
      <c r="G74" s="50">
        <v>277917.20664747432</v>
      </c>
      <c r="H74" s="50">
        <v>270346.73734024941</v>
      </c>
      <c r="I74" s="50">
        <v>251578.03627576592</v>
      </c>
      <c r="J74" s="50">
        <v>261224.60474331383</v>
      </c>
      <c r="K74" s="50">
        <v>260348.52860386748</v>
      </c>
      <c r="L74" s="50">
        <v>286452.62290227297</v>
      </c>
      <c r="M74" s="50">
        <v>238896.81080929143</v>
      </c>
      <c r="N74" s="50">
        <v>258394.85462825329</v>
      </c>
      <c r="O74" s="50">
        <v>260872.10007402988</v>
      </c>
      <c r="P74" s="50">
        <v>214654.03808978983</v>
      </c>
      <c r="Q74" s="50">
        <v>228855.46686943341</v>
      </c>
    </row>
    <row r="75" spans="1:17" ht="12" customHeight="1" x14ac:dyDescent="0.3">
      <c r="A75" s="51" t="s">
        <v>82</v>
      </c>
      <c r="B75" s="50">
        <f>SUM(B76:B80)</f>
        <v>0</v>
      </c>
      <c r="C75" s="50">
        <f t="shared" ref="C75:Q75" si="24">SUM(C76:C80)</f>
        <v>23.035811992956013</v>
      </c>
      <c r="D75" s="50">
        <f t="shared" si="24"/>
        <v>23.03596556478001</v>
      </c>
      <c r="E75" s="50">
        <f t="shared" si="24"/>
        <v>23.035888778868021</v>
      </c>
      <c r="F75" s="50">
        <f t="shared" si="24"/>
        <v>23.035658421132027</v>
      </c>
      <c r="G75" s="50">
        <f t="shared" si="24"/>
        <v>23.200088831820743</v>
      </c>
      <c r="H75" s="50">
        <f t="shared" si="24"/>
        <v>23.088371949720006</v>
      </c>
      <c r="I75" s="50">
        <f t="shared" si="24"/>
        <v>23.088410342676024</v>
      </c>
      <c r="J75" s="50">
        <f t="shared" si="24"/>
        <v>16.125079912955997</v>
      </c>
      <c r="K75" s="50">
        <f t="shared" si="24"/>
        <v>15.759271828188005</v>
      </c>
      <c r="L75" s="50">
        <f t="shared" si="24"/>
        <v>21.182710547135851</v>
      </c>
      <c r="M75" s="50">
        <f t="shared" si="24"/>
        <v>20.999300000000012</v>
      </c>
      <c r="N75" s="50">
        <f t="shared" si="24"/>
        <v>22.007976929861108</v>
      </c>
      <c r="O75" s="50">
        <f t="shared" si="24"/>
        <v>28.702169417066841</v>
      </c>
      <c r="P75" s="50">
        <f t="shared" si="24"/>
        <v>28.15189821355127</v>
      </c>
      <c r="Q75" s="50">
        <f t="shared" si="24"/>
        <v>24.850687238155626</v>
      </c>
    </row>
    <row r="76" spans="1:17" ht="12" customHeight="1" x14ac:dyDescent="0.3">
      <c r="A76" s="52" t="s">
        <v>55</v>
      </c>
      <c r="B76" s="50">
        <v>0</v>
      </c>
      <c r="C76" s="50">
        <v>23.035811992956013</v>
      </c>
      <c r="D76" s="50">
        <v>23.03596556478001</v>
      </c>
      <c r="E76" s="50">
        <v>23.035888778868021</v>
      </c>
      <c r="F76" s="50">
        <v>23.035658421132027</v>
      </c>
      <c r="G76" s="50">
        <v>23.200088831820743</v>
      </c>
      <c r="H76" s="50">
        <v>23.088371949720006</v>
      </c>
      <c r="I76" s="50">
        <v>23.088410342676024</v>
      </c>
      <c r="J76" s="50">
        <v>16.125079912955997</v>
      </c>
      <c r="K76" s="50">
        <v>15.759271828188005</v>
      </c>
      <c r="L76" s="50">
        <v>21.182710547135851</v>
      </c>
      <c r="M76" s="50">
        <v>20.999300000000012</v>
      </c>
      <c r="N76" s="50">
        <v>22.007976929861108</v>
      </c>
      <c r="O76" s="50">
        <v>28.702169417066841</v>
      </c>
      <c r="P76" s="50">
        <v>28.15189821355127</v>
      </c>
      <c r="Q76" s="50">
        <v>24.850687238155626</v>
      </c>
    </row>
    <row r="77" spans="1:17" ht="12" customHeight="1" x14ac:dyDescent="0.3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3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3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3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3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3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3"/>
    <row r="84" spans="1:17" ht="12.9" customHeight="1" x14ac:dyDescent="0.3">
      <c r="A84" s="27" t="s">
        <v>78</v>
      </c>
      <c r="B84" s="26">
        <f t="shared" ref="B84:Q84" si="25">SUM(B85,B90)</f>
        <v>471042.61524616426</v>
      </c>
      <c r="C84" s="26">
        <f t="shared" si="25"/>
        <v>498981.3101625889</v>
      </c>
      <c r="D84" s="26">
        <f t="shared" si="25"/>
        <v>481262.52920277283</v>
      </c>
      <c r="E84" s="26">
        <f t="shared" si="25"/>
        <v>492798.17407766398</v>
      </c>
      <c r="F84" s="26">
        <f t="shared" si="25"/>
        <v>491413.27565133543</v>
      </c>
      <c r="G84" s="26">
        <f t="shared" si="25"/>
        <v>484692.00835936371</v>
      </c>
      <c r="H84" s="26">
        <f t="shared" si="25"/>
        <v>475073.6256652748</v>
      </c>
      <c r="I84" s="26">
        <f t="shared" si="25"/>
        <v>418363.60475362284</v>
      </c>
      <c r="J84" s="26">
        <f t="shared" si="25"/>
        <v>448743.88726604654</v>
      </c>
      <c r="K84" s="26">
        <f t="shared" si="25"/>
        <v>435435.75791761669</v>
      </c>
      <c r="L84" s="26">
        <f t="shared" si="25"/>
        <v>467419.07976081374</v>
      </c>
      <c r="M84" s="26">
        <f t="shared" si="25"/>
        <v>397801.83105167974</v>
      </c>
      <c r="N84" s="26">
        <f t="shared" si="25"/>
        <v>417334.23824688006</v>
      </c>
      <c r="O84" s="26">
        <f t="shared" si="25"/>
        <v>420155.31177349645</v>
      </c>
      <c r="P84" s="26">
        <f t="shared" si="25"/>
        <v>355034.49872249365</v>
      </c>
      <c r="Q84" s="26">
        <f t="shared" si="25"/>
        <v>371577.45857155632</v>
      </c>
    </row>
    <row r="85" spans="1:17" ht="12" customHeight="1" x14ac:dyDescent="0.3">
      <c r="A85" s="25" t="s">
        <v>43</v>
      </c>
      <c r="B85" s="24">
        <f t="shared" ref="B85:Q85" si="26">SUM(B86:B89)</f>
        <v>471042.61524616426</v>
      </c>
      <c r="C85" s="24">
        <f t="shared" si="26"/>
        <v>498981.3101625889</v>
      </c>
      <c r="D85" s="24">
        <f t="shared" si="26"/>
        <v>481262.52920277283</v>
      </c>
      <c r="E85" s="24">
        <f t="shared" si="26"/>
        <v>492798.17407766398</v>
      </c>
      <c r="F85" s="24">
        <f t="shared" si="26"/>
        <v>491413.27565133543</v>
      </c>
      <c r="G85" s="24">
        <f t="shared" si="26"/>
        <v>484692.00835936371</v>
      </c>
      <c r="H85" s="24">
        <f t="shared" si="26"/>
        <v>475073.6256652748</v>
      </c>
      <c r="I85" s="24">
        <f t="shared" si="26"/>
        <v>418363.60475362284</v>
      </c>
      <c r="J85" s="24">
        <f t="shared" si="26"/>
        <v>448743.88726604654</v>
      </c>
      <c r="K85" s="24">
        <f t="shared" si="26"/>
        <v>435435.75791761669</v>
      </c>
      <c r="L85" s="24">
        <f t="shared" si="26"/>
        <v>467419.07976081374</v>
      </c>
      <c r="M85" s="24">
        <f t="shared" si="26"/>
        <v>397801.83105167974</v>
      </c>
      <c r="N85" s="24">
        <f t="shared" si="26"/>
        <v>417334.23824688006</v>
      </c>
      <c r="O85" s="24">
        <f t="shared" si="26"/>
        <v>420155.31177349645</v>
      </c>
      <c r="P85" s="24">
        <f t="shared" si="26"/>
        <v>355034.49872249365</v>
      </c>
      <c r="Q85" s="24">
        <f t="shared" si="26"/>
        <v>371577.45857155632</v>
      </c>
    </row>
    <row r="86" spans="1:17" ht="12" customHeight="1" x14ac:dyDescent="0.3">
      <c r="A86" s="23" t="s">
        <v>65</v>
      </c>
      <c r="B86" s="22">
        <v>371512.29223836196</v>
      </c>
      <c r="C86" s="22">
        <v>398303.0184531986</v>
      </c>
      <c r="D86" s="22">
        <v>379315.5666916226</v>
      </c>
      <c r="E86" s="22">
        <v>388902.76837159385</v>
      </c>
      <c r="F86" s="22">
        <v>385677.73142371466</v>
      </c>
      <c r="G86" s="22">
        <v>378252.87524789252</v>
      </c>
      <c r="H86" s="22">
        <v>369789.86849083973</v>
      </c>
      <c r="I86" s="22">
        <v>315870.2403513873</v>
      </c>
      <c r="J86" s="22">
        <v>344899.39931727038</v>
      </c>
      <c r="K86" s="22">
        <v>331372.54231268389</v>
      </c>
      <c r="L86" s="22">
        <v>361250.17785457498</v>
      </c>
      <c r="M86" s="22">
        <v>294059.67588084209</v>
      </c>
      <c r="N86" s="22">
        <v>312536.78498812928</v>
      </c>
      <c r="O86" s="22">
        <v>315952.9512388187</v>
      </c>
      <c r="P86" s="22">
        <v>253171.53373061112</v>
      </c>
      <c r="Q86" s="22">
        <v>270205.23816004663</v>
      </c>
    </row>
    <row r="87" spans="1:17" ht="12" customHeight="1" x14ac:dyDescent="0.3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3">
      <c r="A88" s="23" t="s">
        <v>63</v>
      </c>
      <c r="B88" s="22">
        <v>71011.082460129939</v>
      </c>
      <c r="C88" s="22">
        <v>72325.465979331799</v>
      </c>
      <c r="D88" s="22">
        <v>72750.547318435521</v>
      </c>
      <c r="E88" s="22">
        <v>73548.309563618532</v>
      </c>
      <c r="F88" s="22">
        <v>74530.908569651656</v>
      </c>
      <c r="G88" s="22">
        <v>74410.818924312931</v>
      </c>
      <c r="H88" s="22">
        <v>74245.626615847039</v>
      </c>
      <c r="I88" s="22">
        <v>71730.607789027519</v>
      </c>
      <c r="J88" s="22">
        <v>72776.376026622485</v>
      </c>
      <c r="K88" s="22">
        <v>72512.880063854958</v>
      </c>
      <c r="L88" s="22">
        <v>73334.734021836106</v>
      </c>
      <c r="M88" s="22">
        <v>71737.631439026794</v>
      </c>
      <c r="N88" s="22">
        <v>72465.060845434098</v>
      </c>
      <c r="O88" s="22">
        <v>71732.402412632029</v>
      </c>
      <c r="P88" s="22">
        <v>70257.941972963148</v>
      </c>
      <c r="Q88" s="22">
        <v>69545.10332321332</v>
      </c>
    </row>
    <row r="89" spans="1:17" ht="12" customHeight="1" x14ac:dyDescent="0.3">
      <c r="A89" s="21" t="s">
        <v>62</v>
      </c>
      <c r="B89" s="20">
        <v>28519.240547672391</v>
      </c>
      <c r="C89" s="20">
        <v>28352.825730058466</v>
      </c>
      <c r="D89" s="20">
        <v>29196.415192714707</v>
      </c>
      <c r="E89" s="20">
        <v>30347.096142451595</v>
      </c>
      <c r="F89" s="20">
        <v>31204.635657969113</v>
      </c>
      <c r="G89" s="20">
        <v>32028.314187158256</v>
      </c>
      <c r="H89" s="20">
        <v>31038.13055858804</v>
      </c>
      <c r="I89" s="20">
        <v>30762.756613208043</v>
      </c>
      <c r="J89" s="20">
        <v>31068.111922153705</v>
      </c>
      <c r="K89" s="20">
        <v>31550.335541077828</v>
      </c>
      <c r="L89" s="20">
        <v>32834.167884402705</v>
      </c>
      <c r="M89" s="20">
        <v>32004.523731810874</v>
      </c>
      <c r="N89" s="20">
        <v>32332.392413316687</v>
      </c>
      <c r="O89" s="20">
        <v>32469.958122045711</v>
      </c>
      <c r="P89" s="20">
        <v>31605.023018919379</v>
      </c>
      <c r="Q89" s="20">
        <v>31827.117088296389</v>
      </c>
    </row>
    <row r="90" spans="1:17" ht="12" customHeight="1" x14ac:dyDescent="0.3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3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" customHeight="1" x14ac:dyDescent="0.3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3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3">
      <c r="A94" s="23" t="s">
        <v>65</v>
      </c>
      <c r="B94" s="45">
        <f t="shared" ref="B94:Q94" si="29">IF(B86=0,0,B86/B$84)</f>
        <v>0.788702083874538</v>
      </c>
      <c r="C94" s="45">
        <f t="shared" si="29"/>
        <v>0.79823233925017134</v>
      </c>
      <c r="D94" s="45">
        <f t="shared" si="29"/>
        <v>0.78816767081362282</v>
      </c>
      <c r="E94" s="45">
        <f t="shared" si="29"/>
        <v>0.78917250271772232</v>
      </c>
      <c r="F94" s="45">
        <f t="shared" si="29"/>
        <v>0.78483376525089732</v>
      </c>
      <c r="G94" s="45">
        <f t="shared" si="29"/>
        <v>0.78039841533233134</v>
      </c>
      <c r="H94" s="45">
        <f t="shared" si="29"/>
        <v>0.77838433563429299</v>
      </c>
      <c r="I94" s="45">
        <f t="shared" si="29"/>
        <v>0.75501366935922976</v>
      </c>
      <c r="J94" s="45">
        <f t="shared" si="29"/>
        <v>0.76858851809337303</v>
      </c>
      <c r="K94" s="45">
        <f t="shared" si="29"/>
        <v>0.76101361977575277</v>
      </c>
      <c r="L94" s="45">
        <f t="shared" si="29"/>
        <v>0.77286142884760467</v>
      </c>
      <c r="M94" s="45">
        <f t="shared" si="29"/>
        <v>0.73921146894529965</v>
      </c>
      <c r="N94" s="45">
        <f t="shared" si="29"/>
        <v>0.74888843604354272</v>
      </c>
      <c r="O94" s="45">
        <f t="shared" si="29"/>
        <v>0.75199085287096712</v>
      </c>
      <c r="P94" s="45">
        <f t="shared" si="29"/>
        <v>0.7130899522203844</v>
      </c>
      <c r="Q94" s="45">
        <f t="shared" si="29"/>
        <v>0.72718414943357501</v>
      </c>
    </row>
    <row r="95" spans="1:17" ht="12" customHeight="1" x14ac:dyDescent="0.3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3">
      <c r="A96" s="23" t="s">
        <v>63</v>
      </c>
      <c r="B96" s="44">
        <f t="shared" ref="B96:Q96" si="31">IF(B88=0,0,B88/B$84)</f>
        <v>0.15075298956341762</v>
      </c>
      <c r="C96" s="44">
        <f t="shared" si="31"/>
        <v>0.14494624248704857</v>
      </c>
      <c r="D96" s="44">
        <f t="shared" si="31"/>
        <v>0.1511660328905082</v>
      </c>
      <c r="E96" s="44">
        <f t="shared" si="31"/>
        <v>0.14924631103042088</v>
      </c>
      <c r="F96" s="44">
        <f t="shared" si="31"/>
        <v>0.15166645319230726</v>
      </c>
      <c r="G96" s="44">
        <f t="shared" si="31"/>
        <v>0.15352186056499356</v>
      </c>
      <c r="H96" s="44">
        <f t="shared" si="31"/>
        <v>0.1562823583647194</v>
      </c>
      <c r="I96" s="44">
        <f t="shared" si="31"/>
        <v>0.17145518150717284</v>
      </c>
      <c r="J96" s="44">
        <f t="shared" si="31"/>
        <v>0.16217797744278931</v>
      </c>
      <c r="K96" s="44">
        <f t="shared" si="31"/>
        <v>0.16652945640163572</v>
      </c>
      <c r="L96" s="44">
        <f t="shared" si="31"/>
        <v>0.15689289803780096</v>
      </c>
      <c r="M96" s="44">
        <f t="shared" si="31"/>
        <v>0.18033509611901993</v>
      </c>
      <c r="N96" s="44">
        <f t="shared" si="31"/>
        <v>0.17363794820631598</v>
      </c>
      <c r="O96" s="44">
        <f t="shared" si="31"/>
        <v>0.17072830070824524</v>
      </c>
      <c r="P96" s="44">
        <f t="shared" si="31"/>
        <v>0.19789046480206704</v>
      </c>
      <c r="Q96" s="44">
        <f t="shared" si="31"/>
        <v>0.1871617928346983</v>
      </c>
    </row>
    <row r="97" spans="1:17" ht="12" customHeight="1" x14ac:dyDescent="0.3">
      <c r="A97" s="23" t="s">
        <v>62</v>
      </c>
      <c r="B97" s="43">
        <f t="shared" ref="B97:Q97" si="32">IF(B89=0,0,B89/B$84)</f>
        <v>6.0544926562044486E-2</v>
      </c>
      <c r="C97" s="43">
        <f t="shared" si="32"/>
        <v>5.6821418262780095E-2</v>
      </c>
      <c r="D97" s="43">
        <f t="shared" si="32"/>
        <v>6.0666296295868963E-2</v>
      </c>
      <c r="E97" s="43">
        <f t="shared" si="32"/>
        <v>6.1581186251856844E-2</v>
      </c>
      <c r="F97" s="43">
        <f t="shared" si="32"/>
        <v>6.3499781556795462E-2</v>
      </c>
      <c r="G97" s="43">
        <f t="shared" si="32"/>
        <v>6.6079724102675111E-2</v>
      </c>
      <c r="H97" s="43">
        <f t="shared" si="32"/>
        <v>6.5333306000987607E-2</v>
      </c>
      <c r="I97" s="43">
        <f t="shared" si="32"/>
        <v>7.3531149133597415E-2</v>
      </c>
      <c r="J97" s="43">
        <f t="shared" si="32"/>
        <v>6.9233504463837678E-2</v>
      </c>
      <c r="K97" s="43">
        <f t="shared" si="32"/>
        <v>7.2456923822611444E-2</v>
      </c>
      <c r="L97" s="43">
        <f t="shared" si="32"/>
        <v>7.0245673114594523E-2</v>
      </c>
      <c r="M97" s="43">
        <f t="shared" si="32"/>
        <v>8.0453434935680482E-2</v>
      </c>
      <c r="N97" s="43">
        <f t="shared" si="32"/>
        <v>7.747361575014125E-2</v>
      </c>
      <c r="O97" s="43">
        <f t="shared" si="32"/>
        <v>7.7280846420787599E-2</v>
      </c>
      <c r="P97" s="43">
        <f t="shared" si="32"/>
        <v>8.9019582977548556E-2</v>
      </c>
      <c r="Q97" s="43">
        <f t="shared" si="32"/>
        <v>8.5654057731726754E-2</v>
      </c>
    </row>
    <row r="98" spans="1:17" ht="12" customHeight="1" x14ac:dyDescent="0.3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3"/>
    <row r="100" spans="1:17" s="28" customFormat="1" ht="12.9" customHeight="1" x14ac:dyDescent="0.3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3">
      <c r="B101" s="33"/>
    </row>
    <row r="102" spans="1:17" ht="12.9" customHeight="1" x14ac:dyDescent="0.3">
      <c r="A102" s="27" t="s">
        <v>75</v>
      </c>
      <c r="B102" s="26">
        <f t="shared" ref="B102:Q102" si="34">B51/0.086*1000000/B$6</f>
        <v>17273.243036408261</v>
      </c>
      <c r="C102" s="26">
        <f t="shared" si="34"/>
        <v>18023.035886290319</v>
      </c>
      <c r="D102" s="26">
        <f t="shared" si="34"/>
        <v>17542.985644850371</v>
      </c>
      <c r="E102" s="26">
        <f t="shared" si="34"/>
        <v>17967.096352362041</v>
      </c>
      <c r="F102" s="26">
        <f t="shared" si="34"/>
        <v>17824.350460435235</v>
      </c>
      <c r="G102" s="26">
        <f t="shared" si="34"/>
        <v>17683.549474162322</v>
      </c>
      <c r="H102" s="26">
        <f t="shared" si="34"/>
        <v>17387.383192982736</v>
      </c>
      <c r="I102" s="26">
        <f t="shared" si="34"/>
        <v>16174.54683028472</v>
      </c>
      <c r="J102" s="26">
        <f t="shared" si="34"/>
        <v>16802.731593837041</v>
      </c>
      <c r="K102" s="26">
        <f t="shared" si="34"/>
        <v>16496.918008389766</v>
      </c>
      <c r="L102" s="26">
        <f t="shared" si="34"/>
        <v>17510.659719826395</v>
      </c>
      <c r="M102" s="26">
        <f t="shared" si="34"/>
        <v>15394.666945340894</v>
      </c>
      <c r="N102" s="26">
        <f t="shared" si="34"/>
        <v>16047.546438437748</v>
      </c>
      <c r="O102" s="26">
        <f t="shared" si="34"/>
        <v>16115.277030817439</v>
      </c>
      <c r="P102" s="26">
        <f t="shared" si="34"/>
        <v>14077.578928504503</v>
      </c>
      <c r="Q102" s="26">
        <f t="shared" si="34"/>
        <v>14532.775321791245</v>
      </c>
    </row>
    <row r="103" spans="1:17" ht="12" customHeight="1" x14ac:dyDescent="0.3">
      <c r="A103" s="25" t="s">
        <v>43</v>
      </c>
      <c r="B103" s="24">
        <f t="shared" ref="B103:Q103" si="35">B52/0.086*1000000/B$6</f>
        <v>15501.210602623305</v>
      </c>
      <c r="C103" s="24">
        <f t="shared" si="35"/>
        <v>16212.76911067195</v>
      </c>
      <c r="D103" s="24">
        <f t="shared" si="35"/>
        <v>15693.115694975731</v>
      </c>
      <c r="E103" s="24">
        <f t="shared" si="35"/>
        <v>16069.048577077963</v>
      </c>
      <c r="F103" s="24">
        <f t="shared" si="35"/>
        <v>15881.909233193639</v>
      </c>
      <c r="G103" s="24">
        <f t="shared" si="35"/>
        <v>15694.456532089409</v>
      </c>
      <c r="H103" s="24">
        <f t="shared" si="35"/>
        <v>15349.926733471419</v>
      </c>
      <c r="I103" s="24">
        <f t="shared" si="35"/>
        <v>14090.332045078199</v>
      </c>
      <c r="J103" s="24">
        <f t="shared" si="35"/>
        <v>14680.847639713733</v>
      </c>
      <c r="K103" s="24">
        <f t="shared" si="35"/>
        <v>14341.863105573633</v>
      </c>
      <c r="L103" s="24">
        <f t="shared" si="35"/>
        <v>15330.913508818252</v>
      </c>
      <c r="M103" s="24">
        <f t="shared" si="35"/>
        <v>13224.021222554535</v>
      </c>
      <c r="N103" s="24">
        <f t="shared" si="35"/>
        <v>13909.304237400214</v>
      </c>
      <c r="O103" s="24">
        <f t="shared" si="35"/>
        <v>14022.617869157511</v>
      </c>
      <c r="P103" s="24">
        <f t="shared" si="35"/>
        <v>12038.998393454616</v>
      </c>
      <c r="Q103" s="24">
        <f t="shared" si="35"/>
        <v>12558.773695459009</v>
      </c>
    </row>
    <row r="104" spans="1:17" ht="12" customHeight="1" x14ac:dyDescent="0.3">
      <c r="A104" s="23" t="s">
        <v>65</v>
      </c>
      <c r="B104" s="22">
        <f t="shared" ref="B104:Q104" si="36">B53/0.086*1000000/B$6</f>
        <v>11859.521703423068</v>
      </c>
      <c r="C104" s="22">
        <f t="shared" si="36"/>
        <v>12566.481929691698</v>
      </c>
      <c r="D104" s="22">
        <f t="shared" si="36"/>
        <v>12024.957174535915</v>
      </c>
      <c r="E104" s="22">
        <f t="shared" si="36"/>
        <v>12347.403842383726</v>
      </c>
      <c r="F104" s="22">
        <f t="shared" si="36"/>
        <v>12154.205253844344</v>
      </c>
      <c r="G104" s="22">
        <f t="shared" si="36"/>
        <v>11954.344453415666</v>
      </c>
      <c r="H104" s="22">
        <f t="shared" si="36"/>
        <v>11627.138105556269</v>
      </c>
      <c r="I104" s="22">
        <f t="shared" si="36"/>
        <v>10397.467733572088</v>
      </c>
      <c r="J104" s="22">
        <f t="shared" si="36"/>
        <v>11008.194204982481</v>
      </c>
      <c r="K104" s="22">
        <f t="shared" si="36"/>
        <v>10673.9111180209</v>
      </c>
      <c r="L104" s="22">
        <f t="shared" si="36"/>
        <v>11616.797117913358</v>
      </c>
      <c r="M104" s="22">
        <f t="shared" si="36"/>
        <v>9576.1856998645853</v>
      </c>
      <c r="N104" s="22">
        <f t="shared" si="36"/>
        <v>10197.453150882477</v>
      </c>
      <c r="O104" s="22">
        <f t="shared" si="36"/>
        <v>10308.303790773185</v>
      </c>
      <c r="P104" s="22">
        <f t="shared" si="36"/>
        <v>8386.9838560642565</v>
      </c>
      <c r="Q104" s="22">
        <f t="shared" si="36"/>
        <v>8904.1097150185651</v>
      </c>
    </row>
    <row r="105" spans="1:17" ht="12" customHeight="1" x14ac:dyDescent="0.3">
      <c r="A105" s="23" t="s">
        <v>64</v>
      </c>
      <c r="B105" s="22">
        <f t="shared" ref="B105:Q105" si="37">B54/0.086*1000000/B$6</f>
        <v>32.289528424985306</v>
      </c>
      <c r="C105" s="22">
        <f t="shared" si="37"/>
        <v>34.940433603899088</v>
      </c>
      <c r="D105" s="22">
        <f t="shared" si="37"/>
        <v>37.371021085141301</v>
      </c>
      <c r="E105" s="22">
        <f t="shared" si="37"/>
        <v>39.743894825228253</v>
      </c>
      <c r="F105" s="22">
        <f t="shared" si="37"/>
        <v>42.637908239667183</v>
      </c>
      <c r="G105" s="22">
        <f t="shared" si="37"/>
        <v>45.991535622730531</v>
      </c>
      <c r="H105" s="22">
        <f t="shared" si="37"/>
        <v>49.62031675556922</v>
      </c>
      <c r="I105" s="22">
        <f t="shared" si="37"/>
        <v>52.598162635940589</v>
      </c>
      <c r="J105" s="22">
        <f t="shared" si="37"/>
        <v>56.249152881000505</v>
      </c>
      <c r="K105" s="22">
        <f t="shared" si="37"/>
        <v>58.805134012641631</v>
      </c>
      <c r="L105" s="22">
        <f t="shared" si="37"/>
        <v>61.549507104015177</v>
      </c>
      <c r="M105" s="22">
        <f t="shared" si="37"/>
        <v>65.998567599834857</v>
      </c>
      <c r="N105" s="22">
        <f t="shared" si="37"/>
        <v>69.798449723301076</v>
      </c>
      <c r="O105" s="22">
        <f t="shared" si="37"/>
        <v>70.416541868269377</v>
      </c>
      <c r="P105" s="22">
        <f t="shared" si="37"/>
        <v>71.160775203577998</v>
      </c>
      <c r="Q105" s="22">
        <f t="shared" si="37"/>
        <v>71.783480204130541</v>
      </c>
    </row>
    <row r="106" spans="1:17" ht="12" customHeight="1" x14ac:dyDescent="0.3">
      <c r="A106" s="23" t="s">
        <v>63</v>
      </c>
      <c r="B106" s="22">
        <f t="shared" ref="B106:Q106" si="38">B55/0.086*1000000/B$6</f>
        <v>2499.7030446940516</v>
      </c>
      <c r="C106" s="22">
        <f t="shared" si="38"/>
        <v>2505.0771731259019</v>
      </c>
      <c r="D106" s="22">
        <f t="shared" si="38"/>
        <v>2504.1032232096641</v>
      </c>
      <c r="E106" s="22">
        <f t="shared" si="38"/>
        <v>2522.3998841809102</v>
      </c>
      <c r="F106" s="22">
        <f t="shared" si="38"/>
        <v>2516.1863738051934</v>
      </c>
      <c r="G106" s="22">
        <f t="shared" si="38"/>
        <v>2510.2160477339357</v>
      </c>
      <c r="H106" s="22">
        <f t="shared" si="38"/>
        <v>2500.5824998959297</v>
      </c>
      <c r="I106" s="22">
        <f t="shared" si="38"/>
        <v>2472.1511174199718</v>
      </c>
      <c r="J106" s="22">
        <f t="shared" si="38"/>
        <v>2463.4664235801065</v>
      </c>
      <c r="K106" s="22">
        <f t="shared" si="38"/>
        <v>2450.3040969671806</v>
      </c>
      <c r="L106" s="22">
        <f t="shared" si="38"/>
        <v>2470.9514588231218</v>
      </c>
      <c r="M106" s="22">
        <f t="shared" si="38"/>
        <v>2425.2644837894827</v>
      </c>
      <c r="N106" s="22">
        <f t="shared" si="38"/>
        <v>2473.0118179390715</v>
      </c>
      <c r="O106" s="22">
        <f t="shared" si="38"/>
        <v>2472.7843665494652</v>
      </c>
      <c r="P106" s="22">
        <f t="shared" si="38"/>
        <v>2435.4048067143904</v>
      </c>
      <c r="Q106" s="22">
        <f t="shared" si="38"/>
        <v>2423.0240107017949</v>
      </c>
    </row>
    <row r="107" spans="1:17" ht="12" customHeight="1" x14ac:dyDescent="0.3">
      <c r="A107" s="21" t="s">
        <v>62</v>
      </c>
      <c r="B107" s="20">
        <f t="shared" ref="B107:Q107" si="39">B56/0.086*1000000/B$6</f>
        <v>1109.6963260812008</v>
      </c>
      <c r="C107" s="20">
        <f t="shared" si="39"/>
        <v>1106.2695742504516</v>
      </c>
      <c r="D107" s="20">
        <f t="shared" si="39"/>
        <v>1126.6842761450102</v>
      </c>
      <c r="E107" s="20">
        <f t="shared" si="39"/>
        <v>1159.5009556880968</v>
      </c>
      <c r="F107" s="20">
        <f t="shared" si="39"/>
        <v>1168.8796973044368</v>
      </c>
      <c r="G107" s="20">
        <f t="shared" si="39"/>
        <v>1183.904495317074</v>
      </c>
      <c r="H107" s="20">
        <f t="shared" si="39"/>
        <v>1172.5858112636504</v>
      </c>
      <c r="I107" s="20">
        <f t="shared" si="39"/>
        <v>1168.1150314501986</v>
      </c>
      <c r="J107" s="20">
        <f t="shared" si="39"/>
        <v>1152.9378582701463</v>
      </c>
      <c r="K107" s="20">
        <f t="shared" si="39"/>
        <v>1158.8427565729103</v>
      </c>
      <c r="L107" s="20">
        <f t="shared" si="39"/>
        <v>1181.6154249777528</v>
      </c>
      <c r="M107" s="20">
        <f t="shared" si="39"/>
        <v>1156.5724713006346</v>
      </c>
      <c r="N107" s="20">
        <f t="shared" si="39"/>
        <v>1169.0408188553643</v>
      </c>
      <c r="O107" s="20">
        <f t="shared" si="39"/>
        <v>1171.1131699665925</v>
      </c>
      <c r="P107" s="20">
        <f t="shared" si="39"/>
        <v>1145.4489554723921</v>
      </c>
      <c r="Q107" s="20">
        <f t="shared" si="39"/>
        <v>1159.8564895345187</v>
      </c>
    </row>
    <row r="108" spans="1:17" ht="12" customHeight="1" x14ac:dyDescent="0.3">
      <c r="A108" s="19" t="s">
        <v>66</v>
      </c>
      <c r="B108" s="18">
        <f t="shared" ref="B108:Q108" si="40">B57/0.086*1000000/B$6</f>
        <v>1772.0324337849559</v>
      </c>
      <c r="C108" s="18">
        <f t="shared" si="40"/>
        <v>1810.2667756183703</v>
      </c>
      <c r="D108" s="18">
        <f t="shared" si="40"/>
        <v>1849.8699498746416</v>
      </c>
      <c r="E108" s="18">
        <f t="shared" si="40"/>
        <v>1898.0477752840841</v>
      </c>
      <c r="F108" s="18">
        <f t="shared" si="40"/>
        <v>1942.4412272415957</v>
      </c>
      <c r="G108" s="18">
        <f t="shared" si="40"/>
        <v>1989.0929420729151</v>
      </c>
      <c r="H108" s="18">
        <f t="shared" si="40"/>
        <v>2037.4564595113191</v>
      </c>
      <c r="I108" s="18">
        <f t="shared" si="40"/>
        <v>2084.2147852065209</v>
      </c>
      <c r="J108" s="18">
        <f t="shared" si="40"/>
        <v>2121.8839541233065</v>
      </c>
      <c r="K108" s="18">
        <f t="shared" si="40"/>
        <v>2155.0549028161322</v>
      </c>
      <c r="L108" s="18">
        <f t="shared" si="40"/>
        <v>2179.7462110081469</v>
      </c>
      <c r="M108" s="18">
        <f t="shared" si="40"/>
        <v>2170.6457227863575</v>
      </c>
      <c r="N108" s="18">
        <f t="shared" si="40"/>
        <v>2138.242201037534</v>
      </c>
      <c r="O108" s="18">
        <f t="shared" si="40"/>
        <v>2092.659161659928</v>
      </c>
      <c r="P108" s="18">
        <f t="shared" si="40"/>
        <v>2038.5805350498881</v>
      </c>
      <c r="Q108" s="18">
        <f t="shared" si="40"/>
        <v>1974.0016263322316</v>
      </c>
    </row>
    <row r="109" spans="1:17" s="28" customFormat="1" ht="12" customHeight="1" x14ac:dyDescent="0.3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" customHeight="1" x14ac:dyDescent="0.3">
      <c r="A110" s="32" t="s">
        <v>74</v>
      </c>
      <c r="B110" s="31">
        <f t="shared" ref="B110:Q110" si="41">SUM(B111:B114)</f>
        <v>9659.4408386845589</v>
      </c>
      <c r="C110" s="31">
        <f t="shared" si="41"/>
        <v>10200.117805375639</v>
      </c>
      <c r="D110" s="31">
        <f t="shared" si="41"/>
        <v>9923.4218483428485</v>
      </c>
      <c r="E110" s="31">
        <f t="shared" si="41"/>
        <v>10209.171581433973</v>
      </c>
      <c r="F110" s="31">
        <f t="shared" si="41"/>
        <v>10168.028368710569</v>
      </c>
      <c r="G110" s="31">
        <f t="shared" si="41"/>
        <v>10100.004632837616</v>
      </c>
      <c r="H110" s="31">
        <f t="shared" si="41"/>
        <v>9950.8860471384723</v>
      </c>
      <c r="I110" s="31">
        <f t="shared" si="41"/>
        <v>9186.0603814405677</v>
      </c>
      <c r="J110" s="31">
        <f t="shared" si="41"/>
        <v>9637.987117241646</v>
      </c>
      <c r="K110" s="31">
        <f t="shared" si="41"/>
        <v>9481.0537886956045</v>
      </c>
      <c r="L110" s="31">
        <f t="shared" si="41"/>
        <v>10253.465981256979</v>
      </c>
      <c r="M110" s="31">
        <f t="shared" si="41"/>
        <v>8903.2490245678746</v>
      </c>
      <c r="N110" s="31">
        <f t="shared" si="41"/>
        <v>9470.7546116724789</v>
      </c>
      <c r="O110" s="31">
        <f t="shared" si="41"/>
        <v>9676.8383479520562</v>
      </c>
      <c r="P110" s="31">
        <f t="shared" si="41"/>
        <v>8374.570936042679</v>
      </c>
      <c r="Q110" s="31">
        <f t="shared" si="41"/>
        <v>8852.0902109248473</v>
      </c>
    </row>
    <row r="111" spans="1:17" ht="12" customHeight="1" x14ac:dyDescent="0.3">
      <c r="A111" s="23" t="s">
        <v>65</v>
      </c>
      <c r="B111" s="22">
        <v>7489.0291445723942</v>
      </c>
      <c r="C111" s="22">
        <v>8007.0864722505985</v>
      </c>
      <c r="D111" s="22">
        <v>7703.0619580542989</v>
      </c>
      <c r="E111" s="22">
        <v>7940.9298995729268</v>
      </c>
      <c r="F111" s="22">
        <v>7878.5654917291777</v>
      </c>
      <c r="G111" s="22">
        <v>7788.7159548624795</v>
      </c>
      <c r="H111" s="22">
        <v>7619.3407257843755</v>
      </c>
      <c r="I111" s="22">
        <v>6845.8187348186957</v>
      </c>
      <c r="J111" s="22">
        <v>7289.8292898881682</v>
      </c>
      <c r="K111" s="22">
        <v>7117.6787161420589</v>
      </c>
      <c r="L111" s="22">
        <v>7836.8369037595075</v>
      </c>
      <c r="M111" s="22">
        <v>6498.9129193714107</v>
      </c>
      <c r="N111" s="22">
        <v>6995.8420013112836</v>
      </c>
      <c r="O111" s="22">
        <v>7176.7555598930312</v>
      </c>
      <c r="P111" s="22">
        <v>5891.1462691891256</v>
      </c>
      <c r="Q111" s="22">
        <v>6338.6139012940203</v>
      </c>
    </row>
    <row r="112" spans="1:17" ht="12" customHeight="1" x14ac:dyDescent="0.3">
      <c r="A112" s="23" t="s">
        <v>64</v>
      </c>
      <c r="B112" s="30">
        <v>50.850807308918881</v>
      </c>
      <c r="C112" s="30">
        <v>57.047673167077384</v>
      </c>
      <c r="D112" s="30">
        <v>63.041786094802092</v>
      </c>
      <c r="E112" s="30">
        <v>69.183659804027457</v>
      </c>
      <c r="F112" s="30">
        <v>76.708055383279302</v>
      </c>
      <c r="G112" s="30">
        <v>85.637675038815743</v>
      </c>
      <c r="H112" s="30">
        <v>95.726327685334581</v>
      </c>
      <c r="I112" s="30">
        <v>105.03337097487692</v>
      </c>
      <c r="J112" s="30">
        <v>117.85614716036143</v>
      </c>
      <c r="K112" s="30">
        <v>129.42884063900752</v>
      </c>
      <c r="L112" s="30">
        <v>142.97662128403093</v>
      </c>
      <c r="M112" s="30">
        <v>162.54777964524465</v>
      </c>
      <c r="N112" s="30">
        <v>182.26798424091572</v>
      </c>
      <c r="O112" s="30">
        <v>193.36967012836061</v>
      </c>
      <c r="P112" s="30">
        <v>205.02002186798856</v>
      </c>
      <c r="Q112" s="30">
        <v>216.01733831840579</v>
      </c>
    </row>
    <row r="113" spans="1:17" ht="12" customHeight="1" x14ac:dyDescent="0.3">
      <c r="A113" s="23" t="s">
        <v>63</v>
      </c>
      <c r="B113" s="22">
        <v>1488.3210979116752</v>
      </c>
      <c r="C113" s="22">
        <v>1498.259462316646</v>
      </c>
      <c r="D113" s="22">
        <v>1502.9725041718978</v>
      </c>
      <c r="E113" s="22">
        <v>1520.1267864548408</v>
      </c>
      <c r="F113" s="22">
        <v>1524.2570960596956</v>
      </c>
      <c r="G113" s="22">
        <v>1527.2973947213986</v>
      </c>
      <c r="H113" s="22">
        <v>1528.8518940421257</v>
      </c>
      <c r="I113" s="22">
        <v>1522.5867139313252</v>
      </c>
      <c r="J113" s="22">
        <v>1522.5044125359468</v>
      </c>
      <c r="K113" s="22">
        <v>1521.4721163689348</v>
      </c>
      <c r="L113" s="22">
        <v>1546.5011835593425</v>
      </c>
      <c r="M113" s="22">
        <v>1524.919078502408</v>
      </c>
      <c r="N113" s="22">
        <v>1562.6336768125402</v>
      </c>
      <c r="O113" s="22">
        <v>1571.6981561117555</v>
      </c>
      <c r="P113" s="22">
        <v>1554.3811464998962</v>
      </c>
      <c r="Q113" s="22">
        <v>1557.7387521611761</v>
      </c>
    </row>
    <row r="114" spans="1:17" ht="12" customHeight="1" x14ac:dyDescent="0.3">
      <c r="A114" s="29" t="s">
        <v>62</v>
      </c>
      <c r="B114" s="18">
        <v>631.23978889157104</v>
      </c>
      <c r="C114" s="18">
        <v>637.72419764131905</v>
      </c>
      <c r="D114" s="18">
        <v>654.34560002184935</v>
      </c>
      <c r="E114" s="18">
        <v>678.93123560217816</v>
      </c>
      <c r="F114" s="18">
        <v>688.49772553841626</v>
      </c>
      <c r="G114" s="18">
        <v>698.35360821492156</v>
      </c>
      <c r="H114" s="18">
        <v>706.96709962663499</v>
      </c>
      <c r="I114" s="18">
        <v>712.62156171566983</v>
      </c>
      <c r="J114" s="18">
        <v>707.79726765716941</v>
      </c>
      <c r="K114" s="18">
        <v>712.47411554560301</v>
      </c>
      <c r="L114" s="18">
        <v>727.15127265409683</v>
      </c>
      <c r="M114" s="18">
        <v>716.86924704881108</v>
      </c>
      <c r="N114" s="18">
        <v>730.01094930773843</v>
      </c>
      <c r="O114" s="18">
        <v>735.0149618189098</v>
      </c>
      <c r="P114" s="18">
        <v>724.02349848566826</v>
      </c>
      <c r="Q114" s="18">
        <v>739.72021915124446</v>
      </c>
    </row>
    <row r="115" spans="1:17" s="28" customFormat="1" ht="12" customHeight="1" x14ac:dyDescent="0.3"/>
    <row r="116" spans="1:17" ht="12.9" customHeight="1" x14ac:dyDescent="0.3">
      <c r="A116" s="27" t="s">
        <v>73</v>
      </c>
      <c r="B116" s="26">
        <f t="shared" ref="B116:Q116" si="42">B84*1000000/B$6</f>
        <v>2387.7725033086881</v>
      </c>
      <c r="C116" s="26">
        <f t="shared" si="42"/>
        <v>2511.7166161411274</v>
      </c>
      <c r="D116" s="26">
        <f t="shared" si="42"/>
        <v>2406.3397534311866</v>
      </c>
      <c r="E116" s="26">
        <f t="shared" si="42"/>
        <v>2443.2328222776541</v>
      </c>
      <c r="F116" s="26">
        <f t="shared" si="42"/>
        <v>2415.0248765480178</v>
      </c>
      <c r="G116" s="26">
        <f t="shared" si="42"/>
        <v>2364.8600282009143</v>
      </c>
      <c r="H116" s="26">
        <f t="shared" si="42"/>
        <v>2304.6966788950676</v>
      </c>
      <c r="I116" s="26">
        <f t="shared" si="42"/>
        <v>2014.2993547543667</v>
      </c>
      <c r="J116" s="26">
        <f t="shared" si="42"/>
        <v>2138.0879800766584</v>
      </c>
      <c r="K116" s="26">
        <f t="shared" si="42"/>
        <v>2057.8413297743732</v>
      </c>
      <c r="L116" s="26">
        <f t="shared" si="42"/>
        <v>2191.1316827441792</v>
      </c>
      <c r="M116" s="26">
        <f t="shared" si="42"/>
        <v>1856.8158609866139</v>
      </c>
      <c r="N116" s="26">
        <f t="shared" si="42"/>
        <v>1931.5245616051429</v>
      </c>
      <c r="O116" s="26">
        <f t="shared" si="42"/>
        <v>1934.0576468641191</v>
      </c>
      <c r="P116" s="26">
        <f t="shared" si="42"/>
        <v>1620.7393036840799</v>
      </c>
      <c r="Q116" s="26">
        <f t="shared" si="42"/>
        <v>1685.144312167107</v>
      </c>
    </row>
    <row r="117" spans="1:17" ht="12" customHeight="1" x14ac:dyDescent="0.3">
      <c r="A117" s="25" t="s">
        <v>43</v>
      </c>
      <c r="B117" s="24">
        <f t="shared" ref="B117:Q117" si="43">B85*1000000/B$6</f>
        <v>2387.7725033086881</v>
      </c>
      <c r="C117" s="24">
        <f t="shared" si="43"/>
        <v>2511.7166161411274</v>
      </c>
      <c r="D117" s="24">
        <f t="shared" si="43"/>
        <v>2406.3397534311866</v>
      </c>
      <c r="E117" s="24">
        <f t="shared" si="43"/>
        <v>2443.2328222776541</v>
      </c>
      <c r="F117" s="24">
        <f t="shared" si="43"/>
        <v>2415.0248765480178</v>
      </c>
      <c r="G117" s="24">
        <f t="shared" si="43"/>
        <v>2364.8600282009143</v>
      </c>
      <c r="H117" s="24">
        <f t="shared" si="43"/>
        <v>2304.6966788950676</v>
      </c>
      <c r="I117" s="24">
        <f t="shared" si="43"/>
        <v>2014.2993547543667</v>
      </c>
      <c r="J117" s="24">
        <f t="shared" si="43"/>
        <v>2138.0879800766584</v>
      </c>
      <c r="K117" s="24">
        <f t="shared" si="43"/>
        <v>2057.8413297743732</v>
      </c>
      <c r="L117" s="24">
        <f t="shared" si="43"/>
        <v>2191.1316827441792</v>
      </c>
      <c r="M117" s="24">
        <f t="shared" si="43"/>
        <v>1856.8158609866139</v>
      </c>
      <c r="N117" s="24">
        <f t="shared" si="43"/>
        <v>1931.5245616051429</v>
      </c>
      <c r="O117" s="24">
        <f t="shared" si="43"/>
        <v>1934.0576468641191</v>
      </c>
      <c r="P117" s="24">
        <f t="shared" si="43"/>
        <v>1620.7393036840799</v>
      </c>
      <c r="Q117" s="24">
        <f t="shared" si="43"/>
        <v>1685.144312167107</v>
      </c>
    </row>
    <row r="118" spans="1:17" ht="12" customHeight="1" x14ac:dyDescent="0.3">
      <c r="A118" s="23" t="s">
        <v>65</v>
      </c>
      <c r="B118" s="22">
        <f t="shared" ref="B118:Q118" si="44">B86*1000000/B$6</f>
        <v>1883.2411491778844</v>
      </c>
      <c r="C118" s="22">
        <f t="shared" si="44"/>
        <v>2004.9334300358569</v>
      </c>
      <c r="D118" s="22">
        <f t="shared" si="44"/>
        <v>1896.5991986480858</v>
      </c>
      <c r="E118" s="22">
        <f t="shared" si="44"/>
        <v>1928.13216107894</v>
      </c>
      <c r="F118" s="22">
        <f t="shared" si="44"/>
        <v>1895.393067035764</v>
      </c>
      <c r="G118" s="22">
        <f t="shared" si="44"/>
        <v>1845.5330184907659</v>
      </c>
      <c r="H118" s="22">
        <f t="shared" si="44"/>
        <v>1793.9397932402987</v>
      </c>
      <c r="I118" s="22">
        <f t="shared" si="44"/>
        <v>1520.8235470210234</v>
      </c>
      <c r="J118" s="22">
        <f t="shared" si="44"/>
        <v>1643.3098721603722</v>
      </c>
      <c r="K118" s="22">
        <f t="shared" si="44"/>
        <v>1566.0452792957444</v>
      </c>
      <c r="L118" s="22">
        <f t="shared" si="44"/>
        <v>1693.441163118923</v>
      </c>
      <c r="M118" s="22">
        <f t="shared" si="44"/>
        <v>1372.579580160846</v>
      </c>
      <c r="N118" s="22">
        <f t="shared" si="44"/>
        <v>1446.4964081201651</v>
      </c>
      <c r="O118" s="22">
        <f t="shared" si="44"/>
        <v>1454.3936593669648</v>
      </c>
      <c r="P118" s="22">
        <f t="shared" si="44"/>
        <v>1155.7329126257796</v>
      </c>
      <c r="Q118" s="22">
        <f t="shared" si="44"/>
        <v>1225.4102333160645</v>
      </c>
    </row>
    <row r="119" spans="1:17" ht="12" customHeight="1" x14ac:dyDescent="0.3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3">
      <c r="A120" s="23" t="s">
        <v>63</v>
      </c>
      <c r="B120" s="22">
        <f t="shared" ref="B120:Q120" si="46">B88*1000000/B$6</f>
        <v>359.96384327111025</v>
      </c>
      <c r="C120" s="22">
        <f t="shared" si="46"/>
        <v>364.06388570194099</v>
      </c>
      <c r="D120" s="22">
        <f t="shared" si="46"/>
        <v>363.75683431291611</v>
      </c>
      <c r="E120" s="22">
        <f t="shared" si="46"/>
        <v>364.64348571338377</v>
      </c>
      <c r="F120" s="22">
        <f t="shared" si="46"/>
        <v>366.27825739722755</v>
      </c>
      <c r="G120" s="22">
        <f t="shared" si="46"/>
        <v>363.05771150518751</v>
      </c>
      <c r="H120" s="22">
        <f t="shared" si="46"/>
        <v>360.18343229305771</v>
      </c>
      <c r="I120" s="22">
        <f t="shared" si="46"/>
        <v>345.36206147919097</v>
      </c>
      <c r="J120" s="22">
        <f t="shared" si="46"/>
        <v>346.75078420357119</v>
      </c>
      <c r="K120" s="22">
        <f t="shared" si="46"/>
        <v>342.69119800814559</v>
      </c>
      <c r="L120" s="22">
        <f t="shared" si="46"/>
        <v>343.77299968817778</v>
      </c>
      <c r="M120" s="22">
        <f t="shared" si="46"/>
        <v>334.84906676634176</v>
      </c>
      <c r="N120" s="22">
        <f t="shared" si="46"/>
        <v>335.38596178722099</v>
      </c>
      <c r="O120" s="22">
        <f t="shared" si="46"/>
        <v>330.19837552089848</v>
      </c>
      <c r="P120" s="22">
        <f t="shared" si="46"/>
        <v>320.72885412902104</v>
      </c>
      <c r="Q120" s="22">
        <f t="shared" si="46"/>
        <v>315.39463065039024</v>
      </c>
    </row>
    <row r="121" spans="1:17" ht="12" customHeight="1" x14ac:dyDescent="0.3">
      <c r="A121" s="21" t="s">
        <v>62</v>
      </c>
      <c r="B121" s="20">
        <f t="shared" ref="B121:Q121" si="47">B89*1000000/B$6</f>
        <v>144.56751085969364</v>
      </c>
      <c r="C121" s="20">
        <f t="shared" si="47"/>
        <v>142.7193004033297</v>
      </c>
      <c r="D121" s="20">
        <f t="shared" si="47"/>
        <v>145.98372047018464</v>
      </c>
      <c r="E121" s="20">
        <f t="shared" si="47"/>
        <v>150.45717548533005</v>
      </c>
      <c r="F121" s="20">
        <f t="shared" si="47"/>
        <v>153.35355211502602</v>
      </c>
      <c r="G121" s="20">
        <f t="shared" si="47"/>
        <v>156.26929820496093</v>
      </c>
      <c r="H121" s="20">
        <f t="shared" si="47"/>
        <v>150.57345336171133</v>
      </c>
      <c r="I121" s="20">
        <f t="shared" si="47"/>
        <v>148.11374625415235</v>
      </c>
      <c r="J121" s="20">
        <f t="shared" si="47"/>
        <v>148.027323712715</v>
      </c>
      <c r="K121" s="20">
        <f t="shared" si="47"/>
        <v>149.10485247048317</v>
      </c>
      <c r="L121" s="20">
        <f t="shared" si="47"/>
        <v>153.91751993707905</v>
      </c>
      <c r="M121" s="20">
        <f t="shared" si="47"/>
        <v>149.38721405942607</v>
      </c>
      <c r="N121" s="20">
        <f t="shared" si="47"/>
        <v>149.64219169775689</v>
      </c>
      <c r="O121" s="20">
        <f t="shared" si="47"/>
        <v>149.46561197625584</v>
      </c>
      <c r="P121" s="20">
        <f t="shared" si="47"/>
        <v>144.27753692927922</v>
      </c>
      <c r="Q121" s="20">
        <f t="shared" si="47"/>
        <v>144.33944820065233</v>
      </c>
    </row>
    <row r="122" spans="1:17" ht="12" customHeight="1" x14ac:dyDescent="0.3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" customHeight="1" x14ac:dyDescent="0.3">
      <c r="A124" s="40" t="s">
        <v>54</v>
      </c>
      <c r="B124" s="39">
        <f t="shared" ref="B124:Q124" si="49">IF(B110=0,"",B110/B103)</f>
        <v>0.62314106209549014</v>
      </c>
      <c r="C124" s="39">
        <f t="shared" si="49"/>
        <v>0.62914100211674995</v>
      </c>
      <c r="D124" s="39">
        <f t="shared" si="49"/>
        <v>0.63234236216839379</v>
      </c>
      <c r="E124" s="39">
        <f t="shared" si="49"/>
        <v>0.63533142814672072</v>
      </c>
      <c r="F124" s="39">
        <f t="shared" si="49"/>
        <v>0.64022707971779003</v>
      </c>
      <c r="G124" s="39">
        <f t="shared" si="49"/>
        <v>0.64353962255314856</v>
      </c>
      <c r="H124" s="39">
        <f t="shared" si="49"/>
        <v>0.64826928622662283</v>
      </c>
      <c r="I124" s="39">
        <f t="shared" si="49"/>
        <v>0.65194066059282751</v>
      </c>
      <c r="J124" s="39">
        <f t="shared" si="49"/>
        <v>0.65650072487432887</v>
      </c>
      <c r="K124" s="39">
        <f t="shared" si="49"/>
        <v>0.66107546271383755</v>
      </c>
      <c r="L124" s="39">
        <f t="shared" si="49"/>
        <v>0.66880985111286717</v>
      </c>
      <c r="M124" s="39">
        <f t="shared" si="49"/>
        <v>0.67326336480636717</v>
      </c>
      <c r="N124" s="39">
        <f t="shared" si="49"/>
        <v>0.6808934832417366</v>
      </c>
      <c r="O124" s="39">
        <f t="shared" si="49"/>
        <v>0.69008785936013295</v>
      </c>
      <c r="P124" s="39">
        <f t="shared" si="49"/>
        <v>0.69562023868993794</v>
      </c>
      <c r="Q124" s="39">
        <f t="shared" si="49"/>
        <v>0.70485307129354347</v>
      </c>
    </row>
    <row r="125" spans="1:17" ht="12" customHeight="1" x14ac:dyDescent="0.3">
      <c r="A125" s="23" t="s">
        <v>65</v>
      </c>
      <c r="B125" s="38">
        <f t="shared" ref="B125:Q125" si="50">IF(B111=0,"",B111/B104)</f>
        <v>0.63147817693278485</v>
      </c>
      <c r="C125" s="38">
        <f t="shared" si="50"/>
        <v>0.63717805166549446</v>
      </c>
      <c r="D125" s="38">
        <f t="shared" si="50"/>
        <v>0.64058955439494836</v>
      </c>
      <c r="E125" s="38">
        <f t="shared" si="50"/>
        <v>0.64312547001296527</v>
      </c>
      <c r="F125" s="38">
        <f t="shared" si="50"/>
        <v>0.64821724886020071</v>
      </c>
      <c r="G125" s="38">
        <f t="shared" si="50"/>
        <v>0.65153852519592081</v>
      </c>
      <c r="H125" s="38">
        <f t="shared" si="50"/>
        <v>0.65530663320695537</v>
      </c>
      <c r="I125" s="38">
        <f t="shared" si="50"/>
        <v>0.65841211631890195</v>
      </c>
      <c r="J125" s="38">
        <f t="shared" si="50"/>
        <v>0.6622184487432714</v>
      </c>
      <c r="K125" s="38">
        <f t="shared" si="50"/>
        <v>0.66682949084381926</v>
      </c>
      <c r="L125" s="38">
        <f t="shared" si="50"/>
        <v>0.67461253082185035</v>
      </c>
      <c r="M125" s="38">
        <f t="shared" si="50"/>
        <v>0.67865360207700554</v>
      </c>
      <c r="N125" s="38">
        <f t="shared" si="50"/>
        <v>0.68603816048969746</v>
      </c>
      <c r="O125" s="38">
        <f t="shared" si="50"/>
        <v>0.69621110374306605</v>
      </c>
      <c r="P125" s="38">
        <f t="shared" si="50"/>
        <v>0.70241535816591549</v>
      </c>
      <c r="Q125" s="38">
        <f t="shared" si="50"/>
        <v>0.71187508961201118</v>
      </c>
    </row>
    <row r="126" spans="1:17" ht="12" customHeight="1" x14ac:dyDescent="0.3">
      <c r="A126" s="23" t="s">
        <v>64</v>
      </c>
      <c r="B126" s="37">
        <f t="shared" ref="B126:Q126" si="51">IF(B112=0,"",B112/B105)</f>
        <v>1.5748389583036166</v>
      </c>
      <c r="C126" s="37">
        <f t="shared" si="51"/>
        <v>1.6327122271519634</v>
      </c>
      <c r="D126" s="37">
        <f t="shared" si="51"/>
        <v>1.6869163395663136</v>
      </c>
      <c r="E126" s="37">
        <f t="shared" si="51"/>
        <v>1.7407367875810629</v>
      </c>
      <c r="F126" s="37">
        <f t="shared" si="51"/>
        <v>1.7990576590226757</v>
      </c>
      <c r="G126" s="37">
        <f t="shared" si="51"/>
        <v>1.8620312168157043</v>
      </c>
      <c r="H126" s="37">
        <f t="shared" si="51"/>
        <v>1.9291760702956531</v>
      </c>
      <c r="I126" s="37">
        <f t="shared" si="51"/>
        <v>1.9969019013433578</v>
      </c>
      <c r="J126" s="37">
        <f t="shared" si="51"/>
        <v>2.0952519482328089</v>
      </c>
      <c r="K126" s="37">
        <f t="shared" si="51"/>
        <v>2.2009785848151209</v>
      </c>
      <c r="L126" s="37">
        <f t="shared" si="51"/>
        <v>2.3229531479822989</v>
      </c>
      <c r="M126" s="37">
        <f t="shared" si="51"/>
        <v>2.4628985985091498</v>
      </c>
      <c r="N126" s="37">
        <f t="shared" si="51"/>
        <v>2.6113471712261904</v>
      </c>
      <c r="O126" s="37">
        <f t="shared" si="51"/>
        <v>2.746083022510589</v>
      </c>
      <c r="P126" s="37">
        <f t="shared" si="51"/>
        <v>2.8810819061690052</v>
      </c>
      <c r="Q126" s="37">
        <f t="shared" si="51"/>
        <v>3.0092904064294141</v>
      </c>
    </row>
    <row r="127" spans="1:17" ht="12" customHeight="1" x14ac:dyDescent="0.3">
      <c r="A127" s="23" t="s">
        <v>63</v>
      </c>
      <c r="B127" s="37">
        <f t="shared" ref="B127:Q127" si="52">IF(B113=0,"",B113/B106)</f>
        <v>0.59539916194078835</v>
      </c>
      <c r="C127" s="37">
        <f t="shared" si="52"/>
        <v>0.59808914407498193</v>
      </c>
      <c r="D127" s="37">
        <f t="shared" si="52"/>
        <v>0.60020389345030467</v>
      </c>
      <c r="E127" s="37">
        <f t="shared" si="52"/>
        <v>0.60265098963420949</v>
      </c>
      <c r="F127" s="37">
        <f t="shared" si="52"/>
        <v>0.6057806814026192</v>
      </c>
      <c r="G127" s="37">
        <f t="shared" si="52"/>
        <v>0.60843264710228673</v>
      </c>
      <c r="H127" s="37">
        <f t="shared" si="52"/>
        <v>0.61139830183797339</v>
      </c>
      <c r="I127" s="37">
        <f t="shared" si="52"/>
        <v>0.61589548600101474</v>
      </c>
      <c r="J127" s="37">
        <f t="shared" si="52"/>
        <v>0.61803335249981672</v>
      </c>
      <c r="K127" s="37">
        <f t="shared" si="52"/>
        <v>0.62093195626294273</v>
      </c>
      <c r="L127" s="37">
        <f t="shared" si="52"/>
        <v>0.62587274955855199</v>
      </c>
      <c r="M127" s="37">
        <f t="shared" si="52"/>
        <v>0.62876403324049734</v>
      </c>
      <c r="N127" s="37">
        <f t="shared" si="52"/>
        <v>0.6318747308352084</v>
      </c>
      <c r="O127" s="37">
        <f t="shared" si="52"/>
        <v>0.63559854930048365</v>
      </c>
      <c r="P127" s="37">
        <f t="shared" si="52"/>
        <v>0.63824344199965466</v>
      </c>
      <c r="Q127" s="37">
        <f t="shared" si="52"/>
        <v>0.64289034911791854</v>
      </c>
    </row>
    <row r="128" spans="1:17" ht="12" customHeight="1" x14ac:dyDescent="0.3">
      <c r="A128" s="29" t="s">
        <v>62</v>
      </c>
      <c r="B128" s="36">
        <f t="shared" ref="B128:Q128" si="53">IF(B114=0,"",B114/B107)</f>
        <v>0.56884011783722965</v>
      </c>
      <c r="C128" s="36">
        <f t="shared" si="53"/>
        <v>0.57646365089034146</v>
      </c>
      <c r="D128" s="36">
        <f t="shared" si="53"/>
        <v>0.58077104107702271</v>
      </c>
      <c r="E128" s="36">
        <f t="shared" si="53"/>
        <v>0.58553745235964183</v>
      </c>
      <c r="F128" s="36">
        <f t="shared" si="53"/>
        <v>0.58902359851588371</v>
      </c>
      <c r="G128" s="36">
        <f t="shared" si="53"/>
        <v>0.5898732634070184</v>
      </c>
      <c r="H128" s="36">
        <f t="shared" si="53"/>
        <v>0.60291288947523924</v>
      </c>
      <c r="I128" s="36">
        <f t="shared" si="53"/>
        <v>0.61006111772310645</v>
      </c>
      <c r="J128" s="36">
        <f t="shared" si="53"/>
        <v>0.61390756022110304</v>
      </c>
      <c r="K128" s="36">
        <f t="shared" si="53"/>
        <v>0.61481517790440332</v>
      </c>
      <c r="L128" s="36">
        <f t="shared" si="53"/>
        <v>0.61538742410017833</v>
      </c>
      <c r="M128" s="36">
        <f t="shared" si="53"/>
        <v>0.61982215973258381</v>
      </c>
      <c r="N128" s="36">
        <f t="shared" si="53"/>
        <v>0.62445291689858151</v>
      </c>
      <c r="O128" s="36">
        <f t="shared" si="53"/>
        <v>0.62762078052616987</v>
      </c>
      <c r="P128" s="36">
        <f t="shared" si="53"/>
        <v>0.63208709128996088</v>
      </c>
      <c r="Q128" s="36">
        <f t="shared" si="53"/>
        <v>0.63776874624214408</v>
      </c>
    </row>
    <row r="129" spans="1:17" s="28" customFormat="1" ht="12" customHeight="1" x14ac:dyDescent="0.3">
      <c r="B129" s="33"/>
    </row>
    <row r="130" spans="1:17" s="28" customFormat="1" ht="6.6" customHeight="1" x14ac:dyDescent="0.3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3">
      <c r="B131" s="33"/>
    </row>
    <row r="132" spans="1:17" ht="12.9" customHeight="1" x14ac:dyDescent="0.3">
      <c r="A132" s="27" t="s">
        <v>72</v>
      </c>
      <c r="B132" s="26">
        <f t="shared" ref="B132:Q132" si="54">IF(B102=0,0,B102/B$19)</f>
        <v>199.29231788367224</v>
      </c>
      <c r="C132" s="26">
        <f t="shared" si="54"/>
        <v>207.36228375862973</v>
      </c>
      <c r="D132" s="26">
        <f t="shared" si="54"/>
        <v>201.10237190057541</v>
      </c>
      <c r="E132" s="26">
        <f t="shared" si="54"/>
        <v>205.23269083321449</v>
      </c>
      <c r="F132" s="26">
        <f t="shared" si="54"/>
        <v>202.86666233037295</v>
      </c>
      <c r="G132" s="26">
        <f t="shared" si="54"/>
        <v>200.4846694574444</v>
      </c>
      <c r="H132" s="26">
        <f t="shared" si="54"/>
        <v>196.19119652927102</v>
      </c>
      <c r="I132" s="26">
        <f t="shared" si="54"/>
        <v>181.63639141283778</v>
      </c>
      <c r="J132" s="26">
        <f t="shared" si="54"/>
        <v>187.61930549729345</v>
      </c>
      <c r="K132" s="26">
        <f t="shared" si="54"/>
        <v>183.24458719161919</v>
      </c>
      <c r="L132" s="26">
        <f t="shared" si="54"/>
        <v>193.42988650274503</v>
      </c>
      <c r="M132" s="26">
        <f t="shared" si="54"/>
        <v>169.18974349830023</v>
      </c>
      <c r="N132" s="26">
        <f t="shared" si="54"/>
        <v>175.32455733978964</v>
      </c>
      <c r="O132" s="26">
        <f t="shared" si="54"/>
        <v>175.09789073514179</v>
      </c>
      <c r="P132" s="26">
        <f t="shared" si="54"/>
        <v>152.05322241630748</v>
      </c>
      <c r="Q132" s="26">
        <f t="shared" si="54"/>
        <v>156.00019174351911</v>
      </c>
    </row>
    <row r="133" spans="1:17" ht="12" customHeight="1" x14ac:dyDescent="0.3">
      <c r="A133" s="25" t="s">
        <v>43</v>
      </c>
      <c r="B133" s="24">
        <f t="shared" ref="B133:Q133" si="55">IF(B103=0,0,B103/B$19)</f>
        <v>178.84726015191453</v>
      </c>
      <c r="C133" s="24">
        <f t="shared" si="55"/>
        <v>186.53443571055814</v>
      </c>
      <c r="D133" s="24">
        <f t="shared" si="55"/>
        <v>179.8965610905671</v>
      </c>
      <c r="E133" s="24">
        <f t="shared" si="55"/>
        <v>183.55186691976468</v>
      </c>
      <c r="F133" s="24">
        <f t="shared" si="55"/>
        <v>180.75889636054956</v>
      </c>
      <c r="G133" s="24">
        <f t="shared" si="55"/>
        <v>177.93361761153017</v>
      </c>
      <c r="H133" s="24">
        <f t="shared" si="55"/>
        <v>173.20147943204029</v>
      </c>
      <c r="I133" s="24">
        <f t="shared" si="55"/>
        <v>158.23114510291495</v>
      </c>
      <c r="J133" s="24">
        <f t="shared" si="55"/>
        <v>163.9263486946933</v>
      </c>
      <c r="K133" s="24">
        <f t="shared" si="55"/>
        <v>159.3066524912719</v>
      </c>
      <c r="L133" s="24">
        <f t="shared" si="55"/>
        <v>169.35152115579547</v>
      </c>
      <c r="M133" s="24">
        <f t="shared" si="55"/>
        <v>145.33401512380277</v>
      </c>
      <c r="N133" s="24">
        <f t="shared" si="55"/>
        <v>151.96358008259227</v>
      </c>
      <c r="O133" s="24">
        <f t="shared" si="55"/>
        <v>152.36044697084822</v>
      </c>
      <c r="P133" s="24">
        <f t="shared" si="55"/>
        <v>130.03432690282838</v>
      </c>
      <c r="Q133" s="24">
        <f t="shared" si="55"/>
        <v>134.81052732009007</v>
      </c>
    </row>
    <row r="134" spans="1:17" ht="12" customHeight="1" x14ac:dyDescent="0.3">
      <c r="A134" s="23" t="s">
        <v>65</v>
      </c>
      <c r="B134" s="22">
        <f t="shared" ref="B134:Q134" si="56">IF(B104=0,0,B104/B$19)</f>
        <v>136.83079455809943</v>
      </c>
      <c r="C134" s="22">
        <f t="shared" si="56"/>
        <v>144.58243373607226</v>
      </c>
      <c r="D134" s="22">
        <f t="shared" si="56"/>
        <v>137.84696965261867</v>
      </c>
      <c r="E134" s="22">
        <f t="shared" si="56"/>
        <v>141.04064817594414</v>
      </c>
      <c r="F134" s="22">
        <f t="shared" si="56"/>
        <v>138.33228080870433</v>
      </c>
      <c r="G134" s="22">
        <f t="shared" si="56"/>
        <v>135.53064105287632</v>
      </c>
      <c r="H134" s="22">
        <f t="shared" si="56"/>
        <v>131.19525300741043</v>
      </c>
      <c r="I134" s="22">
        <f t="shared" si="56"/>
        <v>116.76113950972479</v>
      </c>
      <c r="J134" s="22">
        <f t="shared" si="56"/>
        <v>122.91749945441485</v>
      </c>
      <c r="K134" s="22">
        <f t="shared" si="56"/>
        <v>118.56374842543632</v>
      </c>
      <c r="L134" s="22">
        <f t="shared" si="56"/>
        <v>128.32387722657853</v>
      </c>
      <c r="M134" s="22">
        <f t="shared" si="56"/>
        <v>105.24374499329598</v>
      </c>
      <c r="N134" s="22">
        <f t="shared" si="56"/>
        <v>111.41042442409436</v>
      </c>
      <c r="O134" s="22">
        <f t="shared" si="56"/>
        <v>112.00317855968594</v>
      </c>
      <c r="P134" s="22">
        <f t="shared" si="56"/>
        <v>90.588582606767417</v>
      </c>
      <c r="Q134" s="22">
        <f t="shared" si="56"/>
        <v>95.580010843862695</v>
      </c>
    </row>
    <row r="135" spans="1:17" ht="12" customHeight="1" x14ac:dyDescent="0.3">
      <c r="A135" s="23" t="s">
        <v>64</v>
      </c>
      <c r="B135" s="22">
        <f t="shared" ref="B135:Q135" si="57">IF(B105=0,0,B105/B$19)</f>
        <v>0.37254468947274916</v>
      </c>
      <c r="C135" s="22">
        <f t="shared" si="57"/>
        <v>0.40200375526814697</v>
      </c>
      <c r="D135" s="22">
        <f t="shared" si="57"/>
        <v>0.42839919798796777</v>
      </c>
      <c r="E135" s="22">
        <f t="shared" si="57"/>
        <v>0.45398245321379033</v>
      </c>
      <c r="F135" s="22">
        <f t="shared" si="57"/>
        <v>0.48528052410829775</v>
      </c>
      <c r="G135" s="22">
        <f t="shared" si="57"/>
        <v>0.52142234400597864</v>
      </c>
      <c r="H135" s="22">
        <f t="shared" si="57"/>
        <v>0.55989272269362966</v>
      </c>
      <c r="I135" s="22">
        <f t="shared" si="57"/>
        <v>0.5906651083571427</v>
      </c>
      <c r="J135" s="22">
        <f t="shared" si="57"/>
        <v>0.62807805620219614</v>
      </c>
      <c r="K135" s="22">
        <f t="shared" si="57"/>
        <v>0.65319610010877172</v>
      </c>
      <c r="L135" s="22">
        <f t="shared" si="57"/>
        <v>0.67990094970263004</v>
      </c>
      <c r="M135" s="22">
        <f t="shared" si="57"/>
        <v>0.72533434877918535</v>
      </c>
      <c r="N135" s="22">
        <f t="shared" si="57"/>
        <v>0.76257029993257031</v>
      </c>
      <c r="O135" s="22">
        <f t="shared" si="57"/>
        <v>0.76509934830275439</v>
      </c>
      <c r="P135" s="22">
        <f t="shared" si="57"/>
        <v>0.76861406597675275</v>
      </c>
      <c r="Q135" s="22">
        <f t="shared" si="57"/>
        <v>0.77055045770027275</v>
      </c>
    </row>
    <row r="136" spans="1:17" ht="12" customHeight="1" x14ac:dyDescent="0.3">
      <c r="A136" s="23" t="s">
        <v>63</v>
      </c>
      <c r="B136" s="22">
        <f t="shared" ref="B136:Q136" si="58">IF(B106=0,0,B106/B$19)</f>
        <v>28.840653301057149</v>
      </c>
      <c r="C136" s="22">
        <f t="shared" si="58"/>
        <v>28.821921394837737</v>
      </c>
      <c r="D136" s="22">
        <f t="shared" si="58"/>
        <v>28.705552627477775</v>
      </c>
      <c r="E136" s="22">
        <f t="shared" si="58"/>
        <v>28.812608639446641</v>
      </c>
      <c r="F136" s="22">
        <f t="shared" si="58"/>
        <v>28.637808294224907</v>
      </c>
      <c r="G136" s="22">
        <f t="shared" si="58"/>
        <v>28.459209240318547</v>
      </c>
      <c r="H136" s="22">
        <f t="shared" si="58"/>
        <v>28.215417307460804</v>
      </c>
      <c r="I136" s="22">
        <f t="shared" si="58"/>
        <v>27.761680911802951</v>
      </c>
      <c r="J136" s="22">
        <f t="shared" si="58"/>
        <v>27.507066748452132</v>
      </c>
      <c r="K136" s="22">
        <f t="shared" si="58"/>
        <v>27.217505870753296</v>
      </c>
      <c r="L136" s="22">
        <f t="shared" si="58"/>
        <v>27.295137241047779</v>
      </c>
      <c r="M136" s="22">
        <f t="shared" si="58"/>
        <v>26.654027487880406</v>
      </c>
      <c r="N136" s="22">
        <f t="shared" si="58"/>
        <v>27.018441974263936</v>
      </c>
      <c r="O136" s="22">
        <f t="shared" si="58"/>
        <v>26.867631626664156</v>
      </c>
      <c r="P136" s="22">
        <f t="shared" si="58"/>
        <v>26.30503090267004</v>
      </c>
      <c r="Q136" s="22">
        <f t="shared" si="58"/>
        <v>26.009636968779688</v>
      </c>
    </row>
    <row r="137" spans="1:17" ht="12" customHeight="1" x14ac:dyDescent="0.3">
      <c r="A137" s="21" t="s">
        <v>62</v>
      </c>
      <c r="B137" s="20">
        <f t="shared" ref="B137:Q137" si="59">IF(B107=0,0,B107/B$19)</f>
        <v>12.803267603285219</v>
      </c>
      <c r="C137" s="20">
        <f t="shared" si="59"/>
        <v>12.728076824379988</v>
      </c>
      <c r="D137" s="20">
        <f t="shared" si="59"/>
        <v>12.915639612482678</v>
      </c>
      <c r="E137" s="20">
        <f t="shared" si="59"/>
        <v>13.244627651160091</v>
      </c>
      <c r="F137" s="20">
        <f t="shared" si="59"/>
        <v>13.303526733512037</v>
      </c>
      <c r="G137" s="20">
        <f t="shared" si="59"/>
        <v>13.422344974329294</v>
      </c>
      <c r="H137" s="20">
        <f t="shared" si="59"/>
        <v>13.230916394475413</v>
      </c>
      <c r="I137" s="20">
        <f t="shared" si="59"/>
        <v>13.117659573030073</v>
      </c>
      <c r="J137" s="20">
        <f t="shared" si="59"/>
        <v>12.873704435624141</v>
      </c>
      <c r="K137" s="20">
        <f t="shared" si="59"/>
        <v>12.87220209497351</v>
      </c>
      <c r="L137" s="20">
        <f t="shared" si="59"/>
        <v>13.052605738466465</v>
      </c>
      <c r="M137" s="20">
        <f t="shared" si="59"/>
        <v>12.710908293847242</v>
      </c>
      <c r="N137" s="20">
        <f t="shared" si="59"/>
        <v>12.772143384301385</v>
      </c>
      <c r="O137" s="20">
        <f t="shared" si="59"/>
        <v>12.724537436195375</v>
      </c>
      <c r="P137" s="20">
        <f t="shared" si="59"/>
        <v>12.372099327414189</v>
      </c>
      <c r="Q137" s="20">
        <f t="shared" si="59"/>
        <v>12.450329049747415</v>
      </c>
    </row>
    <row r="138" spans="1:17" ht="12" customHeight="1" x14ac:dyDescent="0.3">
      <c r="A138" s="19" t="s">
        <v>66</v>
      </c>
      <c r="B138" s="18">
        <f t="shared" ref="B138:Q138" si="60">IF(B108=0,0,B108/B$19)</f>
        <v>20.445057731757714</v>
      </c>
      <c r="C138" s="18">
        <f t="shared" si="60"/>
        <v>20.827848048071598</v>
      </c>
      <c r="D138" s="18">
        <f t="shared" si="60"/>
        <v>21.20581081000833</v>
      </c>
      <c r="E138" s="18">
        <f t="shared" si="60"/>
        <v>21.680823913449878</v>
      </c>
      <c r="F138" s="18">
        <f t="shared" si="60"/>
        <v>22.107765969823394</v>
      </c>
      <c r="G138" s="18">
        <f t="shared" si="60"/>
        <v>22.551051845914234</v>
      </c>
      <c r="H138" s="18">
        <f t="shared" si="60"/>
        <v>22.989717097230759</v>
      </c>
      <c r="I138" s="18">
        <f t="shared" si="60"/>
        <v>23.405246309922816</v>
      </c>
      <c r="J138" s="18">
        <f t="shared" si="60"/>
        <v>23.692956802600143</v>
      </c>
      <c r="K138" s="18">
        <f t="shared" si="60"/>
        <v>23.937934700347267</v>
      </c>
      <c r="L138" s="18">
        <f t="shared" si="60"/>
        <v>24.078365346949621</v>
      </c>
      <c r="M138" s="18">
        <f t="shared" si="60"/>
        <v>23.855728374497421</v>
      </c>
      <c r="N138" s="18">
        <f t="shared" si="60"/>
        <v>23.360977257197387</v>
      </c>
      <c r="O138" s="18">
        <f t="shared" si="60"/>
        <v>22.737443764293577</v>
      </c>
      <c r="P138" s="18">
        <f t="shared" si="60"/>
        <v>22.018895513479102</v>
      </c>
      <c r="Q138" s="18">
        <f t="shared" si="60"/>
        <v>21.189664423428987</v>
      </c>
    </row>
    <row r="139" spans="1:17" s="28" customFormat="1" ht="12" customHeight="1" x14ac:dyDescent="0.3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" customHeight="1" x14ac:dyDescent="0.3">
      <c r="A140" s="32" t="s">
        <v>71</v>
      </c>
      <c r="B140" s="31">
        <f t="shared" ref="B140:Q140" si="61">IF(B110=0,0,B110/B$19)</f>
        <v>111.44707164393245</v>
      </c>
      <c r="C140" s="31">
        <f t="shared" si="61"/>
        <v>117.35646181222302</v>
      </c>
      <c r="D140" s="31">
        <f t="shared" si="61"/>
        <v>113.75621638597995</v>
      </c>
      <c r="E140" s="31">
        <f t="shared" si="61"/>
        <v>116.61626974913092</v>
      </c>
      <c r="F140" s="31">
        <f t="shared" si="61"/>
        <v>115.72674034992529</v>
      </c>
      <c r="G140" s="31">
        <f t="shared" si="61"/>
        <v>114.50733311724039</v>
      </c>
      <c r="H140" s="31">
        <f t="shared" si="61"/>
        <v>112.28119944480385</v>
      </c>
      <c r="I140" s="31">
        <f t="shared" si="61"/>
        <v>103.15731726475393</v>
      </c>
      <c r="J140" s="31">
        <f t="shared" si="61"/>
        <v>107.61776674406815</v>
      </c>
      <c r="K140" s="31">
        <f t="shared" si="61"/>
        <v>105.31371900906009</v>
      </c>
      <c r="L140" s="31">
        <f t="shared" si="61"/>
        <v>113.26396564994513</v>
      </c>
      <c r="M140" s="31">
        <f t="shared" si="61"/>
        <v>97.84806804307091</v>
      </c>
      <c r="N140" s="31">
        <f t="shared" si="61"/>
        <v>103.47101136832083</v>
      </c>
      <c r="O140" s="31">
        <f t="shared" si="61"/>
        <v>105.14209470126571</v>
      </c>
      <c r="P140" s="31">
        <f t="shared" si="61"/>
        <v>90.454509518030903</v>
      </c>
      <c r="Q140" s="31">
        <f t="shared" si="61"/>
        <v>95.021614224267637</v>
      </c>
    </row>
    <row r="141" spans="1:17" ht="12" customHeight="1" x14ac:dyDescent="0.3">
      <c r="A141" s="23" t="s">
        <v>65</v>
      </c>
      <c r="B141" s="22">
        <f t="shared" ref="B141:Q141" si="62">IF(B111=0,0,B111/B$19)</f>
        <v>86.40566069581304</v>
      </c>
      <c r="C141" s="22">
        <f t="shared" si="62"/>
        <v>92.124753433005978</v>
      </c>
      <c r="D141" s="22">
        <f t="shared" si="62"/>
        <v>88.303328864464959</v>
      </c>
      <c r="E141" s="22">
        <f t="shared" si="62"/>
        <v>90.706833149087345</v>
      </c>
      <c r="F141" s="22">
        <f t="shared" si="62"/>
        <v>89.669370494375059</v>
      </c>
      <c r="G141" s="22">
        <f t="shared" si="62"/>
        <v>88.303433990448767</v>
      </c>
      <c r="H141" s="22">
        <f t="shared" si="62"/>
        <v>85.973119541020822</v>
      </c>
      <c r="I141" s="22">
        <f t="shared" si="62"/>
        <v>76.876948968404463</v>
      </c>
      <c r="J141" s="22">
        <f t="shared" si="62"/>
        <v>81.398235812104517</v>
      </c>
      <c r="K141" s="22">
        <f t="shared" si="62"/>
        <v>79.061803995068388</v>
      </c>
      <c r="L141" s="22">
        <f t="shared" si="62"/>
        <v>86.568895580694559</v>
      </c>
      <c r="M141" s="22">
        <f t="shared" si="62"/>
        <v>71.424046635774133</v>
      </c>
      <c r="N141" s="22">
        <f t="shared" si="62"/>
        <v>76.431802631282153</v>
      </c>
      <c r="O141" s="22">
        <f t="shared" si="62"/>
        <v>77.977856567770658</v>
      </c>
      <c r="P141" s="22">
        <f t="shared" si="62"/>
        <v>63.63081169747516</v>
      </c>
      <c r="Q141" s="22">
        <f t="shared" si="62"/>
        <v>68.041028784591759</v>
      </c>
    </row>
    <row r="142" spans="1:17" ht="12" customHeight="1" x14ac:dyDescent="0.3">
      <c r="A142" s="23" t="s">
        <v>64</v>
      </c>
      <c r="B142" s="30">
        <f t="shared" ref="B142:Q142" si="63">IF(B112=0,0,B112/B$19)</f>
        <v>0.58669789069080869</v>
      </c>
      <c r="C142" s="30">
        <f t="shared" si="63"/>
        <v>0.65635644658730907</v>
      </c>
      <c r="D142" s="30">
        <f t="shared" si="63"/>
        <v>0.72267360694300709</v>
      </c>
      <c r="E142" s="30">
        <f t="shared" si="63"/>
        <v>0.79026395722554355</v>
      </c>
      <c r="F142" s="30">
        <f t="shared" si="63"/>
        <v>0.87304764367157128</v>
      </c>
      <c r="G142" s="30">
        <f t="shared" si="63"/>
        <v>0.97090468168434918</v>
      </c>
      <c r="H142" s="30">
        <f t="shared" si="63"/>
        <v>1.0801316425532304</v>
      </c>
      <c r="I142" s="30">
        <f t="shared" si="63"/>
        <v>1.1795002779355588</v>
      </c>
      <c r="J142" s="30">
        <f t="shared" si="63"/>
        <v>1.3159817708999273</v>
      </c>
      <c r="K142" s="30">
        <f t="shared" si="63"/>
        <v>1.4376706280241605</v>
      </c>
      <c r="L142" s="30">
        <f t="shared" si="63"/>
        <v>1.579378051427879</v>
      </c>
      <c r="M142" s="30">
        <f t="shared" si="63"/>
        <v>1.7864249510588022</v>
      </c>
      <c r="N142" s="30">
        <f t="shared" si="63"/>
        <v>1.991335795590025</v>
      </c>
      <c r="O142" s="30">
        <f t="shared" si="63"/>
        <v>2.1010263309081094</v>
      </c>
      <c r="P142" s="30">
        <f t="shared" si="63"/>
        <v>2.2144400783126121</v>
      </c>
      <c r="Q142" s="30">
        <f t="shared" si="63"/>
        <v>2.3188101000272248</v>
      </c>
    </row>
    <row r="143" spans="1:17" ht="12" customHeight="1" x14ac:dyDescent="0.3">
      <c r="A143" s="23" t="s">
        <v>63</v>
      </c>
      <c r="B143" s="22">
        <f t="shared" ref="B143:Q143" si="64">IF(B113=0,0,B113/B$19)</f>
        <v>17.171700805274256</v>
      </c>
      <c r="C143" s="22">
        <f t="shared" si="64"/>
        <v>17.23807829763491</v>
      </c>
      <c r="D143" s="22">
        <f t="shared" si="64"/>
        <v>17.229184450654785</v>
      </c>
      <c r="E143" s="22">
        <f t="shared" si="64"/>
        <v>17.363947110505691</v>
      </c>
      <c r="F143" s="22">
        <f t="shared" si="64"/>
        <v>17.348231022353144</v>
      </c>
      <c r="G143" s="22">
        <f t="shared" si="64"/>
        <v>17.31551201252487</v>
      </c>
      <c r="H143" s="22">
        <f t="shared" si="64"/>
        <v>17.250858227431298</v>
      </c>
      <c r="I143" s="22">
        <f t="shared" si="64"/>
        <v>17.098293957379973</v>
      </c>
      <c r="J143" s="22">
        <f t="shared" si="64"/>
        <v>17.000284679982105</v>
      </c>
      <c r="K143" s="22">
        <f t="shared" si="64"/>
        <v>16.900219164924973</v>
      </c>
      <c r="L143" s="22">
        <f t="shared" si="64"/>
        <v>17.083282594632603</v>
      </c>
      <c r="M143" s="22">
        <f t="shared" si="64"/>
        <v>16.759093825382767</v>
      </c>
      <c r="N143" s="22">
        <f t="shared" si="64"/>
        <v>17.072270750074722</v>
      </c>
      <c r="O143" s="22">
        <f t="shared" si="64"/>
        <v>17.077027685047533</v>
      </c>
      <c r="P143" s="22">
        <f t="shared" si="64"/>
        <v>16.789013465227409</v>
      </c>
      <c r="Q143" s="22">
        <f t="shared" si="64"/>
        <v>16.721344591289096</v>
      </c>
    </row>
    <row r="144" spans="1:17" ht="12" customHeight="1" x14ac:dyDescent="0.3">
      <c r="A144" s="29" t="s">
        <v>62</v>
      </c>
      <c r="B144" s="18">
        <f t="shared" ref="B144:Q144" si="65">IF(B114=0,0,B114/B$19)</f>
        <v>7.2830122521543483</v>
      </c>
      <c r="C144" s="18">
        <f t="shared" si="65"/>
        <v>7.3372736349948315</v>
      </c>
      <c r="D144" s="18">
        <f t="shared" si="65"/>
        <v>7.5010294639171997</v>
      </c>
      <c r="E144" s="18">
        <f t="shared" si="65"/>
        <v>7.7552255323123465</v>
      </c>
      <c r="F144" s="18">
        <f t="shared" si="65"/>
        <v>7.8360911895255194</v>
      </c>
      <c r="G144" s="18">
        <f t="shared" si="65"/>
        <v>7.917482432582414</v>
      </c>
      <c r="H144" s="18">
        <f t="shared" si="65"/>
        <v>7.9770900337984854</v>
      </c>
      <c r="I144" s="18">
        <f t="shared" si="65"/>
        <v>8.0025740610339344</v>
      </c>
      <c r="J144" s="18">
        <f t="shared" si="65"/>
        <v>7.9032644810816093</v>
      </c>
      <c r="K144" s="18">
        <f t="shared" si="65"/>
        <v>7.9140252210425723</v>
      </c>
      <c r="L144" s="18">
        <f t="shared" si="65"/>
        <v>8.0324094231900833</v>
      </c>
      <c r="M144" s="18">
        <f t="shared" si="65"/>
        <v>7.8785026308552091</v>
      </c>
      <c r="N144" s="18">
        <f t="shared" si="65"/>
        <v>7.9756021913739206</v>
      </c>
      <c r="O144" s="18">
        <f t="shared" si="65"/>
        <v>7.986184117539409</v>
      </c>
      <c r="P144" s="18">
        <f t="shared" si="65"/>
        <v>7.8202442770157168</v>
      </c>
      <c r="Q144" s="18">
        <f t="shared" si="65"/>
        <v>7.940430748359554</v>
      </c>
    </row>
    <row r="145" spans="1:17" s="28" customFormat="1" ht="12" customHeight="1" x14ac:dyDescent="0.3"/>
    <row r="146" spans="1:17" ht="12.9" customHeight="1" x14ac:dyDescent="0.3">
      <c r="A146" s="27" t="s">
        <v>70</v>
      </c>
      <c r="B146" s="26">
        <f t="shared" ref="B146:Q146" si="66">IF(B116=0,0,B116/B$19)</f>
        <v>27.549239929077995</v>
      </c>
      <c r="C146" s="26">
        <f t="shared" si="66"/>
        <v>28.898310859698633</v>
      </c>
      <c r="D146" s="26">
        <f t="shared" si="66"/>
        <v>27.584850253566113</v>
      </c>
      <c r="E146" s="26">
        <f t="shared" si="66"/>
        <v>27.908307308773978</v>
      </c>
      <c r="F146" s="26">
        <f t="shared" si="66"/>
        <v>27.486445424062552</v>
      </c>
      <c r="G146" s="26">
        <f t="shared" si="66"/>
        <v>26.811256516104049</v>
      </c>
      <c r="H146" s="26">
        <f t="shared" si="66"/>
        <v>26.005132230130254</v>
      </c>
      <c r="I146" s="26">
        <f t="shared" si="66"/>
        <v>22.620112319792909</v>
      </c>
      <c r="J146" s="26">
        <f t="shared" si="66"/>
        <v>23.873890960754707</v>
      </c>
      <c r="K146" s="26">
        <f t="shared" si="66"/>
        <v>22.858105058689357</v>
      </c>
      <c r="L146" s="26">
        <f t="shared" si="66"/>
        <v>24.204133909694711</v>
      </c>
      <c r="M146" s="26">
        <f t="shared" si="66"/>
        <v>20.406690210272956</v>
      </c>
      <c r="N146" s="26">
        <f t="shared" si="66"/>
        <v>21.102521189358864</v>
      </c>
      <c r="O146" s="26">
        <f t="shared" si="66"/>
        <v>21.014185103890899</v>
      </c>
      <c r="P146" s="26">
        <f t="shared" si="66"/>
        <v>17.505754013066401</v>
      </c>
      <c r="Q146" s="26">
        <f t="shared" si="66"/>
        <v>18.08896305025705</v>
      </c>
    </row>
    <row r="147" spans="1:17" ht="12" customHeight="1" x14ac:dyDescent="0.3">
      <c r="A147" s="25" t="s">
        <v>43</v>
      </c>
      <c r="B147" s="24">
        <f t="shared" ref="B147:Q147" si="67">IF(B117=0,0,B117/B$19)</f>
        <v>27.549239929077995</v>
      </c>
      <c r="C147" s="24">
        <f t="shared" si="67"/>
        <v>28.898310859698633</v>
      </c>
      <c r="D147" s="24">
        <f t="shared" si="67"/>
        <v>27.584850253566113</v>
      </c>
      <c r="E147" s="24">
        <f t="shared" si="67"/>
        <v>27.908307308773978</v>
      </c>
      <c r="F147" s="24">
        <f t="shared" si="67"/>
        <v>27.486445424062552</v>
      </c>
      <c r="G147" s="24">
        <f t="shared" si="67"/>
        <v>26.811256516104049</v>
      </c>
      <c r="H147" s="24">
        <f t="shared" si="67"/>
        <v>26.005132230130254</v>
      </c>
      <c r="I147" s="24">
        <f t="shared" si="67"/>
        <v>22.620112319792909</v>
      </c>
      <c r="J147" s="24">
        <f t="shared" si="67"/>
        <v>23.873890960754707</v>
      </c>
      <c r="K147" s="24">
        <f t="shared" si="67"/>
        <v>22.858105058689357</v>
      </c>
      <c r="L147" s="24">
        <f t="shared" si="67"/>
        <v>24.204133909694711</v>
      </c>
      <c r="M147" s="24">
        <f t="shared" si="67"/>
        <v>20.406690210272956</v>
      </c>
      <c r="N147" s="24">
        <f t="shared" si="67"/>
        <v>21.102521189358864</v>
      </c>
      <c r="O147" s="24">
        <f t="shared" si="67"/>
        <v>21.014185103890899</v>
      </c>
      <c r="P147" s="24">
        <f t="shared" si="67"/>
        <v>17.505754013066401</v>
      </c>
      <c r="Q147" s="24">
        <f t="shared" si="67"/>
        <v>18.08896305025705</v>
      </c>
    </row>
    <row r="148" spans="1:17" ht="12" customHeight="1" x14ac:dyDescent="0.3">
      <c r="A148" s="23" t="s">
        <v>65</v>
      </c>
      <c r="B148" s="22">
        <f t="shared" ref="B148:Q148" si="68">IF(B118=0,0,B118/B$19)</f>
        <v>21.728142941223442</v>
      </c>
      <c r="C148" s="22">
        <f t="shared" si="68"/>
        <v>23.067566277915869</v>
      </c>
      <c r="D148" s="22">
        <f t="shared" si="68"/>
        <v>21.741487174095774</v>
      </c>
      <c r="E148" s="22">
        <f t="shared" si="68"/>
        <v>22.02446872548046</v>
      </c>
      <c r="F148" s="22">
        <f t="shared" si="68"/>
        <v>21.572290455530307</v>
      </c>
      <c r="G148" s="22">
        <f t="shared" si="68"/>
        <v>20.923462098236243</v>
      </c>
      <c r="H148" s="22">
        <f t="shared" si="68"/>
        <v>20.241987574031878</v>
      </c>
      <c r="I148" s="22">
        <f t="shared" si="68"/>
        <v>17.078494003884764</v>
      </c>
      <c r="J148" s="22">
        <f t="shared" si="68"/>
        <v>18.349198474649235</v>
      </c>
      <c r="K148" s="22">
        <f t="shared" si="68"/>
        <v>17.395329271927636</v>
      </c>
      <c r="L148" s="22">
        <f t="shared" si="68"/>
        <v>18.706441517465418</v>
      </c>
      <c r="M148" s="22">
        <f t="shared" si="68"/>
        <v>15.084859446647537</v>
      </c>
      <c r="N148" s="22">
        <f t="shared" si="68"/>
        <v>15.803434090074681</v>
      </c>
      <c r="O148" s="22">
        <f t="shared" si="68"/>
        <v>15.802474978663291</v>
      </c>
      <c r="P148" s="22">
        <f t="shared" si="68"/>
        <v>12.483177292759322</v>
      </c>
      <c r="Q148" s="22">
        <f t="shared" si="68"/>
        <v>13.154007209836537</v>
      </c>
    </row>
    <row r="149" spans="1:17" ht="12" customHeight="1" x14ac:dyDescent="0.3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3">
      <c r="A150" s="23" t="s">
        <v>63</v>
      </c>
      <c r="B150" s="22">
        <f t="shared" ref="B150:Q150" si="70">IF(B120=0,0,B120/B$19)</f>
        <v>4.1531302795083835</v>
      </c>
      <c r="C150" s="22">
        <f t="shared" si="70"/>
        <v>4.1887015733359876</v>
      </c>
      <c r="D150" s="22">
        <f t="shared" si="70"/>
        <v>4.1698923807103174</v>
      </c>
      <c r="E150" s="22">
        <f t="shared" si="70"/>
        <v>4.1652119129378491</v>
      </c>
      <c r="F150" s="22">
        <f t="shared" si="70"/>
        <v>4.1687716883314909</v>
      </c>
      <c r="G150" s="22">
        <f t="shared" si="70"/>
        <v>4.1161139844376011</v>
      </c>
      <c r="H150" s="22">
        <f t="shared" si="70"/>
        <v>4.0641433945111327</v>
      </c>
      <c r="I150" s="22">
        <f t="shared" si="70"/>
        <v>3.8783354635027281</v>
      </c>
      <c r="J150" s="22">
        <f t="shared" si="70"/>
        <v>3.8718193497048876</v>
      </c>
      <c r="K150" s="22">
        <f t="shared" si="70"/>
        <v>3.8065478097950187</v>
      </c>
      <c r="L150" s="22">
        <f t="shared" si="70"/>
        <v>3.7974567135870134</v>
      </c>
      <c r="M150" s="22">
        <f t="shared" si="70"/>
        <v>3.6800424405406362</v>
      </c>
      <c r="N150" s="22">
        <f t="shared" si="70"/>
        <v>3.6641984813005797</v>
      </c>
      <c r="O150" s="22">
        <f t="shared" si="70"/>
        <v>3.5877161135558127</v>
      </c>
      <c r="P150" s="22">
        <f t="shared" si="70"/>
        <v>3.4642217983563603</v>
      </c>
      <c r="Q150" s="22">
        <f t="shared" si="70"/>
        <v>3.3855627550067218</v>
      </c>
    </row>
    <row r="151" spans="1:17" ht="12" customHeight="1" x14ac:dyDescent="0.3">
      <c r="A151" s="21" t="s">
        <v>62</v>
      </c>
      <c r="B151" s="20">
        <f t="shared" ref="B151:Q151" si="71">IF(B121=0,0,B121/B$19)</f>
        <v>1.6679667083461709</v>
      </c>
      <c r="C151" s="20">
        <f t="shared" si="71"/>
        <v>1.6420430084467765</v>
      </c>
      <c r="D151" s="20">
        <f t="shared" si="71"/>
        <v>1.6734706987600179</v>
      </c>
      <c r="E151" s="20">
        <f t="shared" si="71"/>
        <v>1.7186266703556679</v>
      </c>
      <c r="F151" s="20">
        <f t="shared" si="71"/>
        <v>1.7453832802007518</v>
      </c>
      <c r="G151" s="20">
        <f t="shared" si="71"/>
        <v>1.7716804334302063</v>
      </c>
      <c r="H151" s="20">
        <f t="shared" si="71"/>
        <v>1.6990012615872452</v>
      </c>
      <c r="I151" s="20">
        <f t="shared" si="71"/>
        <v>1.663282852405416</v>
      </c>
      <c r="J151" s="20">
        <f t="shared" si="71"/>
        <v>1.6528731364005849</v>
      </c>
      <c r="K151" s="20">
        <f t="shared" si="71"/>
        <v>1.6562279769667039</v>
      </c>
      <c r="L151" s="20">
        <f t="shared" si="71"/>
        <v>1.7002356786422874</v>
      </c>
      <c r="M151" s="20">
        <f t="shared" si="71"/>
        <v>1.641788323084783</v>
      </c>
      <c r="N151" s="20">
        <f t="shared" si="71"/>
        <v>1.6348886179836024</v>
      </c>
      <c r="O151" s="20">
        <f t="shared" si="71"/>
        <v>1.623994011671795</v>
      </c>
      <c r="P151" s="20">
        <f t="shared" si="71"/>
        <v>1.5583549219507182</v>
      </c>
      <c r="Q151" s="20">
        <f t="shared" si="71"/>
        <v>1.549393085413789</v>
      </c>
    </row>
    <row r="152" spans="1:17" ht="12" customHeight="1" x14ac:dyDescent="0.3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3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3">
      <c r="B155" s="33"/>
    </row>
    <row r="156" spans="1:17" ht="12.9" customHeight="1" x14ac:dyDescent="0.3">
      <c r="A156" s="27" t="s">
        <v>69</v>
      </c>
      <c r="B156" s="26">
        <f t="shared" ref="B156:Q156" si="73">IF(B102=0,0,B102/B$17)</f>
        <v>6993.2844849964013</v>
      </c>
      <c r="C156" s="26">
        <f t="shared" si="73"/>
        <v>7333.4403208751164</v>
      </c>
      <c r="D156" s="26">
        <f t="shared" si="73"/>
        <v>7175.5116731201506</v>
      </c>
      <c r="E156" s="26">
        <f t="shared" si="73"/>
        <v>7385.3916108440726</v>
      </c>
      <c r="F156" s="26">
        <f t="shared" si="73"/>
        <v>7363.4874880913021</v>
      </c>
      <c r="G156" s="26">
        <f t="shared" si="73"/>
        <v>7327.860980128472</v>
      </c>
      <c r="H156" s="26">
        <f t="shared" si="73"/>
        <v>7219.673875071172</v>
      </c>
      <c r="I156" s="26">
        <f t="shared" si="73"/>
        <v>6741.7158172361105</v>
      </c>
      <c r="J156" s="26">
        <f t="shared" si="73"/>
        <v>7048.95821967968</v>
      </c>
      <c r="K156" s="26">
        <f t="shared" si="73"/>
        <v>6952.3759076263059</v>
      </c>
      <c r="L156" s="26">
        <f t="shared" si="73"/>
        <v>7423.7817029125254</v>
      </c>
      <c r="M156" s="26">
        <f t="shared" si="73"/>
        <v>6557.3839637225765</v>
      </c>
      <c r="N156" s="26">
        <f t="shared" si="73"/>
        <v>6879.014525628194</v>
      </c>
      <c r="O156" s="26">
        <f t="shared" si="73"/>
        <v>6930.4866830315232</v>
      </c>
      <c r="P156" s="26">
        <f t="shared" si="73"/>
        <v>6082.7474905453955</v>
      </c>
      <c r="Q156" s="26">
        <f t="shared" si="73"/>
        <v>6301.8226049340519</v>
      </c>
    </row>
    <row r="157" spans="1:17" ht="12" customHeight="1" x14ac:dyDescent="0.3">
      <c r="A157" s="25" t="s">
        <v>43</v>
      </c>
      <c r="B157" s="24">
        <f t="shared" ref="B157:Q157" si="74">IF(B103=0,0,B103/B$17)</f>
        <v>6275.8554011828755</v>
      </c>
      <c r="C157" s="24">
        <f t="shared" si="74"/>
        <v>6596.8561267572613</v>
      </c>
      <c r="D157" s="24">
        <f t="shared" si="74"/>
        <v>6418.8694636467535</v>
      </c>
      <c r="E157" s="24">
        <f t="shared" si="74"/>
        <v>6605.1973133541815</v>
      </c>
      <c r="F157" s="24">
        <f t="shared" si="74"/>
        <v>6561.0379567664477</v>
      </c>
      <c r="G157" s="24">
        <f t="shared" si="74"/>
        <v>6503.6035776560811</v>
      </c>
      <c r="H157" s="24">
        <f t="shared" si="74"/>
        <v>6373.6712875014973</v>
      </c>
      <c r="I157" s="24">
        <f t="shared" si="74"/>
        <v>5872.9938721096378</v>
      </c>
      <c r="J157" s="24">
        <f t="shared" si="74"/>
        <v>6158.8010892098982</v>
      </c>
      <c r="K157" s="24">
        <f t="shared" si="74"/>
        <v>6044.160701711412</v>
      </c>
      <c r="L157" s="24">
        <f t="shared" si="74"/>
        <v>6499.6611787752663</v>
      </c>
      <c r="M157" s="24">
        <f t="shared" si="74"/>
        <v>5632.7938115575744</v>
      </c>
      <c r="N157" s="24">
        <f t="shared" si="74"/>
        <v>5962.4258610198276</v>
      </c>
      <c r="O157" s="24">
        <f t="shared" si="74"/>
        <v>6030.5240932309571</v>
      </c>
      <c r="P157" s="24">
        <f t="shared" si="74"/>
        <v>5201.9020911464031</v>
      </c>
      <c r="Q157" s="24">
        <f t="shared" si="74"/>
        <v>5445.8396425920873</v>
      </c>
    </row>
    <row r="158" spans="1:17" ht="12" customHeight="1" x14ac:dyDescent="0.3">
      <c r="A158" s="23" t="s">
        <v>65</v>
      </c>
      <c r="B158" s="22">
        <f t="shared" ref="B158:Q158" si="75">IF(B104=0,0,B104/B$17)</f>
        <v>4801.4729459438131</v>
      </c>
      <c r="C158" s="22">
        <f t="shared" si="75"/>
        <v>5113.208776599623</v>
      </c>
      <c r="D158" s="22">
        <f t="shared" si="75"/>
        <v>4918.5026039157037</v>
      </c>
      <c r="E158" s="22">
        <f t="shared" si="75"/>
        <v>5075.4117952540682</v>
      </c>
      <c r="F158" s="22">
        <f t="shared" si="75"/>
        <v>5021.0715118642847</v>
      </c>
      <c r="G158" s="22">
        <f t="shared" si="75"/>
        <v>4953.7438392214817</v>
      </c>
      <c r="H158" s="22">
        <f t="shared" si="75"/>
        <v>4827.8768743307846</v>
      </c>
      <c r="I158" s="22">
        <f t="shared" si="75"/>
        <v>4333.7704242432319</v>
      </c>
      <c r="J158" s="22">
        <f t="shared" si="75"/>
        <v>4618.0765664020064</v>
      </c>
      <c r="K158" s="22">
        <f t="shared" si="75"/>
        <v>4498.3579635500946</v>
      </c>
      <c r="L158" s="22">
        <f t="shared" si="75"/>
        <v>4925.0323671567048</v>
      </c>
      <c r="M158" s="22">
        <f t="shared" si="75"/>
        <v>4078.9922097617027</v>
      </c>
      <c r="N158" s="22">
        <f t="shared" si="75"/>
        <v>4371.2868268329867</v>
      </c>
      <c r="O158" s="22">
        <f t="shared" si="75"/>
        <v>4433.157556645062</v>
      </c>
      <c r="P158" s="22">
        <f t="shared" si="75"/>
        <v>3623.9118432802247</v>
      </c>
      <c r="Q158" s="22">
        <f t="shared" si="75"/>
        <v>3861.0739267935483</v>
      </c>
    </row>
    <row r="159" spans="1:17" ht="12" customHeight="1" x14ac:dyDescent="0.3">
      <c r="A159" s="23" t="s">
        <v>64</v>
      </c>
      <c r="B159" s="22">
        <f t="shared" ref="B159:Q159" si="76">IF(B105=0,0,B105/B$17)</f>
        <v>13.072811960460562</v>
      </c>
      <c r="C159" s="22">
        <f t="shared" si="76"/>
        <v>14.217004628759797</v>
      </c>
      <c r="D159" s="22">
        <f t="shared" si="76"/>
        <v>15.285664792843638</v>
      </c>
      <c r="E159" s="22">
        <f t="shared" si="76"/>
        <v>16.336764809853197</v>
      </c>
      <c r="F159" s="22">
        <f t="shared" si="76"/>
        <v>17.614313886953724</v>
      </c>
      <c r="G159" s="22">
        <f t="shared" si="76"/>
        <v>19.058367201585835</v>
      </c>
      <c r="H159" s="22">
        <f t="shared" si="76"/>
        <v>20.603589429001616</v>
      </c>
      <c r="I159" s="22">
        <f t="shared" si="76"/>
        <v>21.923449770866686</v>
      </c>
      <c r="J159" s="22">
        <f t="shared" si="76"/>
        <v>23.597230386991136</v>
      </c>
      <c r="K159" s="22">
        <f t="shared" si="76"/>
        <v>24.782531909675871</v>
      </c>
      <c r="L159" s="22">
        <f t="shared" si="76"/>
        <v>26.094396897263362</v>
      </c>
      <c r="M159" s="22">
        <f t="shared" si="76"/>
        <v>28.112199526264856</v>
      </c>
      <c r="N159" s="22">
        <f t="shared" si="76"/>
        <v>29.920122141716014</v>
      </c>
      <c r="O159" s="22">
        <f t="shared" si="76"/>
        <v>30.283122328578305</v>
      </c>
      <c r="P159" s="22">
        <f t="shared" si="76"/>
        <v>30.747689570284098</v>
      </c>
      <c r="Q159" s="22">
        <f t="shared" si="76"/>
        <v>31.127348231478003</v>
      </c>
    </row>
    <row r="160" spans="1:17" ht="12" customHeight="1" x14ac:dyDescent="0.3">
      <c r="A160" s="23" t="s">
        <v>63</v>
      </c>
      <c r="B160" s="22">
        <f t="shared" ref="B160:Q160" si="77">IF(B106=0,0,B106/B$17)</f>
        <v>1012.0354633296554</v>
      </c>
      <c r="C160" s="22">
        <f t="shared" si="77"/>
        <v>1019.2974182712239</v>
      </c>
      <c r="D160" s="22">
        <f t="shared" si="77"/>
        <v>1024.2396746253505</v>
      </c>
      <c r="E160" s="22">
        <f t="shared" si="77"/>
        <v>1036.8348106161689</v>
      </c>
      <c r="F160" s="22">
        <f t="shared" si="77"/>
        <v>1039.4716442737601</v>
      </c>
      <c r="G160" s="22">
        <f t="shared" si="77"/>
        <v>1040.204866944744</v>
      </c>
      <c r="H160" s="22">
        <f t="shared" si="77"/>
        <v>1038.3040361268888</v>
      </c>
      <c r="I160" s="22">
        <f t="shared" si="77"/>
        <v>1030.4177585799334</v>
      </c>
      <c r="J160" s="22">
        <f t="shared" si="77"/>
        <v>1033.4552925768949</v>
      </c>
      <c r="K160" s="22">
        <f t="shared" si="77"/>
        <v>1032.6435011345161</v>
      </c>
      <c r="L160" s="22">
        <f t="shared" si="77"/>
        <v>1047.5792758411258</v>
      </c>
      <c r="M160" s="22">
        <f t="shared" si="77"/>
        <v>1033.0454364652646</v>
      </c>
      <c r="N160" s="22">
        <f t="shared" si="77"/>
        <v>1060.0925370688126</v>
      </c>
      <c r="O160" s="22">
        <f t="shared" si="77"/>
        <v>1063.4380711921472</v>
      </c>
      <c r="P160" s="22">
        <f t="shared" si="77"/>
        <v>1052.3082521319507</v>
      </c>
      <c r="Q160" s="22">
        <f t="shared" si="77"/>
        <v>1050.691773927218</v>
      </c>
    </row>
    <row r="161" spans="1:17" ht="12" customHeight="1" x14ac:dyDescent="0.3">
      <c r="A161" s="21" t="s">
        <v>62</v>
      </c>
      <c r="B161" s="20">
        <f t="shared" ref="B161:Q161" si="78">IF(B107=0,0,B107/B$17)</f>
        <v>449.27417994894631</v>
      </c>
      <c r="C161" s="20">
        <f t="shared" si="78"/>
        <v>450.1329272576541</v>
      </c>
      <c r="D161" s="20">
        <f t="shared" si="78"/>
        <v>460.84152031285566</v>
      </c>
      <c r="E161" s="20">
        <f t="shared" si="78"/>
        <v>476.61394267409122</v>
      </c>
      <c r="F161" s="20">
        <f t="shared" si="78"/>
        <v>482.8804867414508</v>
      </c>
      <c r="G161" s="20">
        <f t="shared" si="78"/>
        <v>490.59650428826808</v>
      </c>
      <c r="H161" s="20">
        <f t="shared" si="78"/>
        <v>486.88678761482208</v>
      </c>
      <c r="I161" s="20">
        <f t="shared" si="78"/>
        <v>486.88223951560531</v>
      </c>
      <c r="J161" s="20">
        <f t="shared" si="78"/>
        <v>483.67199984400656</v>
      </c>
      <c r="K161" s="20">
        <f t="shared" si="78"/>
        <v>488.37670511712497</v>
      </c>
      <c r="L161" s="20">
        <f t="shared" si="78"/>
        <v>500.95513888017109</v>
      </c>
      <c r="M161" s="20">
        <f t="shared" si="78"/>
        <v>492.64396580434317</v>
      </c>
      <c r="N161" s="20">
        <f t="shared" si="78"/>
        <v>501.12637497631158</v>
      </c>
      <c r="O161" s="20">
        <f t="shared" si="78"/>
        <v>503.64534306516998</v>
      </c>
      <c r="P161" s="20">
        <f t="shared" si="78"/>
        <v>494.93430616394426</v>
      </c>
      <c r="Q161" s="20">
        <f t="shared" si="78"/>
        <v>502.9465936398434</v>
      </c>
    </row>
    <row r="162" spans="1:17" ht="12" customHeight="1" x14ac:dyDescent="0.3">
      <c r="A162" s="19" t="s">
        <v>66</v>
      </c>
      <c r="B162" s="18">
        <f t="shared" ref="B162:Q162" si="79">IF(B108=0,0,B108/B$17)</f>
        <v>717.42908381352584</v>
      </c>
      <c r="C162" s="18">
        <f t="shared" si="79"/>
        <v>736.58419411785542</v>
      </c>
      <c r="D162" s="18">
        <f t="shared" si="79"/>
        <v>756.64220947339743</v>
      </c>
      <c r="E162" s="18">
        <f t="shared" si="79"/>
        <v>780.19429748989353</v>
      </c>
      <c r="F162" s="18">
        <f t="shared" si="79"/>
        <v>802.44953132485421</v>
      </c>
      <c r="G162" s="18">
        <f t="shared" si="79"/>
        <v>824.25740247239128</v>
      </c>
      <c r="H162" s="18">
        <f t="shared" si="79"/>
        <v>846.00258756967514</v>
      </c>
      <c r="I162" s="18">
        <f t="shared" si="79"/>
        <v>868.72194512647252</v>
      </c>
      <c r="J162" s="18">
        <f t="shared" si="79"/>
        <v>890.15713046978044</v>
      </c>
      <c r="K162" s="18">
        <f t="shared" si="79"/>
        <v>908.21520591489355</v>
      </c>
      <c r="L162" s="18">
        <f t="shared" si="79"/>
        <v>924.12052413726065</v>
      </c>
      <c r="M162" s="18">
        <f t="shared" si="79"/>
        <v>924.59015216500188</v>
      </c>
      <c r="N162" s="18">
        <f t="shared" si="79"/>
        <v>916.588664608366</v>
      </c>
      <c r="O162" s="18">
        <f t="shared" si="79"/>
        <v>899.96258980056632</v>
      </c>
      <c r="P162" s="18">
        <f t="shared" si="79"/>
        <v>880.84539939899298</v>
      </c>
      <c r="Q162" s="18">
        <f t="shared" si="79"/>
        <v>855.98296234196255</v>
      </c>
    </row>
    <row r="163" spans="1:17" s="28" customFormat="1" ht="12" customHeight="1" x14ac:dyDescent="0.3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" customHeight="1" x14ac:dyDescent="0.3">
      <c r="A164" s="32" t="s">
        <v>68</v>
      </c>
      <c r="B164" s="31">
        <f t="shared" ref="B164:Q164" si="80">IF(B110=0,0,B110/B$17)</f>
        <v>3910.7432002508153</v>
      </c>
      <c r="C164" s="31">
        <f t="shared" si="80"/>
        <v>4150.3526744080846</v>
      </c>
      <c r="D164" s="31">
        <f t="shared" si="80"/>
        <v>4058.9230790929591</v>
      </c>
      <c r="E164" s="31">
        <f t="shared" si="80"/>
        <v>4196.4894422841953</v>
      </c>
      <c r="F164" s="31">
        <f t="shared" si="80"/>
        <v>4200.5541709781592</v>
      </c>
      <c r="G164" s="31">
        <f t="shared" si="80"/>
        <v>4185.326591600101</v>
      </c>
      <c r="H164" s="31">
        <f t="shared" si="80"/>
        <v>4131.8553361917157</v>
      </c>
      <c r="I164" s="31">
        <f t="shared" si="80"/>
        <v>3828.8435046407849</v>
      </c>
      <c r="J164" s="31">
        <f t="shared" si="80"/>
        <v>4043.2573794231048</v>
      </c>
      <c r="K164" s="31">
        <f t="shared" si="80"/>
        <v>3995.6463326006647</v>
      </c>
      <c r="L164" s="31">
        <f t="shared" si="80"/>
        <v>4347.0374252607689</v>
      </c>
      <c r="M164" s="31">
        <f t="shared" si="80"/>
        <v>3792.3537148297341</v>
      </c>
      <c r="N164" s="31">
        <f t="shared" si="80"/>
        <v>4059.7769130804008</v>
      </c>
      <c r="O164" s="31">
        <f t="shared" si="80"/>
        <v>4161.5914623174585</v>
      </c>
      <c r="P164" s="31">
        <f t="shared" si="80"/>
        <v>3618.5483742849483</v>
      </c>
      <c r="Q164" s="31">
        <f t="shared" si="80"/>
        <v>3838.5167978531658</v>
      </c>
    </row>
    <row r="165" spans="1:17" ht="12" customHeight="1" x14ac:dyDescent="0.3">
      <c r="A165" s="23" t="s">
        <v>65</v>
      </c>
      <c r="B165" s="22">
        <f t="shared" ref="B165:Q165" si="81">IF(B111=0,0,B111/B$17)</f>
        <v>3032.0253824966871</v>
      </c>
      <c r="C165" s="22">
        <f t="shared" si="81"/>
        <v>3258.024406032654</v>
      </c>
      <c r="D165" s="22">
        <f t="shared" si="81"/>
        <v>3150.7413913327537</v>
      </c>
      <c r="E165" s="22">
        <f t="shared" si="81"/>
        <v>3264.1265963321202</v>
      </c>
      <c r="F165" s="22">
        <f t="shared" si="81"/>
        <v>3254.7451617509946</v>
      </c>
      <c r="G165" s="22">
        <f t="shared" si="81"/>
        <v>3227.5549552047432</v>
      </c>
      <c r="H165" s="22">
        <f t="shared" si="81"/>
        <v>3163.7397400554255</v>
      </c>
      <c r="I165" s="22">
        <f t="shared" si="81"/>
        <v>2853.406956666252</v>
      </c>
      <c r="J165" s="22">
        <f t="shared" si="81"/>
        <v>3058.1754999803898</v>
      </c>
      <c r="K165" s="22">
        <f t="shared" si="81"/>
        <v>2999.6377504673496</v>
      </c>
      <c r="L165" s="22">
        <f t="shared" si="81"/>
        <v>3322.4885495871131</v>
      </c>
      <c r="M165" s="22">
        <f t="shared" si="81"/>
        <v>2768.2227559988237</v>
      </c>
      <c r="N165" s="22">
        <f t="shared" si="81"/>
        <v>2998.8695736533491</v>
      </c>
      <c r="O165" s="22">
        <f t="shared" si="81"/>
        <v>3086.4135155787726</v>
      </c>
      <c r="P165" s="22">
        <f t="shared" si="81"/>
        <v>2545.491335359382</v>
      </c>
      <c r="Q165" s="22">
        <f t="shared" si="81"/>
        <v>2748.6023476347568</v>
      </c>
    </row>
    <row r="166" spans="1:17" ht="12" customHeight="1" x14ac:dyDescent="0.3">
      <c r="A166" s="23" t="s">
        <v>64</v>
      </c>
      <c r="B166" s="30">
        <f t="shared" ref="B166:Q166" si="82">IF(B112=0,0,B112/B$17)</f>
        <v>20.587573569910774</v>
      </c>
      <c r="C166" s="30">
        <f t="shared" si="82"/>
        <v>23.212277290852182</v>
      </c>
      <c r="D166" s="30">
        <f t="shared" si="82"/>
        <v>25.785637700181464</v>
      </c>
      <c r="E166" s="30">
        <f t="shared" si="82"/>
        <v>28.438007494571202</v>
      </c>
      <c r="F166" s="30">
        <f t="shared" si="82"/>
        <v>31.689166306753574</v>
      </c>
      <c r="G166" s="30">
        <f t="shared" si="82"/>
        <v>35.487274670889384</v>
      </c>
      <c r="H166" s="30">
        <f t="shared" si="82"/>
        <v>39.747951688626394</v>
      </c>
      <c r="I166" s="30">
        <f t="shared" si="82"/>
        <v>43.778978531449283</v>
      </c>
      <c r="J166" s="30">
        <f t="shared" si="82"/>
        <v>49.44214294124162</v>
      </c>
      <c r="K166" s="30">
        <f t="shared" si="82"/>
        <v>54.545822010693982</v>
      </c>
      <c r="L166" s="30">
        <f t="shared" si="82"/>
        <v>60.616061417197457</v>
      </c>
      <c r="M166" s="30">
        <f t="shared" si="82"/>
        <v>69.237496814247294</v>
      </c>
      <c r="N166" s="30">
        <f t="shared" si="82"/>
        <v>78.131826317512221</v>
      </c>
      <c r="O166" s="30">
        <f t="shared" si="82"/>
        <v>83.159968095120206</v>
      </c>
      <c r="P166" s="30">
        <f t="shared" si="82"/>
        <v>88.586612077446944</v>
      </c>
      <c r="Q166" s="30">
        <f t="shared" si="82"/>
        <v>93.671230410574339</v>
      </c>
    </row>
    <row r="167" spans="1:17" ht="12" customHeight="1" x14ac:dyDescent="0.3">
      <c r="A167" s="23" t="s">
        <v>63</v>
      </c>
      <c r="B167" s="22">
        <f t="shared" ref="B167:Q167" si="83">IF(B113=0,0,B113/B$17)</f>
        <v>602.56506672083412</v>
      </c>
      <c r="C167" s="22">
        <f t="shared" si="83"/>
        <v>609.63072045167519</v>
      </c>
      <c r="D167" s="22">
        <f t="shared" si="83"/>
        <v>614.75264053640865</v>
      </c>
      <c r="E167" s="22">
        <f t="shared" si="83"/>
        <v>624.84952470503231</v>
      </c>
      <c r="F167" s="22">
        <f t="shared" si="83"/>
        <v>629.69184096685944</v>
      </c>
      <c r="G167" s="22">
        <f t="shared" si="83"/>
        <v>632.89460072387249</v>
      </c>
      <c r="H167" s="22">
        <f t="shared" si="83"/>
        <v>634.81732447949355</v>
      </c>
      <c r="I167" s="22">
        <f t="shared" si="83"/>
        <v>634.62964620466437</v>
      </c>
      <c r="J167" s="22">
        <f t="shared" si="83"/>
        <v>638.70983912997735</v>
      </c>
      <c r="K167" s="22">
        <f t="shared" si="83"/>
        <v>641.20134928166954</v>
      </c>
      <c r="L167" s="22">
        <f t="shared" si="83"/>
        <v>655.65132175124222</v>
      </c>
      <c r="M167" s="22">
        <f t="shared" si="83"/>
        <v>649.54181515258983</v>
      </c>
      <c r="N167" s="22">
        <f t="shared" si="83"/>
        <v>669.84568652076905</v>
      </c>
      <c r="O167" s="22">
        <f t="shared" si="83"/>
        <v>675.9196953206332</v>
      </c>
      <c r="P167" s="22">
        <f t="shared" si="83"/>
        <v>671.62884088533667</v>
      </c>
      <c r="Q167" s="22">
        <f t="shared" si="83"/>
        <v>675.47960135539427</v>
      </c>
    </row>
    <row r="168" spans="1:17" ht="12" customHeight="1" x14ac:dyDescent="0.3">
      <c r="A168" s="29" t="s">
        <v>62</v>
      </c>
      <c r="B168" s="18">
        <f t="shared" ref="B168:Q168" si="84">IF(B114=0,0,B114/B$17)</f>
        <v>255.56517746338332</v>
      </c>
      <c r="C168" s="18">
        <f t="shared" si="84"/>
        <v>259.48527063290379</v>
      </c>
      <c r="D168" s="18">
        <f t="shared" si="84"/>
        <v>267.64340952361511</v>
      </c>
      <c r="E168" s="18">
        <f t="shared" si="84"/>
        <v>279.07531375247174</v>
      </c>
      <c r="F168" s="18">
        <f t="shared" si="84"/>
        <v>284.42800195355085</v>
      </c>
      <c r="G168" s="18">
        <f t="shared" si="84"/>
        <v>289.38976100059602</v>
      </c>
      <c r="H168" s="18">
        <f t="shared" si="84"/>
        <v>293.5503199681695</v>
      </c>
      <c r="I168" s="18">
        <f t="shared" si="84"/>
        <v>297.02792323841942</v>
      </c>
      <c r="J168" s="18">
        <f t="shared" si="84"/>
        <v>296.92989737149577</v>
      </c>
      <c r="K168" s="18">
        <f t="shared" si="84"/>
        <v>300.2614108409515</v>
      </c>
      <c r="L168" s="18">
        <f t="shared" si="84"/>
        <v>308.28149250521557</v>
      </c>
      <c r="M168" s="18">
        <f t="shared" si="84"/>
        <v>305.35164686407313</v>
      </c>
      <c r="N168" s="18">
        <f t="shared" si="84"/>
        <v>312.92982658877008</v>
      </c>
      <c r="O168" s="18">
        <f t="shared" si="84"/>
        <v>316.09828332293256</v>
      </c>
      <c r="P168" s="18">
        <f t="shared" si="84"/>
        <v>312.84158596278246</v>
      </c>
      <c r="Q168" s="18">
        <f t="shared" si="84"/>
        <v>320.76361845244003</v>
      </c>
    </row>
    <row r="169" spans="1:17" s="28" customFormat="1" ht="12" customHeight="1" x14ac:dyDescent="0.3"/>
    <row r="170" spans="1:17" ht="12.9" customHeight="1" x14ac:dyDescent="0.3">
      <c r="A170" s="27" t="s">
        <v>67</v>
      </c>
      <c r="B170" s="26">
        <f t="shared" ref="B170:Q170" si="85">IF(B116=0,0,B116/B$17)</f>
        <v>966.7190096204348</v>
      </c>
      <c r="C170" s="26">
        <f t="shared" si="85"/>
        <v>1021.9989586456203</v>
      </c>
      <c r="D170" s="26">
        <f t="shared" si="85"/>
        <v>984.25201615023138</v>
      </c>
      <c r="E170" s="26">
        <f t="shared" si="85"/>
        <v>1004.2931164342585</v>
      </c>
      <c r="F170" s="26">
        <f t="shared" si="85"/>
        <v>997.68042046545042</v>
      </c>
      <c r="G170" s="26">
        <f t="shared" si="85"/>
        <v>979.97099221732435</v>
      </c>
      <c r="H170" s="26">
        <f t="shared" si="85"/>
        <v>956.96737214012205</v>
      </c>
      <c r="I170" s="26">
        <f t="shared" si="85"/>
        <v>839.58048179560399</v>
      </c>
      <c r="J170" s="26">
        <f t="shared" si="85"/>
        <v>896.95492410814802</v>
      </c>
      <c r="K170" s="26">
        <f t="shared" si="85"/>
        <v>867.24601986656182</v>
      </c>
      <c r="L170" s="26">
        <f t="shared" si="85"/>
        <v>928.94748429212473</v>
      </c>
      <c r="M170" s="26">
        <f t="shared" si="85"/>
        <v>790.91380110073135</v>
      </c>
      <c r="N170" s="26">
        <f t="shared" si="85"/>
        <v>827.97613746509364</v>
      </c>
      <c r="O170" s="26">
        <f t="shared" si="85"/>
        <v>831.75490810207646</v>
      </c>
      <c r="P170" s="26">
        <f t="shared" si="85"/>
        <v>700.30137869452017</v>
      </c>
      <c r="Q170" s="26">
        <f t="shared" si="85"/>
        <v>730.72625729424749</v>
      </c>
    </row>
    <row r="171" spans="1:17" ht="12" customHeight="1" x14ac:dyDescent="0.3">
      <c r="A171" s="25" t="s">
        <v>43</v>
      </c>
      <c r="B171" s="24">
        <f t="shared" ref="B171:Q171" si="86">IF(B117=0,0,B117/B$17)</f>
        <v>966.7190096204348</v>
      </c>
      <c r="C171" s="24">
        <f t="shared" si="86"/>
        <v>1021.9989586456203</v>
      </c>
      <c r="D171" s="24">
        <f t="shared" si="86"/>
        <v>984.25201615023138</v>
      </c>
      <c r="E171" s="24">
        <f t="shared" si="86"/>
        <v>1004.2931164342585</v>
      </c>
      <c r="F171" s="24">
        <f t="shared" si="86"/>
        <v>997.68042046545042</v>
      </c>
      <c r="G171" s="24">
        <f t="shared" si="86"/>
        <v>979.97099221732435</v>
      </c>
      <c r="H171" s="24">
        <f t="shared" si="86"/>
        <v>956.96737214012205</v>
      </c>
      <c r="I171" s="24">
        <f t="shared" si="86"/>
        <v>839.58048179560399</v>
      </c>
      <c r="J171" s="24">
        <f t="shared" si="86"/>
        <v>896.95492410814802</v>
      </c>
      <c r="K171" s="24">
        <f t="shared" si="86"/>
        <v>867.24601986656182</v>
      </c>
      <c r="L171" s="24">
        <f t="shared" si="86"/>
        <v>928.94748429212473</v>
      </c>
      <c r="M171" s="24">
        <f t="shared" si="86"/>
        <v>790.91380110073135</v>
      </c>
      <c r="N171" s="24">
        <f t="shared" si="86"/>
        <v>827.97613746509364</v>
      </c>
      <c r="O171" s="24">
        <f t="shared" si="86"/>
        <v>831.75490810207646</v>
      </c>
      <c r="P171" s="24">
        <f t="shared" si="86"/>
        <v>700.30137869452017</v>
      </c>
      <c r="Q171" s="24">
        <f t="shared" si="86"/>
        <v>730.72625729424749</v>
      </c>
    </row>
    <row r="172" spans="1:17" ht="12" customHeight="1" x14ac:dyDescent="0.3">
      <c r="A172" s="23" t="s">
        <v>65</v>
      </c>
      <c r="B172" s="22">
        <f t="shared" ref="B172:Q172" si="87">IF(B118=0,0,B118/B$17)</f>
        <v>762.4532974087665</v>
      </c>
      <c r="C172" s="22">
        <f t="shared" si="87"/>
        <v>815.79261947093266</v>
      </c>
      <c r="D172" s="22">
        <f t="shared" si="87"/>
        <v>775.75561906274015</v>
      </c>
      <c r="E172" s="22">
        <f t="shared" si="87"/>
        <v>792.56051215860464</v>
      </c>
      <c r="F172" s="22">
        <f t="shared" si="87"/>
        <v>783.01328091099776</v>
      </c>
      <c r="G172" s="22">
        <f t="shared" si="87"/>
        <v>764.76780939805235</v>
      </c>
      <c r="H172" s="22">
        <f t="shared" si="87"/>
        <v>744.88841218698417</v>
      </c>
      <c r="I172" s="22">
        <f t="shared" si="87"/>
        <v>633.89474028288896</v>
      </c>
      <c r="J172" s="22">
        <f t="shared" si="87"/>
        <v>689.3892559168354</v>
      </c>
      <c r="K172" s="22">
        <f t="shared" si="87"/>
        <v>659.98603281476665</v>
      </c>
      <c r="L172" s="22">
        <f t="shared" si="87"/>
        <v>717.94768003439935</v>
      </c>
      <c r="M172" s="22">
        <f t="shared" si="87"/>
        <v>584.65255272078207</v>
      </c>
      <c r="N172" s="22">
        <f t="shared" si="87"/>
        <v>620.06175466760737</v>
      </c>
      <c r="O172" s="22">
        <f t="shared" si="87"/>
        <v>625.4720827232934</v>
      </c>
      <c r="P172" s="22">
        <f t="shared" si="87"/>
        <v>499.37787667314467</v>
      </c>
      <c r="Q172" s="22">
        <f t="shared" si="87"/>
        <v>531.37255187929702</v>
      </c>
    </row>
    <row r="173" spans="1:17" ht="12" customHeight="1" x14ac:dyDescent="0.3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3">
      <c r="A174" s="23" t="s">
        <v>63</v>
      </c>
      <c r="B174" s="22">
        <f t="shared" ref="B174:Q174" si="89">IF(B120=0,0,B120/B$17)</f>
        <v>145.73578076806683</v>
      </c>
      <c r="C174" s="22">
        <f t="shared" si="89"/>
        <v>148.13490888135922</v>
      </c>
      <c r="D174" s="22">
        <f t="shared" si="89"/>
        <v>148.78547264591487</v>
      </c>
      <c r="E174" s="22">
        <f t="shared" si="89"/>
        <v>149.88704282105803</v>
      </c>
      <c r="F174" s="22">
        <f t="shared" si="89"/>
        <v>151.31465079140466</v>
      </c>
      <c r="G174" s="22">
        <f t="shared" si="89"/>
        <v>150.44697002492649</v>
      </c>
      <c r="H174" s="22">
        <f t="shared" si="89"/>
        <v>149.5571177961464</v>
      </c>
      <c r="I174" s="22">
        <f t="shared" si="89"/>
        <v>143.95042389614486</v>
      </c>
      <c r="J174" s="22">
        <f t="shared" si="89"/>
        <v>145.46633544920999</v>
      </c>
      <c r="K174" s="22">
        <f t="shared" si="89"/>
        <v>144.42200825486071</v>
      </c>
      <c r="L174" s="22">
        <f t="shared" si="89"/>
        <v>145.74526293551605</v>
      </c>
      <c r="M174" s="22">
        <f t="shared" si="89"/>
        <v>142.6295163433598</v>
      </c>
      <c r="N174" s="22">
        <f t="shared" si="89"/>
        <v>143.7680776732295</v>
      </c>
      <c r="O174" s="22">
        <f t="shared" si="89"/>
        <v>142.00410206601018</v>
      </c>
      <c r="P174" s="22">
        <f t="shared" si="89"/>
        <v>138.58296533138696</v>
      </c>
      <c r="Q174" s="22">
        <f t="shared" si="89"/>
        <v>136.76403638658039</v>
      </c>
    </row>
    <row r="175" spans="1:17" ht="12" customHeight="1" x14ac:dyDescent="0.3">
      <c r="A175" s="21" t="s">
        <v>62</v>
      </c>
      <c r="B175" s="20">
        <f t="shared" ref="B175:Q175" si="90">IF(B121=0,0,B121/B$17)</f>
        <v>58.529931443601605</v>
      </c>
      <c r="C175" s="20">
        <f t="shared" si="90"/>
        <v>58.071430293328497</v>
      </c>
      <c r="D175" s="20">
        <f t="shared" si="90"/>
        <v>59.710924441576338</v>
      </c>
      <c r="E175" s="20">
        <f t="shared" si="90"/>
        <v>61.845561454595824</v>
      </c>
      <c r="F175" s="20">
        <f t="shared" si="90"/>
        <v>63.352488763047937</v>
      </c>
      <c r="G175" s="20">
        <f t="shared" si="90"/>
        <v>64.756212794345586</v>
      </c>
      <c r="H175" s="20">
        <f t="shared" si="90"/>
        <v>62.521842156991575</v>
      </c>
      <c r="I175" s="20">
        <f t="shared" si="90"/>
        <v>61.735317616570107</v>
      </c>
      <c r="J175" s="20">
        <f t="shared" si="90"/>
        <v>62.099332742102646</v>
      </c>
      <c r="K175" s="20">
        <f t="shared" si="90"/>
        <v>62.837978796934429</v>
      </c>
      <c r="L175" s="20">
        <f t="shared" si="90"/>
        <v>65.254541322209519</v>
      </c>
      <c r="M175" s="20">
        <f t="shared" si="90"/>
        <v>63.631732036589419</v>
      </c>
      <c r="N175" s="20">
        <f t="shared" si="90"/>
        <v>64.146305124256799</v>
      </c>
      <c r="O175" s="20">
        <f t="shared" si="90"/>
        <v>64.278723312772868</v>
      </c>
      <c r="P175" s="20">
        <f t="shared" si="90"/>
        <v>62.34053668998849</v>
      </c>
      <c r="Q175" s="20">
        <f t="shared" si="90"/>
        <v>62.589669028370082</v>
      </c>
    </row>
    <row r="176" spans="1:17" ht="12" customHeight="1" x14ac:dyDescent="0.3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116</v>
      </c>
      <c r="B3" s="93">
        <f t="shared" ref="B3:Q3" si="0">B4</f>
        <v>197272820</v>
      </c>
      <c r="C3" s="93">
        <f t="shared" si="0"/>
        <v>198661468</v>
      </c>
      <c r="D3" s="93">
        <f t="shared" si="0"/>
        <v>199997747</v>
      </c>
      <c r="E3" s="93">
        <f t="shared" si="0"/>
        <v>201699228</v>
      </c>
      <c r="F3" s="93">
        <f t="shared" si="0"/>
        <v>203481662</v>
      </c>
      <c r="G3" s="93">
        <f t="shared" si="0"/>
        <v>204955897</v>
      </c>
      <c r="H3" s="93">
        <f t="shared" si="0"/>
        <v>206132820</v>
      </c>
      <c r="I3" s="93">
        <f t="shared" si="0"/>
        <v>207696837</v>
      </c>
      <c r="J3" s="93">
        <f t="shared" si="0"/>
        <v>209880927</v>
      </c>
      <c r="K3" s="93">
        <f t="shared" si="0"/>
        <v>211598315</v>
      </c>
      <c r="L3" s="93">
        <f t="shared" si="0"/>
        <v>213323135</v>
      </c>
      <c r="M3" s="93">
        <f t="shared" si="0"/>
        <v>214238708</v>
      </c>
      <c r="N3" s="93">
        <f t="shared" si="0"/>
        <v>216064680.99999997</v>
      </c>
      <c r="O3" s="93">
        <f t="shared" si="0"/>
        <v>217240325</v>
      </c>
      <c r="P3" s="93">
        <f t="shared" si="0"/>
        <v>219057129</v>
      </c>
      <c r="Q3" s="93">
        <f t="shared" si="0"/>
        <v>220501861.99999997</v>
      </c>
    </row>
    <row r="4" spans="1:17" ht="12.9" customHeight="1" x14ac:dyDescent="0.3">
      <c r="A4" s="89" t="s">
        <v>65</v>
      </c>
      <c r="B4" s="88">
        <f t="shared" ref="B4" si="1">SUM(B5:B13)</f>
        <v>197272820</v>
      </c>
      <c r="C4" s="88">
        <f t="shared" ref="C4:Q4" si="2">SUM(C5:C13)</f>
        <v>198661468</v>
      </c>
      <c r="D4" s="88">
        <f t="shared" si="2"/>
        <v>199997747</v>
      </c>
      <c r="E4" s="88">
        <f t="shared" si="2"/>
        <v>201699228</v>
      </c>
      <c r="F4" s="88">
        <f t="shared" si="2"/>
        <v>203481662</v>
      </c>
      <c r="G4" s="88">
        <f t="shared" si="2"/>
        <v>204955897</v>
      </c>
      <c r="H4" s="88">
        <f t="shared" si="2"/>
        <v>206132820</v>
      </c>
      <c r="I4" s="88">
        <f t="shared" si="2"/>
        <v>207696837</v>
      </c>
      <c r="J4" s="88">
        <f t="shared" si="2"/>
        <v>209880927</v>
      </c>
      <c r="K4" s="88">
        <f t="shared" si="2"/>
        <v>211598315</v>
      </c>
      <c r="L4" s="88">
        <f t="shared" si="2"/>
        <v>213323135</v>
      </c>
      <c r="M4" s="88">
        <f t="shared" si="2"/>
        <v>214238708</v>
      </c>
      <c r="N4" s="88">
        <f t="shared" si="2"/>
        <v>216064680.99999997</v>
      </c>
      <c r="O4" s="88">
        <f t="shared" si="2"/>
        <v>217240325</v>
      </c>
      <c r="P4" s="88">
        <f t="shared" si="2"/>
        <v>219057129</v>
      </c>
      <c r="Q4" s="88">
        <f t="shared" si="2"/>
        <v>220501861.99999997</v>
      </c>
    </row>
    <row r="5" spans="1:17" ht="12" customHeight="1" x14ac:dyDescent="0.3">
      <c r="A5" s="87" t="s">
        <v>58</v>
      </c>
      <c r="B5" s="86">
        <v>7439563</v>
      </c>
      <c r="C5" s="86">
        <v>7200257</v>
      </c>
      <c r="D5" s="86">
        <v>7439036</v>
      </c>
      <c r="E5" s="86">
        <v>7201527</v>
      </c>
      <c r="F5" s="86">
        <v>7147251</v>
      </c>
      <c r="G5" s="86">
        <v>7169164</v>
      </c>
      <c r="H5" s="86">
        <v>7415617</v>
      </c>
      <c r="I5" s="86">
        <v>7444485</v>
      </c>
      <c r="J5" s="86">
        <v>7626021</v>
      </c>
      <c r="K5" s="86">
        <v>7571027.0000000019</v>
      </c>
      <c r="L5" s="86">
        <v>7866817.0000000009</v>
      </c>
      <c r="M5" s="86">
        <v>7888755.0000000009</v>
      </c>
      <c r="N5" s="86">
        <v>7744292</v>
      </c>
      <c r="O5" s="86">
        <v>7437956.0000000009</v>
      </c>
      <c r="P5" s="86">
        <v>7316790</v>
      </c>
      <c r="Q5" s="86">
        <v>7095488.9999999991</v>
      </c>
    </row>
    <row r="6" spans="1:17" ht="12" customHeight="1" x14ac:dyDescent="0.3">
      <c r="A6" s="87" t="s">
        <v>84</v>
      </c>
      <c r="B6" s="86">
        <v>2116722</v>
      </c>
      <c r="C6" s="86">
        <v>2059313</v>
      </c>
      <c r="D6" s="86">
        <v>2039541</v>
      </c>
      <c r="E6" s="86">
        <v>1957270</v>
      </c>
      <c r="F6" s="86">
        <v>1942010</v>
      </c>
      <c r="G6" s="86">
        <v>1925210</v>
      </c>
      <c r="H6" s="86">
        <v>1997812</v>
      </c>
      <c r="I6" s="86">
        <v>2079112</v>
      </c>
      <c r="J6" s="86">
        <v>2135798</v>
      </c>
      <c r="K6" s="86">
        <v>2138680</v>
      </c>
      <c r="L6" s="86">
        <v>2189144</v>
      </c>
      <c r="M6" s="86">
        <v>2255763</v>
      </c>
      <c r="N6" s="86">
        <v>2175399.9999999995</v>
      </c>
      <c r="O6" s="86">
        <v>2157163</v>
      </c>
      <c r="P6" s="86">
        <v>2123377.0000000005</v>
      </c>
      <c r="Q6" s="86">
        <v>1985541</v>
      </c>
    </row>
    <row r="7" spans="1:17" ht="12" customHeight="1" x14ac:dyDescent="0.3">
      <c r="A7" s="87" t="s">
        <v>110</v>
      </c>
      <c r="B7" s="86">
        <v>40531566</v>
      </c>
      <c r="C7" s="86">
        <v>40859003</v>
      </c>
      <c r="D7" s="86">
        <v>39471182</v>
      </c>
      <c r="E7" s="86">
        <v>38148375</v>
      </c>
      <c r="F7" s="86">
        <v>37557897</v>
      </c>
      <c r="G7" s="86">
        <v>36999769</v>
      </c>
      <c r="H7" s="86">
        <v>35933759</v>
      </c>
      <c r="I7" s="86">
        <v>33809001</v>
      </c>
      <c r="J7" s="86">
        <v>33330201</v>
      </c>
      <c r="K7" s="86">
        <v>32627803</v>
      </c>
      <c r="L7" s="86">
        <v>31784375</v>
      </c>
      <c r="M7" s="86">
        <v>31574872</v>
      </c>
      <c r="N7" s="86">
        <v>30499371.999999993</v>
      </c>
      <c r="O7" s="86">
        <v>30226966</v>
      </c>
      <c r="P7" s="86">
        <v>30805698</v>
      </c>
      <c r="Q7" s="86">
        <v>30907896.999999996</v>
      </c>
    </row>
    <row r="8" spans="1:17" ht="12" customHeight="1" x14ac:dyDescent="0.3">
      <c r="A8" s="87" t="s">
        <v>109</v>
      </c>
      <c r="B8" s="86">
        <v>82563573</v>
      </c>
      <c r="C8" s="86">
        <v>83305186</v>
      </c>
      <c r="D8" s="86">
        <v>85298840</v>
      </c>
      <c r="E8" s="86">
        <v>87847485</v>
      </c>
      <c r="F8" s="86">
        <v>89533356</v>
      </c>
      <c r="G8" s="86">
        <v>90332832</v>
      </c>
      <c r="H8" s="86">
        <v>90849969</v>
      </c>
      <c r="I8" s="86">
        <v>90393096</v>
      </c>
      <c r="J8" s="86">
        <v>92246709</v>
      </c>
      <c r="K8" s="86">
        <v>93474529</v>
      </c>
      <c r="L8" s="86">
        <v>93957896</v>
      </c>
      <c r="M8" s="86">
        <v>92804127</v>
      </c>
      <c r="N8" s="86">
        <v>95141386.999999985</v>
      </c>
      <c r="O8" s="86">
        <v>93552855</v>
      </c>
      <c r="P8" s="86">
        <v>92500696</v>
      </c>
      <c r="Q8" s="86">
        <v>92884880.999999985</v>
      </c>
    </row>
    <row r="9" spans="1:17" ht="12" customHeight="1" x14ac:dyDescent="0.3">
      <c r="A9" s="87" t="s">
        <v>55</v>
      </c>
      <c r="B9" s="86">
        <v>25353999</v>
      </c>
      <c r="C9" s="86">
        <v>24480779</v>
      </c>
      <c r="D9" s="86">
        <v>25480944</v>
      </c>
      <c r="E9" s="86">
        <v>26204117</v>
      </c>
      <c r="F9" s="86">
        <v>26664104</v>
      </c>
      <c r="G9" s="86">
        <v>27730544</v>
      </c>
      <c r="H9" s="86">
        <v>29117561</v>
      </c>
      <c r="I9" s="86">
        <v>32320125</v>
      </c>
      <c r="J9" s="86">
        <v>33511449</v>
      </c>
      <c r="K9" s="86">
        <v>34935017</v>
      </c>
      <c r="L9" s="86">
        <v>36047105</v>
      </c>
      <c r="M9" s="86">
        <v>37514914</v>
      </c>
      <c r="N9" s="86">
        <v>39059158.999999993</v>
      </c>
      <c r="O9" s="86">
        <v>40686699</v>
      </c>
      <c r="P9" s="86">
        <v>41957915</v>
      </c>
      <c r="Q9" s="86">
        <v>42077309.999999993</v>
      </c>
    </row>
    <row r="10" spans="1:17" ht="12" customHeight="1" x14ac:dyDescent="0.3">
      <c r="A10" s="87" t="s">
        <v>79</v>
      </c>
      <c r="B10" s="86">
        <v>149557</v>
      </c>
      <c r="C10" s="86">
        <v>147590</v>
      </c>
      <c r="D10" s="86">
        <v>157044</v>
      </c>
      <c r="E10" s="86">
        <v>158616</v>
      </c>
      <c r="F10" s="86">
        <v>157061.99999999997</v>
      </c>
      <c r="G10" s="86">
        <v>50875</v>
      </c>
      <c r="H10" s="86">
        <v>54443</v>
      </c>
      <c r="I10" s="86">
        <v>63897</v>
      </c>
      <c r="J10" s="86">
        <v>71881</v>
      </c>
      <c r="K10" s="86">
        <v>94265</v>
      </c>
      <c r="L10" s="86">
        <v>108726</v>
      </c>
      <c r="M10" s="86">
        <v>134402</v>
      </c>
      <c r="N10" s="86">
        <v>153705.99999999997</v>
      </c>
      <c r="O10" s="86">
        <v>165407</v>
      </c>
      <c r="P10" s="86">
        <v>175690</v>
      </c>
      <c r="Q10" s="86">
        <v>183213.99999999997</v>
      </c>
    </row>
    <row r="11" spans="1:17" ht="12" customHeight="1" x14ac:dyDescent="0.3">
      <c r="A11" s="87" t="s">
        <v>61</v>
      </c>
      <c r="B11" s="86">
        <v>25550219</v>
      </c>
      <c r="C11" s="86">
        <v>26566529</v>
      </c>
      <c r="D11" s="86">
        <v>25616594</v>
      </c>
      <c r="E11" s="86">
        <v>24996557</v>
      </c>
      <c r="F11" s="86">
        <v>24888526</v>
      </c>
      <c r="G11" s="86">
        <v>24670152</v>
      </c>
      <c r="H11" s="86">
        <v>24218008</v>
      </c>
      <c r="I11" s="86">
        <v>24566648</v>
      </c>
      <c r="J11" s="86">
        <v>23745231</v>
      </c>
      <c r="K11" s="86">
        <v>23317127</v>
      </c>
      <c r="L11" s="86">
        <v>23710840</v>
      </c>
      <c r="M11" s="86">
        <v>23974841</v>
      </c>
      <c r="N11" s="86">
        <v>22793960.999999996</v>
      </c>
      <c r="O11" s="86">
        <v>23928671</v>
      </c>
      <c r="P11" s="86">
        <v>24442549</v>
      </c>
      <c r="Q11" s="86">
        <v>24804387.999999996</v>
      </c>
    </row>
    <row r="12" spans="1:17" ht="12" customHeight="1" x14ac:dyDescent="0.3">
      <c r="A12" s="87" t="s">
        <v>115</v>
      </c>
      <c r="B12" s="86">
        <v>1053240</v>
      </c>
      <c r="C12" s="86">
        <v>1314915</v>
      </c>
      <c r="D12" s="86">
        <v>1561979</v>
      </c>
      <c r="E12" s="86">
        <v>1887006</v>
      </c>
      <c r="F12" s="86">
        <v>2187593</v>
      </c>
      <c r="G12" s="86">
        <v>2551221</v>
      </c>
      <c r="H12" s="86">
        <v>2920977</v>
      </c>
      <c r="I12" s="86">
        <v>3258373</v>
      </c>
      <c r="J12" s="86">
        <v>3562014</v>
      </c>
      <c r="K12" s="86">
        <v>3878745</v>
      </c>
      <c r="L12" s="86">
        <v>4349006</v>
      </c>
      <c r="M12" s="86">
        <v>5007886</v>
      </c>
      <c r="N12" s="86">
        <v>5624269.9999999991</v>
      </c>
      <c r="O12" s="86">
        <v>6435958</v>
      </c>
      <c r="P12" s="86">
        <v>7330384</v>
      </c>
      <c r="Q12" s="86">
        <v>8487011.9999999981</v>
      </c>
    </row>
    <row r="13" spans="1:17" ht="12" customHeight="1" x14ac:dyDescent="0.3">
      <c r="A13" s="51" t="s">
        <v>114</v>
      </c>
      <c r="B13" s="92">
        <v>12514381</v>
      </c>
      <c r="C13" s="92">
        <v>12727896</v>
      </c>
      <c r="D13" s="92">
        <v>12932587</v>
      </c>
      <c r="E13" s="92">
        <v>13298275.000000002</v>
      </c>
      <c r="F13" s="92">
        <v>13403863.000000002</v>
      </c>
      <c r="G13" s="92">
        <v>13526130</v>
      </c>
      <c r="H13" s="92">
        <v>13624674</v>
      </c>
      <c r="I13" s="92">
        <v>13762100</v>
      </c>
      <c r="J13" s="92">
        <v>13651623</v>
      </c>
      <c r="K13" s="92">
        <v>13561122</v>
      </c>
      <c r="L13" s="92">
        <v>13309226</v>
      </c>
      <c r="M13" s="92">
        <v>13083148</v>
      </c>
      <c r="N13" s="92">
        <v>12873133.999999998</v>
      </c>
      <c r="O13" s="92">
        <v>12648650</v>
      </c>
      <c r="P13" s="92">
        <v>12404030</v>
      </c>
      <c r="Q13" s="92">
        <v>12076129.999999998</v>
      </c>
    </row>
    <row r="14" spans="1:17" ht="12" hidden="1" customHeight="1" x14ac:dyDescent="0.3">
      <c r="A14" s="91" t="s">
        <v>113</v>
      </c>
      <c r="B14" s="90">
        <f t="shared" ref="B14" si="3">SUM(B5:B11)</f>
        <v>183705199</v>
      </c>
      <c r="C14" s="90">
        <f t="shared" ref="C14:Q14" si="4">SUM(C5:C11)</f>
        <v>184618657</v>
      </c>
      <c r="D14" s="90">
        <f t="shared" si="4"/>
        <v>185503181</v>
      </c>
      <c r="E14" s="90">
        <f t="shared" si="4"/>
        <v>186513947</v>
      </c>
      <c r="F14" s="90">
        <f t="shared" si="4"/>
        <v>187890206</v>
      </c>
      <c r="G14" s="90">
        <f t="shared" si="4"/>
        <v>188878546</v>
      </c>
      <c r="H14" s="90">
        <f t="shared" si="4"/>
        <v>189587169</v>
      </c>
      <c r="I14" s="90">
        <f t="shared" si="4"/>
        <v>190676364</v>
      </c>
      <c r="J14" s="90">
        <f t="shared" si="4"/>
        <v>192667290</v>
      </c>
      <c r="K14" s="90">
        <f t="shared" si="4"/>
        <v>194158448</v>
      </c>
      <c r="L14" s="90">
        <f t="shared" si="4"/>
        <v>195664903</v>
      </c>
      <c r="M14" s="90">
        <f t="shared" si="4"/>
        <v>196147674</v>
      </c>
      <c r="N14" s="90">
        <f t="shared" si="4"/>
        <v>197567276.99999997</v>
      </c>
      <c r="O14" s="90">
        <f t="shared" si="4"/>
        <v>198155717</v>
      </c>
      <c r="P14" s="90">
        <f t="shared" si="4"/>
        <v>199322715</v>
      </c>
      <c r="Q14" s="90">
        <f t="shared" si="4"/>
        <v>199938719.99999997</v>
      </c>
    </row>
    <row r="15" spans="1:17" ht="12.9" customHeight="1" x14ac:dyDescent="0.3">
      <c r="A15" s="89" t="s">
        <v>112</v>
      </c>
      <c r="B15" s="88">
        <f t="shared" ref="B15:Q15" si="5">B16</f>
        <v>4486157.7</v>
      </c>
      <c r="C15" s="88">
        <f t="shared" si="5"/>
        <v>5049595.0999999996</v>
      </c>
      <c r="D15" s="88">
        <f t="shared" si="5"/>
        <v>5609558.2999999998</v>
      </c>
      <c r="E15" s="88">
        <f t="shared" si="5"/>
        <v>6170041.1000000015</v>
      </c>
      <c r="F15" s="88">
        <f t="shared" si="5"/>
        <v>6854385.5</v>
      </c>
      <c r="G15" s="88">
        <f t="shared" si="5"/>
        <v>7669015</v>
      </c>
      <c r="H15" s="88">
        <f t="shared" si="5"/>
        <v>8643279.2000000011</v>
      </c>
      <c r="I15" s="88">
        <f t="shared" si="5"/>
        <v>9590605.6999999993</v>
      </c>
      <c r="J15" s="88">
        <f t="shared" si="5"/>
        <v>10798422.699999999</v>
      </c>
      <c r="K15" s="88">
        <f t="shared" si="5"/>
        <v>11916797.699999999</v>
      </c>
      <c r="L15" s="88">
        <f t="shared" si="5"/>
        <v>13295574.9</v>
      </c>
      <c r="M15" s="88">
        <f t="shared" si="5"/>
        <v>14864815.5</v>
      </c>
      <c r="N15" s="88">
        <f t="shared" si="5"/>
        <v>16602981.1875</v>
      </c>
      <c r="O15" s="88">
        <f t="shared" si="5"/>
        <v>17848416.200000003</v>
      </c>
      <c r="P15" s="88">
        <f t="shared" si="5"/>
        <v>19088391.900000002</v>
      </c>
      <c r="Q15" s="88">
        <f t="shared" si="5"/>
        <v>20228706.637500003</v>
      </c>
    </row>
    <row r="16" spans="1:17" ht="12" customHeight="1" x14ac:dyDescent="0.3">
      <c r="A16" s="87" t="s">
        <v>111</v>
      </c>
      <c r="B16" s="86">
        <v>4486157.7</v>
      </c>
      <c r="C16" s="86">
        <v>5049595.0999999996</v>
      </c>
      <c r="D16" s="86">
        <v>5609558.2999999998</v>
      </c>
      <c r="E16" s="86">
        <v>6170041.1000000015</v>
      </c>
      <c r="F16" s="86">
        <v>6854385.5</v>
      </c>
      <c r="G16" s="86">
        <v>7669015</v>
      </c>
      <c r="H16" s="86">
        <v>8643279.2000000011</v>
      </c>
      <c r="I16" s="86">
        <v>9590605.6999999993</v>
      </c>
      <c r="J16" s="86">
        <v>10798422.699999999</v>
      </c>
      <c r="K16" s="86">
        <v>11916797.699999999</v>
      </c>
      <c r="L16" s="86">
        <v>13295574.9</v>
      </c>
      <c r="M16" s="86">
        <v>14864815.5</v>
      </c>
      <c r="N16" s="86">
        <v>16602981.1875</v>
      </c>
      <c r="O16" s="86">
        <v>17848416.200000003</v>
      </c>
      <c r="P16" s="86">
        <v>19088391.900000002</v>
      </c>
      <c r="Q16" s="86">
        <v>20228706.637500003</v>
      </c>
    </row>
    <row r="17" spans="1:17" ht="12.9" customHeight="1" x14ac:dyDescent="0.3">
      <c r="A17" s="89" t="s">
        <v>63</v>
      </c>
      <c r="B17" s="88">
        <f t="shared" ref="B17" si="6">SUM(B18:B25)</f>
        <v>197272820</v>
      </c>
      <c r="C17" s="88">
        <f t="shared" ref="C17:Q17" si="7">SUM(C18:C25)</f>
        <v>198661468</v>
      </c>
      <c r="D17" s="88">
        <f t="shared" si="7"/>
        <v>199997747</v>
      </c>
      <c r="E17" s="88">
        <f t="shared" si="7"/>
        <v>201699228</v>
      </c>
      <c r="F17" s="88">
        <f t="shared" si="7"/>
        <v>203481662</v>
      </c>
      <c r="G17" s="88">
        <f t="shared" si="7"/>
        <v>204955897</v>
      </c>
      <c r="H17" s="88">
        <f t="shared" si="7"/>
        <v>206132820</v>
      </c>
      <c r="I17" s="88">
        <f t="shared" si="7"/>
        <v>207696837</v>
      </c>
      <c r="J17" s="88">
        <f t="shared" si="7"/>
        <v>209880927</v>
      </c>
      <c r="K17" s="88">
        <f t="shared" si="7"/>
        <v>211598315</v>
      </c>
      <c r="L17" s="88">
        <f t="shared" si="7"/>
        <v>213323135</v>
      </c>
      <c r="M17" s="88">
        <f t="shared" si="7"/>
        <v>214238708</v>
      </c>
      <c r="N17" s="88">
        <f t="shared" si="7"/>
        <v>216064680.99999997</v>
      </c>
      <c r="O17" s="88">
        <f t="shared" si="7"/>
        <v>217240325</v>
      </c>
      <c r="P17" s="88">
        <f t="shared" si="7"/>
        <v>219057129</v>
      </c>
      <c r="Q17" s="88">
        <f t="shared" si="7"/>
        <v>220501861.99999997</v>
      </c>
    </row>
    <row r="18" spans="1:17" ht="12" customHeight="1" x14ac:dyDescent="0.3">
      <c r="A18" s="87" t="s">
        <v>58</v>
      </c>
      <c r="B18" s="86">
        <v>3541859</v>
      </c>
      <c r="C18" s="86">
        <v>3563911</v>
      </c>
      <c r="D18" s="86">
        <v>4015068</v>
      </c>
      <c r="E18" s="86">
        <v>4024951</v>
      </c>
      <c r="F18" s="86">
        <v>4211409</v>
      </c>
      <c r="G18" s="86">
        <v>4552552</v>
      </c>
      <c r="H18" s="86">
        <v>4903947</v>
      </c>
      <c r="I18" s="86">
        <v>4984998</v>
      </c>
      <c r="J18" s="86">
        <v>5142900</v>
      </c>
      <c r="K18" s="86">
        <v>5203475.0000000019</v>
      </c>
      <c r="L18" s="86">
        <v>5454170.0000000019</v>
      </c>
      <c r="M18" s="86">
        <v>5497470.0000000019</v>
      </c>
      <c r="N18" s="86">
        <v>5444509.0000000009</v>
      </c>
      <c r="O18" s="86">
        <v>5320560.0000000019</v>
      </c>
      <c r="P18" s="86">
        <v>5310281.0000000009</v>
      </c>
      <c r="Q18" s="86">
        <v>5196137.9999999991</v>
      </c>
    </row>
    <row r="19" spans="1:17" s="28" customFormat="1" ht="12" customHeight="1" x14ac:dyDescent="0.3">
      <c r="A19" s="87" t="s">
        <v>84</v>
      </c>
      <c r="B19" s="86">
        <v>15721118</v>
      </c>
      <c r="C19" s="86">
        <v>15516103</v>
      </c>
      <c r="D19" s="86">
        <v>15367081</v>
      </c>
      <c r="E19" s="86">
        <v>15311899</v>
      </c>
      <c r="F19" s="86">
        <v>15175103</v>
      </c>
      <c r="G19" s="86">
        <v>14710164</v>
      </c>
      <c r="H19" s="86">
        <v>13944671</v>
      </c>
      <c r="I19" s="86">
        <v>13298535</v>
      </c>
      <c r="J19" s="86">
        <v>12781359</v>
      </c>
      <c r="K19" s="86">
        <v>12153388</v>
      </c>
      <c r="L19" s="86">
        <v>12020927.999999998</v>
      </c>
      <c r="M19" s="86">
        <v>10581380</v>
      </c>
      <c r="N19" s="86">
        <v>9669638.9999999981</v>
      </c>
      <c r="O19" s="86">
        <v>9471780</v>
      </c>
      <c r="P19" s="86">
        <v>8476164</v>
      </c>
      <c r="Q19" s="86">
        <v>7998502</v>
      </c>
    </row>
    <row r="20" spans="1:17" ht="12" customHeight="1" x14ac:dyDescent="0.3">
      <c r="A20" s="87" t="s">
        <v>110</v>
      </c>
      <c r="B20" s="86">
        <v>25463051</v>
      </c>
      <c r="C20" s="86">
        <v>26645853</v>
      </c>
      <c r="D20" s="86">
        <v>25977957</v>
      </c>
      <c r="E20" s="86">
        <v>25731207</v>
      </c>
      <c r="F20" s="86">
        <v>25639621</v>
      </c>
      <c r="G20" s="86">
        <v>25779639</v>
      </c>
      <c r="H20" s="86">
        <v>26141866</v>
      </c>
      <c r="I20" s="86">
        <v>23149032</v>
      </c>
      <c r="J20" s="86">
        <v>25650642</v>
      </c>
      <c r="K20" s="86">
        <v>24691401</v>
      </c>
      <c r="L20" s="86">
        <v>24064622</v>
      </c>
      <c r="M20" s="86">
        <v>24580236</v>
      </c>
      <c r="N20" s="86">
        <v>24247122.999999996</v>
      </c>
      <c r="O20" s="86">
        <v>24572952</v>
      </c>
      <c r="P20" s="86">
        <v>25685226</v>
      </c>
      <c r="Q20" s="86">
        <v>25970907.999999996</v>
      </c>
    </row>
    <row r="21" spans="1:17" ht="12" customHeight="1" x14ac:dyDescent="0.3">
      <c r="A21" s="87" t="s">
        <v>109</v>
      </c>
      <c r="B21" s="86">
        <v>72837127</v>
      </c>
      <c r="C21" s="86">
        <v>73736444</v>
      </c>
      <c r="D21" s="86">
        <v>76296537</v>
      </c>
      <c r="E21" s="86">
        <v>78465633</v>
      </c>
      <c r="F21" s="86">
        <v>80829832</v>
      </c>
      <c r="G21" s="86">
        <v>81274039</v>
      </c>
      <c r="H21" s="86">
        <v>82453932</v>
      </c>
      <c r="I21" s="86">
        <v>84308901</v>
      </c>
      <c r="J21" s="86">
        <v>84215918</v>
      </c>
      <c r="K21" s="86">
        <v>86881802</v>
      </c>
      <c r="L21" s="86">
        <v>89572086</v>
      </c>
      <c r="M21" s="86">
        <v>89888671</v>
      </c>
      <c r="N21" s="86">
        <v>91801925.999999985</v>
      </c>
      <c r="O21" s="86">
        <v>90939273</v>
      </c>
      <c r="P21" s="86">
        <v>89464775</v>
      </c>
      <c r="Q21" s="86">
        <v>90479930.999999985</v>
      </c>
    </row>
    <row r="22" spans="1:17" ht="12" customHeight="1" x14ac:dyDescent="0.3">
      <c r="A22" s="87" t="s">
        <v>55</v>
      </c>
      <c r="B22" s="86">
        <v>11175212</v>
      </c>
      <c r="C22" s="86">
        <v>11130045</v>
      </c>
      <c r="D22" s="86">
        <v>11736024</v>
      </c>
      <c r="E22" s="86">
        <v>12634351</v>
      </c>
      <c r="F22" s="86">
        <v>13244876</v>
      </c>
      <c r="G22" s="86">
        <v>14136715</v>
      </c>
      <c r="H22" s="86">
        <v>15202654</v>
      </c>
      <c r="I22" s="86">
        <v>17830028</v>
      </c>
      <c r="J22" s="86">
        <v>19313556</v>
      </c>
      <c r="K22" s="86">
        <v>20544332</v>
      </c>
      <c r="L22" s="86">
        <v>21215619</v>
      </c>
      <c r="M22" s="86">
        <v>22946077</v>
      </c>
      <c r="N22" s="86">
        <v>24163646.999999996</v>
      </c>
      <c r="O22" s="86">
        <v>26182197</v>
      </c>
      <c r="P22" s="86">
        <v>27984302</v>
      </c>
      <c r="Q22" s="86">
        <v>28409513.999999996</v>
      </c>
    </row>
    <row r="23" spans="1:17" ht="12" customHeight="1" x14ac:dyDescent="0.3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3">
      <c r="A24" s="87" t="s">
        <v>61</v>
      </c>
      <c r="B24" s="86">
        <v>22883466</v>
      </c>
      <c r="C24" s="86">
        <v>24176013</v>
      </c>
      <c r="D24" s="86">
        <v>23521405</v>
      </c>
      <c r="E24" s="86">
        <v>23180302</v>
      </c>
      <c r="F24" s="86">
        <v>23250137</v>
      </c>
      <c r="G24" s="86">
        <v>23339397</v>
      </c>
      <c r="H24" s="86">
        <v>23060466</v>
      </c>
      <c r="I24" s="86">
        <v>23515925</v>
      </c>
      <c r="J24" s="86">
        <v>22903910</v>
      </c>
      <c r="K24" s="86">
        <v>22629105</v>
      </c>
      <c r="L24" s="86">
        <v>22985666</v>
      </c>
      <c r="M24" s="86">
        <v>23497142</v>
      </c>
      <c r="N24" s="86">
        <v>22341132.999999996</v>
      </c>
      <c r="O24" s="86">
        <v>23426639</v>
      </c>
      <c r="P24" s="86">
        <v>23896192</v>
      </c>
      <c r="Q24" s="86">
        <v>24213949.999999996</v>
      </c>
    </row>
    <row r="25" spans="1:17" ht="12" customHeight="1" x14ac:dyDescent="0.3">
      <c r="A25" s="51" t="s">
        <v>60</v>
      </c>
      <c r="B25" s="92">
        <v>45650987</v>
      </c>
      <c r="C25" s="92">
        <v>43893099</v>
      </c>
      <c r="D25" s="92">
        <v>43083674.999999993</v>
      </c>
      <c r="E25" s="92">
        <v>42350885</v>
      </c>
      <c r="F25" s="92">
        <v>41130684</v>
      </c>
      <c r="G25" s="92">
        <v>41163391</v>
      </c>
      <c r="H25" s="92">
        <v>40425284</v>
      </c>
      <c r="I25" s="92">
        <v>40609418</v>
      </c>
      <c r="J25" s="92">
        <v>39872642</v>
      </c>
      <c r="K25" s="92">
        <v>39494812</v>
      </c>
      <c r="L25" s="92">
        <v>38010044</v>
      </c>
      <c r="M25" s="92">
        <v>37247732</v>
      </c>
      <c r="N25" s="92">
        <v>38396703.999999993</v>
      </c>
      <c r="O25" s="92">
        <v>37326924</v>
      </c>
      <c r="P25" s="92">
        <v>38240189</v>
      </c>
      <c r="Q25" s="92">
        <v>38232918.999999993</v>
      </c>
    </row>
    <row r="26" spans="1:17" ht="12" customHeight="1" x14ac:dyDescent="0.3">
      <c r="A26" s="91" t="s">
        <v>59</v>
      </c>
      <c r="B26" s="90">
        <v>6755769</v>
      </c>
      <c r="C26" s="90">
        <v>7663010.9999999991</v>
      </c>
      <c r="D26" s="90">
        <v>8506652.9999999963</v>
      </c>
      <c r="E26" s="90">
        <v>10197344.999999996</v>
      </c>
      <c r="F26" s="90">
        <v>10620028.999999998</v>
      </c>
      <c r="G26" s="90">
        <v>12290179</v>
      </c>
      <c r="H26" s="90">
        <v>14105427</v>
      </c>
      <c r="I26" s="90">
        <v>16482965</v>
      </c>
      <c r="J26" s="90">
        <v>18783594</v>
      </c>
      <c r="K26" s="90">
        <v>22211586</v>
      </c>
      <c r="L26" s="90">
        <v>24727377</v>
      </c>
      <c r="M26" s="90">
        <v>27922673</v>
      </c>
      <c r="N26" s="90">
        <v>29259702.999999996</v>
      </c>
      <c r="O26" s="90">
        <v>31160304</v>
      </c>
      <c r="P26" s="90">
        <v>32569662</v>
      </c>
      <c r="Q26" s="90">
        <v>34869726.999999993</v>
      </c>
    </row>
    <row r="27" spans="1:17" ht="12.9" customHeight="1" x14ac:dyDescent="0.3">
      <c r="A27" s="89" t="s">
        <v>62</v>
      </c>
      <c r="B27" s="88">
        <f t="shared" ref="B27" si="8">SUM(B28:B32)</f>
        <v>197272820</v>
      </c>
      <c r="C27" s="88">
        <f t="shared" ref="C27:Q27" si="9">SUM(C28:C32)</f>
        <v>198661468</v>
      </c>
      <c r="D27" s="88">
        <f t="shared" si="9"/>
        <v>199997747</v>
      </c>
      <c r="E27" s="88">
        <f t="shared" si="9"/>
        <v>201699228</v>
      </c>
      <c r="F27" s="88">
        <f t="shared" si="9"/>
        <v>203481662</v>
      </c>
      <c r="G27" s="88">
        <f t="shared" si="9"/>
        <v>204955897</v>
      </c>
      <c r="H27" s="88">
        <f t="shared" si="9"/>
        <v>206132820</v>
      </c>
      <c r="I27" s="88">
        <f t="shared" si="9"/>
        <v>207696837</v>
      </c>
      <c r="J27" s="88">
        <f t="shared" si="9"/>
        <v>209880927</v>
      </c>
      <c r="K27" s="88">
        <f t="shared" si="9"/>
        <v>211598315</v>
      </c>
      <c r="L27" s="88">
        <f t="shared" si="9"/>
        <v>213323135</v>
      </c>
      <c r="M27" s="88">
        <f t="shared" si="9"/>
        <v>214238708</v>
      </c>
      <c r="N27" s="88">
        <f t="shared" si="9"/>
        <v>216064680.99999994</v>
      </c>
      <c r="O27" s="88">
        <f t="shared" si="9"/>
        <v>217240325</v>
      </c>
      <c r="P27" s="88">
        <f t="shared" si="9"/>
        <v>219057129</v>
      </c>
      <c r="Q27" s="88">
        <f t="shared" si="9"/>
        <v>220501861.99999997</v>
      </c>
    </row>
    <row r="28" spans="1:17" ht="12" customHeight="1" x14ac:dyDescent="0.3">
      <c r="A28" s="87" t="s">
        <v>58</v>
      </c>
      <c r="B28" s="86">
        <v>1275142</v>
      </c>
      <c r="C28" s="86">
        <v>1308291</v>
      </c>
      <c r="D28" s="86">
        <v>1498377</v>
      </c>
      <c r="E28" s="86">
        <v>1561537.0000000002</v>
      </c>
      <c r="F28" s="86">
        <v>1672649.0000000002</v>
      </c>
      <c r="G28" s="86">
        <v>1822070.0000000005</v>
      </c>
      <c r="H28" s="86">
        <v>1999058.0000000005</v>
      </c>
      <c r="I28" s="86">
        <v>1992922.0000000002</v>
      </c>
      <c r="J28" s="86">
        <v>2151355.0000000005</v>
      </c>
      <c r="K28" s="86">
        <v>2206128</v>
      </c>
      <c r="L28" s="86">
        <v>2259816</v>
      </c>
      <c r="M28" s="86">
        <v>2195506</v>
      </c>
      <c r="N28" s="86">
        <v>2181533.9999999995</v>
      </c>
      <c r="O28" s="86">
        <v>2128118</v>
      </c>
      <c r="P28" s="86">
        <v>2110404.0688465592</v>
      </c>
      <c r="Q28" s="86">
        <v>2089101.9999999998</v>
      </c>
    </row>
    <row r="29" spans="1:17" s="28" customFormat="1" ht="12" customHeight="1" x14ac:dyDescent="0.3">
      <c r="A29" s="87" t="s">
        <v>84</v>
      </c>
      <c r="B29" s="86">
        <v>30718694</v>
      </c>
      <c r="C29" s="86">
        <v>30171111</v>
      </c>
      <c r="D29" s="86">
        <v>28659238</v>
      </c>
      <c r="E29" s="86">
        <v>27774311</v>
      </c>
      <c r="F29" s="86">
        <v>28843767</v>
      </c>
      <c r="G29" s="86">
        <v>27020827</v>
      </c>
      <c r="H29" s="86">
        <v>25717441</v>
      </c>
      <c r="I29" s="86">
        <v>22341446</v>
      </c>
      <c r="J29" s="86">
        <v>25251013</v>
      </c>
      <c r="K29" s="86">
        <v>24085830</v>
      </c>
      <c r="L29" s="86">
        <v>25653676.604721062</v>
      </c>
      <c r="M29" s="86">
        <v>24557841</v>
      </c>
      <c r="N29" s="86">
        <v>24066561.172411744</v>
      </c>
      <c r="O29" s="86">
        <v>25773740</v>
      </c>
      <c r="P29" s="86">
        <v>24784183.111970842</v>
      </c>
      <c r="Q29" s="86">
        <v>24426852.999999996</v>
      </c>
    </row>
    <row r="30" spans="1:17" ht="12" customHeight="1" x14ac:dyDescent="0.3">
      <c r="A30" s="87" t="s">
        <v>109</v>
      </c>
      <c r="B30" s="86">
        <v>68174132</v>
      </c>
      <c r="C30" s="86">
        <v>69398308</v>
      </c>
      <c r="D30" s="86">
        <v>72497277</v>
      </c>
      <c r="E30" s="86">
        <v>74872562</v>
      </c>
      <c r="F30" s="86">
        <v>76758028</v>
      </c>
      <c r="G30" s="86">
        <v>78447667</v>
      </c>
      <c r="H30" s="86">
        <v>79386470</v>
      </c>
      <c r="I30" s="86">
        <v>80216878</v>
      </c>
      <c r="J30" s="86">
        <v>82263133</v>
      </c>
      <c r="K30" s="86">
        <v>84193316</v>
      </c>
      <c r="L30" s="86">
        <v>87356186</v>
      </c>
      <c r="M30" s="86">
        <v>87368097</v>
      </c>
      <c r="N30" s="86">
        <v>89306909.999999985</v>
      </c>
      <c r="O30" s="86">
        <v>89503677</v>
      </c>
      <c r="P30" s="86">
        <v>88516059</v>
      </c>
      <c r="Q30" s="86">
        <v>89502600.999999985</v>
      </c>
    </row>
    <row r="31" spans="1:17" ht="12" customHeight="1" x14ac:dyDescent="0.3">
      <c r="A31" s="87" t="s">
        <v>55</v>
      </c>
      <c r="B31" s="86">
        <v>1540732</v>
      </c>
      <c r="C31" s="86">
        <v>1405873</v>
      </c>
      <c r="D31" s="86">
        <v>1372378</v>
      </c>
      <c r="E31" s="86">
        <v>1518744</v>
      </c>
      <c r="F31" s="86">
        <v>1747344.0000000002</v>
      </c>
      <c r="G31" s="86">
        <v>1892096.9999999998</v>
      </c>
      <c r="H31" s="86">
        <v>1887059.9999999998</v>
      </c>
      <c r="I31" s="86">
        <v>2257381</v>
      </c>
      <c r="J31" s="86">
        <v>2581662</v>
      </c>
      <c r="K31" s="86">
        <v>2765647.0000000005</v>
      </c>
      <c r="L31" s="86">
        <v>2706303</v>
      </c>
      <c r="M31" s="86">
        <v>2583746.0000000005</v>
      </c>
      <c r="N31" s="86">
        <v>2594702</v>
      </c>
      <c r="O31" s="86">
        <v>2602535.0000000005</v>
      </c>
      <c r="P31" s="86">
        <v>2599310.0000000005</v>
      </c>
      <c r="Q31" s="86">
        <v>2439127.0000000005</v>
      </c>
    </row>
    <row r="32" spans="1:17" ht="12" customHeight="1" x14ac:dyDescent="0.3">
      <c r="A32" s="49" t="s">
        <v>60</v>
      </c>
      <c r="B32" s="85">
        <v>95564120</v>
      </c>
      <c r="C32" s="85">
        <v>96377885</v>
      </c>
      <c r="D32" s="85">
        <v>95970477</v>
      </c>
      <c r="E32" s="85">
        <v>95972074</v>
      </c>
      <c r="F32" s="85">
        <v>94459874</v>
      </c>
      <c r="G32" s="85">
        <v>95773236</v>
      </c>
      <c r="H32" s="85">
        <v>97142791</v>
      </c>
      <c r="I32" s="85">
        <v>100888210</v>
      </c>
      <c r="J32" s="85">
        <v>97633764</v>
      </c>
      <c r="K32" s="85">
        <v>98347394</v>
      </c>
      <c r="L32" s="85">
        <v>95347153.395278946</v>
      </c>
      <c r="M32" s="85">
        <v>97533518</v>
      </c>
      <c r="N32" s="85">
        <v>97914973.82758823</v>
      </c>
      <c r="O32" s="85">
        <v>97232255</v>
      </c>
      <c r="P32" s="85">
        <v>101047172.8191826</v>
      </c>
      <c r="Q32" s="85">
        <v>102044178.99999999</v>
      </c>
    </row>
    <row r="34" spans="2:2" ht="12" customHeight="1" x14ac:dyDescent="0.3">
      <c r="B34"/>
    </row>
    <row r="35" spans="2:2" ht="12" customHeight="1" x14ac:dyDescent="0.3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2">
    <tabColor theme="6" tint="0.39997558519241921"/>
    <pageSetUpPr fitToPage="1"/>
  </sheetPr>
  <dimension ref="A1:Q32"/>
  <sheetViews>
    <sheetView showGridLines="0" tabSelected="1" zoomScaleNormal="100" workbookViewId="0">
      <pane xSplit="1" ySplit="1" topLeftCell="C2" activePane="bottomRight" state="frozen"/>
      <selection activeCell="B2" sqref="B2"/>
      <selection pane="topRight" activeCell="B2" sqref="B2"/>
      <selection pane="bottomLeft" activeCell="B2" sqref="B2"/>
      <selection pane="bottomRight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/>
    </row>
    <row r="3" spans="1:17" ht="12.9" customHeight="1" x14ac:dyDescent="0.3">
      <c r="A3" s="94" t="s">
        <v>118</v>
      </c>
      <c r="B3" s="100">
        <f t="shared" ref="B3" si="0">SUM(B4,B15,B17,B27)</f>
        <v>262985.20749343233</v>
      </c>
      <c r="C3" s="100">
        <f t="shared" ref="C3:Q3" si="1">SUM(C4,C15,C17,C27)</f>
        <v>276993.31602091837</v>
      </c>
      <c r="D3" s="100">
        <f t="shared" si="1"/>
        <v>269918.54928687168</v>
      </c>
      <c r="E3" s="100">
        <f t="shared" si="1"/>
        <v>278735.86357143661</v>
      </c>
      <c r="F3" s="100">
        <f t="shared" si="1"/>
        <v>277924.24663929129</v>
      </c>
      <c r="G3" s="100">
        <f t="shared" si="1"/>
        <v>276633.74181572301</v>
      </c>
      <c r="H3" s="100">
        <f t="shared" si="1"/>
        <v>272114.63685529126</v>
      </c>
      <c r="I3" s="100">
        <f t="shared" si="1"/>
        <v>251680.49623165352</v>
      </c>
      <c r="J3" s="100">
        <f t="shared" si="1"/>
        <v>264985.77241212357</v>
      </c>
      <c r="K3" s="100">
        <f t="shared" si="1"/>
        <v>260985.40977060405</v>
      </c>
      <c r="L3" s="100">
        <f t="shared" si="1"/>
        <v>281257.71376188647</v>
      </c>
      <c r="M3" s="100">
        <f t="shared" si="1"/>
        <v>243646.36103048112</v>
      </c>
      <c r="N3" s="100">
        <f t="shared" si="1"/>
        <v>258456.60693678091</v>
      </c>
      <c r="O3" s="100">
        <f t="shared" si="1"/>
        <v>261979.91343920631</v>
      </c>
      <c r="P3" s="100">
        <f t="shared" si="1"/>
        <v>226801.64447309711</v>
      </c>
      <c r="Q3" s="100">
        <f t="shared" si="1"/>
        <v>238154.03664853857</v>
      </c>
    </row>
    <row r="4" spans="1:17" ht="12.9" customHeight="1" x14ac:dyDescent="0.3">
      <c r="A4" s="89" t="s">
        <v>65</v>
      </c>
      <c r="B4" s="96">
        <f t="shared" ref="B4" si="2">SUM(B5:B14)</f>
        <v>201202.27096455064</v>
      </c>
      <c r="C4" s="96">
        <f t="shared" ref="C4:Q4" si="3">SUM(C5:C14)</f>
        <v>214696.91430633015</v>
      </c>
      <c r="D4" s="96">
        <f t="shared" si="3"/>
        <v>206826.93347036545</v>
      </c>
      <c r="E4" s="96">
        <f t="shared" si="3"/>
        <v>214179.71676192072</v>
      </c>
      <c r="F4" s="96">
        <f t="shared" si="3"/>
        <v>212691.57813935855</v>
      </c>
      <c r="G4" s="96">
        <f t="shared" si="3"/>
        <v>210709.75158272343</v>
      </c>
      <c r="H4" s="96">
        <f t="shared" si="3"/>
        <v>206119.18989558835</v>
      </c>
      <c r="I4" s="96">
        <f t="shared" si="3"/>
        <v>185718.81985223334</v>
      </c>
      <c r="J4" s="96">
        <f t="shared" si="3"/>
        <v>198695.26037304642</v>
      </c>
      <c r="K4" s="96">
        <f t="shared" si="3"/>
        <v>194238.01820483696</v>
      </c>
      <c r="L4" s="96">
        <f t="shared" si="3"/>
        <v>213119.31586729284</v>
      </c>
      <c r="M4" s="96">
        <f t="shared" si="3"/>
        <v>176436.71006400752</v>
      </c>
      <c r="N4" s="96">
        <f t="shared" si="3"/>
        <v>189484.61373697655</v>
      </c>
      <c r="O4" s="96">
        <f t="shared" si="3"/>
        <v>192586.61685074167</v>
      </c>
      <c r="P4" s="96">
        <f t="shared" si="3"/>
        <v>158001.6599851755</v>
      </c>
      <c r="Q4" s="96">
        <f t="shared" si="3"/>
        <v>168850.0583587939</v>
      </c>
    </row>
    <row r="5" spans="1:17" ht="12" customHeight="1" x14ac:dyDescent="0.3">
      <c r="A5" s="87" t="s">
        <v>58</v>
      </c>
      <c r="B5" s="95">
        <v>8983.5621359404704</v>
      </c>
      <c r="C5" s="95">
        <v>9198.8161580857086</v>
      </c>
      <c r="D5" s="95">
        <v>9205.4702758378189</v>
      </c>
      <c r="E5" s="95">
        <v>8719.9921373826546</v>
      </c>
      <c r="F5" s="95">
        <v>8482.5747012021802</v>
      </c>
      <c r="G5" s="95">
        <v>8442.2953943950088</v>
      </c>
      <c r="H5" s="95">
        <v>9210.0958097462008</v>
      </c>
      <c r="I5" s="95">
        <v>8201.3122665589835</v>
      </c>
      <c r="J5" s="95">
        <v>8710.0892337937858</v>
      </c>
      <c r="K5" s="95">
        <v>8631.072373349718</v>
      </c>
      <c r="L5" s="95">
        <v>10223.727389718162</v>
      </c>
      <c r="M5" s="95">
        <v>8740.2149823171367</v>
      </c>
      <c r="N5" s="95">
        <v>8949.469949638964</v>
      </c>
      <c r="O5" s="95">
        <v>8617.7139577383514</v>
      </c>
      <c r="P5" s="95">
        <v>7503.4649191817953</v>
      </c>
      <c r="Q5" s="95">
        <v>7411.2464208137517</v>
      </c>
    </row>
    <row r="6" spans="1:17" ht="12" customHeight="1" x14ac:dyDescent="0.3">
      <c r="A6" s="87" t="s">
        <v>84</v>
      </c>
      <c r="B6" s="95">
        <v>1353.0475754804525</v>
      </c>
      <c r="C6" s="95">
        <v>1361.3739751198368</v>
      </c>
      <c r="D6" s="95">
        <v>1356.8467457217453</v>
      </c>
      <c r="E6" s="95">
        <v>1370.7792183932474</v>
      </c>
      <c r="F6" s="95">
        <v>1420.2254876150093</v>
      </c>
      <c r="G6" s="95">
        <v>1410.6343996780956</v>
      </c>
      <c r="H6" s="95">
        <v>1448.2381482424889</v>
      </c>
      <c r="I6" s="95">
        <v>1390.0981255172721</v>
      </c>
      <c r="J6" s="95">
        <v>1448.2288762652056</v>
      </c>
      <c r="K6" s="95">
        <v>1437.6288123210848</v>
      </c>
      <c r="L6" s="95">
        <v>1470.1633232505424</v>
      </c>
      <c r="M6" s="95">
        <v>1252.2738587622387</v>
      </c>
      <c r="N6" s="95">
        <v>1231.3079313447113</v>
      </c>
      <c r="O6" s="95">
        <v>1207.882522348031</v>
      </c>
      <c r="P6" s="95">
        <v>989.16359358701266</v>
      </c>
      <c r="Q6" s="95">
        <v>977.62052901484105</v>
      </c>
    </row>
    <row r="7" spans="1:17" ht="12" customHeight="1" x14ac:dyDescent="0.3">
      <c r="A7" s="87" t="s">
        <v>110</v>
      </c>
      <c r="B7" s="95">
        <v>42813.595623558707</v>
      </c>
      <c r="C7" s="95">
        <v>47526.925561726093</v>
      </c>
      <c r="D7" s="95">
        <v>42549.722064123518</v>
      </c>
      <c r="E7" s="95">
        <v>43171.291049622618</v>
      </c>
      <c r="F7" s="95">
        <v>41466.165176513809</v>
      </c>
      <c r="G7" s="95">
        <v>40585.684529612729</v>
      </c>
      <c r="H7" s="95">
        <v>39334.555392392038</v>
      </c>
      <c r="I7" s="95">
        <v>29610.183505865269</v>
      </c>
      <c r="J7" s="95">
        <v>34937.627157953117</v>
      </c>
      <c r="K7" s="95">
        <v>31451.646642222946</v>
      </c>
      <c r="L7" s="95">
        <v>31283.720125789172</v>
      </c>
      <c r="M7" s="95">
        <v>26676.652226443974</v>
      </c>
      <c r="N7" s="95">
        <v>26711.680657290577</v>
      </c>
      <c r="O7" s="95">
        <v>27154.915466650265</v>
      </c>
      <c r="P7" s="95">
        <v>22881.538784296521</v>
      </c>
      <c r="Q7" s="95">
        <v>24028.999655611937</v>
      </c>
    </row>
    <row r="8" spans="1:17" ht="12" customHeight="1" x14ac:dyDescent="0.3">
      <c r="A8" s="87" t="s">
        <v>109</v>
      </c>
      <c r="B8" s="95">
        <v>84602.549956117233</v>
      </c>
      <c r="C8" s="95">
        <v>89417.228868041318</v>
      </c>
      <c r="D8" s="95">
        <v>87932.017960591242</v>
      </c>
      <c r="E8" s="95">
        <v>92022.554895092864</v>
      </c>
      <c r="F8" s="95">
        <v>93336.153842155458</v>
      </c>
      <c r="G8" s="95">
        <v>91442.16722593474</v>
      </c>
      <c r="H8" s="95">
        <v>88194.311812996733</v>
      </c>
      <c r="I8" s="95">
        <v>79878.406780567937</v>
      </c>
      <c r="J8" s="95">
        <v>84280.453433036848</v>
      </c>
      <c r="K8" s="95">
        <v>83287.959998759936</v>
      </c>
      <c r="L8" s="95">
        <v>93496.182477412294</v>
      </c>
      <c r="M8" s="95">
        <v>73664.679958349443</v>
      </c>
      <c r="N8" s="95">
        <v>81196.032223785165</v>
      </c>
      <c r="O8" s="95">
        <v>82641.394560021989</v>
      </c>
      <c r="P8" s="95">
        <v>63713.380975305467</v>
      </c>
      <c r="Q8" s="95">
        <v>69635.14662095737</v>
      </c>
    </row>
    <row r="9" spans="1:17" ht="12" customHeight="1" x14ac:dyDescent="0.3">
      <c r="A9" s="87" t="s">
        <v>55</v>
      </c>
      <c r="B9" s="95">
        <v>26667.382649658477</v>
      </c>
      <c r="C9" s="95">
        <v>26979.552203950265</v>
      </c>
      <c r="D9" s="95">
        <v>27082.323428794574</v>
      </c>
      <c r="E9" s="95">
        <v>29805.341202727359</v>
      </c>
      <c r="F9" s="95">
        <v>28855.862930100317</v>
      </c>
      <c r="G9" s="95">
        <v>30370.232018892701</v>
      </c>
      <c r="H9" s="95">
        <v>30722.370492970804</v>
      </c>
      <c r="I9" s="95">
        <v>31873.79016474514</v>
      </c>
      <c r="J9" s="95">
        <v>34757.098508416711</v>
      </c>
      <c r="K9" s="95">
        <v>35748.700761704677</v>
      </c>
      <c r="L9" s="95">
        <v>38736.466003715963</v>
      </c>
      <c r="M9" s="95">
        <v>34013.410587172075</v>
      </c>
      <c r="N9" s="95">
        <v>37884.886527285758</v>
      </c>
      <c r="O9" s="95">
        <v>38277.426584987865</v>
      </c>
      <c r="P9" s="95">
        <v>33344.823511389572</v>
      </c>
      <c r="Q9" s="95">
        <v>35394.597676874095</v>
      </c>
    </row>
    <row r="10" spans="1:17" ht="12" customHeight="1" x14ac:dyDescent="0.3">
      <c r="A10" s="87" t="s">
        <v>79</v>
      </c>
      <c r="B10" s="95">
        <v>127.59151049364905</v>
      </c>
      <c r="C10" s="95">
        <v>125.91117000000006</v>
      </c>
      <c r="D10" s="95">
        <v>133.17784000000003</v>
      </c>
      <c r="E10" s="95">
        <v>136.25503999999998</v>
      </c>
      <c r="F10" s="95">
        <v>139.13712999999996</v>
      </c>
      <c r="G10" s="95">
        <v>37.651637487149266</v>
      </c>
      <c r="H10" s="95">
        <v>40.342150000000004</v>
      </c>
      <c r="I10" s="95">
        <v>40.341239999999985</v>
      </c>
      <c r="J10" s="95">
        <v>46.166789999999985</v>
      </c>
      <c r="K10" s="95">
        <v>61.100379999999987</v>
      </c>
      <c r="L10" s="95">
        <v>73.803592789670049</v>
      </c>
      <c r="M10" s="95">
        <v>78.67568916993595</v>
      </c>
      <c r="N10" s="95">
        <v>92.123125375801166</v>
      </c>
      <c r="O10" s="95">
        <v>96.709276985467255</v>
      </c>
      <c r="P10" s="95">
        <v>90.093195018835445</v>
      </c>
      <c r="Q10" s="95">
        <v>99.885097365038803</v>
      </c>
    </row>
    <row r="11" spans="1:17" ht="12" customHeight="1" x14ac:dyDescent="0.3">
      <c r="A11" s="87" t="s">
        <v>61</v>
      </c>
      <c r="B11" s="95">
        <v>21616.88035577449</v>
      </c>
      <c r="C11" s="95">
        <v>23751.662377914032</v>
      </c>
      <c r="D11" s="95">
        <v>22470.418052292622</v>
      </c>
      <c r="E11" s="95">
        <v>21407.830489824955</v>
      </c>
      <c r="F11" s="95">
        <v>21270.891075188349</v>
      </c>
      <c r="G11" s="95">
        <v>21066.843867218708</v>
      </c>
      <c r="H11" s="95">
        <v>20084.175877254202</v>
      </c>
      <c r="I11" s="95">
        <v>19007.328458808406</v>
      </c>
      <c r="J11" s="95">
        <v>18795.078984358475</v>
      </c>
      <c r="K11" s="95">
        <v>18477.639206655775</v>
      </c>
      <c r="L11" s="95">
        <v>20875.63707863152</v>
      </c>
      <c r="M11" s="95">
        <v>18382.872526735806</v>
      </c>
      <c r="N11" s="95">
        <v>18299.246263428762</v>
      </c>
      <c r="O11" s="95">
        <v>19236.376829636891</v>
      </c>
      <c r="P11" s="95">
        <v>16928.425488734178</v>
      </c>
      <c r="Q11" s="95">
        <v>17756.086212811275</v>
      </c>
    </row>
    <row r="12" spans="1:17" ht="12" customHeight="1" x14ac:dyDescent="0.3">
      <c r="A12" s="87" t="s">
        <v>115</v>
      </c>
      <c r="B12" s="95">
        <v>684.30030668620566</v>
      </c>
      <c r="C12" s="95">
        <v>868.54181978280167</v>
      </c>
      <c r="D12" s="95">
        <v>992.88552668988166</v>
      </c>
      <c r="E12" s="95">
        <v>1194.5577929049923</v>
      </c>
      <c r="F12" s="95">
        <v>1310.0015027818467</v>
      </c>
      <c r="G12" s="95">
        <v>1466.625638610273</v>
      </c>
      <c r="H12" s="95">
        <v>1563.0888698988663</v>
      </c>
      <c r="I12" s="95">
        <v>1565.6307898406769</v>
      </c>
      <c r="J12" s="95">
        <v>1655.8531576409725</v>
      </c>
      <c r="K12" s="95">
        <v>1728.3740886207838</v>
      </c>
      <c r="L12" s="95">
        <v>2047.5352934487901</v>
      </c>
      <c r="M12" s="95">
        <v>1831.6583777926198</v>
      </c>
      <c r="N12" s="95">
        <v>2083.7271596810183</v>
      </c>
      <c r="O12" s="95">
        <v>2167.2949655971106</v>
      </c>
      <c r="P12" s="95">
        <v>2049.0117573795278</v>
      </c>
      <c r="Q12" s="95">
        <v>2344.3888075271525</v>
      </c>
    </row>
    <row r="13" spans="1:17" ht="12" customHeight="1" x14ac:dyDescent="0.3">
      <c r="A13" s="51" t="s">
        <v>114</v>
      </c>
      <c r="B13" s="22">
        <v>12131.227016902252</v>
      </c>
      <c r="C13" s="22">
        <v>13090.599758010469</v>
      </c>
      <c r="D13" s="22">
        <v>12733.215055249553</v>
      </c>
      <c r="E13" s="22">
        <v>13565.8524192762</v>
      </c>
      <c r="F13" s="22">
        <v>13588.510082131654</v>
      </c>
      <c r="G13" s="22">
        <v>13156.878592931844</v>
      </c>
      <c r="H13" s="22">
        <v>12863.34224081568</v>
      </c>
      <c r="I13" s="22">
        <v>11619.859178211436</v>
      </c>
      <c r="J13" s="22">
        <v>11872.270378995056</v>
      </c>
      <c r="K13" s="22">
        <v>11254.508612043719</v>
      </c>
      <c r="L13" s="22">
        <v>12429.272481517877</v>
      </c>
      <c r="M13" s="22">
        <v>9565.5627640406874</v>
      </c>
      <c r="N13" s="22">
        <v>10518.921329523933</v>
      </c>
      <c r="O13" s="22">
        <v>10599.649622565419</v>
      </c>
      <c r="P13" s="22">
        <v>8333.1197593706511</v>
      </c>
      <c r="Q13" s="22">
        <v>8648.6738644253837</v>
      </c>
    </row>
    <row r="14" spans="1:17" ht="12" customHeight="1" x14ac:dyDescent="0.3">
      <c r="A14" s="99" t="s">
        <v>117</v>
      </c>
      <c r="B14" s="98">
        <v>2222.1338339387007</v>
      </c>
      <c r="C14" s="98">
        <v>2376.3024136995987</v>
      </c>
      <c r="D14" s="98">
        <v>2370.8565210645224</v>
      </c>
      <c r="E14" s="98">
        <v>2785.2625166958514</v>
      </c>
      <c r="F14" s="98">
        <v>2822.0562116699375</v>
      </c>
      <c r="G14" s="98">
        <v>2730.7382779621926</v>
      </c>
      <c r="H14" s="98">
        <v>2658.6691012713204</v>
      </c>
      <c r="I14" s="98">
        <v>2531.8693421182388</v>
      </c>
      <c r="J14" s="98">
        <v>2192.3938525863059</v>
      </c>
      <c r="K14" s="98">
        <v>2159.3873291583359</v>
      </c>
      <c r="L14" s="98">
        <v>2482.8081010188566</v>
      </c>
      <c r="M14" s="98">
        <v>2230.7090932236101</v>
      </c>
      <c r="N14" s="98">
        <v>2517.2185696218589</v>
      </c>
      <c r="O14" s="98">
        <v>2587.2530642103034</v>
      </c>
      <c r="P14" s="98">
        <v>2168.6380009119434</v>
      </c>
      <c r="Q14" s="98">
        <v>2553.4134733930741</v>
      </c>
    </row>
    <row r="15" spans="1:17" ht="12.9" customHeight="1" x14ac:dyDescent="0.3">
      <c r="A15" s="89" t="s">
        <v>112</v>
      </c>
      <c r="B15" s="96">
        <f t="shared" ref="B15:Q15" si="4">B16</f>
        <v>547.80678428256283</v>
      </c>
      <c r="C15" s="96">
        <f t="shared" si="4"/>
        <v>596.95333357841253</v>
      </c>
      <c r="D15" s="96">
        <f t="shared" si="4"/>
        <v>642.77432173012699</v>
      </c>
      <c r="E15" s="96">
        <f t="shared" si="4"/>
        <v>689.40290974070899</v>
      </c>
      <c r="F15" s="96">
        <f t="shared" si="4"/>
        <v>746.13878922174365</v>
      </c>
      <c r="G15" s="96">
        <f t="shared" si="4"/>
        <v>810.65633366492023</v>
      </c>
      <c r="H15" s="96">
        <f t="shared" si="4"/>
        <v>879.64032070221117</v>
      </c>
      <c r="I15" s="96">
        <f t="shared" si="4"/>
        <v>939.50459298869396</v>
      </c>
      <c r="J15" s="96">
        <f t="shared" si="4"/>
        <v>1015.283694068103</v>
      </c>
      <c r="K15" s="96">
        <f t="shared" si="4"/>
        <v>1070.1037852564775</v>
      </c>
      <c r="L15" s="96">
        <f t="shared" si="4"/>
        <v>1129.1743079294629</v>
      </c>
      <c r="M15" s="96">
        <f t="shared" si="4"/>
        <v>1215.9925153097779</v>
      </c>
      <c r="N15" s="96">
        <f t="shared" si="4"/>
        <v>1296.9642605433244</v>
      </c>
      <c r="O15" s="96">
        <f t="shared" si="4"/>
        <v>1315.5688699121492</v>
      </c>
      <c r="P15" s="96">
        <f t="shared" si="4"/>
        <v>1340.5916597618759</v>
      </c>
      <c r="Q15" s="96">
        <f t="shared" si="4"/>
        <v>1361.2416299431793</v>
      </c>
    </row>
    <row r="16" spans="1:17" ht="12" customHeight="1" x14ac:dyDescent="0.3">
      <c r="A16" s="87" t="s">
        <v>111</v>
      </c>
      <c r="B16" s="97">
        <v>547.80678428256283</v>
      </c>
      <c r="C16" s="97">
        <v>596.95333357841253</v>
      </c>
      <c r="D16" s="97">
        <v>642.77432173012699</v>
      </c>
      <c r="E16" s="97">
        <v>689.40290974070899</v>
      </c>
      <c r="F16" s="97">
        <v>746.13878922174365</v>
      </c>
      <c r="G16" s="97">
        <v>810.65633366492023</v>
      </c>
      <c r="H16" s="97">
        <v>879.64032070221117</v>
      </c>
      <c r="I16" s="97">
        <v>939.50459298869396</v>
      </c>
      <c r="J16" s="97">
        <v>1015.283694068103</v>
      </c>
      <c r="K16" s="97">
        <v>1070.1037852564775</v>
      </c>
      <c r="L16" s="97">
        <v>1129.1743079294629</v>
      </c>
      <c r="M16" s="97">
        <v>1215.9925153097779</v>
      </c>
      <c r="N16" s="97">
        <v>1296.9642605433244</v>
      </c>
      <c r="O16" s="97">
        <v>1315.5688699121492</v>
      </c>
      <c r="P16" s="97">
        <v>1340.5916597618759</v>
      </c>
      <c r="Q16" s="97">
        <v>1361.2416299431793</v>
      </c>
    </row>
    <row r="17" spans="1:17" ht="12.9" customHeight="1" x14ac:dyDescent="0.3">
      <c r="A17" s="89" t="s">
        <v>63</v>
      </c>
      <c r="B17" s="96">
        <f t="shared" ref="B17" si="5">SUM(B18:B26)</f>
        <v>42408.618315886815</v>
      </c>
      <c r="C17" s="96">
        <f t="shared" ref="C17:Q17" si="6">SUM(C18:C26)</f>
        <v>42798.958545317437</v>
      </c>
      <c r="D17" s="96">
        <f t="shared" si="6"/>
        <v>43070.090249173889</v>
      </c>
      <c r="E17" s="96">
        <f t="shared" si="6"/>
        <v>43753.885403805798</v>
      </c>
      <c r="F17" s="96">
        <f t="shared" si="6"/>
        <v>44031.809530952516</v>
      </c>
      <c r="G17" s="96">
        <f t="shared" si="6"/>
        <v>44245.58802853091</v>
      </c>
      <c r="H17" s="96">
        <f t="shared" si="6"/>
        <v>44328.882521772997</v>
      </c>
      <c r="I17" s="96">
        <f t="shared" si="6"/>
        <v>44157.38521997635</v>
      </c>
      <c r="J17" s="96">
        <f t="shared" si="6"/>
        <v>44464.977028835587</v>
      </c>
      <c r="K17" s="96">
        <f t="shared" si="6"/>
        <v>44589.298761403275</v>
      </c>
      <c r="L17" s="96">
        <f t="shared" si="6"/>
        <v>45331.555600091568</v>
      </c>
      <c r="M17" s="96">
        <f t="shared" si="6"/>
        <v>44684.355542619727</v>
      </c>
      <c r="N17" s="96">
        <f t="shared" si="6"/>
        <v>45952.423821492252</v>
      </c>
      <c r="O17" s="96">
        <f t="shared" si="6"/>
        <v>46198.209232194742</v>
      </c>
      <c r="P17" s="96">
        <f t="shared" si="6"/>
        <v>45880.379502402262</v>
      </c>
      <c r="Q17" s="96">
        <f t="shared" si="6"/>
        <v>45948.192318619018</v>
      </c>
    </row>
    <row r="18" spans="1:17" ht="12" customHeight="1" x14ac:dyDescent="0.3">
      <c r="A18" s="87" t="s">
        <v>58</v>
      </c>
      <c r="B18" s="95">
        <v>996.283842122034</v>
      </c>
      <c r="C18" s="95">
        <v>999.04041010958656</v>
      </c>
      <c r="D18" s="95">
        <v>1117.1941267844693</v>
      </c>
      <c r="E18" s="95">
        <v>1125.2083247790804</v>
      </c>
      <c r="F18" s="95">
        <v>1184.9544831014875</v>
      </c>
      <c r="G18" s="95">
        <v>1266.2068082280553</v>
      </c>
      <c r="H18" s="95">
        <v>1379.7925658769766</v>
      </c>
      <c r="I18" s="95">
        <v>1365.35793742129</v>
      </c>
      <c r="J18" s="95">
        <v>1443.3951242574005</v>
      </c>
      <c r="K18" s="95">
        <v>1486.20184143284</v>
      </c>
      <c r="L18" s="95">
        <v>1561.5577121660881</v>
      </c>
      <c r="M18" s="95">
        <v>1566.0190552938332</v>
      </c>
      <c r="N18" s="95">
        <v>1582.3829040562864</v>
      </c>
      <c r="O18" s="95">
        <v>1545.050128547125</v>
      </c>
      <c r="P18" s="95">
        <v>1538.0367244020954</v>
      </c>
      <c r="Q18" s="95">
        <v>1499.9758792264818</v>
      </c>
    </row>
    <row r="19" spans="1:17" s="28" customFormat="1" ht="12" customHeight="1" x14ac:dyDescent="0.3">
      <c r="A19" s="87" t="s">
        <v>84</v>
      </c>
      <c r="B19" s="95">
        <v>3270.9982579582743</v>
      </c>
      <c r="C19" s="95">
        <v>3234.7124087819379</v>
      </c>
      <c r="D19" s="95">
        <v>3203.2105926059767</v>
      </c>
      <c r="E19" s="95">
        <v>3195.013135330204</v>
      </c>
      <c r="F19" s="95">
        <v>3150.4368860670374</v>
      </c>
      <c r="G19" s="95">
        <v>3066.5840664730868</v>
      </c>
      <c r="H19" s="95">
        <v>2882.4690851272239</v>
      </c>
      <c r="I19" s="95">
        <v>2740.3956968758198</v>
      </c>
      <c r="J19" s="95">
        <v>2606.2423665069823</v>
      </c>
      <c r="K19" s="95">
        <v>2461.1787324201614</v>
      </c>
      <c r="L19" s="95">
        <v>2425.5051860941217</v>
      </c>
      <c r="M19" s="95">
        <v>2091.4188113892083</v>
      </c>
      <c r="N19" s="95">
        <v>1943.5727067894557</v>
      </c>
      <c r="O19" s="95">
        <v>1883.5168045154451</v>
      </c>
      <c r="P19" s="95">
        <v>1654.0160703825752</v>
      </c>
      <c r="Q19" s="95">
        <v>1531.3859368351775</v>
      </c>
    </row>
    <row r="20" spans="1:17" ht="12" customHeight="1" x14ac:dyDescent="0.3">
      <c r="A20" s="87" t="s">
        <v>110</v>
      </c>
      <c r="B20" s="95">
        <v>6000.1498202158382</v>
      </c>
      <c r="C20" s="95">
        <v>6330.946682992575</v>
      </c>
      <c r="D20" s="95">
        <v>6004.7939888927076</v>
      </c>
      <c r="E20" s="95">
        <v>5971.2259648294639</v>
      </c>
      <c r="F20" s="95">
        <v>5920.2278291984258</v>
      </c>
      <c r="G20" s="95">
        <v>5880.1911443926265</v>
      </c>
      <c r="H20" s="95">
        <v>5885.7597915148554</v>
      </c>
      <c r="I20" s="95">
        <v>5109.845326816534</v>
      </c>
      <c r="J20" s="95">
        <v>5609.368300779578</v>
      </c>
      <c r="K20" s="95">
        <v>5334.9768479177501</v>
      </c>
      <c r="L20" s="95">
        <v>5093.0871994939534</v>
      </c>
      <c r="M20" s="95">
        <v>5140.2376067485484</v>
      </c>
      <c r="N20" s="95">
        <v>5071.1113034249092</v>
      </c>
      <c r="O20" s="95">
        <v>5141.9302282260287</v>
      </c>
      <c r="P20" s="95">
        <v>5295.988658638079</v>
      </c>
      <c r="Q20" s="95">
        <v>5243.0694760075958</v>
      </c>
    </row>
    <row r="21" spans="1:17" ht="12" customHeight="1" x14ac:dyDescent="0.3">
      <c r="A21" s="87" t="s">
        <v>109</v>
      </c>
      <c r="B21" s="95">
        <v>16929.816812026671</v>
      </c>
      <c r="C21" s="95">
        <v>17087.630539927173</v>
      </c>
      <c r="D21" s="95">
        <v>17537.504801523701</v>
      </c>
      <c r="E21" s="95">
        <v>17916.995224776023</v>
      </c>
      <c r="F21" s="95">
        <v>18361.718268099299</v>
      </c>
      <c r="G21" s="95">
        <v>18321.976766240183</v>
      </c>
      <c r="H21" s="95">
        <v>18269.44197069222</v>
      </c>
      <c r="I21" s="95">
        <v>18407.769568844706</v>
      </c>
      <c r="J21" s="95">
        <v>18212.322095489457</v>
      </c>
      <c r="K21" s="95">
        <v>18556.048355784009</v>
      </c>
      <c r="L21" s="95">
        <v>19134.287506827557</v>
      </c>
      <c r="M21" s="95">
        <v>18749.72286077368</v>
      </c>
      <c r="N21" s="95">
        <v>19292.874802346192</v>
      </c>
      <c r="O21" s="95">
        <v>19016.956609647226</v>
      </c>
      <c r="P21" s="95">
        <v>18460.263252507291</v>
      </c>
      <c r="Q21" s="95">
        <v>18431.138480128357</v>
      </c>
    </row>
    <row r="22" spans="1:17" ht="12" customHeight="1" x14ac:dyDescent="0.3">
      <c r="A22" s="87" t="s">
        <v>55</v>
      </c>
      <c r="B22" s="95">
        <v>2690.5058748956458</v>
      </c>
      <c r="C22" s="95">
        <v>2704.7003301590153</v>
      </c>
      <c r="D22" s="95">
        <v>2873.192009952058</v>
      </c>
      <c r="E22" s="95">
        <v>3149.6939728055049</v>
      </c>
      <c r="F22" s="95">
        <v>3234.7222447576078</v>
      </c>
      <c r="G22" s="95">
        <v>3530.5814800541748</v>
      </c>
      <c r="H22" s="95">
        <v>3810.2827987116425</v>
      </c>
      <c r="I22" s="95">
        <v>4485.3244486208832</v>
      </c>
      <c r="J22" s="95">
        <v>4793.15530016501</v>
      </c>
      <c r="K22" s="95">
        <v>5076.8835190716627</v>
      </c>
      <c r="L22" s="95">
        <v>5108.3498484751472</v>
      </c>
      <c r="M22" s="95">
        <v>5267.019822294913</v>
      </c>
      <c r="N22" s="95">
        <v>5762.6737573254086</v>
      </c>
      <c r="O22" s="95">
        <v>6152.2861232767536</v>
      </c>
      <c r="P22" s="95">
        <v>6483.8294050753666</v>
      </c>
      <c r="Q22" s="95">
        <v>6491.8336612305702</v>
      </c>
    </row>
    <row r="23" spans="1:17" ht="12" customHeight="1" x14ac:dyDescent="0.3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3">
      <c r="A24" s="87" t="s">
        <v>61</v>
      </c>
      <c r="B24" s="95">
        <v>3204.4681278769344</v>
      </c>
      <c r="C24" s="95">
        <v>3360.7756603675266</v>
      </c>
      <c r="D24" s="95">
        <v>3339.4284982673844</v>
      </c>
      <c r="E24" s="95">
        <v>3246.0646541663123</v>
      </c>
      <c r="F24" s="95">
        <v>3333.7820997404633</v>
      </c>
      <c r="G24" s="95">
        <v>3371.1190374244611</v>
      </c>
      <c r="H24" s="95">
        <v>3278.0410420905796</v>
      </c>
      <c r="I24" s="95">
        <v>3442.7157188917809</v>
      </c>
      <c r="J24" s="95">
        <v>3272.5704100253915</v>
      </c>
      <c r="K24" s="95">
        <v>3271.5501516384825</v>
      </c>
      <c r="L24" s="95">
        <v>3356.504898920919</v>
      </c>
      <c r="M24" s="95">
        <v>3393.6648328751389</v>
      </c>
      <c r="N24" s="95">
        <v>3268.6781722292994</v>
      </c>
      <c r="O24" s="95">
        <v>3443.3432505420328</v>
      </c>
      <c r="P24" s="95">
        <v>3480.5234842685354</v>
      </c>
      <c r="Q24" s="95">
        <v>3497.2421206971721</v>
      </c>
    </row>
    <row r="25" spans="1:17" ht="12" customHeight="1" x14ac:dyDescent="0.3">
      <c r="A25" s="51" t="s">
        <v>60</v>
      </c>
      <c r="B25" s="22">
        <v>8951.5584596388908</v>
      </c>
      <c r="C25" s="22">
        <v>8677.2160029796214</v>
      </c>
      <c r="D25" s="22">
        <v>8556.3289211475967</v>
      </c>
      <c r="E25" s="22">
        <v>8640.2124371192112</v>
      </c>
      <c r="F25" s="22">
        <v>8301.4590099881971</v>
      </c>
      <c r="G25" s="22">
        <v>8200.0151544094733</v>
      </c>
      <c r="H25" s="22">
        <v>8118.9098277594949</v>
      </c>
      <c r="I25" s="22">
        <v>7757.9198225053378</v>
      </c>
      <c r="J25" s="22">
        <v>7571.3971316117659</v>
      </c>
      <c r="K25" s="22">
        <v>7271.6430331383672</v>
      </c>
      <c r="L25" s="22">
        <v>7367.9883908957809</v>
      </c>
      <c r="M25" s="22">
        <v>7067.7033497258335</v>
      </c>
      <c r="N25" s="22">
        <v>7545.6725156334178</v>
      </c>
      <c r="O25" s="22">
        <v>7460.1912829659004</v>
      </c>
      <c r="P25" s="22">
        <v>7319.77360175994</v>
      </c>
      <c r="Q25" s="22">
        <v>7505.3144541207575</v>
      </c>
    </row>
    <row r="26" spans="1:17" ht="12" customHeight="1" x14ac:dyDescent="0.3">
      <c r="A26" s="49" t="s">
        <v>59</v>
      </c>
      <c r="B26" s="18">
        <v>364.83712115252933</v>
      </c>
      <c r="C26" s="18">
        <v>403.93651</v>
      </c>
      <c r="D26" s="18">
        <v>438.43730999999946</v>
      </c>
      <c r="E26" s="18">
        <v>509.47168999999997</v>
      </c>
      <c r="F26" s="18">
        <v>544.50870999999972</v>
      </c>
      <c r="G26" s="18">
        <v>608.91357130884762</v>
      </c>
      <c r="H26" s="18">
        <v>704.18543999999986</v>
      </c>
      <c r="I26" s="18">
        <v>848.05669999999986</v>
      </c>
      <c r="J26" s="18">
        <v>956.52629999999976</v>
      </c>
      <c r="K26" s="18">
        <v>1130.8162800000002</v>
      </c>
      <c r="L26" s="18">
        <v>1284.2748572180044</v>
      </c>
      <c r="M26" s="18">
        <v>1408.5692035185689</v>
      </c>
      <c r="N26" s="18">
        <v>1485.457659687278</v>
      </c>
      <c r="O26" s="18">
        <v>1554.9348044742317</v>
      </c>
      <c r="P26" s="18">
        <v>1647.948305368383</v>
      </c>
      <c r="Q26" s="18">
        <v>1748.2323103729066</v>
      </c>
    </row>
    <row r="27" spans="1:17" ht="12.9" customHeight="1" x14ac:dyDescent="0.3">
      <c r="A27" s="89" t="s">
        <v>62</v>
      </c>
      <c r="B27" s="96">
        <f t="shared" ref="B27" si="7">SUM(B28:B32)</f>
        <v>18826.511428712314</v>
      </c>
      <c r="C27" s="96">
        <f t="shared" ref="C27:Q27" si="8">SUM(C28:C32)</f>
        <v>18900.489835692359</v>
      </c>
      <c r="D27" s="96">
        <f t="shared" si="8"/>
        <v>19378.751245602198</v>
      </c>
      <c r="E27" s="96">
        <f t="shared" si="8"/>
        <v>20112.858495969413</v>
      </c>
      <c r="F27" s="96">
        <f t="shared" si="8"/>
        <v>20454.720179758478</v>
      </c>
      <c r="G27" s="96">
        <f t="shared" si="8"/>
        <v>20867.745870803716</v>
      </c>
      <c r="H27" s="96">
        <f t="shared" si="8"/>
        <v>20786.924117227703</v>
      </c>
      <c r="I27" s="96">
        <f t="shared" si="8"/>
        <v>20864.786566455114</v>
      </c>
      <c r="J27" s="96">
        <f t="shared" si="8"/>
        <v>20810.251316173431</v>
      </c>
      <c r="K27" s="96">
        <f t="shared" si="8"/>
        <v>21087.989019107332</v>
      </c>
      <c r="L27" s="96">
        <f t="shared" si="8"/>
        <v>21677.667986572589</v>
      </c>
      <c r="M27" s="96">
        <f t="shared" si="8"/>
        <v>21309.302908544087</v>
      </c>
      <c r="N27" s="96">
        <f t="shared" si="8"/>
        <v>21722.60511776882</v>
      </c>
      <c r="O27" s="96">
        <f t="shared" si="8"/>
        <v>21879.518486357763</v>
      </c>
      <c r="P27" s="96">
        <f t="shared" si="8"/>
        <v>21579.013325757463</v>
      </c>
      <c r="Q27" s="96">
        <f t="shared" si="8"/>
        <v>21994.544341182464</v>
      </c>
    </row>
    <row r="28" spans="1:17" ht="12" customHeight="1" x14ac:dyDescent="0.3">
      <c r="A28" s="87" t="s">
        <v>58</v>
      </c>
      <c r="B28" s="95">
        <v>178.59338187629911</v>
      </c>
      <c r="C28" s="95">
        <v>178.09904180470511</v>
      </c>
      <c r="D28" s="95">
        <v>225.57056737771507</v>
      </c>
      <c r="E28" s="95">
        <v>273.42376783826296</v>
      </c>
      <c r="F28" s="95">
        <v>296.57437569632953</v>
      </c>
      <c r="G28" s="95">
        <v>321.6246524849484</v>
      </c>
      <c r="H28" s="95">
        <v>355.75474437682004</v>
      </c>
      <c r="I28" s="95">
        <v>347.90466601972895</v>
      </c>
      <c r="J28" s="95">
        <v>381.25676194881277</v>
      </c>
      <c r="K28" s="95">
        <v>390.49078521743564</v>
      </c>
      <c r="L28" s="95">
        <v>401.63701813859302</v>
      </c>
      <c r="M28" s="95">
        <v>388.06773395715197</v>
      </c>
      <c r="N28" s="95">
        <v>393.22651392663857</v>
      </c>
      <c r="O28" s="95">
        <v>381.88384278688517</v>
      </c>
      <c r="P28" s="95">
        <v>375.52753805876972</v>
      </c>
      <c r="Q28" s="95">
        <v>371.94049401148021</v>
      </c>
    </row>
    <row r="29" spans="1:17" s="28" customFormat="1" ht="12" customHeight="1" x14ac:dyDescent="0.3">
      <c r="A29" s="87" t="s">
        <v>84</v>
      </c>
      <c r="B29" s="95">
        <v>4062.6125765427068</v>
      </c>
      <c r="C29" s="95">
        <v>3941.1246139899358</v>
      </c>
      <c r="D29" s="95">
        <v>3794.7407657098693</v>
      </c>
      <c r="E29" s="95">
        <v>3892.9522337147564</v>
      </c>
      <c r="F29" s="95">
        <v>3922.0419829788816</v>
      </c>
      <c r="G29" s="95">
        <v>4017.4848297367657</v>
      </c>
      <c r="H29" s="95">
        <v>3523.4365925302864</v>
      </c>
      <c r="I29" s="95">
        <v>3267.8959812569074</v>
      </c>
      <c r="J29" s="95">
        <v>3374.6311061278111</v>
      </c>
      <c r="K29" s="95">
        <v>3291.4861379087538</v>
      </c>
      <c r="L29" s="95">
        <v>3472.00069408933</v>
      </c>
      <c r="M29" s="95">
        <v>3250.9072649659201</v>
      </c>
      <c r="N29" s="95">
        <v>3152.0208982390941</v>
      </c>
      <c r="O29" s="95">
        <v>3318.8219286453282</v>
      </c>
      <c r="P29" s="95">
        <v>3166.2848453730985</v>
      </c>
      <c r="Q29" s="95">
        <v>3112.3753869287584</v>
      </c>
    </row>
    <row r="30" spans="1:17" ht="12" customHeight="1" x14ac:dyDescent="0.3">
      <c r="A30" s="87" t="s">
        <v>109</v>
      </c>
      <c r="B30" s="95">
        <v>7272.44808294021</v>
      </c>
      <c r="C30" s="95">
        <v>7336.6210620315005</v>
      </c>
      <c r="D30" s="95">
        <v>7780.2605878850236</v>
      </c>
      <c r="E30" s="95">
        <v>8078.5425401311059</v>
      </c>
      <c r="F30" s="95">
        <v>8371.820747788377</v>
      </c>
      <c r="G30" s="95">
        <v>8574.1375611497679</v>
      </c>
      <c r="H30" s="95">
        <v>8650.5098263110431</v>
      </c>
      <c r="I30" s="95">
        <v>8834.3731205873646</v>
      </c>
      <c r="J30" s="95">
        <v>8792.3545114736953</v>
      </c>
      <c r="K30" s="95">
        <v>9074.8973554560453</v>
      </c>
      <c r="L30" s="95">
        <v>9398.0240125844866</v>
      </c>
      <c r="M30" s="95">
        <v>9312.9191564189732</v>
      </c>
      <c r="N30" s="95">
        <v>9556.3752327631919</v>
      </c>
      <c r="O30" s="95">
        <v>9446.9901457319847</v>
      </c>
      <c r="P30" s="95">
        <v>9262.1685618670908</v>
      </c>
      <c r="Q30" s="95">
        <v>9424.1286386548891</v>
      </c>
    </row>
    <row r="31" spans="1:17" ht="12" customHeight="1" x14ac:dyDescent="0.3">
      <c r="A31" s="87" t="s">
        <v>55</v>
      </c>
      <c r="B31" s="95">
        <v>201.33939889585912</v>
      </c>
      <c r="C31" s="95">
        <v>178.98004589071587</v>
      </c>
      <c r="D31" s="95">
        <v>189.8879112533659</v>
      </c>
      <c r="E31" s="95">
        <v>211.19032446713152</v>
      </c>
      <c r="F31" s="95">
        <v>212.42451514207357</v>
      </c>
      <c r="G31" s="95">
        <v>347.02185797115919</v>
      </c>
      <c r="H31" s="95">
        <v>305.51602831756082</v>
      </c>
      <c r="I31" s="95">
        <v>366.91658663396629</v>
      </c>
      <c r="J31" s="95">
        <v>343.27570141827414</v>
      </c>
      <c r="K31" s="95">
        <v>394.26550922366056</v>
      </c>
      <c r="L31" s="95">
        <v>386.62773372329326</v>
      </c>
      <c r="M31" s="95">
        <v>375.5979697415392</v>
      </c>
      <c r="N31" s="95">
        <v>375.92311943218027</v>
      </c>
      <c r="O31" s="95">
        <v>372.77601175422626</v>
      </c>
      <c r="P31" s="95">
        <v>381.83738330087732</v>
      </c>
      <c r="Q31" s="95">
        <v>354.31690681972623</v>
      </c>
    </row>
    <row r="32" spans="1:17" ht="12" customHeight="1" x14ac:dyDescent="0.3">
      <c r="A32" s="49" t="s">
        <v>60</v>
      </c>
      <c r="B32" s="18">
        <v>7111.5179884572381</v>
      </c>
      <c r="C32" s="18">
        <v>7265.6650719755007</v>
      </c>
      <c r="D32" s="18">
        <v>7388.2914133762233</v>
      </c>
      <c r="E32" s="18">
        <v>7656.7496298181568</v>
      </c>
      <c r="F32" s="18">
        <v>7651.8585581528159</v>
      </c>
      <c r="G32" s="18">
        <v>7607.4769694610759</v>
      </c>
      <c r="H32" s="18">
        <v>7951.7069256919913</v>
      </c>
      <c r="I32" s="18">
        <v>8047.6962119571435</v>
      </c>
      <c r="J32" s="18">
        <v>7918.733235204837</v>
      </c>
      <c r="K32" s="18">
        <v>7936.8492313014376</v>
      </c>
      <c r="L32" s="18">
        <v>8019.3785280368857</v>
      </c>
      <c r="M32" s="18">
        <v>7981.8107834605053</v>
      </c>
      <c r="N32" s="18">
        <v>8245.0593534077161</v>
      </c>
      <c r="O32" s="18">
        <v>8359.0465574393402</v>
      </c>
      <c r="P32" s="18">
        <v>8393.1949971576269</v>
      </c>
      <c r="Q32" s="18">
        <v>8731.7829147676111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119</v>
      </c>
      <c r="B3" s="100">
        <f t="shared" ref="B3:Q3" si="0">SUM(B4,B15,B17,B27)</f>
        <v>163876.88151286016</v>
      </c>
      <c r="C3" s="100">
        <f t="shared" si="0"/>
        <v>174267.85242104216</v>
      </c>
      <c r="D3" s="100">
        <f t="shared" si="0"/>
        <v>170680.93304912653</v>
      </c>
      <c r="E3" s="100">
        <f t="shared" si="0"/>
        <v>177089.65427855038</v>
      </c>
      <c r="F3" s="100">
        <f t="shared" si="0"/>
        <v>177934.62880864026</v>
      </c>
      <c r="G3" s="100">
        <f t="shared" si="0"/>
        <v>178024.77379355545</v>
      </c>
      <c r="H3" s="100">
        <f t="shared" si="0"/>
        <v>176403.56140599633</v>
      </c>
      <c r="I3" s="100">
        <f t="shared" si="0"/>
        <v>164080.74897159482</v>
      </c>
      <c r="J3" s="100">
        <f t="shared" si="0"/>
        <v>173963.35166994313</v>
      </c>
      <c r="K3" s="100">
        <f t="shared" si="0"/>
        <v>172531.05052566252</v>
      </c>
      <c r="L3" s="100">
        <f t="shared" si="0"/>
        <v>188107.92966543272</v>
      </c>
      <c r="M3" s="100">
        <f t="shared" si="0"/>
        <v>164038.16885020863</v>
      </c>
      <c r="N3" s="100">
        <f t="shared" si="0"/>
        <v>175981.41936402521</v>
      </c>
      <c r="O3" s="100">
        <f t="shared" si="0"/>
        <v>180789.15766061476</v>
      </c>
      <c r="P3" s="100">
        <f t="shared" si="0"/>
        <v>157767.81406364628</v>
      </c>
      <c r="Q3" s="100">
        <f t="shared" si="0"/>
        <v>167863.60417267747</v>
      </c>
    </row>
    <row r="4" spans="1:17" ht="12.9" customHeight="1" x14ac:dyDescent="0.3">
      <c r="A4" s="89" t="s">
        <v>65</v>
      </c>
      <c r="B4" s="96">
        <f t="shared" ref="B4:Q4" si="1">SUM(B5:B14)</f>
        <v>127054.84326343054</v>
      </c>
      <c r="C4" s="96">
        <f t="shared" si="1"/>
        <v>136800.16155630103</v>
      </c>
      <c r="D4" s="96">
        <f t="shared" si="1"/>
        <v>132491.17314865507</v>
      </c>
      <c r="E4" s="96">
        <f t="shared" si="1"/>
        <v>137744.43100975404</v>
      </c>
      <c r="F4" s="96">
        <f t="shared" si="1"/>
        <v>137870.3496372294</v>
      </c>
      <c r="G4" s="96">
        <f t="shared" si="1"/>
        <v>137285.52079060639</v>
      </c>
      <c r="H4" s="96">
        <f t="shared" si="1"/>
        <v>135071.2723698231</v>
      </c>
      <c r="I4" s="96">
        <f t="shared" si="1"/>
        <v>122279.52121915788</v>
      </c>
      <c r="J4" s="96">
        <f t="shared" si="1"/>
        <v>131579.6670968793</v>
      </c>
      <c r="K4" s="96">
        <f t="shared" si="1"/>
        <v>129523.6387820439</v>
      </c>
      <c r="L4" s="96">
        <f t="shared" si="1"/>
        <v>143772.96104425573</v>
      </c>
      <c r="M4" s="96">
        <f t="shared" si="1"/>
        <v>119739.40882355497</v>
      </c>
      <c r="N4" s="96">
        <f t="shared" si="1"/>
        <v>129993.67584921629</v>
      </c>
      <c r="O4" s="96">
        <f t="shared" si="1"/>
        <v>134080.94108379775</v>
      </c>
      <c r="P4" s="96">
        <f t="shared" si="1"/>
        <v>110982.7925892963</v>
      </c>
      <c r="Q4" s="96">
        <f t="shared" si="1"/>
        <v>120200.15042515971</v>
      </c>
    </row>
    <row r="5" spans="1:17" ht="12" customHeight="1" x14ac:dyDescent="0.3">
      <c r="A5" s="87" t="s">
        <v>58</v>
      </c>
      <c r="B5" s="95">
        <v>4438.8752736753231</v>
      </c>
      <c r="C5" s="95">
        <v>4547.1871230541765</v>
      </c>
      <c r="D5" s="95">
        <v>4539.9770427478206</v>
      </c>
      <c r="E5" s="95">
        <v>4307.6743926067993</v>
      </c>
      <c r="F5" s="95">
        <v>4192.0791669512419</v>
      </c>
      <c r="G5" s="95">
        <v>4190.5198151583108</v>
      </c>
      <c r="H5" s="95">
        <v>4593.9078077555832</v>
      </c>
      <c r="I5" s="95">
        <v>4126.7282603662688</v>
      </c>
      <c r="J5" s="95">
        <v>4399.9665956520994</v>
      </c>
      <c r="K5" s="95">
        <v>4381.2129099681697</v>
      </c>
      <c r="L5" s="95">
        <v>5232.8820300091365</v>
      </c>
      <c r="M5" s="95">
        <v>4484.0753211488463</v>
      </c>
      <c r="N5" s="95">
        <v>4599.322284830193</v>
      </c>
      <c r="O5" s="95">
        <v>4443.7964272980926</v>
      </c>
      <c r="P5" s="95">
        <v>3876.4298186006886</v>
      </c>
      <c r="Q5" s="95">
        <v>3843.822817741544</v>
      </c>
    </row>
    <row r="6" spans="1:17" ht="12" customHeight="1" x14ac:dyDescent="0.3">
      <c r="A6" s="87" t="s">
        <v>84</v>
      </c>
      <c r="B6" s="95">
        <v>796.22052873954158</v>
      </c>
      <c r="C6" s="95">
        <v>804.77753373376652</v>
      </c>
      <c r="D6" s="95">
        <v>806.03515351646752</v>
      </c>
      <c r="E6" s="95">
        <v>815.94846923897251</v>
      </c>
      <c r="F6" s="95">
        <v>856.39493871027207</v>
      </c>
      <c r="G6" s="95">
        <v>855.60198458467312</v>
      </c>
      <c r="H6" s="95">
        <v>891.64050548795149</v>
      </c>
      <c r="I6" s="95">
        <v>862.74720068197018</v>
      </c>
      <c r="J6" s="95">
        <v>912.51041621579418</v>
      </c>
      <c r="K6" s="95">
        <v>913.94871079577081</v>
      </c>
      <c r="L6" s="95">
        <v>942.90825403042174</v>
      </c>
      <c r="M6" s="95">
        <v>810.8204833525574</v>
      </c>
      <c r="N6" s="95">
        <v>805.17676325347782</v>
      </c>
      <c r="O6" s="95">
        <v>799.20345112417863</v>
      </c>
      <c r="P6" s="95">
        <v>659.01324075397918</v>
      </c>
      <c r="Q6" s="95">
        <v>656.62237235801035</v>
      </c>
    </row>
    <row r="7" spans="1:17" ht="12" customHeight="1" x14ac:dyDescent="0.3">
      <c r="A7" s="87" t="s">
        <v>110</v>
      </c>
      <c r="B7" s="95">
        <v>26141.466662626233</v>
      </c>
      <c r="C7" s="95">
        <v>29277.443787970988</v>
      </c>
      <c r="D7" s="95">
        <v>26255.967922217857</v>
      </c>
      <c r="E7" s="95">
        <v>26706.72384399546</v>
      </c>
      <c r="F7" s="95">
        <v>25715.907852472053</v>
      </c>
      <c r="G7" s="95">
        <v>25337.315116500129</v>
      </c>
      <c r="H7" s="95">
        <v>24813.98261048691</v>
      </c>
      <c r="I7" s="95">
        <v>18611.704676202233</v>
      </c>
      <c r="J7" s="95">
        <v>22358.792194348662</v>
      </c>
      <c r="K7" s="95">
        <v>20287.918767484392</v>
      </c>
      <c r="L7" s="95">
        <v>20385.27249686464</v>
      </c>
      <c r="M7" s="95">
        <v>17488.595308027398</v>
      </c>
      <c r="N7" s="95">
        <v>17763.313833184093</v>
      </c>
      <c r="O7" s="95">
        <v>18337.776587793887</v>
      </c>
      <c r="P7" s="95">
        <v>15596.298236574032</v>
      </c>
      <c r="Q7" s="95">
        <v>16450.886214820479</v>
      </c>
    </row>
    <row r="8" spans="1:17" ht="12" customHeight="1" x14ac:dyDescent="0.3">
      <c r="A8" s="87" t="s">
        <v>109</v>
      </c>
      <c r="B8" s="95">
        <v>53944.456696370813</v>
      </c>
      <c r="C8" s="95">
        <v>57344.583441314324</v>
      </c>
      <c r="D8" s="95">
        <v>56766.252945181324</v>
      </c>
      <c r="E8" s="95">
        <v>59705.016461277955</v>
      </c>
      <c r="F8" s="95">
        <v>60910.497584924422</v>
      </c>
      <c r="G8" s="95">
        <v>60031.735593994075</v>
      </c>
      <c r="H8" s="95">
        <v>58290.696407922129</v>
      </c>
      <c r="I8" s="95">
        <v>53095.221977613015</v>
      </c>
      <c r="J8" s="95">
        <v>56529.05964859965</v>
      </c>
      <c r="K8" s="95">
        <v>56255.136757393921</v>
      </c>
      <c r="L8" s="95">
        <v>63641.113544330736</v>
      </c>
      <c r="M8" s="95">
        <v>50388.212301766653</v>
      </c>
      <c r="N8" s="95">
        <v>56128.423947264295</v>
      </c>
      <c r="O8" s="95">
        <v>57611.364606325849</v>
      </c>
      <c r="P8" s="95">
        <v>44700.690776402451</v>
      </c>
      <c r="Q8" s="95">
        <v>49260.053952201182</v>
      </c>
    </row>
    <row r="9" spans="1:17" ht="12" customHeight="1" x14ac:dyDescent="0.3">
      <c r="A9" s="87" t="s">
        <v>55</v>
      </c>
      <c r="B9" s="95">
        <v>12770.871638195382</v>
      </c>
      <c r="C9" s="95">
        <v>13047.157849418219</v>
      </c>
      <c r="D9" s="95">
        <v>13267.125945966107</v>
      </c>
      <c r="E9" s="95">
        <v>14812.98541742765</v>
      </c>
      <c r="F9" s="95">
        <v>14463.526799407166</v>
      </c>
      <c r="G9" s="95">
        <v>15442.439489068292</v>
      </c>
      <c r="H9" s="95">
        <v>15841.253835437434</v>
      </c>
      <c r="I9" s="95">
        <v>16699.848039702756</v>
      </c>
      <c r="J9" s="95">
        <v>18407.304316264199</v>
      </c>
      <c r="K9" s="95">
        <v>19148.1401301572</v>
      </c>
      <c r="L9" s="95">
        <v>21002.084545127422</v>
      </c>
      <c r="M9" s="95">
        <v>18533.165007818119</v>
      </c>
      <c r="N9" s="95">
        <v>20830.771010305543</v>
      </c>
      <c r="O9" s="95">
        <v>21277.040092941093</v>
      </c>
      <c r="P9" s="95">
        <v>18625.032045192474</v>
      </c>
      <c r="Q9" s="95">
        <v>19947.083431767445</v>
      </c>
    </row>
    <row r="10" spans="1:17" ht="12" customHeight="1" x14ac:dyDescent="0.3">
      <c r="A10" s="87" t="s">
        <v>79</v>
      </c>
      <c r="B10" s="95">
        <v>97.009223424882848</v>
      </c>
      <c r="C10" s="95">
        <v>96.104599065828978</v>
      </c>
      <c r="D10" s="95">
        <v>102.14881934068306</v>
      </c>
      <c r="E10" s="95">
        <v>105.25641831668223</v>
      </c>
      <c r="F10" s="95">
        <v>108.13995466508571</v>
      </c>
      <c r="G10" s="95">
        <v>30.285709651280076</v>
      </c>
      <c r="H10" s="95">
        <v>32.471706951161629</v>
      </c>
      <c r="I10" s="95">
        <v>32.502363962861324</v>
      </c>
      <c r="J10" s="95">
        <v>37.302823143175367</v>
      </c>
      <c r="K10" s="95">
        <v>49.736012466170202</v>
      </c>
      <c r="L10" s="95">
        <v>60.488889293720781</v>
      </c>
      <c r="M10" s="95">
        <v>65.281964757929487</v>
      </c>
      <c r="N10" s="95">
        <v>77.066212037677928</v>
      </c>
      <c r="O10" s="95">
        <v>81.2284118563758</v>
      </c>
      <c r="P10" s="95">
        <v>76.420262832847499</v>
      </c>
      <c r="Q10" s="95">
        <v>84.966673208931596</v>
      </c>
    </row>
    <row r="11" spans="1:17" ht="12" customHeight="1" x14ac:dyDescent="0.3">
      <c r="A11" s="87" t="s">
        <v>61</v>
      </c>
      <c r="B11" s="95">
        <v>16770.144255163228</v>
      </c>
      <c r="C11" s="95">
        <v>18431.128861369871</v>
      </c>
      <c r="D11" s="95">
        <v>17548.488343625886</v>
      </c>
      <c r="E11" s="95">
        <v>16701.9250228866</v>
      </c>
      <c r="F11" s="95">
        <v>16727.262176600831</v>
      </c>
      <c r="G11" s="95">
        <v>16613.262363562277</v>
      </c>
      <c r="H11" s="95">
        <v>15862.112533046293</v>
      </c>
      <c r="I11" s="95">
        <v>15072.521161983877</v>
      </c>
      <c r="J11" s="95">
        <v>14991.410058115465</v>
      </c>
      <c r="K11" s="95">
        <v>14783.099610395018</v>
      </c>
      <c r="L11" s="95">
        <v>16803.774803959506</v>
      </c>
      <c r="M11" s="95">
        <v>14849.234643218391</v>
      </c>
      <c r="N11" s="95">
        <v>14820.348015965879</v>
      </c>
      <c r="O11" s="95">
        <v>15803.082053455893</v>
      </c>
      <c r="P11" s="95">
        <v>13953.573188678913</v>
      </c>
      <c r="Q11" s="95">
        <v>14747.302923989795</v>
      </c>
    </row>
    <row r="12" spans="1:17" ht="12" customHeight="1" x14ac:dyDescent="0.3">
      <c r="A12" s="87" t="s">
        <v>115</v>
      </c>
      <c r="B12" s="95">
        <v>806.16294953051113</v>
      </c>
      <c r="C12" s="95">
        <v>1043.1689847278021</v>
      </c>
      <c r="D12" s="95">
        <v>1221.5768804292425</v>
      </c>
      <c r="E12" s="95">
        <v>1513.0553716214129</v>
      </c>
      <c r="F12" s="95">
        <v>1708.495485913671</v>
      </c>
      <c r="G12" s="95">
        <v>1977.1616331592049</v>
      </c>
      <c r="H12" s="95">
        <v>2185.9722203793622</v>
      </c>
      <c r="I12" s="95">
        <v>2269.2247699139393</v>
      </c>
      <c r="J12" s="95">
        <v>2502.6179525699972</v>
      </c>
      <c r="K12" s="95">
        <v>2741.2997296491567</v>
      </c>
      <c r="L12" s="95">
        <v>3438.376278928105</v>
      </c>
      <c r="M12" s="95">
        <v>3323.6714844022972</v>
      </c>
      <c r="N12" s="95">
        <v>4055.2051459848703</v>
      </c>
      <c r="O12" s="95">
        <v>4585.2467007581936</v>
      </c>
      <c r="P12" s="95">
        <v>4589.485519828464</v>
      </c>
      <c r="Q12" s="95">
        <v>5608.1999543537222</v>
      </c>
    </row>
    <row r="13" spans="1:17" ht="12" customHeight="1" x14ac:dyDescent="0.3">
      <c r="A13" s="51" t="s">
        <v>114</v>
      </c>
      <c r="B13" s="22">
        <v>9067.5022017659139</v>
      </c>
      <c r="C13" s="22">
        <v>9832.3069619464532</v>
      </c>
      <c r="D13" s="22">
        <v>9612.7435745651637</v>
      </c>
      <c r="E13" s="22">
        <v>10290.583095686652</v>
      </c>
      <c r="F13" s="22">
        <v>10365.989465914739</v>
      </c>
      <c r="G13" s="22">
        <v>10076.460806965966</v>
      </c>
      <c r="H13" s="22">
        <v>9900.5656410849406</v>
      </c>
      <c r="I13" s="22">
        <v>8977.1534266127146</v>
      </c>
      <c r="J13" s="22">
        <v>9248.3092393839543</v>
      </c>
      <c r="K13" s="22">
        <v>8803.758824575787</v>
      </c>
      <c r="L13" s="22">
        <v>9783.2521006931911</v>
      </c>
      <c r="M13" s="22">
        <v>7565.6432158391799</v>
      </c>
      <c r="N13" s="22">
        <v>8396.8300667683925</v>
      </c>
      <c r="O13" s="22">
        <v>8554.9496880339157</v>
      </c>
      <c r="P13" s="22">
        <v>6737.2114995204911</v>
      </c>
      <c r="Q13" s="22">
        <v>7047.7986113255356</v>
      </c>
    </row>
    <row r="14" spans="1:17" ht="12" customHeight="1" x14ac:dyDescent="0.3">
      <c r="A14" s="99" t="s">
        <v>117</v>
      </c>
      <c r="B14" s="98">
        <v>2222.1338339387007</v>
      </c>
      <c r="C14" s="98">
        <v>2376.3024136995987</v>
      </c>
      <c r="D14" s="98">
        <v>2370.8565210645224</v>
      </c>
      <c r="E14" s="98">
        <v>2785.2625166958514</v>
      </c>
      <c r="F14" s="98">
        <v>2822.0562116699375</v>
      </c>
      <c r="G14" s="98">
        <v>2730.7382779621926</v>
      </c>
      <c r="H14" s="98">
        <v>2658.6691012713204</v>
      </c>
      <c r="I14" s="98">
        <v>2531.8693421182384</v>
      </c>
      <c r="J14" s="98">
        <v>2192.3938525863055</v>
      </c>
      <c r="K14" s="98">
        <v>2159.3873291583359</v>
      </c>
      <c r="L14" s="98">
        <v>2482.8081010188557</v>
      </c>
      <c r="M14" s="98">
        <v>2230.7090932236101</v>
      </c>
      <c r="N14" s="98">
        <v>2517.2185696218589</v>
      </c>
      <c r="O14" s="98">
        <v>2587.2530642103043</v>
      </c>
      <c r="P14" s="98">
        <v>2168.6380009119434</v>
      </c>
      <c r="Q14" s="98">
        <v>2553.4134733930737</v>
      </c>
    </row>
    <row r="15" spans="1:17" ht="12.9" customHeight="1" x14ac:dyDescent="0.3">
      <c r="A15" s="89" t="s">
        <v>112</v>
      </c>
      <c r="B15" s="96">
        <f t="shared" ref="B15:Q15" si="2">B16</f>
        <v>862.70746551120521</v>
      </c>
      <c r="C15" s="96">
        <f t="shared" si="2"/>
        <v>974.65300677259893</v>
      </c>
      <c r="D15" s="96">
        <f t="shared" si="2"/>
        <v>1084.3065059802057</v>
      </c>
      <c r="E15" s="96">
        <f t="shared" si="2"/>
        <v>1200.0690064510793</v>
      </c>
      <c r="F15" s="96">
        <f t="shared" si="2"/>
        <v>1342.3467034432838</v>
      </c>
      <c r="G15" s="96">
        <f t="shared" si="2"/>
        <v>1509.4673993934489</v>
      </c>
      <c r="H15" s="96">
        <f t="shared" si="2"/>
        <v>1696.9810571658995</v>
      </c>
      <c r="I15" s="96">
        <f t="shared" si="2"/>
        <v>1876.0985080599405</v>
      </c>
      <c r="J15" s="96">
        <f t="shared" si="2"/>
        <v>2127.2751380051959</v>
      </c>
      <c r="K15" s="96">
        <f t="shared" si="2"/>
        <v>2355.2755148791061</v>
      </c>
      <c r="L15" s="96">
        <f t="shared" si="2"/>
        <v>2623.0190132254788</v>
      </c>
      <c r="M15" s="96">
        <f t="shared" si="2"/>
        <v>2994.8662617540681</v>
      </c>
      <c r="N15" s="96">
        <f t="shared" si="2"/>
        <v>3386.8239529512771</v>
      </c>
      <c r="O15" s="96">
        <f t="shared" si="2"/>
        <v>3612.6613386091949</v>
      </c>
      <c r="P15" s="96">
        <f t="shared" si="2"/>
        <v>3862.3543745010156</v>
      </c>
      <c r="Q15" s="96">
        <f t="shared" si="2"/>
        <v>4096.3713778203482</v>
      </c>
    </row>
    <row r="16" spans="1:17" ht="12" customHeight="1" x14ac:dyDescent="0.3">
      <c r="A16" s="87" t="s">
        <v>111</v>
      </c>
      <c r="B16" s="97">
        <v>862.70746551120521</v>
      </c>
      <c r="C16" s="97">
        <v>974.65300677259893</v>
      </c>
      <c r="D16" s="97">
        <v>1084.3065059802057</v>
      </c>
      <c r="E16" s="97">
        <v>1200.0690064510793</v>
      </c>
      <c r="F16" s="97">
        <v>1342.3467034432838</v>
      </c>
      <c r="G16" s="97">
        <v>1509.4673993934489</v>
      </c>
      <c r="H16" s="97">
        <v>1696.9810571658995</v>
      </c>
      <c r="I16" s="97">
        <v>1876.0985080599405</v>
      </c>
      <c r="J16" s="97">
        <v>2127.2751380051959</v>
      </c>
      <c r="K16" s="97">
        <v>2355.2755148791061</v>
      </c>
      <c r="L16" s="97">
        <v>2623.0190132254788</v>
      </c>
      <c r="M16" s="97">
        <v>2994.8662617540681</v>
      </c>
      <c r="N16" s="97">
        <v>3386.8239529512771</v>
      </c>
      <c r="O16" s="97">
        <v>3612.6613386091949</v>
      </c>
      <c r="P16" s="97">
        <v>3862.3543745010156</v>
      </c>
      <c r="Q16" s="97">
        <v>4096.3713778203482</v>
      </c>
    </row>
    <row r="17" spans="1:17" ht="12.9" customHeight="1" x14ac:dyDescent="0.3">
      <c r="A17" s="89" t="s">
        <v>63</v>
      </c>
      <c r="B17" s="96">
        <f t="shared" ref="B17:Q17" si="3">SUM(B18:B26)</f>
        <v>25250.055804345771</v>
      </c>
      <c r="C17" s="96">
        <f t="shared" si="3"/>
        <v>25597.592483669545</v>
      </c>
      <c r="D17" s="96">
        <f t="shared" si="3"/>
        <v>25850.835858810187</v>
      </c>
      <c r="E17" s="96">
        <f t="shared" si="3"/>
        <v>26368.322338945345</v>
      </c>
      <c r="F17" s="96">
        <f t="shared" si="3"/>
        <v>26673.61958105076</v>
      </c>
      <c r="G17" s="96">
        <f t="shared" si="3"/>
        <v>26920.460246796305</v>
      </c>
      <c r="H17" s="96">
        <f t="shared" si="3"/>
        <v>27102.603496187032</v>
      </c>
      <c r="I17" s="96">
        <f t="shared" si="3"/>
        <v>27196.334230591354</v>
      </c>
      <c r="J17" s="96">
        <f t="shared" si="3"/>
        <v>27480.838821958601</v>
      </c>
      <c r="K17" s="96">
        <f t="shared" si="3"/>
        <v>27686.920508310937</v>
      </c>
      <c r="L17" s="96">
        <f t="shared" si="3"/>
        <v>28371.785345195698</v>
      </c>
      <c r="M17" s="96">
        <f t="shared" si="3"/>
        <v>28095.915613729947</v>
      </c>
      <c r="N17" s="96">
        <f t="shared" si="3"/>
        <v>29036.175433430839</v>
      </c>
      <c r="O17" s="96">
        <f t="shared" si="3"/>
        <v>29363.514768263183</v>
      </c>
      <c r="P17" s="96">
        <f t="shared" si="3"/>
        <v>29282.851333863633</v>
      </c>
      <c r="Q17" s="96">
        <f t="shared" si="3"/>
        <v>29539.649401054241</v>
      </c>
    </row>
    <row r="18" spans="1:17" ht="12" customHeight="1" x14ac:dyDescent="0.3">
      <c r="A18" s="87" t="s">
        <v>58</v>
      </c>
      <c r="B18" s="95">
        <v>430.24273886669903</v>
      </c>
      <c r="C18" s="95">
        <v>432.27730293210675</v>
      </c>
      <c r="D18" s="95">
        <v>485.59069500503136</v>
      </c>
      <c r="E18" s="95">
        <v>489.54100342451676</v>
      </c>
      <c r="F18" s="95">
        <v>517.5696802272787</v>
      </c>
      <c r="G18" s="95">
        <v>555.79149537817557</v>
      </c>
      <c r="H18" s="95">
        <v>608.40068668105926</v>
      </c>
      <c r="I18" s="95">
        <v>604.16579563151561</v>
      </c>
      <c r="J18" s="95">
        <v>641.60404365641307</v>
      </c>
      <c r="K18" s="95">
        <v>663.48986674431455</v>
      </c>
      <c r="L18" s="95">
        <v>699.6281917834234</v>
      </c>
      <c r="M18" s="95">
        <v>705.33352701109868</v>
      </c>
      <c r="N18" s="95">
        <v>715.32732193666595</v>
      </c>
      <c r="O18" s="95">
        <v>701.00276295398521</v>
      </c>
      <c r="P18" s="95">
        <v>700.00361835354136</v>
      </c>
      <c r="Q18" s="95">
        <v>684.13548478513258</v>
      </c>
    </row>
    <row r="19" spans="1:17" s="28" customFormat="1" ht="12" customHeight="1" x14ac:dyDescent="0.3">
      <c r="A19" s="87" t="s">
        <v>84</v>
      </c>
      <c r="B19" s="95">
        <v>1690.5813931050211</v>
      </c>
      <c r="C19" s="95">
        <v>1689.035741484151</v>
      </c>
      <c r="D19" s="95">
        <v>1691.0089458187613</v>
      </c>
      <c r="E19" s="95">
        <v>1708.3028583716714</v>
      </c>
      <c r="F19" s="95">
        <v>1707.157026061185</v>
      </c>
      <c r="G19" s="95">
        <v>1681.4782641252227</v>
      </c>
      <c r="H19" s="95">
        <v>1603.5108421853245</v>
      </c>
      <c r="I19" s="95">
        <v>1547.5968662379139</v>
      </c>
      <c r="J19" s="95">
        <v>1496.8860925427491</v>
      </c>
      <c r="K19" s="95">
        <v>1425.6388715567216</v>
      </c>
      <c r="L19" s="95">
        <v>1418.6444953308676</v>
      </c>
      <c r="M19" s="95">
        <v>1230.5367110996185</v>
      </c>
      <c r="N19" s="95">
        <v>1150.2182516532428</v>
      </c>
      <c r="O19" s="95">
        <v>1122.0918818284836</v>
      </c>
      <c r="P19" s="95">
        <v>988.28344959396406</v>
      </c>
      <c r="Q19" s="95">
        <v>916.89972847869819</v>
      </c>
    </row>
    <row r="20" spans="1:17" ht="12" customHeight="1" x14ac:dyDescent="0.3">
      <c r="A20" s="87" t="s">
        <v>110</v>
      </c>
      <c r="B20" s="95">
        <v>3243.5991470273184</v>
      </c>
      <c r="C20" s="95">
        <v>3444.1907717225849</v>
      </c>
      <c r="D20" s="95">
        <v>3269.4506554623408</v>
      </c>
      <c r="E20" s="95">
        <v>3267.1711616980751</v>
      </c>
      <c r="F20" s="95">
        <v>3242.5147233843827</v>
      </c>
      <c r="G20" s="95">
        <v>3239.2466139753005</v>
      </c>
      <c r="H20" s="95">
        <v>3270.3972630424219</v>
      </c>
      <c r="I20" s="95">
        <v>2833.6407933804985</v>
      </c>
      <c r="J20" s="95">
        <v>3159.530996671368</v>
      </c>
      <c r="K20" s="95">
        <v>3017.0328006760451</v>
      </c>
      <c r="L20" s="95">
        <v>2900.9697930479069</v>
      </c>
      <c r="M20" s="95">
        <v>2942.2052660419104</v>
      </c>
      <c r="N20" s="95">
        <v>2925.9185225365522</v>
      </c>
      <c r="O20" s="95">
        <v>2983.8969982690769</v>
      </c>
      <c r="P20" s="95">
        <v>3093.1617547640235</v>
      </c>
      <c r="Q20" s="95">
        <v>3071.3378513692569</v>
      </c>
    </row>
    <row r="21" spans="1:17" ht="12" customHeight="1" x14ac:dyDescent="0.3">
      <c r="A21" s="87" t="s">
        <v>109</v>
      </c>
      <c r="B21" s="95">
        <v>9564.5982633937783</v>
      </c>
      <c r="C21" s="95">
        <v>9676.3449763479421</v>
      </c>
      <c r="D21" s="95">
        <v>9968.1575793244683</v>
      </c>
      <c r="E21" s="95">
        <v>10216.723210557413</v>
      </c>
      <c r="F21" s="95">
        <v>10513.624474434931</v>
      </c>
      <c r="G21" s="95">
        <v>10521.88514732719</v>
      </c>
      <c r="H21" s="95">
        <v>10526.743585236891</v>
      </c>
      <c r="I21" s="95">
        <v>10677.028183851391</v>
      </c>
      <c r="J21" s="95">
        <v>10599.877115618994</v>
      </c>
      <c r="K21" s="95">
        <v>10860.92138548507</v>
      </c>
      <c r="L21" s="95">
        <v>11263.727109738178</v>
      </c>
      <c r="M21" s="95">
        <v>11074.46468057578</v>
      </c>
      <c r="N21" s="95">
        <v>11477.104781531902</v>
      </c>
      <c r="O21" s="95">
        <v>11366.996607574163</v>
      </c>
      <c r="P21" s="95">
        <v>11076.838508132372</v>
      </c>
      <c r="Q21" s="95">
        <v>11130.054311593987</v>
      </c>
    </row>
    <row r="22" spans="1:17" ht="12" customHeight="1" x14ac:dyDescent="0.3">
      <c r="A22" s="87" t="s">
        <v>55</v>
      </c>
      <c r="B22" s="95">
        <v>1167.8328280888124</v>
      </c>
      <c r="C22" s="95">
        <v>1186.9731419335312</v>
      </c>
      <c r="D22" s="95">
        <v>1277.4685033716983</v>
      </c>
      <c r="E22" s="95">
        <v>1419.5415616981422</v>
      </c>
      <c r="F22" s="95">
        <v>1471.4245205104721</v>
      </c>
      <c r="G22" s="95">
        <v>1624.1408440656542</v>
      </c>
      <c r="H22" s="95">
        <v>1773.7010491258129</v>
      </c>
      <c r="I22" s="95">
        <v>2120.1118565383958</v>
      </c>
      <c r="J22" s="95">
        <v>2285.0249863730455</v>
      </c>
      <c r="K22" s="95">
        <v>2440.8291213842031</v>
      </c>
      <c r="L22" s="95">
        <v>2476.960765561535</v>
      </c>
      <c r="M22" s="95">
        <v>2571.221772623227</v>
      </c>
      <c r="N22" s="95">
        <v>2831.29421282966</v>
      </c>
      <c r="O22" s="95">
        <v>3041.909765625509</v>
      </c>
      <c r="P22" s="95">
        <v>3223.3037128768651</v>
      </c>
      <c r="Q22" s="95">
        <v>3244.9379775365214</v>
      </c>
    </row>
    <row r="23" spans="1:17" ht="12" customHeight="1" x14ac:dyDescent="0.3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3">
      <c r="A24" s="87" t="s">
        <v>61</v>
      </c>
      <c r="B24" s="95">
        <v>2662.0052172379728</v>
      </c>
      <c r="C24" s="95">
        <v>2788.1969521665219</v>
      </c>
      <c r="D24" s="95">
        <v>2781.3111814621161</v>
      </c>
      <c r="E24" s="95">
        <v>2703.4624868918563</v>
      </c>
      <c r="F24" s="95">
        <v>2789.509734241868</v>
      </c>
      <c r="G24" s="95">
        <v>2821.7854886809951</v>
      </c>
      <c r="H24" s="95">
        <v>2744.4704773076501</v>
      </c>
      <c r="I24" s="95">
        <v>2891.7227891411508</v>
      </c>
      <c r="J24" s="95">
        <v>2754.6764460851005</v>
      </c>
      <c r="K24" s="95">
        <v>2758.4004993091039</v>
      </c>
      <c r="L24" s="95">
        <v>2843.3831772409781</v>
      </c>
      <c r="M24" s="95">
        <v>2883.6132440022352</v>
      </c>
      <c r="N24" s="95">
        <v>2779.287817388406</v>
      </c>
      <c r="O24" s="95">
        <v>2945.5112527425986</v>
      </c>
      <c r="P24" s="95">
        <v>2985.4398530833832</v>
      </c>
      <c r="Q24" s="95">
        <v>3008.3335864160845</v>
      </c>
    </row>
    <row r="25" spans="1:17" ht="12" customHeight="1" x14ac:dyDescent="0.3">
      <c r="A25" s="51" t="s">
        <v>60</v>
      </c>
      <c r="B25" s="22">
        <v>6126.359095473641</v>
      </c>
      <c r="C25" s="22">
        <v>5976.637087082705</v>
      </c>
      <c r="D25" s="22">
        <v>5939.4109883657693</v>
      </c>
      <c r="E25" s="22">
        <v>6054.1083663036734</v>
      </c>
      <c r="F25" s="22">
        <v>5887.3107121906478</v>
      </c>
      <c r="G25" s="22">
        <v>5867.21882193492</v>
      </c>
      <c r="H25" s="22">
        <v>5871.1941526078726</v>
      </c>
      <c r="I25" s="22">
        <v>5674.0112458104895</v>
      </c>
      <c r="J25" s="22">
        <v>5586.7128410109299</v>
      </c>
      <c r="K25" s="22">
        <v>5389.7916831554803</v>
      </c>
      <c r="L25" s="22">
        <v>5484.1969552747996</v>
      </c>
      <c r="M25" s="22">
        <v>5279.9712088575125</v>
      </c>
      <c r="N25" s="22">
        <v>5671.566865867132</v>
      </c>
      <c r="O25" s="22">
        <v>5647.1706947951352</v>
      </c>
      <c r="P25" s="22">
        <v>5567.8721316910996</v>
      </c>
      <c r="Q25" s="22">
        <v>5735.7181505016515</v>
      </c>
    </row>
    <row r="26" spans="1:17" ht="12" customHeight="1" x14ac:dyDescent="0.3">
      <c r="A26" s="49" t="s">
        <v>59</v>
      </c>
      <c r="B26" s="18">
        <v>364.83712115252933</v>
      </c>
      <c r="C26" s="18">
        <v>403.93651</v>
      </c>
      <c r="D26" s="18">
        <v>438.43730999999951</v>
      </c>
      <c r="E26" s="18">
        <v>509.47169000000002</v>
      </c>
      <c r="F26" s="18">
        <v>544.50870999999995</v>
      </c>
      <c r="G26" s="18">
        <v>608.91357130884762</v>
      </c>
      <c r="H26" s="18">
        <v>704.18543999999986</v>
      </c>
      <c r="I26" s="18">
        <v>848.05669999999986</v>
      </c>
      <c r="J26" s="18">
        <v>956.52629999999988</v>
      </c>
      <c r="K26" s="18">
        <v>1130.81628</v>
      </c>
      <c r="L26" s="18">
        <v>1284.2748572180044</v>
      </c>
      <c r="M26" s="18">
        <v>1408.5692035185689</v>
      </c>
      <c r="N26" s="18">
        <v>1485.4576596872778</v>
      </c>
      <c r="O26" s="18">
        <v>1554.9348044742317</v>
      </c>
      <c r="P26" s="18">
        <v>1647.948305368383</v>
      </c>
      <c r="Q26" s="18">
        <v>1748.2323103729066</v>
      </c>
    </row>
    <row r="27" spans="1:17" ht="12.9" customHeight="1" x14ac:dyDescent="0.3">
      <c r="A27" s="89" t="s">
        <v>62</v>
      </c>
      <c r="B27" s="96">
        <f t="shared" ref="B27:Q27" si="4">SUM(B28:B32)</f>
        <v>10709.27497957266</v>
      </c>
      <c r="C27" s="96">
        <f t="shared" si="4"/>
        <v>10895.445374299001</v>
      </c>
      <c r="D27" s="96">
        <f t="shared" si="4"/>
        <v>11254.617535681042</v>
      </c>
      <c r="E27" s="96">
        <f t="shared" si="4"/>
        <v>11776.831923399906</v>
      </c>
      <c r="F27" s="96">
        <f t="shared" si="4"/>
        <v>12048.312886916805</v>
      </c>
      <c r="G27" s="96">
        <f t="shared" si="4"/>
        <v>12309.325356759318</v>
      </c>
      <c r="H27" s="96">
        <f t="shared" si="4"/>
        <v>12532.704482820292</v>
      </c>
      <c r="I27" s="96">
        <f t="shared" si="4"/>
        <v>12728.795013785661</v>
      </c>
      <c r="J27" s="96">
        <f t="shared" si="4"/>
        <v>12775.570613100024</v>
      </c>
      <c r="K27" s="96">
        <f t="shared" si="4"/>
        <v>12965.21572042858</v>
      </c>
      <c r="L27" s="96">
        <f t="shared" si="4"/>
        <v>13340.164262755803</v>
      </c>
      <c r="M27" s="96">
        <f t="shared" si="4"/>
        <v>13207.978151169627</v>
      </c>
      <c r="N27" s="96">
        <f t="shared" si="4"/>
        <v>13564.744128426793</v>
      </c>
      <c r="O27" s="96">
        <f t="shared" si="4"/>
        <v>13732.040469944619</v>
      </c>
      <c r="P27" s="96">
        <f t="shared" si="4"/>
        <v>13639.815765985346</v>
      </c>
      <c r="Q27" s="96">
        <f t="shared" si="4"/>
        <v>14027.432968643176</v>
      </c>
    </row>
    <row r="28" spans="1:17" ht="12" customHeight="1" x14ac:dyDescent="0.3">
      <c r="A28" s="87" t="s">
        <v>58</v>
      </c>
      <c r="B28" s="95">
        <v>54.849465698663529</v>
      </c>
      <c r="C28" s="95">
        <v>55.436929173530942</v>
      </c>
      <c r="D28" s="95">
        <v>71.60140776240128</v>
      </c>
      <c r="E28" s="95">
        <v>87.901774348828894</v>
      </c>
      <c r="F28" s="95">
        <v>96.626288604281129</v>
      </c>
      <c r="G28" s="95">
        <v>106.1098772051168</v>
      </c>
      <c r="H28" s="95">
        <v>118.75561649332064</v>
      </c>
      <c r="I28" s="95">
        <v>117.12193694641705</v>
      </c>
      <c r="J28" s="95">
        <v>129.6547800489208</v>
      </c>
      <c r="K28" s="95">
        <v>133.31640084555264</v>
      </c>
      <c r="L28" s="95">
        <v>137.99908210871502</v>
      </c>
      <c r="M28" s="95">
        <v>133.75201089167345</v>
      </c>
      <c r="N28" s="95">
        <v>136.06174087752467</v>
      </c>
      <c r="O28" s="95">
        <v>132.63406186848198</v>
      </c>
      <c r="P28" s="95">
        <v>130.86887830324721</v>
      </c>
      <c r="Q28" s="95">
        <v>129.7767364101357</v>
      </c>
    </row>
    <row r="29" spans="1:17" s="28" customFormat="1" ht="12" customHeight="1" x14ac:dyDescent="0.3">
      <c r="A29" s="87" t="s">
        <v>84</v>
      </c>
      <c r="B29" s="95">
        <v>1654.821313521823</v>
      </c>
      <c r="C29" s="95">
        <v>1625.0722655476854</v>
      </c>
      <c r="D29" s="95">
        <v>1581.2139559783081</v>
      </c>
      <c r="E29" s="95">
        <v>1641.8055775270248</v>
      </c>
      <c r="F29" s="95">
        <v>1684.7063273989568</v>
      </c>
      <c r="G29" s="95">
        <v>1744.6598372411988</v>
      </c>
      <c r="H29" s="95">
        <v>1557.404983188598</v>
      </c>
      <c r="I29" s="95">
        <v>1465.2129990812261</v>
      </c>
      <c r="J29" s="95">
        <v>1540.875771916928</v>
      </c>
      <c r="K29" s="95">
        <v>1507.2247122550846</v>
      </c>
      <c r="L29" s="95">
        <v>1599.6049433544285</v>
      </c>
      <c r="M29" s="95">
        <v>1506.047875252257</v>
      </c>
      <c r="N29" s="95">
        <v>1469.9573188865561</v>
      </c>
      <c r="O29" s="95">
        <v>1555.6348281365294</v>
      </c>
      <c r="P29" s="95">
        <v>1489.2874161112607</v>
      </c>
      <c r="Q29" s="95">
        <v>1469.6548515237098</v>
      </c>
    </row>
    <row r="30" spans="1:17" ht="12" customHeight="1" x14ac:dyDescent="0.3">
      <c r="A30" s="87" t="s">
        <v>109</v>
      </c>
      <c r="B30" s="95">
        <v>3268.5057583544985</v>
      </c>
      <c r="C30" s="95">
        <v>3338.3915757092382</v>
      </c>
      <c r="D30" s="95">
        <v>3592.0489657176936</v>
      </c>
      <c r="E30" s="95">
        <v>3779.3123404435278</v>
      </c>
      <c r="F30" s="95">
        <v>3969.7748897908691</v>
      </c>
      <c r="G30" s="95">
        <v>4116.0356123668244</v>
      </c>
      <c r="H30" s="95">
        <v>4204.5034149766989</v>
      </c>
      <c r="I30" s="95">
        <v>4349.0707601575232</v>
      </c>
      <c r="J30" s="95">
        <v>4384.9997935664223</v>
      </c>
      <c r="K30" s="95">
        <v>4551.1258250706114</v>
      </c>
      <c r="L30" s="95">
        <v>4743.4493734260532</v>
      </c>
      <c r="M30" s="95">
        <v>4727.3335977598717</v>
      </c>
      <c r="N30" s="95">
        <v>4877.9118477203274</v>
      </c>
      <c r="O30" s="95">
        <v>4847.1057654222723</v>
      </c>
      <c r="P30" s="95">
        <v>4773.7087316774378</v>
      </c>
      <c r="Q30" s="95">
        <v>4881.3077512095797</v>
      </c>
    </row>
    <row r="31" spans="1:17" ht="12" customHeight="1" x14ac:dyDescent="0.3">
      <c r="A31" s="87" t="s">
        <v>55</v>
      </c>
      <c r="B31" s="95">
        <v>64.411705638080051</v>
      </c>
      <c r="C31" s="95">
        <v>57.310823255124035</v>
      </c>
      <c r="D31" s="95">
        <v>60.638048334948969</v>
      </c>
      <c r="E31" s="95">
        <v>67.890963658354295</v>
      </c>
      <c r="F31" s="95">
        <v>69.050029258342818</v>
      </c>
      <c r="G31" s="95">
        <v>112.62351742929776</v>
      </c>
      <c r="H31" s="95">
        <v>100.32455681824634</v>
      </c>
      <c r="I31" s="95">
        <v>121.8082077154662</v>
      </c>
      <c r="J31" s="95">
        <v>114.45097143390647</v>
      </c>
      <c r="K31" s="95">
        <v>132.35054372151296</v>
      </c>
      <c r="L31" s="95">
        <v>130.11641242390436</v>
      </c>
      <c r="M31" s="95">
        <v>126.86636571595469</v>
      </c>
      <c r="N31" s="95">
        <v>127.32420749980717</v>
      </c>
      <c r="O31" s="95">
        <v>126.63002060260325</v>
      </c>
      <c r="P31" s="95">
        <v>129.89834950158439</v>
      </c>
      <c r="Q31" s="95">
        <v>121.34007392549515</v>
      </c>
    </row>
    <row r="32" spans="1:17" ht="12" customHeight="1" x14ac:dyDescent="0.3">
      <c r="A32" s="49" t="s">
        <v>60</v>
      </c>
      <c r="B32" s="18">
        <v>5666.6867363595948</v>
      </c>
      <c r="C32" s="18">
        <v>5819.2337806134228</v>
      </c>
      <c r="D32" s="18">
        <v>5949.1151578876888</v>
      </c>
      <c r="E32" s="18">
        <v>6199.9212674221699</v>
      </c>
      <c r="F32" s="18">
        <v>6228.155351864355</v>
      </c>
      <c r="G32" s="18">
        <v>6229.8965125168806</v>
      </c>
      <c r="H32" s="18">
        <v>6551.7159113434273</v>
      </c>
      <c r="I32" s="18">
        <v>6675.5811098850272</v>
      </c>
      <c r="J32" s="18">
        <v>6605.5892961338468</v>
      </c>
      <c r="K32" s="18">
        <v>6641.1982385358178</v>
      </c>
      <c r="L32" s="18">
        <v>6728.9944514427034</v>
      </c>
      <c r="M32" s="18">
        <v>6713.9783015498706</v>
      </c>
      <c r="N32" s="18">
        <v>6953.4890134425787</v>
      </c>
      <c r="O32" s="18">
        <v>7070.0357939147316</v>
      </c>
      <c r="P32" s="18">
        <v>7116.0523903918147</v>
      </c>
      <c r="Q32" s="18">
        <v>7425.3535555742556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120</v>
      </c>
      <c r="B3" s="107">
        <f>IF(RES_hh_tes!B3=0,"",RES_hh_tes!B3/RES_hh_fec!B3)</f>
        <v>0.6231410620954897</v>
      </c>
      <c r="C3" s="107">
        <f>IF(RES_hh_tes!C3=0,"",RES_hh_tes!C3/RES_hh_fec!C3)</f>
        <v>0.62914100211674984</v>
      </c>
      <c r="D3" s="107">
        <f>IF(RES_hh_tes!D3=0,"",RES_hh_tes!D3/RES_hh_fec!D3)</f>
        <v>0.63234236216839401</v>
      </c>
      <c r="E3" s="107">
        <f>IF(RES_hh_tes!E3=0,"",RES_hh_tes!E3/RES_hh_fec!E3)</f>
        <v>0.63533142814672094</v>
      </c>
      <c r="F3" s="107">
        <f>IF(RES_hh_tes!F3=0,"",RES_hh_tes!F3/RES_hh_fec!F3)</f>
        <v>0.64022707971778992</v>
      </c>
      <c r="G3" s="107">
        <f>IF(RES_hh_tes!G3=0,"",RES_hh_tes!G3/RES_hh_fec!G3)</f>
        <v>0.64353962255314823</v>
      </c>
      <c r="H3" s="107">
        <f>IF(RES_hh_tes!H3=0,"",RES_hh_tes!H3/RES_hh_fec!H3)</f>
        <v>0.64826928622662283</v>
      </c>
      <c r="I3" s="107">
        <f>IF(RES_hh_tes!I3=0,"",RES_hh_tes!I3/RES_hh_fec!I3)</f>
        <v>0.6519406605928274</v>
      </c>
      <c r="J3" s="107">
        <f>IF(RES_hh_tes!J3=0,"",RES_hh_tes!J3/RES_hh_fec!J3)</f>
        <v>0.6565007248743292</v>
      </c>
      <c r="K3" s="107">
        <f>IF(RES_hh_tes!K3=0,"",RES_hh_tes!K3/RES_hh_fec!K3)</f>
        <v>0.66107546271383733</v>
      </c>
      <c r="L3" s="107">
        <f>IF(RES_hh_tes!L3=0,"",RES_hh_tes!L3/RES_hh_fec!L3)</f>
        <v>0.66880985111286728</v>
      </c>
      <c r="M3" s="107">
        <f>IF(RES_hh_tes!M3=0,"",RES_hh_tes!M3/RES_hh_fec!M3)</f>
        <v>0.67326336480636706</v>
      </c>
      <c r="N3" s="107">
        <f>IF(RES_hh_tes!N3=0,"",RES_hh_tes!N3/RES_hh_fec!N3)</f>
        <v>0.68089348324173682</v>
      </c>
      <c r="O3" s="107">
        <f>IF(RES_hh_tes!O3=0,"",RES_hh_tes!O3/RES_hh_fec!O3)</f>
        <v>0.69008785936013273</v>
      </c>
      <c r="P3" s="107">
        <f>IF(RES_hh_tes!P3=0,"",RES_hh_tes!P3/RES_hh_fec!P3)</f>
        <v>0.69562023868993805</v>
      </c>
      <c r="Q3" s="107">
        <f>IF(RES_hh_tes!Q3=0,"",RES_hh_tes!Q3/RES_hh_fec!Q3)</f>
        <v>0.70485307129354324</v>
      </c>
    </row>
    <row r="4" spans="1:17" ht="12.9" customHeight="1" x14ac:dyDescent="0.3">
      <c r="A4" s="89" t="s">
        <v>65</v>
      </c>
      <c r="B4" s="103">
        <f>IF(RES_hh_tes!B4=0,"",RES_hh_tes!B4/RES_hh_fec!B4)</f>
        <v>0.63147817693278441</v>
      </c>
      <c r="C4" s="103">
        <f>IF(RES_hh_tes!C4=0,"",RES_hh_tes!C4/RES_hh_fec!C4)</f>
        <v>0.63717805166549424</v>
      </c>
      <c r="D4" s="103">
        <f>IF(RES_hh_tes!D4=0,"",RES_hh_tes!D4/RES_hh_fec!D4)</f>
        <v>0.64058955439494858</v>
      </c>
      <c r="E4" s="103">
        <f>IF(RES_hh_tes!E4=0,"",RES_hh_tes!E4/RES_hh_fec!E4)</f>
        <v>0.64312547001296527</v>
      </c>
      <c r="F4" s="103">
        <f>IF(RES_hh_tes!F4=0,"",RES_hh_tes!F4/RES_hh_fec!F4)</f>
        <v>0.64821724886020071</v>
      </c>
      <c r="G4" s="103">
        <f>IF(RES_hh_tes!G4=0,"",RES_hh_tes!G4/RES_hh_fec!G4)</f>
        <v>0.65153852519592048</v>
      </c>
      <c r="H4" s="103">
        <f>IF(RES_hh_tes!H4=0,"",RES_hh_tes!H4/RES_hh_fec!H4)</f>
        <v>0.65530663320695537</v>
      </c>
      <c r="I4" s="103">
        <f>IF(RES_hh_tes!I4=0,"",RES_hh_tes!I4/RES_hh_fec!I4)</f>
        <v>0.65841211631890206</v>
      </c>
      <c r="J4" s="103">
        <f>IF(RES_hh_tes!J4=0,"",RES_hh_tes!J4/RES_hh_fec!J4)</f>
        <v>0.66221844874327185</v>
      </c>
      <c r="K4" s="103">
        <f>IF(RES_hh_tes!K4=0,"",RES_hh_tes!K4/RES_hh_fec!K4)</f>
        <v>0.66682949084381915</v>
      </c>
      <c r="L4" s="103">
        <f>IF(RES_hh_tes!L4=0,"",RES_hh_tes!L4/RES_hh_fec!L4)</f>
        <v>0.67461253082185024</v>
      </c>
      <c r="M4" s="103">
        <f>IF(RES_hh_tes!M4=0,"",RES_hh_tes!M4/RES_hh_fec!M4)</f>
        <v>0.67865360207700565</v>
      </c>
      <c r="N4" s="103">
        <f>IF(RES_hh_tes!N4=0,"",RES_hh_tes!N4/RES_hh_fec!N4)</f>
        <v>0.68603816048969768</v>
      </c>
      <c r="O4" s="103">
        <f>IF(RES_hh_tes!O4=0,"",RES_hh_tes!O4/RES_hh_fec!O4)</f>
        <v>0.69621110374306561</v>
      </c>
      <c r="P4" s="103">
        <f>IF(RES_hh_tes!P4=0,"",RES_hh_tes!P4/RES_hh_fec!P4)</f>
        <v>0.70241535816591583</v>
      </c>
      <c r="Q4" s="103">
        <f>IF(RES_hh_tes!Q4=0,"",RES_hh_tes!Q4/RES_hh_fec!Q4)</f>
        <v>0.71187508961201107</v>
      </c>
    </row>
    <row r="5" spans="1:17" ht="12" customHeight="1" x14ac:dyDescent="0.3">
      <c r="A5" s="87" t="s">
        <v>58</v>
      </c>
      <c r="B5" s="102">
        <f>IF(RES_hh_tes!B5=0,"",RES_hh_tes!B5/RES_hh_fec!B5)</f>
        <v>0.49411082224463587</v>
      </c>
      <c r="C5" s="102">
        <f>IF(RES_hh_tes!C5=0,"",RES_hh_tes!C5/RES_hh_fec!C5)</f>
        <v>0.49432307863411579</v>
      </c>
      <c r="D5" s="102">
        <f>IF(RES_hh_tes!D5=0,"",RES_hh_tes!D5/RES_hh_fec!D5)</f>
        <v>0.49318252155614323</v>
      </c>
      <c r="E5" s="102">
        <f>IF(RES_hh_tes!E5=0,"",RES_hh_tes!E5/RES_hh_fec!E5)</f>
        <v>0.49399980237823554</v>
      </c>
      <c r="F5" s="102">
        <f>IF(RES_hh_tes!F5=0,"",RES_hh_tes!F5/RES_hh_fec!F5)</f>
        <v>0.4941989094840657</v>
      </c>
      <c r="G5" s="102">
        <f>IF(RES_hh_tes!G5=0,"",RES_hh_tes!G5/RES_hh_fec!G5)</f>
        <v>0.49637209069235744</v>
      </c>
      <c r="H5" s="102">
        <f>IF(RES_hh_tes!H5=0,"",RES_hh_tes!H5/RES_hh_fec!H5)</f>
        <v>0.4987904472062355</v>
      </c>
      <c r="I5" s="102">
        <f>IF(RES_hh_tes!I5=0,"",RES_hh_tes!I5/RES_hh_fec!I5)</f>
        <v>0.5031790189471369</v>
      </c>
      <c r="J5" s="102">
        <f>IF(RES_hh_tes!J5=0,"",RES_hh_tes!J5/RES_hh_fec!J5)</f>
        <v>0.50515746481458723</v>
      </c>
      <c r="K5" s="102">
        <f>IF(RES_hh_tes!K5=0,"",RES_hh_tes!K5/RES_hh_fec!K5)</f>
        <v>0.50760933525434238</v>
      </c>
      <c r="L5" s="102">
        <f>IF(RES_hh_tes!L5=0,"",RES_hh_tes!L5/RES_hh_fec!L5)</f>
        <v>0.51183700724177772</v>
      </c>
      <c r="M5" s="102">
        <f>IF(RES_hh_tes!M5=0,"",RES_hh_tes!M5/RES_hh_fec!M5)</f>
        <v>0.51303947674294659</v>
      </c>
      <c r="N5" s="102">
        <f>IF(RES_hh_tes!N5=0,"",RES_hh_tes!N5/RES_hh_fec!N5)</f>
        <v>0.51392119429550542</v>
      </c>
      <c r="O5" s="102">
        <f>IF(RES_hh_tes!O5=0,"",RES_hh_tes!O5/RES_hh_fec!O5)</f>
        <v>0.51565838099183448</v>
      </c>
      <c r="P5" s="102">
        <f>IF(RES_hh_tes!P5=0,"",RES_hh_tes!P5/RES_hh_fec!P5)</f>
        <v>0.51661863690346788</v>
      </c>
      <c r="Q5" s="102">
        <f>IF(RES_hh_tes!Q5=0,"",RES_hh_tes!Q5/RES_hh_fec!Q5)</f>
        <v>0.5186472827224512</v>
      </c>
    </row>
    <row r="6" spans="1:17" ht="12" customHeight="1" x14ac:dyDescent="0.3">
      <c r="A6" s="87" t="s">
        <v>84</v>
      </c>
      <c r="B6" s="102">
        <f>IF(RES_hh_tes!B6=0,"",RES_hh_tes!B6/RES_hh_fec!B6)</f>
        <v>0.58846454712193863</v>
      </c>
      <c r="C6" s="102">
        <f>IF(RES_hh_tes!C6=0,"",RES_hh_tes!C6/RES_hh_fec!C6)</f>
        <v>0.59115096104501696</v>
      </c>
      <c r="D6" s="102">
        <f>IF(RES_hh_tes!D6=0,"",RES_hh_tes!D6/RES_hh_fec!D6)</f>
        <v>0.59405025369148423</v>
      </c>
      <c r="E6" s="102">
        <f>IF(RES_hh_tes!E6=0,"",RES_hh_tes!E6/RES_hh_fec!E6)</f>
        <v>0.59524426566327926</v>
      </c>
      <c r="F6" s="102">
        <f>IF(RES_hh_tes!F6=0,"",RES_hh_tes!F6/RES_hh_fec!F6)</f>
        <v>0.60299927453662283</v>
      </c>
      <c r="G6" s="102">
        <f>IF(RES_hh_tes!G6=0,"",RES_hh_tes!G6/RES_hh_fec!G6)</f>
        <v>0.60653701964160245</v>
      </c>
      <c r="H6" s="102">
        <f>IF(RES_hh_tes!H6=0,"",RES_hh_tes!H6/RES_hh_fec!H6)</f>
        <v>0.61567257192472302</v>
      </c>
      <c r="I6" s="102">
        <f>IF(RES_hh_tes!I6=0,"",RES_hh_tes!I6/RES_hh_fec!I6)</f>
        <v>0.6206376261106975</v>
      </c>
      <c r="J6" s="102">
        <f>IF(RES_hh_tes!J6=0,"",RES_hh_tes!J6/RES_hh_fec!J6)</f>
        <v>0.63008715761077783</v>
      </c>
      <c r="K6" s="102">
        <f>IF(RES_hh_tes!K6=0,"",RES_hh_tes!K6/RES_hh_fec!K6)</f>
        <v>0.63573344034485479</v>
      </c>
      <c r="L6" s="102">
        <f>IF(RES_hh_tes!L6=0,"",RES_hh_tes!L6/RES_hh_fec!L6)</f>
        <v>0.64136292826680263</v>
      </c>
      <c r="M6" s="102">
        <f>IF(RES_hh_tes!M6=0,"",RES_hh_tes!M6/RES_hh_fec!M6)</f>
        <v>0.64747856683200378</v>
      </c>
      <c r="N6" s="102">
        <f>IF(RES_hh_tes!N6=0,"",RES_hh_tes!N6/RES_hh_fec!N6)</f>
        <v>0.65391990318306836</v>
      </c>
      <c r="O6" s="102">
        <f>IF(RES_hh_tes!O6=0,"",RES_hh_tes!O6/RES_hh_fec!O6)</f>
        <v>0.66165660677876881</v>
      </c>
      <c r="P6" s="102">
        <f>IF(RES_hh_tes!P6=0,"",RES_hh_tes!P6/RES_hh_fec!P6)</f>
        <v>0.66623281025153147</v>
      </c>
      <c r="Q6" s="102">
        <f>IF(RES_hh_tes!Q6=0,"",RES_hh_tes!Q6/RES_hh_fec!Q6)</f>
        <v>0.67165362517468397</v>
      </c>
    </row>
    <row r="7" spans="1:17" ht="12" customHeight="1" x14ac:dyDescent="0.3">
      <c r="A7" s="87" t="s">
        <v>110</v>
      </c>
      <c r="B7" s="102">
        <f>IF(RES_hh_tes!B7=0,"",RES_hh_tes!B7/RES_hh_fec!B7)</f>
        <v>0.61058797519546737</v>
      </c>
      <c r="C7" s="102">
        <f>IF(RES_hh_tes!C7=0,"",RES_hh_tes!C7/RES_hh_fec!C7)</f>
        <v>0.61601804539085114</v>
      </c>
      <c r="D7" s="102">
        <f>IF(RES_hh_tes!D7=0,"",RES_hh_tes!D7/RES_hh_fec!D7)</f>
        <v>0.61706555644827576</v>
      </c>
      <c r="E7" s="102">
        <f>IF(RES_hh_tes!E7=0,"",RES_hh_tes!E7/RES_hh_fec!E7)</f>
        <v>0.61862231113954413</v>
      </c>
      <c r="F7" s="102">
        <f>IF(RES_hh_tes!F7=0,"",RES_hh_tes!F7/RES_hh_fec!F7)</f>
        <v>0.62016604966975319</v>
      </c>
      <c r="G7" s="102">
        <f>IF(RES_hh_tes!G7=0,"",RES_hh_tes!G7/RES_hh_fec!G7)</f>
        <v>0.62429192485377794</v>
      </c>
      <c r="H7" s="102">
        <f>IF(RES_hh_tes!H7=0,"",RES_hh_tes!H7/RES_hh_fec!H7)</f>
        <v>0.63084436478177019</v>
      </c>
      <c r="I7" s="102">
        <f>IF(RES_hh_tes!I7=0,"",RES_hh_tes!I7/RES_hh_fec!I7)</f>
        <v>0.62855755934493196</v>
      </c>
      <c r="J7" s="102">
        <f>IF(RES_hh_tes!J7=0,"",RES_hh_tes!J7/RES_hh_fec!J7)</f>
        <v>0.63996310033490522</v>
      </c>
      <c r="K7" s="102">
        <f>IF(RES_hh_tes!K7=0,"",RES_hh_tes!K7/RES_hh_fec!K7)</f>
        <v>0.64505108423316815</v>
      </c>
      <c r="L7" s="102">
        <f>IF(RES_hh_tes!L7=0,"",RES_hh_tes!L7/RES_hh_fec!L7)</f>
        <v>0.65162558720309471</v>
      </c>
      <c r="M7" s="102">
        <f>IF(RES_hh_tes!M7=0,"",RES_hh_tes!M7/RES_hh_fec!M7)</f>
        <v>0.65557683773720832</v>
      </c>
      <c r="N7" s="102">
        <f>IF(RES_hh_tes!N7=0,"",RES_hh_tes!N7/RES_hh_fec!N7)</f>
        <v>0.66500172943389269</v>
      </c>
      <c r="O7" s="102">
        <f>IF(RES_hh_tes!O7=0,"",RES_hh_tes!O7/RES_hh_fec!O7)</f>
        <v>0.67530228957313598</v>
      </c>
      <c r="P7" s="102">
        <f>IF(RES_hh_tes!P7=0,"",RES_hh_tes!P7/RES_hh_fec!P7)</f>
        <v>0.68161055004210158</v>
      </c>
      <c r="Q7" s="102">
        <f>IF(RES_hh_tes!Q7=0,"",RES_hh_tes!Q7/RES_hh_fec!Q7)</f>
        <v>0.68462634527436095</v>
      </c>
    </row>
    <row r="8" spans="1:17" ht="12" customHeight="1" x14ac:dyDescent="0.3">
      <c r="A8" s="87" t="s">
        <v>109</v>
      </c>
      <c r="B8" s="102">
        <f>IF(RES_hh_tes!B8=0,"",RES_hh_tes!B8/RES_hh_fec!B8)</f>
        <v>0.63762211333288932</v>
      </c>
      <c r="C8" s="102">
        <f>IF(RES_hh_tes!C8=0,"",RES_hh_tes!C8/RES_hh_fec!C8)</f>
        <v>0.64131470150949732</v>
      </c>
      <c r="D8" s="102">
        <f>IF(RES_hh_tes!D8=0,"",RES_hh_tes!D8/RES_hh_fec!D8)</f>
        <v>0.6455697738066517</v>
      </c>
      <c r="E8" s="102">
        <f>IF(RES_hh_tes!E8=0,"",RES_hh_tes!E8/RES_hh_fec!E8)</f>
        <v>0.64880850710287929</v>
      </c>
      <c r="F8" s="102">
        <f>IF(RES_hh_tes!F8=0,"",RES_hh_tes!F8/RES_hh_fec!F8)</f>
        <v>0.65259275294258023</v>
      </c>
      <c r="G8" s="102">
        <f>IF(RES_hh_tes!G8=0,"",RES_hh_tes!G8/RES_hh_fec!G8)</f>
        <v>0.6564994839379521</v>
      </c>
      <c r="H8" s="102">
        <f>IF(RES_hh_tes!H8=0,"",RES_hh_tes!H8/RES_hh_fec!H8)</f>
        <v>0.66093487447942345</v>
      </c>
      <c r="I8" s="102">
        <f>IF(RES_hh_tes!I8=0,"",RES_hh_tes!I8/RES_hh_fec!I8)</f>
        <v>0.66470056323819315</v>
      </c>
      <c r="J8" s="102">
        <f>IF(RES_hh_tes!J8=0,"",RES_hh_tes!J8/RES_hh_fec!J8)</f>
        <v>0.67072562315428874</v>
      </c>
      <c r="K8" s="102">
        <f>IF(RES_hh_tes!K8=0,"",RES_hh_tes!K8/RES_hh_fec!K8)</f>
        <v>0.67542939889788989</v>
      </c>
      <c r="L8" s="102">
        <f>IF(RES_hh_tes!L8=0,"",RES_hh_tes!L8/RES_hh_fec!L8)</f>
        <v>0.68068141241708735</v>
      </c>
      <c r="M8" s="102">
        <f>IF(RES_hh_tes!M8=0,"",RES_hh_tes!M8/RES_hh_fec!M8)</f>
        <v>0.68402132922122949</v>
      </c>
      <c r="N8" s="102">
        <f>IF(RES_hh_tes!N8=0,"",RES_hh_tes!N8/RES_hh_fec!N8)</f>
        <v>0.69127052652730869</v>
      </c>
      <c r="O8" s="102">
        <f>IF(RES_hh_tes!O8=0,"",RES_hh_tes!O8/RES_hh_fec!O8)</f>
        <v>0.69712478731809191</v>
      </c>
      <c r="P8" s="102">
        <f>IF(RES_hh_tes!P8=0,"",RES_hh_tes!P8/RES_hh_fec!P8)</f>
        <v>0.70159031104828506</v>
      </c>
      <c r="Q8" s="102">
        <f>IF(RES_hh_tes!Q8=0,"",RES_hh_tes!Q8/RES_hh_fec!Q8)</f>
        <v>0.70740217178455533</v>
      </c>
    </row>
    <row r="9" spans="1:17" ht="12" customHeight="1" x14ac:dyDescent="0.3">
      <c r="A9" s="87" t="s">
        <v>55</v>
      </c>
      <c r="B9" s="102">
        <f>IF(RES_hh_tes!B9=0,"",RES_hh_tes!B9/RES_hh_fec!B9)</f>
        <v>0.47889482841162651</v>
      </c>
      <c r="C9" s="102">
        <f>IF(RES_hh_tes!C9=0,"",RES_hh_tes!C9/RES_hh_fec!C9)</f>
        <v>0.48359430693248845</v>
      </c>
      <c r="D9" s="102">
        <f>IF(RES_hh_tes!D9=0,"",RES_hh_tes!D9/RES_hh_fec!D9)</f>
        <v>0.48988137893147604</v>
      </c>
      <c r="E9" s="102">
        <f>IF(RES_hh_tes!E9=0,"",RES_hh_tes!E9/RES_hh_fec!E9)</f>
        <v>0.4969909693928341</v>
      </c>
      <c r="F9" s="102">
        <f>IF(RES_hh_tes!F9=0,"",RES_hh_tes!F9/RES_hh_fec!F9)</f>
        <v>0.50123355639868516</v>
      </c>
      <c r="G9" s="102">
        <f>IF(RES_hh_tes!G9=0,"",RES_hh_tes!G9/RES_hh_fec!G9)</f>
        <v>0.50847288487825404</v>
      </c>
      <c r="H9" s="102">
        <f>IF(RES_hh_tes!H9=0,"",RES_hh_tes!H9/RES_hh_fec!H9)</f>
        <v>0.5156260269389652</v>
      </c>
      <c r="I9" s="102">
        <f>IF(RES_hh_tes!I9=0,"",RES_hh_tes!I9/RES_hh_fec!I9)</f>
        <v>0.5239366875852145</v>
      </c>
      <c r="J9" s="102">
        <f>IF(RES_hh_tes!J9=0,"",RES_hh_tes!J9/RES_hh_fec!J9)</f>
        <v>0.52959841604173952</v>
      </c>
      <c r="K9" s="102">
        <f>IF(RES_hh_tes!K9=0,"",RES_hh_tes!K9/RES_hh_fec!K9)</f>
        <v>0.53563177743985013</v>
      </c>
      <c r="L9" s="102">
        <f>IF(RES_hh_tes!L9=0,"",RES_hh_tes!L9/RES_hh_fec!L9)</f>
        <v>0.54217864229309676</v>
      </c>
      <c r="M9" s="102">
        <f>IF(RES_hh_tes!M9=0,"",RES_hh_tes!M9/RES_hh_fec!M9)</f>
        <v>0.54487817269367789</v>
      </c>
      <c r="N9" s="102">
        <f>IF(RES_hh_tes!N9=0,"",RES_hh_tes!N9/RES_hh_fec!N9)</f>
        <v>0.549843827440334</v>
      </c>
      <c r="O9" s="102">
        <f>IF(RES_hh_tes!O9=0,"",RES_hh_tes!O9/RES_hh_fec!O9)</f>
        <v>0.55586391226430565</v>
      </c>
      <c r="P9" s="102">
        <f>IF(RES_hh_tes!P9=0,"",RES_hh_tes!P9/RES_hh_fec!P9)</f>
        <v>0.55855842328362404</v>
      </c>
      <c r="Q9" s="102">
        <f>IF(RES_hh_tes!Q9=0,"",RES_hh_tes!Q9/RES_hh_fec!Q9)</f>
        <v>0.56356293731233309</v>
      </c>
    </row>
    <row r="10" spans="1:17" ht="12" customHeight="1" x14ac:dyDescent="0.3">
      <c r="A10" s="87" t="s">
        <v>79</v>
      </c>
      <c r="B10" s="102">
        <f>IF(RES_hh_tes!B10=0,"",RES_hh_tes!B10/RES_hh_fec!B10)</f>
        <v>0.7603109568148857</v>
      </c>
      <c r="C10" s="102">
        <f>IF(RES_hh_tes!C10=0,"",RES_hh_tes!C10/RES_hh_fec!C10)</f>
        <v>0.76327302070045844</v>
      </c>
      <c r="D10" s="102">
        <f>IF(RES_hh_tes!D10=0,"",RES_hh_tes!D10/RES_hh_fec!D10)</f>
        <v>0.76701063285515847</v>
      </c>
      <c r="E10" s="102">
        <f>IF(RES_hh_tes!E10=0,"",RES_hh_tes!E10/RES_hh_fec!E10)</f>
        <v>0.77249559588168071</v>
      </c>
      <c r="F10" s="102">
        <f>IF(RES_hh_tes!F10=0,"",RES_hh_tes!F10/RES_hh_fec!F10)</f>
        <v>0.777218522942695</v>
      </c>
      <c r="G10" s="102">
        <f>IF(RES_hh_tes!G10=0,"",RES_hh_tes!G10/RES_hh_fec!G10)</f>
        <v>0.80436633497326038</v>
      </c>
      <c r="H10" s="102">
        <f>IF(RES_hh_tes!H10=0,"",RES_hh_tes!H10/RES_hh_fec!H10)</f>
        <v>0.8049076945864716</v>
      </c>
      <c r="I10" s="102">
        <f>IF(RES_hh_tes!I10=0,"",RES_hh_tes!I10/RES_hh_fec!I10)</f>
        <v>0.80568579356661663</v>
      </c>
      <c r="J10" s="102">
        <f>IF(RES_hh_tes!J10=0,"",RES_hh_tes!J10/RES_hh_fec!J10)</f>
        <v>0.80800123082361541</v>
      </c>
      <c r="K10" s="102">
        <f>IF(RES_hh_tes!K10=0,"",RES_hh_tes!K10/RES_hh_fec!K10)</f>
        <v>0.81400496144492407</v>
      </c>
      <c r="L10" s="102">
        <f>IF(RES_hh_tes!L10=0,"",RES_hh_tes!L10/RES_hh_fec!L10)</f>
        <v>0.81959274619740641</v>
      </c>
      <c r="M10" s="102">
        <f>IF(RES_hh_tes!M10=0,"",RES_hh_tes!M10/RES_hh_fec!M10)</f>
        <v>0.82976031664525207</v>
      </c>
      <c r="N10" s="102">
        <f>IF(RES_hh_tes!N10=0,"",RES_hh_tes!N10/RES_hh_fec!N10)</f>
        <v>0.83655663790496648</v>
      </c>
      <c r="O10" s="102">
        <f>IF(RES_hh_tes!O10=0,"",RES_hh_tes!O10/RES_hh_fec!O10)</f>
        <v>0.83992368041984422</v>
      </c>
      <c r="P10" s="102">
        <f>IF(RES_hh_tes!P10=0,"",RES_hh_tes!P10/RES_hh_fec!P10)</f>
        <v>0.84823568324855836</v>
      </c>
      <c r="Q10" s="102">
        <f>IF(RES_hh_tes!Q10=0,"",RES_hh_tes!Q10/RES_hh_fec!Q10)</f>
        <v>0.85064414462563398</v>
      </c>
    </row>
    <row r="11" spans="1:17" ht="12" customHeight="1" x14ac:dyDescent="0.3">
      <c r="A11" s="87" t="s">
        <v>61</v>
      </c>
      <c r="B11" s="102">
        <f>IF(RES_hh_tes!B11=0,"",RES_hh_tes!B11/RES_hh_fec!B11)</f>
        <v>0.77578928962723526</v>
      </c>
      <c r="C11" s="102">
        <f>IF(RES_hh_tes!C11=0,"",RES_hh_tes!C11/RES_hh_fec!C11)</f>
        <v>0.77599321546892785</v>
      </c>
      <c r="D11" s="102">
        <f>IF(RES_hh_tes!D11=0,"",RES_hh_tes!D11/RES_hh_fec!D11)</f>
        <v>0.78095958440948721</v>
      </c>
      <c r="E11" s="102">
        <f>IF(RES_hh_tes!E11=0,"",RES_hh_tes!E11/RES_hh_fec!E11)</f>
        <v>0.78017831049367425</v>
      </c>
      <c r="F11" s="102">
        <f>IF(RES_hh_tes!F11=0,"",RES_hh_tes!F11/RES_hh_fec!F11)</f>
        <v>0.78639216934886746</v>
      </c>
      <c r="G11" s="102">
        <f>IF(RES_hh_tes!G11=0,"",RES_hh_tes!G11/RES_hh_fec!G11)</f>
        <v>0.78859759289399423</v>
      </c>
      <c r="H11" s="102">
        <f>IF(RES_hh_tes!H11=0,"",RES_hh_tes!H11/RES_hh_fec!H11)</f>
        <v>0.7897815987067961</v>
      </c>
      <c r="I11" s="102">
        <f>IF(RES_hh_tes!I11=0,"",RES_hh_tes!I11/RES_hh_fec!I11)</f>
        <v>0.79298472663573849</v>
      </c>
      <c r="J11" s="102">
        <f>IF(RES_hh_tes!J11=0,"",RES_hh_tes!J11/RES_hh_fec!J11)</f>
        <v>0.79762421166686903</v>
      </c>
      <c r="K11" s="102">
        <f>IF(RES_hh_tes!K11=0,"",RES_hh_tes!K11/RES_hh_fec!K11)</f>
        <v>0.80005348329726245</v>
      </c>
      <c r="L11" s="102">
        <f>IF(RES_hh_tes!L11=0,"",RES_hh_tes!L11/RES_hh_fec!L11)</f>
        <v>0.80494668213790677</v>
      </c>
      <c r="M11" s="102">
        <f>IF(RES_hh_tes!M11=0,"",RES_hh_tes!M11/RES_hh_fec!M11)</f>
        <v>0.80777553244858014</v>
      </c>
      <c r="N11" s="102">
        <f>IF(RES_hh_tes!N11=0,"",RES_hh_tes!N11/RES_hh_fec!N11)</f>
        <v>0.80988844035530039</v>
      </c>
      <c r="O11" s="102">
        <f>IF(RES_hh_tes!O11=0,"",RES_hh_tes!O11/RES_hh_fec!O11)</f>
        <v>0.82152071533078797</v>
      </c>
      <c r="P11" s="102">
        <f>IF(RES_hh_tes!P11=0,"",RES_hh_tes!P11/RES_hh_fec!P11)</f>
        <v>0.82426881330251167</v>
      </c>
      <c r="Q11" s="102">
        <f>IF(RES_hh_tes!Q11=0,"",RES_hh_tes!Q11/RES_hh_fec!Q11)</f>
        <v>0.8305491845015599</v>
      </c>
    </row>
    <row r="12" spans="1:17" ht="12" customHeight="1" x14ac:dyDescent="0.3">
      <c r="A12" s="87" t="s">
        <v>115</v>
      </c>
      <c r="B12" s="102">
        <f>IF(RES_hh_tes!B12=0,"",RES_hh_tes!B12/RES_hh_fec!B12)</f>
        <v>1.1780835718669158</v>
      </c>
      <c r="C12" s="102">
        <f>IF(RES_hh_tes!C12=0,"",RES_hh_tes!C12/RES_hh_fec!C12)</f>
        <v>1.2010578661470439</v>
      </c>
      <c r="D12" s="102">
        <f>IF(RES_hh_tes!D12=0,"",RES_hh_tes!D12/RES_hh_fec!D12)</f>
        <v>1.2303300305945444</v>
      </c>
      <c r="E12" s="102">
        <f>IF(RES_hh_tes!E12=0,"",RES_hh_tes!E12/RES_hh_fec!E12)</f>
        <v>1.2666238340314038</v>
      </c>
      <c r="F12" s="102">
        <f>IF(RES_hh_tes!F12=0,"",RES_hh_tes!F12/RES_hh_fec!F12)</f>
        <v>1.304193531294128</v>
      </c>
      <c r="G12" s="102">
        <f>IF(RES_hh_tes!G12=0,"",RES_hh_tes!G12/RES_hh_fec!G12)</f>
        <v>1.3481024612611432</v>
      </c>
      <c r="H12" s="102">
        <f>IF(RES_hh_tes!H12=0,"",RES_hh_tes!H12/RES_hh_fec!H12)</f>
        <v>1.3984951607523104</v>
      </c>
      <c r="I12" s="102">
        <f>IF(RES_hh_tes!I12=0,"",RES_hh_tes!I12/RES_hh_fec!I12)</f>
        <v>1.4493996826319839</v>
      </c>
      <c r="J12" s="102">
        <f>IF(RES_hh_tes!J12=0,"",RES_hh_tes!J12/RES_hh_fec!J12)</f>
        <v>1.511376743174121</v>
      </c>
      <c r="K12" s="102">
        <f>IF(RES_hh_tes!K12=0,"",RES_hh_tes!K12/RES_hh_fec!K12)</f>
        <v>1.5860569466397589</v>
      </c>
      <c r="L12" s="102">
        <f>IF(RES_hh_tes!L12=0,"",RES_hh_tes!L12/RES_hh_fec!L12)</f>
        <v>1.6792757076907991</v>
      </c>
      <c r="M12" s="102">
        <f>IF(RES_hh_tes!M12=0,"",RES_hh_tes!M12/RES_hh_fec!M12)</f>
        <v>1.8145695314689314</v>
      </c>
      <c r="N12" s="102">
        <f>IF(RES_hh_tes!N12=0,"",RES_hh_tes!N12/RES_hh_fec!N12)</f>
        <v>1.9461305800734729</v>
      </c>
      <c r="O12" s="102">
        <f>IF(RES_hh_tes!O12=0,"",RES_hh_tes!O12/RES_hh_fec!O12)</f>
        <v>2.1156542019165876</v>
      </c>
      <c r="P12" s="102">
        <f>IF(RES_hh_tes!P12=0,"",RES_hh_tes!P12/RES_hh_fec!P12)</f>
        <v>2.2398531893725866</v>
      </c>
      <c r="Q12" s="102">
        <f>IF(RES_hh_tes!Q12=0,"",RES_hh_tes!Q12/RES_hh_fec!Q12)</f>
        <v>2.3921799730264106</v>
      </c>
    </row>
    <row r="13" spans="1:17" ht="12" customHeight="1" x14ac:dyDescent="0.3">
      <c r="A13" s="51" t="s">
        <v>114</v>
      </c>
      <c r="B13" s="104">
        <f>IF(RES_hh_tes!B13=0,"",RES_hh_tes!B13/RES_hh_fec!B13)</f>
        <v>0.74745136573013615</v>
      </c>
      <c r="C13" s="104">
        <f>IF(RES_hh_tes!C13=0,"",RES_hh_tes!C13/RES_hh_fec!C13)</f>
        <v>0.75109675215070393</v>
      </c>
      <c r="D13" s="104">
        <f>IF(RES_hh_tes!D13=0,"",RES_hh_tes!D13/RES_hh_fec!D13)</f>
        <v>0.7549345183329873</v>
      </c>
      <c r="E13" s="104">
        <f>IF(RES_hh_tes!E13=0,"",RES_hh_tes!E13/RES_hh_fec!E13)</f>
        <v>0.75856516624524073</v>
      </c>
      <c r="F13" s="104">
        <f>IF(RES_hh_tes!F13=0,"",RES_hh_tes!F13/RES_hh_fec!F13)</f>
        <v>0.76284959890824233</v>
      </c>
      <c r="G13" s="104">
        <f>IF(RES_hh_tes!G13=0,"",RES_hh_tes!G13/RES_hh_fec!G13)</f>
        <v>0.76587016713669887</v>
      </c>
      <c r="H13" s="104">
        <f>IF(RES_hh_tes!H13=0,"",RES_hh_tes!H13/RES_hh_fec!H13)</f>
        <v>0.7696728778365407</v>
      </c>
      <c r="I13" s="104">
        <f>IF(RES_hh_tes!I13=0,"",RES_hh_tes!I13/RES_hh_fec!I13)</f>
        <v>0.7725698985617574</v>
      </c>
      <c r="J13" s="104">
        <f>IF(RES_hh_tes!J13=0,"",RES_hh_tes!J13/RES_hh_fec!J13)</f>
        <v>0.77898404805086574</v>
      </c>
      <c r="K13" s="104">
        <f>IF(RES_hh_tes!K13=0,"",RES_hh_tes!K13/RES_hh_fec!K13)</f>
        <v>0.78224284400606114</v>
      </c>
      <c r="L13" s="104">
        <f>IF(RES_hh_tes!L13=0,"",RES_hh_tes!L13/RES_hh_fec!L13)</f>
        <v>0.7871138166164372</v>
      </c>
      <c r="M13" s="104">
        <f>IF(RES_hh_tes!M13=0,"",RES_hh_tes!M13/RES_hh_fec!M13)</f>
        <v>0.79092505087942144</v>
      </c>
      <c r="N13" s="104">
        <f>IF(RES_hh_tes!N13=0,"",RES_hh_tes!N13/RES_hh_fec!N13)</f>
        <v>0.79825961272289669</v>
      </c>
      <c r="O13" s="104">
        <f>IF(RES_hh_tes!O13=0,"",RES_hh_tes!O13/RES_hh_fec!O13)</f>
        <v>0.80709740346713199</v>
      </c>
      <c r="P13" s="104">
        <f>IF(RES_hh_tes!P13=0,"",RES_hh_tes!P13/RES_hh_fec!P13)</f>
        <v>0.80848610053209058</v>
      </c>
      <c r="Q13" s="104">
        <f>IF(RES_hh_tes!Q13=0,"",RES_hh_tes!Q13/RES_hh_fec!Q13)</f>
        <v>0.81489933853504026</v>
      </c>
    </row>
    <row r="14" spans="1:17" ht="12" customHeight="1" x14ac:dyDescent="0.3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</v>
      </c>
      <c r="D14" s="106">
        <f>IF(RES_hh_tes!D14=0,"",RES_hh_tes!D14/RES_hh_fec!D14)</f>
        <v>1</v>
      </c>
      <c r="E14" s="106">
        <f>IF(RES_hh_tes!E14=0,"",RES_hh_tes!E14/RES_hh_fec!E14)</f>
        <v>1</v>
      </c>
      <c r="F14" s="106">
        <f>IF(RES_hh_tes!F14=0,"",RES_hh_tes!F14/RES_hh_fec!F14)</f>
        <v>1</v>
      </c>
      <c r="G14" s="106">
        <f>IF(RES_hh_tes!G14=0,"",RES_hh_tes!G14/RES_hh_fec!G14)</f>
        <v>1</v>
      </c>
      <c r="H14" s="106">
        <f>IF(RES_hh_tes!H14=0,"",RES_hh_tes!H14/RES_hh_fec!H14)</f>
        <v>1</v>
      </c>
      <c r="I14" s="106">
        <f>IF(RES_hh_tes!I14=0,"",RES_hh_tes!I14/RES_hh_fec!I14)</f>
        <v>0.99999999999999978</v>
      </c>
      <c r="J14" s="106">
        <f>IF(RES_hh_tes!J14=0,"",RES_hh_tes!J14/RES_hh_fec!J14)</f>
        <v>0.99999999999999978</v>
      </c>
      <c r="K14" s="106">
        <f>IF(RES_hh_tes!K14=0,"",RES_hh_tes!K14/RES_hh_fec!K14)</f>
        <v>1</v>
      </c>
      <c r="L14" s="106">
        <f>IF(RES_hh_tes!L14=0,"",RES_hh_tes!L14/RES_hh_fec!L14)</f>
        <v>0.99999999999999967</v>
      </c>
      <c r="M14" s="106">
        <f>IF(RES_hh_tes!M14=0,"",RES_hh_tes!M14/RES_hh_fec!M14)</f>
        <v>1</v>
      </c>
      <c r="N14" s="106">
        <f>IF(RES_hh_tes!N14=0,"",RES_hh_tes!N14/RES_hh_fec!N14)</f>
        <v>1</v>
      </c>
      <c r="O14" s="106">
        <f>IF(RES_hh_tes!O14=0,"",RES_hh_tes!O14/RES_hh_fec!O14)</f>
        <v>1.0000000000000004</v>
      </c>
      <c r="P14" s="106">
        <f>IF(RES_hh_tes!P14=0,"",RES_hh_tes!P14/RES_hh_fec!P14)</f>
        <v>1</v>
      </c>
      <c r="Q14" s="106">
        <f>IF(RES_hh_tes!Q14=0,"",RES_hh_tes!Q14/RES_hh_fec!Q14)</f>
        <v>0.99999999999999978</v>
      </c>
    </row>
    <row r="15" spans="1:17" ht="12.9" customHeight="1" x14ac:dyDescent="0.3">
      <c r="A15" s="89" t="s">
        <v>112</v>
      </c>
      <c r="B15" s="103">
        <f>IF(RES_hh_tes!B15=0,"",RES_hh_tes!B15/RES_hh_fec!B15)</f>
        <v>1.5748389583036164</v>
      </c>
      <c r="C15" s="103">
        <f>IF(RES_hh_tes!C15=0,"",RES_hh_tes!C15/RES_hh_fec!C15)</f>
        <v>1.6327122271519636</v>
      </c>
      <c r="D15" s="103">
        <f>IF(RES_hh_tes!D15=0,"",RES_hh_tes!D15/RES_hh_fec!D15)</f>
        <v>1.6869163395663134</v>
      </c>
      <c r="E15" s="103">
        <f>IF(RES_hh_tes!E15=0,"",RES_hh_tes!E15/RES_hh_fec!E15)</f>
        <v>1.7407367875810631</v>
      </c>
      <c r="F15" s="103">
        <f>IF(RES_hh_tes!F15=0,"",RES_hh_tes!F15/RES_hh_fec!F15)</f>
        <v>1.7990576590226757</v>
      </c>
      <c r="G15" s="103">
        <f>IF(RES_hh_tes!G15=0,"",RES_hh_tes!G15/RES_hh_fec!G15)</f>
        <v>1.862031216815704</v>
      </c>
      <c r="H15" s="103">
        <f>IF(RES_hh_tes!H15=0,"",RES_hh_tes!H15/RES_hh_fec!H15)</f>
        <v>1.9291760702956529</v>
      </c>
      <c r="I15" s="103">
        <f>IF(RES_hh_tes!I15=0,"",RES_hh_tes!I15/RES_hh_fec!I15)</f>
        <v>1.9969019013433578</v>
      </c>
      <c r="J15" s="103">
        <f>IF(RES_hh_tes!J15=0,"",RES_hh_tes!J15/RES_hh_fec!J15)</f>
        <v>2.0952519482328089</v>
      </c>
      <c r="K15" s="103">
        <f>IF(RES_hh_tes!K15=0,"",RES_hh_tes!K15/RES_hh_fec!K15)</f>
        <v>2.2009785848151209</v>
      </c>
      <c r="L15" s="103">
        <f>IF(RES_hh_tes!L15=0,"",RES_hh_tes!L15/RES_hh_fec!L15)</f>
        <v>2.3229531479822985</v>
      </c>
      <c r="M15" s="103">
        <f>IF(RES_hh_tes!M15=0,"",RES_hh_tes!M15/RES_hh_fec!M15)</f>
        <v>2.4628985985091498</v>
      </c>
      <c r="N15" s="103">
        <f>IF(RES_hh_tes!N15=0,"",RES_hh_tes!N15/RES_hh_fec!N15)</f>
        <v>2.61134717122619</v>
      </c>
      <c r="O15" s="103">
        <f>IF(RES_hh_tes!O15=0,"",RES_hh_tes!O15/RES_hh_fec!O15)</f>
        <v>2.746083022510589</v>
      </c>
      <c r="P15" s="103">
        <f>IF(RES_hh_tes!P15=0,"",RES_hh_tes!P15/RES_hh_fec!P15)</f>
        <v>2.8810819061690052</v>
      </c>
      <c r="Q15" s="103">
        <f>IF(RES_hh_tes!Q15=0,"",RES_hh_tes!Q15/RES_hh_fec!Q15)</f>
        <v>3.0092904064294141</v>
      </c>
    </row>
    <row r="16" spans="1:17" ht="12" customHeight="1" x14ac:dyDescent="0.3">
      <c r="A16" s="87" t="s">
        <v>111</v>
      </c>
      <c r="B16" s="105">
        <f>IF(RES_hh_tes!B16=0,"",RES_hh_tes!B16/RES_hh_fec!B16)</f>
        <v>1.5748389583036164</v>
      </c>
      <c r="C16" s="105">
        <f>IF(RES_hh_tes!C16=0,"",RES_hh_tes!C16/RES_hh_fec!C16)</f>
        <v>1.6327122271519636</v>
      </c>
      <c r="D16" s="105">
        <f>IF(RES_hh_tes!D16=0,"",RES_hh_tes!D16/RES_hh_fec!D16)</f>
        <v>1.6869163395663134</v>
      </c>
      <c r="E16" s="105">
        <f>IF(RES_hh_tes!E16=0,"",RES_hh_tes!E16/RES_hh_fec!E16)</f>
        <v>1.7407367875810631</v>
      </c>
      <c r="F16" s="105">
        <f>IF(RES_hh_tes!F16=0,"",RES_hh_tes!F16/RES_hh_fec!F16)</f>
        <v>1.7990576590226757</v>
      </c>
      <c r="G16" s="105">
        <f>IF(RES_hh_tes!G16=0,"",RES_hh_tes!G16/RES_hh_fec!G16)</f>
        <v>1.862031216815704</v>
      </c>
      <c r="H16" s="105">
        <f>IF(RES_hh_tes!H16=0,"",RES_hh_tes!H16/RES_hh_fec!H16)</f>
        <v>1.9291760702956529</v>
      </c>
      <c r="I16" s="105">
        <f>IF(RES_hh_tes!I16=0,"",RES_hh_tes!I16/RES_hh_fec!I16)</f>
        <v>1.9969019013433578</v>
      </c>
      <c r="J16" s="105">
        <f>IF(RES_hh_tes!J16=0,"",RES_hh_tes!J16/RES_hh_fec!J16)</f>
        <v>2.0952519482328089</v>
      </c>
      <c r="K16" s="105">
        <f>IF(RES_hh_tes!K16=0,"",RES_hh_tes!K16/RES_hh_fec!K16)</f>
        <v>2.2009785848151209</v>
      </c>
      <c r="L16" s="105">
        <f>IF(RES_hh_tes!L16=0,"",RES_hh_tes!L16/RES_hh_fec!L16)</f>
        <v>2.3229531479822985</v>
      </c>
      <c r="M16" s="105">
        <f>IF(RES_hh_tes!M16=0,"",RES_hh_tes!M16/RES_hh_fec!M16)</f>
        <v>2.4628985985091498</v>
      </c>
      <c r="N16" s="105">
        <f>IF(RES_hh_tes!N16=0,"",RES_hh_tes!N16/RES_hh_fec!N16)</f>
        <v>2.61134717122619</v>
      </c>
      <c r="O16" s="105">
        <f>IF(RES_hh_tes!O16=0,"",RES_hh_tes!O16/RES_hh_fec!O16)</f>
        <v>2.746083022510589</v>
      </c>
      <c r="P16" s="105">
        <f>IF(RES_hh_tes!P16=0,"",RES_hh_tes!P16/RES_hh_fec!P16)</f>
        <v>2.8810819061690052</v>
      </c>
      <c r="Q16" s="105">
        <f>IF(RES_hh_tes!Q16=0,"",RES_hh_tes!Q16/RES_hh_fec!Q16)</f>
        <v>3.0092904064294141</v>
      </c>
    </row>
    <row r="17" spans="1:17" ht="12.9" customHeight="1" x14ac:dyDescent="0.3">
      <c r="A17" s="89" t="s">
        <v>63</v>
      </c>
      <c r="B17" s="103">
        <f>IF(RES_hh_tes!B17=0,"",RES_hh_tes!B17/RES_hh_fec!B17)</f>
        <v>0.59539916194078824</v>
      </c>
      <c r="C17" s="103">
        <f>IF(RES_hh_tes!C17=0,"",RES_hh_tes!C17/RES_hh_fec!C17)</f>
        <v>0.59808914407498204</v>
      </c>
      <c r="D17" s="103">
        <f>IF(RES_hh_tes!D17=0,"",RES_hh_tes!D17/RES_hh_fec!D17)</f>
        <v>0.600203893450305</v>
      </c>
      <c r="E17" s="103">
        <f>IF(RES_hh_tes!E17=0,"",RES_hh_tes!E17/RES_hh_fec!E17)</f>
        <v>0.60265098963420916</v>
      </c>
      <c r="F17" s="103">
        <f>IF(RES_hh_tes!F17=0,"",RES_hh_tes!F17/RES_hh_fec!F17)</f>
        <v>0.6057806814026192</v>
      </c>
      <c r="G17" s="103">
        <f>IF(RES_hh_tes!G17=0,"",RES_hh_tes!G17/RES_hh_fec!G17)</f>
        <v>0.60843264710228662</v>
      </c>
      <c r="H17" s="103">
        <f>IF(RES_hh_tes!H17=0,"",RES_hh_tes!H17/RES_hh_fec!H17)</f>
        <v>0.61139830183797339</v>
      </c>
      <c r="I17" s="103">
        <f>IF(RES_hh_tes!I17=0,"",RES_hh_tes!I17/RES_hh_fec!I17)</f>
        <v>0.61589548600101462</v>
      </c>
      <c r="J17" s="103">
        <f>IF(RES_hh_tes!J17=0,"",RES_hh_tes!J17/RES_hh_fec!J17)</f>
        <v>0.61803335249981683</v>
      </c>
      <c r="K17" s="103">
        <f>IF(RES_hh_tes!K17=0,"",RES_hh_tes!K17/RES_hh_fec!K17)</f>
        <v>0.62093195626294251</v>
      </c>
      <c r="L17" s="103">
        <f>IF(RES_hh_tes!L17=0,"",RES_hh_tes!L17/RES_hh_fec!L17)</f>
        <v>0.62587274955855232</v>
      </c>
      <c r="M17" s="103">
        <f>IF(RES_hh_tes!M17=0,"",RES_hh_tes!M17/RES_hh_fec!M17)</f>
        <v>0.62876403324049723</v>
      </c>
      <c r="N17" s="103">
        <f>IF(RES_hh_tes!N17=0,"",RES_hh_tes!N17/RES_hh_fec!N17)</f>
        <v>0.63187473083520851</v>
      </c>
      <c r="O17" s="103">
        <f>IF(RES_hh_tes!O17=0,"",RES_hh_tes!O17/RES_hh_fec!O17)</f>
        <v>0.63559854930048354</v>
      </c>
      <c r="P17" s="103">
        <f>IF(RES_hh_tes!P17=0,"",RES_hh_tes!P17/RES_hh_fec!P17)</f>
        <v>0.63824344199965488</v>
      </c>
      <c r="Q17" s="103">
        <f>IF(RES_hh_tes!Q17=0,"",RES_hh_tes!Q17/RES_hh_fec!Q17)</f>
        <v>0.64289034911791854</v>
      </c>
    </row>
    <row r="18" spans="1:17" ht="12" customHeight="1" x14ac:dyDescent="0.3">
      <c r="A18" s="87" t="s">
        <v>58</v>
      </c>
      <c r="B18" s="102">
        <f>IF(RES_hh_tes!B18=0,"",RES_hh_tes!B18/RES_hh_fec!B18)</f>
        <v>0.4318475525511925</v>
      </c>
      <c r="C18" s="102">
        <f>IF(RES_hh_tes!C18=0,"",RES_hh_tes!C18/RES_hh_fec!C18)</f>
        <v>0.43269251029063927</v>
      </c>
      <c r="D18" s="102">
        <f>IF(RES_hh_tes!D18=0,"",RES_hh_tes!D18/RES_hh_fec!D18)</f>
        <v>0.43465202990519503</v>
      </c>
      <c r="E18" s="102">
        <f>IF(RES_hh_tes!E18=0,"",RES_hh_tes!E18/RES_hh_fec!E18)</f>
        <v>0.4350669939458825</v>
      </c>
      <c r="F18" s="102">
        <f>IF(RES_hh_tes!F18=0,"",RES_hh_tes!F18/RES_hh_fec!F18)</f>
        <v>0.4367844399158668</v>
      </c>
      <c r="G18" s="102">
        <f>IF(RES_hh_tes!G18=0,"",RES_hh_tes!G18/RES_hh_fec!G18)</f>
        <v>0.43894211574802439</v>
      </c>
      <c r="H18" s="102">
        <f>IF(RES_hh_tes!H18=0,"",RES_hh_tes!H18/RES_hh_fec!H18)</f>
        <v>0.44093634197425058</v>
      </c>
      <c r="I18" s="102">
        <f>IF(RES_hh_tes!I18=0,"",RES_hh_tes!I18/RES_hh_fec!I18)</f>
        <v>0.44249627081129012</v>
      </c>
      <c r="J18" s="102">
        <f>IF(RES_hh_tes!J18=0,"",RES_hh_tes!J18/RES_hh_fec!J18)</f>
        <v>0.44451033045196559</v>
      </c>
      <c r="K18" s="102">
        <f>IF(RES_hh_tes!K18=0,"",RES_hh_tes!K18/RES_hh_fec!K18)</f>
        <v>0.44643321535966285</v>
      </c>
      <c r="L18" s="102">
        <f>IF(RES_hh_tes!L18=0,"",RES_hh_tes!L18/RES_hh_fec!L18)</f>
        <v>0.44803223494887429</v>
      </c>
      <c r="M18" s="102">
        <f>IF(RES_hh_tes!M18=0,"",RES_hh_tes!M18/RES_hh_fec!M18)</f>
        <v>0.4503990705775649</v>
      </c>
      <c r="N18" s="102">
        <f>IF(RES_hh_tes!N18=0,"",RES_hh_tes!N18/RES_hh_fec!N18)</f>
        <v>0.4520570337956718</v>
      </c>
      <c r="O18" s="102">
        <f>IF(RES_hh_tes!O18=0,"",RES_hh_tes!O18/RES_hh_fec!O18)</f>
        <v>0.45370875028706498</v>
      </c>
      <c r="P18" s="102">
        <f>IF(RES_hh_tes!P18=0,"",RES_hh_tes!P18/RES_hh_fec!P18)</f>
        <v>0.45512802603960223</v>
      </c>
      <c r="Q18" s="102">
        <f>IF(RES_hh_tes!Q18=0,"",RES_hh_tes!Q18/RES_hh_fec!Q18)</f>
        <v>0.45609765747562048</v>
      </c>
    </row>
    <row r="19" spans="1:17" s="28" customFormat="1" ht="12" customHeight="1" x14ac:dyDescent="0.3">
      <c r="A19" s="87" t="s">
        <v>84</v>
      </c>
      <c r="B19" s="102">
        <f>IF(RES_hh_tes!B19=0,"",RES_hh_tes!B19/RES_hh_fec!B19)</f>
        <v>0.51683958834030863</v>
      </c>
      <c r="C19" s="102">
        <f>IF(RES_hh_tes!C19=0,"",RES_hh_tes!C19/RES_hh_fec!C19)</f>
        <v>0.52215947757784553</v>
      </c>
      <c r="D19" s="102">
        <f>IF(RES_hh_tes!D19=0,"",RES_hh_tes!D19/RES_hh_fec!D19)</f>
        <v>0.52791063744673694</v>
      </c>
      <c r="E19" s="102">
        <f>IF(RES_hh_tes!E19=0,"",RES_hh_tes!E19/RES_hh_fec!E19)</f>
        <v>0.53467788269205929</v>
      </c>
      <c r="F19" s="102">
        <f>IF(RES_hh_tes!F19=0,"",RES_hh_tes!F19/RES_hh_fec!F19)</f>
        <v>0.5418794560243918</v>
      </c>
      <c r="G19" s="102">
        <f>IF(RES_hh_tes!G19=0,"",RES_hh_tes!G19/RES_hh_fec!G19)</f>
        <v>0.54832289859873629</v>
      </c>
      <c r="H19" s="102">
        <f>IF(RES_hh_tes!H19=0,"",RES_hh_tes!H19/RES_hh_fec!H19)</f>
        <v>0.55629767217938786</v>
      </c>
      <c r="I19" s="102">
        <f>IF(RES_hh_tes!I19=0,"",RES_hh_tes!I19/RES_hh_fec!I19)</f>
        <v>0.56473481840678963</v>
      </c>
      <c r="J19" s="102">
        <f>IF(RES_hh_tes!J19=0,"",RES_hh_tes!J19/RES_hh_fec!J19)</f>
        <v>0.57434646592325622</v>
      </c>
      <c r="K19" s="102">
        <f>IF(RES_hh_tes!K19=0,"",RES_hh_tes!K19/RES_hh_fec!K19)</f>
        <v>0.57925044320322161</v>
      </c>
      <c r="L19" s="102">
        <f>IF(RES_hh_tes!L19=0,"",RES_hh_tes!L19/RES_hh_fec!L19)</f>
        <v>0.58488619338528891</v>
      </c>
      <c r="M19" s="102">
        <f>IF(RES_hh_tes!M19=0,"",RES_hh_tes!M19/RES_hh_fec!M19)</f>
        <v>0.58837412401500033</v>
      </c>
      <c r="N19" s="102">
        <f>IF(RES_hh_tes!N19=0,"",RES_hh_tes!N19/RES_hh_fec!N19)</f>
        <v>0.59180613497771462</v>
      </c>
      <c r="O19" s="102">
        <f>IF(RES_hh_tes!O19=0,"",RES_hh_tes!O19/RES_hh_fec!O19)</f>
        <v>0.59574296291832329</v>
      </c>
      <c r="P19" s="102">
        <f>IF(RES_hh_tes!P19=0,"",RES_hh_tes!P19/RES_hh_fec!P19)</f>
        <v>0.59750534912600539</v>
      </c>
      <c r="Q19" s="102">
        <f>IF(RES_hh_tes!Q19=0,"",RES_hh_tes!Q19/RES_hh_fec!Q19)</f>
        <v>0.59873850635823345</v>
      </c>
    </row>
    <row r="20" spans="1:17" ht="12" customHeight="1" x14ac:dyDescent="0.3">
      <c r="A20" s="87" t="s">
        <v>110</v>
      </c>
      <c r="B20" s="102">
        <f>IF(RES_hh_tes!B20=0,"",RES_hh_tes!B20/RES_hh_fec!B20)</f>
        <v>0.54058635937704624</v>
      </c>
      <c r="C20" s="102">
        <f>IF(RES_hh_tes!C20=0,"",RES_hh_tes!C20/RES_hh_fec!C20)</f>
        <v>0.54402460551042742</v>
      </c>
      <c r="D20" s="102">
        <f>IF(RES_hh_tes!D20=0,"",RES_hh_tes!D20/RES_hh_fec!D20)</f>
        <v>0.54447340933093891</v>
      </c>
      <c r="E20" s="102">
        <f>IF(RES_hh_tes!E20=0,"",RES_hh_tes!E20/RES_hh_fec!E20)</f>
        <v>0.54715249112020237</v>
      </c>
      <c r="F20" s="102">
        <f>IF(RES_hh_tes!F20=0,"",RES_hh_tes!F20/RES_hh_fec!F20)</f>
        <v>0.54770100356482487</v>
      </c>
      <c r="G20" s="102">
        <f>IF(RES_hh_tes!G20=0,"",RES_hh_tes!G20/RES_hh_fec!G20)</f>
        <v>0.55087437371219794</v>
      </c>
      <c r="H20" s="102">
        <f>IF(RES_hh_tes!H20=0,"",RES_hh_tes!H20/RES_hh_fec!H20)</f>
        <v>0.55564572440709459</v>
      </c>
      <c r="I20" s="102">
        <f>IF(RES_hh_tes!I20=0,"",RES_hh_tes!I20/RES_hh_fec!I20)</f>
        <v>0.55454531637376869</v>
      </c>
      <c r="J20" s="102">
        <f>IF(RES_hh_tes!J20=0,"",RES_hh_tes!J20/RES_hh_fec!J20)</f>
        <v>0.56325968045853991</v>
      </c>
      <c r="K20" s="102">
        <f>IF(RES_hh_tes!K20=0,"",RES_hh_tes!K20/RES_hh_fec!K20)</f>
        <v>0.56551938024878168</v>
      </c>
      <c r="L20" s="102">
        <f>IF(RES_hh_tes!L20=0,"",RES_hh_tes!L20/RES_hh_fec!L20)</f>
        <v>0.56958965739603784</v>
      </c>
      <c r="M20" s="102">
        <f>IF(RES_hh_tes!M20=0,"",RES_hh_tes!M20/RES_hh_fec!M20)</f>
        <v>0.57238701615254695</v>
      </c>
      <c r="N20" s="102">
        <f>IF(RES_hh_tes!N20=0,"",RES_hh_tes!N20/RES_hh_fec!N20)</f>
        <v>0.57697777616524715</v>
      </c>
      <c r="O20" s="102">
        <f>IF(RES_hh_tes!O20=0,"",RES_hh_tes!O20/RES_hh_fec!O20)</f>
        <v>0.58030678477302566</v>
      </c>
      <c r="P20" s="102">
        <f>IF(RES_hh_tes!P20=0,"",RES_hh_tes!P20/RES_hh_fec!P20)</f>
        <v>0.58405747333293268</v>
      </c>
      <c r="Q20" s="102">
        <f>IF(RES_hh_tes!Q20=0,"",RES_hh_tes!Q20/RES_hh_fec!Q20)</f>
        <v>0.58579003490679804</v>
      </c>
    </row>
    <row r="21" spans="1:17" ht="12" customHeight="1" x14ac:dyDescent="0.3">
      <c r="A21" s="87" t="s">
        <v>109</v>
      </c>
      <c r="B21" s="102">
        <f>IF(RES_hh_tes!B21=0,"",RES_hh_tes!B21/RES_hh_fec!B21)</f>
        <v>0.56495580369181786</v>
      </c>
      <c r="C21" s="102">
        <f>IF(RES_hh_tes!C21=0,"",RES_hh_tes!C21/RES_hh_fec!C21)</f>
        <v>0.56627775007998171</v>
      </c>
      <c r="D21" s="102">
        <f>IF(RES_hh_tes!D21=0,"",RES_hh_tes!D21/RES_hh_fec!D21)</f>
        <v>0.56839086815009232</v>
      </c>
      <c r="E21" s="102">
        <f>IF(RES_hh_tes!E21=0,"",RES_hh_tes!E21/RES_hh_fec!E21)</f>
        <v>0.5702252572144183</v>
      </c>
      <c r="F21" s="102">
        <f>IF(RES_hh_tes!F21=0,"",RES_hh_tes!F21/RES_hh_fec!F21)</f>
        <v>0.57258391186083923</v>
      </c>
      <c r="G21" s="102">
        <f>IF(RES_hh_tes!G21=0,"",RES_hh_tes!G21/RES_hh_fec!G21)</f>
        <v>0.57427674325592792</v>
      </c>
      <c r="H21" s="102">
        <f>IF(RES_hh_tes!H21=0,"",RES_hh_tes!H21/RES_hh_fec!H21)</f>
        <v>0.5761940404158955</v>
      </c>
      <c r="I21" s="102">
        <f>IF(RES_hh_tes!I21=0,"",RES_hh_tes!I21/RES_hh_fec!I21)</f>
        <v>0.58002834856876662</v>
      </c>
      <c r="J21" s="102">
        <f>IF(RES_hh_tes!J21=0,"",RES_hh_tes!J21/RES_hh_fec!J21)</f>
        <v>0.58201678292545711</v>
      </c>
      <c r="K21" s="102">
        <f>IF(RES_hh_tes!K21=0,"",RES_hh_tes!K21/RES_hh_fec!K21)</f>
        <v>0.58530357203448802</v>
      </c>
      <c r="L21" s="102">
        <f>IF(RES_hh_tes!L21=0,"",RES_hh_tes!L21/RES_hh_fec!L21)</f>
        <v>0.58866718218376402</v>
      </c>
      <c r="M21" s="102">
        <f>IF(RES_hh_tes!M21=0,"",RES_hh_tes!M21/RES_hh_fec!M21)</f>
        <v>0.59064684650591193</v>
      </c>
      <c r="N21" s="102">
        <f>IF(RES_hh_tes!N21=0,"",RES_hh_tes!N21/RES_hh_fec!N21)</f>
        <v>0.5948882631082113</v>
      </c>
      <c r="O21" s="102">
        <f>IF(RES_hh_tes!O21=0,"",RES_hh_tes!O21/RES_hh_fec!O21)</f>
        <v>0.5977295337471471</v>
      </c>
      <c r="P21" s="102">
        <f>IF(RES_hh_tes!P21=0,"",RES_hh_tes!P21/RES_hh_fec!P21)</f>
        <v>0.60003686603049422</v>
      </c>
      <c r="Q21" s="102">
        <f>IF(RES_hh_tes!Q21=0,"",RES_hh_tes!Q21/RES_hh_fec!Q21)</f>
        <v>0.60387231768639371</v>
      </c>
    </row>
    <row r="22" spans="1:17" ht="12" customHeight="1" x14ac:dyDescent="0.3">
      <c r="A22" s="87" t="s">
        <v>55</v>
      </c>
      <c r="B22" s="102">
        <f>IF(RES_hh_tes!B22=0,"",RES_hh_tes!B22/RES_hh_fec!B22)</f>
        <v>0.43405697009827499</v>
      </c>
      <c r="C22" s="102">
        <f>IF(RES_hh_tes!C22=0,"",RES_hh_tes!C22/RES_hh_fec!C22)</f>
        <v>0.43885569454703566</v>
      </c>
      <c r="D22" s="102">
        <f>IF(RES_hh_tes!D22=0,"",RES_hh_tes!D22/RES_hh_fec!D22)</f>
        <v>0.44461647496820583</v>
      </c>
      <c r="E22" s="102">
        <f>IF(RES_hh_tes!E22=0,"",RES_hh_tes!E22/RES_hh_fec!E22)</f>
        <v>0.45069190021458622</v>
      </c>
      <c r="F22" s="102">
        <f>IF(RES_hh_tes!F22=0,"",RES_hh_tes!F22/RES_hh_fec!F22)</f>
        <v>0.4548843483842096</v>
      </c>
      <c r="G22" s="102">
        <f>IF(RES_hh_tes!G22=0,"",RES_hh_tes!G22/RES_hh_fec!G22)</f>
        <v>0.46002077936485769</v>
      </c>
      <c r="H22" s="102">
        <f>IF(RES_hh_tes!H22=0,"",RES_hh_tes!H22/RES_hh_fec!H22)</f>
        <v>0.46550378090716737</v>
      </c>
      <c r="I22" s="102">
        <f>IF(RES_hh_tes!I22=0,"",RES_hh_tes!I22/RES_hh_fec!I22)</f>
        <v>0.47267747981760233</v>
      </c>
      <c r="J22" s="102">
        <f>IF(RES_hh_tes!J22=0,"",RES_hh_tes!J22/RES_hh_fec!J22)</f>
        <v>0.47672667445062356</v>
      </c>
      <c r="K22" s="102">
        <f>IF(RES_hh_tes!K22=0,"",RES_hh_tes!K22/RES_hh_fec!K22)</f>
        <v>0.48077311843280635</v>
      </c>
      <c r="L22" s="102">
        <f>IF(RES_hh_tes!L22=0,"",RES_hh_tes!L22/RES_hh_fec!L22)</f>
        <v>0.48488471601077066</v>
      </c>
      <c r="M22" s="102">
        <f>IF(RES_hh_tes!M22=0,"",RES_hh_tes!M22/RES_hh_fec!M22)</f>
        <v>0.48817393125034991</v>
      </c>
      <c r="N22" s="102">
        <f>IF(RES_hh_tes!N22=0,"",RES_hh_tes!N22/RES_hh_fec!N22)</f>
        <v>0.4913160682106234</v>
      </c>
      <c r="O22" s="102">
        <f>IF(RES_hh_tes!O22=0,"",RES_hh_tes!O22/RES_hh_fec!O22)</f>
        <v>0.49443567881484762</v>
      </c>
      <c r="P22" s="102">
        <f>IF(RES_hh_tes!P22=0,"",RES_hh_tes!P22/RES_hh_fec!P22)</f>
        <v>0.49712962996123095</v>
      </c>
      <c r="Q22" s="102">
        <f>IF(RES_hh_tes!Q22=0,"",RES_hh_tes!Q22/RES_hh_fec!Q22)</f>
        <v>0.49984921778193281</v>
      </c>
    </row>
    <row r="23" spans="1:17" ht="12" customHeight="1" x14ac:dyDescent="0.3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3">
      <c r="A24" s="87" t="s">
        <v>61</v>
      </c>
      <c r="B24" s="102">
        <f>IF(RES_hh_tes!B24=0,"",RES_hh_tes!B24/RES_hh_fec!B24)</f>
        <v>0.83071670898522521</v>
      </c>
      <c r="C24" s="102">
        <f>IF(RES_hh_tes!C24=0,"",RES_hh_tes!C24/RES_hh_fec!C24)</f>
        <v>0.82962900054495492</v>
      </c>
      <c r="D24" s="102">
        <f>IF(RES_hh_tes!D24=0,"",RES_hh_tes!D24/RES_hh_fec!D24)</f>
        <v>0.83287040968392057</v>
      </c>
      <c r="E24" s="102">
        <f>IF(RES_hh_tes!E24=0,"",RES_hh_tes!E24/RES_hh_fec!E24)</f>
        <v>0.83284308075070901</v>
      </c>
      <c r="F24" s="102">
        <f>IF(RES_hh_tes!F24=0,"",RES_hh_tes!F24/RES_hh_fec!F24)</f>
        <v>0.83674026999516038</v>
      </c>
      <c r="G24" s="102">
        <f>IF(RES_hh_tes!G24=0,"",RES_hh_tes!G24/RES_hh_fec!G24)</f>
        <v>0.83704712214399957</v>
      </c>
      <c r="H24" s="102">
        <f>IF(RES_hh_tes!H24=0,"",RES_hh_tes!H24/RES_hh_fec!H24)</f>
        <v>0.83722883333924236</v>
      </c>
      <c r="I24" s="102">
        <f>IF(RES_hh_tes!I24=0,"",RES_hh_tes!I24/RES_hh_fec!I24)</f>
        <v>0.83995398553325917</v>
      </c>
      <c r="J24" s="102">
        <f>IF(RES_hh_tes!J24=0,"",RES_hh_tes!J24/RES_hh_fec!J24)</f>
        <v>0.84174703702210862</v>
      </c>
      <c r="K24" s="102">
        <f>IF(RES_hh_tes!K24=0,"",RES_hh_tes!K24/RES_hh_fec!K24)</f>
        <v>0.843147856965488</v>
      </c>
      <c r="L24" s="102">
        <f>IF(RES_hh_tes!L24=0,"",RES_hh_tes!L24/RES_hh_fec!L24)</f>
        <v>0.84712618121162164</v>
      </c>
      <c r="M24" s="102">
        <f>IF(RES_hh_tes!M24=0,"",RES_hh_tes!M24/RES_hh_fec!M24)</f>
        <v>0.84970478406355054</v>
      </c>
      <c r="N24" s="102">
        <f>IF(RES_hh_tes!N24=0,"",RES_hh_tes!N24/RES_hh_fec!N24)</f>
        <v>0.8502788194326516</v>
      </c>
      <c r="O24" s="102">
        <f>IF(RES_hh_tes!O24=0,"",RES_hh_tes!O24/RES_hh_fec!O24)</f>
        <v>0.8554219078446309</v>
      </c>
      <c r="P24" s="102">
        <f>IF(RES_hh_tes!P24=0,"",RES_hh_tes!P24/RES_hh_fec!P24)</f>
        <v>0.85775598601105296</v>
      </c>
      <c r="Q24" s="102">
        <f>IF(RES_hh_tes!Q24=0,"",RES_hh_tes!Q24/RES_hh_fec!Q24)</f>
        <v>0.86020169110178046</v>
      </c>
    </row>
    <row r="25" spans="1:17" ht="12" customHeight="1" x14ac:dyDescent="0.3">
      <c r="A25" s="51" t="s">
        <v>60</v>
      </c>
      <c r="B25" s="104">
        <f>IF(RES_hh_tes!B25=0,"",RES_hh_tes!B25/RES_hh_fec!B25)</f>
        <v>0.68439022356792834</v>
      </c>
      <c r="C25" s="104">
        <f>IF(RES_hh_tes!C25=0,"",RES_hh_tes!C25/RES_hh_fec!C25)</f>
        <v>0.68877357496118807</v>
      </c>
      <c r="D25" s="104">
        <f>IF(RES_hh_tes!D25=0,"",RES_hh_tes!D25/RES_hh_fec!D25)</f>
        <v>0.69415412183209524</v>
      </c>
      <c r="E25" s="104">
        <f>IF(RES_hh_tes!E25=0,"",RES_hh_tes!E25/RES_hh_fec!E25)</f>
        <v>0.70068975854049864</v>
      </c>
      <c r="F25" s="104">
        <f>IF(RES_hh_tes!F25=0,"",RES_hh_tes!F25/RES_hh_fec!F25)</f>
        <v>0.70918987916547194</v>
      </c>
      <c r="G25" s="104">
        <f>IF(RES_hh_tes!G25=0,"",RES_hh_tes!G25/RES_hh_fec!G25)</f>
        <v>0.71551316814090082</v>
      </c>
      <c r="H25" s="104">
        <f>IF(RES_hh_tes!H25=0,"",RES_hh_tes!H25/RES_hh_fec!H25)</f>
        <v>0.72315055557503283</v>
      </c>
      <c r="I25" s="104">
        <f>IF(RES_hh_tes!I25=0,"",RES_hh_tes!I25/RES_hh_fec!I25)</f>
        <v>0.73138307376553013</v>
      </c>
      <c r="J25" s="104">
        <f>IF(RES_hh_tes!J25=0,"",RES_hh_tes!J25/RES_hh_fec!J25)</f>
        <v>0.73787079767425368</v>
      </c>
      <c r="K25" s="104">
        <f>IF(RES_hh_tes!K25=0,"",RES_hh_tes!K25/RES_hh_fec!K25)</f>
        <v>0.74120685773395301</v>
      </c>
      <c r="L25" s="104">
        <f>IF(RES_hh_tes!L25=0,"",RES_hh_tes!L25/RES_hh_fec!L25)</f>
        <v>0.74432757820999296</v>
      </c>
      <c r="M25" s="104">
        <f>IF(RES_hh_tes!M25=0,"",RES_hh_tes!M25/RES_hh_fec!M25)</f>
        <v>0.74705614364280448</v>
      </c>
      <c r="N25" s="104">
        <f>IF(RES_hh_tes!N25=0,"",RES_hh_tes!N25/RES_hh_fec!N25)</f>
        <v>0.75163172720742377</v>
      </c>
      <c r="O25" s="104">
        <f>IF(RES_hh_tes!O25=0,"",RES_hh_tes!O25/RES_hh_fec!O25)</f>
        <v>0.75697398104114377</v>
      </c>
      <c r="P25" s="104">
        <f>IF(RES_hh_tes!P25=0,"",RES_hh_tes!P25/RES_hh_fec!P25)</f>
        <v>0.76066179565340386</v>
      </c>
      <c r="Q25" s="104">
        <f>IF(RES_hh_tes!Q25=0,"",RES_hh_tes!Q25/RES_hh_fec!Q25)</f>
        <v>0.76422089781361291</v>
      </c>
    </row>
    <row r="26" spans="1:17" ht="12" customHeight="1" x14ac:dyDescent="0.3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1.0000000000000002</v>
      </c>
      <c r="E26" s="101">
        <f>IF(RES_hh_tes!E26=0,"",RES_hh_tes!E26/RES_hh_fec!E26)</f>
        <v>1.0000000000000002</v>
      </c>
      <c r="F26" s="101">
        <f>IF(RES_hh_tes!F26=0,"",RES_hh_tes!F26/RES_hh_fec!F26)</f>
        <v>1.0000000000000004</v>
      </c>
      <c r="G26" s="101">
        <f>IF(RES_hh_tes!G26=0,"",RES_hh_tes!G26/RES_hh_fec!G26)</f>
        <v>1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1.0000000000000002</v>
      </c>
      <c r="K26" s="101">
        <f>IF(RES_hh_tes!K26=0,"",RES_hh_tes!K26/RES_hh_fec!K26)</f>
        <v>0.99999999999999978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0.99999999999999989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" customHeight="1" x14ac:dyDescent="0.3">
      <c r="A27" s="89" t="s">
        <v>62</v>
      </c>
      <c r="B27" s="103">
        <f>IF(RES_hh_tes!B27=0,"",RES_hh_tes!B27/RES_hh_fec!B27)</f>
        <v>0.56884011783722943</v>
      </c>
      <c r="C27" s="103">
        <f>IF(RES_hh_tes!C27=0,"",RES_hh_tes!C27/RES_hh_fec!C27)</f>
        <v>0.57646365089034113</v>
      </c>
      <c r="D27" s="103">
        <f>IF(RES_hh_tes!D27=0,"",RES_hh_tes!D27/RES_hh_fec!D27)</f>
        <v>0.58077104107702282</v>
      </c>
      <c r="E27" s="103">
        <f>IF(RES_hh_tes!E27=0,"",RES_hh_tes!E27/RES_hh_fec!E27)</f>
        <v>0.58553745235964183</v>
      </c>
      <c r="F27" s="103">
        <f>IF(RES_hh_tes!F27=0,"",RES_hh_tes!F27/RES_hh_fec!F27)</f>
        <v>0.58902359851588382</v>
      </c>
      <c r="G27" s="103">
        <f>IF(RES_hh_tes!G27=0,"",RES_hh_tes!G27/RES_hh_fec!G27)</f>
        <v>0.58987326340701829</v>
      </c>
      <c r="H27" s="103">
        <f>IF(RES_hh_tes!H27=0,"",RES_hh_tes!H27/RES_hh_fec!H27)</f>
        <v>0.60291288947523924</v>
      </c>
      <c r="I27" s="103">
        <f>IF(RES_hh_tes!I27=0,"",RES_hh_tes!I27/RES_hh_fec!I27)</f>
        <v>0.61006111772310634</v>
      </c>
      <c r="J27" s="103">
        <f>IF(RES_hh_tes!J27=0,"",RES_hh_tes!J27/RES_hh_fec!J27)</f>
        <v>0.61390756022110282</v>
      </c>
      <c r="K27" s="103">
        <f>IF(RES_hh_tes!K27=0,"",RES_hh_tes!K27/RES_hh_fec!K27)</f>
        <v>0.61481517790440343</v>
      </c>
      <c r="L27" s="103">
        <f>IF(RES_hh_tes!L27=0,"",RES_hh_tes!L27/RES_hh_fec!L27)</f>
        <v>0.61538742410017822</v>
      </c>
      <c r="M27" s="103">
        <f>IF(RES_hh_tes!M27=0,"",RES_hh_tes!M27/RES_hh_fec!M27)</f>
        <v>0.61982215973258392</v>
      </c>
      <c r="N27" s="103">
        <f>IF(RES_hh_tes!N27=0,"",RES_hh_tes!N27/RES_hh_fec!N27)</f>
        <v>0.6244529168985814</v>
      </c>
      <c r="O27" s="103">
        <f>IF(RES_hh_tes!O27=0,"",RES_hh_tes!O27/RES_hh_fec!O27)</f>
        <v>0.62762078052616976</v>
      </c>
      <c r="P27" s="103">
        <f>IF(RES_hh_tes!P27=0,"",RES_hh_tes!P27/RES_hh_fec!P27)</f>
        <v>0.6320870912899611</v>
      </c>
      <c r="Q27" s="103">
        <f>IF(RES_hh_tes!Q27=0,"",RES_hh_tes!Q27/RES_hh_fec!Q27)</f>
        <v>0.63776874624214364</v>
      </c>
    </row>
    <row r="28" spans="1:17" ht="12" customHeight="1" x14ac:dyDescent="0.3">
      <c r="A28" s="87" t="s">
        <v>58</v>
      </c>
      <c r="B28" s="102">
        <f>IF(RES_hh_tes!B28=0,"",RES_hh_tes!B28/RES_hh_fec!B28)</f>
        <v>0.30711925113022642</v>
      </c>
      <c r="C28" s="102">
        <f>IF(RES_hh_tes!C28=0,"",RES_hh_tes!C28/RES_hh_fec!C28)</f>
        <v>0.31127022701402529</v>
      </c>
      <c r="D28" s="102">
        <f>IF(RES_hh_tes!D28=0,"",RES_hh_tes!D28/RES_hh_fec!D28)</f>
        <v>0.31742353887200908</v>
      </c>
      <c r="E28" s="102">
        <f>IF(RES_hh_tes!E28=0,"",RES_hh_tes!E28/RES_hh_fec!E28)</f>
        <v>0.32148549134479415</v>
      </c>
      <c r="F28" s="102">
        <f>IF(RES_hh_tes!F28=0,"",RES_hh_tes!F28/RES_hh_fec!F28)</f>
        <v>0.32580794742435665</v>
      </c>
      <c r="G28" s="102">
        <f>IF(RES_hh_tes!G28=0,"",RES_hh_tes!G28/RES_hh_fec!G28)</f>
        <v>0.32991835789105939</v>
      </c>
      <c r="H28" s="102">
        <f>IF(RES_hh_tes!H28=0,"",RES_hh_tes!H28/RES_hh_fec!H28)</f>
        <v>0.33381316305801156</v>
      </c>
      <c r="I28" s="102">
        <f>IF(RES_hh_tes!I28=0,"",RES_hh_tes!I28/RES_hh_fec!I28)</f>
        <v>0.33664951461092307</v>
      </c>
      <c r="J28" s="102">
        <f>IF(RES_hh_tes!J28=0,"",RES_hh_tes!J28/RES_hh_fec!J28)</f>
        <v>0.34007207999717565</v>
      </c>
      <c r="K28" s="102">
        <f>IF(RES_hh_tes!K28=0,"",RES_hh_tes!K28/RES_hh_fec!K28)</f>
        <v>0.34140729024199257</v>
      </c>
      <c r="L28" s="102">
        <f>IF(RES_hh_tes!L28=0,"",RES_hh_tes!L28/RES_hh_fec!L28)</f>
        <v>0.34359154130831543</v>
      </c>
      <c r="M28" s="102">
        <f>IF(RES_hh_tes!M28=0,"",RES_hh_tes!M28/RES_hh_fec!M28)</f>
        <v>0.3446615092880706</v>
      </c>
      <c r="N28" s="102">
        <f>IF(RES_hh_tes!N28=0,"",RES_hh_tes!N28/RES_hh_fec!N28)</f>
        <v>0.34601364877168156</v>
      </c>
      <c r="O28" s="102">
        <f>IF(RES_hh_tes!O28=0,"",RES_hh_tes!O28/RES_hh_fec!O28)</f>
        <v>0.34731519642348418</v>
      </c>
      <c r="P28" s="102">
        <f>IF(RES_hh_tes!P28=0,"",RES_hh_tes!P28/RES_hh_fec!P28)</f>
        <v>0.34849342602077388</v>
      </c>
      <c r="Q28" s="102">
        <f>IF(RES_hh_tes!Q28=0,"",RES_hh_tes!Q28/RES_hh_fec!Q28)</f>
        <v>0.34891800839015408</v>
      </c>
    </row>
    <row r="29" spans="1:17" s="28" customFormat="1" ht="12" customHeight="1" x14ac:dyDescent="0.3">
      <c r="A29" s="87" t="s">
        <v>84</v>
      </c>
      <c r="B29" s="102">
        <f>IF(RES_hh_tes!B29=0,"",RES_hh_tes!B29/RES_hh_fec!B29)</f>
        <v>0.4073293434566384</v>
      </c>
      <c r="C29" s="102">
        <f>IF(RES_hh_tes!C29=0,"",RES_hh_tes!C29/RES_hh_fec!C29)</f>
        <v>0.41233719425646032</v>
      </c>
      <c r="D29" s="102">
        <f>IF(RES_hh_tes!D29=0,"",RES_hh_tes!D29/RES_hh_fec!D29)</f>
        <v>0.41668563245914264</v>
      </c>
      <c r="E29" s="102">
        <f>IF(RES_hh_tes!E29=0,"",RES_hh_tes!E29/RES_hh_fec!E29)</f>
        <v>0.42173791995397053</v>
      </c>
      <c r="F29" s="102">
        <f>IF(RES_hh_tes!F29=0,"",RES_hh_tes!F29/RES_hh_fec!F29)</f>
        <v>0.42954826458012146</v>
      </c>
      <c r="G29" s="102">
        <f>IF(RES_hh_tes!G29=0,"",RES_hh_tes!G29/RES_hh_fec!G29)</f>
        <v>0.43426668952861053</v>
      </c>
      <c r="H29" s="102">
        <f>IF(RES_hh_tes!H29=0,"",RES_hh_tes!H29/RES_hh_fec!H29)</f>
        <v>0.44201305807242536</v>
      </c>
      <c r="I29" s="102">
        <f>IF(RES_hh_tes!I29=0,"",RES_hh_tes!I29/RES_hh_fec!I29)</f>
        <v>0.44836586215870672</v>
      </c>
      <c r="J29" s="102">
        <f>IF(RES_hh_tes!J29=0,"",RES_hh_tes!J29/RES_hh_fec!J29)</f>
        <v>0.45660569213592994</v>
      </c>
      <c r="K29" s="102">
        <f>IF(RES_hh_tes!K29=0,"",RES_hh_tes!K29/RES_hh_fec!K29)</f>
        <v>0.45791616586078043</v>
      </c>
      <c r="L29" s="102">
        <f>IF(RES_hh_tes!L29=0,"",RES_hh_tes!L29/RES_hh_fec!L29)</f>
        <v>0.46071561738958361</v>
      </c>
      <c r="M29" s="102">
        <f>IF(RES_hh_tes!M29=0,"",RES_hh_tes!M29/RES_hh_fec!M29)</f>
        <v>0.46327002049012467</v>
      </c>
      <c r="N29" s="102">
        <f>IF(RES_hh_tes!N29=0,"",RES_hh_tes!N29/RES_hh_fec!N29)</f>
        <v>0.46635392541583764</v>
      </c>
      <c r="O29" s="102">
        <f>IF(RES_hh_tes!O29=0,"",RES_hh_tes!O29/RES_hh_fec!O29)</f>
        <v>0.46873103215016604</v>
      </c>
      <c r="P29" s="102">
        <f>IF(RES_hh_tes!P29=0,"",RES_hh_tes!P29/RES_hh_fec!P29)</f>
        <v>0.47035800278283896</v>
      </c>
      <c r="Q29" s="102">
        <f>IF(RES_hh_tes!Q29=0,"",RES_hh_tes!Q29/RES_hh_fec!Q29)</f>
        <v>0.47219717059064054</v>
      </c>
    </row>
    <row r="30" spans="1:17" ht="12" customHeight="1" x14ac:dyDescent="0.3">
      <c r="A30" s="87" t="s">
        <v>109</v>
      </c>
      <c r="B30" s="102">
        <f>IF(RES_hh_tes!B30=0,"",RES_hh_tes!B30/RES_hh_fec!B30)</f>
        <v>0.44943679502116979</v>
      </c>
      <c r="C30" s="102">
        <f>IF(RES_hh_tes!C30=0,"",RES_hh_tes!C30/RES_hh_fec!C30)</f>
        <v>0.45503121225465637</v>
      </c>
      <c r="D30" s="102">
        <f>IF(RES_hh_tes!D30=0,"",RES_hh_tes!D30/RES_hh_fec!D30)</f>
        <v>0.46168748786011443</v>
      </c>
      <c r="E30" s="102">
        <f>IF(RES_hh_tes!E30=0,"",RES_hh_tes!E30/RES_hh_fec!E30)</f>
        <v>0.46782106075066776</v>
      </c>
      <c r="F30" s="102">
        <f>IF(RES_hh_tes!F30=0,"",RES_hh_tes!F30/RES_hh_fec!F30)</f>
        <v>0.47418297756071559</v>
      </c>
      <c r="G30" s="102">
        <f>IF(RES_hh_tes!G30=0,"",RES_hh_tes!G30/RES_hh_fec!G30)</f>
        <v>0.48005243477979326</v>
      </c>
      <c r="H30" s="102">
        <f>IF(RES_hh_tes!H30=0,"",RES_hh_tes!H30/RES_hh_fec!H30)</f>
        <v>0.48604111195717625</v>
      </c>
      <c r="I30" s="102">
        <f>IF(RES_hh_tes!I30=0,"",RES_hh_tes!I30/RES_hh_fec!I30)</f>
        <v>0.49228968493786796</v>
      </c>
      <c r="J30" s="102">
        <f>IF(RES_hh_tes!J30=0,"",RES_hh_tes!J30/RES_hh_fec!J30)</f>
        <v>0.49872872935732526</v>
      </c>
      <c r="K30" s="102">
        <f>IF(RES_hh_tes!K30=0,"",RES_hh_tes!K30/RES_hh_fec!K30)</f>
        <v>0.50150714072092129</v>
      </c>
      <c r="L30" s="102">
        <f>IF(RES_hh_tes!L30=0,"",RES_hh_tes!L30/RES_hh_fec!L30)</f>
        <v>0.50472837344044941</v>
      </c>
      <c r="M30" s="102">
        <f>IF(RES_hh_tes!M30=0,"",RES_hh_tes!M30/RES_hh_fec!M30)</f>
        <v>0.50761029043203221</v>
      </c>
      <c r="N30" s="102">
        <f>IF(RES_hh_tes!N30=0,"",RES_hh_tes!N30/RES_hh_fec!N30)</f>
        <v>0.51043536162088277</v>
      </c>
      <c r="O30" s="102">
        <f>IF(RES_hh_tes!O30=0,"",RES_hh_tes!O30/RES_hh_fec!O30)</f>
        <v>0.51308466407283437</v>
      </c>
      <c r="P30" s="102">
        <f>IF(RES_hh_tes!P30=0,"",RES_hh_tes!P30/RES_hh_fec!P30)</f>
        <v>0.51539860236738577</v>
      </c>
      <c r="Q30" s="102">
        <f>IF(RES_hh_tes!Q30=0,"",RES_hh_tes!Q30/RES_hh_fec!Q30)</f>
        <v>0.5179585231029159</v>
      </c>
    </row>
    <row r="31" spans="1:17" ht="12" customHeight="1" x14ac:dyDescent="0.3">
      <c r="A31" s="87" t="s">
        <v>55</v>
      </c>
      <c r="B31" s="102">
        <f>IF(RES_hh_tes!B31=0,"",RES_hh_tes!B31/RES_hh_fec!B31)</f>
        <v>0.3199160521552783</v>
      </c>
      <c r="C31" s="102">
        <f>IF(RES_hh_tes!C31=0,"",RES_hh_tes!C31/RES_hh_fec!C31)</f>
        <v>0.32020789228156571</v>
      </c>
      <c r="D31" s="102">
        <f>IF(RES_hh_tes!D31=0,"",RES_hh_tes!D31/RES_hh_fec!D31)</f>
        <v>0.31933601214897833</v>
      </c>
      <c r="E31" s="102">
        <f>IF(RES_hh_tes!E31=0,"",RES_hh_tes!E31/RES_hh_fec!E31)</f>
        <v>0.32146815357026676</v>
      </c>
      <c r="F31" s="102">
        <f>IF(RES_hh_tes!F31=0,"",RES_hh_tes!F31/RES_hh_fec!F31)</f>
        <v>0.32505678175685532</v>
      </c>
      <c r="G31" s="102">
        <f>IF(RES_hh_tes!G31=0,"",RES_hh_tes!G31/RES_hh_fec!G31)</f>
        <v>0.32454300742824632</v>
      </c>
      <c r="H31" s="102">
        <f>IF(RES_hh_tes!H31=0,"",RES_hh_tes!H31/RES_hh_fec!H31)</f>
        <v>0.32837739273687644</v>
      </c>
      <c r="I31" s="102">
        <f>IF(RES_hh_tes!I31=0,"",RES_hh_tes!I31/RES_hh_fec!I31)</f>
        <v>0.33197792673510645</v>
      </c>
      <c r="J31" s="102">
        <f>IF(RES_hh_tes!J31=0,"",RES_hh_tes!J31/RES_hh_fec!J31)</f>
        <v>0.33340830988340303</v>
      </c>
      <c r="K31" s="102">
        <f>IF(RES_hh_tes!K31=0,"",RES_hh_tes!K31/RES_hh_fec!K31)</f>
        <v>0.33568887114199125</v>
      </c>
      <c r="L31" s="102">
        <f>IF(RES_hh_tes!L31=0,"",RES_hh_tes!L31/RES_hh_fec!L31)</f>
        <v>0.33654184910859952</v>
      </c>
      <c r="M31" s="102">
        <f>IF(RES_hh_tes!M31=0,"",RES_hh_tes!M31/RES_hh_fec!M31)</f>
        <v>0.337771702555409</v>
      </c>
      <c r="N31" s="102">
        <f>IF(RES_hh_tes!N31=0,"",RES_hh_tes!N31/RES_hh_fec!N31)</f>
        <v>0.3386974647691961</v>
      </c>
      <c r="O31" s="102">
        <f>IF(RES_hh_tes!O31=0,"",RES_hh_tes!O31/RES_hh_fec!O31)</f>
        <v>0.33969466009012211</v>
      </c>
      <c r="P31" s="102">
        <f>IF(RES_hh_tes!P31=0,"",RES_hh_tes!P31/RES_hh_fec!P31)</f>
        <v>0.34019285481858669</v>
      </c>
      <c r="Q31" s="102">
        <f>IF(RES_hh_tes!Q31=0,"",RES_hh_tes!Q31/RES_hh_fec!Q31)</f>
        <v>0.34246199261169341</v>
      </c>
    </row>
    <row r="32" spans="1:17" ht="12" customHeight="1" x14ac:dyDescent="0.3">
      <c r="A32" s="49" t="s">
        <v>60</v>
      </c>
      <c r="B32" s="101">
        <f>IF(RES_hh_tes!B32=0,"",RES_hh_tes!B32/RES_hh_fec!B32)</f>
        <v>0.79683222984983504</v>
      </c>
      <c r="C32" s="101">
        <f>IF(RES_hh_tes!C32=0,"",RES_hh_tes!C32/RES_hh_fec!C32)</f>
        <v>0.80092238259906468</v>
      </c>
      <c r="D32" s="101">
        <f>IF(RES_hh_tes!D32=0,"",RES_hh_tes!D32/RES_hh_fec!D32)</f>
        <v>0.8052085150725159</v>
      </c>
      <c r="E32" s="101">
        <f>IF(RES_hh_tes!E32=0,"",RES_hh_tes!E32/RES_hh_fec!E32)</f>
        <v>0.80973279357045058</v>
      </c>
      <c r="F32" s="101">
        <f>IF(RES_hh_tes!F32=0,"",RES_hh_tes!F32/RES_hh_fec!F32)</f>
        <v>0.81394020871288197</v>
      </c>
      <c r="G32" s="101">
        <f>IF(RES_hh_tes!G32=0,"",RES_hh_tes!G32/RES_hh_fec!G32)</f>
        <v>0.81891756459148568</v>
      </c>
      <c r="H32" s="101">
        <f>IF(RES_hh_tes!H32=0,"",RES_hh_tes!H32/RES_hh_fec!H32)</f>
        <v>0.82393830313021366</v>
      </c>
      <c r="I32" s="101">
        <f>IF(RES_hh_tes!I32=0,"",RES_hh_tes!I32/RES_hh_fec!I32)</f>
        <v>0.8295021250884882</v>
      </c>
      <c r="J32" s="101">
        <f>IF(RES_hh_tes!J32=0,"",RES_hh_tes!J32/RES_hh_fec!J32)</f>
        <v>0.83417247430017483</v>
      </c>
      <c r="K32" s="101">
        <f>IF(RES_hh_tes!K32=0,"",RES_hh_tes!K32/RES_hh_fec!K32)</f>
        <v>0.83675499495998784</v>
      </c>
      <c r="L32" s="101">
        <f>IF(RES_hh_tes!L32=0,"",RES_hh_tes!L32/RES_hh_fec!L32)</f>
        <v>0.83909176102826222</v>
      </c>
      <c r="M32" s="101">
        <f>IF(RES_hh_tes!M32=0,"",RES_hh_tes!M32/RES_hh_fec!M32)</f>
        <v>0.84115979239475691</v>
      </c>
      <c r="N32" s="101">
        <f>IF(RES_hh_tes!N32=0,"",RES_hh_tes!N32/RES_hh_fec!N32)</f>
        <v>0.84335220832202662</v>
      </c>
      <c r="O32" s="101">
        <f>IF(RES_hh_tes!O32=0,"",RES_hh_tes!O32/RES_hh_fec!O32)</f>
        <v>0.84579452277635403</v>
      </c>
      <c r="P32" s="101">
        <f>IF(RES_hh_tes!P32=0,"",RES_hh_tes!P32/RES_hh_fec!P32)</f>
        <v>0.84783594242736893</v>
      </c>
      <c r="Q32" s="101">
        <f>IF(RES_hh_tes!Q32=0,"",RES_hh_tes!Q32/RES_hh_fec!Q32)</f>
        <v>0.85038229054184811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121</v>
      </c>
      <c r="B3" s="100">
        <f t="shared" ref="B3" si="0">SUM(B4,B15,B17,B27)</f>
        <v>471042.61524616432</v>
      </c>
      <c r="C3" s="100">
        <f t="shared" ref="C3:Q3" si="1">SUM(C4,C15,C17,C27)</f>
        <v>498981.31016258895</v>
      </c>
      <c r="D3" s="100">
        <f t="shared" si="1"/>
        <v>481262.52920277294</v>
      </c>
      <c r="E3" s="100">
        <f t="shared" si="1"/>
        <v>492798.17407766415</v>
      </c>
      <c r="F3" s="100">
        <f t="shared" si="1"/>
        <v>491413.27565133543</v>
      </c>
      <c r="G3" s="100">
        <f t="shared" si="1"/>
        <v>484692.00835936371</v>
      </c>
      <c r="H3" s="100">
        <f t="shared" si="1"/>
        <v>475073.6256652748</v>
      </c>
      <c r="I3" s="100">
        <f t="shared" si="1"/>
        <v>418363.60475362296</v>
      </c>
      <c r="J3" s="100">
        <f t="shared" si="1"/>
        <v>448743.8872660466</v>
      </c>
      <c r="K3" s="100">
        <f t="shared" si="1"/>
        <v>435435.75791761669</v>
      </c>
      <c r="L3" s="100">
        <f t="shared" si="1"/>
        <v>467419.07976081362</v>
      </c>
      <c r="M3" s="100">
        <f t="shared" si="1"/>
        <v>397801.83105167968</v>
      </c>
      <c r="N3" s="100">
        <f t="shared" si="1"/>
        <v>417334.23824688018</v>
      </c>
      <c r="O3" s="100">
        <f t="shared" si="1"/>
        <v>420155.31177349639</v>
      </c>
      <c r="P3" s="100">
        <f t="shared" si="1"/>
        <v>355034.49872249371</v>
      </c>
      <c r="Q3" s="100">
        <f t="shared" si="1"/>
        <v>371577.45857155626</v>
      </c>
    </row>
    <row r="4" spans="1:17" ht="12.9" customHeight="1" x14ac:dyDescent="0.3">
      <c r="A4" s="89" t="s">
        <v>65</v>
      </c>
      <c r="B4" s="96">
        <f t="shared" ref="B4" si="2">SUM(B5:B14)</f>
        <v>371512.29223836202</v>
      </c>
      <c r="C4" s="96">
        <f t="shared" ref="C4:Q4" si="3">SUM(C5:C14)</f>
        <v>398303.01845319866</v>
      </c>
      <c r="D4" s="96">
        <f t="shared" si="3"/>
        <v>379315.56669162272</v>
      </c>
      <c r="E4" s="96">
        <f t="shared" si="3"/>
        <v>388902.76837159402</v>
      </c>
      <c r="F4" s="96">
        <f t="shared" si="3"/>
        <v>385677.73142371466</v>
      </c>
      <c r="G4" s="96">
        <f t="shared" si="3"/>
        <v>378252.87524789252</v>
      </c>
      <c r="H4" s="96">
        <f t="shared" si="3"/>
        <v>369789.86849083973</v>
      </c>
      <c r="I4" s="96">
        <f t="shared" si="3"/>
        <v>315870.24035138736</v>
      </c>
      <c r="J4" s="96">
        <f t="shared" si="3"/>
        <v>344899.39931727038</v>
      </c>
      <c r="K4" s="96">
        <f t="shared" si="3"/>
        <v>331372.54231268389</v>
      </c>
      <c r="L4" s="96">
        <f t="shared" si="3"/>
        <v>361250.17785457487</v>
      </c>
      <c r="M4" s="96">
        <f t="shared" si="3"/>
        <v>294059.67588084203</v>
      </c>
      <c r="N4" s="96">
        <f t="shared" si="3"/>
        <v>312536.78498812934</v>
      </c>
      <c r="O4" s="96">
        <f t="shared" si="3"/>
        <v>315952.95123881864</v>
      </c>
      <c r="P4" s="96">
        <f t="shared" si="3"/>
        <v>253171.53373061118</v>
      </c>
      <c r="Q4" s="96">
        <f t="shared" si="3"/>
        <v>270205.23816004657</v>
      </c>
    </row>
    <row r="5" spans="1:17" ht="12" customHeight="1" x14ac:dyDescent="0.3">
      <c r="A5" s="87" t="s">
        <v>58</v>
      </c>
      <c r="B5" s="95">
        <v>36537.39658944236</v>
      </c>
      <c r="C5" s="95">
        <v>37342.666749367316</v>
      </c>
      <c r="D5" s="95">
        <v>37307.468219577349</v>
      </c>
      <c r="E5" s="95">
        <v>35306.335137427923</v>
      </c>
      <c r="F5" s="95">
        <v>34294.195949111592</v>
      </c>
      <c r="G5" s="95">
        <v>34011.515321346087</v>
      </c>
      <c r="H5" s="95">
        <v>37078.711863748023</v>
      </c>
      <c r="I5" s="95">
        <v>32973.6973421355</v>
      </c>
      <c r="J5" s="95">
        <v>35016.77413161072</v>
      </c>
      <c r="K5" s="95">
        <v>34738.051473186453</v>
      </c>
      <c r="L5" s="95">
        <v>41125.139671568955</v>
      </c>
      <c r="M5" s="95">
        <v>35210.319022096446</v>
      </c>
      <c r="N5" s="95">
        <v>35992.610162878453</v>
      </c>
      <c r="O5" s="95">
        <v>34692.401872666647</v>
      </c>
      <c r="P5" s="95">
        <v>30185.03692037033</v>
      </c>
      <c r="Q5" s="95">
        <v>29806.171313599316</v>
      </c>
    </row>
    <row r="6" spans="1:17" ht="12" customHeight="1" x14ac:dyDescent="0.3">
      <c r="A6" s="87" t="s">
        <v>84</v>
      </c>
      <c r="B6" s="95">
        <v>3574.5768806726055</v>
      </c>
      <c r="C6" s="95">
        <v>3596.574152749025</v>
      </c>
      <c r="D6" s="95">
        <v>3584.6137975973047</v>
      </c>
      <c r="E6" s="95">
        <v>3621.4215903199447</v>
      </c>
      <c r="F6" s="95">
        <v>3752.052245145856</v>
      </c>
      <c r="G6" s="95">
        <v>3726.7138299850917</v>
      </c>
      <c r="H6" s="95">
        <v>3826.0580752879041</v>
      </c>
      <c r="I6" s="95">
        <v>3672.4596469388161</v>
      </c>
      <c r="J6" s="95">
        <v>3826.033579921861</v>
      </c>
      <c r="K6" s="95">
        <v>3798.0295805097553</v>
      </c>
      <c r="L6" s="95">
        <v>3883.9815549265704</v>
      </c>
      <c r="M6" s="95">
        <v>3308.3457410672818</v>
      </c>
      <c r="N6" s="95">
        <v>3252.9564696279995</v>
      </c>
      <c r="O6" s="95">
        <v>3191.0695656216108</v>
      </c>
      <c r="P6" s="95">
        <v>2613.2424143205967</v>
      </c>
      <c r="Q6" s="95">
        <v>2582.7471290848621</v>
      </c>
    </row>
    <row r="7" spans="1:17" ht="12" customHeight="1" x14ac:dyDescent="0.3">
      <c r="A7" s="87" t="s">
        <v>110</v>
      </c>
      <c r="B7" s="95">
        <v>132729.69849217701</v>
      </c>
      <c r="C7" s="95">
        <v>147349.94212952323</v>
      </c>
      <c r="D7" s="95">
        <v>131896.30626848232</v>
      </c>
      <c r="E7" s="95">
        <v>133837.64362692079</v>
      </c>
      <c r="F7" s="95">
        <v>128407.86022379222</v>
      </c>
      <c r="G7" s="95">
        <v>125739.72244643055</v>
      </c>
      <c r="H7" s="95">
        <v>121737.20622289395</v>
      </c>
      <c r="I7" s="95">
        <v>91603.214668567161</v>
      </c>
      <c r="J7" s="95">
        <v>108205.4912503356</v>
      </c>
      <c r="K7" s="95">
        <v>97328.488539996557</v>
      </c>
      <c r="L7" s="95">
        <v>96751.676250636534</v>
      </c>
      <c r="M7" s="95">
        <v>82530.20386228041</v>
      </c>
      <c r="N7" s="95">
        <v>82621.326236652982</v>
      </c>
      <c r="O7" s="95">
        <v>84007.82541829173</v>
      </c>
      <c r="P7" s="95">
        <v>70783.828113589363</v>
      </c>
      <c r="Q7" s="95">
        <v>74336.287061080118</v>
      </c>
    </row>
    <row r="8" spans="1:17" ht="12" customHeight="1" x14ac:dyDescent="0.3">
      <c r="A8" s="87" t="s">
        <v>109</v>
      </c>
      <c r="B8" s="95">
        <v>198670.62027607003</v>
      </c>
      <c r="C8" s="95">
        <v>209992.2121848377</v>
      </c>
      <c r="D8" s="95">
        <v>206505.67780786357</v>
      </c>
      <c r="E8" s="95">
        <v>216115.86756523911</v>
      </c>
      <c r="F8" s="95">
        <v>219202.12251177794</v>
      </c>
      <c r="G8" s="95">
        <v>214753.51759574728</v>
      </c>
      <c r="H8" s="95">
        <v>207126.66220427252</v>
      </c>
      <c r="I8" s="95">
        <v>187599.81514510166</v>
      </c>
      <c r="J8" s="95">
        <v>197836.55904629707</v>
      </c>
      <c r="K8" s="95">
        <v>195493.86358586277</v>
      </c>
      <c r="L8" s="95">
        <v>219470.17598673142</v>
      </c>
      <c r="M8" s="95">
        <v>172992.52089484301</v>
      </c>
      <c r="N8" s="95">
        <v>190650.32389879628</v>
      </c>
      <c r="O8" s="95">
        <v>194036.13411169359</v>
      </c>
      <c r="P8" s="95">
        <v>149565.28960818468</v>
      </c>
      <c r="Q8" s="95">
        <v>163458.50707913659</v>
      </c>
    </row>
    <row r="9" spans="1:17" ht="12" customHeight="1" x14ac:dyDescent="0.3">
      <c r="A9" s="87" t="s">
        <v>55</v>
      </c>
      <c r="B9" s="95">
        <v>0</v>
      </c>
      <c r="C9" s="95">
        <v>21.623236721394054</v>
      </c>
      <c r="D9" s="95">
        <v>21.500598102143165</v>
      </c>
      <c r="E9" s="95">
        <v>21.500451686230189</v>
      </c>
      <c r="F9" s="95">
        <v>21.500493887044712</v>
      </c>
      <c r="G9" s="95">
        <v>21.406054383558825</v>
      </c>
      <c r="H9" s="95">
        <v>21.230124637369371</v>
      </c>
      <c r="I9" s="95">
        <v>21.053548644225515</v>
      </c>
      <c r="J9" s="95">
        <v>14.541309105097877</v>
      </c>
      <c r="K9" s="95">
        <v>14.109133128324233</v>
      </c>
      <c r="L9" s="95">
        <v>19.20439071140602</v>
      </c>
      <c r="M9" s="95">
        <v>18.286360554881536</v>
      </c>
      <c r="N9" s="95">
        <v>19.56822017362617</v>
      </c>
      <c r="O9" s="95">
        <v>25.520270545071373</v>
      </c>
      <c r="P9" s="95">
        <v>24.136674146191947</v>
      </c>
      <c r="Q9" s="95">
        <v>21.525577145669111</v>
      </c>
    </row>
    <row r="10" spans="1:17" ht="12" customHeight="1" x14ac:dyDescent="0.3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3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3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3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3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" customHeight="1" x14ac:dyDescent="0.3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3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" customHeight="1" x14ac:dyDescent="0.3">
      <c r="A17" s="89" t="s">
        <v>63</v>
      </c>
      <c r="B17" s="96">
        <f t="shared" ref="B17:Q17" si="6">SUM(B18:B26)</f>
        <v>71011.082460129939</v>
      </c>
      <c r="C17" s="96">
        <f t="shared" si="6"/>
        <v>72325.465979331799</v>
      </c>
      <c r="D17" s="96">
        <f t="shared" si="6"/>
        <v>72750.547318435536</v>
      </c>
      <c r="E17" s="96">
        <f t="shared" si="6"/>
        <v>73548.309563618546</v>
      </c>
      <c r="F17" s="96">
        <f t="shared" si="6"/>
        <v>74530.908569651627</v>
      </c>
      <c r="G17" s="96">
        <f t="shared" si="6"/>
        <v>74410.818924312945</v>
      </c>
      <c r="H17" s="96">
        <f t="shared" si="6"/>
        <v>74245.626615847039</v>
      </c>
      <c r="I17" s="96">
        <f t="shared" si="6"/>
        <v>71730.607789027534</v>
      </c>
      <c r="J17" s="96">
        <f t="shared" si="6"/>
        <v>72776.3760266225</v>
      </c>
      <c r="K17" s="96">
        <f t="shared" si="6"/>
        <v>72512.880063854973</v>
      </c>
      <c r="L17" s="96">
        <f t="shared" si="6"/>
        <v>73334.734021836091</v>
      </c>
      <c r="M17" s="96">
        <f t="shared" si="6"/>
        <v>71737.631439026809</v>
      </c>
      <c r="N17" s="96">
        <f t="shared" si="6"/>
        <v>72465.060845434113</v>
      </c>
      <c r="O17" s="96">
        <f t="shared" si="6"/>
        <v>71732.402412632029</v>
      </c>
      <c r="P17" s="96">
        <f t="shared" si="6"/>
        <v>70257.941972963148</v>
      </c>
      <c r="Q17" s="96">
        <f t="shared" si="6"/>
        <v>69545.103323213305</v>
      </c>
    </row>
    <row r="18" spans="1:17" ht="12" customHeight="1" x14ac:dyDescent="0.3">
      <c r="A18" s="87" t="s">
        <v>58</v>
      </c>
      <c r="B18" s="95">
        <v>4021.5238187101395</v>
      </c>
      <c r="C18" s="95">
        <v>4026.8550940678856</v>
      </c>
      <c r="D18" s="95">
        <v>4490.8956130364886</v>
      </c>
      <c r="E18" s="95">
        <v>4520.4494663392825</v>
      </c>
      <c r="F18" s="95">
        <v>4754.3259703327258</v>
      </c>
      <c r="G18" s="95">
        <v>5066.7792568398572</v>
      </c>
      <c r="H18" s="95">
        <v>5520.8060874886241</v>
      </c>
      <c r="I18" s="95">
        <v>5460.4263973602056</v>
      </c>
      <c r="J18" s="95">
        <v>5770.6414237380477</v>
      </c>
      <c r="K18" s="95">
        <v>5951.6042980586762</v>
      </c>
      <c r="L18" s="95">
        <v>6257.1321430400922</v>
      </c>
      <c r="M18" s="95">
        <v>6284.0561928724874</v>
      </c>
      <c r="N18" s="95">
        <v>6343.3501677821114</v>
      </c>
      <c r="O18" s="95">
        <v>6198.2026806454023</v>
      </c>
      <c r="P18" s="95">
        <v>6169.2078826410007</v>
      </c>
      <c r="Q18" s="95">
        <v>6014.3669041769326</v>
      </c>
    </row>
    <row r="19" spans="1:17" s="28" customFormat="1" ht="12" customHeight="1" x14ac:dyDescent="0.3">
      <c r="A19" s="87" t="s">
        <v>84</v>
      </c>
      <c r="B19" s="95">
        <v>8641.5547845508336</v>
      </c>
      <c r="C19" s="95">
        <v>8545.6922591586717</v>
      </c>
      <c r="D19" s="95">
        <v>8462.4685308564276</v>
      </c>
      <c r="E19" s="95">
        <v>8440.8119078453165</v>
      </c>
      <c r="F19" s="95">
        <v>8323.0472165434348</v>
      </c>
      <c r="G19" s="95">
        <v>8101.5189009605056</v>
      </c>
      <c r="H19" s="95">
        <v>7615.1109079003309</v>
      </c>
      <c r="I19" s="95">
        <v>7239.7713720218808</v>
      </c>
      <c r="J19" s="95">
        <v>6885.3556057976966</v>
      </c>
      <c r="K19" s="95">
        <v>6502.1162267618402</v>
      </c>
      <c r="L19" s="95">
        <v>6407.8713263906284</v>
      </c>
      <c r="M19" s="95">
        <v>5525.2582883798577</v>
      </c>
      <c r="N19" s="95">
        <v>5134.6679817440263</v>
      </c>
      <c r="O19" s="95">
        <v>4976.0080471586652</v>
      </c>
      <c r="P19" s="95">
        <v>4369.6967590744716</v>
      </c>
      <c r="Q19" s="95">
        <v>4045.7237900555015</v>
      </c>
    </row>
    <row r="20" spans="1:17" ht="12" customHeight="1" x14ac:dyDescent="0.3">
      <c r="A20" s="87" t="s">
        <v>110</v>
      </c>
      <c r="B20" s="95">
        <v>18596.2353535234</v>
      </c>
      <c r="C20" s="95">
        <v>19623.283236097053</v>
      </c>
      <c r="D20" s="95">
        <v>18610.408054474578</v>
      </c>
      <c r="E20" s="95">
        <v>18508.473245116329</v>
      </c>
      <c r="F20" s="95">
        <v>18330.413927274207</v>
      </c>
      <c r="G20" s="95">
        <v>18212.497352535429</v>
      </c>
      <c r="H20" s="95">
        <v>18202.730053269981</v>
      </c>
      <c r="I20" s="95">
        <v>15797.367149358643</v>
      </c>
      <c r="J20" s="95">
        <v>17369.069259271841</v>
      </c>
      <c r="K20" s="95">
        <v>16503.510105754263</v>
      </c>
      <c r="L20" s="95">
        <v>15748.574885442245</v>
      </c>
      <c r="M20" s="95">
        <v>15892.521681268863</v>
      </c>
      <c r="N20" s="95">
        <v>15680.84310907339</v>
      </c>
      <c r="O20" s="95">
        <v>15901.861979947673</v>
      </c>
      <c r="P20" s="95">
        <v>16372.999476661733</v>
      </c>
      <c r="Q20" s="95">
        <v>16210.621795390081</v>
      </c>
    </row>
    <row r="21" spans="1:17" ht="12" customHeight="1" x14ac:dyDescent="0.3">
      <c r="A21" s="87" t="s">
        <v>109</v>
      </c>
      <c r="B21" s="95">
        <v>39751.768503345571</v>
      </c>
      <c r="C21" s="95">
        <v>40128.222814736626</v>
      </c>
      <c r="D21" s="95">
        <v>41185.239752605405</v>
      </c>
      <c r="E21" s="95">
        <v>42077.039507224988</v>
      </c>
      <c r="F21" s="95">
        <v>43121.586290967178</v>
      </c>
      <c r="G21" s="95">
        <v>43028.229379528893</v>
      </c>
      <c r="H21" s="95">
        <v>42905.121319875747</v>
      </c>
      <c r="I21" s="95">
        <v>43231.008008588346</v>
      </c>
      <c r="J21" s="95">
        <v>42749.725967007056</v>
      </c>
      <c r="K21" s="95">
        <v>43553.999294580331</v>
      </c>
      <c r="L21" s="95">
        <v>44919.177347127392</v>
      </c>
      <c r="M21" s="95">
        <v>44033.082337060478</v>
      </c>
      <c r="N21" s="95">
        <v>45303.759830078336</v>
      </c>
      <c r="O21" s="95">
        <v>44653.147806008295</v>
      </c>
      <c r="P21" s="95">
        <v>43342.022630518572</v>
      </c>
      <c r="Q21" s="95">
        <v>43271.065723498308</v>
      </c>
    </row>
    <row r="22" spans="1:17" ht="12" customHeight="1" x14ac:dyDescent="0.3">
      <c r="A22" s="87" t="s">
        <v>55</v>
      </c>
      <c r="B22" s="95">
        <v>0</v>
      </c>
      <c r="C22" s="95">
        <v>1.4125752715619617</v>
      </c>
      <c r="D22" s="95">
        <v>1.5353674626368483</v>
      </c>
      <c r="E22" s="95">
        <v>1.5354370926378276</v>
      </c>
      <c r="F22" s="95">
        <v>1.5351645340873175</v>
      </c>
      <c r="G22" s="95">
        <v>1.7940344482619206</v>
      </c>
      <c r="H22" s="95">
        <v>1.8582473123506364</v>
      </c>
      <c r="I22" s="95">
        <v>2.0348616984505092</v>
      </c>
      <c r="J22" s="95">
        <v>1.5837708078581199</v>
      </c>
      <c r="K22" s="95">
        <v>1.6501386998637704</v>
      </c>
      <c r="L22" s="95">
        <v>1.9783198357298299</v>
      </c>
      <c r="M22" s="95">
        <v>2.7129394451184754</v>
      </c>
      <c r="N22" s="95">
        <v>2.4397567562349396</v>
      </c>
      <c r="O22" s="95">
        <v>3.1818988719954655</v>
      </c>
      <c r="P22" s="95">
        <v>4.0152240673593287</v>
      </c>
      <c r="Q22" s="95">
        <v>3.3251100924865109</v>
      </c>
    </row>
    <row r="23" spans="1:17" ht="12" customHeight="1" x14ac:dyDescent="0.3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3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3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3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" customHeight="1" x14ac:dyDescent="0.3">
      <c r="A27" s="89" t="s">
        <v>62</v>
      </c>
      <c r="B27" s="96">
        <f t="shared" ref="B27" si="7">SUM(B28:B32)</f>
        <v>28519.240547672394</v>
      </c>
      <c r="C27" s="96">
        <f t="shared" ref="C27:Q27" si="8">SUM(C28:C32)</f>
        <v>28352.825730058466</v>
      </c>
      <c r="D27" s="96">
        <f t="shared" si="8"/>
        <v>29196.41519271471</v>
      </c>
      <c r="E27" s="96">
        <f t="shared" si="8"/>
        <v>30347.096142451595</v>
      </c>
      <c r="F27" s="96">
        <f t="shared" si="8"/>
        <v>31204.635657969113</v>
      </c>
      <c r="G27" s="96">
        <f t="shared" si="8"/>
        <v>32028.314187158263</v>
      </c>
      <c r="H27" s="96">
        <f t="shared" si="8"/>
        <v>31038.13055858804</v>
      </c>
      <c r="I27" s="96">
        <f t="shared" si="8"/>
        <v>30762.756613208043</v>
      </c>
      <c r="J27" s="96">
        <f t="shared" si="8"/>
        <v>31068.111922153708</v>
      </c>
      <c r="K27" s="96">
        <f t="shared" si="8"/>
        <v>31550.335541077828</v>
      </c>
      <c r="L27" s="96">
        <f t="shared" si="8"/>
        <v>32834.167884402705</v>
      </c>
      <c r="M27" s="96">
        <f t="shared" si="8"/>
        <v>32004.523731810881</v>
      </c>
      <c r="N27" s="96">
        <f t="shared" si="8"/>
        <v>32332.392413316691</v>
      </c>
      <c r="O27" s="96">
        <f t="shared" si="8"/>
        <v>32469.958122045715</v>
      </c>
      <c r="P27" s="96">
        <f t="shared" si="8"/>
        <v>31605.023018919383</v>
      </c>
      <c r="Q27" s="96">
        <f t="shared" si="8"/>
        <v>31827.117088296392</v>
      </c>
    </row>
    <row r="28" spans="1:17" ht="12" customHeight="1" x14ac:dyDescent="0.3">
      <c r="A28" s="87" t="s">
        <v>58</v>
      </c>
      <c r="B28" s="95">
        <v>715.71970721004141</v>
      </c>
      <c r="C28" s="95">
        <v>712.8051112783545</v>
      </c>
      <c r="D28" s="95">
        <v>900.50087057803387</v>
      </c>
      <c r="E28" s="95">
        <v>1090.8690337243918</v>
      </c>
      <c r="F28" s="95">
        <v>1182.7740435603184</v>
      </c>
      <c r="G28" s="95">
        <v>1279.1786538355793</v>
      </c>
      <c r="H28" s="95">
        <v>1414.7124930295993</v>
      </c>
      <c r="I28" s="95">
        <v>1382.1845208121485</v>
      </c>
      <c r="J28" s="95">
        <v>1514.4528120932546</v>
      </c>
      <c r="K28" s="95">
        <v>1553.988701307487</v>
      </c>
      <c r="L28" s="95">
        <v>1598.32106469425</v>
      </c>
      <c r="M28" s="95">
        <v>1544.8391776016026</v>
      </c>
      <c r="N28" s="95">
        <v>1564.3895418904033</v>
      </c>
      <c r="O28" s="95">
        <v>1519.2412220299841</v>
      </c>
      <c r="P28" s="95">
        <v>1493.3816903590869</v>
      </c>
      <c r="Q28" s="95">
        <v>1478.7293681321664</v>
      </c>
    </row>
    <row r="29" spans="1:17" s="28" customFormat="1" ht="12" customHeight="1" x14ac:dyDescent="0.3">
      <c r="A29" s="87" t="s">
        <v>84</v>
      </c>
      <c r="B29" s="95">
        <v>10732.897537680947</v>
      </c>
      <c r="C29" s="95">
        <v>10411.942036861286</v>
      </c>
      <c r="D29" s="95">
        <v>10025.214822498549</v>
      </c>
      <c r="E29" s="95">
        <v>10284.676832045794</v>
      </c>
      <c r="F29" s="95">
        <v>10361.528191206007</v>
      </c>
      <c r="G29" s="95">
        <v>10613.675861124539</v>
      </c>
      <c r="H29" s="95">
        <v>9308.4642494572618</v>
      </c>
      <c r="I29" s="95">
        <v>8633.3589703199723</v>
      </c>
      <c r="J29" s="95">
        <v>8915.3393800507674</v>
      </c>
      <c r="K29" s="95">
        <v>8695.6811163459097</v>
      </c>
      <c r="L29" s="95">
        <v>9172.5772512943349</v>
      </c>
      <c r="M29" s="95">
        <v>8588.47697682133</v>
      </c>
      <c r="N29" s="95">
        <v>8327.2319720476371</v>
      </c>
      <c r="O29" s="95">
        <v>8767.8987436877796</v>
      </c>
      <c r="P29" s="95">
        <v>8364.915477473709</v>
      </c>
      <c r="Q29" s="95">
        <v>8222.4936533657892</v>
      </c>
    </row>
    <row r="30" spans="1:17" ht="12" customHeight="1" x14ac:dyDescent="0.3">
      <c r="A30" s="87" t="s">
        <v>109</v>
      </c>
      <c r="B30" s="95">
        <v>17070.623302781409</v>
      </c>
      <c r="C30" s="95">
        <v>17228.078581918824</v>
      </c>
      <c r="D30" s="95">
        <v>18270.699499638125</v>
      </c>
      <c r="E30" s="95">
        <v>18971.55027668141</v>
      </c>
      <c r="F30" s="95">
        <v>19660.333423202788</v>
      </c>
      <c r="G30" s="95">
        <v>20135.459672198143</v>
      </c>
      <c r="H30" s="95">
        <v>20314.953816101181</v>
      </c>
      <c r="I30" s="95">
        <v>20747.213122075922</v>
      </c>
      <c r="J30" s="95">
        <v>20638.319730009687</v>
      </c>
      <c r="K30" s="95">
        <v>21300.66572342443</v>
      </c>
      <c r="L30" s="95">
        <v>22063.269568414118</v>
      </c>
      <c r="M30" s="95">
        <v>21871.207577387948</v>
      </c>
      <c r="N30" s="95">
        <v>22440.770899378651</v>
      </c>
      <c r="O30" s="95">
        <v>22182.81815632795</v>
      </c>
      <c r="P30" s="95">
        <v>21746.725851086587</v>
      </c>
      <c r="Q30" s="95">
        <v>22125.894066798435</v>
      </c>
    </row>
    <row r="31" spans="1:17" ht="12" customHeight="1" x14ac:dyDescent="0.3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3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122</v>
      </c>
      <c r="B3" s="100">
        <f>IF(RES_hh_fec!B3=0,0,1000000/0.086*RES_hh_fec!B3/RES_hh_num!B3)</f>
        <v>15501.210602623309</v>
      </c>
      <c r="C3" s="100">
        <f>IF(RES_hh_fec!C3=0,0,1000000/0.086*RES_hh_fec!C3/RES_hh_num!C3)</f>
        <v>16212.76911067195</v>
      </c>
      <c r="D3" s="100">
        <f>IF(RES_hh_fec!D3=0,0,1000000/0.086*RES_hh_fec!D3/RES_hh_num!D3)</f>
        <v>15693.115694975728</v>
      </c>
      <c r="E3" s="100">
        <f>IF(RES_hh_fec!E3=0,0,1000000/0.086*RES_hh_fec!E3/RES_hh_num!E3)</f>
        <v>16069.048577077963</v>
      </c>
      <c r="F3" s="100">
        <f>IF(RES_hh_fec!F3=0,0,1000000/0.086*RES_hh_fec!F3/RES_hh_num!F3)</f>
        <v>15881.909233193639</v>
      </c>
      <c r="G3" s="100">
        <f>IF(RES_hh_fec!G3=0,0,1000000/0.086*RES_hh_fec!G3/RES_hh_num!G3)</f>
        <v>15694.456532089416</v>
      </c>
      <c r="H3" s="100">
        <f>IF(RES_hh_fec!H3=0,0,1000000/0.086*RES_hh_fec!H3/RES_hh_num!H3)</f>
        <v>15349.926733471419</v>
      </c>
      <c r="I3" s="100">
        <f>IF(RES_hh_fec!I3=0,0,1000000/0.086*RES_hh_fec!I3/RES_hh_num!I3)</f>
        <v>14090.332045078198</v>
      </c>
      <c r="J3" s="100">
        <f>IF(RES_hh_fec!J3=0,0,1000000/0.086*RES_hh_fec!J3/RES_hh_num!J3)</f>
        <v>14680.847639713726</v>
      </c>
      <c r="K3" s="100">
        <f>IF(RES_hh_fec!K3=0,0,1000000/0.086*RES_hh_fec!K3/RES_hh_num!K3)</f>
        <v>14341.863105573628</v>
      </c>
      <c r="L3" s="100">
        <f>IF(RES_hh_fec!L3=0,0,1000000/0.086*RES_hh_fec!L3/RES_hh_num!L3)</f>
        <v>15330.913508818248</v>
      </c>
      <c r="M3" s="100">
        <f>IF(RES_hh_fec!M3=0,0,1000000/0.086*RES_hh_fec!M3/RES_hh_num!M3)</f>
        <v>13224.021222554535</v>
      </c>
      <c r="N3" s="100">
        <f>IF(RES_hh_fec!N3=0,0,1000000/0.086*RES_hh_fec!N3/RES_hh_num!N3)</f>
        <v>13909.304237400213</v>
      </c>
      <c r="O3" s="100">
        <f>IF(RES_hh_fec!O3=0,0,1000000/0.086*RES_hh_fec!O3/RES_hh_num!O3)</f>
        <v>14022.61786915751</v>
      </c>
      <c r="P3" s="100">
        <f>IF(RES_hh_fec!P3=0,0,1000000/0.086*RES_hh_fec!P3/RES_hh_num!P3)</f>
        <v>12038.998393454614</v>
      </c>
      <c r="Q3" s="100">
        <f>IF(RES_hh_fec!Q3=0,0,1000000/0.086*RES_hh_fec!Q3/RES_hh_num!Q3)</f>
        <v>12558.773695459011</v>
      </c>
    </row>
    <row r="4" spans="1:17" ht="12.9" customHeight="1" x14ac:dyDescent="0.3">
      <c r="A4" s="89" t="s">
        <v>65</v>
      </c>
      <c r="B4" s="96">
        <f>IF(RES_hh_fec!B4=0,0,1000000/0.086*RES_hh_fec!B4/RES_hh_num!B4)</f>
        <v>11859.52170342307</v>
      </c>
      <c r="C4" s="96">
        <f>IF(RES_hh_fec!C4=0,0,1000000/0.086*RES_hh_fec!C4/RES_hh_num!C4)</f>
        <v>12566.481929691696</v>
      </c>
      <c r="D4" s="96">
        <f>IF(RES_hh_fec!D4=0,0,1000000/0.086*RES_hh_fec!D4/RES_hh_num!D4)</f>
        <v>12024.957174535912</v>
      </c>
      <c r="E4" s="96">
        <f>IF(RES_hh_fec!E4=0,0,1000000/0.086*RES_hh_fec!E4/RES_hh_num!E4)</f>
        <v>12347.403842383728</v>
      </c>
      <c r="F4" s="96">
        <f>IF(RES_hh_fec!F4=0,0,1000000/0.086*RES_hh_fec!F4/RES_hh_num!F4)</f>
        <v>12154.20525384434</v>
      </c>
      <c r="G4" s="96">
        <f>IF(RES_hh_fec!G4=0,0,1000000/0.086*RES_hh_fec!G4/RES_hh_num!G4)</f>
        <v>11954.344453415673</v>
      </c>
      <c r="H4" s="96">
        <f>IF(RES_hh_fec!H4=0,0,1000000/0.086*RES_hh_fec!H4/RES_hh_num!H4)</f>
        <v>11627.138105556269</v>
      </c>
      <c r="I4" s="96">
        <f>IF(RES_hh_fec!I4=0,0,1000000/0.086*RES_hh_fec!I4/RES_hh_num!I4)</f>
        <v>10397.467733572084</v>
      </c>
      <c r="J4" s="96">
        <f>IF(RES_hh_fec!J4=0,0,1000000/0.086*RES_hh_fec!J4/RES_hh_num!J4)</f>
        <v>11008.19420498247</v>
      </c>
      <c r="K4" s="96">
        <f>IF(RES_hh_fec!K4=0,0,1000000/0.086*RES_hh_fec!K4/RES_hh_num!K4)</f>
        <v>10673.911118020897</v>
      </c>
      <c r="L4" s="96">
        <f>IF(RES_hh_fec!L4=0,0,1000000/0.086*RES_hh_fec!L4/RES_hh_num!L4)</f>
        <v>11616.797117913358</v>
      </c>
      <c r="M4" s="96">
        <f>IF(RES_hh_fec!M4=0,0,1000000/0.086*RES_hh_fec!M4/RES_hh_num!M4)</f>
        <v>9576.1856998645835</v>
      </c>
      <c r="N4" s="96">
        <f>IF(RES_hh_fec!N4=0,0,1000000/0.086*RES_hh_fec!N4/RES_hh_num!N4)</f>
        <v>10197.453150882477</v>
      </c>
      <c r="O4" s="96">
        <f>IF(RES_hh_fec!O4=0,0,1000000/0.086*RES_hh_fec!O4/RES_hh_num!O4)</f>
        <v>10308.303790773183</v>
      </c>
      <c r="P4" s="96">
        <f>IF(RES_hh_fec!P4=0,0,1000000/0.086*RES_hh_fec!P4/RES_hh_num!P4)</f>
        <v>8386.9838560642547</v>
      </c>
      <c r="Q4" s="96">
        <f>IF(RES_hh_fec!Q4=0,0,1000000/0.086*RES_hh_fec!Q4/RES_hh_num!Q4)</f>
        <v>8904.1097150185651</v>
      </c>
    </row>
    <row r="5" spans="1:17" ht="12" customHeight="1" x14ac:dyDescent="0.3">
      <c r="A5" s="87" t="s">
        <v>58</v>
      </c>
      <c r="B5" s="95">
        <f>IF(RES_hh_fec!B5=0,0,1000000/0.086*RES_hh_fec!B5/RES_hh_num!B5)</f>
        <v>14041.150647762121</v>
      </c>
      <c r="C5" s="95">
        <f>IF(RES_hh_fec!C5=0,0,1000000/0.086*RES_hh_fec!C5/RES_hh_num!C5)</f>
        <v>14855.43899091268</v>
      </c>
      <c r="D5" s="95">
        <f>IF(RES_hh_fec!D5=0,0,1000000/0.086*RES_hh_fec!D5/RES_hh_num!D5)</f>
        <v>14389.008474300408</v>
      </c>
      <c r="E5" s="95">
        <f>IF(RES_hh_fec!E5=0,0,1000000/0.086*RES_hh_fec!E5/RES_hh_num!E5)</f>
        <v>14079.688573190966</v>
      </c>
      <c r="F5" s="95">
        <f>IF(RES_hh_fec!F5=0,0,1000000/0.086*RES_hh_fec!F5/RES_hh_num!F5)</f>
        <v>13800.353387457999</v>
      </c>
      <c r="G5" s="95">
        <f>IF(RES_hh_fec!G5=0,0,1000000/0.086*RES_hh_fec!G5/RES_hh_num!G5)</f>
        <v>13692.841385163045</v>
      </c>
      <c r="H5" s="95">
        <f>IF(RES_hh_fec!H5=0,0,1000000/0.086*RES_hh_fec!H5/RES_hh_num!H5)</f>
        <v>14441.702871471147</v>
      </c>
      <c r="I5" s="95">
        <f>IF(RES_hh_fec!I5=0,0,1000000/0.086*RES_hh_fec!I5/RES_hh_num!I5)</f>
        <v>12810.032678254962</v>
      </c>
      <c r="J5" s="95">
        <f>IF(RES_hh_fec!J5=0,0,1000000/0.086*RES_hh_fec!J5/RES_hh_num!J5)</f>
        <v>13280.858703338896</v>
      </c>
      <c r="K5" s="95">
        <f>IF(RES_hh_fec!K5=0,0,1000000/0.086*RES_hh_fec!K5/RES_hh_num!K5)</f>
        <v>13255.969984898637</v>
      </c>
      <c r="L5" s="95">
        <f>IF(RES_hh_fec!L5=0,0,1000000/0.086*RES_hh_fec!L5/RES_hh_num!L5)</f>
        <v>15111.645668538424</v>
      </c>
      <c r="M5" s="95">
        <f>IF(RES_hh_fec!M5=0,0,1000000/0.086*RES_hh_fec!M5/RES_hh_num!M5)</f>
        <v>12882.946266062198</v>
      </c>
      <c r="N5" s="95">
        <f>IF(RES_hh_fec!N5=0,0,1000000/0.086*RES_hh_fec!N5/RES_hh_num!N5)</f>
        <v>13437.458719992654</v>
      </c>
      <c r="O5" s="95">
        <f>IF(RES_hh_fec!O5=0,0,1000000/0.086*RES_hh_fec!O5/RES_hh_num!O5)</f>
        <v>13472.246441464767</v>
      </c>
      <c r="P5" s="95">
        <f>IF(RES_hh_fec!P5=0,0,1000000/0.086*RES_hh_fec!P5/RES_hh_num!P5)</f>
        <v>11924.57239903144</v>
      </c>
      <c r="Q5" s="95">
        <f>IF(RES_hh_fec!Q5=0,0,1000000/0.086*RES_hh_fec!Q5/RES_hh_num!Q5)</f>
        <v>12145.362210124013</v>
      </c>
    </row>
    <row r="6" spans="1:17" ht="12" customHeight="1" x14ac:dyDescent="0.3">
      <c r="A6" s="87" t="s">
        <v>84</v>
      </c>
      <c r="B6" s="95">
        <f>IF(RES_hh_fec!B6=0,0,1000000/0.086*RES_hh_fec!B6/RES_hh_num!B6)</f>
        <v>7432.7716831950347</v>
      </c>
      <c r="C6" s="95">
        <f>IF(RES_hh_fec!C6=0,0,1000000/0.086*RES_hh_fec!C6/RES_hh_num!C6)</f>
        <v>7686.9955870010608</v>
      </c>
      <c r="D6" s="95">
        <f>IF(RES_hh_fec!D6=0,0,1000000/0.086*RES_hh_fec!D6/RES_hh_num!D6)</f>
        <v>7735.7051125476401</v>
      </c>
      <c r="E6" s="95">
        <f>IF(RES_hh_fec!E6=0,0,1000000/0.086*RES_hh_fec!E6/RES_hh_num!E6)</f>
        <v>8143.6353886437664</v>
      </c>
      <c r="F6" s="95">
        <f>IF(RES_hh_fec!F6=0,0,1000000/0.086*RES_hh_fec!F6/RES_hh_num!F6)</f>
        <v>8503.6894022113593</v>
      </c>
      <c r="G6" s="95">
        <f>IF(RES_hh_fec!G6=0,0,1000000/0.086*RES_hh_fec!G6/RES_hh_num!G6)</f>
        <v>8519.9669530348765</v>
      </c>
      <c r="H6" s="95">
        <f>IF(RES_hh_fec!H6=0,0,1000000/0.086*RES_hh_fec!H6/RES_hh_num!H6)</f>
        <v>8429.2107905728462</v>
      </c>
      <c r="I6" s="95">
        <f>IF(RES_hh_fec!I6=0,0,1000000/0.086*RES_hh_fec!I6/RES_hh_num!I6)</f>
        <v>7774.4400936848542</v>
      </c>
      <c r="J6" s="95">
        <f>IF(RES_hh_fec!J6=0,0,1000000/0.086*RES_hh_fec!J6/RES_hh_num!J6)</f>
        <v>7884.5802150983272</v>
      </c>
      <c r="K6" s="95">
        <f>IF(RES_hh_fec!K6=0,0,1000000/0.086*RES_hh_fec!K6/RES_hh_num!K6)</f>
        <v>7816.3231978401627</v>
      </c>
      <c r="L6" s="95">
        <f>IF(RES_hh_fec!L6=0,0,1000000/0.086*RES_hh_fec!L6/RES_hh_num!L6)</f>
        <v>7808.9528890645834</v>
      </c>
      <c r="M6" s="95">
        <f>IF(RES_hh_fec!M6=0,0,1000000/0.086*RES_hh_fec!M6/RES_hh_num!M6)</f>
        <v>6455.1656974140451</v>
      </c>
      <c r="N6" s="95">
        <f>IF(RES_hh_fec!N6=0,0,1000000/0.086*RES_hh_fec!N6/RES_hh_num!N6)</f>
        <v>6581.5638895851898</v>
      </c>
      <c r="O6" s="95">
        <f>IF(RES_hh_fec!O6=0,0,1000000/0.086*RES_hh_fec!O6/RES_hh_num!O6)</f>
        <v>6510.9338555769937</v>
      </c>
      <c r="P6" s="95">
        <f>IF(RES_hh_fec!P6=0,0,1000000/0.086*RES_hh_fec!P6/RES_hh_num!P6)</f>
        <v>5416.7970412280874</v>
      </c>
      <c r="Q6" s="95">
        <f>IF(RES_hh_fec!Q6=0,0,1000000/0.086*RES_hh_fec!Q6/RES_hh_num!Q6)</f>
        <v>5725.2308413374549</v>
      </c>
    </row>
    <row r="7" spans="1:17" ht="12" customHeight="1" x14ac:dyDescent="0.3">
      <c r="A7" s="87" t="s">
        <v>110</v>
      </c>
      <c r="B7" s="95">
        <f>IF(RES_hh_fec!B7=0,0,1000000/0.086*RES_hh_fec!B7/RES_hh_num!B7)</f>
        <v>12282.587533150892</v>
      </c>
      <c r="C7" s="95">
        <f>IF(RES_hh_fec!C7=0,0,1000000/0.086*RES_hh_fec!C7/RES_hh_num!C7)</f>
        <v>13525.505488286057</v>
      </c>
      <c r="D7" s="95">
        <f>IF(RES_hh_fec!D7=0,0,1000000/0.086*RES_hh_fec!D7/RES_hh_num!D7)</f>
        <v>12534.821228509141</v>
      </c>
      <c r="E7" s="95">
        <f>IF(RES_hh_fec!E7=0,0,1000000/0.086*RES_hh_fec!E7/RES_hh_num!E7)</f>
        <v>13158.928955452511</v>
      </c>
      <c r="F7" s="95">
        <f>IF(RES_hh_fec!F7=0,0,1000000/0.086*RES_hh_fec!F7/RES_hh_num!F7)</f>
        <v>12837.904937936533</v>
      </c>
      <c r="G7" s="95">
        <f>IF(RES_hh_fec!G7=0,0,1000000/0.086*RES_hh_fec!G7/RES_hh_num!G7)</f>
        <v>12754.851639690574</v>
      </c>
      <c r="H7" s="95">
        <f>IF(RES_hh_fec!H7=0,0,1000000/0.086*RES_hh_fec!H7/RES_hh_num!H7)</f>
        <v>12728.380325429524</v>
      </c>
      <c r="I7" s="95">
        <f>IF(RES_hh_fec!I7=0,0,1000000/0.086*RES_hh_fec!I7/RES_hh_num!I7)</f>
        <v>10183.810499769761</v>
      </c>
      <c r="J7" s="95">
        <f>IF(RES_hh_fec!J7=0,0,1000000/0.086*RES_hh_fec!J7/RES_hh_num!J7)</f>
        <v>12188.689728599304</v>
      </c>
      <c r="K7" s="95">
        <f>IF(RES_hh_fec!K7=0,0,1000000/0.086*RES_hh_fec!K7/RES_hh_num!K7)</f>
        <v>11208.747993887207</v>
      </c>
      <c r="L7" s="95">
        <f>IF(RES_hh_fec!L7=0,0,1000000/0.086*RES_hh_fec!L7/RES_hh_num!L7)</f>
        <v>11444.748795884028</v>
      </c>
      <c r="M7" s="95">
        <f>IF(RES_hh_fec!M7=0,0,1000000/0.086*RES_hh_fec!M7/RES_hh_num!M7)</f>
        <v>9824.0661289156196</v>
      </c>
      <c r="N7" s="95">
        <f>IF(RES_hh_fec!N7=0,0,1000000/0.086*RES_hh_fec!N7/RES_hh_num!N7)</f>
        <v>10183.84699447162</v>
      </c>
      <c r="O7" s="95">
        <f>IF(RES_hh_fec!O7=0,0,1000000/0.086*RES_hh_fec!O7/RES_hh_num!O7)</f>
        <v>10446.130485195279</v>
      </c>
      <c r="P7" s="95">
        <f>IF(RES_hh_fec!P7=0,0,1000000/0.086*RES_hh_fec!P7/RES_hh_num!P7)</f>
        <v>8636.8568720164767</v>
      </c>
      <c r="Q7" s="95">
        <f>IF(RES_hh_fec!Q7=0,0,1000000/0.086*RES_hh_fec!Q7/RES_hh_num!Q7)</f>
        <v>9039.9865361164411</v>
      </c>
    </row>
    <row r="8" spans="1:17" ht="12" customHeight="1" x14ac:dyDescent="0.3">
      <c r="A8" s="87" t="s">
        <v>109</v>
      </c>
      <c r="B8" s="95">
        <f>IF(RES_hh_fec!B8=0,0,1000000/0.086*RES_hh_fec!B8/RES_hh_num!B8)</f>
        <v>11915.067930564053</v>
      </c>
      <c r="C8" s="95">
        <f>IF(RES_hh_fec!C8=0,0,1000000/0.086*RES_hh_fec!C8/RES_hh_num!C8)</f>
        <v>12481.038328103959</v>
      </c>
      <c r="D8" s="95">
        <f>IF(RES_hh_fec!D8=0,0,1000000/0.086*RES_hh_fec!D8/RES_hh_num!D8)</f>
        <v>11986.860842693217</v>
      </c>
      <c r="E8" s="95">
        <f>IF(RES_hh_fec!E8=0,0,1000000/0.086*RES_hh_fec!E8/RES_hh_num!E8)</f>
        <v>12180.538897413799</v>
      </c>
      <c r="F8" s="95">
        <f>IF(RES_hh_fec!F8=0,0,1000000/0.086*RES_hh_fec!F8/RES_hh_num!F8)</f>
        <v>12121.785253349244</v>
      </c>
      <c r="G8" s="95">
        <f>IF(RES_hh_fec!G8=0,0,1000000/0.086*RES_hh_fec!G8/RES_hh_num!G8)</f>
        <v>11770.703859423505</v>
      </c>
      <c r="H8" s="95">
        <f>IF(RES_hh_fec!H8=0,0,1000000/0.086*RES_hh_fec!H8/RES_hh_num!H8)</f>
        <v>11288.008844994729</v>
      </c>
      <c r="I8" s="95">
        <f>IF(RES_hh_fec!I8=0,0,1000000/0.086*RES_hh_fec!I8/RES_hh_num!I8)</f>
        <v>10275.327703069006</v>
      </c>
      <c r="J8" s="95">
        <f>IF(RES_hh_fec!J8=0,0,1000000/0.086*RES_hh_fec!J8/RES_hh_num!J8)</f>
        <v>10623.742387136788</v>
      </c>
      <c r="K8" s="95">
        <f>IF(RES_hh_fec!K8=0,0,1000000/0.086*RES_hh_fec!K8/RES_hh_num!K8)</f>
        <v>10360.733148474825</v>
      </c>
      <c r="L8" s="95">
        <f>IF(RES_hh_fec!L8=0,0,1000000/0.086*RES_hh_fec!L8/RES_hh_num!L8)</f>
        <v>11570.766894653005</v>
      </c>
      <c r="M8" s="95">
        <f>IF(RES_hh_fec!M8=0,0,1000000/0.086*RES_hh_fec!M8/RES_hh_num!M8)</f>
        <v>9229.8270962380702</v>
      </c>
      <c r="N8" s="95">
        <f>IF(RES_hh_fec!N8=0,0,1000000/0.086*RES_hh_fec!N8/RES_hh_num!N8)</f>
        <v>9923.5457811740471</v>
      </c>
      <c r="O8" s="95">
        <f>IF(RES_hh_fec!O8=0,0,1000000/0.086*RES_hh_fec!O8/RES_hh_num!O8)</f>
        <v>10271.695592532678</v>
      </c>
      <c r="P8" s="95">
        <f>IF(RES_hh_fec!P8=0,0,1000000/0.086*RES_hh_fec!P8/RES_hh_num!P8)</f>
        <v>8009.1642462313439</v>
      </c>
      <c r="Q8" s="95">
        <f>IF(RES_hh_fec!Q8=0,0,1000000/0.086*RES_hh_fec!Q8/RES_hh_num!Q8)</f>
        <v>8717.3606565791342</v>
      </c>
    </row>
    <row r="9" spans="1:17" ht="12" customHeight="1" x14ac:dyDescent="0.3">
      <c r="A9" s="87" t="s">
        <v>55</v>
      </c>
      <c r="B9" s="95">
        <f>IF(RES_hh_fec!B9=0,0,1000000/0.086*RES_hh_fec!B9/RES_hh_num!B9)</f>
        <v>12230.253884741047</v>
      </c>
      <c r="C9" s="95">
        <f>IF(RES_hh_fec!C9=0,0,1000000/0.086*RES_hh_fec!C9/RES_hh_num!C9)</f>
        <v>12814.776984905066</v>
      </c>
      <c r="D9" s="95">
        <f>IF(RES_hh_fec!D9=0,0,1000000/0.086*RES_hh_fec!D9/RES_hh_num!D9)</f>
        <v>12358.676254071395</v>
      </c>
      <c r="E9" s="95">
        <f>IF(RES_hh_fec!E9=0,0,1000000/0.086*RES_hh_fec!E9/RES_hh_num!E9)</f>
        <v>13225.926861623859</v>
      </c>
      <c r="F9" s="95">
        <f>IF(RES_hh_fec!F9=0,0,1000000/0.086*RES_hh_fec!F9/RES_hh_num!F9)</f>
        <v>12583.707664989883</v>
      </c>
      <c r="G9" s="95">
        <f>IF(RES_hh_fec!G9=0,0,1000000/0.086*RES_hh_fec!G9/RES_hh_num!G9)</f>
        <v>12734.774794819103</v>
      </c>
      <c r="H9" s="95">
        <f>IF(RES_hh_fec!H9=0,0,1000000/0.086*RES_hh_fec!H9/RES_hh_num!H9)</f>
        <v>12268.777120354789</v>
      </c>
      <c r="I9" s="95">
        <f>IF(RES_hh_fec!I9=0,0,1000000/0.086*RES_hh_fec!I9/RES_hh_num!I9)</f>
        <v>11467.327772770688</v>
      </c>
      <c r="J9" s="95">
        <f>IF(RES_hh_fec!J9=0,0,1000000/0.086*RES_hh_fec!J9/RES_hh_num!J9)</f>
        <v>12060.126323914064</v>
      </c>
      <c r="K9" s="95">
        <f>IF(RES_hh_fec!K9=0,0,1000000/0.086*RES_hh_fec!K9/RES_hh_num!K9)</f>
        <v>11898.7366457147</v>
      </c>
      <c r="L9" s="95">
        <f>IF(RES_hh_fec!L9=0,0,1000000/0.086*RES_hh_fec!L9/RES_hh_num!L9)</f>
        <v>12495.428503870779</v>
      </c>
      <c r="M9" s="95">
        <f>IF(RES_hh_fec!M9=0,0,1000000/0.086*RES_hh_fec!M9/RES_hh_num!M9)</f>
        <v>10542.601117769929</v>
      </c>
      <c r="N9" s="95">
        <f>IF(RES_hh_fec!N9=0,0,1000000/0.086*RES_hh_fec!N9/RES_hh_num!N9)</f>
        <v>11278.326201641668</v>
      </c>
      <c r="O9" s="95">
        <f>IF(RES_hh_fec!O9=0,0,1000000/0.086*RES_hh_fec!O9/RES_hh_num!O9)</f>
        <v>10939.357740459451</v>
      </c>
      <c r="P9" s="95">
        <f>IF(RES_hh_fec!P9=0,0,1000000/0.086*RES_hh_fec!P9/RES_hh_num!P9)</f>
        <v>9240.9383532616048</v>
      </c>
      <c r="Q9" s="95">
        <f>IF(RES_hh_fec!Q9=0,0,1000000/0.086*RES_hh_fec!Q9/RES_hh_num!Q9)</f>
        <v>9781.1644628893318</v>
      </c>
    </row>
    <row r="10" spans="1:17" ht="12" customHeight="1" x14ac:dyDescent="0.3">
      <c r="A10" s="87" t="s">
        <v>79</v>
      </c>
      <c r="B10" s="95">
        <f>IF(RES_hh_fec!B10=0,0,1000000/0.086*RES_hh_fec!B10/RES_hh_num!B10)</f>
        <v>9920.1121648764747</v>
      </c>
      <c r="C10" s="95">
        <f>IF(RES_hh_fec!C10=0,0,1000000/0.086*RES_hh_fec!C10/RES_hh_num!C10)</f>
        <v>9919.9361209636427</v>
      </c>
      <c r="D10" s="95">
        <f>IF(RES_hh_fec!D10=0,0,1000000/0.086*RES_hh_fec!D10/RES_hh_num!D10)</f>
        <v>9860.8003800445822</v>
      </c>
      <c r="E10" s="95">
        <f>IF(RES_hh_fec!E10=0,0,1000000/0.086*RES_hh_fec!E10/RES_hh_num!E10)</f>
        <v>9988.6577030851749</v>
      </c>
      <c r="F10" s="95">
        <f>IF(RES_hh_fec!F10=0,0,1000000/0.086*RES_hh_fec!F10/RES_hh_num!F10)</f>
        <v>10300.859562791526</v>
      </c>
      <c r="G10" s="95">
        <f>IF(RES_hh_fec!G10=0,0,1000000/0.086*RES_hh_fec!G10/RES_hh_num!G10)</f>
        <v>8605.5968201015403</v>
      </c>
      <c r="H10" s="95">
        <f>IF(RES_hh_fec!H10=0,0,1000000/0.086*RES_hh_fec!H10/RES_hh_num!H10)</f>
        <v>8616.2549352875576</v>
      </c>
      <c r="I10" s="95">
        <f>IF(RES_hh_fec!I10=0,0,1000000/0.086*RES_hh_fec!I10/RES_hh_num!I10)</f>
        <v>7341.255239628018</v>
      </c>
      <c r="J10" s="95">
        <f>IF(RES_hh_fec!J10=0,0,1000000/0.086*RES_hh_fec!J10/RES_hh_num!J10)</f>
        <v>7468.2202464473721</v>
      </c>
      <c r="K10" s="95">
        <f>IF(RES_hh_fec!K10=0,0,1000000/0.086*RES_hh_fec!K10/RES_hh_num!K10)</f>
        <v>7536.9387883490244</v>
      </c>
      <c r="L10" s="95">
        <f>IF(RES_hh_fec!L10=0,0,1000000/0.086*RES_hh_fec!L10/RES_hh_num!L10)</f>
        <v>7893.06432231289</v>
      </c>
      <c r="M10" s="95">
        <f>IF(RES_hh_fec!M10=0,0,1000000/0.086*RES_hh_fec!M10/RES_hh_num!M10)</f>
        <v>6806.6962917163073</v>
      </c>
      <c r="N10" s="95">
        <f>IF(RES_hh_fec!N10=0,0,1000000/0.086*RES_hh_fec!N10/RES_hh_num!N10)</f>
        <v>6969.143249299038</v>
      </c>
      <c r="O10" s="95">
        <f>IF(RES_hh_fec!O10=0,0,1000000/0.086*RES_hh_fec!O10/RES_hh_num!O10)</f>
        <v>6798.542241714078</v>
      </c>
      <c r="P10" s="95">
        <f>IF(RES_hh_fec!P10=0,0,1000000/0.086*RES_hh_fec!P10/RES_hh_num!P10)</f>
        <v>5962.7485395679387</v>
      </c>
      <c r="Q10" s="95">
        <f>IF(RES_hh_fec!Q10=0,0,1000000/0.086*RES_hh_fec!Q10/RES_hh_num!Q10)</f>
        <v>6339.3333507467069</v>
      </c>
    </row>
    <row r="11" spans="1:17" ht="12" customHeight="1" x14ac:dyDescent="0.3">
      <c r="A11" s="87" t="s">
        <v>61</v>
      </c>
      <c r="B11" s="95">
        <f>IF(RES_hh_fec!B11=0,0,1000000/0.086*RES_hh_fec!B11/RES_hh_num!B11)</f>
        <v>9837.8442041672733</v>
      </c>
      <c r="C11" s="95">
        <f>IF(RES_hh_fec!C11=0,0,1000000/0.086*RES_hh_fec!C11/RES_hh_num!C11)</f>
        <v>10395.867697786904</v>
      </c>
      <c r="D11" s="95">
        <f>IF(RES_hh_fec!D11=0,0,1000000/0.086*RES_hh_fec!D11/RES_hh_num!D11)</f>
        <v>10199.792011405258</v>
      </c>
      <c r="E11" s="95">
        <f>IF(RES_hh_fec!E11=0,0,1000000/0.086*RES_hh_fec!E11/RES_hh_num!E11)</f>
        <v>9958.5019452716024</v>
      </c>
      <c r="F11" s="95">
        <f>IF(RES_hh_fec!F11=0,0,1000000/0.086*RES_hh_fec!F11/RES_hh_num!F11)</f>
        <v>9937.7497379615106</v>
      </c>
      <c r="G11" s="95">
        <f>IF(RES_hh_fec!G11=0,0,1000000/0.086*RES_hh_fec!G11/RES_hh_num!G11)</f>
        <v>9929.5416088888669</v>
      </c>
      <c r="H11" s="95">
        <f>IF(RES_hh_fec!H11=0,0,1000000/0.086*RES_hh_fec!H11/RES_hh_num!H11)</f>
        <v>9643.1105648854937</v>
      </c>
      <c r="I11" s="95">
        <f>IF(RES_hh_fec!I11=0,0,1000000/0.086*RES_hh_fec!I11/RES_hh_num!I11)</f>
        <v>8996.5650664041186</v>
      </c>
      <c r="J11" s="95">
        <f>IF(RES_hh_fec!J11=0,0,1000000/0.086*RES_hh_fec!J11/RES_hh_num!J11)</f>
        <v>9203.8451868789962</v>
      </c>
      <c r="K11" s="95">
        <f>IF(RES_hh_fec!K11=0,0,1000000/0.086*RES_hh_fec!K11/RES_hh_num!K11)</f>
        <v>9214.5258652506636</v>
      </c>
      <c r="L11" s="95">
        <f>IF(RES_hh_fec!L11=0,0,1000000/0.086*RES_hh_fec!L11/RES_hh_num!L11)</f>
        <v>10237.510186505373</v>
      </c>
      <c r="M11" s="95">
        <f>IF(RES_hh_fec!M11=0,0,1000000/0.086*RES_hh_fec!M11/RES_hh_num!M11)</f>
        <v>8915.7768223042785</v>
      </c>
      <c r="N11" s="95">
        <f>IF(RES_hh_fec!N11=0,0,1000000/0.086*RES_hh_fec!N11/RES_hh_num!N11)</f>
        <v>9335.0134843032902</v>
      </c>
      <c r="O11" s="95">
        <f>IF(RES_hh_fec!O11=0,0,1000000/0.086*RES_hh_fec!O11/RES_hh_num!O11)</f>
        <v>9347.731862944458</v>
      </c>
      <c r="P11" s="95">
        <f>IF(RES_hh_fec!P11=0,0,1000000/0.086*RES_hh_fec!P11/RES_hh_num!P11)</f>
        <v>8053.2581461019572</v>
      </c>
      <c r="Q11" s="95">
        <f>IF(RES_hh_fec!Q11=0,0,1000000/0.086*RES_hh_fec!Q11/RES_hh_num!Q11)</f>
        <v>8323.7739529642695</v>
      </c>
    </row>
    <row r="12" spans="1:17" ht="12" customHeight="1" x14ac:dyDescent="0.3">
      <c r="A12" s="87" t="s">
        <v>115</v>
      </c>
      <c r="B12" s="95">
        <f>IF(RES_hh_fec!B12=0,0,1000000/0.086*RES_hh_fec!B12/RES_hh_num!B12)</f>
        <v>7554.764640827083</v>
      </c>
      <c r="C12" s="95">
        <f>IF(RES_hh_fec!C12=0,0,1000000/0.086*RES_hh_fec!C12/RES_hh_num!C12)</f>
        <v>7680.5903696030018</v>
      </c>
      <c r="D12" s="95">
        <f>IF(RES_hh_fec!D12=0,0,1000000/0.086*RES_hh_fec!D12/RES_hh_num!D12)</f>
        <v>7391.380129249882</v>
      </c>
      <c r="E12" s="95">
        <f>IF(RES_hh_fec!E12=0,0,1000000/0.086*RES_hh_fec!E12/RES_hh_num!E12)</f>
        <v>7360.97653862473</v>
      </c>
      <c r="F12" s="95">
        <f>IF(RES_hh_fec!F12=0,0,1000000/0.086*RES_hh_fec!F12/RES_hh_num!F12)</f>
        <v>6963.1671036350936</v>
      </c>
      <c r="G12" s="95">
        <f>IF(RES_hh_fec!G12=0,0,1000000/0.086*RES_hh_fec!G12/RES_hh_num!G12)</f>
        <v>6684.5586860049716</v>
      </c>
      <c r="H12" s="95">
        <f>IF(RES_hh_fec!H12=0,0,1000000/0.086*RES_hh_fec!H12/RES_hh_num!H12)</f>
        <v>6222.387911841899</v>
      </c>
      <c r="I12" s="95">
        <f>IF(RES_hh_fec!I12=0,0,1000000/0.086*RES_hh_fec!I12/RES_hh_num!I12)</f>
        <v>5587.1470774505915</v>
      </c>
      <c r="J12" s="95">
        <f>IF(RES_hh_fec!J12=0,0,1000000/0.086*RES_hh_fec!J12/RES_hh_num!J12)</f>
        <v>5405.3988794534089</v>
      </c>
      <c r="K12" s="95">
        <f>IF(RES_hh_fec!K12=0,0,1000000/0.086*RES_hh_fec!K12/RES_hh_num!K12)</f>
        <v>5181.4112872842852</v>
      </c>
      <c r="L12" s="95">
        <f>IF(RES_hh_fec!L12=0,0,1000000/0.086*RES_hh_fec!L12/RES_hh_num!L12)</f>
        <v>5474.4808178749672</v>
      </c>
      <c r="M12" s="95">
        <f>IF(RES_hh_fec!M12=0,0,1000000/0.086*RES_hh_fec!M12/RES_hh_num!M12)</f>
        <v>4252.9628729860751</v>
      </c>
      <c r="N12" s="95">
        <f>IF(RES_hh_fec!N12=0,0,1000000/0.086*RES_hh_fec!N12/RES_hh_num!N12)</f>
        <v>4308.0054082905453</v>
      </c>
      <c r="O12" s="95">
        <f>IF(RES_hh_fec!O12=0,0,1000000/0.086*RES_hh_fec!O12/RES_hh_num!O12)</f>
        <v>3915.672577591276</v>
      </c>
      <c r="P12" s="95">
        <f>IF(RES_hh_fec!P12=0,0,1000000/0.086*RES_hh_fec!P12/RES_hh_num!P12)</f>
        <v>3250.2687593261521</v>
      </c>
      <c r="Q12" s="95">
        <f>IF(RES_hh_fec!Q12=0,0,1000000/0.086*RES_hh_fec!Q12/RES_hh_num!Q12)</f>
        <v>3212.0061773502812</v>
      </c>
    </row>
    <row r="13" spans="1:17" ht="12" customHeight="1" x14ac:dyDescent="0.3">
      <c r="A13" s="51" t="s">
        <v>114</v>
      </c>
      <c r="B13" s="22">
        <f>IF(RES_hh_fec!B13=0,0,1000000/0.086*RES_hh_fec!B13/RES_hh_num!B13)</f>
        <v>11271.894252404914</v>
      </c>
      <c r="C13" s="22">
        <f>IF(RES_hh_fec!C13=0,0,1000000/0.086*RES_hh_fec!C13/RES_hh_num!C13)</f>
        <v>11959.264614979229</v>
      </c>
      <c r="D13" s="22">
        <f>IF(RES_hh_fec!D13=0,0,1000000/0.086*RES_hh_fec!D13/RES_hh_num!D13)</f>
        <v>11448.648300399633</v>
      </c>
      <c r="E13" s="22">
        <f>IF(RES_hh_fec!E13=0,0,1000000/0.086*RES_hh_fec!E13/RES_hh_num!E13)</f>
        <v>11861.874565805241</v>
      </c>
      <c r="F13" s="22">
        <f>IF(RES_hh_fec!F13=0,0,1000000/0.086*RES_hh_fec!F13/RES_hh_num!F13)</f>
        <v>11788.089089509296</v>
      </c>
      <c r="G13" s="22">
        <f>IF(RES_hh_fec!G13=0,0,1000000/0.086*RES_hh_fec!G13/RES_hh_num!G13)</f>
        <v>11310.475382310269</v>
      </c>
      <c r="H13" s="22">
        <f>IF(RES_hh_fec!H13=0,0,1000000/0.086*RES_hh_fec!H13/RES_hh_num!H13)</f>
        <v>10978.152356983283</v>
      </c>
      <c r="I13" s="22">
        <f>IF(RES_hh_fec!I13=0,0,1000000/0.086*RES_hh_fec!I13/RES_hh_num!I13)</f>
        <v>9817.8796555111294</v>
      </c>
      <c r="J13" s="22">
        <f>IF(RES_hh_fec!J13=0,0,1000000/0.086*RES_hh_fec!J13/RES_hh_num!J13)</f>
        <v>10112.325513948777</v>
      </c>
      <c r="K13" s="22">
        <f>IF(RES_hh_fec!K13=0,0,1000000/0.086*RES_hh_fec!K13/RES_hh_num!K13)</f>
        <v>9650.1144381571594</v>
      </c>
      <c r="L13" s="22">
        <f>IF(RES_hh_fec!L13=0,0,1000000/0.086*RES_hh_fec!L13/RES_hh_num!L13)</f>
        <v>10859.115639308871</v>
      </c>
      <c r="M13" s="22">
        <f>IF(RES_hh_fec!M13=0,0,1000000/0.086*RES_hh_fec!M13/RES_hh_num!M13)</f>
        <v>8501.5834110011692</v>
      </c>
      <c r="N13" s="22">
        <f>IF(RES_hh_fec!N13=0,0,1000000/0.086*RES_hh_fec!N13/RES_hh_num!N13)</f>
        <v>9501.4189019856858</v>
      </c>
      <c r="O13" s="22">
        <f>IF(RES_hh_fec!O13=0,0,1000000/0.086*RES_hh_fec!O13/RES_hh_num!O13)</f>
        <v>9744.260438645415</v>
      </c>
      <c r="P13" s="22">
        <f>IF(RES_hh_fec!P13=0,0,1000000/0.086*RES_hh_fec!P13/RES_hh_num!P13)</f>
        <v>7811.714530522002</v>
      </c>
      <c r="Q13" s="22">
        <f>IF(RES_hh_fec!Q13=0,0,1000000/0.086*RES_hh_fec!Q13/RES_hh_num!Q13)</f>
        <v>8327.6658306706722</v>
      </c>
    </row>
    <row r="14" spans="1:17" ht="12" customHeight="1" x14ac:dyDescent="0.3">
      <c r="A14" s="99" t="s">
        <v>117</v>
      </c>
      <c r="B14" s="98">
        <f>IF(RES_hh_fec!B14=0,0,1000000/0.086*RES_hh_fec!B14/RES_hh_num!B14)</f>
        <v>140.65342544233124</v>
      </c>
      <c r="C14" s="98">
        <f>IF(RES_hh_fec!C14=0,0,1000000/0.086*RES_hh_fec!C14/RES_hh_num!C14)</f>
        <v>149.66755724537424</v>
      </c>
      <c r="D14" s="98">
        <f>IF(RES_hh_fec!D14=0,0,1000000/0.086*RES_hh_fec!D14/RES_hh_num!D14)</f>
        <v>148.61254094691569</v>
      </c>
      <c r="E14" s="98">
        <f>IF(RES_hh_fec!E14=0,0,1000000/0.086*RES_hh_fec!E14/RES_hh_num!E14)</f>
        <v>173.64263622576041</v>
      </c>
      <c r="F14" s="98">
        <f>IF(RES_hh_fec!F14=0,0,1000000/0.086*RES_hh_fec!F14/RES_hh_num!F14)</f>
        <v>174.64777867368528</v>
      </c>
      <c r="G14" s="98">
        <f>IF(RES_hh_fec!G14=0,0,1000000/0.086*RES_hh_fec!G14/RES_hh_num!G14)</f>
        <v>168.11210879386473</v>
      </c>
      <c r="H14" s="98">
        <f>IF(RES_hh_fec!H14=0,0,1000000/0.086*RES_hh_fec!H14/RES_hh_num!H14)</f>
        <v>163.06355094909921</v>
      </c>
      <c r="I14" s="98">
        <f>IF(RES_hh_fec!I14=0,0,1000000/0.086*RES_hh_fec!I14/RES_hh_num!I14)</f>
        <v>154.39953106836768</v>
      </c>
      <c r="J14" s="98">
        <f>IF(RES_hh_fec!J14=0,0,1000000/0.086*RES_hh_fec!J14/RES_hh_num!J14)</f>
        <v>132.31593060897558</v>
      </c>
      <c r="K14" s="98">
        <f>IF(RES_hh_fec!K14=0,0,1000000/0.086*RES_hh_fec!K14/RES_hh_num!K14)</f>
        <v>129.32301040134607</v>
      </c>
      <c r="L14" s="98">
        <f>IF(RES_hh_fec!L14=0,0,1000000/0.086*RES_hh_fec!L14/RES_hh_num!L14)</f>
        <v>147.54747119750007</v>
      </c>
      <c r="M14" s="98">
        <f>IF(RES_hh_fec!M14=0,0,1000000/0.086*RES_hh_fec!M14/RES_hh_num!M14)</f>
        <v>132.23953819702962</v>
      </c>
      <c r="N14" s="98">
        <f>IF(RES_hh_fec!N14=0,0,1000000/0.086*RES_hh_fec!N14/RES_hh_num!N14)</f>
        <v>148.15198049065603</v>
      </c>
      <c r="O14" s="98">
        <f>IF(RES_hh_fec!O14=0,0,1000000/0.086*RES_hh_fec!O14/RES_hh_num!O14)</f>
        <v>151.82170068771603</v>
      </c>
      <c r="P14" s="98">
        <f>IF(RES_hh_fec!P14=0,0,1000000/0.086*RES_hh_fec!P14/RES_hh_num!P14)</f>
        <v>126.51202819927749</v>
      </c>
      <c r="Q14" s="98">
        <f>IF(RES_hh_fec!Q14=0,0,1000000/0.086*RES_hh_fec!Q14/RES_hh_num!Q14)</f>
        <v>148.49977203905243</v>
      </c>
    </row>
    <row r="15" spans="1:17" ht="12.9" customHeight="1" x14ac:dyDescent="0.3">
      <c r="A15" s="89" t="s">
        <v>112</v>
      </c>
      <c r="B15" s="96">
        <f t="shared" ref="B15:Q15" si="0">B16</f>
        <v>32.289528424985306</v>
      </c>
      <c r="C15" s="96">
        <f t="shared" si="0"/>
        <v>34.940433603899081</v>
      </c>
      <c r="D15" s="96">
        <f t="shared" si="0"/>
        <v>37.371021085141301</v>
      </c>
      <c r="E15" s="96">
        <f t="shared" si="0"/>
        <v>39.743894825228253</v>
      </c>
      <c r="F15" s="96">
        <f t="shared" si="0"/>
        <v>42.637908239667183</v>
      </c>
      <c r="G15" s="96">
        <f t="shared" si="0"/>
        <v>45.991535622730531</v>
      </c>
      <c r="H15" s="96">
        <f t="shared" si="0"/>
        <v>49.62031675556922</v>
      </c>
      <c r="I15" s="96">
        <f t="shared" si="0"/>
        <v>52.598162635940582</v>
      </c>
      <c r="J15" s="96">
        <f t="shared" si="0"/>
        <v>56.249152881000498</v>
      </c>
      <c r="K15" s="96">
        <f t="shared" si="0"/>
        <v>58.805134012641631</v>
      </c>
      <c r="L15" s="96">
        <f t="shared" si="0"/>
        <v>61.549507104015177</v>
      </c>
      <c r="M15" s="96">
        <f t="shared" si="0"/>
        <v>65.998567599834843</v>
      </c>
      <c r="N15" s="96">
        <f t="shared" si="0"/>
        <v>69.79844972330109</v>
      </c>
      <c r="O15" s="96">
        <f t="shared" si="0"/>
        <v>70.416541868269377</v>
      </c>
      <c r="P15" s="96">
        <f t="shared" si="0"/>
        <v>71.160775203577998</v>
      </c>
      <c r="Q15" s="96">
        <f t="shared" si="0"/>
        <v>71.783480204130541</v>
      </c>
    </row>
    <row r="16" spans="1:17" ht="12" customHeight="1" x14ac:dyDescent="0.3">
      <c r="A16" s="87" t="s">
        <v>111</v>
      </c>
      <c r="B16" s="97">
        <f>IF(RES_hh_fec!B16=0,0,1000000/0.086*RES_hh_fec!B16/RES_hh_num!B$3)</f>
        <v>32.289528424985306</v>
      </c>
      <c r="C16" s="97">
        <f>IF(RES_hh_fec!C16=0,0,1000000/0.086*RES_hh_fec!C16/RES_hh_num!C$3)</f>
        <v>34.940433603899081</v>
      </c>
      <c r="D16" s="97">
        <f>IF(RES_hh_fec!D16=0,0,1000000/0.086*RES_hh_fec!D16/RES_hh_num!D$3)</f>
        <v>37.371021085141301</v>
      </c>
      <c r="E16" s="97">
        <f>IF(RES_hh_fec!E16=0,0,1000000/0.086*RES_hh_fec!E16/RES_hh_num!E$3)</f>
        <v>39.743894825228253</v>
      </c>
      <c r="F16" s="97">
        <f>IF(RES_hh_fec!F16=0,0,1000000/0.086*RES_hh_fec!F16/RES_hh_num!F$3)</f>
        <v>42.637908239667183</v>
      </c>
      <c r="G16" s="97">
        <f>IF(RES_hh_fec!G16=0,0,1000000/0.086*RES_hh_fec!G16/RES_hh_num!G$3)</f>
        <v>45.991535622730531</v>
      </c>
      <c r="H16" s="97">
        <f>IF(RES_hh_fec!H16=0,0,1000000/0.086*RES_hh_fec!H16/RES_hh_num!H$3)</f>
        <v>49.62031675556922</v>
      </c>
      <c r="I16" s="97">
        <f>IF(RES_hh_fec!I16=0,0,1000000/0.086*RES_hh_fec!I16/RES_hh_num!I$3)</f>
        <v>52.598162635940582</v>
      </c>
      <c r="J16" s="97">
        <f>IF(RES_hh_fec!J16=0,0,1000000/0.086*RES_hh_fec!J16/RES_hh_num!J$3)</f>
        <v>56.249152881000498</v>
      </c>
      <c r="K16" s="97">
        <f>IF(RES_hh_fec!K16=0,0,1000000/0.086*RES_hh_fec!K16/RES_hh_num!K$3)</f>
        <v>58.805134012641631</v>
      </c>
      <c r="L16" s="97">
        <f>IF(RES_hh_fec!L16=0,0,1000000/0.086*RES_hh_fec!L16/RES_hh_num!L$3)</f>
        <v>61.549507104015177</v>
      </c>
      <c r="M16" s="97">
        <f>IF(RES_hh_fec!M16=0,0,1000000/0.086*RES_hh_fec!M16/RES_hh_num!M$3)</f>
        <v>65.998567599834843</v>
      </c>
      <c r="N16" s="97">
        <f>IF(RES_hh_fec!N16=0,0,1000000/0.086*RES_hh_fec!N16/RES_hh_num!N$3)</f>
        <v>69.79844972330109</v>
      </c>
      <c r="O16" s="97">
        <f>IF(RES_hh_fec!O16=0,0,1000000/0.086*RES_hh_fec!O16/RES_hh_num!O$3)</f>
        <v>70.416541868269377</v>
      </c>
      <c r="P16" s="97">
        <f>IF(RES_hh_fec!P16=0,0,1000000/0.086*RES_hh_fec!P16/RES_hh_num!P$3)</f>
        <v>71.160775203577998</v>
      </c>
      <c r="Q16" s="97">
        <f>IF(RES_hh_fec!Q16=0,0,1000000/0.086*RES_hh_fec!Q16/RES_hh_num!Q$3)</f>
        <v>71.783480204130541</v>
      </c>
    </row>
    <row r="17" spans="1:17" ht="12.9" customHeight="1" x14ac:dyDescent="0.3">
      <c r="A17" s="89" t="s">
        <v>63</v>
      </c>
      <c r="B17" s="96">
        <f>IF(RES_hh_fec!B17=0,0,1000000/0.086*RES_hh_fec!B17/RES_hh_num!B17)</f>
        <v>2499.7030446940516</v>
      </c>
      <c r="C17" s="96">
        <f>IF(RES_hh_fec!C17=0,0,1000000/0.086*RES_hh_fec!C17/RES_hh_num!C17)</f>
        <v>2505.0771731259019</v>
      </c>
      <c r="D17" s="96">
        <f>IF(RES_hh_fec!D17=0,0,1000000/0.086*RES_hh_fec!D17/RES_hh_num!D17)</f>
        <v>2504.1032232096636</v>
      </c>
      <c r="E17" s="96">
        <f>IF(RES_hh_fec!E17=0,0,1000000/0.086*RES_hh_fec!E17/RES_hh_num!E17)</f>
        <v>2522.3998841809102</v>
      </c>
      <c r="F17" s="96">
        <f>IF(RES_hh_fec!F17=0,0,1000000/0.086*RES_hh_fec!F17/RES_hh_num!F17)</f>
        <v>2516.1863738051929</v>
      </c>
      <c r="G17" s="96">
        <f>IF(RES_hh_fec!G17=0,0,1000000/0.086*RES_hh_fec!G17/RES_hh_num!G17)</f>
        <v>2510.2160477339357</v>
      </c>
      <c r="H17" s="96">
        <f>IF(RES_hh_fec!H17=0,0,1000000/0.086*RES_hh_fec!H17/RES_hh_num!H17)</f>
        <v>2500.5824998959292</v>
      </c>
      <c r="I17" s="96">
        <f>IF(RES_hh_fec!I17=0,0,1000000/0.086*RES_hh_fec!I17/RES_hh_num!I17)</f>
        <v>2472.1511174199713</v>
      </c>
      <c r="J17" s="96">
        <f>IF(RES_hh_fec!J17=0,0,1000000/0.086*RES_hh_fec!J17/RES_hh_num!J17)</f>
        <v>2463.466423580106</v>
      </c>
      <c r="K17" s="96">
        <f>IF(RES_hh_fec!K17=0,0,1000000/0.086*RES_hh_fec!K17/RES_hh_num!K17)</f>
        <v>2450.3040969671806</v>
      </c>
      <c r="L17" s="96">
        <f>IF(RES_hh_fec!L17=0,0,1000000/0.086*RES_hh_fec!L17/RES_hh_num!L17)</f>
        <v>2470.9514588231218</v>
      </c>
      <c r="M17" s="96">
        <f>IF(RES_hh_fec!M17=0,0,1000000/0.086*RES_hh_fec!M17/RES_hh_num!M17)</f>
        <v>2425.2644837894823</v>
      </c>
      <c r="N17" s="96">
        <f>IF(RES_hh_fec!N17=0,0,1000000/0.086*RES_hh_fec!N17/RES_hh_num!N17)</f>
        <v>2473.0118179390715</v>
      </c>
      <c r="O17" s="96">
        <f>IF(RES_hh_fec!O17=0,0,1000000/0.086*RES_hh_fec!O17/RES_hh_num!O17)</f>
        <v>2472.7843665494652</v>
      </c>
      <c r="P17" s="96">
        <f>IF(RES_hh_fec!P17=0,0,1000000/0.086*RES_hh_fec!P17/RES_hh_num!P17)</f>
        <v>2435.4048067143904</v>
      </c>
      <c r="Q17" s="96">
        <f>IF(RES_hh_fec!Q17=0,0,1000000/0.086*RES_hh_fec!Q17/RES_hh_num!Q17)</f>
        <v>2423.0240107017953</v>
      </c>
    </row>
    <row r="18" spans="1:17" ht="12" customHeight="1" x14ac:dyDescent="0.3">
      <c r="A18" s="87" t="s">
        <v>58</v>
      </c>
      <c r="B18" s="95">
        <f>IF(RES_hh_fec!B18=0,0,1000000/0.086*RES_hh_fec!B18/RES_hh_num!B18)</f>
        <v>3270.795319245713</v>
      </c>
      <c r="C18" s="95">
        <f>IF(RES_hh_fec!C18=0,0,1000000/0.086*RES_hh_fec!C18/RES_hh_num!C18)</f>
        <v>3259.5508010055901</v>
      </c>
      <c r="D18" s="95">
        <f>IF(RES_hh_fec!D18=0,0,1000000/0.086*RES_hh_fec!D18/RES_hh_num!D18)</f>
        <v>3235.4693323288075</v>
      </c>
      <c r="E18" s="95">
        <f>IF(RES_hh_fec!E18=0,0,1000000/0.086*RES_hh_fec!E18/RES_hh_num!E18)</f>
        <v>3250.6775188044048</v>
      </c>
      <c r="F18" s="95">
        <f>IF(RES_hh_fec!F18=0,0,1000000/0.086*RES_hh_fec!F18/RES_hh_num!F18)</f>
        <v>3271.7174943540481</v>
      </c>
      <c r="G18" s="95">
        <f>IF(RES_hh_fec!G18=0,0,1000000/0.086*RES_hh_fec!G18/RES_hh_num!G18)</f>
        <v>3234.0838675529662</v>
      </c>
      <c r="H18" s="95">
        <f>IF(RES_hh_fec!H18=0,0,1000000/0.086*RES_hh_fec!H18/RES_hh_num!H18)</f>
        <v>3271.6706773585965</v>
      </c>
      <c r="I18" s="95">
        <f>IF(RES_hh_fec!I18=0,0,1000000/0.086*RES_hh_fec!I18/RES_hh_num!I18)</f>
        <v>3184.8067113154448</v>
      </c>
      <c r="J18" s="95">
        <f>IF(RES_hh_fec!J18=0,0,1000000/0.086*RES_hh_fec!J18/RES_hh_num!J18)</f>
        <v>3263.4630724982339</v>
      </c>
      <c r="K18" s="95">
        <f>IF(RES_hh_fec!K18=0,0,1000000/0.086*RES_hh_fec!K18/RES_hh_num!K18)</f>
        <v>3321.129968116878</v>
      </c>
      <c r="L18" s="95">
        <f>IF(RES_hh_fec!L18=0,0,1000000/0.086*RES_hh_fec!L18/RES_hh_num!L18)</f>
        <v>3329.1312547802399</v>
      </c>
      <c r="M18" s="95">
        <f>IF(RES_hh_fec!M18=0,0,1000000/0.086*RES_hh_fec!M18/RES_hh_num!M18)</f>
        <v>3312.3462063031716</v>
      </c>
      <c r="N18" s="95">
        <f>IF(RES_hh_fec!N18=0,0,1000000/0.086*RES_hh_fec!N18/RES_hh_num!N18)</f>
        <v>3379.5152528826411</v>
      </c>
      <c r="O18" s="95">
        <f>IF(RES_hh_fec!O18=0,0,1000000/0.086*RES_hh_fec!O18/RES_hh_num!O18)</f>
        <v>3376.6556845806854</v>
      </c>
      <c r="P18" s="95">
        <f>IF(RES_hh_fec!P18=0,0,1000000/0.086*RES_hh_fec!P18/RES_hh_num!P18)</f>
        <v>3367.8345756399513</v>
      </c>
      <c r="Q18" s="95">
        <f>IF(RES_hh_fec!Q18=0,0,1000000/0.086*RES_hh_fec!Q18/RES_hh_num!Q18)</f>
        <v>3356.6429511698125</v>
      </c>
    </row>
    <row r="19" spans="1:17" s="28" customFormat="1" ht="12" customHeight="1" x14ac:dyDescent="0.3">
      <c r="A19" s="87" t="s">
        <v>84</v>
      </c>
      <c r="B19" s="95">
        <f>IF(RES_hh_fec!B19=0,0,1000000/0.086*RES_hh_fec!B19/RES_hh_num!B19)</f>
        <v>2419.3485135491696</v>
      </c>
      <c r="C19" s="95">
        <f>IF(RES_hh_fec!C19=0,0,1000000/0.086*RES_hh_fec!C19/RES_hh_num!C19)</f>
        <v>2424.1225381035747</v>
      </c>
      <c r="D19" s="95">
        <f>IF(RES_hh_fec!D19=0,0,1000000/0.086*RES_hh_fec!D19/RES_hh_num!D19)</f>
        <v>2423.7937444166469</v>
      </c>
      <c r="E19" s="95">
        <f>IF(RES_hh_fec!E19=0,0,1000000/0.086*RES_hh_fec!E19/RES_hh_num!E19)</f>
        <v>2426.3035908932916</v>
      </c>
      <c r="F19" s="95">
        <f>IF(RES_hh_fec!F19=0,0,1000000/0.086*RES_hh_fec!F19/RES_hh_num!F19)</f>
        <v>2414.0190051620166</v>
      </c>
      <c r="G19" s="95">
        <f>IF(RES_hh_fec!G19=0,0,1000000/0.086*RES_hh_fec!G19/RES_hh_num!G19)</f>
        <v>2424.0351270940937</v>
      </c>
      <c r="H19" s="95">
        <f>IF(RES_hh_fec!H19=0,0,1000000/0.086*RES_hh_fec!H19/RES_hh_num!H19)</f>
        <v>2403.5764189201941</v>
      </c>
      <c r="I19" s="95">
        <f>IF(RES_hh_fec!I19=0,0,1000000/0.086*RES_hh_fec!I19/RES_hh_num!I19)</f>
        <v>2396.1335773257802</v>
      </c>
      <c r="J19" s="95">
        <f>IF(RES_hh_fec!J19=0,0,1000000/0.086*RES_hh_fec!J19/RES_hh_num!J19)</f>
        <v>2371.0423748048092</v>
      </c>
      <c r="K19" s="95">
        <f>IF(RES_hh_fec!K19=0,0,1000000/0.086*RES_hh_fec!K19/RES_hh_num!K19)</f>
        <v>2354.7637377925239</v>
      </c>
      <c r="L19" s="95">
        <f>IF(RES_hh_fec!L19=0,0,1000000/0.086*RES_hh_fec!L19/RES_hh_num!L19)</f>
        <v>2346.2039432823362</v>
      </c>
      <c r="M19" s="95">
        <f>IF(RES_hh_fec!M19=0,0,1000000/0.086*RES_hh_fec!M19/RES_hh_num!M19)</f>
        <v>2298.2657638461719</v>
      </c>
      <c r="N19" s="95">
        <f>IF(RES_hh_fec!N19=0,0,1000000/0.086*RES_hh_fec!N19/RES_hh_num!N19)</f>
        <v>2337.1795614176185</v>
      </c>
      <c r="O19" s="95">
        <f>IF(RES_hh_fec!O19=0,0,1000000/0.086*RES_hh_fec!O19/RES_hh_num!O19)</f>
        <v>2312.2747986165282</v>
      </c>
      <c r="P19" s="95">
        <f>IF(RES_hh_fec!P19=0,0,1000000/0.086*RES_hh_fec!P19/RES_hh_num!P19)</f>
        <v>2269.0388015673775</v>
      </c>
      <c r="Q19" s="95">
        <f>IF(RES_hh_fec!Q19=0,0,1000000/0.086*RES_hh_fec!Q19/RES_hh_num!Q19)</f>
        <v>2226.268521157298</v>
      </c>
    </row>
    <row r="20" spans="1:17" ht="12" customHeight="1" x14ac:dyDescent="0.3">
      <c r="A20" s="87" t="s">
        <v>110</v>
      </c>
      <c r="B20" s="95">
        <f>IF(RES_hh_fec!B20=0,0,1000000/0.086*RES_hh_fec!B20/RES_hh_num!B20)</f>
        <v>2740.0166600615976</v>
      </c>
      <c r="C20" s="95">
        <f>IF(RES_hh_fec!C20=0,0,1000000/0.086*RES_hh_fec!C20/RES_hh_num!C20)</f>
        <v>2762.7435723136664</v>
      </c>
      <c r="D20" s="95">
        <f>IF(RES_hh_fec!D20=0,0,1000000/0.086*RES_hh_fec!D20/RES_hh_num!D20)</f>
        <v>2687.7858762087053</v>
      </c>
      <c r="E20" s="95">
        <f>IF(RES_hh_fec!E20=0,0,1000000/0.086*RES_hh_fec!E20/RES_hh_num!E20)</f>
        <v>2698.3911036958566</v>
      </c>
      <c r="F20" s="95">
        <f>IF(RES_hh_fec!F20=0,0,1000000/0.086*RES_hh_fec!F20/RES_hh_num!F20)</f>
        <v>2684.9015622754901</v>
      </c>
      <c r="G20" s="95">
        <f>IF(RES_hh_fec!G20=0,0,1000000/0.086*RES_hh_fec!G20/RES_hh_num!G20)</f>
        <v>2652.2603994754313</v>
      </c>
      <c r="H20" s="95">
        <f>IF(RES_hh_fec!H20=0,0,1000000/0.086*RES_hh_fec!H20/RES_hh_num!H20)</f>
        <v>2617.9870764847465</v>
      </c>
      <c r="I20" s="95">
        <f>IF(RES_hh_fec!I20=0,0,1000000/0.086*RES_hh_fec!I20/RES_hh_num!I20)</f>
        <v>2566.7080215610595</v>
      </c>
      <c r="J20" s="95">
        <f>IF(RES_hh_fec!J20=0,0,1000000/0.086*RES_hh_fec!J20/RES_hh_num!J20)</f>
        <v>2542.8296414476695</v>
      </c>
      <c r="K20" s="95">
        <f>IF(RES_hh_fec!K20=0,0,1000000/0.086*RES_hh_fec!K20/RES_hh_num!K20)</f>
        <v>2512.3975148543218</v>
      </c>
      <c r="L20" s="95">
        <f>IF(RES_hh_fec!L20=0,0,1000000/0.086*RES_hh_fec!L20/RES_hh_num!L20)</f>
        <v>2460.9546819460638</v>
      </c>
      <c r="M20" s="95">
        <f>IF(RES_hh_fec!M20=0,0,1000000/0.086*RES_hh_fec!M20/RES_hh_num!M20)</f>
        <v>2431.6367316259407</v>
      </c>
      <c r="N20" s="95">
        <f>IF(RES_hh_fec!N20=0,0,1000000/0.086*RES_hh_fec!N20/RES_hh_num!N20)</f>
        <v>2431.8930746934725</v>
      </c>
      <c r="O20" s="95">
        <f>IF(RES_hh_fec!O20=0,0,1000000/0.086*RES_hh_fec!O20/RES_hh_num!O20)</f>
        <v>2433.158473378423</v>
      </c>
      <c r="P20" s="95">
        <f>IF(RES_hh_fec!P20=0,0,1000000/0.086*RES_hh_fec!P20/RES_hh_num!P20)</f>
        <v>2397.5363686710721</v>
      </c>
      <c r="Q20" s="95">
        <f>IF(RES_hh_fec!Q20=0,0,1000000/0.086*RES_hh_fec!Q20/RES_hh_num!Q20)</f>
        <v>2347.4698743541512</v>
      </c>
    </row>
    <row r="21" spans="1:17" ht="12" customHeight="1" x14ac:dyDescent="0.3">
      <c r="A21" s="87" t="s">
        <v>109</v>
      </c>
      <c r="B21" s="95">
        <f>IF(RES_hh_fec!B21=0,0,1000000/0.086*RES_hh_fec!B21/RES_hh_num!B21)</f>
        <v>2702.7196586648174</v>
      </c>
      <c r="C21" s="95">
        <f>IF(RES_hh_fec!C21=0,0,1000000/0.086*RES_hh_fec!C21/RES_hh_num!C21)</f>
        <v>2694.6428060898384</v>
      </c>
      <c r="D21" s="95">
        <f>IF(RES_hh_fec!D21=0,0,1000000/0.086*RES_hh_fec!D21/RES_hh_num!D21)</f>
        <v>2672.788077345137</v>
      </c>
      <c r="E21" s="95">
        <f>IF(RES_hh_fec!E21=0,0,1000000/0.086*RES_hh_fec!E21/RES_hh_num!E21)</f>
        <v>2655.1388908882618</v>
      </c>
      <c r="F21" s="95">
        <f>IF(RES_hh_fec!F21=0,0,1000000/0.086*RES_hh_fec!F21/RES_hh_num!F21)</f>
        <v>2641.4548523946332</v>
      </c>
      <c r="G21" s="95">
        <f>IF(RES_hh_fec!G21=0,0,1000000/0.086*RES_hh_fec!G21/RES_hh_num!G21)</f>
        <v>2621.3320279051113</v>
      </c>
      <c r="H21" s="95">
        <f>IF(RES_hh_fec!H21=0,0,1000000/0.086*RES_hh_fec!H21/RES_hh_num!H21)</f>
        <v>2576.4128720051231</v>
      </c>
      <c r="I21" s="95">
        <f>IF(RES_hh_fec!I21=0,0,1000000/0.086*RES_hh_fec!I21/RES_hh_num!I21)</f>
        <v>2538.8046772886851</v>
      </c>
      <c r="J21" s="95">
        <f>IF(RES_hh_fec!J21=0,0,1000000/0.086*RES_hh_fec!J21/RES_hh_num!J21)</f>
        <v>2514.621845680696</v>
      </c>
      <c r="K21" s="95">
        <f>IF(RES_hh_fec!K21=0,0,1000000/0.086*RES_hh_fec!K21/RES_hh_num!K21)</f>
        <v>2483.4660328180503</v>
      </c>
      <c r="L21" s="95">
        <f>IF(RES_hh_fec!L21=0,0,1000000/0.086*RES_hh_fec!L21/RES_hh_num!L21)</f>
        <v>2483.940311445569</v>
      </c>
      <c r="M21" s="95">
        <f>IF(RES_hh_fec!M21=0,0,1000000/0.086*RES_hh_fec!M21/RES_hh_num!M21)</f>
        <v>2425.4450626465514</v>
      </c>
      <c r="N21" s="95">
        <f>IF(RES_hh_fec!N21=0,0,1000000/0.086*RES_hh_fec!N21/RES_hh_num!N21)</f>
        <v>2443.6933220295778</v>
      </c>
      <c r="O21" s="95">
        <f>IF(RES_hh_fec!O21=0,0,1000000/0.086*RES_hh_fec!O21/RES_hh_num!O21)</f>
        <v>2431.5941302693113</v>
      </c>
      <c r="P21" s="95">
        <f>IF(RES_hh_fec!P21=0,0,1000000/0.086*RES_hh_fec!P21/RES_hh_num!P21)</f>
        <v>2399.3155279981856</v>
      </c>
      <c r="Q21" s="95">
        <f>IF(RES_hh_fec!Q21=0,0,1000000/0.086*RES_hh_fec!Q21/RES_hh_num!Q21)</f>
        <v>2368.6530411083404</v>
      </c>
    </row>
    <row r="22" spans="1:17" ht="12" customHeight="1" x14ac:dyDescent="0.3">
      <c r="A22" s="87" t="s">
        <v>55</v>
      </c>
      <c r="B22" s="95">
        <f>IF(RES_hh_fec!B22=0,0,1000000/0.086*RES_hh_fec!B22/RES_hh_num!B22)</f>
        <v>2799.4951714267522</v>
      </c>
      <c r="C22" s="95">
        <f>IF(RES_hh_fec!C22=0,0,1000000/0.086*RES_hh_fec!C22/RES_hh_num!C22)</f>
        <v>2825.6852365878412</v>
      </c>
      <c r="D22" s="95">
        <f>IF(RES_hh_fec!D22=0,0,1000000/0.086*RES_hh_fec!D22/RES_hh_num!D22)</f>
        <v>2846.722997332588</v>
      </c>
      <c r="E22" s="95">
        <f>IF(RES_hh_fec!E22=0,0,1000000/0.086*RES_hh_fec!E22/RES_hh_num!E22)</f>
        <v>2898.7914393857063</v>
      </c>
      <c r="F22" s="95">
        <f>IF(RES_hh_fec!F22=0,0,1000000/0.086*RES_hh_fec!F22/RES_hh_num!F22)</f>
        <v>2839.8189124342575</v>
      </c>
      <c r="G22" s="95">
        <f>IF(RES_hh_fec!G22=0,0,1000000/0.086*RES_hh_fec!G22/RES_hh_num!G22)</f>
        <v>2904.0178728853029</v>
      </c>
      <c r="H22" s="95">
        <f>IF(RES_hh_fec!H22=0,0,1000000/0.086*RES_hh_fec!H22/RES_hh_num!H22)</f>
        <v>2914.3341641865604</v>
      </c>
      <c r="I22" s="95">
        <f>IF(RES_hh_fec!I22=0,0,1000000/0.086*RES_hh_fec!I22/RES_hh_num!I22)</f>
        <v>2925.1179778898854</v>
      </c>
      <c r="J22" s="95">
        <f>IF(RES_hh_fec!J22=0,0,1000000/0.086*RES_hh_fec!J22/RES_hh_num!J22)</f>
        <v>2885.7639657558193</v>
      </c>
      <c r="K22" s="95">
        <f>IF(RES_hh_fec!K22=0,0,1000000/0.086*RES_hh_fec!K22/RES_hh_num!K22)</f>
        <v>2873.4703708804432</v>
      </c>
      <c r="L22" s="95">
        <f>IF(RES_hh_fec!L22=0,0,1000000/0.086*RES_hh_fec!L22/RES_hh_num!L22)</f>
        <v>2799.7965481343849</v>
      </c>
      <c r="M22" s="95">
        <f>IF(RES_hh_fec!M22=0,0,1000000/0.086*RES_hh_fec!M22/RES_hh_num!M22)</f>
        <v>2669.0582681437418</v>
      </c>
      <c r="N22" s="95">
        <f>IF(RES_hh_fec!N22=0,0,1000000/0.086*RES_hh_fec!N22/RES_hh_num!N22)</f>
        <v>2773.0844763418686</v>
      </c>
      <c r="O22" s="95">
        <f>IF(RES_hh_fec!O22=0,0,1000000/0.086*RES_hh_fec!O22/RES_hh_num!O22)</f>
        <v>2732.3226823087534</v>
      </c>
      <c r="P22" s="95">
        <f>IF(RES_hh_fec!P22=0,0,1000000/0.086*RES_hh_fec!P22/RES_hh_num!P22)</f>
        <v>2694.1306299258408</v>
      </c>
      <c r="Q22" s="95">
        <f>IF(RES_hh_fec!Q22=0,0,1000000/0.086*RES_hh_fec!Q22/RES_hh_num!Q22)</f>
        <v>2657.0830434229083</v>
      </c>
    </row>
    <row r="23" spans="1:17" ht="12" customHeight="1" x14ac:dyDescent="0.3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3">
      <c r="A24" s="87" t="s">
        <v>61</v>
      </c>
      <c r="B24" s="95">
        <f>IF(RES_hh_fec!B24=0,0,1000000/0.086*RES_hh_fec!B24/RES_hh_num!B24)</f>
        <v>1628.3047900564793</v>
      </c>
      <c r="C24" s="95">
        <f>IF(RES_hh_fec!C24=0,0,1000000/0.086*RES_hh_fec!C24/RES_hh_num!C24)</f>
        <v>1616.4280995571771</v>
      </c>
      <c r="D24" s="95">
        <f>IF(RES_hh_fec!D24=0,0,1000000/0.086*RES_hh_fec!D24/RES_hh_num!D24)</f>
        <v>1650.8607344391919</v>
      </c>
      <c r="E24" s="95">
        <f>IF(RES_hh_fec!E24=0,0,1000000/0.086*RES_hh_fec!E24/RES_hh_num!E24)</f>
        <v>1628.3195033068666</v>
      </c>
      <c r="F24" s="95">
        <f>IF(RES_hh_fec!F24=0,0,1000000/0.086*RES_hh_fec!F24/RES_hh_num!F24)</f>
        <v>1667.298052330488</v>
      </c>
      <c r="G24" s="95">
        <f>IF(RES_hh_fec!G24=0,0,1000000/0.086*RES_hh_fec!G24/RES_hh_num!G24)</f>
        <v>1679.5231931100461</v>
      </c>
      <c r="H24" s="95">
        <f>IF(RES_hh_fec!H24=0,0,1000000/0.086*RES_hh_fec!H24/RES_hh_num!H24)</f>
        <v>1652.9048590509328</v>
      </c>
      <c r="I24" s="95">
        <f>IF(RES_hh_fec!I24=0,0,1000000/0.086*RES_hh_fec!I24/RES_hh_num!I24)</f>
        <v>1702.3178176766855</v>
      </c>
      <c r="J24" s="95">
        <f>IF(RES_hh_fec!J24=0,0,1000000/0.086*RES_hh_fec!J24/RES_hh_num!J24)</f>
        <v>1661.4256824542549</v>
      </c>
      <c r="K24" s="95">
        <f>IF(RES_hh_fec!K24=0,0,1000000/0.086*RES_hh_fec!K24/RES_hh_num!K24)</f>
        <v>1681.077569484326</v>
      </c>
      <c r="L24" s="95">
        <f>IF(RES_hh_fec!L24=0,0,1000000/0.086*RES_hh_fec!L24/RES_hh_num!L24)</f>
        <v>1697.9767621977364</v>
      </c>
      <c r="M24" s="95">
        <f>IF(RES_hh_fec!M24=0,0,1000000/0.086*RES_hh_fec!M24/RES_hh_num!M24)</f>
        <v>1679.4050521940167</v>
      </c>
      <c r="N24" s="95">
        <f>IF(RES_hh_fec!N24=0,0,1000000/0.086*RES_hh_fec!N24/RES_hh_num!N24)</f>
        <v>1701.2514863770118</v>
      </c>
      <c r="O24" s="95">
        <f>IF(RES_hh_fec!O24=0,0,1000000/0.086*RES_hh_fec!O24/RES_hh_num!O24)</f>
        <v>1709.1173431367044</v>
      </c>
      <c r="P24" s="95">
        <f>IF(RES_hh_fec!P24=0,0,1000000/0.086*RES_hh_fec!P24/RES_hh_num!P24)</f>
        <v>1693.6256331321781</v>
      </c>
      <c r="Q24" s="95">
        <f>IF(RES_hh_fec!Q24=0,0,1000000/0.086*RES_hh_fec!Q24/RES_hh_num!Q24)</f>
        <v>1679.4288438944611</v>
      </c>
    </row>
    <row r="25" spans="1:17" ht="12" customHeight="1" x14ac:dyDescent="0.3">
      <c r="A25" s="51" t="s">
        <v>60</v>
      </c>
      <c r="B25" s="22">
        <f>IF(RES_hh_fec!B25=0,0,1000000/0.086*RES_hh_fec!B25/RES_hh_num!B25)</f>
        <v>2280.0797070514268</v>
      </c>
      <c r="C25" s="22">
        <f>IF(RES_hh_fec!C25=0,0,1000000/0.086*RES_hh_fec!C25/RES_hh_num!C25)</f>
        <v>2298.7180854959238</v>
      </c>
      <c r="D25" s="22">
        <f>IF(RES_hh_fec!D25=0,0,1000000/0.086*RES_hh_fec!D25/RES_hh_num!D25)</f>
        <v>2309.2783231126455</v>
      </c>
      <c r="E25" s="22">
        <f>IF(RES_hh_fec!E25=0,0,1000000/0.086*RES_hh_fec!E25/RES_hh_num!E25)</f>
        <v>2372.2665176449173</v>
      </c>
      <c r="F25" s="22">
        <f>IF(RES_hh_fec!F25=0,0,1000000/0.086*RES_hh_fec!F25/RES_hh_num!F25)</f>
        <v>2346.8754650274632</v>
      </c>
      <c r="G25" s="22">
        <f>IF(RES_hh_fec!G25=0,0,1000000/0.086*RES_hh_fec!G25/RES_hh_num!G25)</f>
        <v>2316.3546808708243</v>
      </c>
      <c r="H25" s="22">
        <f>IF(RES_hh_fec!H25=0,0,1000000/0.086*RES_hh_fec!H25/RES_hh_num!H25)</f>
        <v>2335.3188620706183</v>
      </c>
      <c r="I25" s="22">
        <f>IF(RES_hh_fec!I25=0,0,1000000/0.086*RES_hh_fec!I25/RES_hh_num!I25)</f>
        <v>2221.3657440038128</v>
      </c>
      <c r="J25" s="22">
        <f>IF(RES_hh_fec!J25=0,0,1000000/0.086*RES_hh_fec!J25/RES_hh_num!J25)</f>
        <v>2208.0177563947072</v>
      </c>
      <c r="K25" s="22">
        <f>IF(RES_hh_fec!K25=0,0,1000000/0.086*RES_hh_fec!K25/RES_hh_num!K25)</f>
        <v>2140.8884984038632</v>
      </c>
      <c r="L25" s="22">
        <f>IF(RES_hh_fec!L25=0,0,1000000/0.086*RES_hh_fec!L25/RES_hh_num!L25)</f>
        <v>2253.990645605862</v>
      </c>
      <c r="M25" s="22">
        <f>IF(RES_hh_fec!M25=0,0,1000000/0.086*RES_hh_fec!M25/RES_hh_num!M25)</f>
        <v>2206.3785545341466</v>
      </c>
      <c r="N25" s="22">
        <f>IF(RES_hh_fec!N25=0,0,1000000/0.086*RES_hh_fec!N25/RES_hh_num!N25)</f>
        <v>2285.1018173007942</v>
      </c>
      <c r="O25" s="22">
        <f>IF(RES_hh_fec!O25=0,0,1000000/0.086*RES_hh_fec!O25/RES_hh_num!O25)</f>
        <v>2323.9635354642496</v>
      </c>
      <c r="P25" s="22">
        <f>IF(RES_hh_fec!P25=0,0,1000000/0.086*RES_hh_fec!P25/RES_hh_num!P25)</f>
        <v>2225.7642746507431</v>
      </c>
      <c r="Q25" s="22">
        <f>IF(RES_hh_fec!Q25=0,0,1000000/0.086*RES_hh_fec!Q25/RES_hh_num!Q25)</f>
        <v>2282.6166713488383</v>
      </c>
    </row>
    <row r="26" spans="1:17" ht="12" customHeight="1" x14ac:dyDescent="0.3">
      <c r="A26" s="49" t="s">
        <v>59</v>
      </c>
      <c r="B26" s="18">
        <f>IF(RES_hh_fec!B26=0,0,1000000/0.086*RES_hh_fec!B26/RES_hh_num!B26)</f>
        <v>627.95103065613398</v>
      </c>
      <c r="C26" s="18">
        <f>IF(RES_hh_fec!C26=0,0,1000000/0.086*RES_hh_fec!C26/RES_hh_num!C26)</f>
        <v>612.93611124800668</v>
      </c>
      <c r="D26" s="18">
        <f>IF(RES_hh_fec!D26=0,0,1000000/0.086*RES_hh_fec!D26/RES_hh_num!D26)</f>
        <v>599.30835968199835</v>
      </c>
      <c r="E26" s="18">
        <f>IF(RES_hh_fec!E26=0,0,1000000/0.086*RES_hh_fec!E26/RES_hh_num!E26)</f>
        <v>580.94429663845369</v>
      </c>
      <c r="F26" s="18">
        <f>IF(RES_hh_fec!F26=0,0,1000000/0.086*RES_hh_fec!F26/RES_hh_num!F26)</f>
        <v>596.18449515599013</v>
      </c>
      <c r="G26" s="18">
        <f>IF(RES_hh_fec!G26=0,0,1000000/0.086*RES_hh_fec!G26/RES_hh_num!G26)</f>
        <v>576.10148428728075</v>
      </c>
      <c r="H26" s="18">
        <f>IF(RES_hh_fec!H26=0,0,1000000/0.086*RES_hh_fec!H26/RES_hh_num!H26)</f>
        <v>580.50017136650115</v>
      </c>
      <c r="I26" s="18">
        <f>IF(RES_hh_fec!I26=0,0,1000000/0.086*RES_hh_fec!I26/RES_hh_num!I26)</f>
        <v>598.26156389973835</v>
      </c>
      <c r="J26" s="18">
        <f>IF(RES_hh_fec!J26=0,0,1000000/0.086*RES_hh_fec!J26/RES_hh_num!J26)</f>
        <v>592.13369056045929</v>
      </c>
      <c r="K26" s="18">
        <f>IF(RES_hh_fec!K26=0,0,1000000/0.086*RES_hh_fec!K26/RES_hh_num!K26)</f>
        <v>591.98953697533852</v>
      </c>
      <c r="L26" s="18">
        <f>IF(RES_hh_fec!L26=0,0,1000000/0.086*RES_hh_fec!L26/RES_hh_num!L26)</f>
        <v>603.92287351393463</v>
      </c>
      <c r="M26" s="18">
        <f>IF(RES_hh_fec!M26=0,0,1000000/0.086*RES_hh_fec!M26/RES_hh_num!M26)</f>
        <v>586.5739167887175</v>
      </c>
      <c r="N26" s="18">
        <f>IF(RES_hh_fec!N26=0,0,1000000/0.086*RES_hh_fec!N26/RES_hh_num!N26)</f>
        <v>590.32600176207507</v>
      </c>
      <c r="O26" s="18">
        <f>IF(RES_hh_fec!O26=0,0,1000000/0.086*RES_hh_fec!O26/RES_hh_num!O26)</f>
        <v>580.24585579551069</v>
      </c>
      <c r="P26" s="18">
        <f>IF(RES_hh_fec!P26=0,0,1000000/0.086*RES_hh_fec!P26/RES_hh_num!P26)</f>
        <v>588.34474847503111</v>
      </c>
      <c r="Q26" s="18">
        <f>IF(RES_hh_fec!Q26=0,0,1000000/0.086*RES_hh_fec!Q26/RES_hh_num!Q26)</f>
        <v>582.97797051163411</v>
      </c>
    </row>
    <row r="27" spans="1:17" ht="12.9" customHeight="1" x14ac:dyDescent="0.3">
      <c r="A27" s="89" t="s">
        <v>62</v>
      </c>
      <c r="B27" s="96">
        <f>IF(RES_hh_fec!B27=0,0,1000000/0.086*RES_hh_fec!B27/RES_hh_num!B27)</f>
        <v>1109.6963260812011</v>
      </c>
      <c r="C27" s="96">
        <f>IF(RES_hh_fec!C27=0,0,1000000/0.086*RES_hh_fec!C27/RES_hh_num!C27)</f>
        <v>1106.2695742504518</v>
      </c>
      <c r="D27" s="96">
        <f>IF(RES_hh_fec!D27=0,0,1000000/0.086*RES_hh_fec!D27/RES_hh_num!D27)</f>
        <v>1126.6842761450102</v>
      </c>
      <c r="E27" s="96">
        <f>IF(RES_hh_fec!E27=0,0,1000000/0.086*RES_hh_fec!E27/RES_hh_num!E27)</f>
        <v>1159.5009556880966</v>
      </c>
      <c r="F27" s="96">
        <f>IF(RES_hh_fec!F27=0,0,1000000/0.086*RES_hh_fec!F27/RES_hh_num!F27)</f>
        <v>1168.8796973044366</v>
      </c>
      <c r="G27" s="96">
        <f>IF(RES_hh_fec!G27=0,0,1000000/0.086*RES_hh_fec!G27/RES_hh_num!G27)</f>
        <v>1183.904495317074</v>
      </c>
      <c r="H27" s="96">
        <f>IF(RES_hh_fec!H27=0,0,1000000/0.086*RES_hh_fec!H27/RES_hh_num!H27)</f>
        <v>1172.5858112636504</v>
      </c>
      <c r="I27" s="96">
        <f>IF(RES_hh_fec!I27=0,0,1000000/0.086*RES_hh_fec!I27/RES_hh_num!I27)</f>
        <v>1168.1150314501986</v>
      </c>
      <c r="J27" s="96">
        <f>IF(RES_hh_fec!J27=0,0,1000000/0.086*RES_hh_fec!J27/RES_hh_num!J27)</f>
        <v>1152.9378582701463</v>
      </c>
      <c r="K27" s="96">
        <f>IF(RES_hh_fec!K27=0,0,1000000/0.086*RES_hh_fec!K27/RES_hh_num!K27)</f>
        <v>1158.84275657291</v>
      </c>
      <c r="L27" s="96">
        <f>IF(RES_hh_fec!L27=0,0,1000000/0.086*RES_hh_fec!L27/RES_hh_num!L27)</f>
        <v>1181.6154249777528</v>
      </c>
      <c r="M27" s="96">
        <f>IF(RES_hh_fec!M27=0,0,1000000/0.086*RES_hh_fec!M27/RES_hh_num!M27)</f>
        <v>1156.5724713006343</v>
      </c>
      <c r="N27" s="96">
        <f>IF(RES_hh_fec!N27=0,0,1000000/0.086*RES_hh_fec!N27/RES_hh_num!N27)</f>
        <v>1169.0408188553645</v>
      </c>
      <c r="O27" s="96">
        <f>IF(RES_hh_fec!O27=0,0,1000000/0.086*RES_hh_fec!O27/RES_hh_num!O27)</f>
        <v>1171.1131699665927</v>
      </c>
      <c r="P27" s="96">
        <f>IF(RES_hh_fec!P27=0,0,1000000/0.086*RES_hh_fec!P27/RES_hh_num!P27)</f>
        <v>1145.4489554723916</v>
      </c>
      <c r="Q27" s="96">
        <f>IF(RES_hh_fec!Q27=0,0,1000000/0.086*RES_hh_fec!Q27/RES_hh_num!Q27)</f>
        <v>1159.8564895345191</v>
      </c>
    </row>
    <row r="28" spans="1:17" ht="12" customHeight="1" x14ac:dyDescent="0.3">
      <c r="A28" s="87" t="s">
        <v>58</v>
      </c>
      <c r="B28" s="95">
        <f>IF(RES_hh_fec!B28=0,0,1000000/0.086*RES_hh_fec!B28/RES_hh_num!B28)</f>
        <v>1628.5772338451379</v>
      </c>
      <c r="C28" s="95">
        <f>IF(RES_hh_fec!C28=0,0,1000000/0.086*RES_hh_fec!C28/RES_hh_num!C28)</f>
        <v>1582.9193128687616</v>
      </c>
      <c r="D28" s="95">
        <f>IF(RES_hh_fec!D28=0,0,1000000/0.086*RES_hh_fec!D28/RES_hh_num!D28)</f>
        <v>1750.5030937871295</v>
      </c>
      <c r="E28" s="95">
        <f>IF(RES_hh_fec!E28=0,0,1000000/0.086*RES_hh_fec!E28/RES_hh_num!E28)</f>
        <v>2036.036378039214</v>
      </c>
      <c r="F28" s="95">
        <f>IF(RES_hh_fec!F28=0,0,1000000/0.086*RES_hh_fec!F28/RES_hh_num!F28)</f>
        <v>2061.7232021080936</v>
      </c>
      <c r="G28" s="95">
        <f>IF(RES_hh_fec!G28=0,0,1000000/0.086*RES_hh_fec!G28/RES_hh_num!G28)</f>
        <v>2052.5125492009938</v>
      </c>
      <c r="H28" s="95">
        <f>IF(RES_hh_fec!H28=0,0,1000000/0.086*RES_hh_fec!H28/RES_hh_num!H28)</f>
        <v>2069.3161849976686</v>
      </c>
      <c r="I28" s="95">
        <f>IF(RES_hh_fec!I28=0,0,1000000/0.086*RES_hh_fec!I28/RES_hh_num!I28)</f>
        <v>2029.8853107410434</v>
      </c>
      <c r="J28" s="95">
        <f>IF(RES_hh_fec!J28=0,0,1000000/0.086*RES_hh_fec!J28/RES_hh_num!J28)</f>
        <v>2060.6632388404037</v>
      </c>
      <c r="K28" s="95">
        <f>IF(RES_hh_fec!K28=0,0,1000000/0.086*RES_hh_fec!K28/RES_hh_num!K28)</f>
        <v>2058.1718403393347</v>
      </c>
      <c r="L28" s="95">
        <f>IF(RES_hh_fec!L28=0,0,1000000/0.086*RES_hh_fec!L28/RES_hh_num!L28)</f>
        <v>2066.6274976955983</v>
      </c>
      <c r="M28" s="95">
        <f>IF(RES_hh_fec!M28=0,0,1000000/0.086*RES_hh_fec!M28/RES_hh_num!M28)</f>
        <v>2055.2963695520184</v>
      </c>
      <c r="N28" s="95">
        <f>IF(RES_hh_fec!N28=0,0,1000000/0.086*RES_hh_fec!N28/RES_hh_num!N28)</f>
        <v>2095.9569388917871</v>
      </c>
      <c r="O28" s="95">
        <f>IF(RES_hh_fec!O28=0,0,1000000/0.086*RES_hh_fec!O28/RES_hh_num!O28)</f>
        <v>2086.5900292406254</v>
      </c>
      <c r="P28" s="95">
        <f>IF(RES_hh_fec!P28=0,0,1000000/0.086*RES_hh_fec!P28/RES_hh_num!P28)</f>
        <v>2069.0820986427025</v>
      </c>
      <c r="Q28" s="95">
        <f>IF(RES_hh_fec!Q28=0,0,1000000/0.086*RES_hh_fec!Q28/RES_hh_num!Q28)</f>
        <v>2070.2146018958247</v>
      </c>
    </row>
    <row r="29" spans="1:17" s="28" customFormat="1" ht="12" customHeight="1" x14ac:dyDescent="0.3">
      <c r="A29" s="87" t="s">
        <v>84</v>
      </c>
      <c r="B29" s="95">
        <f>IF(RES_hh_fec!B29=0,0,1000000/0.086*RES_hh_fec!B29/RES_hh_num!B29)</f>
        <v>1537.8154137213521</v>
      </c>
      <c r="C29" s="95">
        <f>IF(RES_hh_fec!C29=0,0,1000000/0.086*RES_hh_fec!C29/RES_hh_num!C29)</f>
        <v>1518.9043053546093</v>
      </c>
      <c r="D29" s="95">
        <f>IF(RES_hh_fec!D29=0,0,1000000/0.086*RES_hh_fec!D29/RES_hh_num!D29)</f>
        <v>1539.6394218343614</v>
      </c>
      <c r="E29" s="95">
        <f>IF(RES_hh_fec!E29=0,0,1000000/0.086*RES_hh_fec!E29/RES_hh_num!E29)</f>
        <v>1629.8113187593988</v>
      </c>
      <c r="F29" s="95">
        <f>IF(RES_hh_fec!F29=0,0,1000000/0.086*RES_hh_fec!F29/RES_hh_num!F29)</f>
        <v>1581.1089909637578</v>
      </c>
      <c r="G29" s="95">
        <f>IF(RES_hh_fec!G29=0,0,1000000/0.086*RES_hh_fec!G29/RES_hh_num!G29)</f>
        <v>1728.8493753599794</v>
      </c>
      <c r="H29" s="95">
        <f>IF(RES_hh_fec!H29=0,0,1000000/0.086*RES_hh_fec!H29/RES_hh_num!H29)</f>
        <v>1593.0897998910032</v>
      </c>
      <c r="I29" s="95">
        <f>IF(RES_hh_fec!I29=0,0,1000000/0.086*RES_hh_fec!I29/RES_hh_num!I29)</f>
        <v>1700.8205502782355</v>
      </c>
      <c r="J29" s="95">
        <f>IF(RES_hh_fec!J29=0,0,1000000/0.086*RES_hh_fec!J29/RES_hh_num!J29)</f>
        <v>1553.9929658616675</v>
      </c>
      <c r="K29" s="95">
        <f>IF(RES_hh_fec!K29=0,0,1000000/0.086*RES_hh_fec!K29/RES_hh_num!K29)</f>
        <v>1589.0295093358202</v>
      </c>
      <c r="L29" s="95">
        <f>IF(RES_hh_fec!L29=0,0,1000000/0.086*RES_hh_fec!L29/RES_hh_num!L29)</f>
        <v>1573.7354811213404</v>
      </c>
      <c r="M29" s="95">
        <f>IF(RES_hh_fec!M29=0,0,1000000/0.086*RES_hh_fec!M29/RES_hh_num!M29)</f>
        <v>1539.2740455907988</v>
      </c>
      <c r="N29" s="95">
        <f>IF(RES_hh_fec!N29=0,0,1000000/0.086*RES_hh_fec!N29/RES_hh_num!N29)</f>
        <v>1522.9182736540065</v>
      </c>
      <c r="O29" s="95">
        <f>IF(RES_hh_fec!O29=0,0,1000000/0.086*RES_hh_fec!O29/RES_hh_num!O29)</f>
        <v>1497.2973522145646</v>
      </c>
      <c r="P29" s="95">
        <f>IF(RES_hh_fec!P29=0,0,1000000/0.086*RES_hh_fec!P29/RES_hh_num!P29)</f>
        <v>1485.5145912027408</v>
      </c>
      <c r="Q29" s="95">
        <f>IF(RES_hh_fec!Q29=0,0,1000000/0.086*RES_hh_fec!Q29/RES_hh_num!Q29)</f>
        <v>1481.5830543507097</v>
      </c>
    </row>
    <row r="30" spans="1:17" ht="12" customHeight="1" x14ac:dyDescent="0.3">
      <c r="A30" s="87" t="s">
        <v>109</v>
      </c>
      <c r="B30" s="95">
        <f>IF(RES_hh_fec!B30=0,0,1000000/0.086*RES_hh_fec!B30/RES_hh_num!B30)</f>
        <v>1240.4022951349107</v>
      </c>
      <c r="C30" s="95">
        <f>IF(RES_hh_fec!C30=0,0,1000000/0.086*RES_hh_fec!C30/RES_hh_num!C30)</f>
        <v>1229.2741666399766</v>
      </c>
      <c r="D30" s="95">
        <f>IF(RES_hh_fec!D30=0,0,1000000/0.086*RES_hh_fec!D30/RES_hh_num!D30)</f>
        <v>1247.8833704437766</v>
      </c>
      <c r="E30" s="95">
        <f>IF(RES_hh_fec!E30=0,0,1000000/0.086*RES_hh_fec!E30/RES_hh_num!E30)</f>
        <v>1254.6190307247025</v>
      </c>
      <c r="F30" s="95">
        <f>IF(RES_hh_fec!F30=0,0,1000000/0.086*RES_hh_fec!F30/RES_hh_num!F30)</f>
        <v>1268.2289451373113</v>
      </c>
      <c r="G30" s="95">
        <f>IF(RES_hh_fec!G30=0,0,1000000/0.086*RES_hh_fec!G30/RES_hh_num!G30)</f>
        <v>1270.9017078462994</v>
      </c>
      <c r="H30" s="95">
        <f>IF(RES_hh_fec!H30=0,0,1000000/0.086*RES_hh_fec!H30/RES_hh_num!H30)</f>
        <v>1267.058776662526</v>
      </c>
      <c r="I30" s="95">
        <f>IF(RES_hh_fec!I30=0,0,1000000/0.086*RES_hh_fec!I30/RES_hh_num!I30)</f>
        <v>1280.5942016845772</v>
      </c>
      <c r="J30" s="95">
        <f>IF(RES_hh_fec!J30=0,0,1000000/0.086*RES_hh_fec!J30/RES_hh_num!J30)</f>
        <v>1242.8007132426285</v>
      </c>
      <c r="K30" s="95">
        <f>IF(RES_hh_fec!K30=0,0,1000000/0.086*RES_hh_fec!K30/RES_hh_num!K30)</f>
        <v>1253.3306358042094</v>
      </c>
      <c r="L30" s="95">
        <f>IF(RES_hh_fec!L30=0,0,1000000/0.086*RES_hh_fec!L30/RES_hh_num!L30)</f>
        <v>1250.962913874703</v>
      </c>
      <c r="M30" s="95">
        <f>IF(RES_hh_fec!M30=0,0,1000000/0.086*RES_hh_fec!M30/RES_hh_num!M30)</f>
        <v>1239.4656785620357</v>
      </c>
      <c r="N30" s="95">
        <f>IF(RES_hh_fec!N30=0,0,1000000/0.086*RES_hh_fec!N30/RES_hh_num!N30)</f>
        <v>1244.2558167271993</v>
      </c>
      <c r="O30" s="95">
        <f>IF(RES_hh_fec!O30=0,0,1000000/0.086*RES_hh_fec!O30/RES_hh_num!O30)</f>
        <v>1227.3096067862164</v>
      </c>
      <c r="P30" s="95">
        <f>IF(RES_hh_fec!P30=0,0,1000000/0.086*RES_hh_fec!P30/RES_hh_num!P30)</f>
        <v>1216.7242380313726</v>
      </c>
      <c r="Q30" s="95">
        <f>IF(RES_hh_fec!Q30=0,0,1000000/0.086*RES_hh_fec!Q30/RES_hh_num!Q30)</f>
        <v>1224.3542637062569</v>
      </c>
    </row>
    <row r="31" spans="1:17" ht="12" customHeight="1" x14ac:dyDescent="0.3">
      <c r="A31" s="87" t="s">
        <v>55</v>
      </c>
      <c r="B31" s="95">
        <f>IF(RES_hh_fec!B31=0,0,1000000/0.086*RES_hh_fec!B31/RES_hh_num!B31)</f>
        <v>1519.5087796674832</v>
      </c>
      <c r="C31" s="95">
        <f>IF(RES_hh_fec!C31=0,0,1000000/0.086*RES_hh_fec!C31/RES_hh_num!C31)</f>
        <v>1480.3352253799949</v>
      </c>
      <c r="D31" s="95">
        <f>IF(RES_hh_fec!D31=0,0,1000000/0.086*RES_hh_fec!D31/RES_hh_num!D31)</f>
        <v>1608.885429569983</v>
      </c>
      <c r="E31" s="95">
        <f>IF(RES_hh_fec!E31=0,0,1000000/0.086*RES_hh_fec!E31/RES_hh_num!E31)</f>
        <v>1616.9291515174557</v>
      </c>
      <c r="F31" s="95">
        <f>IF(RES_hh_fec!F31=0,0,1000000/0.086*RES_hh_fec!F31/RES_hh_num!F31)</f>
        <v>1413.6040193871488</v>
      </c>
      <c r="G31" s="95">
        <f>IF(RES_hh_fec!G31=0,0,1000000/0.086*RES_hh_fec!G31/RES_hh_num!G31)</f>
        <v>2132.6273882288128</v>
      </c>
      <c r="H31" s="95">
        <f>IF(RES_hh_fec!H31=0,0,1000000/0.086*RES_hh_fec!H31/RES_hh_num!H31)</f>
        <v>1882.5643896754423</v>
      </c>
      <c r="I31" s="95">
        <f>IF(RES_hh_fec!I31=0,0,1000000/0.086*RES_hh_fec!I31/RES_hh_num!I31)</f>
        <v>1890.0096782972209</v>
      </c>
      <c r="J31" s="95">
        <f>IF(RES_hh_fec!J31=0,0,1000000/0.086*RES_hh_fec!J31/RES_hh_num!J31)</f>
        <v>1546.1272325611581</v>
      </c>
      <c r="K31" s="95">
        <f>IF(RES_hh_fec!K31=0,0,1000000/0.086*RES_hh_fec!K31/RES_hh_num!K31)</f>
        <v>1657.6528622023714</v>
      </c>
      <c r="L31" s="95">
        <f>IF(RES_hh_fec!L31=0,0,1000000/0.086*RES_hh_fec!L31/RES_hh_num!L31)</f>
        <v>1661.1855074483069</v>
      </c>
      <c r="M31" s="95">
        <f>IF(RES_hh_fec!M31=0,0,1000000/0.086*RES_hh_fec!M31/RES_hh_num!M31)</f>
        <v>1690.3434984741514</v>
      </c>
      <c r="N31" s="95">
        <f>IF(RES_hh_fec!N31=0,0,1000000/0.086*RES_hh_fec!N31/RES_hh_num!N31)</f>
        <v>1684.663234223</v>
      </c>
      <c r="O31" s="95">
        <f>IF(RES_hh_fec!O31=0,0,1000000/0.086*RES_hh_fec!O31/RES_hh_num!O31)</f>
        <v>1665.5317941314293</v>
      </c>
      <c r="P31" s="95">
        <f>IF(RES_hh_fec!P31=0,0,1000000/0.086*RES_hh_fec!P31/RES_hh_num!P31)</f>
        <v>1708.1339175650517</v>
      </c>
      <c r="Q31" s="95">
        <f>IF(RES_hh_fec!Q31=0,0,1000000/0.086*RES_hh_fec!Q31/RES_hh_num!Q31)</f>
        <v>1689.1141924088058</v>
      </c>
    </row>
    <row r="32" spans="1:17" ht="12" customHeight="1" x14ac:dyDescent="0.3">
      <c r="A32" s="49" t="s">
        <v>60</v>
      </c>
      <c r="B32" s="18">
        <f>IF(RES_hh_fec!B32=0,0,1000000/0.086*RES_hh_fec!B32/RES_hh_num!B32)</f>
        <v>865.30456863123618</v>
      </c>
      <c r="C32" s="18">
        <f>IF(RES_hh_fec!C32=0,0,1000000/0.086*RES_hh_fec!C32/RES_hh_num!C32)</f>
        <v>876.596094437126</v>
      </c>
      <c r="D32" s="18">
        <f>IF(RES_hh_fec!D32=0,0,1000000/0.086*RES_hh_fec!D32/RES_hh_num!D32)</f>
        <v>895.17493251405369</v>
      </c>
      <c r="E32" s="18">
        <f>IF(RES_hh_fec!E32=0,0,1000000/0.086*RES_hh_fec!E32/RES_hh_num!E32)</f>
        <v>927.68623964244034</v>
      </c>
      <c r="F32" s="18">
        <f>IF(RES_hh_fec!F32=0,0,1000000/0.086*RES_hh_fec!F32/RES_hh_num!F32)</f>
        <v>941.93540331638417</v>
      </c>
      <c r="G32" s="18">
        <f>IF(RES_hh_fec!G32=0,0,1000000/0.086*RES_hh_fec!G32/RES_hh_num!G32)</f>
        <v>923.63000586737155</v>
      </c>
      <c r="H32" s="18">
        <f>IF(RES_hh_fec!H32=0,0,1000000/0.086*RES_hh_fec!H32/RES_hh_num!H32)</f>
        <v>951.81235258392951</v>
      </c>
      <c r="I32" s="18">
        <f>IF(RES_hh_fec!I32=0,0,1000000/0.086*RES_hh_fec!I32/RES_hh_num!I32)</f>
        <v>927.54012515173201</v>
      </c>
      <c r="J32" s="18">
        <f>IF(RES_hh_fec!J32=0,0,1000000/0.086*RES_hh_fec!J32/RES_hh_num!J32)</f>
        <v>943.09887952915938</v>
      </c>
      <c r="K32" s="18">
        <f>IF(RES_hh_fec!K32=0,0,1000000/0.086*RES_hh_fec!K32/RES_hh_num!K32)</f>
        <v>938.39745819819814</v>
      </c>
      <c r="L32" s="18">
        <f>IF(RES_hh_fec!L32=0,0,1000000/0.086*RES_hh_fec!L32/RES_hh_num!L32)</f>
        <v>977.9902620556868</v>
      </c>
      <c r="M32" s="18">
        <f>IF(RES_hh_fec!M32=0,0,1000000/0.086*RES_hh_fec!M32/RES_hh_num!M32)</f>
        <v>951.58828676775897</v>
      </c>
      <c r="N32" s="18">
        <f>IF(RES_hh_fec!N32=0,0,1000000/0.086*RES_hh_fec!N32/RES_hh_num!N32)</f>
        <v>979.14322428329808</v>
      </c>
      <c r="O32" s="18">
        <f>IF(RES_hh_fec!O32=0,0,1000000/0.086*RES_hh_fec!O32/RES_hh_num!O32)</f>
        <v>999.64991847796159</v>
      </c>
      <c r="P32" s="18">
        <f>IF(RES_hh_fec!P32=0,0,1000000/0.086*RES_hh_fec!P32/RES_hh_num!P32)</f>
        <v>965.8389041647315</v>
      </c>
      <c r="Q32" s="18">
        <f>IF(RES_hh_fec!Q32=0,0,1000000/0.086*RES_hh_fec!Q32/RES_hh_num!Q32)</f>
        <v>994.98433393287439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123</v>
      </c>
      <c r="B3" s="100">
        <f>IF(RES_hh_tes!B3=0,0,1000000/0.086*RES_hh_tes!B3/RES_hh_num!B3)</f>
        <v>9659.4408386845535</v>
      </c>
      <c r="C3" s="100">
        <f>IF(RES_hh_tes!C3=0,0,1000000/0.086*RES_hh_tes!C3/RES_hh_num!C3)</f>
        <v>10200.117805375638</v>
      </c>
      <c r="D3" s="100">
        <f>IF(RES_hh_tes!D3=0,0,1000000/0.086*RES_hh_tes!D3/RES_hh_num!D3)</f>
        <v>9923.4218483428504</v>
      </c>
      <c r="E3" s="100">
        <f>IF(RES_hh_tes!E3=0,0,1000000/0.086*RES_hh_tes!E3/RES_hh_num!E3)</f>
        <v>10209.171581433975</v>
      </c>
      <c r="F3" s="100">
        <f>IF(RES_hh_tes!F3=0,0,1000000/0.086*RES_hh_tes!F3/RES_hh_num!F3)</f>
        <v>10168.028368710568</v>
      </c>
      <c r="G3" s="100">
        <f>IF(RES_hh_tes!G3=0,0,1000000/0.086*RES_hh_tes!G3/RES_hh_num!G3)</f>
        <v>10100.004632837614</v>
      </c>
      <c r="H3" s="100">
        <f>IF(RES_hh_tes!H3=0,0,1000000/0.086*RES_hh_tes!H3/RES_hh_num!H3)</f>
        <v>9950.8860471384723</v>
      </c>
      <c r="I3" s="100">
        <f>IF(RES_hh_tes!I3=0,0,1000000/0.086*RES_hh_tes!I3/RES_hh_num!I3)</f>
        <v>9186.060381440564</v>
      </c>
      <c r="J3" s="100">
        <f>IF(RES_hh_tes!J3=0,0,1000000/0.086*RES_hh_tes!J3/RES_hh_num!J3)</f>
        <v>9637.9871172416442</v>
      </c>
      <c r="K3" s="100">
        <f>IF(RES_hh_tes!K3=0,0,1000000/0.086*RES_hh_tes!K3/RES_hh_num!K3)</f>
        <v>9481.053788695599</v>
      </c>
      <c r="L3" s="100">
        <f>IF(RES_hh_tes!L3=0,0,1000000/0.086*RES_hh_tes!L3/RES_hh_num!L3)</f>
        <v>10253.465981256979</v>
      </c>
      <c r="M3" s="100">
        <f>IF(RES_hh_tes!M3=0,0,1000000/0.086*RES_hh_tes!M3/RES_hh_num!M3)</f>
        <v>8903.2490245678746</v>
      </c>
      <c r="N3" s="100">
        <f>IF(RES_hh_tes!N3=0,0,1000000/0.086*RES_hh_tes!N3/RES_hh_num!N3)</f>
        <v>9470.7546116724807</v>
      </c>
      <c r="O3" s="100">
        <f>IF(RES_hh_tes!O3=0,0,1000000/0.086*RES_hh_tes!O3/RES_hh_num!O3)</f>
        <v>9676.8383479520526</v>
      </c>
      <c r="P3" s="100">
        <f>IF(RES_hh_tes!P3=0,0,1000000/0.086*RES_hh_tes!P3/RES_hh_num!P3)</f>
        <v>8374.570936042679</v>
      </c>
      <c r="Q3" s="100">
        <f>IF(RES_hh_tes!Q3=0,0,1000000/0.086*RES_hh_tes!Q3/RES_hh_num!Q3)</f>
        <v>8852.0902109248455</v>
      </c>
    </row>
    <row r="4" spans="1:17" ht="12.9" customHeight="1" x14ac:dyDescent="0.3">
      <c r="A4" s="89" t="s">
        <v>65</v>
      </c>
      <c r="B4" s="96">
        <f>IF(RES_hh_tes!B4=0,0,1000000/0.086*RES_hh_tes!B4/RES_hh_num!B4)</f>
        <v>7489.0291445723888</v>
      </c>
      <c r="C4" s="96">
        <f>IF(RES_hh_tes!C4=0,0,1000000/0.086*RES_hh_tes!C4/RES_hh_num!C4)</f>
        <v>8007.0864722505958</v>
      </c>
      <c r="D4" s="96">
        <f>IF(RES_hh_tes!D4=0,0,1000000/0.086*RES_hh_tes!D4/RES_hh_num!D4)</f>
        <v>7703.0619580542989</v>
      </c>
      <c r="E4" s="96">
        <f>IF(RES_hh_tes!E4=0,0,1000000/0.086*RES_hh_tes!E4/RES_hh_num!E4)</f>
        <v>7940.9298995729287</v>
      </c>
      <c r="F4" s="96">
        <f>IF(RES_hh_tes!F4=0,0,1000000/0.086*RES_hh_tes!F4/RES_hh_num!F4)</f>
        <v>7878.5654917291768</v>
      </c>
      <c r="G4" s="96">
        <f>IF(RES_hh_tes!G4=0,0,1000000/0.086*RES_hh_tes!G4/RES_hh_num!G4)</f>
        <v>7788.7159548624795</v>
      </c>
      <c r="H4" s="96">
        <f>IF(RES_hh_tes!H4=0,0,1000000/0.086*RES_hh_tes!H4/RES_hh_num!H4)</f>
        <v>7619.3407257843764</v>
      </c>
      <c r="I4" s="96">
        <f>IF(RES_hh_tes!I4=0,0,1000000/0.086*RES_hh_tes!I4/RES_hh_num!I4)</f>
        <v>6845.8187348186939</v>
      </c>
      <c r="J4" s="96">
        <f>IF(RES_hh_tes!J4=0,0,1000000/0.086*RES_hh_tes!J4/RES_hh_num!J4)</f>
        <v>7289.8292898881673</v>
      </c>
      <c r="K4" s="96">
        <f>IF(RES_hh_tes!K4=0,0,1000000/0.086*RES_hh_tes!K4/RES_hh_num!K4)</f>
        <v>7117.6787161420543</v>
      </c>
      <c r="L4" s="96">
        <f>IF(RES_hh_tes!L4=0,0,1000000/0.086*RES_hh_tes!L4/RES_hh_num!L4)</f>
        <v>7836.8369037595075</v>
      </c>
      <c r="M4" s="96">
        <f>IF(RES_hh_tes!M4=0,0,1000000/0.086*RES_hh_tes!M4/RES_hh_num!M4)</f>
        <v>6498.9129193714107</v>
      </c>
      <c r="N4" s="96">
        <f>IF(RES_hh_tes!N4=0,0,1000000/0.086*RES_hh_tes!N4/RES_hh_num!N4)</f>
        <v>6995.8420013112864</v>
      </c>
      <c r="O4" s="96">
        <f>IF(RES_hh_tes!O4=0,0,1000000/0.086*RES_hh_tes!O4/RES_hh_num!O4)</f>
        <v>7176.7555598930267</v>
      </c>
      <c r="P4" s="96">
        <f>IF(RES_hh_tes!P4=0,0,1000000/0.086*RES_hh_tes!P4/RES_hh_num!P4)</f>
        <v>5891.1462691891275</v>
      </c>
      <c r="Q4" s="96">
        <f>IF(RES_hh_tes!Q4=0,0,1000000/0.086*RES_hh_tes!Q4/RES_hh_num!Q4)</f>
        <v>6338.6139012940193</v>
      </c>
    </row>
    <row r="5" spans="1:17" ht="12" customHeight="1" x14ac:dyDescent="0.3">
      <c r="A5" s="87" t="s">
        <v>58</v>
      </c>
      <c r="B5" s="95">
        <f>IF(RES_hh_tes!B5=0,0,1000000/0.086*RES_hh_tes!B5/RES_hh_num!B5)</f>
        <v>6937.8844918265431</v>
      </c>
      <c r="C5" s="95">
        <f>IF(RES_hh_tes!C5=0,0,1000000/0.086*RES_hh_tes!C5/RES_hh_num!C5)</f>
        <v>7343.3863364492381</v>
      </c>
      <c r="D5" s="95">
        <f>IF(RES_hh_tes!D5=0,0,1000000/0.086*RES_hh_tes!D5/RES_hh_num!D5)</f>
        <v>7096.4074820481883</v>
      </c>
      <c r="E5" s="95">
        <f>IF(RES_hh_tes!E5=0,0,1000000/0.086*RES_hh_tes!E5/RES_hh_num!E5)</f>
        <v>6955.3633727034385</v>
      </c>
      <c r="F5" s="95">
        <f>IF(RES_hh_tes!F5=0,0,1000000/0.086*RES_hh_tes!F5/RES_hh_num!F5)</f>
        <v>6820.1195945764739</v>
      </c>
      <c r="G5" s="95">
        <f>IF(RES_hh_tes!G5=0,0,1000000/0.086*RES_hh_tes!G5/RES_hh_num!G5)</f>
        <v>6796.7443058722165</v>
      </c>
      <c r="H5" s="95">
        <f>IF(RES_hh_tes!H5=0,0,1000000/0.086*RES_hh_tes!H5/RES_hh_num!H5)</f>
        <v>7203.3834336806676</v>
      </c>
      <c r="I5" s="95">
        <f>IF(RES_hh_tes!I5=0,0,1000000/0.086*RES_hh_tes!I5/RES_hh_num!I5)</f>
        <v>6445.7396757250945</v>
      </c>
      <c r="J5" s="95">
        <f>IF(RES_hh_tes!J5=0,0,1000000/0.086*RES_hh_tes!J5/RES_hh_num!J5)</f>
        <v>6708.9249131394226</v>
      </c>
      <c r="K5" s="95">
        <f>IF(RES_hh_tes!K5=0,0,1000000/0.086*RES_hh_tes!K5/RES_hh_num!K5)</f>
        <v>6728.8541121859116</v>
      </c>
      <c r="L5" s="95">
        <f>IF(RES_hh_tes!L5=0,0,1000000/0.086*RES_hh_tes!L5/RES_hh_num!L5)</f>
        <v>7734.6994934828799</v>
      </c>
      <c r="M5" s="95">
        <f>IF(RES_hh_tes!M5=0,0,1000000/0.086*RES_hh_tes!M5/RES_hh_num!M5)</f>
        <v>6609.4600112480475</v>
      </c>
      <c r="N5" s="95">
        <f>IF(RES_hh_tes!N5=0,0,1000000/0.086*RES_hh_tes!N5/RES_hh_num!N5)</f>
        <v>6905.7948336751779</v>
      </c>
      <c r="O5" s="95">
        <f>IF(RES_hh_tes!O5=0,0,1000000/0.086*RES_hh_tes!O5/RES_hh_num!O5)</f>
        <v>6947.0767883287253</v>
      </c>
      <c r="P5" s="95">
        <f>IF(RES_hh_tes!P5=0,0,1000000/0.086*RES_hh_tes!P5/RES_hh_num!P5)</f>
        <v>6160.4563384443381</v>
      </c>
      <c r="Q5" s="95">
        <f>IF(RES_hh_tes!Q5=0,0,1000000/0.086*RES_hh_tes!Q5/RES_hh_num!Q5)</f>
        <v>6299.1591079607615</v>
      </c>
    </row>
    <row r="6" spans="1:17" ht="12" customHeight="1" x14ac:dyDescent="0.3">
      <c r="A6" s="87" t="s">
        <v>84</v>
      </c>
      <c r="B6" s="95">
        <f>IF(RES_hh_tes!B6=0,0,1000000/0.086*RES_hh_tes!B6/RES_hh_num!B6)</f>
        <v>4373.9226224121358</v>
      </c>
      <c r="C6" s="95">
        <f>IF(RES_hh_tes!C6=0,0,1000000/0.086*RES_hh_tes!C6/RES_hh_num!C6)</f>
        <v>4544.1748288044819</v>
      </c>
      <c r="D6" s="95">
        <f>IF(RES_hh_tes!D6=0,0,1000000/0.086*RES_hh_tes!D6/RES_hh_num!D6)</f>
        <v>4595.3975845914365</v>
      </c>
      <c r="E6" s="95">
        <f>IF(RES_hh_tes!E6=0,0,1000000/0.086*RES_hh_tes!E6/RES_hh_num!E6)</f>
        <v>4847.4522667427527</v>
      </c>
      <c r="F6" s="95">
        <f>IF(RES_hh_tes!F6=0,0,1000000/0.086*RES_hh_tes!F6/RES_hh_num!F6)</f>
        <v>5127.7185404182173</v>
      </c>
      <c r="G6" s="95">
        <f>IF(RES_hh_tes!G6=0,0,1000000/0.086*RES_hh_tes!G6/RES_hh_num!G6)</f>
        <v>5167.6753631387182</v>
      </c>
      <c r="H6" s="95">
        <f>IF(RES_hh_tes!H6=0,0,1000000/0.086*RES_hh_tes!H6/RES_hh_num!H6)</f>
        <v>5189.6338867276127</v>
      </c>
      <c r="I6" s="95">
        <f>IF(RES_hh_tes!I6=0,0,1000000/0.086*RES_hh_tes!I6/RES_hh_num!I6)</f>
        <v>4825.1100440843966</v>
      </c>
      <c r="J6" s="95">
        <f>IF(RES_hh_tes!J6=0,0,1000000/0.086*RES_hh_tes!J6/RES_hh_num!J6)</f>
        <v>4967.9727366854804</v>
      </c>
      <c r="K6" s="95">
        <f>IF(RES_hh_tes!K6=0,0,1000000/0.086*RES_hh_tes!K6/RES_hh_num!K6)</f>
        <v>4969.0980374102246</v>
      </c>
      <c r="L6" s="95">
        <f>IF(RES_hh_tes!L6=0,0,1000000/0.086*RES_hh_tes!L6/RES_hh_num!L6)</f>
        <v>5008.3728916279697</v>
      </c>
      <c r="M6" s="95">
        <f>IF(RES_hh_tes!M6=0,0,1000000/0.086*RES_hh_tes!M6/RES_hh_num!M6)</f>
        <v>4179.5814344247574</v>
      </c>
      <c r="N6" s="95">
        <f>IF(RES_hh_tes!N6=0,0,1000000/0.086*RES_hh_tes!N6/RES_hh_num!N6)</f>
        <v>4303.815621470726</v>
      </c>
      <c r="O6" s="95">
        <f>IF(RES_hh_tes!O6=0,0,1000000/0.086*RES_hh_tes!O6/RES_hh_num!O6)</f>
        <v>4308.00240184208</v>
      </c>
      <c r="P6" s="95">
        <f>IF(RES_hh_tes!P6=0,0,1000000/0.086*RES_hh_tes!P6/RES_hh_num!P6)</f>
        <v>3608.8479153395697</v>
      </c>
      <c r="Q6" s="95">
        <f>IF(RES_hh_tes!Q6=0,0,1000000/0.086*RES_hh_tes!Q6/RES_hh_num!Q6)</f>
        <v>3845.3720495462076</v>
      </c>
    </row>
    <row r="7" spans="1:17" ht="12" customHeight="1" x14ac:dyDescent="0.3">
      <c r="A7" s="87" t="s">
        <v>110</v>
      </c>
      <c r="B7" s="95">
        <f>IF(RES_hh_tes!B7=0,0,1000000/0.086*RES_hh_tes!B7/RES_hh_num!B7)</f>
        <v>7499.6002520276943</v>
      </c>
      <c r="C7" s="95">
        <f>IF(RES_hh_tes!C7=0,0,1000000/0.086*RES_hh_tes!C7/RES_hh_num!C7)</f>
        <v>8331.9554538172069</v>
      </c>
      <c r="D7" s="95">
        <f>IF(RES_hh_tes!D7=0,0,1000000/0.086*RES_hh_tes!D7/RES_hh_num!D7)</f>
        <v>7734.8064363496533</v>
      </c>
      <c r="E7" s="95">
        <f>IF(RES_hh_tes!E7=0,0,1000000/0.086*RES_hh_tes!E7/RES_hh_num!E7)</f>
        <v>8140.4070425431</v>
      </c>
      <c r="F7" s="95">
        <f>IF(RES_hh_tes!F7=0,0,1000000/0.086*RES_hh_tes!F7/RES_hh_num!F7)</f>
        <v>7961.6327913959176</v>
      </c>
      <c r="G7" s="95">
        <f>IF(RES_hh_tes!G7=0,0,1000000/0.086*RES_hh_tes!G7/RES_hh_num!G7)</f>
        <v>7962.7508813667946</v>
      </c>
      <c r="H7" s="95">
        <f>IF(RES_hh_tes!H7=0,0,1000000/0.086*RES_hh_tes!H7/RES_hh_num!H7)</f>
        <v>8029.627001096369</v>
      </c>
      <c r="I7" s="95">
        <f>IF(RES_hh_tes!I7=0,0,1000000/0.086*RES_hh_tes!I7/RES_hh_num!I7)</f>
        <v>6401.1110725665731</v>
      </c>
      <c r="J7" s="95">
        <f>IF(RES_hh_tes!J7=0,0,1000000/0.086*RES_hh_tes!J7/RES_hh_num!J7)</f>
        <v>7800.3116677346252</v>
      </c>
      <c r="K7" s="95">
        <f>IF(RES_hh_tes!K7=0,0,1000000/0.086*RES_hh_tes!K7/RES_hh_num!K7)</f>
        <v>7230.2150463532926</v>
      </c>
      <c r="L7" s="95">
        <f>IF(RES_hh_tes!L7=0,0,1000000/0.086*RES_hh_tes!L7/RES_hh_num!L7)</f>
        <v>7457.691154509841</v>
      </c>
      <c r="M7" s="95">
        <f>IF(RES_hh_tes!M7=0,0,1000000/0.086*RES_hh_tes!M7/RES_hh_num!M7)</f>
        <v>6440.4302065157199</v>
      </c>
      <c r="N7" s="95">
        <f>IF(RES_hh_tes!N7=0,0,1000000/0.086*RES_hh_tes!N7/RES_hh_num!N7)</f>
        <v>6772.2758636137778</v>
      </c>
      <c r="O7" s="95">
        <f>IF(RES_hh_tes!O7=0,0,1000000/0.086*RES_hh_tes!O7/RES_hh_num!O7)</f>
        <v>7054.2958338321059</v>
      </c>
      <c r="P7" s="95">
        <f>IF(RES_hh_tes!P7=0,0,1000000/0.086*RES_hh_tes!P7/RES_hh_num!P7)</f>
        <v>5886.9727631700543</v>
      </c>
      <c r="Q7" s="95">
        <f>IF(RES_hh_tes!Q7=0,0,1000000/0.086*RES_hh_tes!Q7/RES_hh_num!Q7)</f>
        <v>6189.0129435508279</v>
      </c>
    </row>
    <row r="8" spans="1:17" ht="12" customHeight="1" x14ac:dyDescent="0.3">
      <c r="A8" s="87" t="s">
        <v>109</v>
      </c>
      <c r="B8" s="95">
        <f>IF(RES_hh_tes!B8=0,0,1000000/0.086*RES_hh_tes!B8/RES_hh_num!B8)</f>
        <v>7597.3107943911873</v>
      </c>
      <c r="C8" s="95">
        <f>IF(RES_hh_tes!C8=0,0,1000000/0.086*RES_hh_tes!C8/RES_hh_num!C8)</f>
        <v>8004.2733699165847</v>
      </c>
      <c r="D8" s="95">
        <f>IF(RES_hh_tes!D8=0,0,1000000/0.086*RES_hh_tes!D8/RES_hh_num!D8)</f>
        <v>7738.3550428692715</v>
      </c>
      <c r="E8" s="95">
        <f>IF(RES_hh_tes!E8=0,0,1000000/0.086*RES_hh_tes!E8/RES_hh_num!E8)</f>
        <v>7902.8372577395976</v>
      </c>
      <c r="F8" s="95">
        <f>IF(RES_hh_tes!F8=0,0,1000000/0.086*RES_hh_tes!F8/RES_hh_num!F8)</f>
        <v>7910.5892090619573</v>
      </c>
      <c r="G8" s="95">
        <f>IF(RES_hh_tes!G8=0,0,1000000/0.086*RES_hh_tes!G8/RES_hh_num!G8)</f>
        <v>7727.461009297992</v>
      </c>
      <c r="H8" s="95">
        <f>IF(RES_hh_tes!H8=0,0,1000000/0.086*RES_hh_tes!H8/RES_hh_num!H8)</f>
        <v>7460.6387090892122</v>
      </c>
      <c r="I8" s="95">
        <f>IF(RES_hh_tes!I8=0,0,1000000/0.086*RES_hh_tes!I8/RES_hh_num!I8)</f>
        <v>6830.0161116869767</v>
      </c>
      <c r="J8" s="95">
        <f>IF(RES_hh_tes!J8=0,0,1000000/0.086*RES_hh_tes!J8/RES_hh_num!J8)</f>
        <v>7125.6162328429527</v>
      </c>
      <c r="K8" s="95">
        <f>IF(RES_hh_tes!K8=0,0,1000000/0.086*RES_hh_tes!K8/RES_hh_num!K8)</f>
        <v>6997.9437626157924</v>
      </c>
      <c r="L8" s="95">
        <f>IF(RES_hh_tes!L8=0,0,1000000/0.086*RES_hh_tes!L8/RES_hh_num!L8)</f>
        <v>7876.0059526012838</v>
      </c>
      <c r="M8" s="95">
        <f>IF(RES_hh_tes!M8=0,0,1000000/0.086*RES_hh_tes!M8/RES_hh_num!M8)</f>
        <v>6313.3985988508857</v>
      </c>
      <c r="N8" s="95">
        <f>IF(RES_hh_tes!N8=0,0,1000000/0.086*RES_hh_tes!N8/RES_hh_num!N8)</f>
        <v>6859.8547171700366</v>
      </c>
      <c r="O8" s="95">
        <f>IF(RES_hh_tes!O8=0,0,1000000/0.086*RES_hh_tes!O8/RES_hh_num!O8)</f>
        <v>7160.6536053405252</v>
      </c>
      <c r="P8" s="95">
        <f>IF(RES_hh_tes!P8=0,0,1000000/0.086*RES_hh_tes!P8/RES_hh_num!P8)</f>
        <v>5619.1520347502528</v>
      </c>
      <c r="Q8" s="95">
        <f>IF(RES_hh_tes!Q8=0,0,1000000/0.086*RES_hh_tes!Q8/RES_hh_num!Q8)</f>
        <v>6166.6798606933153</v>
      </c>
    </row>
    <row r="9" spans="1:17" ht="12" customHeight="1" x14ac:dyDescent="0.3">
      <c r="A9" s="87" t="s">
        <v>55</v>
      </c>
      <c r="B9" s="95">
        <f>IF(RES_hh_tes!B9=0,0,1000000/0.086*RES_hh_tes!B9/RES_hh_num!B9)</f>
        <v>5857.0053355636928</v>
      </c>
      <c r="C9" s="95">
        <f>IF(RES_hh_tes!C9=0,0,1000000/0.086*RES_hh_tes!C9/RES_hh_num!C9)</f>
        <v>6197.1531945095703</v>
      </c>
      <c r="D9" s="95">
        <f>IF(RES_hh_tes!D9=0,0,1000000/0.086*RES_hh_tes!D9/RES_hh_num!D9)</f>
        <v>6054.2853651121841</v>
      </c>
      <c r="E9" s="95">
        <f>IF(RES_hh_tes!E9=0,0,1000000/0.086*RES_hh_tes!E9/RES_hh_num!E9)</f>
        <v>6573.1662120771653</v>
      </c>
      <c r="F9" s="95">
        <f>IF(RES_hh_tes!F9=0,0,1000000/0.086*RES_hh_tes!F9/RES_hh_num!F9)</f>
        <v>6307.3765456042729</v>
      </c>
      <c r="G9" s="95">
        <f>IF(RES_hh_tes!G9=0,0,1000000/0.086*RES_hh_tes!G9/RES_hh_num!G9)</f>
        <v>6475.2876781965442</v>
      </c>
      <c r="H9" s="95">
        <f>IF(RES_hh_tes!H9=0,0,1000000/0.086*RES_hh_tes!H9/RES_hh_num!H9)</f>
        <v>6326.1008019682185</v>
      </c>
      <c r="I9" s="95">
        <f>IF(RES_hh_tes!I9=0,0,1000000/0.086*RES_hh_tes!I9/RES_hh_num!I9)</f>
        <v>6008.1537287194096</v>
      </c>
      <c r="J9" s="95">
        <f>IF(RES_hh_tes!J9=0,0,1000000/0.086*RES_hh_tes!J9/RES_hh_num!J9)</f>
        <v>6387.023798408175</v>
      </c>
      <c r="K9" s="95">
        <f>IF(RES_hh_tes!K9=0,0,1000000/0.086*RES_hh_tes!K9/RES_hh_num!K9)</f>
        <v>6373.3414588328451</v>
      </c>
      <c r="L9" s="95">
        <f>IF(RES_hh_tes!L9=0,0,1000000/0.086*RES_hh_tes!L9/RES_hh_num!L9)</f>
        <v>6774.7544610991199</v>
      </c>
      <c r="M9" s="95">
        <f>IF(RES_hh_tes!M9=0,0,1000000/0.086*RES_hh_tes!M9/RES_hh_num!M9)</f>
        <v>5744.4332324888055</v>
      </c>
      <c r="N9" s="95">
        <f>IF(RES_hh_tes!N9=0,0,1000000/0.086*RES_hh_tes!N9/RES_hh_num!N9)</f>
        <v>6201.3180458312581</v>
      </c>
      <c r="O9" s="95">
        <f>IF(RES_hh_tes!O9=0,0,1000000/0.086*RES_hh_tes!O9/RES_hh_num!O9)</f>
        <v>6080.7941912706046</v>
      </c>
      <c r="P9" s="95">
        <f>IF(RES_hh_tes!P9=0,0,1000000/0.086*RES_hh_tes!P9/RES_hh_num!P9)</f>
        <v>5161.6039562589713</v>
      </c>
      <c r="Q9" s="95">
        <f>IF(RES_hh_tes!Q9=0,0,1000000/0.086*RES_hh_tes!Q9/RES_hh_num!Q9)</f>
        <v>5512.3017750409208</v>
      </c>
    </row>
    <row r="10" spans="1:17" ht="12" customHeight="1" x14ac:dyDescent="0.3">
      <c r="A10" s="87" t="s">
        <v>79</v>
      </c>
      <c r="B10" s="95">
        <f>IF(RES_hh_tes!B10=0,0,1000000/0.086*RES_hh_tes!B10/RES_hh_num!B10)</f>
        <v>7542.36997178822</v>
      </c>
      <c r="C10" s="95">
        <f>IF(RES_hh_tes!C10=0,0,1000000/0.086*RES_hh_tes!C10/RES_hh_num!C10)</f>
        <v>7571.6196082035067</v>
      </c>
      <c r="D10" s="95">
        <f>IF(RES_hh_tes!D10=0,0,1000000/0.086*RES_hh_tes!D10/RES_hh_num!D10)</f>
        <v>7563.3387399563808</v>
      </c>
      <c r="E10" s="95">
        <f>IF(RES_hh_tes!E10=0,0,1000000/0.086*RES_hh_tes!E10/RES_hh_num!E10)</f>
        <v>7716.1940844029214</v>
      </c>
      <c r="F10" s="95">
        <f>IF(RES_hh_tes!F10=0,0,1000000/0.086*RES_hh_tes!F10/RES_hh_num!F10)</f>
        <v>8006.0188544329658</v>
      </c>
      <c r="G10" s="95">
        <f>IF(RES_hh_tes!G10=0,0,1000000/0.086*RES_hh_tes!G10/RES_hh_num!G10)</f>
        <v>6922.0523744426209</v>
      </c>
      <c r="H10" s="95">
        <f>IF(RES_hh_tes!H10=0,0,1000000/0.086*RES_hh_tes!H10/RES_hh_num!H10)</f>
        <v>6935.2898959316162</v>
      </c>
      <c r="I10" s="95">
        <f>IF(RES_hh_tes!I10=0,0,1000000/0.086*RES_hh_tes!I10/RES_hh_num!I10)</f>
        <v>5914.7450535147818</v>
      </c>
      <c r="J10" s="95">
        <f>IF(RES_hh_tes!J10=0,0,1000000/0.086*RES_hh_tes!J10/RES_hh_num!J10)</f>
        <v>6034.3311511913207</v>
      </c>
      <c r="K10" s="95">
        <f>IF(RES_hh_tes!K10=0,0,1000000/0.086*RES_hh_tes!K10/RES_hh_num!K10)</f>
        <v>6135.1055678228004</v>
      </c>
      <c r="L10" s="95">
        <f>IF(RES_hh_tes!L10=0,0,1000000/0.086*RES_hh_tes!L10/RES_hh_num!L10)</f>
        <v>6469.0982638371925</v>
      </c>
      <c r="M10" s="95">
        <f>IF(RES_hh_tes!M10=0,0,1000000/0.086*RES_hh_tes!M10/RES_hh_num!M10)</f>
        <v>5647.9264703225872</v>
      </c>
      <c r="N10" s="95">
        <f>IF(RES_hh_tes!N10=0,0,1000000/0.086*RES_hh_tes!N10/RES_hh_num!N10)</f>
        <v>5830.0830457116972</v>
      </c>
      <c r="O10" s="95">
        <f>IF(RES_hh_tes!O10=0,0,1000000/0.086*RES_hh_tes!O10/RES_hh_num!O10)</f>
        <v>5710.2566211502681</v>
      </c>
      <c r="P10" s="95">
        <f>IF(RES_hh_tes!P10=0,0,1000000/0.086*RES_hh_tes!P10/RES_hh_num!P10)</f>
        <v>5057.8160814997545</v>
      </c>
      <c r="Q10" s="95">
        <f>IF(RES_hh_tes!Q10=0,0,1000000/0.086*RES_hh_tes!Q10/RES_hh_num!Q10)</f>
        <v>5392.5167956426867</v>
      </c>
    </row>
    <row r="11" spans="1:17" ht="12" customHeight="1" x14ac:dyDescent="0.3">
      <c r="A11" s="87" t="s">
        <v>61</v>
      </c>
      <c r="B11" s="95">
        <f>IF(RES_hh_tes!B11=0,0,1000000/0.086*RES_hh_tes!B11/RES_hh_num!B11)</f>
        <v>7632.0941666143417</v>
      </c>
      <c r="C11" s="95">
        <f>IF(RES_hh_tes!C11=0,0,1000000/0.086*RES_hh_tes!C11/RES_hh_num!C11)</f>
        <v>8067.122802395219</v>
      </c>
      <c r="D11" s="95">
        <f>IF(RES_hh_tes!D11=0,0,1000000/0.086*RES_hh_tes!D11/RES_hh_num!D11)</f>
        <v>7965.6253302902587</v>
      </c>
      <c r="E11" s="95">
        <f>IF(RES_hh_tes!E11=0,0,1000000/0.086*RES_hh_tes!E11/RES_hh_num!E11)</f>
        <v>7769.4072227099678</v>
      </c>
      <c r="F11" s="95">
        <f>IF(RES_hh_tes!F11=0,0,1000000/0.086*RES_hh_tes!F11/RES_hh_num!F11)</f>
        <v>7814.9685748816919</v>
      </c>
      <c r="G11" s="95">
        <f>IF(RES_hh_tes!G11=0,0,1000000/0.086*RES_hh_tes!G11/RES_hh_num!G11)</f>
        <v>7830.4126113105185</v>
      </c>
      <c r="H11" s="95">
        <f>IF(RES_hh_tes!H11=0,0,1000000/0.086*RES_hh_tes!H11/RES_hh_num!H11)</f>
        <v>7615.9512784416611</v>
      </c>
      <c r="I11" s="95">
        <f>IF(RES_hh_tes!I11=0,0,1000000/0.086*RES_hh_tes!I11/RES_hh_num!I11)</f>
        <v>7134.1386898431037</v>
      </c>
      <c r="J11" s="95">
        <f>IF(RES_hh_tes!J11=0,0,1000000/0.086*RES_hh_tes!J11/RES_hh_num!J11)</f>
        <v>7341.2097614882659</v>
      </c>
      <c r="K11" s="95">
        <f>IF(RES_hh_tes!K11=0,0,1000000/0.086*RES_hh_tes!K11/RES_hh_num!K11)</f>
        <v>7372.1135154265139</v>
      </c>
      <c r="L11" s="95">
        <f>IF(RES_hh_tes!L11=0,0,1000000/0.086*RES_hh_tes!L11/RES_hh_num!L11)</f>
        <v>8240.6498579805229</v>
      </c>
      <c r="M11" s="95">
        <f>IF(RES_hh_tes!M11=0,0,1000000/0.086*RES_hh_tes!M11/RES_hh_num!M11)</f>
        <v>7201.9463698295485</v>
      </c>
      <c r="N11" s="95">
        <f>IF(RES_hh_tes!N11=0,0,1000000/0.086*RES_hh_tes!N11/RES_hh_num!N11)</f>
        <v>7560.3195114980899</v>
      </c>
      <c r="O11" s="95">
        <f>IF(RES_hh_tes!O11=0,0,1000000/0.086*RES_hh_tes!O11/RES_hh_num!O11)</f>
        <v>7679.3553667665292</v>
      </c>
      <c r="P11" s="95">
        <f>IF(RES_hh_tes!P11=0,0,1000000/0.086*RES_hh_tes!P11/RES_hh_num!P11)</f>
        <v>6638.0495353062461</v>
      </c>
      <c r="Q11" s="95">
        <f>IF(RES_hh_tes!Q11=0,0,1000000/0.086*RES_hh_tes!Q11/RES_hh_num!Q11)</f>
        <v>6913.3036686098003</v>
      </c>
    </row>
    <row r="12" spans="1:17" ht="12" customHeight="1" x14ac:dyDescent="0.3">
      <c r="A12" s="87" t="s">
        <v>115</v>
      </c>
      <c r="B12" s="95">
        <f>IF(RES_hh_tes!B12=0,0,1000000/0.086*RES_hh_tes!B12/RES_hh_num!B12)</f>
        <v>8900.1441126794489</v>
      </c>
      <c r="C12" s="95">
        <f>IF(RES_hh_tes!C12=0,0,1000000/0.086*RES_hh_tes!C12/RES_hh_num!C12)</f>
        <v>9224.8334800649172</v>
      </c>
      <c r="D12" s="95">
        <f>IF(RES_hh_tes!D12=0,0,1000000/0.086*RES_hh_tes!D12/RES_hh_num!D12)</f>
        <v>9093.8369405559133</v>
      </c>
      <c r="E12" s="95">
        <f>IF(RES_hh_tes!E12=0,0,1000000/0.086*RES_hh_tes!E12/RES_hh_num!E12)</f>
        <v>9323.5883255680656</v>
      </c>
      <c r="F12" s="95">
        <f>IF(RES_hh_tes!F12=0,0,1000000/0.086*RES_hh_tes!F12/RES_hh_num!F12)</f>
        <v>9081.317493880957</v>
      </c>
      <c r="G12" s="95">
        <f>IF(RES_hh_tes!G12=0,0,1000000/0.086*RES_hh_tes!G12/RES_hh_num!G12)</f>
        <v>9011.4700170478573</v>
      </c>
      <c r="H12" s="95">
        <f>IF(RES_hh_tes!H12=0,0,1000000/0.086*RES_hh_tes!H12/RES_hh_num!H12)</f>
        <v>8701.9793830345679</v>
      </c>
      <c r="I12" s="95">
        <f>IF(RES_hh_tes!I12=0,0,1000000/0.086*RES_hh_tes!I12/RES_hh_num!I12)</f>
        <v>8098.0092008751035</v>
      </c>
      <c r="J12" s="95">
        <f>IF(RES_hh_tes!J12=0,0,1000000/0.086*RES_hh_tes!J12/RES_hh_num!J12)</f>
        <v>8169.5941539853357</v>
      </c>
      <c r="K12" s="95">
        <f>IF(RES_hh_tes!K12=0,0,1000000/0.086*RES_hh_tes!K12/RES_hh_num!K12)</f>
        <v>8218.0133655948976</v>
      </c>
      <c r="L12" s="95">
        <f>IF(RES_hh_tes!L12=0,0,1000000/0.086*RES_hh_tes!L12/RES_hh_num!L12)</f>
        <v>9193.1626496766894</v>
      </c>
      <c r="M12" s="95">
        <f>IF(RES_hh_tes!M12=0,0,1000000/0.086*RES_hh_tes!M12/RES_hh_num!M12)</f>
        <v>7717.2968477891027</v>
      </c>
      <c r="N12" s="95">
        <f>IF(RES_hh_tes!N12=0,0,1000000/0.086*RES_hh_tes!N12/RES_hh_num!N12)</f>
        <v>8383.9410641961367</v>
      </c>
      <c r="O12" s="95">
        <f>IF(RES_hh_tes!O12=0,0,1000000/0.086*RES_hh_tes!O12/RES_hh_num!O12)</f>
        <v>8284.2091421105397</v>
      </c>
      <c r="P12" s="95">
        <f>IF(RES_hh_tes!P12=0,0,1000000/0.086*RES_hh_tes!P12/RES_hh_num!P12)</f>
        <v>7280.1248468947624</v>
      </c>
      <c r="Q12" s="95">
        <f>IF(RES_hh_tes!Q12=0,0,1000000/0.086*RES_hh_tes!Q12/RES_hh_num!Q12)</f>
        <v>7683.6968506944595</v>
      </c>
    </row>
    <row r="13" spans="1:17" ht="12" customHeight="1" x14ac:dyDescent="0.3">
      <c r="A13" s="51" t="s">
        <v>114</v>
      </c>
      <c r="B13" s="22">
        <f>IF(RES_hh_tes!B13=0,0,1000000/0.086*RES_hh_tes!B13/RES_hh_num!B13)</f>
        <v>8425.1927533257258</v>
      </c>
      <c r="C13" s="22">
        <f>IF(RES_hh_tes!C13=0,0,1000000/0.086*RES_hh_tes!C13/RES_hh_num!C13)</f>
        <v>8982.564810421738</v>
      </c>
      <c r="D13" s="22">
        <f>IF(RES_hh_tes!D13=0,0,1000000/0.086*RES_hh_tes!D13/RES_hh_num!D13)</f>
        <v>8642.9797902259706</v>
      </c>
      <c r="E13" s="22">
        <f>IF(RES_hh_tes!E13=0,0,1000000/0.086*RES_hh_tes!E13/RES_hh_num!E13)</f>
        <v>8998.0048519902448</v>
      </c>
      <c r="F13" s="22">
        <f>IF(RES_hh_tes!F13=0,0,1000000/0.086*RES_hh_tes!F13/RES_hh_num!F13)</f>
        <v>8992.5390338267953</v>
      </c>
      <c r="G13" s="22">
        <f>IF(RES_hh_tes!G13=0,0,1000000/0.086*RES_hh_tes!G13/RES_hh_num!G13)</f>
        <v>8662.3556714454844</v>
      </c>
      <c r="H13" s="22">
        <f>IF(RES_hh_tes!H13=0,0,1000000/0.086*RES_hh_tes!H13/RES_hh_num!H13)</f>
        <v>8449.5861179273252</v>
      </c>
      <c r="I13" s="22">
        <f>IF(RES_hh_tes!I13=0,0,1000000/0.086*RES_hh_tes!I13/RES_hh_num!I13)</f>
        <v>7584.9982895497751</v>
      </c>
      <c r="J13" s="22">
        <f>IF(RES_hh_tes!J13=0,0,1000000/0.086*RES_hh_tes!J13/RES_hh_num!J13)</f>
        <v>7877.3402640638697</v>
      </c>
      <c r="K13" s="22">
        <f>IF(RES_hh_tes!K13=0,0,1000000/0.086*RES_hh_tes!K13/RES_hh_num!K13)</f>
        <v>7548.7329630880085</v>
      </c>
      <c r="L13" s="22">
        <f>IF(RES_hh_tes!L13=0,0,1000000/0.086*RES_hh_tes!L13/RES_hh_num!L13)</f>
        <v>8547.3599559356462</v>
      </c>
      <c r="M13" s="22">
        <f>IF(RES_hh_tes!M13=0,0,1000000/0.086*RES_hh_tes!M13/RES_hh_num!M13)</f>
        <v>6724.1152919017441</v>
      </c>
      <c r="N13" s="22">
        <f>IF(RES_hh_tes!N13=0,0,1000000/0.086*RES_hh_tes!N13/RES_hh_num!N13)</f>
        <v>7584.5989730171032</v>
      </c>
      <c r="O13" s="22">
        <f>IF(RES_hh_tes!O13=0,0,1000000/0.086*RES_hh_tes!O13/RES_hh_num!O13)</f>
        <v>7864.5672987382113</v>
      </c>
      <c r="P13" s="22">
        <f>IF(RES_hh_tes!P13=0,0,1000000/0.086*RES_hh_tes!P13/RES_hh_num!P13)</f>
        <v>6315.6626192516051</v>
      </c>
      <c r="Q13" s="22">
        <f>IF(RES_hh_tes!Q13=0,0,1000000/0.086*RES_hh_tes!Q13/RES_hh_num!Q13)</f>
        <v>6786.2093769543872</v>
      </c>
    </row>
    <row r="14" spans="1:17" ht="12" customHeight="1" x14ac:dyDescent="0.3">
      <c r="A14" s="99" t="s">
        <v>117</v>
      </c>
      <c r="B14" s="98">
        <f>IF(RES_hh_tes!B14=0,0,1000000/0.086*RES_hh_tes!B14/RES_hh_num!B14)</f>
        <v>140.65342544233124</v>
      </c>
      <c r="C14" s="98">
        <f>IF(RES_hh_tes!C14=0,0,1000000/0.086*RES_hh_tes!C14/RES_hh_num!C14)</f>
        <v>149.66755724537424</v>
      </c>
      <c r="D14" s="98">
        <f>IF(RES_hh_tes!D14=0,0,1000000/0.086*RES_hh_tes!D14/RES_hh_num!D14)</f>
        <v>148.61254094691569</v>
      </c>
      <c r="E14" s="98">
        <f>IF(RES_hh_tes!E14=0,0,1000000/0.086*RES_hh_tes!E14/RES_hh_num!E14)</f>
        <v>173.64263622576041</v>
      </c>
      <c r="F14" s="98">
        <f>IF(RES_hh_tes!F14=0,0,1000000/0.086*RES_hh_tes!F14/RES_hh_num!F14)</f>
        <v>174.64777867368528</v>
      </c>
      <c r="G14" s="98">
        <f>IF(RES_hh_tes!G14=0,0,1000000/0.086*RES_hh_tes!G14/RES_hh_num!G14)</f>
        <v>168.11210879386473</v>
      </c>
      <c r="H14" s="98">
        <f>IF(RES_hh_tes!H14=0,0,1000000/0.086*RES_hh_tes!H14/RES_hh_num!H14)</f>
        <v>163.06355094909921</v>
      </c>
      <c r="I14" s="98">
        <f>IF(RES_hh_tes!I14=0,0,1000000/0.086*RES_hh_tes!I14/RES_hh_num!I14)</f>
        <v>154.39953106836762</v>
      </c>
      <c r="J14" s="98">
        <f>IF(RES_hh_tes!J14=0,0,1000000/0.086*RES_hh_tes!J14/RES_hh_num!J14)</f>
        <v>132.31593060897552</v>
      </c>
      <c r="K14" s="98">
        <f>IF(RES_hh_tes!K14=0,0,1000000/0.086*RES_hh_tes!K14/RES_hh_num!K14)</f>
        <v>129.32301040134607</v>
      </c>
      <c r="L14" s="98">
        <f>IF(RES_hh_tes!L14=0,0,1000000/0.086*RES_hh_tes!L14/RES_hh_num!L14)</f>
        <v>147.54747119750002</v>
      </c>
      <c r="M14" s="98">
        <f>IF(RES_hh_tes!M14=0,0,1000000/0.086*RES_hh_tes!M14/RES_hh_num!M14)</f>
        <v>132.23953819702962</v>
      </c>
      <c r="N14" s="98">
        <f>IF(RES_hh_tes!N14=0,0,1000000/0.086*RES_hh_tes!N14/RES_hh_num!N14)</f>
        <v>148.15198049065603</v>
      </c>
      <c r="O14" s="98">
        <f>IF(RES_hh_tes!O14=0,0,1000000/0.086*RES_hh_tes!O14/RES_hh_num!O14)</f>
        <v>151.82170068771606</v>
      </c>
      <c r="P14" s="98">
        <f>IF(RES_hh_tes!P14=0,0,1000000/0.086*RES_hh_tes!P14/RES_hh_num!P14)</f>
        <v>126.51202819927749</v>
      </c>
      <c r="Q14" s="98">
        <f>IF(RES_hh_tes!Q14=0,0,1000000/0.086*RES_hh_tes!Q14/RES_hh_num!Q14)</f>
        <v>148.49977203905243</v>
      </c>
    </row>
    <row r="15" spans="1:17" ht="12.9" customHeight="1" x14ac:dyDescent="0.3">
      <c r="A15" s="89" t="s">
        <v>112</v>
      </c>
      <c r="B15" s="96">
        <f t="shared" ref="B15:Q15" si="0">B16</f>
        <v>50.850807308918867</v>
      </c>
      <c r="C15" s="96">
        <f t="shared" si="0"/>
        <v>57.047673167077377</v>
      </c>
      <c r="D15" s="96">
        <f t="shared" si="0"/>
        <v>63.041786094802085</v>
      </c>
      <c r="E15" s="96">
        <f t="shared" si="0"/>
        <v>69.183659804027442</v>
      </c>
      <c r="F15" s="96">
        <f t="shared" si="0"/>
        <v>76.708055383279302</v>
      </c>
      <c r="G15" s="96">
        <f t="shared" si="0"/>
        <v>85.637675038815715</v>
      </c>
      <c r="H15" s="96">
        <f t="shared" si="0"/>
        <v>95.726327685334567</v>
      </c>
      <c r="I15" s="96">
        <f t="shared" si="0"/>
        <v>105.03337097487692</v>
      </c>
      <c r="J15" s="96">
        <f t="shared" si="0"/>
        <v>117.8561471603614</v>
      </c>
      <c r="K15" s="96">
        <f t="shared" si="0"/>
        <v>129.42884063900752</v>
      </c>
      <c r="L15" s="96">
        <f t="shared" si="0"/>
        <v>142.9766212840309</v>
      </c>
      <c r="M15" s="96">
        <f t="shared" si="0"/>
        <v>162.54777964524465</v>
      </c>
      <c r="N15" s="96">
        <f t="shared" si="0"/>
        <v>182.26798424091575</v>
      </c>
      <c r="O15" s="96">
        <f t="shared" si="0"/>
        <v>193.36967012836061</v>
      </c>
      <c r="P15" s="96">
        <f t="shared" si="0"/>
        <v>205.02002186798853</v>
      </c>
      <c r="Q15" s="96">
        <f t="shared" si="0"/>
        <v>216.01733831840582</v>
      </c>
    </row>
    <row r="16" spans="1:17" ht="12" customHeight="1" x14ac:dyDescent="0.3">
      <c r="A16" s="87" t="s">
        <v>111</v>
      </c>
      <c r="B16" s="97">
        <f>IF(RES_hh_tes!B16=0,0,1000000/0.086*RES_hh_tes!B16/RES_hh_num!B$3)</f>
        <v>50.850807308918867</v>
      </c>
      <c r="C16" s="97">
        <f>IF(RES_hh_tes!C16=0,0,1000000/0.086*RES_hh_tes!C16/RES_hh_num!C$3)</f>
        <v>57.047673167077377</v>
      </c>
      <c r="D16" s="97">
        <f>IF(RES_hh_tes!D16=0,0,1000000/0.086*RES_hh_tes!D16/RES_hh_num!D$3)</f>
        <v>63.041786094802085</v>
      </c>
      <c r="E16" s="97">
        <f>IF(RES_hh_tes!E16=0,0,1000000/0.086*RES_hh_tes!E16/RES_hh_num!E$3)</f>
        <v>69.183659804027442</v>
      </c>
      <c r="F16" s="97">
        <f>IF(RES_hh_tes!F16=0,0,1000000/0.086*RES_hh_tes!F16/RES_hh_num!F$3)</f>
        <v>76.708055383279302</v>
      </c>
      <c r="G16" s="97">
        <f>IF(RES_hh_tes!G16=0,0,1000000/0.086*RES_hh_tes!G16/RES_hh_num!G$3)</f>
        <v>85.637675038815715</v>
      </c>
      <c r="H16" s="97">
        <f>IF(RES_hh_tes!H16=0,0,1000000/0.086*RES_hh_tes!H16/RES_hh_num!H$3)</f>
        <v>95.726327685334567</v>
      </c>
      <c r="I16" s="97">
        <f>IF(RES_hh_tes!I16=0,0,1000000/0.086*RES_hh_tes!I16/RES_hh_num!I$3)</f>
        <v>105.03337097487692</v>
      </c>
      <c r="J16" s="97">
        <f>IF(RES_hh_tes!J16=0,0,1000000/0.086*RES_hh_tes!J16/RES_hh_num!J$3)</f>
        <v>117.8561471603614</v>
      </c>
      <c r="K16" s="97">
        <f>IF(RES_hh_tes!K16=0,0,1000000/0.086*RES_hh_tes!K16/RES_hh_num!K$3)</f>
        <v>129.42884063900752</v>
      </c>
      <c r="L16" s="97">
        <f>IF(RES_hh_tes!L16=0,0,1000000/0.086*RES_hh_tes!L16/RES_hh_num!L$3)</f>
        <v>142.9766212840309</v>
      </c>
      <c r="M16" s="97">
        <f>IF(RES_hh_tes!M16=0,0,1000000/0.086*RES_hh_tes!M16/RES_hh_num!M$3)</f>
        <v>162.54777964524465</v>
      </c>
      <c r="N16" s="97">
        <f>IF(RES_hh_tes!N16=0,0,1000000/0.086*RES_hh_tes!N16/RES_hh_num!N$3)</f>
        <v>182.26798424091575</v>
      </c>
      <c r="O16" s="97">
        <f>IF(RES_hh_tes!O16=0,0,1000000/0.086*RES_hh_tes!O16/RES_hh_num!O$3)</f>
        <v>193.36967012836061</v>
      </c>
      <c r="P16" s="97">
        <f>IF(RES_hh_tes!P16=0,0,1000000/0.086*RES_hh_tes!P16/RES_hh_num!P$3)</f>
        <v>205.02002186798853</v>
      </c>
      <c r="Q16" s="97">
        <f>IF(RES_hh_tes!Q16=0,0,1000000/0.086*RES_hh_tes!Q16/RES_hh_num!Q$3)</f>
        <v>216.01733831840582</v>
      </c>
    </row>
    <row r="17" spans="1:17" ht="12.9" customHeight="1" x14ac:dyDescent="0.3">
      <c r="A17" s="89" t="s">
        <v>63</v>
      </c>
      <c r="B17" s="96">
        <f>IF(RES_hh_tes!B17=0,0,1000000/0.086*RES_hh_tes!B17/RES_hh_num!B17)</f>
        <v>1488.321097911675</v>
      </c>
      <c r="C17" s="96">
        <f>IF(RES_hh_tes!C17=0,0,1000000/0.086*RES_hh_tes!C17/RES_hh_num!C17)</f>
        <v>1498.2594623166462</v>
      </c>
      <c r="D17" s="96">
        <f>IF(RES_hh_tes!D17=0,0,1000000/0.086*RES_hh_tes!D17/RES_hh_num!D17)</f>
        <v>1502.9725041718982</v>
      </c>
      <c r="E17" s="96">
        <f>IF(RES_hh_tes!E17=0,0,1000000/0.086*RES_hh_tes!E17/RES_hh_num!E17)</f>
        <v>1520.1267864548402</v>
      </c>
      <c r="F17" s="96">
        <f>IF(RES_hh_tes!F17=0,0,1000000/0.086*RES_hh_tes!F17/RES_hh_num!F17)</f>
        <v>1524.2570960596952</v>
      </c>
      <c r="G17" s="96">
        <f>IF(RES_hh_tes!G17=0,0,1000000/0.086*RES_hh_tes!G17/RES_hh_num!G17)</f>
        <v>1527.2973947213984</v>
      </c>
      <c r="H17" s="96">
        <f>IF(RES_hh_tes!H17=0,0,1000000/0.086*RES_hh_tes!H17/RES_hh_num!H17)</f>
        <v>1528.8518940421257</v>
      </c>
      <c r="I17" s="96">
        <f>IF(RES_hh_tes!I17=0,0,1000000/0.086*RES_hh_tes!I17/RES_hh_num!I17)</f>
        <v>1522.5867139313245</v>
      </c>
      <c r="J17" s="96">
        <f>IF(RES_hh_tes!J17=0,0,1000000/0.086*RES_hh_tes!J17/RES_hh_num!J17)</f>
        <v>1522.5044125359466</v>
      </c>
      <c r="K17" s="96">
        <f>IF(RES_hh_tes!K17=0,0,1000000/0.086*RES_hh_tes!K17/RES_hh_num!K17)</f>
        <v>1521.4721163689344</v>
      </c>
      <c r="L17" s="96">
        <f>IF(RES_hh_tes!L17=0,0,1000000/0.086*RES_hh_tes!L17/RES_hh_num!L17)</f>
        <v>1546.5011835593432</v>
      </c>
      <c r="M17" s="96">
        <f>IF(RES_hh_tes!M17=0,0,1000000/0.086*RES_hh_tes!M17/RES_hh_num!M17)</f>
        <v>1524.9190785024075</v>
      </c>
      <c r="N17" s="96">
        <f>IF(RES_hh_tes!N17=0,0,1000000/0.086*RES_hh_tes!N17/RES_hh_num!N17)</f>
        <v>1562.6336768125404</v>
      </c>
      <c r="O17" s="96">
        <f>IF(RES_hh_tes!O17=0,0,1000000/0.086*RES_hh_tes!O17/RES_hh_num!O17)</f>
        <v>1571.698156111755</v>
      </c>
      <c r="P17" s="96">
        <f>IF(RES_hh_tes!P17=0,0,1000000/0.086*RES_hh_tes!P17/RES_hh_num!P17)</f>
        <v>1554.3811464998964</v>
      </c>
      <c r="Q17" s="96">
        <f>IF(RES_hh_tes!Q17=0,0,1000000/0.086*RES_hh_tes!Q17/RES_hh_num!Q17)</f>
        <v>1557.7387521611761</v>
      </c>
    </row>
    <row r="18" spans="1:17" ht="12" customHeight="1" x14ac:dyDescent="0.3">
      <c r="A18" s="87" t="s">
        <v>58</v>
      </c>
      <c r="B18" s="95">
        <f>IF(RES_hh_tes!B18=0,0,1000000/0.086*RES_hh_tes!B18/RES_hh_num!B18)</f>
        <v>1412.4849535121575</v>
      </c>
      <c r="C18" s="95">
        <f>IF(RES_hh_tes!C18=0,0,1000000/0.086*RES_hh_tes!C18/RES_hh_num!C18)</f>
        <v>1410.3832185069728</v>
      </c>
      <c r="D18" s="95">
        <f>IF(RES_hh_tes!D18=0,0,1000000/0.086*RES_hh_tes!D18/RES_hh_num!D18)</f>
        <v>1406.3033129927221</v>
      </c>
      <c r="E18" s="95">
        <f>IF(RES_hh_tes!E18=0,0,1000000/0.086*RES_hh_tes!E18/RES_hh_num!E18)</f>
        <v>1414.2624963936921</v>
      </c>
      <c r="F18" s="95">
        <f>IF(RES_hh_tes!F18=0,0,1000000/0.086*RES_hh_tes!F18/RES_hh_num!F18)</f>
        <v>1429.0352933343761</v>
      </c>
      <c r="G18" s="95">
        <f>IF(RES_hh_tes!G18=0,0,1000000/0.086*RES_hh_tes!G18/RES_hh_num!G18)</f>
        <v>1419.5756153302525</v>
      </c>
      <c r="H18" s="95">
        <f>IF(RES_hh_tes!H18=0,0,1000000/0.086*RES_hh_tes!H18/RES_hh_num!H18)</f>
        <v>1442.5985006189185</v>
      </c>
      <c r="I18" s="95">
        <f>IF(RES_hh_tes!I18=0,0,1000000/0.086*RES_hh_tes!I18/RES_hh_num!I18)</f>
        <v>1409.2650930118532</v>
      </c>
      <c r="J18" s="95">
        <f>IF(RES_hh_tes!J18=0,0,1000000/0.086*RES_hh_tes!J18/RES_hh_num!J18)</f>
        <v>1450.6430487739772</v>
      </c>
      <c r="K18" s="95">
        <f>IF(RES_hh_tes!K18=0,0,1000000/0.086*RES_hh_tes!K18/RES_hh_num!K18)</f>
        <v>1482.6627302937522</v>
      </c>
      <c r="L18" s="95">
        <f>IF(RES_hh_tes!L18=0,0,1000000/0.086*RES_hh_tes!L18/RES_hh_num!L18)</f>
        <v>1491.558116517341</v>
      </c>
      <c r="M18" s="95">
        <f>IF(RES_hh_tes!M18=0,0,1000000/0.086*RES_hh_tes!M18/RES_hh_num!M18)</f>
        <v>1491.8776527500715</v>
      </c>
      <c r="N18" s="95">
        <f>IF(RES_hh_tes!N18=0,0,1000000/0.086*RES_hh_tes!N18/RES_hh_num!N18)</f>
        <v>1527.7336408853564</v>
      </c>
      <c r="O18" s="95">
        <f>IF(RES_hh_tes!O18=0,0,1000000/0.086*RES_hh_tes!O18/RES_hh_num!O18)</f>
        <v>1532.0182308008166</v>
      </c>
      <c r="P18" s="95">
        <f>IF(RES_hh_tes!P18=0,0,1000000/0.086*RES_hh_tes!P18/RES_hh_num!P18)</f>
        <v>1532.7959024389324</v>
      </c>
      <c r="Q18" s="95">
        <f>IF(RES_hh_tes!Q18=0,0,1000000/0.086*RES_hh_tes!Q18/RES_hh_num!Q18)</f>
        <v>1530.956987010605</v>
      </c>
    </row>
    <row r="19" spans="1:17" s="28" customFormat="1" ht="12" customHeight="1" x14ac:dyDescent="0.3">
      <c r="A19" s="87" t="s">
        <v>84</v>
      </c>
      <c r="B19" s="95">
        <f>IF(RES_hh_tes!B19=0,0,1000000/0.086*RES_hh_tes!B19/RES_hh_num!B19)</f>
        <v>1250.4150897944905</v>
      </c>
      <c r="C19" s="95">
        <f>IF(RES_hh_tes!C19=0,0,1000000/0.086*RES_hh_tes!C19/RES_hh_num!C19)</f>
        <v>1265.7785580808434</v>
      </c>
      <c r="D19" s="95">
        <f>IF(RES_hh_tes!D19=0,0,1000000/0.086*RES_hh_tes!D19/RES_hh_num!D19)</f>
        <v>1279.5465006544059</v>
      </c>
      <c r="E19" s="95">
        <f>IF(RES_hh_tes!E19=0,0,1000000/0.086*RES_hh_tes!E19/RES_hh_num!E19)</f>
        <v>1297.2908667469653</v>
      </c>
      <c r="F19" s="95">
        <f>IF(RES_hh_tes!F19=0,0,1000000/0.086*RES_hh_tes!F19/RES_hh_num!F19)</f>
        <v>1308.1073053497371</v>
      </c>
      <c r="G19" s="95">
        <f>IF(RES_hh_tes!G19=0,0,1000000/0.086*RES_hh_tes!G19/RES_hh_num!G19)</f>
        <v>1329.1539671933897</v>
      </c>
      <c r="H19" s="95">
        <f>IF(RES_hh_tes!H19=0,0,1000000/0.086*RES_hh_tes!H19/RES_hh_num!H19)</f>
        <v>1337.1039667505729</v>
      </c>
      <c r="I19" s="95">
        <f>IF(RES_hh_tes!I19=0,0,1000000/0.086*RES_hh_tes!I19/RES_hh_num!I19)</f>
        <v>1353.1800606694856</v>
      </c>
      <c r="J19" s="95">
        <f>IF(RES_hh_tes!J19=0,0,1000000/0.086*RES_hh_tes!J19/RES_hh_num!J19)</f>
        <v>1361.7998085234265</v>
      </c>
      <c r="K19" s="95">
        <f>IF(RES_hh_tes!K19=0,0,1000000/0.086*RES_hh_tes!K19/RES_hh_num!K19)</f>
        <v>1363.9979387551941</v>
      </c>
      <c r="L19" s="95">
        <f>IF(RES_hh_tes!L19=0,0,1000000/0.086*RES_hh_tes!L19/RES_hh_num!L19)</f>
        <v>1372.2622932919598</v>
      </c>
      <c r="M19" s="95">
        <f>IF(RES_hh_tes!M19=0,0,1000000/0.086*RES_hh_tes!M19/RES_hh_num!M19)</f>
        <v>1352.240105556657</v>
      </c>
      <c r="N19" s="95">
        <f>IF(RES_hh_tes!N19=0,0,1000000/0.086*RES_hh_tes!N19/RES_hh_num!N19)</f>
        <v>1383.157202991471</v>
      </c>
      <c r="O19" s="95">
        <f>IF(RES_hh_tes!O19=0,0,1000000/0.086*RES_hh_tes!O19/RES_hh_num!O19)</f>
        <v>1377.5214396091797</v>
      </c>
      <c r="P19" s="95">
        <f>IF(RES_hh_tes!P19=0,0,1000000/0.086*RES_hh_tes!P19/RES_hh_num!P19)</f>
        <v>1355.7628213109688</v>
      </c>
      <c r="Q19" s="95">
        <f>IF(RES_hh_tes!Q19=0,0,1000000/0.086*RES_hh_tes!Q19/RES_hh_num!Q19)</f>
        <v>1332.9526891100738</v>
      </c>
    </row>
    <row r="20" spans="1:17" ht="12" customHeight="1" x14ac:dyDescent="0.3">
      <c r="A20" s="87" t="s">
        <v>110</v>
      </c>
      <c r="B20" s="95">
        <f>IF(RES_hh_tes!B20=0,0,1000000/0.086*RES_hh_tes!B20/RES_hh_num!B20)</f>
        <v>1481.2156308951526</v>
      </c>
      <c r="C20" s="95">
        <f>IF(RES_hh_tes!C20=0,0,1000000/0.086*RES_hh_tes!C20/RES_hh_num!C20)</f>
        <v>1503.0004820544113</v>
      </c>
      <c r="D20" s="95">
        <f>IF(RES_hh_tes!D20=0,0,1000000/0.086*RES_hh_tes!D20/RES_hh_num!D20)</f>
        <v>1463.4279395708988</v>
      </c>
      <c r="E20" s="95">
        <f>IF(RES_hh_tes!E20=0,0,1000000/0.086*RES_hh_tes!E20/RES_hh_num!E20)</f>
        <v>1476.4314144037803</v>
      </c>
      <c r="F20" s="95">
        <f>IF(RES_hh_tes!F20=0,0,1000000/0.086*RES_hh_tes!F20/RES_hh_num!F20)</f>
        <v>1470.5232801310522</v>
      </c>
      <c r="G20" s="95">
        <f>IF(RES_hh_tes!G20=0,0,1000000/0.086*RES_hh_tes!G20/RES_hh_num!G20)</f>
        <v>1461.0622864826919</v>
      </c>
      <c r="H20" s="95">
        <f>IF(RES_hh_tes!H20=0,0,1000000/0.086*RES_hh_tes!H20/RES_hh_num!H20)</f>
        <v>1454.6733256017787</v>
      </c>
      <c r="I20" s="95">
        <f>IF(RES_hh_tes!I20=0,0,1000000/0.086*RES_hh_tes!I20/RES_hh_num!I20)</f>
        <v>1423.3559118556675</v>
      </c>
      <c r="J20" s="95">
        <f>IF(RES_hh_tes!J20=0,0,1000000/0.086*RES_hh_tes!J20/RES_hh_num!J20)</f>
        <v>1432.2734113023178</v>
      </c>
      <c r="K20" s="95">
        <f>IF(RES_hh_tes!K20=0,0,1000000/0.086*RES_hh_tes!K20/RES_hh_num!K20)</f>
        <v>1420.8094855389954</v>
      </c>
      <c r="L20" s="95">
        <f>IF(RES_hh_tes!L20=0,0,1000000/0.086*RES_hh_tes!L20/RES_hh_num!L20)</f>
        <v>1401.7343341568339</v>
      </c>
      <c r="M20" s="95">
        <f>IF(RES_hh_tes!M20=0,0,1000000/0.086*RES_hh_tes!M20/RES_hh_num!M20)</f>
        <v>1391.8372931823035</v>
      </c>
      <c r="N20" s="95">
        <f>IF(RES_hh_tes!N20=0,0,1000000/0.086*RES_hh_tes!N20/RES_hh_num!N20)</f>
        <v>1403.1482581083053</v>
      </c>
      <c r="O20" s="95">
        <f>IF(RES_hh_tes!O20=0,0,1000000/0.086*RES_hh_tes!O20/RES_hh_num!O20)</f>
        <v>1411.9783705294763</v>
      </c>
      <c r="P20" s="95">
        <f>IF(RES_hh_tes!P20=0,0,1000000/0.086*RES_hh_tes!P20/RES_hh_num!P20)</f>
        <v>1400.2990337098406</v>
      </c>
      <c r="Q20" s="95">
        <f>IF(RES_hh_tes!Q20=0,0,1000000/0.086*RES_hh_tes!Q20/RES_hh_num!Q20)</f>
        <v>1375.1244596405752</v>
      </c>
    </row>
    <row r="21" spans="1:17" ht="12" customHeight="1" x14ac:dyDescent="0.3">
      <c r="A21" s="87" t="s">
        <v>109</v>
      </c>
      <c r="B21" s="95">
        <f>IF(RES_hh_tes!B21=0,0,1000000/0.086*RES_hh_tes!B21/RES_hh_num!B21)</f>
        <v>1526.9171569146577</v>
      </c>
      <c r="C21" s="95">
        <f>IF(RES_hh_tes!C21=0,0,1000000/0.086*RES_hh_tes!C21/RES_hh_num!C21)</f>
        <v>1525.9162655017617</v>
      </c>
      <c r="D21" s="95">
        <f>IF(RES_hh_tes!D21=0,0,1000000/0.086*RES_hh_tes!D21/RES_hh_num!D21)</f>
        <v>1519.1883356634185</v>
      </c>
      <c r="E21" s="95">
        <f>IF(RES_hh_tes!E21=0,0,1000000/0.086*RES_hh_tes!E21/RES_hh_num!E21)</f>
        <v>1514.0272569967644</v>
      </c>
      <c r="F21" s="95">
        <f>IF(RES_hh_tes!F21=0,0,1000000/0.086*RES_hh_tes!F21/RES_hh_num!F21)</f>
        <v>1512.4545523879149</v>
      </c>
      <c r="G21" s="95">
        <f>IF(RES_hh_tes!G21=0,0,1000000/0.086*RES_hh_tes!G21/RES_hh_num!G21)</f>
        <v>1505.3700199778045</v>
      </c>
      <c r="H21" s="95">
        <f>IF(RES_hh_tes!H21=0,0,1000000/0.086*RES_hh_tes!H21/RES_hh_num!H21)</f>
        <v>1484.5137425001533</v>
      </c>
      <c r="I21" s="95">
        <f>IF(RES_hh_tes!I21=0,0,1000000/0.086*RES_hh_tes!I21/RES_hh_num!I21)</f>
        <v>1472.5786843064163</v>
      </c>
      <c r="J21" s="95">
        <f>IF(RES_hh_tes!J21=0,0,1000000/0.086*RES_hh_tes!J21/RES_hh_num!J21)</f>
        <v>1463.5521168971541</v>
      </c>
      <c r="K21" s="95">
        <f>IF(RES_hh_tes!K21=0,0,1000000/0.086*RES_hh_tes!K21/RES_hh_num!K21)</f>
        <v>1453.5815400347242</v>
      </c>
      <c r="L21" s="95">
        <f>IF(RES_hh_tes!L21=0,0,1000000/0.086*RES_hh_tes!L21/RES_hh_num!L21)</f>
        <v>1462.2141438513243</v>
      </c>
      <c r="M21" s="95">
        <f>IF(RES_hh_tes!M21=0,0,1000000/0.086*RES_hh_tes!M21/RES_hh_num!M21)</f>
        <v>1432.5814776255195</v>
      </c>
      <c r="N21" s="95">
        <f>IF(RES_hh_tes!N21=0,0,1000000/0.086*RES_hh_tes!N21/RES_hh_num!N21)</f>
        <v>1453.7244759113103</v>
      </c>
      <c r="O21" s="95">
        <f>IF(RES_hh_tes!O21=0,0,1000000/0.086*RES_hh_tes!O21/RES_hh_num!O21)</f>
        <v>1453.435625748175</v>
      </c>
      <c r="P21" s="95">
        <f>IF(RES_hh_tes!P21=0,0,1000000/0.086*RES_hh_tes!P21/RES_hh_num!P21)</f>
        <v>1439.6777700383316</v>
      </c>
      <c r="Q21" s="95">
        <f>IF(RES_hh_tes!Q21=0,0,1000000/0.086*RES_hh_tes!Q21/RES_hh_num!Q21)</f>
        <v>1430.3640017290184</v>
      </c>
    </row>
    <row r="22" spans="1:17" ht="12" customHeight="1" x14ac:dyDescent="0.3">
      <c r="A22" s="87" t="s">
        <v>55</v>
      </c>
      <c r="B22" s="95">
        <f>IF(RES_hh_tes!B22=0,0,1000000/0.086*RES_hh_tes!B22/RES_hh_num!B22)</f>
        <v>1215.1403919142469</v>
      </c>
      <c r="C22" s="95">
        <f>IF(RES_hh_tes!C22=0,0,1000000/0.086*RES_hh_tes!C22/RES_hh_num!C22)</f>
        <v>1240.0680570740617</v>
      </c>
      <c r="D22" s="95">
        <f>IF(RES_hh_tes!D22=0,0,1000000/0.086*RES_hh_tes!D22/RES_hh_num!D22)</f>
        <v>1265.6999442849403</v>
      </c>
      <c r="E22" s="95">
        <f>IF(RES_hh_tes!E22=0,0,1000000/0.086*RES_hh_tes!E22/RES_hh_num!E22)</f>
        <v>1306.4618221425196</v>
      </c>
      <c r="F22" s="95">
        <f>IF(RES_hh_tes!F22=0,0,1000000/0.086*RES_hh_tes!F22/RES_hh_num!F22)</f>
        <v>1291.7891755118121</v>
      </c>
      <c r="G22" s="95">
        <f>IF(RES_hh_tes!G22=0,0,1000000/0.086*RES_hh_tes!G22/RES_hh_num!G22)</f>
        <v>1335.9085651741732</v>
      </c>
      <c r="H22" s="95">
        <f>IF(RES_hh_tes!H22=0,0,1000000/0.086*RES_hh_tes!H22/RES_hh_num!H22)</f>
        <v>1356.6335722557733</v>
      </c>
      <c r="I22" s="95">
        <f>IF(RES_hh_tes!I22=0,0,1000000/0.086*RES_hh_tes!I22/RES_hh_num!I22)</f>
        <v>1382.6373939581522</v>
      </c>
      <c r="J22" s="95">
        <f>IF(RES_hh_tes!J22=0,0,1000000/0.086*RES_hh_tes!J22/RES_hh_num!J22)</f>
        <v>1375.7206586442146</v>
      </c>
      <c r="K22" s="95">
        <f>IF(RES_hh_tes!K22=0,0,1000000/0.086*RES_hh_tes!K22/RES_hh_num!K22)</f>
        <v>1381.4873109324633</v>
      </c>
      <c r="L22" s="95">
        <f>IF(RES_hh_tes!L22=0,0,1000000/0.086*RES_hh_tes!L22/RES_hh_num!L22)</f>
        <v>1357.5785541300772</v>
      </c>
      <c r="M22" s="95">
        <f>IF(RES_hh_tes!M22=0,0,1000000/0.086*RES_hh_tes!M22/RES_hh_num!M22)</f>
        <v>1302.9646674959808</v>
      </c>
      <c r="N22" s="95">
        <f>IF(RES_hh_tes!N22=0,0,1000000/0.086*RES_hh_tes!N22/RES_hh_num!N22)</f>
        <v>1362.4609617322023</v>
      </c>
      <c r="O22" s="95">
        <f>IF(RES_hh_tes!O22=0,0,1000000/0.086*RES_hh_tes!O22/RES_hh_num!O22)</f>
        <v>1350.9578201685338</v>
      </c>
      <c r="P22" s="95">
        <f>IF(RES_hh_tes!P22=0,0,1000000/0.086*RES_hh_tes!P22/RES_hh_num!P22)</f>
        <v>1339.3321631222509</v>
      </c>
      <c r="Q22" s="95">
        <f>IF(RES_hh_tes!Q22=0,0,1000000/0.086*RES_hh_tes!Q22/RES_hh_num!Q22)</f>
        <v>1328.1408808365777</v>
      </c>
    </row>
    <row r="23" spans="1:17" ht="12" customHeight="1" x14ac:dyDescent="0.3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3">
      <c r="A24" s="87" t="s">
        <v>61</v>
      </c>
      <c r="B24" s="95">
        <f>IF(RES_hh_tes!B24=0,0,1000000/0.086*RES_hh_tes!B24/RES_hh_num!B24)</f>
        <v>1352.6599964205968</v>
      </c>
      <c r="C24" s="95">
        <f>IF(RES_hh_tes!C24=0,0,1000000/0.086*RES_hh_tes!C24/RES_hh_num!C24)</f>
        <v>1341.0356286884019</v>
      </c>
      <c r="D24" s="95">
        <f>IF(RES_hh_tes!D24=0,0,1000000/0.086*RES_hh_tes!D24/RES_hh_num!D24)</f>
        <v>1374.9530562234677</v>
      </c>
      <c r="E24" s="95">
        <f>IF(RES_hh_tes!E24=0,0,1000000/0.086*RES_hh_tes!E24/RES_hh_num!E24)</f>
        <v>1356.1346315805549</v>
      </c>
      <c r="F24" s="95">
        <f>IF(RES_hh_tes!F24=0,0,1000000/0.086*RES_hh_tes!F24/RES_hh_num!F24)</f>
        <v>1395.0954224694176</v>
      </c>
      <c r="G24" s="95">
        <f>IF(RES_hh_tes!G24=0,0,1000000/0.086*RES_hh_tes!G24/RES_hh_num!G24)</f>
        <v>1405.840055366865</v>
      </c>
      <c r="H24" s="95">
        <f>IF(RES_hh_tes!H24=0,0,1000000/0.086*RES_hh_tes!H24/RES_hh_num!H24)</f>
        <v>1383.8596067639774</v>
      </c>
      <c r="I24" s="95">
        <f>IF(RES_hh_tes!I24=0,0,1000000/0.086*RES_hh_tes!I24/RES_hh_num!I24)</f>
        <v>1429.868635601812</v>
      </c>
      <c r="J24" s="95">
        <f>IF(RES_hh_tes!J24=0,0,1000000/0.086*RES_hh_tes!J24/RES_hh_num!J24)</f>
        <v>1398.5001454383037</v>
      </c>
      <c r="K24" s="95">
        <f>IF(RES_hh_tes!K24=0,0,1000000/0.086*RES_hh_tes!K24/RES_hh_num!K24)</f>
        <v>1417.3969501034608</v>
      </c>
      <c r="L24" s="95">
        <f>IF(RES_hh_tes!L24=0,0,1000000/0.086*RES_hh_tes!L24/RES_hh_num!L24)</f>
        <v>1438.4005703466421</v>
      </c>
      <c r="M24" s="95">
        <f>IF(RES_hh_tes!M24=0,0,1000000/0.086*RES_hh_tes!M24/RES_hh_num!M24)</f>
        <v>1426.9985072297527</v>
      </c>
      <c r="N24" s="95">
        <f>IF(RES_hh_tes!N24=0,0,1000000/0.086*RES_hh_tes!N24/RES_hh_num!N24)</f>
        <v>1446.5381053946894</v>
      </c>
      <c r="O24" s="95">
        <f>IF(RES_hh_tes!O24=0,0,1000000/0.086*RES_hh_tes!O24/RES_hh_num!O24)</f>
        <v>1462.0164183963466</v>
      </c>
      <c r="P24" s="95">
        <f>IF(RES_hh_tes!P24=0,0,1000000/0.086*RES_hh_tes!P24/RES_hh_num!P24)</f>
        <v>1452.7175248808853</v>
      </c>
      <c r="Q24" s="95">
        <f>IF(RES_hh_tes!Q24=0,0,1000000/0.086*RES_hh_tes!Q24/RES_hh_num!Q24)</f>
        <v>1444.6475316031235</v>
      </c>
    </row>
    <row r="25" spans="1:17" ht="12" customHeight="1" x14ac:dyDescent="0.3">
      <c r="A25" s="51" t="s">
        <v>60</v>
      </c>
      <c r="B25" s="22">
        <f>IF(RES_hh_tes!B25=0,0,1000000/0.086*RES_hh_tes!B25/RES_hh_num!B25)</f>
        <v>1560.4642604616229</v>
      </c>
      <c r="C25" s="22">
        <f>IF(RES_hh_tes!C25=0,0,1000000/0.086*RES_hh_tes!C25/RES_hh_num!C25)</f>
        <v>1583.2962735749654</v>
      </c>
      <c r="D25" s="22">
        <f>IF(RES_hh_tes!D25=0,0,1000000/0.086*RES_hh_tes!D25/RES_hh_num!D25)</f>
        <v>1602.9950664461521</v>
      </c>
      <c r="E25" s="22">
        <f>IF(RES_hh_tes!E25=0,0,1000000/0.086*RES_hh_tes!E25/RES_hh_num!E25)</f>
        <v>1662.2228534423266</v>
      </c>
      <c r="F25" s="22">
        <f>IF(RES_hh_tes!F25=0,0,1000000/0.086*RES_hh_tes!F25/RES_hh_num!F25)</f>
        <v>1664.3803274592374</v>
      </c>
      <c r="G25" s="22">
        <f>IF(RES_hh_tes!G25=0,0,1000000/0.086*RES_hh_tes!G25/RES_hh_num!G25)</f>
        <v>1657.3822762478887</v>
      </c>
      <c r="H25" s="22">
        <f>IF(RES_hh_tes!H25=0,0,1000000/0.086*RES_hh_tes!H25/RES_hh_num!H25)</f>
        <v>1688.7871325512208</v>
      </c>
      <c r="I25" s="22">
        <f>IF(RES_hh_tes!I25=0,0,1000000/0.086*RES_hh_tes!I25/RES_hh_num!I25)</f>
        <v>1624.6693058069623</v>
      </c>
      <c r="J25" s="22">
        <f>IF(RES_hh_tes!J25=0,0,1000000/0.086*RES_hh_tes!J25/RES_hh_num!J25)</f>
        <v>1629.2318231898787</v>
      </c>
      <c r="K25" s="22">
        <f>IF(RES_hh_tes!K25=0,0,1000000/0.086*RES_hh_tes!K25/RES_hh_num!K25)</f>
        <v>1586.8412366606885</v>
      </c>
      <c r="L25" s="22">
        <f>IF(RES_hh_tes!L25=0,0,1000000/0.086*RES_hh_tes!L25/RES_hh_num!L25)</f>
        <v>1677.7073985517898</v>
      </c>
      <c r="M25" s="22">
        <f>IF(RES_hh_tes!M25=0,0,1000000/0.086*RES_hh_tes!M25/RES_hh_num!M25)</f>
        <v>1648.2886543664647</v>
      </c>
      <c r="N25" s="22">
        <f>IF(RES_hh_tes!N25=0,0,1000000/0.086*RES_hh_tes!N25/RES_hh_num!N25)</f>
        <v>1717.5550257826192</v>
      </c>
      <c r="O25" s="22">
        <f>IF(RES_hh_tes!O25=0,0,1000000/0.086*RES_hh_tes!O25/RES_hh_num!O25)</f>
        <v>1759.1799292348244</v>
      </c>
      <c r="P25" s="22">
        <f>IF(RES_hh_tes!P25=0,0,1000000/0.086*RES_hh_tes!P25/RES_hh_num!P25)</f>
        <v>1693.0538498570304</v>
      </c>
      <c r="Q25" s="22">
        <f>IF(RES_hh_tes!Q25=0,0,1000000/0.086*RES_hh_tes!Q25/RES_hh_num!Q25)</f>
        <v>1744.4233619425299</v>
      </c>
    </row>
    <row r="26" spans="1:17" ht="12" customHeight="1" x14ac:dyDescent="0.3">
      <c r="A26" s="49" t="s">
        <v>59</v>
      </c>
      <c r="B26" s="18">
        <f>IF(RES_hh_tes!B26=0,0,1000000/0.086*RES_hh_tes!B26/RES_hh_num!B26)</f>
        <v>627.95103065613398</v>
      </c>
      <c r="C26" s="18">
        <f>IF(RES_hh_tes!C26=0,0,1000000/0.086*RES_hh_tes!C26/RES_hh_num!C26)</f>
        <v>612.93611124800668</v>
      </c>
      <c r="D26" s="18">
        <f>IF(RES_hh_tes!D26=0,0,1000000/0.086*RES_hh_tes!D26/RES_hh_num!D26)</f>
        <v>599.30835968199835</v>
      </c>
      <c r="E26" s="18">
        <f>IF(RES_hh_tes!E26=0,0,1000000/0.086*RES_hh_tes!E26/RES_hh_num!E26)</f>
        <v>580.94429663845381</v>
      </c>
      <c r="F26" s="18">
        <f>IF(RES_hh_tes!F26=0,0,1000000/0.086*RES_hh_tes!F26/RES_hh_num!F26)</f>
        <v>596.18449515599036</v>
      </c>
      <c r="G26" s="18">
        <f>IF(RES_hh_tes!G26=0,0,1000000/0.086*RES_hh_tes!G26/RES_hh_num!G26)</f>
        <v>576.10148428728075</v>
      </c>
      <c r="H26" s="18">
        <f>IF(RES_hh_tes!H26=0,0,1000000/0.086*RES_hh_tes!H26/RES_hh_num!H26)</f>
        <v>580.50017136650115</v>
      </c>
      <c r="I26" s="18">
        <f>IF(RES_hh_tes!I26=0,0,1000000/0.086*RES_hh_tes!I26/RES_hh_num!I26)</f>
        <v>598.26156389973835</v>
      </c>
      <c r="J26" s="18">
        <f>IF(RES_hh_tes!J26=0,0,1000000/0.086*RES_hh_tes!J26/RES_hh_num!J26)</f>
        <v>592.1336905604594</v>
      </c>
      <c r="K26" s="18">
        <f>IF(RES_hh_tes!K26=0,0,1000000/0.086*RES_hh_tes!K26/RES_hh_num!K26)</f>
        <v>591.9895369753383</v>
      </c>
      <c r="L26" s="18">
        <f>IF(RES_hh_tes!L26=0,0,1000000/0.086*RES_hh_tes!L26/RES_hh_num!L26)</f>
        <v>603.92287351393463</v>
      </c>
      <c r="M26" s="18">
        <f>IF(RES_hh_tes!M26=0,0,1000000/0.086*RES_hh_tes!M26/RES_hh_num!M26)</f>
        <v>586.5739167887175</v>
      </c>
      <c r="N26" s="18">
        <f>IF(RES_hh_tes!N26=0,0,1000000/0.086*RES_hh_tes!N26/RES_hh_num!N26)</f>
        <v>590.32600176207495</v>
      </c>
      <c r="O26" s="18">
        <f>IF(RES_hh_tes!O26=0,0,1000000/0.086*RES_hh_tes!O26/RES_hh_num!O26)</f>
        <v>580.24585579551069</v>
      </c>
      <c r="P26" s="18">
        <f>IF(RES_hh_tes!P26=0,0,1000000/0.086*RES_hh_tes!P26/RES_hh_num!P26)</f>
        <v>588.34474847503111</v>
      </c>
      <c r="Q26" s="18">
        <f>IF(RES_hh_tes!Q26=0,0,1000000/0.086*RES_hh_tes!Q26/RES_hh_num!Q26)</f>
        <v>582.97797051163411</v>
      </c>
    </row>
    <row r="27" spans="1:17" ht="12.9" customHeight="1" x14ac:dyDescent="0.3">
      <c r="A27" s="89" t="s">
        <v>62</v>
      </c>
      <c r="B27" s="96">
        <f>IF(RES_hh_tes!B27=0,0,1000000/0.086*RES_hh_tes!B27/RES_hh_num!B27)</f>
        <v>631.23978889157092</v>
      </c>
      <c r="C27" s="96">
        <f>IF(RES_hh_tes!C27=0,0,1000000/0.086*RES_hh_tes!C27/RES_hh_num!C27)</f>
        <v>637.72419764131882</v>
      </c>
      <c r="D27" s="96">
        <f>IF(RES_hh_tes!D27=0,0,1000000/0.086*RES_hh_tes!D27/RES_hh_num!D27)</f>
        <v>654.34560002184946</v>
      </c>
      <c r="E27" s="96">
        <f>IF(RES_hh_tes!E27=0,0,1000000/0.086*RES_hh_tes!E27/RES_hh_num!E27)</f>
        <v>678.93123560217805</v>
      </c>
      <c r="F27" s="96">
        <f>IF(RES_hh_tes!F27=0,0,1000000/0.086*RES_hh_tes!F27/RES_hh_num!F27)</f>
        <v>688.49772553841626</v>
      </c>
      <c r="G27" s="96">
        <f>IF(RES_hh_tes!G27=0,0,1000000/0.086*RES_hh_tes!G27/RES_hh_num!G27)</f>
        <v>698.35360821492145</v>
      </c>
      <c r="H27" s="96">
        <f>IF(RES_hh_tes!H27=0,0,1000000/0.086*RES_hh_tes!H27/RES_hh_num!H27)</f>
        <v>706.96709962663499</v>
      </c>
      <c r="I27" s="96">
        <f>IF(RES_hh_tes!I27=0,0,1000000/0.086*RES_hh_tes!I27/RES_hh_num!I27)</f>
        <v>712.6215617156696</v>
      </c>
      <c r="J27" s="96">
        <f>IF(RES_hh_tes!J27=0,0,1000000/0.086*RES_hh_tes!J27/RES_hh_num!J27)</f>
        <v>707.79726765716907</v>
      </c>
      <c r="K27" s="96">
        <f>IF(RES_hh_tes!K27=0,0,1000000/0.086*RES_hh_tes!K27/RES_hh_num!K27)</f>
        <v>712.4741155456029</v>
      </c>
      <c r="L27" s="96">
        <f>IF(RES_hh_tes!L27=0,0,1000000/0.086*RES_hh_tes!L27/RES_hh_num!L27)</f>
        <v>727.15127265409672</v>
      </c>
      <c r="M27" s="96">
        <f>IF(RES_hh_tes!M27=0,0,1000000/0.086*RES_hh_tes!M27/RES_hh_num!M27)</f>
        <v>716.86924704881096</v>
      </c>
      <c r="N27" s="96">
        <f>IF(RES_hh_tes!N27=0,0,1000000/0.086*RES_hh_tes!N27/RES_hh_num!N27)</f>
        <v>730.01094930773854</v>
      </c>
      <c r="O27" s="96">
        <f>IF(RES_hh_tes!O27=0,0,1000000/0.086*RES_hh_tes!O27/RES_hh_num!O27)</f>
        <v>735.0149618189098</v>
      </c>
      <c r="P27" s="96">
        <f>IF(RES_hh_tes!P27=0,0,1000000/0.086*RES_hh_tes!P27/RES_hh_num!P27)</f>
        <v>724.02349848566826</v>
      </c>
      <c r="Q27" s="96">
        <f>IF(RES_hh_tes!Q27=0,0,1000000/0.086*RES_hh_tes!Q27/RES_hh_num!Q27)</f>
        <v>739.72021915124424</v>
      </c>
    </row>
    <row r="28" spans="1:17" ht="12" customHeight="1" x14ac:dyDescent="0.3">
      <c r="A28" s="87" t="s">
        <v>58</v>
      </c>
      <c r="B28" s="95">
        <f>IF(RES_hh_tes!B28=0,0,1000000/0.086*RES_hh_tes!B28/RES_hh_num!B28)</f>
        <v>500.16742046625444</v>
      </c>
      <c r="C28" s="95">
        <f>IF(RES_hh_tes!C28=0,0,1000000/0.086*RES_hh_tes!C28/RES_hh_num!C28)</f>
        <v>492.71565386154435</v>
      </c>
      <c r="D28" s="95">
        <f>IF(RES_hh_tes!D28=0,0,1000000/0.086*RES_hh_tes!D28/RES_hh_num!D28)</f>
        <v>555.65088683631097</v>
      </c>
      <c r="E28" s="95">
        <f>IF(RES_hh_tes!E28=0,0,1000000/0.086*RES_hh_tes!E28/RES_hh_num!E28)</f>
        <v>654.55615538981169</v>
      </c>
      <c r="F28" s="95">
        <f>IF(RES_hh_tes!F28=0,0,1000000/0.086*RES_hh_tes!F28/RES_hh_num!F28)</f>
        <v>671.72580463601003</v>
      </c>
      <c r="G28" s="95">
        <f>IF(RES_hh_tes!G28=0,0,1000000/0.086*RES_hh_tes!G28/RES_hh_num!G28)</f>
        <v>677.16156978318418</v>
      </c>
      <c r="H28" s="95">
        <f>IF(RES_hh_tes!H28=0,0,1000000/0.086*RES_hh_tes!H28/RES_hh_num!H28)</f>
        <v>690.76498108120916</v>
      </c>
      <c r="I28" s="95">
        <f>IF(RES_hh_tes!I28=0,0,1000000/0.086*RES_hh_tes!I28/RES_hh_num!I28)</f>
        <v>683.3599045768151</v>
      </c>
      <c r="J28" s="95">
        <f>IF(RES_hh_tes!J28=0,0,1000000/0.086*RES_hh_tes!J28/RES_hh_num!J28)</f>
        <v>700.77403380617272</v>
      </c>
      <c r="K28" s="95">
        <f>IF(RES_hh_tes!K28=0,0,1000000/0.086*RES_hh_tes!K28/RES_hh_num!K28)</f>
        <v>702.67487086262724</v>
      </c>
      <c r="L28" s="95">
        <f>IF(RES_hh_tes!L28=0,0,1000000/0.086*RES_hh_tes!L28/RES_hh_num!L28)</f>
        <v>710.07572724337786</v>
      </c>
      <c r="M28" s="95">
        <f>IF(RES_hh_tes!M28=0,0,1000000/0.086*RES_hh_tes!M28/RES_hh_num!M28)</f>
        <v>708.38154876409089</v>
      </c>
      <c r="N28" s="95">
        <f>IF(RES_hh_tes!N28=0,0,1000000/0.086*RES_hh_tes!N28/RES_hh_num!N28)</f>
        <v>725.22970809427181</v>
      </c>
      <c r="O28" s="95">
        <f>IF(RES_hh_tes!O28=0,0,1000000/0.086*RES_hh_tes!O28/RES_hh_num!O28)</f>
        <v>724.70442586099159</v>
      </c>
      <c r="P28" s="95">
        <f>IF(RES_hh_tes!P28=0,0,1000000/0.086*RES_hh_tes!P28/RES_hh_num!P28)</f>
        <v>721.06150927424812</v>
      </c>
      <c r="Q28" s="95">
        <f>IF(RES_hh_tes!Q28=0,0,1000000/0.086*RES_hh_tes!Q28/RES_hh_num!Q28)</f>
        <v>722.33515583370672</v>
      </c>
    </row>
    <row r="29" spans="1:17" s="28" customFormat="1" ht="12" customHeight="1" x14ac:dyDescent="0.3">
      <c r="A29" s="87" t="s">
        <v>84</v>
      </c>
      <c r="B29" s="95">
        <f>IF(RES_hh_tes!B29=0,0,1000000/0.086*RES_hh_tes!B29/RES_hh_num!B29)</f>
        <v>626.39734282861718</v>
      </c>
      <c r="C29" s="95">
        <f>IF(RES_hh_tes!C29=0,0,1000000/0.086*RES_hh_tes!C29/RES_hh_num!C29)</f>
        <v>626.3007396139775</v>
      </c>
      <c r="D29" s="95">
        <f>IF(RES_hh_tes!D29=0,0,1000000/0.086*RES_hh_tes!D29/RES_hh_num!D29)</f>
        <v>641.54562624607956</v>
      </c>
      <c r="E29" s="95">
        <f>IF(RES_hh_tes!E29=0,0,1000000/0.086*RES_hh_tes!E29/RES_hh_num!E29)</f>
        <v>687.35323549102657</v>
      </c>
      <c r="F29" s="95">
        <f>IF(RES_hh_tes!F29=0,0,1000000/0.086*RES_hh_tes!F29/RES_hh_num!F29)</f>
        <v>679.16262318050906</v>
      </c>
      <c r="G29" s="95">
        <f>IF(RES_hh_tes!G29=0,0,1000000/0.086*RES_hh_tes!G29/RES_hh_num!G29)</f>
        <v>750.78169493118446</v>
      </c>
      <c r="H29" s="95">
        <f>IF(RES_hh_tes!H29=0,0,1000000/0.086*RES_hh_tes!H29/RES_hh_num!H29)</f>
        <v>704.16649423381045</v>
      </c>
      <c r="I29" s="95">
        <f>IF(RES_hh_tes!I29=0,0,1000000/0.086*RES_hh_tes!I29/RES_hh_num!I29)</f>
        <v>762.58987240274701</v>
      </c>
      <c r="J29" s="95">
        <f>IF(RES_hh_tes!J29=0,0,1000000/0.086*RES_hh_tes!J29/RES_hh_num!J29)</f>
        <v>709.56203375163329</v>
      </c>
      <c r="K29" s="95">
        <f>IF(RES_hh_tes!K29=0,0,1000000/0.086*RES_hh_tes!K29/RES_hh_num!K29)</f>
        <v>727.64230035469586</v>
      </c>
      <c r="L29" s="95">
        <f>IF(RES_hh_tes!L29=0,0,1000000/0.086*RES_hh_tes!L29/RES_hh_num!L29)</f>
        <v>725.04451379271177</v>
      </c>
      <c r="M29" s="95">
        <f>IF(RES_hh_tes!M29=0,0,1000000/0.086*RES_hh_tes!M29/RES_hh_num!M29)</f>
        <v>713.09951864076641</v>
      </c>
      <c r="N29" s="95">
        <f>IF(RES_hh_tes!N29=0,0,1000000/0.086*RES_hh_tes!N29/RES_hh_num!N29)</f>
        <v>710.21891500605693</v>
      </c>
      <c r="O29" s="95">
        <f>IF(RES_hh_tes!O29=0,0,1000000/0.086*RES_hh_tes!O29/RES_hh_num!O29)</f>
        <v>701.82973333924338</v>
      </c>
      <c r="P29" s="95">
        <f>IF(RES_hh_tes!P29=0,0,1000000/0.086*RES_hh_tes!P29/RES_hh_num!P29)</f>
        <v>698.72367622288664</v>
      </c>
      <c r="Q29" s="95">
        <f>IF(RES_hh_tes!Q29=0,0,1000000/0.086*RES_hh_tes!Q29/RES_hh_num!Q29)</f>
        <v>699.59932625944441</v>
      </c>
    </row>
    <row r="30" spans="1:17" ht="12" customHeight="1" x14ac:dyDescent="0.3">
      <c r="A30" s="87" t="s">
        <v>109</v>
      </c>
      <c r="B30" s="95">
        <f>IF(RES_hh_tes!B30=0,0,1000000/0.086*RES_hh_tes!B30/RES_hh_num!B30)</f>
        <v>557.48243206233747</v>
      </c>
      <c r="C30" s="95">
        <f>IF(RES_hh_tes!C30=0,0,1000000/0.086*RES_hh_tes!C30/RES_hh_num!C30)</f>
        <v>559.358114239521</v>
      </c>
      <c r="D30" s="95">
        <f>IF(RES_hh_tes!D30=0,0,1000000/0.086*RES_hh_tes!D30/RES_hh_num!D30)</f>
        <v>576.13213844259974</v>
      </c>
      <c r="E30" s="95">
        <f>IF(RES_hh_tes!E30=0,0,1000000/0.086*RES_hh_tes!E30/RES_hh_num!E30)</f>
        <v>586.93720579160481</v>
      </c>
      <c r="F30" s="95">
        <f>IF(RES_hh_tes!F30=0,0,1000000/0.086*RES_hh_tes!F30/RES_hh_num!F30)</f>
        <v>601.37257743389557</v>
      </c>
      <c r="G30" s="95">
        <f>IF(RES_hh_tes!G30=0,0,1000000/0.086*RES_hh_tes!G30/RES_hh_num!G30)</f>
        <v>610.09945921741337</v>
      </c>
      <c r="H30" s="95">
        <f>IF(RES_hh_tes!H30=0,0,1000000/0.086*RES_hh_tes!H30/RES_hh_num!H30)</f>
        <v>615.84265672415347</v>
      </c>
      <c r="I30" s="95">
        <f>IF(RES_hh_tes!I30=0,0,1000000/0.086*RES_hh_tes!I30/RES_hh_num!I30)</f>
        <v>630.42331608056099</v>
      </c>
      <c r="J30" s="95">
        <f>IF(RES_hh_tes!J30=0,0,1000000/0.086*RES_hh_tes!J30/RES_hh_num!J30)</f>
        <v>619.8204205598737</v>
      </c>
      <c r="K30" s="95">
        <f>IF(RES_hh_tes!K30=0,0,1000000/0.086*RES_hh_tes!K30/RES_hh_num!K30)</f>
        <v>628.55426354010342</v>
      </c>
      <c r="L30" s="95">
        <f>IF(RES_hh_tes!L30=0,0,1000000/0.086*RES_hh_tes!L30/RES_hh_num!L30)</f>
        <v>631.39647675430388</v>
      </c>
      <c r="M30" s="95">
        <f>IF(RES_hh_tes!M30=0,0,1000000/0.086*RES_hh_tes!M30/RES_hh_num!M30)</f>
        <v>629.16553307541085</v>
      </c>
      <c r="N30" s="95">
        <f>IF(RES_hh_tes!N30=0,0,1000000/0.086*RES_hh_tes!N30/RES_hh_num!N30)</f>
        <v>635.11216776003471</v>
      </c>
      <c r="O30" s="95">
        <f>IF(RES_hh_tes!O30=0,0,1000000/0.086*RES_hh_tes!O30/RES_hh_num!O30)</f>
        <v>629.71373731126835</v>
      </c>
      <c r="P30" s="95">
        <f>IF(RES_hh_tes!P30=0,0,1000000/0.086*RES_hh_tes!P30/RES_hh_num!P30)</f>
        <v>627.09797174789173</v>
      </c>
      <c r="Q30" s="95">
        <f>IF(RES_hh_tes!Q30=0,0,1000000/0.086*RES_hh_tes!Q30/RES_hh_num!Q30)</f>
        <v>634.16472618405089</v>
      </c>
    </row>
    <row r="31" spans="1:17" ht="12" customHeight="1" x14ac:dyDescent="0.3">
      <c r="A31" s="87" t="s">
        <v>55</v>
      </c>
      <c r="B31" s="95">
        <f>IF(RES_hh_tes!B31=0,0,1000000/0.086*RES_hh_tes!B31/RES_hh_num!B31)</f>
        <v>486.1152500065059</v>
      </c>
      <c r="C31" s="95">
        <f>IF(RES_hh_tes!C31=0,0,1000000/0.086*RES_hh_tes!C31/RES_hh_num!C31)</f>
        <v>474.01502238908472</v>
      </c>
      <c r="D31" s="95">
        <f>IF(RES_hh_tes!D31=0,0,1000000/0.086*RES_hh_tes!D31/RES_hh_num!D31)</f>
        <v>513.77505708347428</v>
      </c>
      <c r="E31" s="95">
        <f>IF(RES_hh_tes!E31=0,0,1000000/0.086*RES_hh_tes!E31/RES_hh_num!E31)</f>
        <v>519.79122879225463</v>
      </c>
      <c r="F31" s="95">
        <f>IF(RES_hh_tes!F31=0,0,1000000/0.086*RES_hh_tes!F31/RES_hh_num!F31)</f>
        <v>459.50157322054184</v>
      </c>
      <c r="G31" s="95">
        <f>IF(RES_hh_tes!G31=0,0,1000000/0.086*RES_hh_tes!G31/RES_hh_num!G31)</f>
        <v>692.12930629962523</v>
      </c>
      <c r="H31" s="95">
        <f>IF(RES_hh_tes!H31=0,0,1000000/0.086*RES_hh_tes!H31/RES_hh_num!H31)</f>
        <v>618.19158594091084</v>
      </c>
      <c r="I31" s="95">
        <f>IF(RES_hh_tes!I31=0,0,1000000/0.086*RES_hh_tes!I31/RES_hh_num!I31)</f>
        <v>627.44149451039698</v>
      </c>
      <c r="J31" s="95">
        <f>IF(RES_hh_tes!J31=0,0,1000000/0.086*RES_hh_tes!J31/RES_hh_num!J31)</f>
        <v>515.49166747291883</v>
      </c>
      <c r="K31" s="95">
        <f>IF(RES_hh_tes!K31=0,0,1000000/0.086*RES_hh_tes!K31/RES_hh_num!K31)</f>
        <v>556.4556180580048</v>
      </c>
      <c r="L31" s="95">
        <f>IF(RES_hh_tes!L31=0,0,1000000/0.086*RES_hh_tes!L31/RES_hh_num!L31)</f>
        <v>559.05844238906047</v>
      </c>
      <c r="M31" s="95">
        <f>IF(RES_hh_tes!M31=0,0,1000000/0.086*RES_hh_tes!M31/RES_hh_num!M31)</f>
        <v>570.95020138308053</v>
      </c>
      <c r="N31" s="95">
        <f>IF(RES_hh_tes!N31=0,0,1000000/0.086*RES_hh_tes!N31/RES_hh_num!N31)</f>
        <v>570.59116642120455</v>
      </c>
      <c r="O31" s="95">
        <f>IF(RES_hh_tes!O31=0,0,1000000/0.086*RES_hh_tes!O31/RES_hh_num!O31)</f>
        <v>565.77225667676714</v>
      </c>
      <c r="P31" s="95">
        <f>IF(RES_hh_tes!P31=0,0,1000000/0.086*RES_hh_tes!P31/RES_hh_num!P31)</f>
        <v>581.09495382891134</v>
      </c>
      <c r="Q31" s="95">
        <f>IF(RES_hh_tes!Q31=0,0,1000000/0.086*RES_hh_tes!Q31/RES_hh_num!Q31)</f>
        <v>578.45741208101106</v>
      </c>
    </row>
    <row r="32" spans="1:17" ht="12" customHeight="1" x14ac:dyDescent="0.3">
      <c r="A32" s="49" t="s">
        <v>60</v>
      </c>
      <c r="B32" s="18">
        <f>IF(RES_hh_tes!B32=0,0,1000000/0.086*RES_hh_tes!B32/RES_hh_num!B32)</f>
        <v>689.50256892167761</v>
      </c>
      <c r="C32" s="18">
        <f>IF(RES_hh_tes!C32=0,0,1000000/0.086*RES_hh_tes!C32/RES_hh_num!C32)</f>
        <v>702.08543253361768</v>
      </c>
      <c r="D32" s="18">
        <f>IF(RES_hh_tes!D32=0,0,1000000/0.086*RES_hh_tes!D32/RES_hh_num!D32)</f>
        <v>720.80247813978087</v>
      </c>
      <c r="E32" s="18">
        <f>IF(RES_hh_tes!E32=0,0,1000000/0.086*RES_hh_tes!E32/RES_hh_num!E32)</f>
        <v>751.17797038253957</v>
      </c>
      <c r="F32" s="18">
        <f>IF(RES_hh_tes!F32=0,0,1000000/0.086*RES_hh_tes!F32/RES_hh_num!F32)</f>
        <v>766.67909876939041</v>
      </c>
      <c r="G32" s="18">
        <f>IF(RES_hh_tes!G32=0,0,1000000/0.086*RES_hh_tes!G32/RES_hh_num!G32)</f>
        <v>756.37683498852755</v>
      </c>
      <c r="H32" s="18">
        <f>IF(RES_hh_tes!H32=0,0,1000000/0.086*RES_hh_tes!H32/RES_hh_num!H32)</f>
        <v>784.23465468637949</v>
      </c>
      <c r="I32" s="18">
        <f>IF(RES_hh_tes!I32=0,0,1000000/0.086*RES_hh_tes!I32/RES_hh_num!I32)</f>
        <v>769.39650491820419</v>
      </c>
      <c r="J32" s="18">
        <f>IF(RES_hh_tes!J32=0,0,1000000/0.086*RES_hh_tes!J32/RES_hh_num!J32)</f>
        <v>786.70712584656133</v>
      </c>
      <c r="K32" s="18">
        <f>IF(RES_hh_tes!K32=0,0,1000000/0.086*RES_hh_tes!K32/RES_hh_num!K32)</f>
        <v>785.20876040509859</v>
      </c>
      <c r="L32" s="18">
        <f>IF(RES_hh_tes!L32=0,0,1000000/0.086*RES_hh_tes!L32/RES_hh_num!L32)</f>
        <v>820.62357125679796</v>
      </c>
      <c r="M32" s="18">
        <f>IF(RES_hh_tes!M32=0,0,1000000/0.086*RES_hh_tes!M32/RES_hh_num!M32)</f>
        <v>800.43780574285063</v>
      </c>
      <c r="N32" s="18">
        <f>IF(RES_hh_tes!N32=0,0,1000000/0.086*RES_hh_tes!N32/RES_hh_num!N32)</f>
        <v>825.76260046286882</v>
      </c>
      <c r="O32" s="18">
        <f>IF(RES_hh_tes!O32=0,0,1000000/0.086*RES_hh_tes!O32/RES_hh_num!O32)</f>
        <v>845.49842574248873</v>
      </c>
      <c r="P32" s="18">
        <f>IF(RES_hh_tes!P32=0,0,1000000/0.086*RES_hh_tes!P32/RES_hh_num!P32)</f>
        <v>818.8729375455224</v>
      </c>
      <c r="Q32" s="18">
        <f>IF(RES_hh_tes!Q32=0,0,1000000/0.086*RES_hh_tes!Q32/RES_hh_num!Q32)</f>
        <v>846.11705694309262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124</v>
      </c>
      <c r="B3" s="100">
        <f>IF(RES_hh_emi!B3=0,0,1000000*RES_hh_emi!B3/RES_hh_num!B3)</f>
        <v>2387.7725033086886</v>
      </c>
      <c r="C3" s="100">
        <f>IF(RES_hh_emi!C3=0,0,1000000*RES_hh_emi!C3/RES_hh_num!C3)</f>
        <v>2511.7166161411278</v>
      </c>
      <c r="D3" s="100">
        <f>IF(RES_hh_emi!D3=0,0,1000000*RES_hh_emi!D3/RES_hh_num!D3)</f>
        <v>2406.3397534311871</v>
      </c>
      <c r="E3" s="100">
        <f>IF(RES_hh_emi!E3=0,0,1000000*RES_hh_emi!E3/RES_hh_num!E3)</f>
        <v>2443.2328222776546</v>
      </c>
      <c r="F3" s="100">
        <f>IF(RES_hh_emi!F3=0,0,1000000*RES_hh_emi!F3/RES_hh_num!F3)</f>
        <v>2415.0248765480178</v>
      </c>
      <c r="G3" s="100">
        <f>IF(RES_hh_emi!G3=0,0,1000000*RES_hh_emi!G3/RES_hh_num!G3)</f>
        <v>2364.8600282009143</v>
      </c>
      <c r="H3" s="100">
        <f>IF(RES_hh_emi!H3=0,0,1000000*RES_hh_emi!H3/RES_hh_num!H3)</f>
        <v>2304.6966788950676</v>
      </c>
      <c r="I3" s="100">
        <f>IF(RES_hh_emi!I3=0,0,1000000*RES_hh_emi!I3/RES_hh_num!I3)</f>
        <v>2014.2993547543672</v>
      </c>
      <c r="J3" s="100">
        <f>IF(RES_hh_emi!J3=0,0,1000000*RES_hh_emi!J3/RES_hh_num!J3)</f>
        <v>2138.0879800766584</v>
      </c>
      <c r="K3" s="100">
        <f>IF(RES_hh_emi!K3=0,0,1000000*RES_hh_emi!K3/RES_hh_num!K3)</f>
        <v>2057.8413297743732</v>
      </c>
      <c r="L3" s="100">
        <f>IF(RES_hh_emi!L3=0,0,1000000*RES_hh_emi!L3/RES_hh_num!L3)</f>
        <v>2191.1316827441788</v>
      </c>
      <c r="M3" s="100">
        <f>IF(RES_hh_emi!M3=0,0,1000000*RES_hh_emi!M3/RES_hh_num!M3)</f>
        <v>1856.8158609866134</v>
      </c>
      <c r="N3" s="100">
        <f>IF(RES_hh_emi!N3=0,0,1000000*RES_hh_emi!N3/RES_hh_num!N3)</f>
        <v>1931.5245616051438</v>
      </c>
      <c r="O3" s="100">
        <f>IF(RES_hh_emi!O3=0,0,1000000*RES_hh_emi!O3/RES_hh_num!O3)</f>
        <v>1934.0576468641189</v>
      </c>
      <c r="P3" s="100">
        <f>IF(RES_hh_emi!P3=0,0,1000000*RES_hh_emi!P3/RES_hh_num!P3)</f>
        <v>1620.7393036840801</v>
      </c>
      <c r="Q3" s="100">
        <f>IF(RES_hh_emi!Q3=0,0,1000000*RES_hh_emi!Q3/RES_hh_num!Q3)</f>
        <v>1685.1443121671068</v>
      </c>
    </row>
    <row r="4" spans="1:17" ht="12.9" customHeight="1" x14ac:dyDescent="0.3">
      <c r="A4" s="89" t="s">
        <v>65</v>
      </c>
      <c r="B4" s="96">
        <f>IF(RES_hh_emi!B4=0,0,1000000*RES_hh_emi!B4/RES_hh_num!B4)</f>
        <v>1883.2411491778846</v>
      </c>
      <c r="C4" s="96">
        <f>IF(RES_hh_emi!C4=0,0,1000000*RES_hh_emi!C4/RES_hh_num!C4)</f>
        <v>2004.9334300358571</v>
      </c>
      <c r="D4" s="96">
        <f>IF(RES_hh_emi!D4=0,0,1000000*RES_hh_emi!D4/RES_hh_num!D4)</f>
        <v>1896.5991986480865</v>
      </c>
      <c r="E4" s="96">
        <f>IF(RES_hh_emi!E4=0,0,1000000*RES_hh_emi!E4/RES_hh_num!E4)</f>
        <v>1928.1321610789407</v>
      </c>
      <c r="F4" s="96">
        <f>IF(RES_hh_emi!F4=0,0,1000000*RES_hh_emi!F4/RES_hh_num!F4)</f>
        <v>1895.393067035764</v>
      </c>
      <c r="G4" s="96">
        <f>IF(RES_hh_emi!G4=0,0,1000000*RES_hh_emi!G4/RES_hh_num!G4)</f>
        <v>1845.5330184907659</v>
      </c>
      <c r="H4" s="96">
        <f>IF(RES_hh_emi!H4=0,0,1000000*RES_hh_emi!H4/RES_hh_num!H4)</f>
        <v>1793.9397932402987</v>
      </c>
      <c r="I4" s="96">
        <f>IF(RES_hh_emi!I4=0,0,1000000*RES_hh_emi!I4/RES_hh_num!I4)</f>
        <v>1520.8235470210234</v>
      </c>
      <c r="J4" s="96">
        <f>IF(RES_hh_emi!J4=0,0,1000000*RES_hh_emi!J4/RES_hh_num!J4)</f>
        <v>1643.3098721603722</v>
      </c>
      <c r="K4" s="96">
        <f>IF(RES_hh_emi!K4=0,0,1000000*RES_hh_emi!K4/RES_hh_num!K4)</f>
        <v>1566.0452792957444</v>
      </c>
      <c r="L4" s="96">
        <f>IF(RES_hh_emi!L4=0,0,1000000*RES_hh_emi!L4/RES_hh_num!L4)</f>
        <v>1693.4411631189223</v>
      </c>
      <c r="M4" s="96">
        <f>IF(RES_hh_emi!M4=0,0,1000000*RES_hh_emi!M4/RES_hh_num!M4)</f>
        <v>1372.5795801608458</v>
      </c>
      <c r="N4" s="96">
        <f>IF(RES_hh_emi!N4=0,0,1000000*RES_hh_emi!N4/RES_hh_num!N4)</f>
        <v>1446.4964081201656</v>
      </c>
      <c r="O4" s="96">
        <f>IF(RES_hh_emi!O4=0,0,1000000*RES_hh_emi!O4/RES_hh_num!O4)</f>
        <v>1454.3936593669646</v>
      </c>
      <c r="P4" s="96">
        <f>IF(RES_hh_emi!P4=0,0,1000000*RES_hh_emi!P4/RES_hh_num!P4)</f>
        <v>1155.7329126257798</v>
      </c>
      <c r="Q4" s="96">
        <f>IF(RES_hh_emi!Q4=0,0,1000000*RES_hh_emi!Q4/RES_hh_num!Q4)</f>
        <v>1225.4102333160643</v>
      </c>
    </row>
    <row r="5" spans="1:17" ht="12" customHeight="1" x14ac:dyDescent="0.3">
      <c r="A5" s="87" t="s">
        <v>58</v>
      </c>
      <c r="B5" s="95">
        <f>IF(RES_hh_emi!B5=0,0,1000000*RES_hh_emi!B5/RES_hh_num!B5)</f>
        <v>4911.2288704917692</v>
      </c>
      <c r="C5" s="95">
        <f>IF(RES_hh_emi!C5=0,0,1000000*RES_hh_emi!C5/RES_hh_num!C5)</f>
        <v>5186.2963709999958</v>
      </c>
      <c r="D5" s="95">
        <f>IF(RES_hh_emi!D5=0,0,1000000*RES_hh_emi!D5/RES_hh_num!D5)</f>
        <v>5015.0944584187182</v>
      </c>
      <c r="E5" s="95">
        <f>IF(RES_hh_emi!E5=0,0,1000000*RES_hh_emi!E5/RES_hh_num!E5)</f>
        <v>4902.6178944309904</v>
      </c>
      <c r="F5" s="95">
        <f>IF(RES_hh_emi!F5=0,0,1000000*RES_hh_emi!F5/RES_hh_num!F5)</f>
        <v>4798.2358460772666</v>
      </c>
      <c r="G5" s="95">
        <f>IF(RES_hh_emi!G5=0,0,1000000*RES_hh_emi!G5/RES_hh_num!G5)</f>
        <v>4744.1396683554858</v>
      </c>
      <c r="H5" s="95">
        <f>IF(RES_hh_emi!H5=0,0,1000000*RES_hh_emi!H5/RES_hh_num!H5)</f>
        <v>5000.0845329185722</v>
      </c>
      <c r="I5" s="95">
        <f>IF(RES_hh_emi!I5=0,0,1000000*RES_hh_emi!I5/RES_hh_num!I5)</f>
        <v>4429.2784983965312</v>
      </c>
      <c r="J5" s="95">
        <f>IF(RES_hh_emi!J5=0,0,1000000*RES_hh_emi!J5/RES_hh_num!J5)</f>
        <v>4591.7489778235222</v>
      </c>
      <c r="K5" s="95">
        <f>IF(RES_hh_emi!K5=0,0,1000000*RES_hh_emi!K5/RES_hh_num!K5)</f>
        <v>4588.2878865953653</v>
      </c>
      <c r="L5" s="95">
        <f>IF(RES_hh_emi!L5=0,0,1000000*RES_hh_emi!L5/RES_hh_num!L5)</f>
        <v>5227.6720904489011</v>
      </c>
      <c r="M5" s="95">
        <f>IF(RES_hh_emi!M5=0,0,1000000*RES_hh_emi!M5/RES_hh_num!M5)</f>
        <v>4463.3556273577315</v>
      </c>
      <c r="N5" s="95">
        <f>IF(RES_hh_emi!N5=0,0,1000000*RES_hh_emi!N5/RES_hh_num!N5)</f>
        <v>4647.6308180113119</v>
      </c>
      <c r="O5" s="95">
        <f>IF(RES_hh_emi!O5=0,0,1000000*RES_hh_emi!O5/RES_hh_num!O5)</f>
        <v>4664.2386527517301</v>
      </c>
      <c r="P5" s="95">
        <f>IF(RES_hh_emi!P5=0,0,1000000*RES_hh_emi!P5/RES_hh_num!P5)</f>
        <v>4125.4480339561924</v>
      </c>
      <c r="Q5" s="95">
        <f>IF(RES_hh_emi!Q5=0,0,1000000*RES_hh_emi!Q5/RES_hh_num!Q5)</f>
        <v>4200.7212348013391</v>
      </c>
    </row>
    <row r="6" spans="1:17" ht="12" customHeight="1" x14ac:dyDescent="0.3">
      <c r="A6" s="87" t="s">
        <v>84</v>
      </c>
      <c r="B6" s="95">
        <f>IF(RES_hh_emi!B6=0,0,1000000*RES_hh_emi!B6/RES_hh_num!B6)</f>
        <v>1688.7323326693847</v>
      </c>
      <c r="C6" s="95">
        <f>IF(RES_hh_emi!C6=0,0,1000000*RES_hh_emi!C6/RES_hh_num!C6)</f>
        <v>1746.4922295683195</v>
      </c>
      <c r="D6" s="95">
        <f>IF(RES_hh_emi!D6=0,0,1000000*RES_hh_emi!D6/RES_hh_num!D6)</f>
        <v>1757.5590770655283</v>
      </c>
      <c r="E6" s="95">
        <f>IF(RES_hh_emi!E6=0,0,1000000*RES_hh_emi!E6/RES_hh_num!E6)</f>
        <v>1850.2411983629979</v>
      </c>
      <c r="F6" s="95">
        <f>IF(RES_hh_emi!F6=0,0,1000000*RES_hh_emi!F6/RES_hh_num!F6)</f>
        <v>1932.0457902615619</v>
      </c>
      <c r="G6" s="95">
        <f>IF(RES_hh_emi!G6=0,0,1000000*RES_hh_emi!G6/RES_hh_num!G6)</f>
        <v>1935.7440642761526</v>
      </c>
      <c r="H6" s="95">
        <f>IF(RES_hh_emi!H6=0,0,1000000*RES_hh_emi!H6/RES_hh_num!H6)</f>
        <v>1915.124183500702</v>
      </c>
      <c r="I6" s="95">
        <f>IF(RES_hh_emi!I6=0,0,1000000*RES_hh_emi!I6/RES_hh_num!I6)</f>
        <v>1766.3596992075541</v>
      </c>
      <c r="J6" s="95">
        <f>IF(RES_hh_emi!J6=0,0,1000000*RES_hh_emi!J6/RES_hh_num!J6)</f>
        <v>1791.3836326852359</v>
      </c>
      <c r="K6" s="95">
        <f>IF(RES_hh_emi!K6=0,0,1000000*RES_hh_emi!K6/RES_hh_num!K6)</f>
        <v>1775.8755776973437</v>
      </c>
      <c r="L6" s="95">
        <f>IF(RES_hh_emi!L6=0,0,1000000*RES_hh_emi!L6/RES_hh_num!L6)</f>
        <v>1774.2010369928018</v>
      </c>
      <c r="M6" s="95">
        <f>IF(RES_hh_emi!M6=0,0,1000000*RES_hh_emi!M6/RES_hh_num!M6)</f>
        <v>1466.6193838037425</v>
      </c>
      <c r="N6" s="95">
        <f>IF(RES_hh_emi!N6=0,0,1000000*RES_hh_emi!N6/RES_hh_num!N6)</f>
        <v>1495.3371654077412</v>
      </c>
      <c r="O6" s="95">
        <f>IF(RES_hh_emi!O6=0,0,1000000*RES_hh_emi!O6/RES_hh_num!O6)</f>
        <v>1479.289958905104</v>
      </c>
      <c r="P6" s="95">
        <f>IF(RES_hh_emi!P6=0,0,1000000*RES_hh_emi!P6/RES_hh_num!P6)</f>
        <v>1230.7011022162321</v>
      </c>
      <c r="Q6" s="95">
        <f>IF(RES_hh_emi!Q6=0,0,1000000*RES_hh_emi!Q6/RES_hh_num!Q6)</f>
        <v>1300.7775357370422</v>
      </c>
    </row>
    <row r="7" spans="1:17" ht="12" customHeight="1" x14ac:dyDescent="0.3">
      <c r="A7" s="87" t="s">
        <v>110</v>
      </c>
      <c r="B7" s="95">
        <f>IF(RES_hh_emi!B7=0,0,1000000*RES_hh_emi!B7/RES_hh_num!B7)</f>
        <v>3274.7241617108257</v>
      </c>
      <c r="C7" s="95">
        <f>IF(RES_hh_emi!C7=0,0,1000000*RES_hh_emi!C7/RES_hh_num!C7)</f>
        <v>3606.3029273994575</v>
      </c>
      <c r="D7" s="95">
        <f>IF(RES_hh_emi!D7=0,0,1000000*RES_hh_emi!D7/RES_hh_num!D7)</f>
        <v>3341.5849129747958</v>
      </c>
      <c r="E7" s="95">
        <f>IF(RES_hh_emi!E7=0,0,1000000*RES_hh_emi!E7/RES_hh_num!E7)</f>
        <v>3508.3445527344425</v>
      </c>
      <c r="F7" s="95">
        <f>IF(RES_hh_emi!F7=0,0,1000000*RES_hh_emi!F7/RES_hh_num!F7)</f>
        <v>3418.9310499411672</v>
      </c>
      <c r="G7" s="95">
        <f>IF(RES_hh_emi!G7=0,0,1000000*RES_hh_emi!G7/RES_hh_num!G7)</f>
        <v>3398.3920939190334</v>
      </c>
      <c r="H7" s="95">
        <f>IF(RES_hh_emi!H7=0,0,1000000*RES_hh_emi!H7/RES_hh_num!H7)</f>
        <v>3387.8227497127132</v>
      </c>
      <c r="I7" s="95">
        <f>IF(RES_hh_emi!I7=0,0,1000000*RES_hh_emi!I7/RES_hh_num!I7)</f>
        <v>2709.4327533832529</v>
      </c>
      <c r="J7" s="95">
        <f>IF(RES_hh_emi!J7=0,0,1000000*RES_hh_emi!J7/RES_hh_num!J7)</f>
        <v>3246.4698082779519</v>
      </c>
      <c r="K7" s="95">
        <f>IF(RES_hh_emi!K7=0,0,1000000*RES_hh_emi!K7/RES_hh_num!K7)</f>
        <v>2982.9924049742654</v>
      </c>
      <c r="L7" s="95">
        <f>IF(RES_hh_emi!L7=0,0,1000000*RES_hh_emi!L7/RES_hh_num!L7)</f>
        <v>3044.0012191725191</v>
      </c>
      <c r="M7" s="95">
        <f>IF(RES_hh_emi!M7=0,0,1000000*RES_hh_emi!M7/RES_hh_num!M7)</f>
        <v>2613.793774438117</v>
      </c>
      <c r="N7" s="95">
        <f>IF(RES_hh_emi!N7=0,0,1000000*RES_hh_emi!N7/RES_hh_num!N7)</f>
        <v>2708.9517199453485</v>
      </c>
      <c r="O7" s="95">
        <f>IF(RES_hh_emi!O7=0,0,1000000*RES_hh_emi!O7/RES_hh_num!O7)</f>
        <v>2779.2344563556835</v>
      </c>
      <c r="P7" s="95">
        <f>IF(RES_hh_emi!P7=0,0,1000000*RES_hh_emi!P7/RES_hh_num!P7)</f>
        <v>2297.751153490804</v>
      </c>
      <c r="Q7" s="95">
        <f>IF(RES_hh_emi!Q7=0,0,1000000*RES_hh_emi!Q7/RES_hh_num!Q7)</f>
        <v>2405.0904227188325</v>
      </c>
    </row>
    <row r="8" spans="1:17" ht="12" customHeight="1" x14ac:dyDescent="0.3">
      <c r="A8" s="87" t="s">
        <v>109</v>
      </c>
      <c r="B8" s="95">
        <f>IF(RES_hh_emi!B8=0,0,1000000*RES_hh_emi!B8/RES_hh_num!B8)</f>
        <v>2406.2744992403614</v>
      </c>
      <c r="C8" s="95">
        <f>IF(RES_hh_emi!C8=0,0,1000000*RES_hh_emi!C8/RES_hh_num!C8)</f>
        <v>2520.7579775986301</v>
      </c>
      <c r="D8" s="95">
        <f>IF(RES_hh_emi!D8=0,0,1000000*RES_hh_emi!D8/RES_hh_num!D8)</f>
        <v>2420.9670120703113</v>
      </c>
      <c r="E8" s="95">
        <f>IF(RES_hh_emi!E8=0,0,1000000*RES_hh_emi!E8/RES_hh_num!E8)</f>
        <v>2460.1258370144474</v>
      </c>
      <c r="F8" s="95">
        <f>IF(RES_hh_emi!F8=0,0,1000000*RES_hh_emi!F8/RES_hh_num!F8)</f>
        <v>2448.273272720593</v>
      </c>
      <c r="G8" s="95">
        <f>IF(RES_hh_emi!G8=0,0,1000000*RES_hh_emi!G8/RES_hh_num!G8)</f>
        <v>2377.3584071375876</v>
      </c>
      <c r="H8" s="95">
        <f>IF(RES_hh_emi!H8=0,0,1000000*RES_hh_emi!H8/RES_hh_num!H8)</f>
        <v>2279.8759810724046</v>
      </c>
      <c r="I8" s="95">
        <f>IF(RES_hh_emi!I8=0,0,1000000*RES_hh_emi!I8/RES_hh_num!I8)</f>
        <v>2075.3776941670594</v>
      </c>
      <c r="J8" s="95">
        <f>IF(RES_hh_emi!J8=0,0,1000000*RES_hh_emi!J8/RES_hh_num!J8)</f>
        <v>2144.646255578582</v>
      </c>
      <c r="K8" s="95">
        <f>IF(RES_hh_emi!K8=0,0,1000000*RES_hh_emi!K8/RES_hh_num!K8)</f>
        <v>2091.4131975552696</v>
      </c>
      <c r="L8" s="95">
        <f>IF(RES_hh_emi!L8=0,0,1000000*RES_hh_emi!L8/RES_hh_num!L8)</f>
        <v>2335.8353616893614</v>
      </c>
      <c r="M8" s="95">
        <f>IF(RES_hh_emi!M8=0,0,1000000*RES_hh_emi!M8/RES_hh_num!M8)</f>
        <v>1864.0606456525691</v>
      </c>
      <c r="N8" s="95">
        <f>IF(RES_hh_emi!N8=0,0,1000000*RES_hh_emi!N8/RES_hh_num!N8)</f>
        <v>2003.8631967683666</v>
      </c>
      <c r="O8" s="95">
        <f>IF(RES_hh_emi!O8=0,0,1000000*RES_hh_emi!O8/RES_hh_num!O8)</f>
        <v>2074.0803058516344</v>
      </c>
      <c r="P8" s="95">
        <f>IF(RES_hh_emi!P8=0,0,1000000*RES_hh_emi!P8/RES_hh_num!P8)</f>
        <v>1616.909883663845</v>
      </c>
      <c r="Q8" s="95">
        <f>IF(RES_hh_emi!Q8=0,0,1000000*RES_hh_emi!Q8/RES_hh_num!Q8)</f>
        <v>1759.7967001662696</v>
      </c>
    </row>
    <row r="9" spans="1:17" ht="12" customHeight="1" x14ac:dyDescent="0.3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0.88327404619738836</v>
      </c>
      <c r="D9" s="95">
        <f>IF(RES_hh_emi!D9=0,0,1000000*RES_hh_emi!D9/RES_hh_num!D9)</f>
        <v>0.84379127014066535</v>
      </c>
      <c r="E9" s="95">
        <f>IF(RES_hh_emi!E9=0,0,1000000*RES_hh_emi!E9/RES_hh_num!E9)</f>
        <v>0.82049899587267872</v>
      </c>
      <c r="F9" s="95">
        <f>IF(RES_hh_emi!F9=0,0,1000000*RES_hh_emi!F9/RES_hh_num!F9)</f>
        <v>0.80634601061579692</v>
      </c>
      <c r="G9" s="95">
        <f>IF(RES_hh_emi!G9=0,0,1000000*RES_hh_emi!G9/RES_hh_num!G9)</f>
        <v>0.77193056088473511</v>
      </c>
      <c r="H9" s="95">
        <f>IF(RES_hh_emi!H9=0,0,1000000*RES_hh_emi!H9/RES_hh_num!H9)</f>
        <v>0.7291175465338382</v>
      </c>
      <c r="I9" s="95">
        <f>IF(RES_hh_emi!I9=0,0,1000000*RES_hh_emi!I9/RES_hh_num!I9)</f>
        <v>0.65140678274683395</v>
      </c>
      <c r="J9" s="95">
        <f>IF(RES_hh_emi!J9=0,0,1000000*RES_hh_emi!J9/RES_hh_num!J9)</f>
        <v>0.43392063127732489</v>
      </c>
      <c r="K9" s="95">
        <f>IF(RES_hh_emi!K9=0,0,1000000*RES_hh_emi!K9/RES_hh_num!K9)</f>
        <v>0.40386793366450152</v>
      </c>
      <c r="L9" s="95">
        <f>IF(RES_hh_emi!L9=0,0,1000000*RES_hh_emi!L9/RES_hh_num!L9)</f>
        <v>0.53275819823550374</v>
      </c>
      <c r="M9" s="95">
        <f>IF(RES_hh_emi!M9=0,0,1000000*RES_hh_emi!M9/RES_hh_num!M9)</f>
        <v>0.48744242236251789</v>
      </c>
      <c r="N9" s="95">
        <f>IF(RES_hh_emi!N9=0,0,1000000*RES_hh_emi!N9/RES_hh_num!N9)</f>
        <v>0.5009892858580538</v>
      </c>
      <c r="O9" s="95">
        <f>IF(RES_hh_emi!O9=0,0,1000000*RES_hh_emi!O9/RES_hh_num!O9)</f>
        <v>0.62723865961874603</v>
      </c>
      <c r="P9" s="95">
        <f>IF(RES_hh_emi!P9=0,0,1000000*RES_hh_emi!P9/RES_hh_num!P9)</f>
        <v>0.57525914112252596</v>
      </c>
      <c r="Q9" s="95">
        <f>IF(RES_hh_emi!Q9=0,0,1000000*RES_hh_emi!Q9/RES_hh_num!Q9)</f>
        <v>0.51157208352124017</v>
      </c>
    </row>
    <row r="10" spans="1:17" ht="12" customHeight="1" x14ac:dyDescent="0.3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3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3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3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3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" customHeight="1" x14ac:dyDescent="0.3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3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" customHeight="1" x14ac:dyDescent="0.3">
      <c r="A17" s="89" t="s">
        <v>63</v>
      </c>
      <c r="B17" s="96">
        <f>IF(RES_hh_emi!B17=0,0,1000000*RES_hh_emi!B17/RES_hh_num!B17)</f>
        <v>359.96384327111025</v>
      </c>
      <c r="C17" s="96">
        <f>IF(RES_hh_emi!C17=0,0,1000000*RES_hh_emi!C17/RES_hh_num!C17)</f>
        <v>364.06388570194099</v>
      </c>
      <c r="D17" s="96">
        <f>IF(RES_hh_emi!D17=0,0,1000000*RES_hh_emi!D17/RES_hh_num!D17)</f>
        <v>363.75683431291617</v>
      </c>
      <c r="E17" s="96">
        <f>IF(RES_hh_emi!E17=0,0,1000000*RES_hh_emi!E17/RES_hh_num!E17)</f>
        <v>364.64348571338382</v>
      </c>
      <c r="F17" s="96">
        <f>IF(RES_hh_emi!F17=0,0,1000000*RES_hh_emi!F17/RES_hh_num!F17)</f>
        <v>366.27825739722738</v>
      </c>
      <c r="G17" s="96">
        <f>IF(RES_hh_emi!G17=0,0,1000000*RES_hh_emi!G17/RES_hh_num!G17)</f>
        <v>363.05771150518757</v>
      </c>
      <c r="H17" s="96">
        <f>IF(RES_hh_emi!H17=0,0,1000000*RES_hh_emi!H17/RES_hh_num!H17)</f>
        <v>360.18343229305771</v>
      </c>
      <c r="I17" s="96">
        <f>IF(RES_hh_emi!I17=0,0,1000000*RES_hh_emi!I17/RES_hh_num!I17)</f>
        <v>345.36206147919108</v>
      </c>
      <c r="J17" s="96">
        <f>IF(RES_hh_emi!J17=0,0,1000000*RES_hh_emi!J17/RES_hh_num!J17)</f>
        <v>346.7507842035713</v>
      </c>
      <c r="K17" s="96">
        <f>IF(RES_hh_emi!K17=0,0,1000000*RES_hh_emi!K17/RES_hh_num!K17)</f>
        <v>342.69119800814559</v>
      </c>
      <c r="L17" s="96">
        <f>IF(RES_hh_emi!L17=0,0,1000000*RES_hh_emi!L17/RES_hh_num!L17)</f>
        <v>343.77299968817772</v>
      </c>
      <c r="M17" s="96">
        <f>IF(RES_hh_emi!M17=0,0,1000000*RES_hh_emi!M17/RES_hh_num!M17)</f>
        <v>334.84906676634182</v>
      </c>
      <c r="N17" s="96">
        <f>IF(RES_hh_emi!N17=0,0,1000000*RES_hh_emi!N17/RES_hh_num!N17)</f>
        <v>335.38596178722111</v>
      </c>
      <c r="O17" s="96">
        <f>IF(RES_hh_emi!O17=0,0,1000000*RES_hh_emi!O17/RES_hh_num!O17)</f>
        <v>330.19837552089848</v>
      </c>
      <c r="P17" s="96">
        <f>IF(RES_hh_emi!P17=0,0,1000000*RES_hh_emi!P17/RES_hh_num!P17)</f>
        <v>320.72885412902104</v>
      </c>
      <c r="Q17" s="96">
        <f>IF(RES_hh_emi!Q17=0,0,1000000*RES_hh_emi!Q17/RES_hh_num!Q17)</f>
        <v>315.39463065039018</v>
      </c>
    </row>
    <row r="18" spans="1:17" ht="12" customHeight="1" x14ac:dyDescent="0.3">
      <c r="A18" s="87" t="s">
        <v>58</v>
      </c>
      <c r="B18" s="95">
        <f>IF(RES_hh_emi!B18=0,0,1000000*RES_hh_emi!B18/RES_hh_num!B18)</f>
        <v>1135.4274178362659</v>
      </c>
      <c r="C18" s="95">
        <f>IF(RES_hh_emi!C18=0,0,1000000*RES_hh_emi!C18/RES_hh_num!C18)</f>
        <v>1129.8977707546248</v>
      </c>
      <c r="D18" s="95">
        <f>IF(RES_hh_emi!D18=0,0,1000000*RES_hh_emi!D18/RES_hh_num!D18)</f>
        <v>1118.5104743024249</v>
      </c>
      <c r="E18" s="95">
        <f>IF(RES_hh_emi!E18=0,0,1000000*RES_hh_emi!E18/RES_hh_num!E18)</f>
        <v>1123.1067077187479</v>
      </c>
      <c r="F18" s="95">
        <f>IF(RES_hh_emi!F18=0,0,1000000*RES_hh_emi!F18/RES_hh_num!F18)</f>
        <v>1128.9157548774592</v>
      </c>
      <c r="G18" s="95">
        <f>IF(RES_hh_emi!G18=0,0,1000000*RES_hh_emi!G18/RES_hh_num!G18)</f>
        <v>1112.9536261946832</v>
      </c>
      <c r="H18" s="95">
        <f>IF(RES_hh_emi!H18=0,0,1000000*RES_hh_emi!H18/RES_hh_num!H18)</f>
        <v>1125.7882859436745</v>
      </c>
      <c r="I18" s="95">
        <f>IF(RES_hh_emi!I18=0,0,1000000*RES_hh_emi!I18/RES_hh_num!I18)</f>
        <v>1095.3718331201349</v>
      </c>
      <c r="J18" s="95">
        <f>IF(RES_hh_emi!J18=0,0,1000000*RES_hh_emi!J18/RES_hh_num!J18)</f>
        <v>1122.0598152283824</v>
      </c>
      <c r="K18" s="95">
        <f>IF(RES_hh_emi!K18=0,0,1000000*RES_hh_emi!K18/RES_hh_num!K18)</f>
        <v>1143.7749384898889</v>
      </c>
      <c r="L18" s="95">
        <f>IF(RES_hh_emi!L18=0,0,1000000*RES_hh_emi!L18/RES_hh_num!L18)</f>
        <v>1147.2198598577033</v>
      </c>
      <c r="M18" s="95">
        <f>IF(RES_hh_emi!M18=0,0,1000000*RES_hh_emi!M18/RES_hh_num!M18)</f>
        <v>1143.0814889162623</v>
      </c>
      <c r="N18" s="95">
        <f>IF(RES_hh_emi!N18=0,0,1000000*RES_hh_emi!N18/RES_hh_num!N18)</f>
        <v>1165.091318203737</v>
      </c>
      <c r="O18" s="95">
        <f>IF(RES_hh_emi!O18=0,0,1000000*RES_hh_emi!O18/RES_hh_num!O18)</f>
        <v>1164.9530652121957</v>
      </c>
      <c r="P18" s="95">
        <f>IF(RES_hh_emi!P18=0,0,1000000*RES_hh_emi!P18/RES_hh_num!P18)</f>
        <v>1161.7479155323417</v>
      </c>
      <c r="Q18" s="95">
        <f>IF(RES_hh_emi!Q18=0,0,1000000*RES_hh_emi!Q18/RES_hh_num!Q18)</f>
        <v>1157.4686631065097</v>
      </c>
    </row>
    <row r="19" spans="1:17" s="28" customFormat="1" ht="12" customHeight="1" x14ac:dyDescent="0.3">
      <c r="A19" s="87" t="s">
        <v>84</v>
      </c>
      <c r="B19" s="95">
        <f>IF(RES_hh_emi!B19=0,0,1000000*RES_hh_emi!B19/RES_hh_num!B19)</f>
        <v>549.67813259533023</v>
      </c>
      <c r="C19" s="95">
        <f>IF(RES_hh_emi!C19=0,0,1000000*RES_hh_emi!C19/RES_hh_num!C19)</f>
        <v>550.76279521724439</v>
      </c>
      <c r="D19" s="95">
        <f>IF(RES_hh_emi!D19=0,0,1000000*RES_hh_emi!D19/RES_hh_num!D19)</f>
        <v>550.68809299934242</v>
      </c>
      <c r="E19" s="95">
        <f>IF(RES_hh_emi!E19=0,0,1000000*RES_hh_emi!E19/RES_hh_num!E19)</f>
        <v>551.25833234958748</v>
      </c>
      <c r="F19" s="95">
        <f>IF(RES_hh_emi!F19=0,0,1000000*RES_hh_emi!F19/RES_hh_num!F19)</f>
        <v>548.46726355290207</v>
      </c>
      <c r="G19" s="95">
        <f>IF(RES_hh_emi!G19=0,0,1000000*RES_hh_emi!G19/RES_hh_num!G19)</f>
        <v>550.74293535819891</v>
      </c>
      <c r="H19" s="95">
        <f>IF(RES_hh_emi!H19=0,0,1000000*RES_hh_emi!H19/RES_hh_num!H19)</f>
        <v>546.09469867738937</v>
      </c>
      <c r="I19" s="95">
        <f>IF(RES_hh_emi!I19=0,0,1000000*RES_hh_emi!I19/RES_hh_num!I19)</f>
        <v>544.40367845194089</v>
      </c>
      <c r="J19" s="95">
        <f>IF(RES_hh_emi!J19=0,0,1000000*RES_hh_emi!J19/RES_hh_num!J19)</f>
        <v>538.7029349381155</v>
      </c>
      <c r="K19" s="95">
        <f>IF(RES_hh_emi!K19=0,0,1000000*RES_hh_emi!K19/RES_hh_num!K19)</f>
        <v>535.00441414047179</v>
      </c>
      <c r="L19" s="95">
        <f>IF(RES_hh_emi!L19=0,0,1000000*RES_hh_emi!L19/RES_hh_num!L19)</f>
        <v>533.05962121981179</v>
      </c>
      <c r="M19" s="95">
        <f>IF(RES_hh_emi!M19=0,0,1000000*RES_hh_emi!M19/RES_hh_num!M19)</f>
        <v>522.16802424446132</v>
      </c>
      <c r="N19" s="95">
        <f>IF(RES_hh_emi!N19=0,0,1000000*RES_hh_emi!N19/RES_hh_num!N19)</f>
        <v>531.00927363927724</v>
      </c>
      <c r="O19" s="95">
        <f>IF(RES_hh_emi!O19=0,0,1000000*RES_hh_emi!O19/RES_hh_num!O19)</f>
        <v>525.35088939551656</v>
      </c>
      <c r="P19" s="95">
        <f>IF(RES_hh_emi!P19=0,0,1000000*RES_hh_emi!P19/RES_hh_num!P19)</f>
        <v>515.52763243779509</v>
      </c>
      <c r="Q19" s="95">
        <f>IF(RES_hh_emi!Q19=0,0,1000000*RES_hh_emi!Q19/RES_hh_num!Q19)</f>
        <v>505.81018671439995</v>
      </c>
    </row>
    <row r="20" spans="1:17" ht="12" customHeight="1" x14ac:dyDescent="0.3">
      <c r="A20" s="87" t="s">
        <v>110</v>
      </c>
      <c r="B20" s="95">
        <f>IF(RES_hh_emi!B20=0,0,1000000*RES_hh_emi!B20/RES_hh_num!B20)</f>
        <v>730.32235428203001</v>
      </c>
      <c r="C20" s="95">
        <f>IF(RES_hh_emi!C20=0,0,1000000*RES_hh_emi!C20/RES_hh_num!C20)</f>
        <v>736.44792816717313</v>
      </c>
      <c r="D20" s="95">
        <f>IF(RES_hh_emi!D20=0,0,1000000*RES_hh_emi!D20/RES_hh_num!D20)</f>
        <v>716.39228806463029</v>
      </c>
      <c r="E20" s="95">
        <f>IF(RES_hh_emi!E20=0,0,1000000*RES_hh_emi!E20/RES_hh_num!E20)</f>
        <v>719.30062375683849</v>
      </c>
      <c r="F20" s="95">
        <f>IF(RES_hh_emi!F20=0,0,1000000*RES_hh_emi!F20/RES_hh_num!F20)</f>
        <v>714.92530748696356</v>
      </c>
      <c r="G20" s="95">
        <f>IF(RES_hh_emi!G20=0,0,1000000*RES_hh_emi!G20/RES_hh_num!G20)</f>
        <v>706.4682850111061</v>
      </c>
      <c r="H20" s="95">
        <f>IF(RES_hh_emi!H20=0,0,1000000*RES_hh_emi!H20/RES_hh_num!H20)</f>
        <v>696.30569039218472</v>
      </c>
      <c r="I20" s="95">
        <f>IF(RES_hh_emi!I20=0,0,1000000*RES_hh_emi!I20/RES_hh_num!I20)</f>
        <v>682.42020441108048</v>
      </c>
      <c r="J20" s="95">
        <f>IF(RES_hh_emi!J20=0,0,1000000*RES_hh_emi!J20/RES_hh_num!J20)</f>
        <v>677.1397479748008</v>
      </c>
      <c r="K20" s="95">
        <f>IF(RES_hh_emi!K20=0,0,1000000*RES_hh_emi!K20/RES_hh_num!K20)</f>
        <v>668.39099594851916</v>
      </c>
      <c r="L20" s="95">
        <f>IF(RES_hh_emi!L20=0,0,1000000*RES_hh_emi!L20/RES_hh_num!L20)</f>
        <v>654.42851690927228</v>
      </c>
      <c r="M20" s="95">
        <f>IF(RES_hh_emi!M20=0,0,1000000*RES_hh_emi!M20/RES_hh_num!M20)</f>
        <v>646.55692000959073</v>
      </c>
      <c r="N20" s="95">
        <f>IF(RES_hh_emi!N20=0,0,1000000*RES_hh_emi!N20/RES_hh_num!N20)</f>
        <v>646.70943060227773</v>
      </c>
      <c r="O20" s="95">
        <f>IF(RES_hh_emi!O20=0,0,1000000*RES_hh_emi!O20/RES_hh_num!O20)</f>
        <v>647.12867953136731</v>
      </c>
      <c r="P20" s="95">
        <f>IF(RES_hh_emi!P20=0,0,1000000*RES_hh_emi!P20/RES_hh_num!P20)</f>
        <v>637.4481375659974</v>
      </c>
      <c r="Q20" s="95">
        <f>IF(RES_hh_emi!Q20=0,0,1000000*RES_hh_emi!Q20/RES_hh_num!Q20)</f>
        <v>624.18386740232893</v>
      </c>
    </row>
    <row r="21" spans="1:17" ht="12" customHeight="1" x14ac:dyDescent="0.3">
      <c r="A21" s="87" t="s">
        <v>109</v>
      </c>
      <c r="B21" s="95">
        <f>IF(RES_hh_emi!B21=0,0,1000000*RES_hh_emi!B21/RES_hh_num!B21)</f>
        <v>545.76244479474838</v>
      </c>
      <c r="C21" s="95">
        <f>IF(RES_hh_emi!C21=0,0,1000000*RES_hh_emi!C21/RES_hh_num!C21)</f>
        <v>544.2115274061307</v>
      </c>
      <c r="D21" s="95">
        <f>IF(RES_hh_emi!D21=0,0,1000000*RES_hh_emi!D21/RES_hh_num!D21)</f>
        <v>539.80483744112018</v>
      </c>
      <c r="E21" s="95">
        <f>IF(RES_hh_emi!E21=0,0,1000000*RES_hh_emi!E21/RES_hh_num!E21)</f>
        <v>536.2480094594406</v>
      </c>
      <c r="F21" s="95">
        <f>IF(RES_hh_emi!F21=0,0,1000000*RES_hh_emi!F21/RES_hh_num!F21)</f>
        <v>533.48603138216561</v>
      </c>
      <c r="G21" s="95">
        <f>IF(RES_hh_emi!G21=0,0,1000000*RES_hh_emi!G21/RES_hh_num!G21)</f>
        <v>529.42157063867455</v>
      </c>
      <c r="H21" s="95">
        <f>IF(RES_hh_emi!H21=0,0,1000000*RES_hh_emi!H21/RES_hh_num!H21)</f>
        <v>520.35264151957904</v>
      </c>
      <c r="I21" s="95">
        <f>IF(RES_hh_emi!I21=0,0,1000000*RES_hh_emi!I21/RES_hh_num!I21)</f>
        <v>512.76920343900997</v>
      </c>
      <c r="J21" s="95">
        <f>IF(RES_hh_emi!J21=0,0,1000000*RES_hh_emi!J21/RES_hh_num!J21)</f>
        <v>507.62049482150223</v>
      </c>
      <c r="K21" s="95">
        <f>IF(RES_hh_emi!K21=0,0,1000000*RES_hh_emi!K21/RES_hh_num!K21)</f>
        <v>501.30174895060685</v>
      </c>
      <c r="L21" s="95">
        <f>IF(RES_hh_emi!L21=0,0,1000000*RES_hh_emi!L21/RES_hh_num!L21)</f>
        <v>501.48633746374281</v>
      </c>
      <c r="M21" s="95">
        <f>IF(RES_hh_emi!M21=0,0,1000000*RES_hh_emi!M21/RES_hh_num!M21)</f>
        <v>489.86242478833043</v>
      </c>
      <c r="N21" s="95">
        <f>IF(RES_hh_emi!N21=0,0,1000000*RES_hh_emi!N21/RES_hh_num!N21)</f>
        <v>493.49465533085163</v>
      </c>
      <c r="O21" s="95">
        <f>IF(RES_hh_emi!O21=0,0,1000000*RES_hh_emi!O21/RES_hh_num!O21)</f>
        <v>491.02160522009336</v>
      </c>
      <c r="P21" s="95">
        <f>IF(RES_hh_emi!P21=0,0,1000000*RES_hh_emi!P21/RES_hh_num!P21)</f>
        <v>484.45908046511681</v>
      </c>
      <c r="Q21" s="95">
        <f>IF(RES_hh_emi!Q21=0,0,1000000*RES_hh_emi!Q21/RES_hh_num!Q21)</f>
        <v>478.23937579592445</v>
      </c>
    </row>
    <row r="22" spans="1:17" ht="12" customHeight="1" x14ac:dyDescent="0.3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0.12691550407585608</v>
      </c>
      <c r="D22" s="95">
        <f>IF(RES_hh_emi!D22=0,0,1000000*RES_hh_emi!D22/RES_hh_num!D22)</f>
        <v>0.13082518088211545</v>
      </c>
      <c r="E22" s="95">
        <f>IF(RES_hh_emi!E22=0,0,1000000*RES_hh_emi!E22/RES_hh_num!E22)</f>
        <v>0.12152876650631501</v>
      </c>
      <c r="F22" s="95">
        <f>IF(RES_hh_emi!F22=0,0,1000000*RES_hh_emi!F22/RES_hh_num!F22)</f>
        <v>0.1159062972040899</v>
      </c>
      <c r="G22" s="95">
        <f>IF(RES_hh_emi!G22=0,0,1000000*RES_hh_emi!G22/RES_hh_num!G22)</f>
        <v>0.12690603497785169</v>
      </c>
      <c r="H22" s="95">
        <f>IF(RES_hh_emi!H22=0,0,1000000*RES_hh_emi!H22/RES_hh_num!H22)</f>
        <v>0.12223177034421992</v>
      </c>
      <c r="I22" s="95">
        <f>IF(RES_hh_emi!I22=0,0,1000000*RES_hh_emi!I22/RES_hh_num!I22)</f>
        <v>0.11412554699580445</v>
      </c>
      <c r="J22" s="95">
        <f>IF(RES_hh_emi!J22=0,0,1000000*RES_hh_emi!J22/RES_hh_num!J22)</f>
        <v>8.2003066025651619E-2</v>
      </c>
      <c r="K22" s="95">
        <f>IF(RES_hh_emi!K22=0,0,1000000*RES_hh_emi!K22/RES_hh_num!K22)</f>
        <v>8.0320873896691805E-2</v>
      </c>
      <c r="L22" s="95">
        <f>IF(RES_hh_emi!L22=0,0,1000000*RES_hh_emi!L22/RES_hh_num!L22)</f>
        <v>9.3248273158083678E-2</v>
      </c>
      <c r="M22" s="95">
        <f>IF(RES_hh_emi!M22=0,0,1000000*RES_hh_emi!M22/RES_hh_num!M22)</f>
        <v>0.118231079112934</v>
      </c>
      <c r="N22" s="95">
        <f>IF(RES_hh_emi!N22=0,0,1000000*RES_hh_emi!N22/RES_hh_num!N22)</f>
        <v>0.10096806811632947</v>
      </c>
      <c r="O22" s="95">
        <f>IF(RES_hh_emi!O22=0,0,1000000*RES_hh_emi!O22/RES_hh_num!O22)</f>
        <v>0.12152910132008653</v>
      </c>
      <c r="P22" s="95">
        <f>IF(RES_hh_emi!P22=0,0,1000000*RES_hh_emi!P22/RES_hh_num!P22)</f>
        <v>0.14348130131526343</v>
      </c>
      <c r="Q22" s="95">
        <f>IF(RES_hh_emi!Q22=0,0,1000000*RES_hh_emi!Q22/RES_hh_num!Q22)</f>
        <v>0.11704213217045921</v>
      </c>
    </row>
    <row r="23" spans="1:17" ht="12" customHeight="1" x14ac:dyDescent="0.3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3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3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3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" customHeight="1" x14ac:dyDescent="0.3">
      <c r="A27" s="89" t="s">
        <v>62</v>
      </c>
      <c r="B27" s="96">
        <f>IF(RES_hh_emi!B27=0,0,1000000*RES_hh_emi!B27/RES_hh_num!B27)</f>
        <v>144.56751085969367</v>
      </c>
      <c r="C27" s="96">
        <f>IF(RES_hh_emi!C27=0,0,1000000*RES_hh_emi!C27/RES_hh_num!C27)</f>
        <v>142.7193004033297</v>
      </c>
      <c r="D27" s="96">
        <f>IF(RES_hh_emi!D27=0,0,1000000*RES_hh_emi!D27/RES_hh_num!D27)</f>
        <v>145.98372047018464</v>
      </c>
      <c r="E27" s="96">
        <f>IF(RES_hh_emi!E27=0,0,1000000*RES_hh_emi!E27/RES_hh_num!E27)</f>
        <v>150.45717548533005</v>
      </c>
      <c r="F27" s="96">
        <f>IF(RES_hh_emi!F27=0,0,1000000*RES_hh_emi!F27/RES_hh_num!F27)</f>
        <v>153.35355211502602</v>
      </c>
      <c r="G27" s="96">
        <f>IF(RES_hh_emi!G27=0,0,1000000*RES_hh_emi!G27/RES_hh_num!G27)</f>
        <v>156.26929820496096</v>
      </c>
      <c r="H27" s="96">
        <f>IF(RES_hh_emi!H27=0,0,1000000*RES_hh_emi!H27/RES_hh_num!H27)</f>
        <v>150.57345336171133</v>
      </c>
      <c r="I27" s="96">
        <f>IF(RES_hh_emi!I27=0,0,1000000*RES_hh_emi!I27/RES_hh_num!I27)</f>
        <v>148.11374625415235</v>
      </c>
      <c r="J27" s="96">
        <f>IF(RES_hh_emi!J27=0,0,1000000*RES_hh_emi!J27/RES_hh_num!J27)</f>
        <v>148.02732371271503</v>
      </c>
      <c r="K27" s="96">
        <f>IF(RES_hh_emi!K27=0,0,1000000*RES_hh_emi!K27/RES_hh_num!K27)</f>
        <v>149.10485247048317</v>
      </c>
      <c r="L27" s="96">
        <f>IF(RES_hh_emi!L27=0,0,1000000*RES_hh_emi!L27/RES_hh_num!L27)</f>
        <v>153.91751993707905</v>
      </c>
      <c r="M27" s="96">
        <f>IF(RES_hh_emi!M27=0,0,1000000*RES_hh_emi!M27/RES_hh_num!M27)</f>
        <v>149.3872140594261</v>
      </c>
      <c r="N27" s="96">
        <f>IF(RES_hh_emi!N27=0,0,1000000*RES_hh_emi!N27/RES_hh_num!N27)</f>
        <v>149.64219169775694</v>
      </c>
      <c r="O27" s="96">
        <f>IF(RES_hh_emi!O27=0,0,1000000*RES_hh_emi!O27/RES_hh_num!O27)</f>
        <v>149.46561197625587</v>
      </c>
      <c r="P27" s="96">
        <f>IF(RES_hh_emi!P27=0,0,1000000*RES_hh_emi!P27/RES_hh_num!P27)</f>
        <v>144.27753692927922</v>
      </c>
      <c r="Q27" s="96">
        <f>IF(RES_hh_emi!Q27=0,0,1000000*RES_hh_emi!Q27/RES_hh_num!Q27)</f>
        <v>144.33944820065238</v>
      </c>
    </row>
    <row r="28" spans="1:17" ht="12" customHeight="1" x14ac:dyDescent="0.3">
      <c r="A28" s="87" t="s">
        <v>58</v>
      </c>
      <c r="B28" s="95">
        <f>IF(RES_hh_emi!B28=0,0,1000000*RES_hh_emi!B28/RES_hh_num!B28)</f>
        <v>561.28627808513988</v>
      </c>
      <c r="C28" s="95">
        <f>IF(RES_hh_emi!C28=0,0,1000000*RES_hh_emi!C28/RES_hh_num!C28)</f>
        <v>544.83682244879355</v>
      </c>
      <c r="D28" s="95">
        <f>IF(RES_hh_emi!D28=0,0,1000000*RES_hh_emi!D28/RES_hh_num!D28)</f>
        <v>600.98417859993447</v>
      </c>
      <c r="E28" s="95">
        <f>IF(RES_hh_emi!E28=0,0,1000000*RES_hh_emi!E28/RES_hh_num!E28)</f>
        <v>698.58673455985456</v>
      </c>
      <c r="F28" s="95">
        <f>IF(RES_hh_emi!F28=0,0,1000000*RES_hh_emi!F28/RES_hh_num!F28)</f>
        <v>707.1262671130155</v>
      </c>
      <c r="G28" s="95">
        <f>IF(RES_hh_emi!G28=0,0,1000000*RES_hh_emi!G28/RES_hh_num!G28)</f>
        <v>702.04693224496259</v>
      </c>
      <c r="H28" s="95">
        <f>IF(RES_hh_emi!H28=0,0,1000000*RES_hh_emi!H28/RES_hh_num!H28)</f>
        <v>707.68956830146942</v>
      </c>
      <c r="I28" s="95">
        <f>IF(RES_hh_emi!I28=0,0,1000000*RES_hh_emi!I28/RES_hh_num!I28)</f>
        <v>693.54672225613865</v>
      </c>
      <c r="J28" s="95">
        <f>IF(RES_hh_emi!J28=0,0,1000000*RES_hh_emi!J28/RES_hh_num!J28)</f>
        <v>703.95300268586743</v>
      </c>
      <c r="K28" s="95">
        <f>IF(RES_hh_emi!K28=0,0,1000000*RES_hh_emi!K28/RES_hh_num!K28)</f>
        <v>704.39643633891012</v>
      </c>
      <c r="L28" s="95">
        <f>IF(RES_hh_emi!L28=0,0,1000000*RES_hh_emi!L28/RES_hh_num!L28)</f>
        <v>707.27929384261824</v>
      </c>
      <c r="M28" s="95">
        <f>IF(RES_hh_emi!M28=0,0,1000000*RES_hh_emi!M28/RES_hh_num!M28)</f>
        <v>703.63696460023459</v>
      </c>
      <c r="N28" s="95">
        <f>IF(RES_hh_emi!N28=0,0,1000000*RES_hh_emi!N28/RES_hh_num!N28)</f>
        <v>717.10527632867684</v>
      </c>
      <c r="O28" s="95">
        <f>IF(RES_hh_emi!O28=0,0,1000000*RES_hh_emi!O28/RES_hh_num!O28)</f>
        <v>713.88955970955749</v>
      </c>
      <c r="P28" s="95">
        <f>IF(RES_hh_emi!P28=0,0,1000000*RES_hh_emi!P28/RES_hh_num!P28)</f>
        <v>707.62832217969242</v>
      </c>
      <c r="Q28" s="95">
        <f>IF(RES_hh_emi!Q28=0,0,1000000*RES_hh_emi!Q28/RES_hh_num!Q28)</f>
        <v>707.83014334971028</v>
      </c>
    </row>
    <row r="29" spans="1:17" s="28" customFormat="1" ht="12" customHeight="1" x14ac:dyDescent="0.3">
      <c r="A29" s="87" t="s">
        <v>84</v>
      </c>
      <c r="B29" s="95">
        <f>IF(RES_hh_emi!B29=0,0,1000000*RES_hh_emi!B29/RES_hh_num!B29)</f>
        <v>349.39302880783106</v>
      </c>
      <c r="C29" s="95">
        <f>IF(RES_hh_emi!C29=0,0,1000000*RES_hh_emi!C29/RES_hh_num!C29)</f>
        <v>345.09640817871394</v>
      </c>
      <c r="D29" s="95">
        <f>IF(RES_hh_emi!D29=0,0,1000000*RES_hh_emi!D29/RES_hh_num!D29)</f>
        <v>349.80744507228519</v>
      </c>
      <c r="E29" s="95">
        <f>IF(RES_hh_emi!E29=0,0,1000000*RES_hh_emi!E29/RES_hh_num!E29)</f>
        <v>370.29458019843565</v>
      </c>
      <c r="F29" s="95">
        <f>IF(RES_hh_emi!F29=0,0,1000000*RES_hh_emi!F29/RES_hh_num!F29)</f>
        <v>359.22936803663708</v>
      </c>
      <c r="G29" s="95">
        <f>IF(RES_hh_emi!G29=0,0,1000000*RES_hh_emi!G29/RES_hh_num!G29)</f>
        <v>392.79611468311236</v>
      </c>
      <c r="H29" s="95">
        <f>IF(RES_hh_emi!H29=0,0,1000000*RES_hh_emi!H29/RES_hh_num!H29)</f>
        <v>361.95141847345008</v>
      </c>
      <c r="I29" s="95">
        <f>IF(RES_hh_emi!I29=0,0,1000000*RES_hh_emi!I29/RES_hh_num!I29)</f>
        <v>386.42794071252024</v>
      </c>
      <c r="J29" s="95">
        <f>IF(RES_hh_emi!J29=0,0,1000000*RES_hh_emi!J29/RES_hh_num!J29)</f>
        <v>353.06858303271906</v>
      </c>
      <c r="K29" s="95">
        <f>IF(RES_hh_emi!K29=0,0,1000000*RES_hh_emi!K29/RES_hh_num!K29)</f>
        <v>361.02891685052617</v>
      </c>
      <c r="L29" s="95">
        <f>IF(RES_hh_emi!L29=0,0,1000000*RES_hh_emi!L29/RES_hh_num!L29)</f>
        <v>357.55410004686422</v>
      </c>
      <c r="M29" s="95">
        <f>IF(RES_hh_emi!M29=0,0,1000000*RES_hh_emi!M29/RES_hh_num!M29)</f>
        <v>349.72443126500127</v>
      </c>
      <c r="N29" s="95">
        <f>IF(RES_hh_emi!N29=0,0,1000000*RES_hh_emi!N29/RES_hh_num!N29)</f>
        <v>346.00838534395206</v>
      </c>
      <c r="O29" s="95">
        <f>IF(RES_hh_emi!O29=0,0,1000000*RES_hh_emi!O29/RES_hh_num!O29)</f>
        <v>340.18728922103583</v>
      </c>
      <c r="P29" s="95">
        <f>IF(RES_hh_emi!P29=0,0,1000000*RES_hh_emi!P29/RES_hh_num!P29)</f>
        <v>337.51023544663161</v>
      </c>
      <c r="Q29" s="95">
        <f>IF(RES_hh_emi!Q29=0,0,1000000*RES_hh_emi!Q29/RES_hh_num!Q29)</f>
        <v>336.61698677950005</v>
      </c>
    </row>
    <row r="30" spans="1:17" ht="12" customHeight="1" x14ac:dyDescent="0.3">
      <c r="A30" s="87" t="s">
        <v>109</v>
      </c>
      <c r="B30" s="95">
        <f>IF(RES_hh_emi!B30=0,0,1000000*RES_hh_emi!B30/RES_hh_num!B30)</f>
        <v>250.39736923649292</v>
      </c>
      <c r="C30" s="95">
        <f>IF(RES_hh_emi!C30=0,0,1000000*RES_hh_emi!C30/RES_hh_num!C30)</f>
        <v>248.24925964936816</v>
      </c>
      <c r="D30" s="95">
        <f>IF(RES_hh_emi!D30=0,0,1000000*RES_hh_emi!D30/RES_hh_num!D30)</f>
        <v>252.01911376117101</v>
      </c>
      <c r="E30" s="95">
        <f>IF(RES_hh_emi!E30=0,0,1000000*RES_hh_emi!E30/RES_hh_num!E30)</f>
        <v>253.38454795605108</v>
      </c>
      <c r="F30" s="95">
        <f>IF(RES_hh_emi!F30=0,0,1000000*RES_hh_emi!F30/RES_hh_num!F30)</f>
        <v>256.13390462822713</v>
      </c>
      <c r="G30" s="95">
        <f>IF(RES_hh_emi!G30=0,0,1000000*RES_hh_emi!G30/RES_hh_num!G30)</f>
        <v>256.67378575067301</v>
      </c>
      <c r="H30" s="95">
        <f>IF(RES_hh_emi!H30=0,0,1000000*RES_hh_emi!H30/RES_hh_num!H30)</f>
        <v>255.89944755197178</v>
      </c>
      <c r="I30" s="95">
        <f>IF(RES_hh_emi!I30=0,0,1000000*RES_hh_emi!I30/RES_hh_num!I30)</f>
        <v>258.63900016248351</v>
      </c>
      <c r="J30" s="95">
        <f>IF(RES_hh_emi!J30=0,0,1000000*RES_hh_emi!J30/RES_hh_num!J30)</f>
        <v>250.88176170010064</v>
      </c>
      <c r="K30" s="95">
        <f>IF(RES_hh_emi!K30=0,0,1000000*RES_hh_emi!K30/RES_hh_num!K30)</f>
        <v>252.99711111775704</v>
      </c>
      <c r="L30" s="95">
        <f>IF(RES_hh_emi!L30=0,0,1000000*RES_hh_emi!L30/RES_hh_num!L30)</f>
        <v>252.56676806395967</v>
      </c>
      <c r="M30" s="95">
        <f>IF(RES_hh_emi!M30=0,0,1000000*RES_hh_emi!M30/RES_hh_num!M30)</f>
        <v>250.3340272752873</v>
      </c>
      <c r="N30" s="95">
        <f>IF(RES_hh_emi!N30=0,0,1000000*RES_hh_emi!N30/RES_hh_num!N30)</f>
        <v>251.27698292750981</v>
      </c>
      <c r="O30" s="95">
        <f>IF(RES_hh_emi!O30=0,0,1000000*RES_hh_emi!O30/RES_hh_num!O30)</f>
        <v>247.84253451763718</v>
      </c>
      <c r="P30" s="95">
        <f>IF(RES_hh_emi!P30=0,0,1000000*RES_hh_emi!P30/RES_hh_num!P30)</f>
        <v>245.68113511568095</v>
      </c>
      <c r="Q30" s="95">
        <f>IF(RES_hh_emi!Q30=0,0,1000000*RES_hh_emi!Q30/RES_hh_num!Q30)</f>
        <v>247.20950921636836</v>
      </c>
    </row>
    <row r="31" spans="1:17" ht="12" customHeight="1" x14ac:dyDescent="0.3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3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125</v>
      </c>
      <c r="B3" s="100">
        <f>IF(RES_hh_fech!B3=0,0,RES_hh_fech!B3/RES_summary!B$19)</f>
        <v>178.84726015191458</v>
      </c>
      <c r="C3" s="100">
        <f>IF(RES_hh_fech!C3=0,0,RES_hh_fech!C3/RES_summary!C$19)</f>
        <v>186.53443571055814</v>
      </c>
      <c r="D3" s="100">
        <f>IF(RES_hh_fech!D3=0,0,RES_hh_fech!D3/RES_summary!D$19)</f>
        <v>179.89656109056705</v>
      </c>
      <c r="E3" s="100">
        <f>IF(RES_hh_fech!E3=0,0,RES_hh_fech!E3/RES_summary!E$19)</f>
        <v>183.55186691976468</v>
      </c>
      <c r="F3" s="100">
        <f>IF(RES_hh_fech!F3=0,0,RES_hh_fech!F3/RES_summary!F$19)</f>
        <v>180.75889636054956</v>
      </c>
      <c r="G3" s="100">
        <f>IF(RES_hh_fech!G3=0,0,RES_hh_fech!G3/RES_summary!G$19)</f>
        <v>177.93361761153025</v>
      </c>
      <c r="H3" s="100">
        <f>IF(RES_hh_fech!H3=0,0,RES_hh_fech!H3/RES_summary!H$19)</f>
        <v>173.20147943204029</v>
      </c>
      <c r="I3" s="100">
        <f>IF(RES_hh_fech!I3=0,0,RES_hh_fech!I3/RES_summary!I$19)</f>
        <v>158.23114510291492</v>
      </c>
      <c r="J3" s="100">
        <f>IF(RES_hh_fech!J3=0,0,RES_hh_fech!J3/RES_summary!J$19)</f>
        <v>163.92634869469322</v>
      </c>
      <c r="K3" s="100">
        <f>IF(RES_hh_fech!K3=0,0,RES_hh_fech!K3/RES_summary!K$19)</f>
        <v>159.30665249127185</v>
      </c>
      <c r="L3" s="100">
        <f>IF(RES_hh_fech!L3=0,0,RES_hh_fech!L3/RES_summary!L$19)</f>
        <v>169.35152115579541</v>
      </c>
      <c r="M3" s="100">
        <f>IF(RES_hh_fech!M3=0,0,RES_hh_fech!M3/RES_summary!M$19)</f>
        <v>145.33401512380277</v>
      </c>
      <c r="N3" s="100">
        <f>IF(RES_hh_fech!N3=0,0,RES_hh_fech!N3/RES_summary!N$19)</f>
        <v>151.96358008259224</v>
      </c>
      <c r="O3" s="100">
        <f>IF(RES_hh_fech!O3=0,0,RES_hh_fech!O3/RES_summary!O$19)</f>
        <v>152.36044697084819</v>
      </c>
      <c r="P3" s="100">
        <f>IF(RES_hh_fech!P3=0,0,RES_hh_fech!P3/RES_summary!P$19)</f>
        <v>130.03432690282838</v>
      </c>
      <c r="Q3" s="100">
        <f>IF(RES_hh_fech!Q3=0,0,RES_hh_fech!Q3/RES_summary!Q$19)</f>
        <v>134.8105273200901</v>
      </c>
    </row>
    <row r="4" spans="1:17" ht="12.9" customHeight="1" x14ac:dyDescent="0.3">
      <c r="A4" s="89" t="s">
        <v>65</v>
      </c>
      <c r="B4" s="96">
        <f>IF(RES_hh_fech!B4=0,0,RES_hh_fech!B4/RES_summary!B$19)</f>
        <v>136.83079455809946</v>
      </c>
      <c r="C4" s="96">
        <f>IF(RES_hh_fech!C4=0,0,RES_hh_fech!C4/RES_summary!C$19)</f>
        <v>144.58243373607226</v>
      </c>
      <c r="D4" s="96">
        <f>IF(RES_hh_fech!D4=0,0,RES_hh_fech!D4/RES_summary!D$19)</f>
        <v>137.84696965261864</v>
      </c>
      <c r="E4" s="96">
        <f>IF(RES_hh_fech!E4=0,0,RES_hh_fech!E4/RES_summary!E$19)</f>
        <v>141.04064817594417</v>
      </c>
      <c r="F4" s="96">
        <f>IF(RES_hh_fech!F4=0,0,RES_hh_fech!F4/RES_summary!F$19)</f>
        <v>138.3322808087043</v>
      </c>
      <c r="G4" s="96">
        <f>IF(RES_hh_fech!G4=0,0,RES_hh_fech!G4/RES_summary!G$19)</f>
        <v>135.5306410528764</v>
      </c>
      <c r="H4" s="96">
        <f>IF(RES_hh_fech!H4=0,0,RES_hh_fech!H4/RES_summary!H$19)</f>
        <v>131.19525300741043</v>
      </c>
      <c r="I4" s="96">
        <f>IF(RES_hh_fech!I4=0,0,RES_hh_fech!I4/RES_summary!I$19)</f>
        <v>116.76113950972474</v>
      </c>
      <c r="J4" s="96">
        <f>IF(RES_hh_fech!J4=0,0,RES_hh_fech!J4/RES_summary!J$19)</f>
        <v>122.91749945441472</v>
      </c>
      <c r="K4" s="96">
        <f>IF(RES_hh_fech!K4=0,0,RES_hh_fech!K4/RES_summary!K$19)</f>
        <v>118.56374842543627</v>
      </c>
      <c r="L4" s="96">
        <f>IF(RES_hh_fech!L4=0,0,RES_hh_fech!L4/RES_summary!L$19)</f>
        <v>128.32387722657853</v>
      </c>
      <c r="M4" s="96">
        <f>IF(RES_hh_fech!M4=0,0,RES_hh_fech!M4/RES_summary!M$19)</f>
        <v>105.24374499329596</v>
      </c>
      <c r="N4" s="96">
        <f>IF(RES_hh_fech!N4=0,0,RES_hh_fech!N4/RES_summary!N$19)</f>
        <v>111.41042442409436</v>
      </c>
      <c r="O4" s="96">
        <f>IF(RES_hh_fech!O4=0,0,RES_hh_fech!O4/RES_summary!O$19)</f>
        <v>112.00317855968592</v>
      </c>
      <c r="P4" s="96">
        <f>IF(RES_hh_fech!P4=0,0,RES_hh_fech!P4/RES_summary!P$19)</f>
        <v>90.588582606767403</v>
      </c>
      <c r="Q4" s="96">
        <f>IF(RES_hh_fech!Q4=0,0,RES_hh_fech!Q4/RES_summary!Q$19)</f>
        <v>95.580010843862695</v>
      </c>
    </row>
    <row r="5" spans="1:17" ht="12" customHeight="1" x14ac:dyDescent="0.3">
      <c r="A5" s="87" t="s">
        <v>58</v>
      </c>
      <c r="B5" s="95">
        <f>IF(RES_hh_fech!B5=0,0,RES_hh_fech!B5/RES_summary!B$19)</f>
        <v>162.00162600897477</v>
      </c>
      <c r="C5" s="95">
        <f>IF(RES_hh_fech!C5=0,0,RES_hh_fech!C5/RES_summary!C$19)</f>
        <v>170.91780623573391</v>
      </c>
      <c r="D5" s="95">
        <f>IF(RES_hh_fech!D5=0,0,RES_hh_fech!D5/RES_summary!D$19)</f>
        <v>164.9470501806349</v>
      </c>
      <c r="E5" s="95">
        <f>IF(RES_hh_fech!E5=0,0,RES_hh_fech!E5/RES_summary!E$19)</f>
        <v>160.82801112099352</v>
      </c>
      <c r="F5" s="95">
        <f>IF(RES_hh_fech!F5=0,0,RES_hh_fech!F5/RES_summary!F$19)</f>
        <v>157.06780658894758</v>
      </c>
      <c r="G5" s="95">
        <f>IF(RES_hh_fech!G5=0,0,RES_hh_fech!G5/RES_summary!G$19)</f>
        <v>155.24059708989333</v>
      </c>
      <c r="H5" s="95">
        <f>IF(RES_hh_fech!H5=0,0,RES_hh_fech!H5/RES_summary!H$19)</f>
        <v>162.95350110059238</v>
      </c>
      <c r="I5" s="95">
        <f>IF(RES_hh_fech!I5=0,0,RES_hh_fech!I5/RES_summary!I$19)</f>
        <v>143.85368158829601</v>
      </c>
      <c r="J5" s="95">
        <f>IF(RES_hh_fech!J5=0,0,RES_hh_fech!J5/RES_summary!J$19)</f>
        <v>148.29407185448702</v>
      </c>
      <c r="K5" s="95">
        <f>IF(RES_hh_fech!K5=0,0,RES_hh_fech!K5/RES_summary!K$19)</f>
        <v>147.24476089848395</v>
      </c>
      <c r="L5" s="95">
        <f>IF(RES_hh_fech!L5=0,0,RES_hh_fech!L5/RES_summary!L$19)</f>
        <v>166.92939919479321</v>
      </c>
      <c r="M5" s="95">
        <f>IF(RES_hh_fech!M5=0,0,RES_hh_fech!M5/RES_summary!M$19)</f>
        <v>141.58554920326549</v>
      </c>
      <c r="N5" s="95">
        <f>IF(RES_hh_fech!N5=0,0,RES_hh_fech!N5/RES_summary!N$19)</f>
        <v>146.80851748223762</v>
      </c>
      <c r="O5" s="95">
        <f>IF(RES_hh_fech!O5=0,0,RES_hh_fech!O5/RES_summary!O$19)</f>
        <v>146.38047678941103</v>
      </c>
      <c r="P5" s="95">
        <f>IF(RES_hh_fech!P5=0,0,RES_hh_fech!P5/RES_summary!P$19)</f>
        <v>128.79840123204386</v>
      </c>
      <c r="Q5" s="95">
        <f>IF(RES_hh_fech!Q5=0,0,RES_hh_fech!Q5/RES_summary!Q$19)</f>
        <v>130.37281535157646</v>
      </c>
    </row>
    <row r="6" spans="1:17" ht="12" customHeight="1" x14ac:dyDescent="0.3">
      <c r="A6" s="87" t="s">
        <v>84</v>
      </c>
      <c r="B6" s="95">
        <f>IF(RES_hh_fech!B6=0,0,RES_hh_fech!B6/RES_summary!B$19)</f>
        <v>85.75658282129271</v>
      </c>
      <c r="C6" s="95">
        <f>IF(RES_hh_fech!C6=0,0,RES_hh_fech!C6/RES_summary!C$19)</f>
        <v>88.441978932947677</v>
      </c>
      <c r="D6" s="95">
        <f>IF(RES_hh_fech!D6=0,0,RES_hh_fech!D6/RES_summary!D$19)</f>
        <v>88.677530606849373</v>
      </c>
      <c r="E6" s="95">
        <f>IF(RES_hh_fech!E6=0,0,RES_hh_fech!E6/RES_summary!E$19)</f>
        <v>93.022276454605205</v>
      </c>
      <c r="F6" s="95">
        <f>IF(RES_hh_fech!F6=0,0,RES_hh_fech!F6/RES_summary!F$19)</f>
        <v>96.784176811941961</v>
      </c>
      <c r="G6" s="95">
        <f>IF(RES_hh_fech!G6=0,0,RES_hh_fech!G6/RES_summary!G$19)</f>
        <v>96.593885795569975</v>
      </c>
      <c r="H6" s="95">
        <f>IF(RES_hh_fech!H6=0,0,RES_hh_fech!H6/RES_summary!H$19)</f>
        <v>95.111319078039898</v>
      </c>
      <c r="I6" s="95">
        <f>IF(RES_hh_fech!I6=0,0,RES_hh_fech!I6/RES_summary!I$19)</f>
        <v>87.305150412510429</v>
      </c>
      <c r="J6" s="95">
        <f>IF(RES_hh_fech!J6=0,0,RES_hh_fech!J6/RES_summary!J$19)</f>
        <v>88.039224803009475</v>
      </c>
      <c r="K6" s="95">
        <f>IF(RES_hh_fech!K6=0,0,RES_hh_fech!K6/RES_summary!K$19)</f>
        <v>86.82221230754007</v>
      </c>
      <c r="L6" s="95">
        <f>IF(RES_hh_fech!L6=0,0,RES_hh_fech!L6/RES_summary!L$19)</f>
        <v>86.260877385836196</v>
      </c>
      <c r="M6" s="95">
        <f>IF(RES_hh_fech!M6=0,0,RES_hh_fech!M6/RES_summary!M$19)</f>
        <v>70.9432579777272</v>
      </c>
      <c r="N6" s="95">
        <f>IF(RES_hh_fech!N6=0,0,RES_hh_fech!N6/RES_summary!N$19)</f>
        <v>71.905682278081784</v>
      </c>
      <c r="O6" s="95">
        <f>IF(RES_hh_fech!O6=0,0,RES_hh_fech!O6/RES_summary!O$19)</f>
        <v>70.743480403558877</v>
      </c>
      <c r="P6" s="95">
        <f>IF(RES_hh_fech!P6=0,0,RES_hh_fech!P6/RES_summary!P$19)</f>
        <v>58.507322138050924</v>
      </c>
      <c r="Q6" s="95">
        <f>IF(RES_hh_fech!Q6=0,0,RES_hh_fech!Q6/RES_summary!Q$19)</f>
        <v>61.456747885266836</v>
      </c>
    </row>
    <row r="7" spans="1:17" ht="12" customHeight="1" x14ac:dyDescent="0.3">
      <c r="A7" s="87" t="s">
        <v>110</v>
      </c>
      <c r="B7" s="95">
        <f>IF(RES_hh_fech!B7=0,0,RES_hh_fech!B7/RES_summary!B$19)</f>
        <v>141.71197232223565</v>
      </c>
      <c r="C7" s="95">
        <f>IF(RES_hh_fech!C7=0,0,RES_hh_fech!C7/RES_summary!C$19)</f>
        <v>155.61638587061395</v>
      </c>
      <c r="D7" s="95">
        <f>IF(RES_hh_fech!D7=0,0,RES_hh_fech!D7/RES_summary!D$19)</f>
        <v>143.6917484534813</v>
      </c>
      <c r="E7" s="95">
        <f>IF(RES_hh_fech!E7=0,0,RES_hh_fech!E7/RES_summary!E$19)</f>
        <v>150.31045334465409</v>
      </c>
      <c r="F7" s="95">
        <f>IF(RES_hh_fech!F7=0,0,RES_hh_fech!F7/RES_summary!F$19)</f>
        <v>146.11376340780299</v>
      </c>
      <c r="G7" s="95">
        <f>IF(RES_hh_fech!G7=0,0,RES_hh_fech!G7/RES_summary!G$19)</f>
        <v>144.60627481481575</v>
      </c>
      <c r="H7" s="95">
        <f>IF(RES_hh_fech!H7=0,0,RES_hh_fech!H7/RES_summary!H$19)</f>
        <v>143.62116128742582</v>
      </c>
      <c r="I7" s="95">
        <f>IF(RES_hh_fech!I7=0,0,RES_hh_fech!I7/RES_summary!I$19)</f>
        <v>114.36181856711632</v>
      </c>
      <c r="J7" s="95">
        <f>IF(RES_hh_fech!J7=0,0,RES_hh_fech!J7/RES_summary!J$19)</f>
        <v>136.09891278871393</v>
      </c>
      <c r="K7" s="95">
        <f>IF(RES_hh_fech!K7=0,0,RES_hh_fech!K7/RES_summary!K$19)</f>
        <v>124.5046134090129</v>
      </c>
      <c r="L7" s="95">
        <f>IF(RES_hh_fech!L7=0,0,RES_hh_fech!L7/RES_summary!L$19)</f>
        <v>126.42336131595066</v>
      </c>
      <c r="M7" s="95">
        <f>IF(RES_hh_fech!M7=0,0,RES_hh_fech!M7/RES_summary!M$19)</f>
        <v>107.96798880826761</v>
      </c>
      <c r="N7" s="95">
        <f>IF(RES_hh_fech!N7=0,0,RES_hh_fech!N7/RES_summary!N$19)</f>
        <v>111.26177283059496</v>
      </c>
      <c r="O7" s="95">
        <f>IF(RES_hh_fech!O7=0,0,RES_hh_fech!O7/RES_summary!O$19)</f>
        <v>113.50071182791059</v>
      </c>
      <c r="P7" s="95">
        <f>IF(RES_hh_fech!P7=0,0,RES_hh_fech!P7/RES_summary!P$19)</f>
        <v>93.287483991968372</v>
      </c>
      <c r="Q7" s="95">
        <f>IF(RES_hh_fech!Q7=0,0,RES_hh_fech!Q7/RES_summary!Q$19)</f>
        <v>97.038562956272017</v>
      </c>
    </row>
    <row r="8" spans="1:17" ht="12" customHeight="1" x14ac:dyDescent="0.3">
      <c r="A8" s="87" t="s">
        <v>109</v>
      </c>
      <c r="B8" s="95">
        <f>IF(RES_hh_fech!B8=0,0,RES_hh_fech!B8/RES_summary!B$19)</f>
        <v>137.47166647388772</v>
      </c>
      <c r="C8" s="95">
        <f>IF(RES_hh_fech!C8=0,0,RES_hh_fech!C8/RES_summary!C$19)</f>
        <v>143.5993707010997</v>
      </c>
      <c r="D8" s="95">
        <f>IF(RES_hh_fech!D8=0,0,RES_hh_fech!D8/RES_summary!D$19)</f>
        <v>137.41025592273388</v>
      </c>
      <c r="E8" s="95">
        <f>IF(RES_hh_fech!E8=0,0,RES_hh_fech!E8/RES_summary!E$19)</f>
        <v>139.13460053250216</v>
      </c>
      <c r="F8" s="95">
        <f>IF(RES_hh_fech!F8=0,0,RES_hh_fech!F8/RES_summary!F$19)</f>
        <v>137.96329472375336</v>
      </c>
      <c r="G8" s="95">
        <f>IF(RES_hh_fech!G8=0,0,RES_hh_fech!G8/RES_summary!G$19)</f>
        <v>133.44864253559442</v>
      </c>
      <c r="H8" s="95">
        <f>IF(RES_hh_fech!H8=0,0,RES_hh_fech!H8/RES_summary!H$19)</f>
        <v>127.36867515672456</v>
      </c>
      <c r="I8" s="95">
        <f>IF(RES_hh_fech!I8=0,0,RES_hh_fech!I8/RES_summary!I$19)</f>
        <v>115.38953543200836</v>
      </c>
      <c r="J8" s="95">
        <f>IF(RES_hh_fech!J8=0,0,RES_hh_fech!J8/RES_summary!J$19)</f>
        <v>118.62471035291917</v>
      </c>
      <c r="K8" s="95">
        <f>IF(RES_hh_fech!K8=0,0,RES_hh_fech!K8/RES_summary!K$19)</f>
        <v>115.08502787182779</v>
      </c>
      <c r="L8" s="95">
        <f>IF(RES_hh_fech!L8=0,0,RES_hh_fech!L8/RES_summary!L$19)</f>
        <v>127.8154086135505</v>
      </c>
      <c r="M8" s="95">
        <f>IF(RES_hh_fech!M8=0,0,RES_hh_fech!M8/RES_summary!M$19)</f>
        <v>101.43721098291034</v>
      </c>
      <c r="N8" s="95">
        <f>IF(RES_hh_fech!N8=0,0,RES_hh_fech!N8/RES_summary!N$19)</f>
        <v>108.41789914738224</v>
      </c>
      <c r="O8" s="95">
        <f>IF(RES_hh_fech!O8=0,0,RES_hh_fech!O8/RES_summary!O$19)</f>
        <v>111.60541820575168</v>
      </c>
      <c r="P8" s="95">
        <f>IF(RES_hh_fech!P8=0,0,RES_hh_fech!P8/RES_summary!P$19)</f>
        <v>86.507718314765953</v>
      </c>
      <c r="Q8" s="95">
        <f>IF(RES_hh_fech!Q8=0,0,RES_hh_fech!Q8/RES_summary!Q$19)</f>
        <v>93.575377298005193</v>
      </c>
    </row>
    <row r="9" spans="1:17" ht="12" customHeight="1" x14ac:dyDescent="0.3">
      <c r="A9" s="87" t="s">
        <v>55</v>
      </c>
      <c r="B9" s="95">
        <f>IF(RES_hh_fech!B9=0,0,RES_hh_fech!B9/RES_summary!B$19)</f>
        <v>141.10816595692697</v>
      </c>
      <c r="C9" s="95">
        <f>IF(RES_hh_fech!C9=0,0,RES_hh_fech!C9/RES_summary!C$19)</f>
        <v>147.43916830730973</v>
      </c>
      <c r="D9" s="95">
        <f>IF(RES_hh_fech!D9=0,0,RES_hh_fech!D9/RES_summary!D$19)</f>
        <v>141.67252704642308</v>
      </c>
      <c r="E9" s="95">
        <f>IF(RES_hh_fech!E9=0,0,RES_hh_fech!E9/RES_summary!E$19)</f>
        <v>151.07575010124043</v>
      </c>
      <c r="F9" s="95">
        <f>IF(RES_hh_fech!F9=0,0,RES_hh_fech!F9/RES_summary!F$19)</f>
        <v>143.22063400874657</v>
      </c>
      <c r="G9" s="95">
        <f>IF(RES_hh_fech!G9=0,0,RES_hh_fech!G9/RES_summary!G$19)</f>
        <v>144.37865650698188</v>
      </c>
      <c r="H9" s="95">
        <f>IF(RES_hh_fech!H9=0,0,RES_hh_fech!H9/RES_summary!H$19)</f>
        <v>138.43521112278626</v>
      </c>
      <c r="I9" s="95">
        <f>IF(RES_hh_fech!I9=0,0,RES_hh_fech!I9/RES_summary!I$19)</f>
        <v>128.77541841817506</v>
      </c>
      <c r="J9" s="95">
        <f>IF(RES_hh_fech!J9=0,0,RES_hh_fech!J9/RES_summary!J$19)</f>
        <v>134.66337377741061</v>
      </c>
      <c r="K9" s="95">
        <f>IF(RES_hh_fech!K9=0,0,RES_hh_fech!K9/RES_summary!K$19)</f>
        <v>132.16887443078249</v>
      </c>
      <c r="L9" s="95">
        <f>IF(RES_hh_fech!L9=0,0,RES_hh_fech!L9/RES_summary!L$19)</f>
        <v>138.02959774098406</v>
      </c>
      <c r="M9" s="95">
        <f>IF(RES_hh_fech!M9=0,0,RES_hh_fech!M9/RES_summary!M$19)</f>
        <v>115.86479819624898</v>
      </c>
      <c r="N9" s="95">
        <f>IF(RES_hh_fech!N9=0,0,RES_hh_fech!N9/RES_summary!N$19)</f>
        <v>123.21930685305911</v>
      </c>
      <c r="O9" s="95">
        <f>IF(RES_hh_fech!O9=0,0,RES_hh_fech!O9/RES_summary!O$19)</f>
        <v>118.85979140716242</v>
      </c>
      <c r="P9" s="95">
        <f>IF(RES_hh_fech!P9=0,0,RES_hh_fech!P9/RES_summary!P$19)</f>
        <v>99.812223529343896</v>
      </c>
      <c r="Q9" s="95">
        <f>IF(RES_hh_fech!Q9=0,0,RES_hh_fech!Q9/RES_summary!Q$19)</f>
        <v>104.99464127802671</v>
      </c>
    </row>
    <row r="10" spans="1:17" ht="12" customHeight="1" x14ac:dyDescent="0.3">
      <c r="A10" s="87" t="s">
        <v>79</v>
      </c>
      <c r="B10" s="95">
        <f>IF(RES_hh_fech!B10=0,0,RES_hh_fech!B10/RES_summary!B$19)</f>
        <v>114.45460142239378</v>
      </c>
      <c r="C10" s="95">
        <f>IF(RES_hh_fech!C10=0,0,RES_hh_fech!C10/RES_summary!C$19)</f>
        <v>114.13285873482994</v>
      </c>
      <c r="D10" s="95">
        <f>IF(RES_hh_fech!D10=0,0,RES_hh_fech!D10/RES_summary!D$19)</f>
        <v>113.0383610527075</v>
      </c>
      <c r="E10" s="95">
        <f>IF(RES_hh_fech!E10=0,0,RES_hh_fech!E10/RES_summary!E$19)</f>
        <v>114.09740661554271</v>
      </c>
      <c r="F10" s="95">
        <f>IF(RES_hh_fech!F10=0,0,RES_hh_fech!F10/RES_summary!F$19)</f>
        <v>117.23854977357729</v>
      </c>
      <c r="G10" s="95">
        <f>IF(RES_hh_fech!G10=0,0,RES_hh_fech!G10/RES_summary!G$19)</f>
        <v>97.564701955505996</v>
      </c>
      <c r="H10" s="95">
        <f>IF(RES_hh_fech!H10=0,0,RES_hh_fech!H10/RES_summary!H$19)</f>
        <v>97.221838766257477</v>
      </c>
      <c r="I10" s="95">
        <f>IF(RES_hh_fech!I10=0,0,RES_hh_fech!I10/RES_summary!I$19)</f>
        <v>82.440585455533807</v>
      </c>
      <c r="J10" s="95">
        <f>IF(RES_hh_fech!J10=0,0,RES_hh_fech!J10/RES_summary!J$19)</f>
        <v>83.39014928103785</v>
      </c>
      <c r="K10" s="95">
        <f>IF(RES_hh_fech!K10=0,0,RES_hh_fech!K10/RES_summary!K$19)</f>
        <v>83.718864108867947</v>
      </c>
      <c r="L10" s="95">
        <f>IF(RES_hh_fech!L10=0,0,RES_hh_fech!L10/RES_summary!L$19)</f>
        <v>87.190006570408372</v>
      </c>
      <c r="M10" s="95">
        <f>IF(RES_hh_fech!M10=0,0,RES_hh_fech!M10/RES_summary!M$19)</f>
        <v>74.806632956411264</v>
      </c>
      <c r="N10" s="95">
        <f>IF(RES_hh_fech!N10=0,0,RES_hh_fech!N10/RES_summary!N$19)</f>
        <v>76.140110259739316</v>
      </c>
      <c r="O10" s="95">
        <f>IF(RES_hh_fech!O10=0,0,RES_hh_fech!O10/RES_summary!O$19)</f>
        <v>73.868441995844151</v>
      </c>
      <c r="P10" s="95">
        <f>IF(RES_hh_fech!P10=0,0,RES_hh_fech!P10/RES_summary!P$19)</f>
        <v>64.40419439337164</v>
      </c>
      <c r="Q10" s="95">
        <f>IF(RES_hh_fech!Q10=0,0,RES_hh_fech!Q10/RES_summary!Q$19)</f>
        <v>68.048751621426689</v>
      </c>
    </row>
    <row r="11" spans="1:17" ht="12" customHeight="1" x14ac:dyDescent="0.3">
      <c r="A11" s="87" t="s">
        <v>61</v>
      </c>
      <c r="B11" s="95">
        <f>IF(RES_hh_fech!B11=0,0,RES_hh_fech!B11/RES_summary!B$19)</f>
        <v>113.50542398404352</v>
      </c>
      <c r="C11" s="95">
        <f>IF(RES_hh_fech!C11=0,0,RES_hh_fech!C11/RES_summary!C$19)</f>
        <v>119.60864313128606</v>
      </c>
      <c r="D11" s="95">
        <f>IF(RES_hh_fech!D11=0,0,RES_hh_fech!D11/RES_summary!D$19)</f>
        <v>116.92435985024335</v>
      </c>
      <c r="E11" s="95">
        <f>IF(RES_hh_fech!E11=0,0,RES_hh_fech!E11/RES_summary!E$19)</f>
        <v>113.75294654259494</v>
      </c>
      <c r="F11" s="95">
        <f>IF(RES_hh_fech!F11=0,0,RES_hh_fech!F11/RES_summary!F$19)</f>
        <v>113.10583939032145</v>
      </c>
      <c r="G11" s="95">
        <f>IF(RES_hh_fech!G11=0,0,RES_hh_fech!G11/RES_summary!G$19)</f>
        <v>112.57473338317597</v>
      </c>
      <c r="H11" s="95">
        <f>IF(RES_hh_fech!H11=0,0,RES_hh_fech!H11/RES_summary!H$19)</f>
        <v>108.80840313868948</v>
      </c>
      <c r="I11" s="95">
        <f>IF(RES_hh_fech!I11=0,0,RES_hh_fech!I11/RES_summary!I$19)</f>
        <v>101.02932903893149</v>
      </c>
      <c r="J11" s="95">
        <f>IF(RES_hh_fech!J11=0,0,RES_hh_fech!J11/RES_summary!J$19)</f>
        <v>102.77013783283978</v>
      </c>
      <c r="K11" s="95">
        <f>IF(RES_hh_fech!K11=0,0,RES_hh_fech!K11/RES_summary!K$19)</f>
        <v>102.35317818065387</v>
      </c>
      <c r="L11" s="95">
        <f>IF(RES_hh_fech!L11=0,0,RES_hh_fech!L11/RES_summary!L$19)</f>
        <v>113.08771143581237</v>
      </c>
      <c r="M11" s="95">
        <f>IF(RES_hh_fech!M11=0,0,RES_hh_fech!M11/RES_summary!M$19)</f>
        <v>97.985750455632754</v>
      </c>
      <c r="N11" s="95">
        <f>IF(RES_hh_fech!N11=0,0,RES_hh_fech!N11/RES_summary!N$19)</f>
        <v>101.98799630679072</v>
      </c>
      <c r="O11" s="95">
        <f>IF(RES_hh_fech!O11=0,0,RES_hh_fech!O11/RES_summary!O$19)</f>
        <v>101.56624234440653</v>
      </c>
      <c r="P11" s="95">
        <f>IF(RES_hh_fech!P11=0,0,RES_hh_fech!P11/RES_summary!P$19)</f>
        <v>86.983980575363418</v>
      </c>
      <c r="Q11" s="95">
        <f>IF(RES_hh_fech!Q11=0,0,RES_hh_fech!Q11/RES_summary!Q$19)</f>
        <v>89.350471877527625</v>
      </c>
    </row>
    <row r="12" spans="1:17" ht="12" customHeight="1" x14ac:dyDescent="0.3">
      <c r="A12" s="87" t="s">
        <v>115</v>
      </c>
      <c r="B12" s="95">
        <f>IF(RES_hh_fech!B12=0,0,RES_hh_fech!B12/RES_summary!B$19)</f>
        <v>87.16409264679163</v>
      </c>
      <c r="C12" s="95">
        <f>IF(RES_hh_fech!C12=0,0,RES_hh_fech!C12/RES_summary!C$19)</f>
        <v>88.368284328109084</v>
      </c>
      <c r="D12" s="95">
        <f>IF(RES_hh_fech!D12=0,0,RES_hh_fech!D12/RES_summary!D$19)</f>
        <v>84.730393429197321</v>
      </c>
      <c r="E12" s="95">
        <f>IF(RES_hh_fech!E12=0,0,RES_hh_fech!E12/RES_summary!E$19)</f>
        <v>84.082201851358633</v>
      </c>
      <c r="F12" s="95">
        <f>IF(RES_hh_fech!F12=0,0,RES_hh_fech!F12/RES_summary!F$19)</f>
        <v>79.25082446615049</v>
      </c>
      <c r="G12" s="95">
        <f>IF(RES_hh_fech!G12=0,0,RES_hh_fech!G12/RES_summary!G$19)</f>
        <v>75.785211594013376</v>
      </c>
      <c r="H12" s="95">
        <f>IF(RES_hh_fech!H12=0,0,RES_hh_fech!H12/RES_summary!H$19)</f>
        <v>70.210549577478702</v>
      </c>
      <c r="I12" s="95">
        <f>IF(RES_hh_fech!I12=0,0,RES_hh_fech!I12/RES_summary!I$19)</f>
        <v>62.742359590611436</v>
      </c>
      <c r="J12" s="95">
        <f>IF(RES_hh_fech!J12=0,0,RES_hh_fech!J12/RES_summary!J$19)</f>
        <v>60.356685342213801</v>
      </c>
      <c r="K12" s="95">
        <f>IF(RES_hh_fech!K12=0,0,RES_hh_fech!K12/RES_summary!K$19)</f>
        <v>57.55411840718002</v>
      </c>
      <c r="L12" s="95">
        <f>IF(RES_hh_fech!L12=0,0,RES_hh_fech!L12/RES_summary!L$19)</f>
        <v>60.473347104337897</v>
      </c>
      <c r="M12" s="95">
        <f>IF(RES_hh_fech!M12=0,0,RES_hh_fech!M12/RES_summary!M$19)</f>
        <v>46.740712231262528</v>
      </c>
      <c r="N12" s="95">
        <f>IF(RES_hh_fech!N12=0,0,RES_hh_fech!N12/RES_summary!N$19)</f>
        <v>47.066331549403458</v>
      </c>
      <c r="O12" s="95">
        <f>IF(RES_hh_fech!O12=0,0,RES_hh_fech!O12/RES_summary!O$19)</f>
        <v>42.545096049825105</v>
      </c>
      <c r="P12" s="95">
        <f>IF(RES_hh_fech!P12=0,0,RES_hh_fech!P12/RES_summary!P$19)</f>
        <v>35.106451264421842</v>
      </c>
      <c r="Q12" s="95">
        <f>IF(RES_hh_fech!Q12=0,0,RES_hh_fech!Q12/RES_summary!Q$19)</f>
        <v>34.478863703113497</v>
      </c>
    </row>
    <row r="13" spans="1:17" ht="12" customHeight="1" x14ac:dyDescent="0.3">
      <c r="A13" s="51" t="s">
        <v>114</v>
      </c>
      <c r="B13" s="22">
        <f>IF(RES_hh_fech!B13=0,0,RES_hh_fech!B13/RES_summary!B$19)</f>
        <v>130.05096540160343</v>
      </c>
      <c r="C13" s="22">
        <f>IF(RES_hh_fech!C13=0,0,RES_hh_fech!C13/RES_summary!C$19)</f>
        <v>137.59615407092775</v>
      </c>
      <c r="D13" s="22">
        <f>IF(RES_hh_fech!D13=0,0,RES_hh_fech!D13/RES_summary!D$19)</f>
        <v>131.24050688268662</v>
      </c>
      <c r="E13" s="22">
        <f>IF(RES_hh_fech!E13=0,0,RES_hh_fech!E13/RES_summary!E$19)</f>
        <v>135.49459454789607</v>
      </c>
      <c r="F13" s="22">
        <f>IF(RES_hh_fech!F13=0,0,RES_hh_fech!F13/RES_summary!F$19)</f>
        <v>134.16535397180709</v>
      </c>
      <c r="G13" s="22">
        <f>IF(RES_hh_fech!G13=0,0,RES_hh_fech!G13/RES_summary!G$19)</f>
        <v>128.23086913304505</v>
      </c>
      <c r="H13" s="22">
        <f>IF(RES_hh_fech!H13=0,0,RES_hh_fech!H13/RES_summary!H$19)</f>
        <v>123.87239774334947</v>
      </c>
      <c r="I13" s="22">
        <f>IF(RES_hh_fech!I13=0,0,RES_hh_fech!I13/RES_summary!I$19)</f>
        <v>110.25250046657197</v>
      </c>
      <c r="J13" s="22">
        <f>IF(RES_hh_fech!J13=0,0,RES_hh_fech!J13/RES_summary!J$19)</f>
        <v>112.91422940931322</v>
      </c>
      <c r="K13" s="22">
        <f>IF(RES_hh_fech!K13=0,0,RES_hh_fech!K13/RES_summary!K$19)</f>
        <v>107.19161213462297</v>
      </c>
      <c r="L13" s="22">
        <f>IF(RES_hh_fech!L13=0,0,RES_hh_fech!L13/RES_summary!L$19)</f>
        <v>119.95421870104865</v>
      </c>
      <c r="M13" s="22">
        <f>IF(RES_hh_fech!M13=0,0,RES_hh_fech!M13/RES_summary!M$19)</f>
        <v>93.43370153727227</v>
      </c>
      <c r="N13" s="22">
        <f>IF(RES_hh_fech!N13=0,0,RES_hh_fech!N13/RES_summary!N$19)</f>
        <v>103.80602850916078</v>
      </c>
      <c r="O13" s="22">
        <f>IF(RES_hh_fech!O13=0,0,RES_hh_fech!O13/RES_summary!O$19)</f>
        <v>105.87465833307823</v>
      </c>
      <c r="P13" s="22">
        <f>IF(RES_hh_fech!P13=0,0,RES_hh_fech!P13/RES_summary!P$19)</f>
        <v>84.375045808274194</v>
      </c>
      <c r="Q13" s="22">
        <f>IF(RES_hh_fech!Q13=0,0,RES_hh_fech!Q13/RES_summary!Q$19)</f>
        <v>89.392248733977794</v>
      </c>
    </row>
    <row r="14" spans="1:17" ht="12" customHeight="1" x14ac:dyDescent="0.3">
      <c r="A14" s="99" t="s">
        <v>117</v>
      </c>
      <c r="B14" s="98">
        <f>IF(RES_hh_fech!B14=0,0,RES_hh_fech!B14/RES_summary!B$19)</f>
        <v>1.6228074320263355</v>
      </c>
      <c r="C14" s="98">
        <f>IF(RES_hh_fech!C14=0,0,RES_hh_fech!C14/RES_summary!C$19)</f>
        <v>1.7219855007104614</v>
      </c>
      <c r="D14" s="98">
        <f>IF(RES_hh_fech!D14=0,0,RES_hh_fech!D14/RES_summary!D$19)</f>
        <v>1.703605935935373</v>
      </c>
      <c r="E14" s="98">
        <f>IF(RES_hh_fech!E14=0,0,RES_hh_fech!E14/RES_summary!E$19)</f>
        <v>1.9834671544632076</v>
      </c>
      <c r="F14" s="98">
        <f>IF(RES_hh_fech!F14=0,0,RES_hh_fech!F14/RES_summary!F$19)</f>
        <v>1.9877421071577768</v>
      </c>
      <c r="G14" s="98">
        <f>IF(RES_hh_fech!G14=0,0,RES_hh_fech!G14/RES_summary!G$19)</f>
        <v>1.9059465755207761</v>
      </c>
      <c r="H14" s="98">
        <f>IF(RES_hh_fech!H14=0,0,RES_hh_fech!H14/RES_summary!H$19)</f>
        <v>1.8399337505788003</v>
      </c>
      <c r="I14" s="98">
        <f>IF(RES_hh_fech!I14=0,0,RES_hh_fech!I14/RES_summary!I$19)</f>
        <v>1.7338707509618043</v>
      </c>
      <c r="J14" s="98">
        <f>IF(RES_hh_fech!J14=0,0,RES_hh_fech!J14/RES_summary!J$19)</f>
        <v>1.4774397167773288</v>
      </c>
      <c r="K14" s="98">
        <f>IF(RES_hh_fech!K14=0,0,RES_hh_fech!K14/RES_summary!K$19)</f>
        <v>1.4364950861318626</v>
      </c>
      <c r="L14" s="98">
        <f>IF(RES_hh_fech!L14=0,0,RES_hh_fech!L14/RES_summary!L$19)</f>
        <v>1.6298695231445246</v>
      </c>
      <c r="M14" s="98">
        <f>IF(RES_hh_fech!M14=0,0,RES_hh_fech!M14/RES_summary!M$19)</f>
        <v>1.4533327435615844</v>
      </c>
      <c r="N14" s="98">
        <f>IF(RES_hh_fech!N14=0,0,RES_hh_fech!N14/RES_summary!N$19)</f>
        <v>1.6186075857878055</v>
      </c>
      <c r="O14" s="98">
        <f>IF(RES_hh_fech!O14=0,0,RES_hh_fech!O14/RES_summary!O$19)</f>
        <v>1.6495937058608952</v>
      </c>
      <c r="P14" s="98">
        <f>IF(RES_hh_fech!P14=0,0,RES_hh_fech!P14/RES_summary!P$19)</f>
        <v>1.3664680311734863</v>
      </c>
      <c r="Q14" s="98">
        <f>IF(RES_hh_fech!Q14=0,0,RES_hh_fech!Q14/RES_summary!Q$19)</f>
        <v>1.5940515420495553</v>
      </c>
    </row>
    <row r="15" spans="1:17" ht="12.9" customHeight="1" x14ac:dyDescent="0.3">
      <c r="A15" s="89" t="s">
        <v>112</v>
      </c>
      <c r="B15" s="96">
        <f>IF(RES_hh_fech!B15=0,0,RES_hh_fech!B15/RES_summary!B$19)</f>
        <v>0.37254468947274916</v>
      </c>
      <c r="C15" s="96">
        <f>IF(RES_hh_fech!C15=0,0,RES_hh_fech!C15/RES_summary!C$19)</f>
        <v>0.40200375526814691</v>
      </c>
      <c r="D15" s="96">
        <f>IF(RES_hh_fech!D15=0,0,RES_hh_fech!D15/RES_summary!D$19)</f>
        <v>0.42839919798796777</v>
      </c>
      <c r="E15" s="96">
        <f>IF(RES_hh_fech!E15=0,0,RES_hh_fech!E15/RES_summary!E$19)</f>
        <v>0.45398245321379033</v>
      </c>
      <c r="F15" s="96">
        <f>IF(RES_hh_fech!F15=0,0,RES_hh_fech!F15/RES_summary!F$19)</f>
        <v>0.48528052410829775</v>
      </c>
      <c r="G15" s="96">
        <f>IF(RES_hh_fech!G15=0,0,RES_hh_fech!G15/RES_summary!G$19)</f>
        <v>0.52142234400597864</v>
      </c>
      <c r="H15" s="96">
        <f>IF(RES_hh_fech!H15=0,0,RES_hh_fech!H15/RES_summary!H$19)</f>
        <v>0.55989272269362966</v>
      </c>
      <c r="I15" s="96">
        <f>IF(RES_hh_fech!I15=0,0,RES_hh_fech!I15/RES_summary!I$19)</f>
        <v>0.5906651083571427</v>
      </c>
      <c r="J15" s="96">
        <f>IF(RES_hh_fech!J15=0,0,RES_hh_fech!J15/RES_summary!J$19)</f>
        <v>0.62807805620219614</v>
      </c>
      <c r="K15" s="96">
        <f>IF(RES_hh_fech!K15=0,0,RES_hh_fech!K15/RES_summary!K$19)</f>
        <v>0.65319610010877172</v>
      </c>
      <c r="L15" s="96">
        <f>IF(RES_hh_fech!L15=0,0,RES_hh_fech!L15/RES_summary!L$19)</f>
        <v>0.67990094970263004</v>
      </c>
      <c r="M15" s="96">
        <f>IF(RES_hh_fech!M15=0,0,RES_hh_fech!M15/RES_summary!M$19)</f>
        <v>0.72533434877918512</v>
      </c>
      <c r="N15" s="96">
        <f>IF(RES_hh_fech!N15=0,0,RES_hh_fech!N15/RES_summary!N$19)</f>
        <v>0.76257029993257053</v>
      </c>
      <c r="O15" s="96">
        <f>IF(RES_hh_fech!O15=0,0,RES_hh_fech!O15/RES_summary!O$19)</f>
        <v>0.76509934830275439</v>
      </c>
      <c r="P15" s="96">
        <f>IF(RES_hh_fech!P15=0,0,RES_hh_fech!P15/RES_summary!P$19)</f>
        <v>0.76861406597675275</v>
      </c>
      <c r="Q15" s="96">
        <f>IF(RES_hh_fech!Q15=0,0,RES_hh_fech!Q15/RES_summary!Q$19)</f>
        <v>0.77055045770027275</v>
      </c>
    </row>
    <row r="16" spans="1:17" ht="12" customHeight="1" x14ac:dyDescent="0.3">
      <c r="A16" s="87" t="s">
        <v>111</v>
      </c>
      <c r="B16" s="97">
        <f>IF(RES_hh_fech!B16=0,0,RES_hh_fech!B16/RES_summary!B$19)</f>
        <v>0.37254468947274916</v>
      </c>
      <c r="C16" s="97">
        <f>IF(RES_hh_fech!C16=0,0,RES_hh_fech!C16/RES_summary!C$19)</f>
        <v>0.40200375526814691</v>
      </c>
      <c r="D16" s="97">
        <f>IF(RES_hh_fech!D16=0,0,RES_hh_fech!D16/RES_summary!D$19)</f>
        <v>0.42839919798796777</v>
      </c>
      <c r="E16" s="97">
        <f>IF(RES_hh_fech!E16=0,0,RES_hh_fech!E16/RES_summary!E$19)</f>
        <v>0.45398245321379033</v>
      </c>
      <c r="F16" s="97">
        <f>IF(RES_hh_fech!F16=0,0,RES_hh_fech!F16/RES_summary!F$19)</f>
        <v>0.48528052410829775</v>
      </c>
      <c r="G16" s="97">
        <f>IF(RES_hh_fech!G16=0,0,RES_hh_fech!G16/RES_summary!G$19)</f>
        <v>0.52142234400597864</v>
      </c>
      <c r="H16" s="97">
        <f>IF(RES_hh_fech!H16=0,0,RES_hh_fech!H16/RES_summary!H$19)</f>
        <v>0.55989272269362966</v>
      </c>
      <c r="I16" s="97">
        <f>IF(RES_hh_fech!I16=0,0,RES_hh_fech!I16/RES_summary!I$19)</f>
        <v>0.5906651083571427</v>
      </c>
      <c r="J16" s="97">
        <f>IF(RES_hh_fech!J16=0,0,RES_hh_fech!J16/RES_summary!J$19)</f>
        <v>0.62807805620219614</v>
      </c>
      <c r="K16" s="97">
        <f>IF(RES_hh_fech!K16=0,0,RES_hh_fech!K16/RES_summary!K$19)</f>
        <v>0.65319610010877172</v>
      </c>
      <c r="L16" s="97">
        <f>IF(RES_hh_fech!L16=0,0,RES_hh_fech!L16/RES_summary!L$19)</f>
        <v>0.67990094970263004</v>
      </c>
      <c r="M16" s="97">
        <f>IF(RES_hh_fech!M16=0,0,RES_hh_fech!M16/RES_summary!M$19)</f>
        <v>0.72533434877918512</v>
      </c>
      <c r="N16" s="97">
        <f>IF(RES_hh_fech!N16=0,0,RES_hh_fech!N16/RES_summary!N$19)</f>
        <v>0.76257029993257053</v>
      </c>
      <c r="O16" s="97">
        <f>IF(RES_hh_fech!O16=0,0,RES_hh_fech!O16/RES_summary!O$19)</f>
        <v>0.76509934830275439</v>
      </c>
      <c r="P16" s="97">
        <f>IF(RES_hh_fech!P16=0,0,RES_hh_fech!P16/RES_summary!P$19)</f>
        <v>0.76861406597675275</v>
      </c>
      <c r="Q16" s="97">
        <f>IF(RES_hh_fech!Q16=0,0,RES_hh_fech!Q16/RES_summary!Q$19)</f>
        <v>0.77055045770027275</v>
      </c>
    </row>
    <row r="17" spans="1:17" ht="12.9" customHeight="1" x14ac:dyDescent="0.3">
      <c r="A17" s="89" t="s">
        <v>63</v>
      </c>
      <c r="B17" s="96">
        <f>IF(RES_hh_fech!B17=0,0,RES_hh_fech!B17/RES_summary!B$19)</f>
        <v>28.840653301057149</v>
      </c>
      <c r="C17" s="96">
        <f>IF(RES_hh_fech!C17=0,0,RES_hh_fech!C17/RES_summary!C$19)</f>
        <v>28.821921394837737</v>
      </c>
      <c r="D17" s="96">
        <f>IF(RES_hh_fech!D17=0,0,RES_hh_fech!D17/RES_summary!D$19)</f>
        <v>28.705552627477768</v>
      </c>
      <c r="E17" s="96">
        <f>IF(RES_hh_fech!E17=0,0,RES_hh_fech!E17/RES_summary!E$19)</f>
        <v>28.812608639446641</v>
      </c>
      <c r="F17" s="96">
        <f>IF(RES_hh_fech!F17=0,0,RES_hh_fech!F17/RES_summary!F$19)</f>
        <v>28.637808294224904</v>
      </c>
      <c r="G17" s="96">
        <f>IF(RES_hh_fech!G17=0,0,RES_hh_fech!G17/RES_summary!G$19)</f>
        <v>28.459209240318547</v>
      </c>
      <c r="H17" s="96">
        <f>IF(RES_hh_fech!H17=0,0,RES_hh_fech!H17/RES_summary!H$19)</f>
        <v>28.2154173074608</v>
      </c>
      <c r="I17" s="96">
        <f>IF(RES_hh_fech!I17=0,0,RES_hh_fech!I17/RES_summary!I$19)</f>
        <v>27.761680911802948</v>
      </c>
      <c r="J17" s="96">
        <f>IF(RES_hh_fech!J17=0,0,RES_hh_fech!J17/RES_summary!J$19)</f>
        <v>27.507066748452125</v>
      </c>
      <c r="K17" s="96">
        <f>IF(RES_hh_fech!K17=0,0,RES_hh_fech!K17/RES_summary!K$19)</f>
        <v>27.217505870753296</v>
      </c>
      <c r="L17" s="96">
        <f>IF(RES_hh_fech!L17=0,0,RES_hh_fech!L17/RES_summary!L$19)</f>
        <v>27.295137241047779</v>
      </c>
      <c r="M17" s="96">
        <f>IF(RES_hh_fech!M17=0,0,RES_hh_fech!M17/RES_summary!M$19)</f>
        <v>26.654027487880402</v>
      </c>
      <c r="N17" s="96">
        <f>IF(RES_hh_fech!N17=0,0,RES_hh_fech!N17/RES_summary!N$19)</f>
        <v>27.018441974263936</v>
      </c>
      <c r="O17" s="96">
        <f>IF(RES_hh_fech!O17=0,0,RES_hh_fech!O17/RES_summary!O$19)</f>
        <v>26.867631626664156</v>
      </c>
      <c r="P17" s="96">
        <f>IF(RES_hh_fech!P17=0,0,RES_hh_fech!P17/RES_summary!P$19)</f>
        <v>26.30503090267004</v>
      </c>
      <c r="Q17" s="96">
        <f>IF(RES_hh_fech!Q17=0,0,RES_hh_fech!Q17/RES_summary!Q$19)</f>
        <v>26.009636968779692</v>
      </c>
    </row>
    <row r="18" spans="1:17" ht="12" customHeight="1" x14ac:dyDescent="0.3">
      <c r="A18" s="87" t="s">
        <v>58</v>
      </c>
      <c r="B18" s="95">
        <f>IF(RES_hh_fech!B18=0,0,RES_hh_fech!B18/RES_summary!B$19)</f>
        <v>37.737232036948527</v>
      </c>
      <c r="C18" s="95">
        <f>IF(RES_hh_fech!C18=0,0,RES_hh_fech!C18/RES_summary!C$19)</f>
        <v>37.502444226831756</v>
      </c>
      <c r="D18" s="95">
        <f>IF(RES_hh_fech!D18=0,0,RES_hh_fech!D18/RES_summary!D$19)</f>
        <v>37.089499479462404</v>
      </c>
      <c r="E18" s="95">
        <f>IF(RES_hh_fech!E18=0,0,RES_hh_fech!E18/RES_summary!E$19)</f>
        <v>37.131503117227901</v>
      </c>
      <c r="F18" s="95">
        <f>IF(RES_hh_fech!F18=0,0,RES_hh_fech!F18/RES_summary!F$19)</f>
        <v>37.236835622187925</v>
      </c>
      <c r="G18" s="95">
        <f>IF(RES_hh_fech!G18=0,0,RES_hh_fech!G18/RES_summary!G$19)</f>
        <v>36.665955335006295</v>
      </c>
      <c r="H18" s="95">
        <f>IF(RES_hh_fech!H18=0,0,RES_hh_fech!H18/RES_summary!H$19)</f>
        <v>36.91601995059056</v>
      </c>
      <c r="I18" s="95">
        <f>IF(RES_hh_fech!I18=0,0,RES_hh_fech!I18/RES_summary!I$19)</f>
        <v>35.764637146284848</v>
      </c>
      <c r="J18" s="95">
        <f>IF(RES_hh_fech!J18=0,0,RES_hh_fech!J18/RES_summary!J$19)</f>
        <v>36.439829545498384</v>
      </c>
      <c r="K18" s="95">
        <f>IF(RES_hh_fech!K18=0,0,RES_hh_fech!K18/RES_summary!K$19)</f>
        <v>36.89047188740286</v>
      </c>
      <c r="L18" s="95">
        <f>IF(RES_hh_fech!L18=0,0,RES_hh_fech!L18/RES_summary!L$19)</f>
        <v>36.77494115403136</v>
      </c>
      <c r="M18" s="95">
        <f>IF(RES_hh_fech!M18=0,0,RES_hh_fech!M18/RES_summary!M$19)</f>
        <v>36.403191248746552</v>
      </c>
      <c r="N18" s="95">
        <f>IF(RES_hh_fech!N18=0,0,RES_hh_fech!N18/RES_summary!N$19)</f>
        <v>36.922280798982889</v>
      </c>
      <c r="O18" s="95">
        <f>IF(RES_hh_fech!O18=0,0,RES_hh_fech!O18/RES_summary!O$19)</f>
        <v>36.688496696535765</v>
      </c>
      <c r="P18" s="95">
        <f>IF(RES_hh_fech!P18=0,0,RES_hh_fech!P18/RES_summary!P$19)</f>
        <v>36.376290439702238</v>
      </c>
      <c r="Q18" s="95">
        <f>IF(RES_hh_fech!Q18=0,0,RES_hh_fech!Q18/RES_summary!Q$19)</f>
        <v>36.03144839181904</v>
      </c>
    </row>
    <row r="19" spans="1:17" s="28" customFormat="1" ht="12" customHeight="1" x14ac:dyDescent="0.3">
      <c r="A19" s="87" t="s">
        <v>84</v>
      </c>
      <c r="B19" s="95">
        <f>IF(RES_hh_fech!B19=0,0,RES_hh_fech!B19/RES_summary!B$19)</f>
        <v>27.913552308466173</v>
      </c>
      <c r="C19" s="95">
        <f>IF(RES_hh_fech!C19=0,0,RES_hh_fech!C19/RES_summary!C$19)</f>
        <v>27.890505727411501</v>
      </c>
      <c r="D19" s="95">
        <f>IF(RES_hh_fech!D19=0,0,RES_hh_fech!D19/RES_summary!D$19)</f>
        <v>27.784932443528895</v>
      </c>
      <c r="E19" s="95">
        <f>IF(RES_hh_fech!E19=0,0,RES_hh_fech!E19/RES_summary!E$19)</f>
        <v>27.714929834606092</v>
      </c>
      <c r="F19" s="95">
        <f>IF(RES_hh_fech!F19=0,0,RES_hh_fech!F19/RES_summary!F$19)</f>
        <v>27.474997165610464</v>
      </c>
      <c r="G19" s="95">
        <f>IF(RES_hh_fech!G19=0,0,RES_hh_fech!G19/RES_summary!G$19)</f>
        <v>27.482145590667098</v>
      </c>
      <c r="H19" s="95">
        <f>IF(RES_hh_fech!H19=0,0,RES_hh_fech!H19/RES_summary!H$19)</f>
        <v>27.120845520204984</v>
      </c>
      <c r="I19" s="95">
        <f>IF(RES_hh_fech!I19=0,0,RES_hh_fech!I19/RES_summary!I$19)</f>
        <v>26.908021652494565</v>
      </c>
      <c r="J19" s="95">
        <f>IF(RES_hh_fech!J19=0,0,RES_hh_fech!J19/RES_summary!J$19)</f>
        <v>26.475059794961933</v>
      </c>
      <c r="K19" s="95">
        <f>IF(RES_hh_fech!K19=0,0,RES_hh_fech!K19/RES_summary!K$19)</f>
        <v>26.156261966395196</v>
      </c>
      <c r="L19" s="95">
        <f>IF(RES_hh_fech!L19=0,0,RES_hh_fech!L19/RES_summary!L$19)</f>
        <v>25.917125323813586</v>
      </c>
      <c r="M19" s="95">
        <f>IF(RES_hh_fech!M19=0,0,RES_hh_fech!M19/RES_summary!M$19)</f>
        <v>25.258292138222576</v>
      </c>
      <c r="N19" s="95">
        <f>IF(RES_hh_fech!N19=0,0,RES_hh_fech!N19/RES_summary!N$19)</f>
        <v>25.534431297713002</v>
      </c>
      <c r="O19" s="95">
        <f>IF(RES_hh_fech!O19=0,0,RES_hh_fech!O19/RES_summary!O$19)</f>
        <v>25.123641328878961</v>
      </c>
      <c r="P19" s="95">
        <f>IF(RES_hh_fech!P19=0,0,RES_hh_fech!P19/RES_summary!P$19)</f>
        <v>24.508096407640458</v>
      </c>
      <c r="Q19" s="95">
        <f>IF(RES_hh_fech!Q19=0,0,RES_hh_fech!Q19/RES_summary!Q$19)</f>
        <v>23.897590686091526</v>
      </c>
    </row>
    <row r="20" spans="1:17" ht="12" customHeight="1" x14ac:dyDescent="0.3">
      <c r="A20" s="87" t="s">
        <v>110</v>
      </c>
      <c r="B20" s="95">
        <f>IF(RES_hh_fech!B20=0,0,RES_hh_fech!B20/RES_summary!B$19)</f>
        <v>31.61330330804519</v>
      </c>
      <c r="C20" s="95">
        <f>IF(RES_hh_fech!C20=0,0,RES_hh_fech!C20/RES_summary!C$19)</f>
        <v>31.786477051306285</v>
      </c>
      <c r="D20" s="95">
        <f>IF(RES_hh_fech!D20=0,0,RES_hh_fech!D20/RES_summary!D$19)</f>
        <v>30.811181506330602</v>
      </c>
      <c r="E20" s="95">
        <f>IF(RES_hh_fech!E20=0,0,RES_hh_fech!E20/RES_summary!E$19)</f>
        <v>30.822902948316585</v>
      </c>
      <c r="F20" s="95">
        <f>IF(RES_hh_fech!F20=0,0,RES_hh_fech!F20/RES_summary!F$19)</f>
        <v>30.558029019540086</v>
      </c>
      <c r="G20" s="95">
        <f>IF(RES_hh_fech!G20=0,0,RES_hh_fech!G20/RES_summary!G$19)</f>
        <v>30.069616412747354</v>
      </c>
      <c r="H20" s="95">
        <f>IF(RES_hh_fech!H20=0,0,RES_hh_fech!H20/RES_summary!H$19)</f>
        <v>29.54015629223618</v>
      </c>
      <c r="I20" s="95">
        <f>IF(RES_hh_fech!I20=0,0,RES_hh_fech!I20/RES_summary!I$19)</f>
        <v>28.823532908744152</v>
      </c>
      <c r="J20" s="95">
        <f>IF(RES_hh_fech!J20=0,0,RES_hh_fech!J20/RES_summary!J$19)</f>
        <v>28.393236460512757</v>
      </c>
      <c r="K20" s="95">
        <f>IF(RES_hh_fech!K20=0,0,RES_hh_fech!K20/RES_summary!K$19)</f>
        <v>27.907227594669198</v>
      </c>
      <c r="L20" s="95">
        <f>IF(RES_hh_fech!L20=0,0,RES_hh_fech!L20/RES_summary!L$19)</f>
        <v>27.184708767897042</v>
      </c>
      <c r="M20" s="95">
        <f>IF(RES_hh_fech!M20=0,0,RES_hh_fech!M20/RES_summary!M$19)</f>
        <v>26.724059465888491</v>
      </c>
      <c r="N20" s="95">
        <f>IF(RES_hh_fech!N20=0,0,RES_hh_fech!N20/RES_summary!N$19)</f>
        <v>26.569206604510743</v>
      </c>
      <c r="O20" s="95">
        <f>IF(RES_hh_fech!O20=0,0,RES_hh_fech!O20/RES_summary!O$19)</f>
        <v>26.437083005037785</v>
      </c>
      <c r="P20" s="95">
        <f>IF(RES_hh_fech!P20=0,0,RES_hh_fech!P20/RES_summary!P$19)</f>
        <v>25.896010426805407</v>
      </c>
      <c r="Q20" s="95">
        <f>IF(RES_hh_fech!Q20=0,0,RES_hh_fech!Q20/RES_summary!Q$19)</f>
        <v>25.198610891773246</v>
      </c>
    </row>
    <row r="21" spans="1:17" ht="12" customHeight="1" x14ac:dyDescent="0.3">
      <c r="A21" s="87" t="s">
        <v>109</v>
      </c>
      <c r="B21" s="95">
        <f>IF(RES_hh_fech!B21=0,0,RES_hh_fech!B21/RES_summary!B$19)</f>
        <v>31.182984239251468</v>
      </c>
      <c r="C21" s="95">
        <f>IF(RES_hh_fech!C21=0,0,RES_hh_fech!C21/RES_summary!C$19)</f>
        <v>31.002950319240714</v>
      </c>
      <c r="D21" s="95">
        <f>IF(RES_hh_fech!D21=0,0,RES_hh_fech!D21/RES_summary!D$19)</f>
        <v>30.639255644575325</v>
      </c>
      <c r="E21" s="95">
        <f>IF(RES_hh_fech!E21=0,0,RES_hh_fech!E21/RES_summary!E$19)</f>
        <v>30.328846043132433</v>
      </c>
      <c r="F21" s="95">
        <f>IF(RES_hh_fech!F21=0,0,RES_hh_fech!F21/RES_summary!F$19)</f>
        <v>30.063543173207023</v>
      </c>
      <c r="G21" s="95">
        <f>IF(RES_hh_fech!G21=0,0,RES_hh_fech!G21/RES_summary!G$19)</f>
        <v>29.718970499708657</v>
      </c>
      <c r="H21" s="95">
        <f>IF(RES_hh_fech!H21=0,0,RES_hh_fech!H21/RES_summary!H$19)</f>
        <v>29.071052182027021</v>
      </c>
      <c r="I21" s="95">
        <f>IF(RES_hh_fech!I21=0,0,RES_hh_fech!I21/RES_summary!I$19)</f>
        <v>28.510184855462406</v>
      </c>
      <c r="J21" s="95">
        <f>IF(RES_hh_fech!J21=0,0,RES_hh_fech!J21/RES_summary!J$19)</f>
        <v>28.078268205389868</v>
      </c>
      <c r="K21" s="95">
        <f>IF(RES_hh_fech!K21=0,0,RES_hh_fech!K21/RES_summary!K$19)</f>
        <v>27.585862265710048</v>
      </c>
      <c r="L21" s="95">
        <f>IF(RES_hh_fech!L21=0,0,RES_hh_fech!L21/RES_summary!L$19)</f>
        <v>27.438617402775563</v>
      </c>
      <c r="M21" s="95">
        <f>IF(RES_hh_fech!M21=0,0,RES_hh_fech!M21/RES_summary!M$19)</f>
        <v>26.656012077129212</v>
      </c>
      <c r="N21" s="95">
        <f>IF(RES_hh_fech!N21=0,0,RES_hh_fech!N21/RES_summary!N$19)</f>
        <v>26.69812806603381</v>
      </c>
      <c r="O21" s="95">
        <f>IF(RES_hh_fech!O21=0,0,RES_hh_fech!O21/RES_summary!O$19)</f>
        <v>26.420085892405613</v>
      </c>
      <c r="P21" s="95">
        <f>IF(RES_hh_fech!P21=0,0,RES_hh_fech!P21/RES_summary!P$19)</f>
        <v>25.915227290035482</v>
      </c>
      <c r="Q21" s="95">
        <f>IF(RES_hh_fech!Q21=0,0,RES_hh_fech!Q21/RES_summary!Q$19)</f>
        <v>25.42599884777043</v>
      </c>
    </row>
    <row r="22" spans="1:17" ht="12" customHeight="1" x14ac:dyDescent="0.3">
      <c r="A22" s="87" t="s">
        <v>55</v>
      </c>
      <c r="B22" s="95">
        <f>IF(RES_hh_fech!B22=0,0,RES_hh_fech!B22/RES_summary!B$19)</f>
        <v>32.299544471285188</v>
      </c>
      <c r="C22" s="95">
        <f>IF(RES_hh_fech!C22=0,0,RES_hh_fech!C22/RES_summary!C$19)</f>
        <v>32.510646238440287</v>
      </c>
      <c r="D22" s="95">
        <f>IF(RES_hh_fech!D22=0,0,RES_hh_fech!D22/RES_summary!D$19)</f>
        <v>32.633142299557626</v>
      </c>
      <c r="E22" s="95">
        <f>IF(RES_hh_fech!E22=0,0,RES_hh_fech!E22/RES_summary!E$19)</f>
        <v>33.112015186093416</v>
      </c>
      <c r="F22" s="95">
        <f>IF(RES_hh_fech!F22=0,0,RES_hh_fech!F22/RES_summary!F$19)</f>
        <v>32.321210563436161</v>
      </c>
      <c r="G22" s="95">
        <f>IF(RES_hh_fech!G22=0,0,RES_hh_fech!G22/RES_summary!G$19)</f>
        <v>32.923880140386821</v>
      </c>
      <c r="H22" s="95">
        <f>IF(RES_hh_fech!H22=0,0,RES_hh_fech!H22/RES_summary!H$19)</f>
        <v>32.883999875763365</v>
      </c>
      <c r="I22" s="95">
        <f>IF(RES_hh_fech!I22=0,0,RES_hh_fech!I22/RES_summary!I$19)</f>
        <v>32.848393190585803</v>
      </c>
      <c r="J22" s="95">
        <f>IF(RES_hh_fech!J22=0,0,RES_hh_fech!J22/RES_summary!J$19)</f>
        <v>32.222441217998615</v>
      </c>
      <c r="K22" s="95">
        <f>IF(RES_hh_fech!K22=0,0,RES_hh_fech!K22/RES_summary!K$19)</f>
        <v>31.917955320596942</v>
      </c>
      <c r="L22" s="95">
        <f>IF(RES_hh_fech!L22=0,0,RES_hh_fech!L22/RES_summary!L$19)</f>
        <v>30.927694170381642</v>
      </c>
      <c r="M22" s="95">
        <f>IF(RES_hh_fech!M22=0,0,RES_hh_fech!M22/RES_summary!M$19)</f>
        <v>29.333358452806561</v>
      </c>
      <c r="N22" s="95">
        <f>IF(RES_hh_fech!N22=0,0,RES_hh_fech!N22/RES_summary!N$19)</f>
        <v>30.296831365817923</v>
      </c>
      <c r="O22" s="95">
        <f>IF(RES_hh_fech!O22=0,0,RES_hh_fech!O22/RES_summary!O$19)</f>
        <v>29.687602488319111</v>
      </c>
      <c r="P22" s="95">
        <f>IF(RES_hh_fech!P22=0,0,RES_hh_fech!P22/RES_summary!P$19)</f>
        <v>29.099552271820844</v>
      </c>
      <c r="Q22" s="95">
        <f>IF(RES_hh_fech!Q22=0,0,RES_hh_fech!Q22/RES_summary!Q$19)</f>
        <v>28.522113297306309</v>
      </c>
    </row>
    <row r="23" spans="1:17" ht="12" customHeight="1" x14ac:dyDescent="0.3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3">
      <c r="A24" s="87" t="s">
        <v>61</v>
      </c>
      <c r="B24" s="95">
        <f>IF(RES_hh_fech!B24=0,0,RES_hh_fech!B24/RES_summary!B$19)</f>
        <v>18.786781101119693</v>
      </c>
      <c r="C24" s="95">
        <f>IF(RES_hh_fech!C24=0,0,RES_hh_fech!C24/RES_summary!C$19)</f>
        <v>18.597656042551957</v>
      </c>
      <c r="D24" s="95">
        <f>IF(RES_hh_fech!D24=0,0,RES_hh_fech!D24/RES_summary!D$19)</f>
        <v>18.92448731899302</v>
      </c>
      <c r="E24" s="95">
        <f>IF(RES_hh_fech!E24=0,0,RES_hh_fech!E24/RES_summary!E$19)</f>
        <v>18.599799691948444</v>
      </c>
      <c r="F24" s="95">
        <f>IF(RES_hh_fech!F24=0,0,RES_hh_fech!F24/RES_summary!F$19)</f>
        <v>18.976242177071651</v>
      </c>
      <c r="G24" s="95">
        <f>IF(RES_hh_fech!G24=0,0,RES_hh_fech!G24/RES_summary!G$19)</f>
        <v>19.041349855059551</v>
      </c>
      <c r="H24" s="95">
        <f>IF(RES_hh_fech!H24=0,0,RES_hh_fech!H24/RES_summary!H$19)</f>
        <v>18.650614554645859</v>
      </c>
      <c r="I24" s="95">
        <f>IF(RES_hh_fech!I24=0,0,RES_hh_fech!I24/RES_summary!I$19)</f>
        <v>19.116632365960843</v>
      </c>
      <c r="J24" s="95">
        <f>IF(RES_hh_fech!J24=0,0,RES_hh_fech!J24/RES_summary!J$19)</f>
        <v>18.551479617264501</v>
      </c>
      <c r="K24" s="95">
        <f>IF(RES_hh_fech!K24=0,0,RES_hh_fech!K24/RES_summary!K$19)</f>
        <v>18.673085790969136</v>
      </c>
      <c r="L24" s="95">
        <f>IF(RES_hh_fech!L24=0,0,RES_hh_fech!L24/RES_summary!L$19)</f>
        <v>18.756543594090406</v>
      </c>
      <c r="M24" s="95">
        <f>IF(RES_hh_fech!M24=0,0,RES_hh_fech!M24/RES_summary!M$19)</f>
        <v>18.456918296400556</v>
      </c>
      <c r="N24" s="95">
        <f>IF(RES_hh_fech!N24=0,0,RES_hh_fech!N24/RES_summary!N$19)</f>
        <v>18.586714481054706</v>
      </c>
      <c r="O24" s="95">
        <f>IF(RES_hh_fech!O24=0,0,RES_hh_fech!O24/RES_summary!O$19)</f>
        <v>18.570133248705719</v>
      </c>
      <c r="P24" s="95">
        <f>IF(RES_hh_fech!P24=0,0,RES_hh_fech!P24/RES_summary!P$19)</f>
        <v>18.293005948854859</v>
      </c>
      <c r="Q24" s="95">
        <f>IF(RES_hh_fech!Q24=0,0,RES_hh_fech!Q24/RES_summary!Q$19)</f>
        <v>18.027611097399163</v>
      </c>
    </row>
    <row r="25" spans="1:17" ht="12" customHeight="1" x14ac:dyDescent="0.3">
      <c r="A25" s="51" t="s">
        <v>60</v>
      </c>
      <c r="B25" s="22">
        <f>IF(RES_hh_fech!B25=0,0,RES_hh_fech!B25/RES_summary!B$19)</f>
        <v>26.306720099984776</v>
      </c>
      <c r="C25" s="22">
        <f>IF(RES_hh_fech!C25=0,0,RES_hh_fech!C25/RES_summary!C$19)</f>
        <v>26.447677013631704</v>
      </c>
      <c r="D25" s="22">
        <f>IF(RES_hh_fech!D25=0,0,RES_hh_fech!D25/RES_summary!D$19)</f>
        <v>26.472195643211869</v>
      </c>
      <c r="E25" s="22">
        <f>IF(RES_hh_fech!E25=0,0,RES_hh_fech!E25/RES_summary!E$19)</f>
        <v>27.097680740483135</v>
      </c>
      <c r="F25" s="22">
        <f>IF(RES_hh_fech!F25=0,0,RES_hh_fech!F25/RES_summary!F$19)</f>
        <v>26.710807417749677</v>
      </c>
      <c r="G25" s="22">
        <f>IF(RES_hh_fech!G25=0,0,RES_hh_fech!G25/RES_summary!G$19)</f>
        <v>26.261334197589864</v>
      </c>
      <c r="H25" s="22">
        <f>IF(RES_hh_fech!H25=0,0,RES_hh_fech!H25/RES_summary!H$19)</f>
        <v>26.350658793320882</v>
      </c>
      <c r="I25" s="22">
        <f>IF(RES_hh_fech!I25=0,0,RES_hh_fech!I25/RES_summary!I$19)</f>
        <v>24.945419614074201</v>
      </c>
      <c r="J25" s="22">
        <f>IF(RES_hh_fech!J25=0,0,RES_hh_fech!J25/RES_summary!J$19)</f>
        <v>24.65472686193554</v>
      </c>
      <c r="K25" s="22">
        <f>IF(RES_hh_fech!K25=0,0,RES_hh_fech!K25/RES_summary!K$19)</f>
        <v>23.780577009220018</v>
      </c>
      <c r="L25" s="22">
        <f>IF(RES_hh_fech!L25=0,0,RES_hh_fech!L25/RES_summary!L$19)</f>
        <v>24.898499641572236</v>
      </c>
      <c r="M25" s="22">
        <f>IF(RES_hh_fech!M25=0,0,RES_hh_fech!M25/RES_summary!M$19)</f>
        <v>24.248437658780187</v>
      </c>
      <c r="N25" s="22">
        <f>IF(RES_hh_fech!N25=0,0,RES_hh_fech!N25/RES_summary!N$19)</f>
        <v>24.965465352073657</v>
      </c>
      <c r="O25" s="22">
        <f>IF(RES_hh_fech!O25=0,0,RES_hh_fech!O25/RES_summary!O$19)</f>
        <v>25.250643375662289</v>
      </c>
      <c r="P25" s="22">
        <f>IF(RES_hh_fech!P25=0,0,RES_hh_fech!P25/RES_summary!P$19)</f>
        <v>24.040684269542471</v>
      </c>
      <c r="Q25" s="22">
        <f>IF(RES_hh_fech!Q25=0,0,RES_hh_fech!Q25/RES_summary!Q$19)</f>
        <v>24.502452595784177</v>
      </c>
    </row>
    <row r="26" spans="1:17" ht="12" customHeight="1" x14ac:dyDescent="0.3">
      <c r="A26" s="49" t="s">
        <v>59</v>
      </c>
      <c r="B26" s="18">
        <f>IF(RES_hh_fech!B26=0,0,RES_hh_fech!B26/RES_summary!B$19)</f>
        <v>7.2450677706046021</v>
      </c>
      <c r="C26" s="18">
        <f>IF(RES_hh_fech!C26=0,0,RES_hh_fech!C26/RES_summary!C$19)</f>
        <v>7.0520767216139166</v>
      </c>
      <c r="D26" s="18">
        <f>IF(RES_hh_fech!D26=0,0,RES_hh_fech!D26/RES_summary!D$19)</f>
        <v>6.8701152170908601</v>
      </c>
      <c r="E26" s="18">
        <f>IF(RES_hh_fech!E26=0,0,RES_hh_fech!E26/RES_summary!E$19)</f>
        <v>6.6359504554916366</v>
      </c>
      <c r="F26" s="18">
        <f>IF(RES_hh_fech!F26=0,0,RES_hh_fech!F26/RES_summary!F$19)</f>
        <v>6.7854342818201552</v>
      </c>
      <c r="G26" s="18">
        <f>IF(RES_hh_fech!G26=0,0,RES_hh_fech!G26/RES_summary!G$19)</f>
        <v>6.5314667635044934</v>
      </c>
      <c r="H26" s="18">
        <f>IF(RES_hh_fech!H26=0,0,RES_hh_fech!H26/RES_summary!H$19)</f>
        <v>6.5500956608470267</v>
      </c>
      <c r="I26" s="18">
        <f>IF(RES_hh_fech!I26=0,0,RES_hh_fech!I26/RES_summary!I$19)</f>
        <v>6.7183379372512837</v>
      </c>
      <c r="J26" s="18">
        <f>IF(RES_hh_fech!J26=0,0,RES_hh_fech!J26/RES_summary!J$19)</f>
        <v>6.6117649481022882</v>
      </c>
      <c r="K26" s="18">
        <f>IF(RES_hh_fech!K26=0,0,RES_hh_fech!K26/RES_summary!K$19)</f>
        <v>6.5757057330123754</v>
      </c>
      <c r="L26" s="18">
        <f>IF(RES_hh_fech!L26=0,0,RES_hh_fech!L26/RES_summary!L$19)</f>
        <v>6.6711782850732124</v>
      </c>
      <c r="M26" s="18">
        <f>IF(RES_hh_fech!M26=0,0,RES_hh_fech!M26/RES_summary!M$19)</f>
        <v>6.4465370297804014</v>
      </c>
      <c r="N26" s="18">
        <f>IF(RES_hh_fech!N26=0,0,RES_hh_fech!N26/RES_summary!N$19)</f>
        <v>6.4494996379757747</v>
      </c>
      <c r="O26" s="18">
        <f>IF(RES_hh_fech!O26=0,0,RES_hh_fech!O26/RES_summary!O$19)</f>
        <v>6.3045658640127993</v>
      </c>
      <c r="P26" s="18">
        <f>IF(RES_hh_fech!P26=0,0,RES_hh_fech!P26/RES_summary!P$19)</f>
        <v>6.3547656419955105</v>
      </c>
      <c r="Q26" s="18">
        <f>IF(RES_hh_fech!Q26=0,0,RES_hh_fech!Q26/RES_summary!Q$19)</f>
        <v>6.2579014103173458</v>
      </c>
    </row>
    <row r="27" spans="1:17" ht="12.9" customHeight="1" x14ac:dyDescent="0.3">
      <c r="A27" s="89" t="s">
        <v>62</v>
      </c>
      <c r="B27" s="96">
        <f>IF(RES_hh_fech!B27=0,0,RES_hh_fech!B27/RES_summary!B$19)</f>
        <v>12.803267603285221</v>
      </c>
      <c r="C27" s="96">
        <f>IF(RES_hh_fech!C27=0,0,RES_hh_fech!C27/RES_summary!C$19)</f>
        <v>12.72807682437999</v>
      </c>
      <c r="D27" s="96">
        <f>IF(RES_hh_fech!D27=0,0,RES_hh_fech!D27/RES_summary!D$19)</f>
        <v>12.915639612482678</v>
      </c>
      <c r="E27" s="96">
        <f>IF(RES_hh_fech!E27=0,0,RES_hh_fech!E27/RES_summary!E$19)</f>
        <v>13.244627651160089</v>
      </c>
      <c r="F27" s="96">
        <f>IF(RES_hh_fech!F27=0,0,RES_hh_fech!F27/RES_summary!F$19)</f>
        <v>13.303526733512033</v>
      </c>
      <c r="G27" s="96">
        <f>IF(RES_hh_fech!G27=0,0,RES_hh_fech!G27/RES_summary!G$19)</f>
        <v>13.422344974329294</v>
      </c>
      <c r="H27" s="96">
        <f>IF(RES_hh_fech!H27=0,0,RES_hh_fech!H27/RES_summary!H$19)</f>
        <v>13.230916394475413</v>
      </c>
      <c r="I27" s="96">
        <f>IF(RES_hh_fech!I27=0,0,RES_hh_fech!I27/RES_summary!I$19)</f>
        <v>13.117659573030073</v>
      </c>
      <c r="J27" s="96">
        <f>IF(RES_hh_fech!J27=0,0,RES_hh_fech!J27/RES_summary!J$19)</f>
        <v>12.873704435624141</v>
      </c>
      <c r="K27" s="96">
        <f>IF(RES_hh_fech!K27=0,0,RES_hh_fech!K27/RES_summary!K$19)</f>
        <v>12.872202094973508</v>
      </c>
      <c r="L27" s="96">
        <f>IF(RES_hh_fech!L27=0,0,RES_hh_fech!L27/RES_summary!L$19)</f>
        <v>13.052605738466465</v>
      </c>
      <c r="M27" s="96">
        <f>IF(RES_hh_fech!M27=0,0,RES_hh_fech!M27/RES_summary!M$19)</f>
        <v>12.71090829384724</v>
      </c>
      <c r="N27" s="96">
        <f>IF(RES_hh_fech!N27=0,0,RES_hh_fech!N27/RES_summary!N$19)</f>
        <v>12.772143384301389</v>
      </c>
      <c r="O27" s="96">
        <f>IF(RES_hh_fech!O27=0,0,RES_hh_fech!O27/RES_summary!O$19)</f>
        <v>12.724537436195378</v>
      </c>
      <c r="P27" s="96">
        <f>IF(RES_hh_fech!P27=0,0,RES_hh_fech!P27/RES_summary!P$19)</f>
        <v>12.372099327414183</v>
      </c>
      <c r="Q27" s="96">
        <f>IF(RES_hh_fech!Q27=0,0,RES_hh_fech!Q27/RES_summary!Q$19)</f>
        <v>12.45032904974742</v>
      </c>
    </row>
    <row r="28" spans="1:17" ht="12" customHeight="1" x14ac:dyDescent="0.3">
      <c r="A28" s="87" t="s">
        <v>58</v>
      </c>
      <c r="B28" s="95">
        <f>IF(RES_hh_fech!B28=0,0,RES_hh_fech!B28/RES_summary!B$19)</f>
        <v>18.789924457235298</v>
      </c>
      <c r="C28" s="95">
        <f>IF(RES_hh_fech!C28=0,0,RES_hh_fech!C28/RES_summary!C$19)</f>
        <v>18.212123961412612</v>
      </c>
      <c r="D28" s="95">
        <f>IF(RES_hh_fech!D28=0,0,RES_hh_fech!D28/RES_summary!D$19)</f>
        <v>20.066728167404239</v>
      </c>
      <c r="E28" s="95">
        <f>IF(RES_hh_fech!E28=0,0,RES_hh_fech!E28/RES_summary!E$19)</f>
        <v>23.257025860183902</v>
      </c>
      <c r="F28" s="95">
        <f>IF(RES_hh_fech!F28=0,0,RES_hh_fech!F28/RES_summary!F$19)</f>
        <v>23.465365853816639</v>
      </c>
      <c r="G28" s="95">
        <f>IF(RES_hh_fech!G28=0,0,RES_hh_fech!G28/RES_summary!G$19)</f>
        <v>23.270062415074651</v>
      </c>
      <c r="H28" s="95">
        <f>IF(RES_hh_fech!H28=0,0,RES_hh_fech!H28/RES_summary!H$19)</f>
        <v>23.349207515937564</v>
      </c>
      <c r="I28" s="95">
        <f>IF(RES_hh_fech!I28=0,0,RES_hh_fech!I28/RES_summary!I$19)</f>
        <v>22.795138973203603</v>
      </c>
      <c r="J28" s="95">
        <f>IF(RES_hh_fech!J28=0,0,RES_hh_fech!J28/RES_summary!J$19)</f>
        <v>23.009366279280787</v>
      </c>
      <c r="K28" s="95">
        <f>IF(RES_hh_fech!K28=0,0,RES_hh_fech!K28/RES_summary!K$19)</f>
        <v>22.861776306373805</v>
      </c>
      <c r="L28" s="95">
        <f>IF(RES_hh_fech!L28=0,0,RES_hh_fech!L28/RES_summary!L$19)</f>
        <v>22.828809920285217</v>
      </c>
      <c r="M28" s="95">
        <f>IF(RES_hh_fech!M28=0,0,RES_hh_fech!M28/RES_summary!M$19)</f>
        <v>22.588021346102174</v>
      </c>
      <c r="N28" s="95">
        <f>IF(RES_hh_fech!N28=0,0,RES_hh_fech!N28/RES_summary!N$19)</f>
        <v>22.898997296825215</v>
      </c>
      <c r="O28" s="95">
        <f>IF(RES_hh_fech!O28=0,0,RES_hh_fech!O28/RES_summary!O$19)</f>
        <v>22.671500604695392</v>
      </c>
      <c r="P28" s="95">
        <f>IF(RES_hh_fech!P28=0,0,RES_hh_fech!P28/RES_summary!P$19)</f>
        <v>22.348345702078831</v>
      </c>
      <c r="Q28" s="95">
        <f>IF(RES_hh_fech!Q28=0,0,RES_hh_fech!Q28/RES_summary!Q$19)</f>
        <v>22.222450130480368</v>
      </c>
    </row>
    <row r="29" spans="1:17" s="28" customFormat="1" ht="12" customHeight="1" x14ac:dyDescent="0.3">
      <c r="A29" s="87" t="s">
        <v>84</v>
      </c>
      <c r="B29" s="95">
        <f>IF(RES_hh_fech!B29=0,0,RES_hh_fech!B29/RES_summary!B$19)</f>
        <v>17.74274799652758</v>
      </c>
      <c r="C29" s="95">
        <f>IF(RES_hh_fech!C29=0,0,RES_hh_fech!C29/RES_summary!C$19)</f>
        <v>17.475605528185838</v>
      </c>
      <c r="D29" s="95">
        <f>IF(RES_hh_fech!D29=0,0,RES_hh_fech!D29/RES_summary!D$19)</f>
        <v>17.649512225041871</v>
      </c>
      <c r="E29" s="95">
        <f>IF(RES_hh_fech!E29=0,0,RES_hh_fech!E29/RES_summary!E$19)</f>
        <v>18.616840247280553</v>
      </c>
      <c r="F29" s="95">
        <f>IF(RES_hh_fech!F29=0,0,RES_hh_fech!F29/RES_summary!F$19)</f>
        <v>17.995287092752168</v>
      </c>
      <c r="G29" s="95">
        <f>IF(RES_hh_fech!G29=0,0,RES_hh_fech!G29/RES_summary!G$19)</f>
        <v>19.600578270057607</v>
      </c>
      <c r="H29" s="95">
        <f>IF(RES_hh_fech!H29=0,0,RES_hh_fech!H29/RES_summary!H$19)</f>
        <v>17.975689070068519</v>
      </c>
      <c r="I29" s="95">
        <f>IF(RES_hh_fech!I29=0,0,RES_hh_fech!I29/RES_summary!I$19)</f>
        <v>19.099818402015632</v>
      </c>
      <c r="J29" s="95">
        <f>IF(RES_hh_fech!J29=0,0,RES_hh_fech!J29/RES_summary!J$19)</f>
        <v>17.351885874888598</v>
      </c>
      <c r="K29" s="95">
        <f>IF(RES_hh_fech!K29=0,0,RES_hh_fech!K29/RES_summary!K$19)</f>
        <v>17.650633671420252</v>
      </c>
      <c r="L29" s="95">
        <f>IF(RES_hh_fech!L29=0,0,RES_hh_fech!L29/RES_summary!L$19)</f>
        <v>17.38412374914574</v>
      </c>
      <c r="M29" s="95">
        <f>IF(RES_hh_fech!M29=0,0,RES_hh_fech!M29/RES_summary!M$19)</f>
        <v>16.91685710848818</v>
      </c>
      <c r="N29" s="95">
        <f>IF(RES_hh_fech!N29=0,0,RES_hh_fech!N29/RES_summary!N$19)</f>
        <v>16.638367317855142</v>
      </c>
      <c r="O29" s="95">
        <f>IF(RES_hh_fech!O29=0,0,RES_hh_fech!O29/RES_summary!O$19)</f>
        <v>16.268637993298235</v>
      </c>
      <c r="P29" s="95">
        <f>IF(RES_hh_fech!P29=0,0,RES_hh_fech!P29/RES_summary!P$19)</f>
        <v>16.045179479083622</v>
      </c>
      <c r="Q29" s="95">
        <f>IF(RES_hh_fech!Q29=0,0,RES_hh_fech!Q29/RES_summary!Q$19)</f>
        <v>15.903861130784462</v>
      </c>
    </row>
    <row r="30" spans="1:17" ht="12" customHeight="1" x14ac:dyDescent="0.3">
      <c r="A30" s="87" t="s">
        <v>109</v>
      </c>
      <c r="B30" s="95">
        <f>IF(RES_hh_fech!B30=0,0,RES_hh_fech!B30/RES_summary!B$19)</f>
        <v>14.31130494630415</v>
      </c>
      <c r="C30" s="95">
        <f>IF(RES_hh_fech!C30=0,0,RES_hh_fech!C30/RES_summary!C$19)</f>
        <v>14.143294180191472</v>
      </c>
      <c r="D30" s="95">
        <f>IF(RES_hh_fech!D30=0,0,RES_hh_fech!D30/RES_summary!D$19)</f>
        <v>14.304994071815436</v>
      </c>
      <c r="E30" s="95">
        <f>IF(RES_hh_fech!E30=0,0,RES_hh_fech!E30/RES_summary!E$19)</f>
        <v>14.331132565688021</v>
      </c>
      <c r="F30" s="95">
        <f>IF(RES_hh_fech!F30=0,0,RES_hh_fech!F30/RES_summary!F$19)</f>
        <v>14.434263607073046</v>
      </c>
      <c r="G30" s="95">
        <f>IF(RES_hh_fech!G30=0,0,RES_hh_fech!G30/RES_summary!G$19)</f>
        <v>14.408663214517723</v>
      </c>
      <c r="H30" s="95">
        <f>IF(RES_hh_fech!H30=0,0,RES_hh_fech!H30/RES_summary!H$19)</f>
        <v>14.296905676218175</v>
      </c>
      <c r="I30" s="95">
        <f>IF(RES_hh_fech!I30=0,0,RES_hh_fech!I30/RES_summary!I$19)</f>
        <v>14.380774441400279</v>
      </c>
      <c r="J30" s="95">
        <f>IF(RES_hh_fech!J30=0,0,RES_hh_fech!J30/RES_summary!J$19)</f>
        <v>13.877113098423056</v>
      </c>
      <c r="K30" s="95">
        <f>IF(RES_hh_fech!K30=0,0,RES_hh_fech!K30/RES_summary!K$19)</f>
        <v>13.921755254875588</v>
      </c>
      <c r="L30" s="95">
        <f>IF(RES_hh_fech!L30=0,0,RES_hh_fech!L30/RES_summary!L$19)</f>
        <v>13.818646374354078</v>
      </c>
      <c r="M30" s="95">
        <f>IF(RES_hh_fech!M30=0,0,RES_hh_fech!M30/RES_summary!M$19)</f>
        <v>13.621917315614509</v>
      </c>
      <c r="N30" s="95">
        <f>IF(RES_hh_fech!N30=0,0,RES_hh_fech!N30/RES_summary!N$19)</f>
        <v>13.593891198385075</v>
      </c>
      <c r="O30" s="95">
        <f>IF(RES_hh_fech!O30=0,0,RES_hh_fech!O30/RES_summary!O$19)</f>
        <v>13.335130573075981</v>
      </c>
      <c r="P30" s="95">
        <f>IF(RES_hh_fech!P30=0,0,RES_hh_fech!P30/RES_summary!P$19)</f>
        <v>13.141950197849134</v>
      </c>
      <c r="Q30" s="95">
        <f>IF(RES_hh_fech!Q30=0,0,RES_hh_fech!Q30/RES_summary!Q$19)</f>
        <v>13.142672041022752</v>
      </c>
    </row>
    <row r="31" spans="1:17" ht="12" customHeight="1" x14ac:dyDescent="0.3">
      <c r="A31" s="87" t="s">
        <v>55</v>
      </c>
      <c r="B31" s="95">
        <f>IF(RES_hh_fech!B31=0,0,RES_hh_fech!B31/RES_summary!B$19)</f>
        <v>17.531532793594714</v>
      </c>
      <c r="C31" s="95">
        <f>IF(RES_hh_fech!C31=0,0,RES_hh_fech!C31/RES_summary!C$19)</f>
        <v>17.031852735567313</v>
      </c>
      <c r="D31" s="95">
        <f>IF(RES_hh_fech!D31=0,0,RES_hh_fech!D31/RES_summary!D$19)</f>
        <v>18.443307345336393</v>
      </c>
      <c r="E31" s="95">
        <f>IF(RES_hh_fech!E31=0,0,RES_hh_fech!E31/RES_summary!E$19)</f>
        <v>18.46969115902624</v>
      </c>
      <c r="F31" s="95">
        <f>IF(RES_hh_fech!F31=0,0,RES_hh_fech!F31/RES_summary!F$19)</f>
        <v>16.088840370728899</v>
      </c>
      <c r="G31" s="95">
        <f>IF(RES_hh_fech!G31=0,0,RES_hh_fech!G31/RES_summary!G$19)</f>
        <v>24.178352746978707</v>
      </c>
      <c r="H31" s="95">
        <f>IF(RES_hh_fech!H31=0,0,RES_hh_fech!H31/RES_summary!H$19)</f>
        <v>21.241986563158193</v>
      </c>
      <c r="I31" s="95">
        <f>IF(RES_hh_fech!I31=0,0,RES_hh_fech!I31/RES_summary!I$19)</f>
        <v>21.224368218989081</v>
      </c>
      <c r="J31" s="95">
        <f>IF(RES_hh_fech!J31=0,0,RES_hh_fech!J31/RES_summary!J$19)</f>
        <v>17.264057094738959</v>
      </c>
      <c r="K31" s="95">
        <f>IF(RES_hh_fech!K31=0,0,RES_hh_fech!K31/RES_summary!K$19)</f>
        <v>18.412888655129382</v>
      </c>
      <c r="L31" s="95">
        <f>IF(RES_hh_fech!L31=0,0,RES_hh_fech!L31/RES_summary!L$19)</f>
        <v>18.350132394036187</v>
      </c>
      <c r="M31" s="95">
        <f>IF(RES_hh_fech!M31=0,0,RES_hh_fech!M31/RES_summary!M$19)</f>
        <v>18.577133493453974</v>
      </c>
      <c r="N31" s="95">
        <f>IF(RES_hh_fech!N31=0,0,RES_hh_fech!N31/RES_summary!N$19)</f>
        <v>18.405482541511802</v>
      </c>
      <c r="O31" s="95">
        <f>IF(RES_hh_fech!O31=0,0,RES_hh_fech!O31/RES_summary!O$19)</f>
        <v>18.096561638192131</v>
      </c>
      <c r="P31" s="95">
        <f>IF(RES_hh_fech!P31=0,0,RES_hh_fech!P31/RES_summary!P$19)</f>
        <v>18.449711260965305</v>
      </c>
      <c r="Q31" s="95">
        <f>IF(RES_hh_fech!Q31=0,0,RES_hh_fech!Q31/RES_summary!Q$19)</f>
        <v>18.13157721480518</v>
      </c>
    </row>
    <row r="32" spans="1:17" ht="12" customHeight="1" x14ac:dyDescent="0.3">
      <c r="A32" s="49" t="s">
        <v>60</v>
      </c>
      <c r="B32" s="18">
        <f>IF(RES_hh_fech!B32=0,0,RES_hh_fech!B32/RES_summary!B$19)</f>
        <v>9.9835654945840773</v>
      </c>
      <c r="C32" s="18">
        <f>IF(RES_hh_fech!C32=0,0,RES_hh_fech!C32/RES_summary!C$19)</f>
        <v>10.085590974972654</v>
      </c>
      <c r="D32" s="18">
        <f>IF(RES_hh_fech!D32=0,0,RES_hh_fech!D32/RES_summary!D$19)</f>
        <v>10.261753947644479</v>
      </c>
      <c r="E32" s="18">
        <f>IF(RES_hh_fech!E32=0,0,RES_hh_fech!E32/RES_summary!E$19)</f>
        <v>10.596678476972407</v>
      </c>
      <c r="F32" s="18">
        <f>IF(RES_hh_fech!F32=0,0,RES_hh_fech!F32/RES_summary!F$19)</f>
        <v>10.720575306559731</v>
      </c>
      <c r="G32" s="18">
        <f>IF(RES_hh_fech!G32=0,0,RES_hh_fech!G32/RES_summary!G$19)</f>
        <v>10.471520816443395</v>
      </c>
      <c r="H32" s="18">
        <f>IF(RES_hh_fech!H32=0,0,RES_hh_fech!H32/RES_summary!H$19)</f>
        <v>10.73981071517108</v>
      </c>
      <c r="I32" s="18">
        <f>IF(RES_hh_fech!I32=0,0,RES_hh_fech!I32/RES_summary!I$19)</f>
        <v>10.41605944147536</v>
      </c>
      <c r="J32" s="18">
        <f>IF(RES_hh_fech!J32=0,0,RES_hh_fech!J32/RES_summary!J$19)</f>
        <v>10.530642342548424</v>
      </c>
      <c r="K32" s="18">
        <f>IF(RES_hh_fech!K32=0,0,RES_hh_fech!K32/RES_summary!K$19)</f>
        <v>10.423538188269013</v>
      </c>
      <c r="L32" s="18">
        <f>IF(RES_hh_fech!L32=0,0,RES_hh_fech!L32/RES_summary!L$19)</f>
        <v>10.803279169204076</v>
      </c>
      <c r="M32" s="18">
        <f>IF(RES_hh_fech!M32=0,0,RES_hh_fech!M32/RES_summary!M$19)</f>
        <v>10.458100764755388</v>
      </c>
      <c r="N32" s="18">
        <f>IF(RES_hh_fech!N32=0,0,RES_hh_fech!N32/RES_summary!N$19)</f>
        <v>10.697451665167808</v>
      </c>
      <c r="O32" s="18">
        <f>IF(RES_hh_fech!O32=0,0,RES_hh_fech!O32/RES_summary!O$19)</f>
        <v>10.861531692214966</v>
      </c>
      <c r="P32" s="18">
        <f>IF(RES_hh_fech!P32=0,0,RES_hh_fech!P32/RES_summary!P$19)</f>
        <v>10.432114673917427</v>
      </c>
      <c r="Q32" s="18">
        <f>IF(RES_hh_fech!Q32=0,0,RES_hh_fech!Q32/RES_summary!Q$19)</f>
        <v>10.680530279896642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126</v>
      </c>
      <c r="B3" s="100">
        <f>IF(RES_hh_tesh!B3=0,0,RES_hh_tesh!B3/RES_summary!B$19)</f>
        <v>111.44707164393239</v>
      </c>
      <c r="C3" s="100">
        <f>IF(RES_hh_tesh!C3=0,0,RES_hh_tesh!C3/RES_summary!C$19)</f>
        <v>117.35646181222299</v>
      </c>
      <c r="D3" s="100">
        <f>IF(RES_hh_tesh!D3=0,0,RES_hh_tesh!D3/RES_summary!D$19)</f>
        <v>113.75621638597998</v>
      </c>
      <c r="E3" s="100">
        <f>IF(RES_hh_tesh!E3=0,0,RES_hh_tesh!E3/RES_summary!E$19)</f>
        <v>116.61626974913094</v>
      </c>
      <c r="F3" s="100">
        <f>IF(RES_hh_tesh!F3=0,0,RES_hh_tesh!F3/RES_summary!F$19)</f>
        <v>115.72674034992528</v>
      </c>
      <c r="G3" s="100">
        <f>IF(RES_hh_tesh!G3=0,0,RES_hh_tesh!G3/RES_summary!G$19)</f>
        <v>114.50733311724038</v>
      </c>
      <c r="H3" s="100">
        <f>IF(RES_hh_tesh!H3=0,0,RES_hh_tesh!H3/RES_summary!H$19)</f>
        <v>112.28119944480385</v>
      </c>
      <c r="I3" s="100">
        <f>IF(RES_hh_tesh!I3=0,0,RES_hh_tesh!I3/RES_summary!I$19)</f>
        <v>103.15731726475389</v>
      </c>
      <c r="J3" s="100">
        <f>IF(RES_hh_tesh!J3=0,0,RES_hh_tesh!J3/RES_summary!J$19)</f>
        <v>107.61776674406813</v>
      </c>
      <c r="K3" s="100">
        <f>IF(RES_hh_tesh!K3=0,0,RES_hh_tesh!K3/RES_summary!K$19)</f>
        <v>105.31371900906002</v>
      </c>
      <c r="L3" s="100">
        <f>IF(RES_hh_tesh!L3=0,0,RES_hh_tesh!L3/RES_summary!L$19)</f>
        <v>113.26396564994513</v>
      </c>
      <c r="M3" s="100">
        <f>IF(RES_hh_tesh!M3=0,0,RES_hh_tesh!M3/RES_summary!M$19)</f>
        <v>97.84806804307091</v>
      </c>
      <c r="N3" s="100">
        <f>IF(RES_hh_tesh!N3=0,0,RES_hh_tesh!N3/RES_summary!N$19)</f>
        <v>103.47101136832086</v>
      </c>
      <c r="O3" s="100">
        <f>IF(RES_hh_tesh!O3=0,0,RES_hh_tesh!O3/RES_summary!O$19)</f>
        <v>105.14209470126566</v>
      </c>
      <c r="P3" s="100">
        <f>IF(RES_hh_tesh!P3=0,0,RES_hh_tesh!P3/RES_summary!P$19)</f>
        <v>90.454509518030903</v>
      </c>
      <c r="Q3" s="100">
        <f>IF(RES_hh_tesh!Q3=0,0,RES_hh_tesh!Q3/RES_summary!Q$19)</f>
        <v>95.021614224267623</v>
      </c>
    </row>
    <row r="4" spans="1:17" ht="12.9" customHeight="1" x14ac:dyDescent="0.3">
      <c r="A4" s="89" t="s">
        <v>65</v>
      </c>
      <c r="B4" s="96">
        <f>IF(RES_hh_tesh!B4=0,0,RES_hh_tesh!B4/RES_summary!B$19)</f>
        <v>86.405660695812983</v>
      </c>
      <c r="C4" s="96">
        <f>IF(RES_hh_tesh!C4=0,0,RES_hh_tesh!C4/RES_summary!C$19)</f>
        <v>92.124753433005949</v>
      </c>
      <c r="D4" s="96">
        <f>IF(RES_hh_tesh!D4=0,0,RES_hh_tesh!D4/RES_summary!D$19)</f>
        <v>88.303328864464959</v>
      </c>
      <c r="E4" s="96">
        <f>IF(RES_hh_tesh!E4=0,0,RES_hh_tesh!E4/RES_summary!E$19)</f>
        <v>90.706833149087359</v>
      </c>
      <c r="F4" s="96">
        <f>IF(RES_hh_tesh!F4=0,0,RES_hh_tesh!F4/RES_summary!F$19)</f>
        <v>89.669370494375045</v>
      </c>
      <c r="G4" s="96">
        <f>IF(RES_hh_tesh!G4=0,0,RES_hh_tesh!G4/RES_summary!G$19)</f>
        <v>88.303433990448767</v>
      </c>
      <c r="H4" s="96">
        <f>IF(RES_hh_tesh!H4=0,0,RES_hh_tesh!H4/RES_summary!H$19)</f>
        <v>85.973119541020822</v>
      </c>
      <c r="I4" s="96">
        <f>IF(RES_hh_tesh!I4=0,0,RES_hh_tesh!I4/RES_summary!I$19)</f>
        <v>76.876948968404434</v>
      </c>
      <c r="J4" s="96">
        <f>IF(RES_hh_tesh!J4=0,0,RES_hh_tesh!J4/RES_summary!J$19)</f>
        <v>81.398235812104502</v>
      </c>
      <c r="K4" s="96">
        <f>IF(RES_hh_tesh!K4=0,0,RES_hh_tesh!K4/RES_summary!K$19)</f>
        <v>79.061803995068331</v>
      </c>
      <c r="L4" s="96">
        <f>IF(RES_hh_tesh!L4=0,0,RES_hh_tesh!L4/RES_summary!L$19)</f>
        <v>86.568895580694559</v>
      </c>
      <c r="M4" s="96">
        <f>IF(RES_hh_tesh!M4=0,0,RES_hh_tesh!M4/RES_summary!M$19)</f>
        <v>71.424046635774133</v>
      </c>
      <c r="N4" s="96">
        <f>IF(RES_hh_tesh!N4=0,0,RES_hh_tesh!N4/RES_summary!N$19)</f>
        <v>76.431802631282181</v>
      </c>
      <c r="O4" s="96">
        <f>IF(RES_hh_tesh!O4=0,0,RES_hh_tesh!O4/RES_summary!O$19)</f>
        <v>77.977856567770615</v>
      </c>
      <c r="P4" s="96">
        <f>IF(RES_hh_tesh!P4=0,0,RES_hh_tesh!P4/RES_summary!P$19)</f>
        <v>63.630811697475181</v>
      </c>
      <c r="Q4" s="96">
        <f>IF(RES_hh_tesh!Q4=0,0,RES_hh_tesh!Q4/RES_summary!Q$19)</f>
        <v>68.041028784591745</v>
      </c>
    </row>
    <row r="5" spans="1:17" ht="12" customHeight="1" x14ac:dyDescent="0.3">
      <c r="A5" s="87" t="s">
        <v>58</v>
      </c>
      <c r="B5" s="95">
        <f>IF(RES_hh_tesh!B5=0,0,RES_hh_tesh!B5/RES_summary!B$19)</f>
        <v>80.046756632262515</v>
      </c>
      <c r="C5" s="95">
        <f>IF(RES_hh_tesh!C5=0,0,RES_hh_tesh!C5/RES_summary!C$19)</f>
        <v>84.488616171837251</v>
      </c>
      <c r="D5" s="95">
        <f>IF(RES_hh_tesh!D5=0,0,RES_hh_tesh!D5/RES_summary!D$19)</f>
        <v>81.349002131333208</v>
      </c>
      <c r="E5" s="95">
        <f>IF(RES_hh_tesh!E5=0,0,RES_hh_tesh!E5/RES_summary!E$19)</f>
        <v>79.449005710655456</v>
      </c>
      <c r="F5" s="95">
        <f>IF(RES_hh_tesh!F5=0,0,RES_hh_tesh!F5/RES_summary!F$19)</f>
        <v>77.622738731312026</v>
      </c>
      <c r="G5" s="95">
        <f>IF(RES_hh_tesh!G5=0,0,RES_hh_tesh!G5/RES_summary!G$19)</f>
        <v>77.057099737840247</v>
      </c>
      <c r="H5" s="95">
        <f>IF(RES_hh_tesh!H5=0,0,RES_hh_tesh!H5/RES_summary!H$19)</f>
        <v>81.279649687786247</v>
      </c>
      <c r="I5" s="95">
        <f>IF(RES_hh_tesh!I5=0,0,RES_hh_tesh!I5/RES_summary!I$19)</f>
        <v>72.384154373532581</v>
      </c>
      <c r="J5" s="95">
        <f>IF(RES_hh_tesh!J5=0,0,RES_hh_tesh!J5/RES_summary!J$19)</f>
        <v>74.911857385044883</v>
      </c>
      <c r="K5" s="95">
        <f>IF(RES_hh_tesh!K5=0,0,RES_hh_tesh!K5/RES_summary!K$19)</f>
        <v>74.742815199364017</v>
      </c>
      <c r="L5" s="95">
        <f>IF(RES_hh_tesh!L5=0,0,RES_hh_tesh!L5/RES_summary!L$19)</f>
        <v>85.440644104530975</v>
      </c>
      <c r="M5" s="95">
        <f>IF(RES_hh_tesh!M5=0,0,RES_hh_tesh!M5/RES_summary!M$19)</f>
        <v>72.638976077606046</v>
      </c>
      <c r="N5" s="95">
        <f>IF(RES_hh_tesh!N5=0,0,RES_hh_tesh!N5/RES_summary!N$19)</f>
        <v>75.448008637224149</v>
      </c>
      <c r="O5" s="95">
        <f>IF(RES_hh_tesh!O5=0,0,RES_hh_tesh!O5/RES_summary!O$19)</f>
        <v>75.482319670040496</v>
      </c>
      <c r="P5" s="95">
        <f>IF(RES_hh_tesh!P5=0,0,RES_hh_tesh!P5/RES_summary!P$19)</f>
        <v>66.53965447984443</v>
      </c>
      <c r="Q5" s="95">
        <f>IF(RES_hh_tesh!Q5=0,0,RES_hh_tesh!Q5/RES_summary!Q$19)</f>
        <v>67.617506422970976</v>
      </c>
    </row>
    <row r="6" spans="1:17" ht="12" customHeight="1" x14ac:dyDescent="0.3">
      <c r="A6" s="87" t="s">
        <v>84</v>
      </c>
      <c r="B6" s="95">
        <f>IF(RES_hh_tesh!B6=0,0,RES_hh_tesh!B6/RES_summary!B$19)</f>
        <v>50.464708672657032</v>
      </c>
      <c r="C6" s="95">
        <f>IF(RES_hh_tesh!C6=0,0,RES_hh_tesh!C6/RES_summary!C$19)</f>
        <v>52.282560842935169</v>
      </c>
      <c r="D6" s="95">
        <f>IF(RES_hh_tesh!D6=0,0,RES_hh_tesh!D6/RES_summary!D$19)</f>
        <v>52.67890955373322</v>
      </c>
      <c r="E6" s="95">
        <f>IF(RES_hh_tesh!E6=0,0,RES_hh_tesh!E6/RES_summary!E$19)</f>
        <v>55.370976638548029</v>
      </c>
      <c r="F6" s="95">
        <f>IF(RES_hh_tesh!F6=0,0,RES_hh_tesh!F6/RES_summary!F$19)</f>
        <v>58.360788404225232</v>
      </c>
      <c r="G6" s="95">
        <f>IF(RES_hh_tesh!G6=0,0,RES_hh_tesh!G6/RES_summary!G$19)</f>
        <v>58.58776760604632</v>
      </c>
      <c r="H6" s="95">
        <f>IF(RES_hh_tesh!H6=0,0,RES_hh_tesh!H6/RES_summary!H$19)</f>
        <v>58.55743043592981</v>
      </c>
      <c r="I6" s="95">
        <f>IF(RES_hh_tesh!I6=0,0,RES_hh_tesh!I6/RES_summary!I$19)</f>
        <v>54.184861299257854</v>
      </c>
      <c r="J6" s="95">
        <f>IF(RES_hh_tesh!J6=0,0,RES_hh_tesh!J6/RES_summary!J$19)</f>
        <v>55.472384914384534</v>
      </c>
      <c r="K6" s="95">
        <f>IF(RES_hh_tesh!K6=0,0,RES_hh_tesh!K6/RES_summary!K$19)</f>
        <v>55.195783728623852</v>
      </c>
      <c r="L6" s="95">
        <f>IF(RES_hh_tesh!L6=0,0,RES_hh_tesh!L6/RES_summary!L$19)</f>
        <v>55.324528915043516</v>
      </c>
      <c r="M6" s="95">
        <f>IF(RES_hh_tesh!M6=0,0,RES_hh_tesh!M6/RES_summary!M$19)</f>
        <v>45.934239001811918</v>
      </c>
      <c r="N6" s="95">
        <f>IF(RES_hh_tesh!N6=0,0,RES_hh_tesh!N6/RES_summary!N$19)</f>
        <v>47.020556793595709</v>
      </c>
      <c r="O6" s="95">
        <f>IF(RES_hh_tesh!O6=0,0,RES_hh_tesh!O6/RES_summary!O$19)</f>
        <v>46.807891195539092</v>
      </c>
      <c r="P6" s="95">
        <f>IF(RES_hh_tesh!P6=0,0,RES_hh_tesh!P6/RES_summary!P$19)</f>
        <v>38.979497648325307</v>
      </c>
      <c r="Q6" s="95">
        <f>IF(RES_hh_tesh!Q6=0,0,RES_hh_tesh!Q6/RES_summary!Q$19)</f>
        <v>41.277647508586064</v>
      </c>
    </row>
    <row r="7" spans="1:17" ht="12" customHeight="1" x14ac:dyDescent="0.3">
      <c r="A7" s="87" t="s">
        <v>110</v>
      </c>
      <c r="B7" s="95">
        <f>IF(RES_hh_tesh!B7=0,0,RES_hh_tesh!B7/RES_summary!B$19)</f>
        <v>86.527626241189992</v>
      </c>
      <c r="C7" s="95">
        <f>IF(RES_hh_tesh!C7=0,0,RES_hh_tesh!C7/RES_summary!C$19)</f>
        <v>95.86250185480408</v>
      </c>
      <c r="D7" s="95">
        <f>IF(RES_hh_tesh!D7=0,0,RES_hh_tesh!D7/RES_summary!D$19)</f>
        <v>88.667228716473105</v>
      </c>
      <c r="E7" s="95">
        <f>IF(RES_hh_tesh!E7=0,0,RES_hh_tesh!E7/RES_summary!E$19)</f>
        <v>92.98540003650254</v>
      </c>
      <c r="F7" s="95">
        <f>IF(RES_hh_tesh!F7=0,0,RES_hh_tesh!F7/RES_summary!F$19)</f>
        <v>90.614795454998102</v>
      </c>
      <c r="G7" s="95">
        <f>IF(RES_hh_tesh!G7=0,0,RES_hh_tesh!G7/RES_summary!G$19)</f>
        <v>90.276529650075716</v>
      </c>
      <c r="H7" s="95">
        <f>IF(RES_hh_tesh!H7=0,0,RES_hh_tesh!H7/RES_summary!H$19)</f>
        <v>90.602600261586304</v>
      </c>
      <c r="I7" s="95">
        <f>IF(RES_hh_tesh!I7=0,0,RES_hh_tesh!I7/RES_summary!I$19)</f>
        <v>71.882985560794552</v>
      </c>
      <c r="J7" s="95">
        <f>IF(RES_hh_tesh!J7=0,0,RES_hh_tesh!J7/RES_summary!J$19)</f>
        <v>87.098282180475252</v>
      </c>
      <c r="K7" s="95">
        <f>IF(RES_hh_tesh!K7=0,0,RES_hh_tesh!K7/RES_summary!K$19)</f>
        <v>80.311835871515228</v>
      </c>
      <c r="L7" s="95">
        <f>IF(RES_hh_tesh!L7=0,0,RES_hh_tesh!L7/RES_summary!L$19)</f>
        <v>82.380697053695357</v>
      </c>
      <c r="M7" s="95">
        <f>IF(RES_hh_tesh!M7=0,0,RES_hh_tesh!M7/RES_summary!M$19)</f>
        <v>70.78131267977038</v>
      </c>
      <c r="N7" s="95">
        <f>IF(RES_hh_tesh!N7=0,0,RES_hh_tesh!N7/RES_summary!N$19)</f>
        <v>73.989271352226552</v>
      </c>
      <c r="O7" s="95">
        <f>IF(RES_hh_tesh!O7=0,0,RES_hh_tesh!O7/RES_summary!O$19)</f>
        <v>76.647290565568738</v>
      </c>
      <c r="P7" s="95">
        <f>IF(RES_hh_tesh!P7=0,0,RES_hh_tesh!P7/RES_summary!P$19)</f>
        <v>63.585733275809297</v>
      </c>
      <c r="Q7" s="95">
        <f>IF(RES_hh_tesh!Q7=0,0,RES_hh_tesh!Q7/RES_summary!Q$19)</f>
        <v>66.43515670742849</v>
      </c>
    </row>
    <row r="8" spans="1:17" ht="12" customHeight="1" x14ac:dyDescent="0.3">
      <c r="A8" s="87" t="s">
        <v>109</v>
      </c>
      <c r="B8" s="95">
        <f>IF(RES_hh_tesh!B8=0,0,RES_hh_tesh!B8/RES_summary!B$19)</f>
        <v>87.654974500474395</v>
      </c>
      <c r="C8" s="95">
        <f>IF(RES_hh_tesh!C8=0,0,RES_hh_tesh!C8/RES_summary!C$19)</f>
        <v>92.092387558127399</v>
      </c>
      <c r="D8" s="95">
        <f>IF(RES_hh_tesh!D8=0,0,RES_hh_tesh!D8/RES_summary!D$19)</f>
        <v>88.707907834753442</v>
      </c>
      <c r="E8" s="95">
        <f>IF(RES_hh_tesh!E8=0,0,RES_hh_tesh!E8/RES_summary!E$19)</f>
        <v>90.271712457848196</v>
      </c>
      <c r="F8" s="95">
        <f>IF(RES_hh_tesh!F8=0,0,RES_hh_tesh!F8/RES_summary!F$19)</f>
        <v>90.033846308802779</v>
      </c>
      <c r="G8" s="95">
        <f>IF(RES_hh_tesh!G8=0,0,RES_hh_tesh!G8/RES_summary!G$19)</f>
        <v>87.60896495683798</v>
      </c>
      <c r="H8" s="95">
        <f>IF(RES_hh_tesh!H8=0,0,RES_hh_tesh!H8/RES_summary!H$19)</f>
        <v>84.182399327320198</v>
      </c>
      <c r="I8" s="95">
        <f>IF(RES_hh_tesh!I8=0,0,RES_hh_tesh!I8/RES_summary!I$19)</f>
        <v>76.699489193449395</v>
      </c>
      <c r="J8" s="95">
        <f>IF(RES_hh_tesh!J8=0,0,RES_hh_tesh!J8/RES_summary!J$19)</f>
        <v>79.564632772958703</v>
      </c>
      <c r="K8" s="95">
        <f>IF(RES_hh_tesh!K8=0,0,RES_hh_tesh!K8/RES_summary!K$19)</f>
        <v>77.731811197615542</v>
      </c>
      <c r="L8" s="95">
        <f>IF(RES_hh_tesh!L8=0,0,RES_hh_tesh!L8/RES_summary!L$19)</f>
        <v>87.001572863738716</v>
      </c>
      <c r="M8" s="95">
        <f>IF(RES_hh_tesh!M8=0,0,RES_hh_tesh!M8/RES_summary!M$19)</f>
        <v>69.385215889024636</v>
      </c>
      <c r="N8" s="95">
        <f>IF(RES_hh_tesh!N8=0,0,RES_hh_tesh!N8/RES_summary!N$19)</f>
        <v>74.946098228595574</v>
      </c>
      <c r="O8" s="95">
        <f>IF(RES_hh_tesh!O8=0,0,RES_hh_tesh!O8/RES_summary!O$19)</f>
        <v>77.802903430231339</v>
      </c>
      <c r="P8" s="95">
        <f>IF(RES_hh_tesh!P8=0,0,RES_hh_tesh!P8/RES_summary!P$19)</f>
        <v>60.692977000534079</v>
      </c>
      <c r="Q8" s="95">
        <f>IF(RES_hh_tesh!Q8=0,0,RES_hh_tesh!Q8/RES_summary!Q$19)</f>
        <v>66.195425126168033</v>
      </c>
    </row>
    <row r="9" spans="1:17" ht="12" customHeight="1" x14ac:dyDescent="0.3">
      <c r="A9" s="87" t="s">
        <v>55</v>
      </c>
      <c r="B9" s="95">
        <f>IF(RES_hh_tesh!B9=0,0,RES_hh_tesh!B9/RES_summary!B$19)</f>
        <v>67.575970923421863</v>
      </c>
      <c r="C9" s="95">
        <f>IF(RES_hh_tesh!C9=0,0,RES_hh_tesh!C9/RES_summary!C$19)</f>
        <v>71.30074241227598</v>
      </c>
      <c r="D9" s="95">
        <f>IF(RES_hh_tesh!D9=0,0,RES_hh_tesh!D9/RES_summary!D$19)</f>
        <v>69.40273290620857</v>
      </c>
      <c r="E9" s="95">
        <f>IF(RES_hh_tesh!E9=0,0,RES_hh_tesh!E9/RES_summary!E$19)</f>
        <v>75.083283494565023</v>
      </c>
      <c r="F9" s="95">
        <f>IF(RES_hh_tesh!F9=0,0,RES_hh_tesh!F9/RES_summary!F$19)</f>
        <v>71.786987733878519</v>
      </c>
      <c r="G9" s="95">
        <f>IF(RES_hh_tesh!G9=0,0,RES_hh_tesh!G9/RES_summary!G$19)</f>
        <v>73.412631988951574</v>
      </c>
      <c r="H9" s="95">
        <f>IF(RES_hh_tesh!H9=0,0,RES_hh_tesh!H9/RES_summary!H$19)</f>
        <v>71.380797899699118</v>
      </c>
      <c r="I9" s="95">
        <f>IF(RES_hh_tesh!I9=0,0,RES_hh_tesh!I9/RES_summary!I$19)</f>
        <v>67.470166168418658</v>
      </c>
      <c r="J9" s="95">
        <f>IF(RES_hh_tesh!J9=0,0,RES_hh_tesh!J9/RES_summary!J$19)</f>
        <v>71.317509451353374</v>
      </c>
      <c r="K9" s="95">
        <f>IF(RES_hh_tesh!K9=0,0,RES_hh_tesh!K9/RES_summary!K$19)</f>
        <v>70.793849133584388</v>
      </c>
      <c r="L9" s="95">
        <f>IF(RES_hh_tesh!L9=0,0,RES_hh_tesh!L9/RES_summary!L$19)</f>
        <v>74.836699899469025</v>
      </c>
      <c r="M9" s="95">
        <f>IF(RES_hh_tesh!M9=0,0,RES_hh_tesh!M9/RES_summary!M$19)</f>
        <v>63.132199520693902</v>
      </c>
      <c r="N9" s="95">
        <f>IF(RES_hh_tesh!N9=0,0,RES_hh_tesh!N9/RES_summary!N$19)</f>
        <v>67.751375294630989</v>
      </c>
      <c r="O9" s="95">
        <f>IF(RES_hh_tesh!O9=0,0,RES_hh_tesh!O9/RES_summary!O$19)</f>
        <v>66.069868662504589</v>
      </c>
      <c r="P9" s="95">
        <f>IF(RES_hh_tesh!P9=0,0,RES_hh_tesh!P9/RES_summary!P$19)</f>
        <v>55.750958198982971</v>
      </c>
      <c r="Q9" s="95">
        <f>IF(RES_hh_tesh!Q9=0,0,RES_hh_tesh!Q9/RES_summary!Q$19)</f>
        <v>59.171088440699464</v>
      </c>
    </row>
    <row r="10" spans="1:17" ht="12" customHeight="1" x14ac:dyDescent="0.3">
      <c r="A10" s="87" t="s">
        <v>79</v>
      </c>
      <c r="B10" s="95">
        <f>IF(RES_hh_tesh!B10=0,0,RES_hh_tesh!B10/RES_summary!B$19)</f>
        <v>87.021087519326599</v>
      </c>
      <c r="C10" s="95">
        <f>IF(RES_hh_tesh!C10=0,0,RES_hh_tesh!C10/RES_summary!C$19)</f>
        <v>87.114531847712342</v>
      </c>
      <c r="D10" s="95">
        <f>IF(RES_hh_tesh!D10=0,0,RES_hh_tesh!D10/RES_summary!D$19)</f>
        <v>86.701624847947059</v>
      </c>
      <c r="E10" s="95">
        <f>IF(RES_hh_tesh!E10=0,0,RES_hh_tesh!E10/RES_summary!E$19)</f>
        <v>88.139744112028069</v>
      </c>
      <c r="F10" s="95">
        <f>IF(RES_hh_tesh!F10=0,0,RES_hh_tesh!F10/RES_summary!F$19)</f>
        <v>91.119972486963377</v>
      </c>
      <c r="G10" s="95">
        <f>IF(RES_hh_tesh!G10=0,0,RES_hh_tesh!G10/RES_summary!G$19)</f>
        <v>78.477761734708864</v>
      </c>
      <c r="H10" s="95">
        <f>IF(RES_hh_tesh!H10=0,0,RES_hh_tesh!H10/RES_summary!H$19)</f>
        <v>78.254606104805958</v>
      </c>
      <c r="I10" s="95">
        <f>IF(RES_hh_tesh!I10=0,0,RES_hh_tesh!I10/RES_summary!I$19)</f>
        <v>66.421208514838227</v>
      </c>
      <c r="J10" s="95">
        <f>IF(RES_hh_tesh!J10=0,0,RES_hh_tesh!J10/RES_summary!J$19)</f>
        <v>67.379343257643598</v>
      </c>
      <c r="K10" s="95">
        <f>IF(RES_hh_tesh!K10=0,0,RES_hh_tesh!K10/RES_summary!K$19)</f>
        <v>68.147570751151889</v>
      </c>
      <c r="L10" s="95">
        <f>IF(RES_hh_tesh!L10=0,0,RES_hh_tesh!L10/RES_summary!L$19)</f>
        <v>71.460296926010912</v>
      </c>
      <c r="M10" s="95">
        <f>IF(RES_hh_tesh!M10=0,0,RES_hh_tesh!M10/RES_summary!M$19)</f>
        <v>62.071575449076974</v>
      </c>
      <c r="N10" s="95">
        <f>IF(RES_hh_tesh!N10=0,0,RES_hh_tesh!N10/RES_summary!N$19)</f>
        <v>63.69551464860097</v>
      </c>
      <c r="O10" s="95">
        <f>IF(RES_hh_tesh!O10=0,0,RES_hh_tesh!O10/RES_summary!O$19)</f>
        <v>62.043853668029222</v>
      </c>
      <c r="P10" s="95">
        <f>IF(RES_hh_tesh!P10=0,0,RES_hh_tesh!P10/RES_summary!P$19)</f>
        <v>54.629935835334571</v>
      </c>
      <c r="Q10" s="95">
        <f>IF(RES_hh_tesh!Q10=0,0,RES_hh_tesh!Q10/RES_summary!Q$19)</f>
        <v>57.885272115850732</v>
      </c>
    </row>
    <row r="11" spans="1:17" ht="12" customHeight="1" x14ac:dyDescent="0.3">
      <c r="A11" s="87" t="s">
        <v>61</v>
      </c>
      <c r="B11" s="95">
        <f>IF(RES_hh_tesh!B11=0,0,RES_hh_tesh!B11/RES_summary!B$19)</f>
        <v>88.056292241419257</v>
      </c>
      <c r="C11" s="95">
        <f>IF(RES_hh_tesh!C11=0,0,RES_hh_tesh!C11/RES_summary!C$19)</f>
        <v>92.815495581322153</v>
      </c>
      <c r="D11" s="95">
        <f>IF(RES_hh_tesh!D11=0,0,RES_hh_tesh!D11/RES_summary!D$19)</f>
        <v>91.313199475991397</v>
      </c>
      <c r="E11" s="95">
        <f>IF(RES_hh_tesh!E11=0,0,RES_hh_tesh!E11/RES_summary!E$19)</f>
        <v>88.747581647278963</v>
      </c>
      <c r="F11" s="95">
        <f>IF(RES_hh_tesh!F11=0,0,RES_hh_tesh!F11/RES_summary!F$19)</f>
        <v>88.945546404179481</v>
      </c>
      <c r="G11" s="95">
        <f>IF(RES_hh_tesh!G11=0,0,RES_hh_tesh!G11/RES_summary!G$19)</f>
        <v>88.776163766655728</v>
      </c>
      <c r="H11" s="95">
        <f>IF(RES_hh_tesh!H11=0,0,RES_hh_tesh!H11/RES_summary!H$19)</f>
        <v>85.934874583607765</v>
      </c>
      <c r="I11" s="95">
        <f>IF(RES_hh_tesh!I11=0,0,RES_hh_tesh!I11/RES_summary!I$19)</f>
        <v>80.114714870129148</v>
      </c>
      <c r="J11" s="95">
        <f>IF(RES_hh_tesh!J11=0,0,RES_hh_tesh!J11/RES_summary!J$19)</f>
        <v>81.971950171814299</v>
      </c>
      <c r="K11" s="95">
        <f>IF(RES_hh_tesh!K11=0,0,RES_hh_tesh!K11/RES_summary!K$19)</f>
        <v>81.88801672997748</v>
      </c>
      <c r="L11" s="95">
        <f>IF(RES_hh_tesh!L11=0,0,RES_hh_tesh!L11/RES_summary!L$19)</f>
        <v>91.029578110826179</v>
      </c>
      <c r="M11" s="95">
        <f>IF(RES_hh_tesh!M11=0,0,RES_hh_tesh!M11/RES_summary!M$19)</f>
        <v>79.150491746672458</v>
      </c>
      <c r="N11" s="95">
        <f>IF(RES_hh_tesh!N11=0,0,RES_hh_tesh!N11/RES_summary!N$19)</f>
        <v>82.598899263868873</v>
      </c>
      <c r="O11" s="95">
        <f>IF(RES_hh_tesh!O11=0,0,RES_hh_tesh!O11/RES_summary!O$19)</f>
        <v>83.438772064237014</v>
      </c>
      <c r="P11" s="95">
        <f>IF(RES_hh_tesh!P11=0,0,RES_hh_tesh!P11/RES_summary!P$19)</f>
        <v>71.698182445183534</v>
      </c>
      <c r="Q11" s="95">
        <f>IF(RES_hh_tesh!Q11=0,0,RES_hh_tesh!Q11/RES_summary!Q$19)</f>
        <v>74.209961552710141</v>
      </c>
    </row>
    <row r="12" spans="1:17" ht="12" customHeight="1" x14ac:dyDescent="0.3">
      <c r="A12" s="87" t="s">
        <v>115</v>
      </c>
      <c r="B12" s="95">
        <f>IF(RES_hh_tesh!B12=0,0,RES_hh_tesh!B12/RES_summary!B$19)</f>
        <v>102.68658560387108</v>
      </c>
      <c r="C12" s="95">
        <f>IF(RES_hh_tesh!C12=0,0,RES_hh_tesh!C12/RES_summary!C$19)</f>
        <v>106.13542301019396</v>
      </c>
      <c r="D12" s="95">
        <f>IF(RES_hh_tesh!D12=0,0,RES_hh_tesh!D12/RES_summary!D$19)</f>
        <v>104.2463475400321</v>
      </c>
      <c r="E12" s="95">
        <f>IF(RES_hh_tesh!E12=0,0,RES_hh_tesh!E12/RES_summary!E$19)</f>
        <v>106.50052088277025</v>
      </c>
      <c r="F12" s="95">
        <f>IF(RES_hh_tesh!F12=0,0,RES_hh_tesh!F12/RES_summary!F$19)</f>
        <v>103.35841261847987</v>
      </c>
      <c r="G12" s="95">
        <f>IF(RES_hh_tesh!G12=0,0,RES_hh_tesh!G12/RES_summary!G$19)</f>
        <v>102.16623027708597</v>
      </c>
      <c r="H12" s="95">
        <f>IF(RES_hh_tesh!H12=0,0,RES_hh_tesh!H12/RES_summary!H$19)</f>
        <v>98.189113817864126</v>
      </c>
      <c r="I12" s="95">
        <f>IF(RES_hh_tesh!I12=0,0,RES_hh_tesh!I12/RES_summary!I$19)</f>
        <v>90.938756078214027</v>
      </c>
      <c r="J12" s="95">
        <f>IF(RES_hh_tesh!J12=0,0,RES_hh_tesh!J12/RES_summary!J$19)</f>
        <v>91.221690521300303</v>
      </c>
      <c r="K12" s="95">
        <f>IF(RES_hh_tesh!K12=0,0,RES_hh_tesh!K12/RES_summary!K$19)</f>
        <v>91.284109307435102</v>
      </c>
      <c r="L12" s="95">
        <f>IF(RES_hh_tesh!L12=0,0,RES_hh_tesh!L12/RES_summary!L$19)</f>
        <v>101.55142275506834</v>
      </c>
      <c r="M12" s="95">
        <f>IF(RES_hh_tesh!M12=0,0,RES_hh_tesh!M12/RES_summary!M$19)</f>
        <v>84.814272294006187</v>
      </c>
      <c r="N12" s="95">
        <f>IF(RES_hh_tesh!N12=0,0,RES_hh_tesh!N12/RES_summary!N$19)</f>
        <v>91.597227120170942</v>
      </c>
      <c r="O12" s="95">
        <f>IF(RES_hh_tesh!O12=0,0,RES_hh_tesh!O12/RES_summary!O$19)</f>
        <v>90.010711228757302</v>
      </c>
      <c r="P12" s="95">
        <f>IF(RES_hh_tesh!P12=0,0,RES_hh_tesh!P12/RES_summary!P$19)</f>
        <v>78.63329683216854</v>
      </c>
      <c r="Q12" s="95">
        <f>IF(RES_hh_tesh!Q12=0,0,RES_hh_tesh!Q12/RES_summary!Q$19)</f>
        <v>82.479647243295332</v>
      </c>
    </row>
    <row r="13" spans="1:17" ht="12" customHeight="1" x14ac:dyDescent="0.3">
      <c r="A13" s="51" t="s">
        <v>114</v>
      </c>
      <c r="B13" s="22">
        <f>IF(RES_hh_tesh!B13=0,0,RES_hh_tesh!B13/RES_summary!B$19)</f>
        <v>97.20677170395119</v>
      </c>
      <c r="C13" s="22">
        <f>IF(RES_hh_tesh!C13=0,0,RES_hh_tesh!C13/RES_summary!C$19)</f>
        <v>103.34802443110169</v>
      </c>
      <c r="D13" s="22">
        <f>IF(RES_hh_tesh!D13=0,0,RES_hh_tesh!D13/RES_summary!D$19)</f>
        <v>99.077988849258119</v>
      </c>
      <c r="E13" s="22">
        <f>IF(RES_hh_tesh!E13=0,0,RES_hh_tesh!E13/RES_summary!E$19)</f>
        <v>102.78147963855626</v>
      </c>
      <c r="F13" s="22">
        <f>IF(RES_hh_tesh!F13=0,0,RES_hh_tesh!F13/RES_summary!F$19)</f>
        <v>102.3479864647754</v>
      </c>
      <c r="G13" s="22">
        <f>IF(RES_hh_tesh!G13=0,0,RES_hh_tesh!G13/RES_summary!G$19)</f>
        <v>98.208197175009374</v>
      </c>
      <c r="H13" s="22">
        <f>IF(RES_hh_tesh!H13=0,0,RES_hh_tesh!H13/RES_summary!H$19)</f>
        <v>95.341224855636398</v>
      </c>
      <c r="I13" s="22">
        <f>IF(RES_hh_tesh!I13=0,0,RES_hh_tesh!I13/RES_summary!I$19)</f>
        <v>85.177763101639627</v>
      </c>
      <c r="J13" s="22">
        <f>IF(RES_hh_tesh!J13=0,0,RES_hh_tesh!J13/RES_summary!J$19)</f>
        <v>87.958383507810922</v>
      </c>
      <c r="K13" s="22">
        <f>IF(RES_hh_tesh!K13=0,0,RES_hh_tesh!K13/RES_summary!K$19)</f>
        <v>83.849871529782078</v>
      </c>
      <c r="L13" s="22">
        <f>IF(RES_hh_tesh!L13=0,0,RES_hh_tesh!L13/RES_summary!L$19)</f>
        <v>94.417622901025183</v>
      </c>
      <c r="M13" s="22">
        <f>IF(RES_hh_tesh!M13=0,0,RES_hh_tesh!M13/RES_summary!M$19)</f>
        <v>73.899055142219737</v>
      </c>
      <c r="N13" s="22">
        <f>IF(RES_hh_tesh!N13=0,0,RES_hh_tesh!N13/RES_summary!N$19)</f>
        <v>82.864160116024649</v>
      </c>
      <c r="O13" s="22">
        <f>IF(RES_hh_tesh!O13=0,0,RES_hh_tesh!O13/RES_summary!O$19)</f>
        <v>85.451161833597183</v>
      </c>
      <c r="P13" s="22">
        <f>IF(RES_hh_tesh!P13=0,0,RES_hh_tesh!P13/RES_summary!P$19)</f>
        <v>68.216051767748127</v>
      </c>
      <c r="Q13" s="22">
        <f>IF(RES_hh_tesh!Q13=0,0,RES_hh_tesh!Q13/RES_summary!Q$19)</f>
        <v>72.845684363478298</v>
      </c>
    </row>
    <row r="14" spans="1:17" ht="12" customHeight="1" x14ac:dyDescent="0.3">
      <c r="A14" s="99" t="s">
        <v>117</v>
      </c>
      <c r="B14" s="98">
        <f>IF(RES_hh_tesh!B14=0,0,RES_hh_tesh!B14/RES_summary!B$19)</f>
        <v>1.6228074320263355</v>
      </c>
      <c r="C14" s="98">
        <f>IF(RES_hh_tesh!C14=0,0,RES_hh_tesh!C14/RES_summary!C$19)</f>
        <v>1.7219855007104614</v>
      </c>
      <c r="D14" s="98">
        <f>IF(RES_hh_tesh!D14=0,0,RES_hh_tesh!D14/RES_summary!D$19)</f>
        <v>1.703605935935373</v>
      </c>
      <c r="E14" s="98">
        <f>IF(RES_hh_tesh!E14=0,0,RES_hh_tesh!E14/RES_summary!E$19)</f>
        <v>1.9834671544632076</v>
      </c>
      <c r="F14" s="98">
        <f>IF(RES_hh_tesh!F14=0,0,RES_hh_tesh!F14/RES_summary!F$19)</f>
        <v>1.9877421071577768</v>
      </c>
      <c r="G14" s="98">
        <f>IF(RES_hh_tesh!G14=0,0,RES_hh_tesh!G14/RES_summary!G$19)</f>
        <v>1.9059465755207761</v>
      </c>
      <c r="H14" s="98">
        <f>IF(RES_hh_tesh!H14=0,0,RES_hh_tesh!H14/RES_summary!H$19)</f>
        <v>1.8399337505788003</v>
      </c>
      <c r="I14" s="98">
        <f>IF(RES_hh_tesh!I14=0,0,RES_hh_tesh!I14/RES_summary!I$19)</f>
        <v>1.7338707509618037</v>
      </c>
      <c r="J14" s="98">
        <f>IF(RES_hh_tesh!J14=0,0,RES_hh_tesh!J14/RES_summary!J$19)</f>
        <v>1.4774397167773281</v>
      </c>
      <c r="K14" s="98">
        <f>IF(RES_hh_tesh!K14=0,0,RES_hh_tesh!K14/RES_summary!K$19)</f>
        <v>1.4364950861318626</v>
      </c>
      <c r="L14" s="98">
        <f>IF(RES_hh_tesh!L14=0,0,RES_hh_tesh!L14/RES_summary!L$19)</f>
        <v>1.6298695231445239</v>
      </c>
      <c r="M14" s="98">
        <f>IF(RES_hh_tesh!M14=0,0,RES_hh_tesh!M14/RES_summary!M$19)</f>
        <v>1.4533327435615844</v>
      </c>
      <c r="N14" s="98">
        <f>IF(RES_hh_tesh!N14=0,0,RES_hh_tesh!N14/RES_summary!N$19)</f>
        <v>1.6186075857878055</v>
      </c>
      <c r="O14" s="98">
        <f>IF(RES_hh_tesh!O14=0,0,RES_hh_tesh!O14/RES_summary!O$19)</f>
        <v>1.6495937058608956</v>
      </c>
      <c r="P14" s="98">
        <f>IF(RES_hh_tesh!P14=0,0,RES_hh_tesh!P14/RES_summary!P$19)</f>
        <v>1.3664680311734863</v>
      </c>
      <c r="Q14" s="98">
        <f>IF(RES_hh_tesh!Q14=0,0,RES_hh_tesh!Q14/RES_summary!Q$19)</f>
        <v>1.5940515420495553</v>
      </c>
    </row>
    <row r="15" spans="1:17" ht="12.9" customHeight="1" x14ac:dyDescent="0.3">
      <c r="A15" s="89" t="s">
        <v>112</v>
      </c>
      <c r="B15" s="96">
        <f>IF(RES_hh_tesh!B15=0,0,RES_hh_tesh!B15/RES_summary!B$19)</f>
        <v>0.58669789069080847</v>
      </c>
      <c r="C15" s="96">
        <f>IF(RES_hh_tesh!C15=0,0,RES_hh_tesh!C15/RES_summary!C$19)</f>
        <v>0.65635644658730907</v>
      </c>
      <c r="D15" s="96">
        <f>IF(RES_hh_tesh!D15=0,0,RES_hh_tesh!D15/RES_summary!D$19)</f>
        <v>0.72267360694300709</v>
      </c>
      <c r="E15" s="96">
        <f>IF(RES_hh_tesh!E15=0,0,RES_hh_tesh!E15/RES_summary!E$19)</f>
        <v>0.79026395722554332</v>
      </c>
      <c r="F15" s="96">
        <f>IF(RES_hh_tesh!F15=0,0,RES_hh_tesh!F15/RES_summary!F$19)</f>
        <v>0.87304764367157128</v>
      </c>
      <c r="G15" s="96">
        <f>IF(RES_hh_tesh!G15=0,0,RES_hh_tesh!G15/RES_summary!G$19)</f>
        <v>0.97090468168434885</v>
      </c>
      <c r="H15" s="96">
        <f>IF(RES_hh_tesh!H15=0,0,RES_hh_tesh!H15/RES_summary!H$19)</f>
        <v>1.0801316425532304</v>
      </c>
      <c r="I15" s="96">
        <f>IF(RES_hh_tesh!I15=0,0,RES_hh_tesh!I15/RES_summary!I$19)</f>
        <v>1.1795002779355588</v>
      </c>
      <c r="J15" s="96">
        <f>IF(RES_hh_tesh!J15=0,0,RES_hh_tesh!J15/RES_summary!J$19)</f>
        <v>1.3159817708999271</v>
      </c>
      <c r="K15" s="96">
        <f>IF(RES_hh_tesh!K15=0,0,RES_hh_tesh!K15/RES_summary!K$19)</f>
        <v>1.4376706280241605</v>
      </c>
      <c r="L15" s="96">
        <f>IF(RES_hh_tesh!L15=0,0,RES_hh_tesh!L15/RES_summary!L$19)</f>
        <v>1.5793780514278788</v>
      </c>
      <c r="M15" s="96">
        <f>IF(RES_hh_tesh!M15=0,0,RES_hh_tesh!M15/RES_summary!M$19)</f>
        <v>1.7864249510588022</v>
      </c>
      <c r="N15" s="96">
        <f>IF(RES_hh_tesh!N15=0,0,RES_hh_tesh!N15/RES_summary!N$19)</f>
        <v>1.9913357955900253</v>
      </c>
      <c r="O15" s="96">
        <f>IF(RES_hh_tesh!O15=0,0,RES_hh_tesh!O15/RES_summary!O$19)</f>
        <v>2.1010263309081094</v>
      </c>
      <c r="P15" s="96">
        <f>IF(RES_hh_tesh!P15=0,0,RES_hh_tesh!P15/RES_summary!P$19)</f>
        <v>2.2144400783126117</v>
      </c>
      <c r="Q15" s="96">
        <f>IF(RES_hh_tesh!Q15=0,0,RES_hh_tesh!Q15/RES_summary!Q$19)</f>
        <v>2.3188101000272252</v>
      </c>
    </row>
    <row r="16" spans="1:17" ht="12" customHeight="1" x14ac:dyDescent="0.3">
      <c r="A16" s="87" t="s">
        <v>111</v>
      </c>
      <c r="B16" s="97">
        <f>IF(RES_hh_tesh!B16=0,0,RES_hh_tesh!B16/RES_summary!B$19)</f>
        <v>0.58669789069080847</v>
      </c>
      <c r="C16" s="97">
        <f>IF(RES_hh_tesh!C16=0,0,RES_hh_tesh!C16/RES_summary!C$19)</f>
        <v>0.65635644658730907</v>
      </c>
      <c r="D16" s="97">
        <f>IF(RES_hh_tesh!D16=0,0,RES_hh_tesh!D16/RES_summary!D$19)</f>
        <v>0.72267360694300709</v>
      </c>
      <c r="E16" s="97">
        <f>IF(RES_hh_tesh!E16=0,0,RES_hh_tesh!E16/RES_summary!E$19)</f>
        <v>0.79026395722554332</v>
      </c>
      <c r="F16" s="97">
        <f>IF(RES_hh_tesh!F16=0,0,RES_hh_tesh!F16/RES_summary!F$19)</f>
        <v>0.87304764367157128</v>
      </c>
      <c r="G16" s="97">
        <f>IF(RES_hh_tesh!G16=0,0,RES_hh_tesh!G16/RES_summary!G$19)</f>
        <v>0.97090468168434885</v>
      </c>
      <c r="H16" s="97">
        <f>IF(RES_hh_tesh!H16=0,0,RES_hh_tesh!H16/RES_summary!H$19)</f>
        <v>1.0801316425532304</v>
      </c>
      <c r="I16" s="97">
        <f>IF(RES_hh_tesh!I16=0,0,RES_hh_tesh!I16/RES_summary!I$19)</f>
        <v>1.1795002779355588</v>
      </c>
      <c r="J16" s="97">
        <f>IF(RES_hh_tesh!J16=0,0,RES_hh_tesh!J16/RES_summary!J$19)</f>
        <v>1.3159817708999271</v>
      </c>
      <c r="K16" s="97">
        <f>IF(RES_hh_tesh!K16=0,0,RES_hh_tesh!K16/RES_summary!K$19)</f>
        <v>1.4376706280241605</v>
      </c>
      <c r="L16" s="97">
        <f>IF(RES_hh_tesh!L16=0,0,RES_hh_tesh!L16/RES_summary!L$19)</f>
        <v>1.5793780514278788</v>
      </c>
      <c r="M16" s="97">
        <f>IF(RES_hh_tesh!M16=0,0,RES_hh_tesh!M16/RES_summary!M$19)</f>
        <v>1.7864249510588022</v>
      </c>
      <c r="N16" s="97">
        <f>IF(RES_hh_tesh!N16=0,0,RES_hh_tesh!N16/RES_summary!N$19)</f>
        <v>1.9913357955900253</v>
      </c>
      <c r="O16" s="97">
        <f>IF(RES_hh_tesh!O16=0,0,RES_hh_tesh!O16/RES_summary!O$19)</f>
        <v>2.1010263309081094</v>
      </c>
      <c r="P16" s="97">
        <f>IF(RES_hh_tesh!P16=0,0,RES_hh_tesh!P16/RES_summary!P$19)</f>
        <v>2.2144400783126117</v>
      </c>
      <c r="Q16" s="97">
        <f>IF(RES_hh_tesh!Q16=0,0,RES_hh_tesh!Q16/RES_summary!Q$19)</f>
        <v>2.3188101000272252</v>
      </c>
    </row>
    <row r="17" spans="1:17" ht="12.9" customHeight="1" x14ac:dyDescent="0.3">
      <c r="A17" s="89" t="s">
        <v>63</v>
      </c>
      <c r="B17" s="96">
        <f>IF(RES_hh_tesh!B17=0,0,RES_hh_tesh!B17/RES_summary!B$19)</f>
        <v>17.171700805274252</v>
      </c>
      <c r="C17" s="96">
        <f>IF(RES_hh_tesh!C17=0,0,RES_hh_tesh!C17/RES_summary!C$19)</f>
        <v>17.238078297634914</v>
      </c>
      <c r="D17" s="96">
        <f>IF(RES_hh_tesh!D17=0,0,RES_hh_tesh!D17/RES_summary!D$19)</f>
        <v>17.229184450654788</v>
      </c>
      <c r="E17" s="96">
        <f>IF(RES_hh_tesh!E17=0,0,RES_hh_tesh!E17/RES_summary!E$19)</f>
        <v>17.363947110505684</v>
      </c>
      <c r="F17" s="96">
        <f>IF(RES_hh_tesh!F17=0,0,RES_hh_tesh!F17/RES_summary!F$19)</f>
        <v>17.34823102235314</v>
      </c>
      <c r="G17" s="96">
        <f>IF(RES_hh_tesh!G17=0,0,RES_hh_tesh!G17/RES_summary!G$19)</f>
        <v>17.31551201252487</v>
      </c>
      <c r="H17" s="96">
        <f>IF(RES_hh_tesh!H17=0,0,RES_hh_tesh!H17/RES_summary!H$19)</f>
        <v>17.250858227431298</v>
      </c>
      <c r="I17" s="96">
        <f>IF(RES_hh_tesh!I17=0,0,RES_hh_tesh!I17/RES_summary!I$19)</f>
        <v>17.098293957379965</v>
      </c>
      <c r="J17" s="96">
        <f>IF(RES_hh_tesh!J17=0,0,RES_hh_tesh!J17/RES_summary!J$19)</f>
        <v>17.000284679982101</v>
      </c>
      <c r="K17" s="96">
        <f>IF(RES_hh_tesh!K17=0,0,RES_hh_tesh!K17/RES_summary!K$19)</f>
        <v>16.90021916492497</v>
      </c>
      <c r="L17" s="96">
        <f>IF(RES_hh_tesh!L17=0,0,RES_hh_tesh!L17/RES_summary!L$19)</f>
        <v>17.08328259463261</v>
      </c>
      <c r="M17" s="96">
        <f>IF(RES_hh_tesh!M17=0,0,RES_hh_tesh!M17/RES_summary!M$19)</f>
        <v>16.759093825382759</v>
      </c>
      <c r="N17" s="96">
        <f>IF(RES_hh_tesh!N17=0,0,RES_hh_tesh!N17/RES_summary!N$19)</f>
        <v>17.072270750074722</v>
      </c>
      <c r="O17" s="96">
        <f>IF(RES_hh_tesh!O17=0,0,RES_hh_tesh!O17/RES_summary!O$19)</f>
        <v>17.077027685047526</v>
      </c>
      <c r="P17" s="96">
        <f>IF(RES_hh_tesh!P17=0,0,RES_hh_tesh!P17/RES_summary!P$19)</f>
        <v>16.789013465227413</v>
      </c>
      <c r="Q17" s="96">
        <f>IF(RES_hh_tesh!Q17=0,0,RES_hh_tesh!Q17/RES_summary!Q$19)</f>
        <v>16.721344591289096</v>
      </c>
    </row>
    <row r="18" spans="1:17" ht="12" customHeight="1" x14ac:dyDescent="0.3">
      <c r="A18" s="87" t="s">
        <v>58</v>
      </c>
      <c r="B18" s="95">
        <f>IF(RES_hh_tesh!B18=0,0,RES_hh_tesh!B18/RES_summary!B$19)</f>
        <v>16.296731295212673</v>
      </c>
      <c r="C18" s="95">
        <f>IF(RES_hh_tesh!C18=0,0,RES_hh_tesh!C18/RES_summary!C$19)</f>
        <v>16.227026734542527</v>
      </c>
      <c r="D18" s="95">
        <f>IF(RES_hh_tesh!D18=0,0,RES_hh_tesh!D18/RES_summary!D$19)</f>
        <v>16.121026236916006</v>
      </c>
      <c r="E18" s="95">
        <f>IF(RES_hh_tesh!E18=0,0,RES_hh_tesh!E18/RES_summary!E$19)</f>
        <v>16.154691441904507</v>
      </c>
      <c r="F18" s="95">
        <f>IF(RES_hh_tesh!F18=0,0,RES_hh_tesh!F18/RES_summary!F$19)</f>
        <v>16.26447039147655</v>
      </c>
      <c r="G18" s="95">
        <f>IF(RES_hh_tesh!G18=0,0,RES_hh_tesh!G18/RES_summary!G$19)</f>
        <v>16.094232010670225</v>
      </c>
      <c r="H18" s="95">
        <f>IF(RES_hh_tesh!H18=0,0,RES_hh_tesh!H18/RES_summary!H$19)</f>
        <v>16.277614797261858</v>
      </c>
      <c r="I18" s="95">
        <f>IF(RES_hh_tesh!I18=0,0,RES_hh_tesh!I18/RES_summary!I$19)</f>
        <v>15.825718564149986</v>
      </c>
      <c r="J18" s="95">
        <f>IF(RES_hh_tesh!J18=0,0,RES_hh_tesh!J18/RES_summary!J$19)</f>
        <v>16.197880672882789</v>
      </c>
      <c r="K18" s="95">
        <f>IF(RES_hh_tesh!K18=0,0,RES_hh_tesh!K18/RES_summary!K$19)</f>
        <v>16.469131980828507</v>
      </c>
      <c r="L18" s="95">
        <f>IF(RES_hh_tesh!L18=0,0,RES_hh_tesh!L18/RES_summary!L$19)</f>
        <v>16.476359075354004</v>
      </c>
      <c r="M18" s="95">
        <f>IF(RES_hh_tesh!M18=0,0,RES_hh_tesh!M18/RES_summary!M$19)</f>
        <v>16.395963504492791</v>
      </c>
      <c r="N18" s="95">
        <f>IF(RES_hh_tesh!N18=0,0,RES_hh_tesh!N18/RES_summary!N$19)</f>
        <v>16.69097673895909</v>
      </c>
      <c r="O18" s="95">
        <f>IF(RES_hh_tesh!O18=0,0,RES_hh_tesh!O18/RES_summary!O$19)</f>
        <v>16.645891986096352</v>
      </c>
      <c r="P18" s="95">
        <f>IF(RES_hh_tesh!P18=0,0,RES_hh_tesh!P18/RES_summary!P$19)</f>
        <v>16.555869262464935</v>
      </c>
      <c r="Q18" s="95">
        <f>IF(RES_hh_tesh!Q18=0,0,RES_hh_tesh!Q18/RES_summary!Q$19)</f>
        <v>16.433859206962378</v>
      </c>
    </row>
    <row r="19" spans="1:17" s="28" customFormat="1" ht="12" customHeight="1" x14ac:dyDescent="0.3">
      <c r="A19" s="87" t="s">
        <v>84</v>
      </c>
      <c r="B19" s="95">
        <f>IF(RES_hh_tesh!B19=0,0,RES_hh_tesh!B19/RES_summary!B$19)</f>
        <v>14.42682888422333</v>
      </c>
      <c r="C19" s="95">
        <f>IF(RES_hh_tesh!C19=0,0,RES_hh_tesh!C19/RES_summary!C$19)</f>
        <v>14.563291900007096</v>
      </c>
      <c r="D19" s="95">
        <f>IF(RES_hh_tesh!D19=0,0,RES_hh_tesh!D19/RES_summary!D$19)</f>
        <v>14.667961397677866</v>
      </c>
      <c r="E19" s="95">
        <f>IF(RES_hh_tesh!E19=0,0,RES_hh_tesh!E19/RES_summary!E$19)</f>
        <v>14.818560002926167</v>
      </c>
      <c r="F19" s="95">
        <f>IF(RES_hh_tesh!F19=0,0,RES_hh_tesh!F19/RES_summary!F$19)</f>
        <v>14.888136518372706</v>
      </c>
      <c r="G19" s="95">
        <f>IF(RES_hh_tesh!G19=0,0,RES_hh_tesh!G19/RES_summary!G$19)</f>
        <v>15.069089729987065</v>
      </c>
      <c r="H19" s="95">
        <f>IF(RES_hh_tesh!H19=0,0,RES_hh_tesh!H19/RES_summary!H$19)</f>
        <v>15.087263230426808</v>
      </c>
      <c r="I19" s="95">
        <f>IF(RES_hh_tesh!I19=0,0,RES_hh_tesh!I19/RES_summary!I$19)</f>
        <v>15.195896721607481</v>
      </c>
      <c r="J19" s="95">
        <f>IF(RES_hh_tesh!J19=0,0,RES_hh_tesh!J19/RES_summary!J$19)</f>
        <v>15.205857028343271</v>
      </c>
      <c r="K19" s="95">
        <f>IF(RES_hh_tesh!K19=0,0,RES_hh_tesh!K19/RES_summary!K$19)</f>
        <v>15.151026336573985</v>
      </c>
      <c r="L19" s="95">
        <f>IF(RES_hh_tesh!L19=0,0,RES_hh_tesh!L19/RES_summary!L$19)</f>
        <v>15.1585687741348</v>
      </c>
      <c r="M19" s="95">
        <f>IF(RES_hh_tesh!M19=0,0,RES_hh_tesh!M19/RES_summary!M$19)</f>
        <v>14.861325510941677</v>
      </c>
      <c r="N19" s="95">
        <f>IF(RES_hh_tesh!N19=0,0,RES_hh_tesh!N19/RES_summary!N$19)</f>
        <v>15.111433095153522</v>
      </c>
      <c r="O19" s="95">
        <f>IF(RES_hh_tesh!O19=0,0,RES_hh_tesh!O19/RES_summary!O$19)</f>
        <v>14.967232524563592</v>
      </c>
      <c r="P19" s="95">
        <f>IF(RES_hh_tesh!P19=0,0,RES_hh_tesh!P19/RES_summary!P$19)</f>
        <v>14.643718700461012</v>
      </c>
      <c r="Q19" s="95">
        <f>IF(RES_hh_tesh!Q19=0,0,RES_hh_tesh!Q19/RES_summary!Q$19)</f>
        <v>14.30840775295087</v>
      </c>
    </row>
    <row r="20" spans="1:17" ht="12" customHeight="1" x14ac:dyDescent="0.3">
      <c r="A20" s="87" t="s">
        <v>110</v>
      </c>
      <c r="B20" s="95">
        <f>IF(RES_hh_tesh!B20=0,0,RES_hh_tesh!B20/RES_summary!B$19)</f>
        <v>17.08972054317848</v>
      </c>
      <c r="C20" s="95">
        <f>IF(RES_hh_tesh!C20=0,0,RES_hh_tesh!C20/RES_summary!C$19)</f>
        <v>17.292625638403155</v>
      </c>
      <c r="D20" s="95">
        <f>IF(RES_hh_tesh!D20=0,0,RES_hh_tesh!D20/RES_summary!D$19)</f>
        <v>16.775869040266198</v>
      </c>
      <c r="E20" s="95">
        <f>IF(RES_hh_tesh!E20=0,0,RES_hh_tesh!E20/RES_summary!E$19)</f>
        <v>16.864828131727652</v>
      </c>
      <c r="F20" s="95">
        <f>IF(RES_hh_tesh!F20=0,0,RES_hh_tesh!F20/RES_summary!F$19)</f>
        <v>16.736663160965147</v>
      </c>
      <c r="G20" s="95">
        <f>IF(RES_hh_tesh!G20=0,0,RES_hh_tesh!G20/RES_summary!G$19)</f>
        <v>16.564581109138224</v>
      </c>
      <c r="H20" s="95">
        <f>IF(RES_hh_tesh!H20=0,0,RES_hh_tesh!H20/RES_summary!H$19)</f>
        <v>16.413861542098367</v>
      </c>
      <c r="I20" s="95">
        <f>IF(RES_hh_tesh!I20=0,0,RES_hh_tesh!I20/RES_summary!I$19)</f>
        <v>15.983955175889259</v>
      </c>
      <c r="J20" s="95">
        <f>IF(RES_hh_tesh!J20=0,0,RES_hh_tesh!J20/RES_summary!J$19)</f>
        <v>15.992765295932179</v>
      </c>
      <c r="K20" s="95">
        <f>IF(RES_hh_tesh!K20=0,0,RES_hh_tesh!K20/RES_summary!K$19)</f>
        <v>15.782078053799024</v>
      </c>
      <c r="L20" s="95">
        <f>IF(RES_hh_tesh!L20=0,0,RES_hh_tesh!L20/RES_summary!L$19)</f>
        <v>15.484128953517544</v>
      </c>
      <c r="M20" s="95">
        <f>IF(RES_hh_tesh!M20=0,0,RES_hh_tesh!M20/RES_summary!M$19)</f>
        <v>15.296504657163139</v>
      </c>
      <c r="N20" s="95">
        <f>IF(RES_hh_tesh!N20=0,0,RES_hh_tesh!N20/RES_summary!N$19)</f>
        <v>15.329841741145609</v>
      </c>
      <c r="O20" s="95">
        <f>IF(RES_hh_tesh!O20=0,0,RES_hh_tesh!O20/RES_summary!O$19)</f>
        <v>15.341618637431077</v>
      </c>
      <c r="P20" s="95">
        <f>IF(RES_hh_tesh!P20=0,0,RES_hh_tesh!P20/RES_summary!P$19)</f>
        <v>15.124758419283243</v>
      </c>
      <c r="Q20" s="95">
        <f>IF(RES_hh_tesh!Q20=0,0,RES_hh_tesh!Q20/RES_summary!Q$19)</f>
        <v>14.761095153894672</v>
      </c>
    </row>
    <row r="21" spans="1:17" ht="12" customHeight="1" x14ac:dyDescent="0.3">
      <c r="A21" s="87" t="s">
        <v>109</v>
      </c>
      <c r="B21" s="95">
        <f>IF(RES_hh_tesh!B21=0,0,RES_hh_tesh!B21/RES_summary!B$19)</f>
        <v>17.617007922395604</v>
      </c>
      <c r="C21" s="95">
        <f>IF(RES_hh_tesh!C21=0,0,RES_hh_tesh!C21/RES_summary!C$19)</f>
        <v>17.55628095262108</v>
      </c>
      <c r="D21" s="95">
        <f>IF(RES_hh_tesh!D21=0,0,RES_hh_tesh!D21/RES_summary!D$19)</f>
        <v>17.415073115292785</v>
      </c>
      <c r="E21" s="95">
        <f>IF(RES_hh_tesh!E21=0,0,RES_hh_tesh!E21/RES_summary!E$19)</f>
        <v>17.294274035961685</v>
      </c>
      <c r="F21" s="95">
        <f>IF(RES_hh_tesh!F21=0,0,RES_hh_tesh!F21/RES_summary!F$19)</f>
        <v>17.213901154512104</v>
      </c>
      <c r="G21" s="95">
        <f>IF(RES_hh_tesh!G21=0,0,RES_hh_tesh!G21/RES_summary!G$19)</f>
        <v>17.066913591491687</v>
      </c>
      <c r="H21" s="95">
        <f>IF(RES_hh_tesh!H21=0,0,RES_hh_tesh!H21/RES_summary!H$19)</f>
        <v>16.750567015903485</v>
      </c>
      <c r="I21" s="95">
        <f>IF(RES_hh_tesh!I21=0,0,RES_hh_tesh!I21/RES_summary!I$19)</f>
        <v>16.536715439104118</v>
      </c>
      <c r="J21" s="95">
        <f>IF(RES_hh_tesh!J21=0,0,RES_hh_tesh!J21/RES_summary!J$19)</f>
        <v>16.34202333101916</v>
      </c>
      <c r="K21" s="95">
        <f>IF(RES_hh_tesh!K21=0,0,RES_hh_tesh!K21/RES_summary!K$19)</f>
        <v>16.146103721771489</v>
      </c>
      <c r="L21" s="95">
        <f>IF(RES_hh_tesh!L21=0,0,RES_hh_tesh!L21/RES_summary!L$19)</f>
        <v>16.152213589510279</v>
      </c>
      <c r="M21" s="95">
        <f>IF(RES_hh_tesh!M21=0,0,RES_hh_tesh!M21/RES_summary!M$19)</f>
        <v>15.744289473779871</v>
      </c>
      <c r="N21" s="95">
        <f>IF(RES_hh_tesh!N21=0,0,RES_hh_tesh!N21/RES_summary!N$19)</f>
        <v>15.88240303344344</v>
      </c>
      <c r="O21" s="95">
        <f>IF(RES_hh_tesh!O21=0,0,RES_hh_tesh!O21/RES_summary!O$19)</f>
        <v>15.792065622027183</v>
      </c>
      <c r="P21" s="95">
        <f>IF(RES_hh_tesh!P21=0,0,RES_hh_tesh!P21/RES_summary!P$19)</f>
        <v>15.550091765580826</v>
      </c>
      <c r="Q21" s="95">
        <f>IF(RES_hh_tesh!Q21=0,0,RES_hh_tesh!Q21/RES_summary!Q$19)</f>
        <v>15.354056853694706</v>
      </c>
    </row>
    <row r="22" spans="1:17" ht="12" customHeight="1" x14ac:dyDescent="0.3">
      <c r="A22" s="87" t="s">
        <v>55</v>
      </c>
      <c r="B22" s="95">
        <f>IF(RES_hh_tesh!B22=0,0,RES_hh_tesh!B22/RES_summary!B$19)</f>
        <v>14.019842408760537</v>
      </c>
      <c r="C22" s="95">
        <f>IF(RES_hh_tesh!C22=0,0,RES_hh_tesh!C22/RES_summary!C$19)</f>
        <v>14.267482235143683</v>
      </c>
      <c r="D22" s="95">
        <f>IF(RES_hh_tesh!D22=0,0,RES_hh_tesh!D22/RES_summary!D$19)</f>
        <v>14.50923269636516</v>
      </c>
      <c r="E22" s="95">
        <f>IF(RES_hh_tesh!E22=0,0,RES_hh_tesh!E22/RES_summary!E$19)</f>
        <v>14.923317044154677</v>
      </c>
      <c r="F22" s="95">
        <f>IF(RES_hh_tesh!F22=0,0,RES_hh_tesh!F22/RES_summary!F$19)</f>
        <v>14.70241280613749</v>
      </c>
      <c r="G22" s="95">
        <f>IF(RES_hh_tesh!G22=0,0,RES_hh_tesh!G22/RES_summary!G$19)</f>
        <v>15.145669001895904</v>
      </c>
      <c r="H22" s="95">
        <f>IF(RES_hh_tesh!H22=0,0,RES_hh_tesh!H22/RES_summary!H$19)</f>
        <v>15.307626273518666</v>
      </c>
      <c r="I22" s="95">
        <f>IF(RES_hh_tesh!I22=0,0,RES_hh_tesh!I22/RES_summary!I$19)</f>
        <v>15.526695709383787</v>
      </c>
      <c r="J22" s="95">
        <f>IF(RES_hh_tesh!J22=0,0,RES_hh_tesh!J22/RES_summary!J$19)</f>
        <v>15.361297244537175</v>
      </c>
      <c r="K22" s="95">
        <f>IF(RES_hh_tesh!K22=0,0,RES_hh_tesh!K22/RES_summary!K$19)</f>
        <v>15.345294913482375</v>
      </c>
      <c r="L22" s="95">
        <f>IF(RES_hh_tesh!L22=0,0,RES_hh_tesh!L22/RES_summary!L$19)</f>
        <v>14.996366204673469</v>
      </c>
      <c r="M22" s="95">
        <f>IF(RES_hh_tesh!M22=0,0,RES_hh_tesh!M22/RES_summary!M$19)</f>
        <v>14.319780912682258</v>
      </c>
      <c r="N22" s="95">
        <f>IF(RES_hh_tesh!N22=0,0,RES_hh_tesh!N22/RES_summary!N$19)</f>
        <v>14.885320065893954</v>
      </c>
      <c r="O22" s="95">
        <f>IF(RES_hh_tesh!O22=0,0,RES_hh_tesh!O22/RES_summary!O$19)</f>
        <v>14.678609888697419</v>
      </c>
      <c r="P22" s="95">
        <f>IF(RES_hh_tesh!P22=0,0,RES_hh_tesh!P22/RES_summary!P$19)</f>
        <v>14.46624965292779</v>
      </c>
      <c r="Q22" s="95">
        <f>IF(RES_hh_tesh!Q22=0,0,RES_hh_tesh!Q22/RES_summary!Q$19)</f>
        <v>14.256756021146217</v>
      </c>
    </row>
    <row r="23" spans="1:17" ht="12" customHeight="1" x14ac:dyDescent="0.3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3">
      <c r="A24" s="87" t="s">
        <v>61</v>
      </c>
      <c r="B24" s="95">
        <f>IF(RES_hh_tesh!B24=0,0,RES_hh_tesh!B24/RES_summary!B$19)</f>
        <v>15.606492968747981</v>
      </c>
      <c r="C24" s="95">
        <f>IF(RES_hh_tesh!C24=0,0,RES_hh_tesh!C24/RES_summary!C$19)</f>
        <v>15.429154795061224</v>
      </c>
      <c r="D24" s="95">
        <f>IF(RES_hh_tesh!D24=0,0,RES_hh_tesh!D24/RES_summary!D$19)</f>
        <v>15.761645506427875</v>
      </c>
      <c r="E24" s="95">
        <f>IF(RES_hh_tesh!E24=0,0,RES_hh_tesh!E24/RES_summary!E$19)</f>
        <v>15.49071447678843</v>
      </c>
      <c r="F24" s="95">
        <f>IF(RES_hh_tesh!F24=0,0,RES_hh_tesh!F24/RES_summary!F$19)</f>
        <v>15.878186002736483</v>
      </c>
      <c r="G24" s="95">
        <f>IF(RES_hh_tesh!G24=0,0,RES_hh_tesh!G24/RES_summary!G$19)</f>
        <v>15.938507097914661</v>
      </c>
      <c r="H24" s="95">
        <f>IF(RES_hh_tesh!H24=0,0,RES_hh_tesh!H24/RES_summary!H$19)</f>
        <v>15.614832264646045</v>
      </c>
      <c r="I24" s="95">
        <f>IF(RES_hh_tesh!I24=0,0,RES_hh_tesh!I24/RES_summary!I$19)</f>
        <v>16.057091545762908</v>
      </c>
      <c r="J24" s="95">
        <f>IF(RES_hh_tesh!J24=0,0,RES_hh_tesh!J24/RES_summary!J$19)</f>
        <v>15.615653000208434</v>
      </c>
      <c r="K24" s="95">
        <f>IF(RES_hh_tesh!K24=0,0,RES_hh_tesh!K24/RES_summary!K$19)</f>
        <v>15.744172267588333</v>
      </c>
      <c r="L24" s="95">
        <f>IF(RES_hh_tesh!L24=0,0,RES_hh_tesh!L24/RES_summary!L$19)</f>
        <v>15.889159147591108</v>
      </c>
      <c r="M24" s="95">
        <f>IF(RES_hh_tesh!M24=0,0,RES_hh_tesh!M24/RES_summary!M$19)</f>
        <v>15.682931775521627</v>
      </c>
      <c r="N24" s="95">
        <f>IF(RES_hh_tesh!N24=0,0,RES_hh_tesh!N24/RES_summary!N$19)</f>
        <v>15.803889646082967</v>
      </c>
      <c r="O24" s="95">
        <f>IF(RES_hh_tesh!O24=0,0,RES_hh_tesh!O24/RES_summary!O$19)</f>
        <v>15.885298812536863</v>
      </c>
      <c r="P24" s="95">
        <f>IF(RES_hh_tesh!P24=0,0,RES_hh_tesh!P24/RES_summary!P$19)</f>
        <v>15.690935354766056</v>
      </c>
      <c r="Q24" s="95">
        <f>IF(RES_hh_tesh!Q24=0,0,RES_hh_tesh!Q24/RES_summary!Q$19)</f>
        <v>15.507381552507985</v>
      </c>
    </row>
    <row r="25" spans="1:17" ht="12" customHeight="1" x14ac:dyDescent="0.3">
      <c r="A25" s="51" t="s">
        <v>60</v>
      </c>
      <c r="B25" s="22">
        <f>IF(RES_hh_tesh!B25=0,0,RES_hh_tesh!B25/RES_summary!B$19)</f>
        <v>18.004062050567498</v>
      </c>
      <c r="C25" s="22">
        <f>IF(RES_hh_tesh!C25=0,0,RES_hh_tesh!C25/RES_summary!C$19)</f>
        <v>18.216461046097947</v>
      </c>
      <c r="D25" s="22">
        <f>IF(RES_hh_tesh!D25=0,0,RES_hh_tesh!D25/RES_summary!D$19)</f>
        <v>18.375783719681156</v>
      </c>
      <c r="E25" s="22">
        <f>IF(RES_hh_tesh!E25=0,0,RES_hh_tesh!E25/RES_summary!E$19)</f>
        <v>18.987067375056647</v>
      </c>
      <c r="F25" s="22">
        <f>IF(RES_hh_tesh!F25=0,0,RES_hh_tesh!F25/RES_summary!F$19)</f>
        <v>18.943034285006085</v>
      </c>
      <c r="G25" s="22">
        <f>IF(RES_hh_tesh!G25=0,0,RES_hh_tesh!G25/RES_summary!G$19)</f>
        <v>18.790330431324506</v>
      </c>
      <c r="H25" s="22">
        <f>IF(RES_hh_tesh!H25=0,0,RES_hh_tesh!H25/RES_summary!H$19)</f>
        <v>19.055493546158118</v>
      </c>
      <c r="I25" s="22">
        <f>IF(RES_hh_tesh!I25=0,0,RES_hh_tesh!I25/RES_summary!I$19)</f>
        <v>18.244657673712531</v>
      </c>
      <c r="J25" s="22">
        <f>IF(RES_hh_tesh!J25=0,0,RES_hh_tesh!J25/RES_summary!J$19)</f>
        <v>18.192002976057228</v>
      </c>
      <c r="K25" s="22">
        <f>IF(RES_hh_tesh!K25=0,0,RES_hh_tesh!K25/RES_summary!K$19)</f>
        <v>17.626326760104256</v>
      </c>
      <c r="L25" s="22">
        <f>IF(RES_hh_tesh!L25=0,0,RES_hh_tesh!L25/RES_summary!L$19)</f>
        <v>18.532639939273842</v>
      </c>
      <c r="M25" s="22">
        <f>IF(RES_hh_tesh!M25=0,0,RES_hh_tesh!M25/RES_summary!M$19)</f>
        <v>18.11494432673128</v>
      </c>
      <c r="N25" s="22">
        <f>IF(RES_hh_tesh!N25=0,0,RES_hh_tesh!N25/RES_summary!N$19)</f>
        <v>18.76483584311622</v>
      </c>
      <c r="O25" s="22">
        <f>IF(RES_hh_tesh!O25=0,0,RES_hh_tesh!O25/RES_summary!O$19)</f>
        <v>19.11408003992527</v>
      </c>
      <c r="P25" s="22">
        <f>IF(RES_hh_tesh!P25=0,0,RES_hh_tesh!P25/RES_summary!P$19)</f>
        <v>18.286830065206718</v>
      </c>
      <c r="Q25" s="22">
        <f>IF(RES_hh_tesh!Q25=0,0,RES_hh_tesh!Q25/RES_summary!Q$19)</f>
        <v>18.725286321385674</v>
      </c>
    </row>
    <row r="26" spans="1:17" ht="12" customHeight="1" x14ac:dyDescent="0.3">
      <c r="A26" s="49" t="s">
        <v>59</v>
      </c>
      <c r="B26" s="18">
        <f>IF(RES_hh_tesh!B26=0,0,RES_hh_tesh!B26/RES_summary!B$19)</f>
        <v>7.2450677706046021</v>
      </c>
      <c r="C26" s="18">
        <f>IF(RES_hh_tesh!C26=0,0,RES_hh_tesh!C26/RES_summary!C$19)</f>
        <v>7.0520767216139166</v>
      </c>
      <c r="D26" s="18">
        <f>IF(RES_hh_tesh!D26=0,0,RES_hh_tesh!D26/RES_summary!D$19)</f>
        <v>6.8701152170908601</v>
      </c>
      <c r="E26" s="18">
        <f>IF(RES_hh_tesh!E26=0,0,RES_hh_tesh!E26/RES_summary!E$19)</f>
        <v>6.6359504554916375</v>
      </c>
      <c r="F26" s="18">
        <f>IF(RES_hh_tesh!F26=0,0,RES_hh_tesh!F26/RES_summary!F$19)</f>
        <v>6.7854342818201578</v>
      </c>
      <c r="G26" s="18">
        <f>IF(RES_hh_tesh!G26=0,0,RES_hh_tesh!G26/RES_summary!G$19)</f>
        <v>6.5314667635044934</v>
      </c>
      <c r="H26" s="18">
        <f>IF(RES_hh_tesh!H26=0,0,RES_hh_tesh!H26/RES_summary!H$19)</f>
        <v>6.5500956608470267</v>
      </c>
      <c r="I26" s="18">
        <f>IF(RES_hh_tesh!I26=0,0,RES_hh_tesh!I26/RES_summary!I$19)</f>
        <v>6.7183379372512837</v>
      </c>
      <c r="J26" s="18">
        <f>IF(RES_hh_tesh!J26=0,0,RES_hh_tesh!J26/RES_summary!J$19)</f>
        <v>6.61176494810229</v>
      </c>
      <c r="K26" s="18">
        <f>IF(RES_hh_tesh!K26=0,0,RES_hh_tesh!K26/RES_summary!K$19)</f>
        <v>6.5757057330123727</v>
      </c>
      <c r="L26" s="18">
        <f>IF(RES_hh_tesh!L26=0,0,RES_hh_tesh!L26/RES_summary!L$19)</f>
        <v>6.6711782850732124</v>
      </c>
      <c r="M26" s="18">
        <f>IF(RES_hh_tesh!M26=0,0,RES_hh_tesh!M26/RES_summary!M$19)</f>
        <v>6.4465370297804014</v>
      </c>
      <c r="N26" s="18">
        <f>IF(RES_hh_tesh!N26=0,0,RES_hh_tesh!N26/RES_summary!N$19)</f>
        <v>6.4494996379757739</v>
      </c>
      <c r="O26" s="18">
        <f>IF(RES_hh_tesh!O26=0,0,RES_hh_tesh!O26/RES_summary!O$19)</f>
        <v>6.3045658640127993</v>
      </c>
      <c r="P26" s="18">
        <f>IF(RES_hh_tesh!P26=0,0,RES_hh_tesh!P26/RES_summary!P$19)</f>
        <v>6.3547656419955105</v>
      </c>
      <c r="Q26" s="18">
        <f>IF(RES_hh_tesh!Q26=0,0,RES_hh_tesh!Q26/RES_summary!Q$19)</f>
        <v>6.2579014103173458</v>
      </c>
    </row>
    <row r="27" spans="1:17" ht="12.9" customHeight="1" x14ac:dyDescent="0.3">
      <c r="A27" s="89" t="s">
        <v>62</v>
      </c>
      <c r="B27" s="96">
        <f>IF(RES_hh_tesh!B27=0,0,RES_hh_tesh!B27/RES_summary!B$19)</f>
        <v>7.2830122521543466</v>
      </c>
      <c r="C27" s="96">
        <f>IF(RES_hh_tesh!C27=0,0,RES_hh_tesh!C27/RES_summary!C$19)</f>
        <v>7.3372736349948289</v>
      </c>
      <c r="D27" s="96">
        <f>IF(RES_hh_tesh!D27=0,0,RES_hh_tesh!D27/RES_summary!D$19)</f>
        <v>7.5010294639172015</v>
      </c>
      <c r="E27" s="96">
        <f>IF(RES_hh_tesh!E27=0,0,RES_hh_tesh!E27/RES_summary!E$19)</f>
        <v>7.7552255323123456</v>
      </c>
      <c r="F27" s="96">
        <f>IF(RES_hh_tesh!F27=0,0,RES_hh_tesh!F27/RES_summary!F$19)</f>
        <v>7.8360911895255194</v>
      </c>
      <c r="G27" s="96">
        <f>IF(RES_hh_tesh!G27=0,0,RES_hh_tesh!G27/RES_summary!G$19)</f>
        <v>7.9174824325824122</v>
      </c>
      <c r="H27" s="96">
        <f>IF(RES_hh_tesh!H27=0,0,RES_hh_tesh!H27/RES_summary!H$19)</f>
        <v>7.9770900337984854</v>
      </c>
      <c r="I27" s="96">
        <f>IF(RES_hh_tesh!I27=0,0,RES_hh_tesh!I27/RES_summary!I$19)</f>
        <v>8.0025740610339309</v>
      </c>
      <c r="J27" s="96">
        <f>IF(RES_hh_tesh!J27=0,0,RES_hh_tesh!J27/RES_summary!J$19)</f>
        <v>7.9032644810816048</v>
      </c>
      <c r="K27" s="96">
        <f>IF(RES_hh_tesh!K27=0,0,RES_hh_tesh!K27/RES_summary!K$19)</f>
        <v>7.9140252210425706</v>
      </c>
      <c r="L27" s="96">
        <f>IF(RES_hh_tesh!L27=0,0,RES_hh_tesh!L27/RES_summary!L$19)</f>
        <v>8.0324094231900816</v>
      </c>
      <c r="M27" s="96">
        <f>IF(RES_hh_tesh!M27=0,0,RES_hh_tesh!M27/RES_summary!M$19)</f>
        <v>7.8785026308552082</v>
      </c>
      <c r="N27" s="96">
        <f>IF(RES_hh_tesh!N27=0,0,RES_hh_tesh!N27/RES_summary!N$19)</f>
        <v>7.9756021913739215</v>
      </c>
      <c r="O27" s="96">
        <f>IF(RES_hh_tesh!O27=0,0,RES_hh_tesh!O27/RES_summary!O$19)</f>
        <v>7.986184117539409</v>
      </c>
      <c r="P27" s="96">
        <f>IF(RES_hh_tesh!P27=0,0,RES_hh_tesh!P27/RES_summary!P$19)</f>
        <v>7.8202442770157168</v>
      </c>
      <c r="Q27" s="96">
        <f>IF(RES_hh_tesh!Q27=0,0,RES_hh_tesh!Q27/RES_summary!Q$19)</f>
        <v>7.9404307483595513</v>
      </c>
    </row>
    <row r="28" spans="1:17" ht="12" customHeight="1" x14ac:dyDescent="0.3">
      <c r="A28" s="87" t="s">
        <v>58</v>
      </c>
      <c r="B28" s="95">
        <f>IF(RES_hh_tesh!B28=0,0,RES_hh_tesh!B28/RES_summary!B$19)</f>
        <v>5.7707475280996308</v>
      </c>
      <c r="C28" s="95">
        <f>IF(RES_hh_tesh!C28=0,0,RES_hh_tesh!C28/RES_summary!C$19)</f>
        <v>5.6688919598764738</v>
      </c>
      <c r="D28" s="95">
        <f>IF(RES_hh_tesh!D28=0,0,RES_hh_tesh!D28/RES_summary!D$19)</f>
        <v>6.3696518684800774</v>
      </c>
      <c r="E28" s="95">
        <f>IF(RES_hh_tesh!E28=0,0,RES_hh_tesh!E28/RES_summary!E$19)</f>
        <v>7.4767963858798039</v>
      </c>
      <c r="F28" s="95">
        <f>IF(RES_hh_tesh!F28=0,0,RES_hh_tesh!F28/RES_summary!F$19)</f>
        <v>7.6452026843935856</v>
      </c>
      <c r="G28" s="95">
        <f>IF(RES_hh_tesh!G28=0,0,RES_hh_tesh!G28/RES_summary!G$19)</f>
        <v>7.6772207800038901</v>
      </c>
      <c r="H28" s="95">
        <f>IF(RES_hh_tesh!H28=0,0,RES_hh_tesh!H28/RES_summary!H$19)</f>
        <v>7.7942728157930148</v>
      </c>
      <c r="I28" s="95">
        <f>IF(RES_hh_tesh!I28=0,0,RES_hh_tesh!I28/RES_summary!I$19)</f>
        <v>7.6739724708175281</v>
      </c>
      <c r="J28" s="95">
        <f>IF(RES_hh_tesh!J28=0,0,RES_hh_tesh!J28/RES_summary!J$19)</f>
        <v>7.8248430500118902</v>
      </c>
      <c r="K28" s="95">
        <f>IF(RES_hh_tesh!K28=0,0,RES_hh_tesh!K28/RES_summary!K$19)</f>
        <v>7.805177098877671</v>
      </c>
      <c r="L28" s="95">
        <f>IF(RES_hh_tesh!L28=0,0,RES_hh_tesh!L28/RES_summary!L$19)</f>
        <v>7.8437859867453605</v>
      </c>
      <c r="M28" s="95">
        <f>IF(RES_hh_tesh!M28=0,0,RES_hh_tesh!M28/RES_summary!M$19)</f>
        <v>7.7852215289787328</v>
      </c>
      <c r="N28" s="95">
        <f>IF(RES_hh_tesh!N28=0,0,RES_hh_tesh!N28/RES_summary!N$19)</f>
        <v>7.9233656078873675</v>
      </c>
      <c r="O28" s="95">
        <f>IF(RES_hh_tesh!O28=0,0,RES_hh_tesh!O28/RES_summary!O$19)</f>
        <v>7.8741566857349223</v>
      </c>
      <c r="P28" s="95">
        <f>IF(RES_hh_tesh!P28=0,0,RES_hh_tesh!P28/RES_summary!P$19)</f>
        <v>7.7882515596140873</v>
      </c>
      <c r="Q28" s="95">
        <f>IF(RES_hh_tesh!Q28=0,0,RES_hh_tesh!Q28/RES_summary!Q$19)</f>
        <v>7.7538130410767288</v>
      </c>
    </row>
    <row r="29" spans="1:17" s="28" customFormat="1" ht="12" customHeight="1" x14ac:dyDescent="0.3">
      <c r="A29" s="87" t="s">
        <v>84</v>
      </c>
      <c r="B29" s="95">
        <f>IF(RES_hh_tesh!B29=0,0,RES_hh_tesh!B29/RES_summary!B$19)</f>
        <v>7.2271418925421669</v>
      </c>
      <c r="C29" s="95">
        <f>IF(RES_hh_tesh!C29=0,0,RES_hh_tesh!C29/RES_summary!C$19)</f>
        <v>7.2058421514248368</v>
      </c>
      <c r="D29" s="95">
        <f>IF(RES_hh_tesh!D29=0,0,RES_hh_tesh!D29/RES_summary!D$19)</f>
        <v>7.3542981640869405</v>
      </c>
      <c r="E29" s="95">
        <f>IF(RES_hh_tesh!E29=0,0,RES_hh_tesh!E29/RES_summary!E$19)</f>
        <v>7.851427482003464</v>
      </c>
      <c r="F29" s="95">
        <f>IF(RES_hh_tesh!F29=0,0,RES_hh_tesh!F29/RES_summary!F$19)</f>
        <v>7.7298443413127522</v>
      </c>
      <c r="G29" s="95">
        <f>IF(RES_hh_tesh!G29=0,0,RES_hh_tesh!G29/RES_summary!G$19)</f>
        <v>8.5118782381843374</v>
      </c>
      <c r="H29" s="95">
        <f>IF(RES_hh_tesh!H29=0,0,RES_hh_tesh!H29/RES_summary!H$19)</f>
        <v>7.9454892968200586</v>
      </c>
      <c r="I29" s="95">
        <f>IF(RES_hh_tesh!I29=0,0,RES_hh_tesh!I29/RES_summary!I$19)</f>
        <v>8.5637065448944707</v>
      </c>
      <c r="J29" s="95">
        <f>IF(RES_hh_tesh!J29=0,0,RES_hh_tesh!J29/RES_summary!J$19)</f>
        <v>7.9229698597671749</v>
      </c>
      <c r="K29" s="95">
        <f>IF(RES_hh_tesh!K29=0,0,RES_hh_tesh!K29/RES_summary!K$19)</f>
        <v>8.0825104958299505</v>
      </c>
      <c r="L29" s="95">
        <f>IF(RES_hh_tesh!L29=0,0,RES_hh_tesh!L29/RES_summary!L$19)</f>
        <v>8.0091373058646038</v>
      </c>
      <c r="M29" s="95">
        <f>IF(RES_hh_tesh!M29=0,0,RES_hh_tesh!M29/RES_summary!M$19)</f>
        <v>7.8370727392778301</v>
      </c>
      <c r="N29" s="95">
        <f>IF(RES_hh_tesh!N29=0,0,RES_hh_tesh!N29/RES_summary!N$19)</f>
        <v>7.7593679111923297</v>
      </c>
      <c r="O29" s="95">
        <f>IF(RES_hh_tesh!O29=0,0,RES_hh_tesh!O29/RES_summary!O$19)</f>
        <v>7.6256154782760852</v>
      </c>
      <c r="P29" s="95">
        <f>IF(RES_hh_tesh!P29=0,0,RES_hh_tesh!P29/RES_summary!P$19)</f>
        <v>7.5469785740739646</v>
      </c>
      <c r="Q29" s="95">
        <f>IF(RES_hh_tesh!Q29=0,0,RES_hh_tesh!Q29/RES_summary!Q$19)</f>
        <v>7.5097582274228882</v>
      </c>
    </row>
    <row r="30" spans="1:17" ht="12" customHeight="1" x14ac:dyDescent="0.3">
      <c r="A30" s="87" t="s">
        <v>109</v>
      </c>
      <c r="B30" s="95">
        <f>IF(RES_hh_tesh!B30=0,0,RES_hh_tesh!B30/RES_summary!B$19)</f>
        <v>6.4320270276375524</v>
      </c>
      <c r="C30" s="95">
        <f>IF(RES_hh_tesh!C30=0,0,RES_hh_tesh!C30/RES_summary!C$19)</f>
        <v>6.4356402960867518</v>
      </c>
      <c r="D30" s="95">
        <f>IF(RES_hh_tesh!D30=0,0,RES_hh_tesh!D30/RES_summary!D$19)</f>
        <v>6.6044367768702976</v>
      </c>
      <c r="E30" s="95">
        <f>IF(RES_hh_tesh!E30=0,0,RES_hh_tesh!E30/RES_summary!E$19)</f>
        <v>6.7044056386386073</v>
      </c>
      <c r="F30" s="95">
        <f>IF(RES_hh_tesh!F30=0,0,RES_hh_tesh!F30/RES_summary!F$19)</f>
        <v>6.8444820960981705</v>
      </c>
      <c r="G30" s="95">
        <f>IF(RES_hh_tesh!G30=0,0,RES_hh_tesh!G30/RES_summary!G$19)</f>
        <v>6.9169138580512737</v>
      </c>
      <c r="H30" s="95">
        <f>IF(RES_hh_tesh!H30=0,0,RES_hh_tesh!H30/RES_summary!H$19)</f>
        <v>6.9488839324159448</v>
      </c>
      <c r="I30" s="95">
        <f>IF(RES_hh_tesh!I30=0,0,RES_hh_tesh!I30/RES_summary!I$19)</f>
        <v>7.0795069189194866</v>
      </c>
      <c r="J30" s="95">
        <f>IF(RES_hh_tesh!J30=0,0,RES_hh_tesh!J30/RES_summary!J$19)</f>
        <v>6.9209149827244261</v>
      </c>
      <c r="K30" s="95">
        <f>IF(RES_hh_tesh!K30=0,0,RES_hh_tesh!K30/RES_summary!K$19)</f>
        <v>6.9818596716891177</v>
      </c>
      <c r="L30" s="95">
        <f>IF(RES_hh_tesh!L30=0,0,RES_hh_tesh!L30/RES_summary!L$19)</f>
        <v>6.9746629076764979</v>
      </c>
      <c r="M30" s="95">
        <f>IF(RES_hh_tesh!M30=0,0,RES_hh_tesh!M30/RES_summary!M$19)</f>
        <v>6.9146254048202103</v>
      </c>
      <c r="N30" s="95">
        <f>IF(RES_hh_tesh!N30=0,0,RES_hh_tesh!N30/RES_summary!N$19)</f>
        <v>6.9388027696826198</v>
      </c>
      <c r="O30" s="95">
        <f>IF(RES_hh_tesh!O30=0,0,RES_hh_tesh!O30/RES_summary!O$19)</f>
        <v>6.8420509904540738</v>
      </c>
      <c r="P30" s="95">
        <f>IF(RES_hh_tesh!P30=0,0,RES_hh_tesh!P30/RES_summary!P$19)</f>
        <v>6.7733427643532309</v>
      </c>
      <c r="Q30" s="95">
        <f>IF(RES_hh_tesh!Q30=0,0,RES_hh_tesh!Q30/RES_summary!Q$19)</f>
        <v>6.8073589999941309</v>
      </c>
    </row>
    <row r="31" spans="1:17" ht="12" customHeight="1" x14ac:dyDescent="0.3">
      <c r="A31" s="87" t="s">
        <v>55</v>
      </c>
      <c r="B31" s="95">
        <f>IF(RES_hh_tesh!B31=0,0,RES_hh_tesh!B31/RES_summary!B$19)</f>
        <v>5.6086187595576193</v>
      </c>
      <c r="C31" s="95">
        <f>IF(RES_hh_tesh!C31=0,0,RES_hh_tesh!C31/RES_summary!C$19)</f>
        <v>5.4537336661060278</v>
      </c>
      <c r="D31" s="95">
        <f>IF(RES_hh_tesh!D31=0,0,RES_hh_tesh!D31/RES_summary!D$19)</f>
        <v>5.8896122184976836</v>
      </c>
      <c r="E31" s="95">
        <f>IF(RES_hh_tesh!E31=0,0,RES_hh_tesh!E31/RES_summary!E$19)</f>
        <v>5.9374175139052463</v>
      </c>
      <c r="F31" s="95">
        <f>IF(RES_hh_tesh!F31=0,0,RES_hh_tesh!F31/RES_summary!F$19)</f>
        <v>5.2297866731089071</v>
      </c>
      <c r="G31" s="95">
        <f>IF(RES_hh_tesh!G31=0,0,RES_hh_tesh!G31/RES_summary!G$19)</f>
        <v>7.8469153151654716</v>
      </c>
      <c r="H31" s="95">
        <f>IF(RES_hh_tesh!H31=0,0,RES_hh_tesh!H31/RES_summary!H$19)</f>
        <v>6.9753881641616502</v>
      </c>
      <c r="I31" s="95">
        <f>IF(RES_hh_tesh!I31=0,0,RES_hh_tesh!I31/RES_summary!I$19)</f>
        <v>7.04602175760248</v>
      </c>
      <c r="J31" s="95">
        <f>IF(RES_hh_tesh!J31=0,0,RES_hh_tesh!J31/RES_summary!J$19)</f>
        <v>5.7559800976874884</v>
      </c>
      <c r="K31" s="95">
        <f>IF(RES_hh_tesh!K31=0,0,RES_hh_tesh!K31/RES_summary!K$19)</f>
        <v>6.1810018071035593</v>
      </c>
      <c r="L31" s="95">
        <f>IF(RES_hh_tesh!L31=0,0,RES_hh_tesh!L31/RES_summary!L$19)</f>
        <v>6.1755874872765508</v>
      </c>
      <c r="M31" s="95">
        <f>IF(RES_hh_tesh!M31=0,0,RES_hh_tesh!M31/RES_summary!M$19)</f>
        <v>6.274830008683062</v>
      </c>
      <c r="N31" s="95">
        <f>IF(RES_hh_tesh!N31=0,0,RES_hh_tesh!N31/RES_summary!N$19)</f>
        <v>6.2338902746637475</v>
      </c>
      <c r="O31" s="95">
        <f>IF(RES_hh_tesh!O31=0,0,RES_hh_tesh!O31/RES_summary!O$19)</f>
        <v>6.1473053544856198</v>
      </c>
      <c r="P31" s="95">
        <f>IF(RES_hh_tesh!P31=0,0,RES_hh_tesh!P31/RES_summary!P$19)</f>
        <v>6.2764599444464144</v>
      </c>
      <c r="Q31" s="95">
        <f>IF(RES_hh_tesh!Q31=0,0,RES_hh_tesh!Q31/RES_summary!Q$19)</f>
        <v>6.209376062174961</v>
      </c>
    </row>
    <row r="32" spans="1:17" ht="12" customHeight="1" x14ac:dyDescent="0.3">
      <c r="A32" s="49" t="s">
        <v>60</v>
      </c>
      <c r="B32" s="18">
        <f>IF(RES_hh_tesh!B32=0,0,RES_hh_tesh!B32/RES_summary!B$19)</f>
        <v>7.955226754901302</v>
      </c>
      <c r="C32" s="18">
        <f>IF(RES_hh_tesh!C32=0,0,RES_hh_tesh!C32/RES_summary!C$19)</f>
        <v>8.0777755535947211</v>
      </c>
      <c r="D32" s="18">
        <f>IF(RES_hh_tesh!D32=0,0,RES_hh_tesh!D32/RES_summary!D$19)</f>
        <v>8.2628516582223401</v>
      </c>
      <c r="E32" s="18">
        <f>IF(RES_hh_tesh!E32=0,0,RES_hh_tesh!E32/RES_summary!E$19)</f>
        <v>8.5804780657267337</v>
      </c>
      <c r="F32" s="18">
        <f>IF(RES_hh_tesh!F32=0,0,RES_hh_tesh!F32/RES_summary!F$19)</f>
        <v>8.725907302543396</v>
      </c>
      <c r="G32" s="18">
        <f>IF(RES_hh_tesh!G32=0,0,RES_hh_tesh!G32/RES_summary!G$19)</f>
        <v>8.57531232457087</v>
      </c>
      <c r="H32" s="18">
        <f>IF(RES_hh_tesh!H32=0,0,RES_hh_tesh!H32/RES_summary!H$19)</f>
        <v>8.8489414165977447</v>
      </c>
      <c r="I32" s="18">
        <f>IF(RES_hh_tesh!I32=0,0,RES_hh_tesh!I32/RES_summary!I$19)</f>
        <v>8.6401434417518246</v>
      </c>
      <c r="J32" s="18">
        <f>IF(RES_hh_tesh!J32=0,0,RES_hh_tesh!J32/RES_summary!J$19)</f>
        <v>8.7843719788538071</v>
      </c>
      <c r="K32" s="18">
        <f>IF(RES_hh_tesh!K32=0,0,RES_hh_tesh!K32/RES_summary!K$19)</f>
        <v>8.7219476441902781</v>
      </c>
      <c r="L32" s="18">
        <f>IF(RES_hh_tesh!L32=0,0,RES_hh_tesh!L32/RES_summary!L$19)</f>
        <v>9.0649425429673904</v>
      </c>
      <c r="M32" s="18">
        <f>IF(RES_hh_tesh!M32=0,0,RES_hh_tesh!M32/RES_summary!M$19)</f>
        <v>8.796933868125091</v>
      </c>
      <c r="N32" s="18">
        <f>IF(RES_hh_tesh!N32=0,0,RES_hh_tesh!N32/RES_summary!N$19)</f>
        <v>9.0217194852374121</v>
      </c>
      <c r="O32" s="18">
        <f>IF(RES_hh_tesh!O32=0,0,RES_hh_tesh!O32/RES_summary!O$19)</f>
        <v>9.1866240142372018</v>
      </c>
      <c r="P32" s="18">
        <f>IF(RES_hh_tesh!P32=0,0,RES_hh_tesh!P32/RES_summary!P$19)</f>
        <v>8.8447217760711663</v>
      </c>
      <c r="Q32" s="18">
        <f>IF(RES_hh_tesh!Q32=0,0,RES_hh_tesh!Q32/RES_summary!Q$19)</f>
        <v>9.0825338036200698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127</v>
      </c>
      <c r="B3" s="100">
        <f>IF(RES_hh_emih!B3=0,0,RES_hh_emih!B3/RES_summary!B$19)</f>
        <v>27.549239929078002</v>
      </c>
      <c r="C3" s="100">
        <f>IF(RES_hh_emih!C3=0,0,RES_hh_emih!C3/RES_summary!C$19)</f>
        <v>28.89831085969864</v>
      </c>
      <c r="D3" s="100">
        <f>IF(RES_hh_emih!D3=0,0,RES_hh_emih!D3/RES_summary!D$19)</f>
        <v>27.584850253566117</v>
      </c>
      <c r="E3" s="100">
        <f>IF(RES_hh_emih!E3=0,0,RES_hh_emih!E3/RES_summary!E$19)</f>
        <v>27.908307308773985</v>
      </c>
      <c r="F3" s="100">
        <f>IF(RES_hh_emih!F3=0,0,RES_hh_emih!F3/RES_summary!F$19)</f>
        <v>27.486445424062552</v>
      </c>
      <c r="G3" s="100">
        <f>IF(RES_hh_emih!G3=0,0,RES_hh_emih!G3/RES_summary!G$19)</f>
        <v>26.811256516104049</v>
      </c>
      <c r="H3" s="100">
        <f>IF(RES_hh_emih!H3=0,0,RES_hh_emih!H3/RES_summary!H$19)</f>
        <v>26.005132230130254</v>
      </c>
      <c r="I3" s="100">
        <f>IF(RES_hh_emih!I3=0,0,RES_hh_emih!I3/RES_summary!I$19)</f>
        <v>22.620112319792913</v>
      </c>
      <c r="J3" s="100">
        <f>IF(RES_hh_emih!J3=0,0,RES_hh_emih!J3/RES_summary!J$19)</f>
        <v>23.873890960754707</v>
      </c>
      <c r="K3" s="100">
        <f>IF(RES_hh_emih!K3=0,0,RES_hh_emih!K3/RES_summary!K$19)</f>
        <v>22.858105058689357</v>
      </c>
      <c r="L3" s="100">
        <f>IF(RES_hh_emih!L3=0,0,RES_hh_emih!L3/RES_summary!L$19)</f>
        <v>24.204133909694708</v>
      </c>
      <c r="M3" s="100">
        <f>IF(RES_hh_emih!M3=0,0,RES_hh_emih!M3/RES_summary!M$19)</f>
        <v>20.406690210272949</v>
      </c>
      <c r="N3" s="100">
        <f>IF(RES_hh_emih!N3=0,0,RES_hh_emih!N3/RES_summary!N$19)</f>
        <v>21.102521189358875</v>
      </c>
      <c r="O3" s="100">
        <f>IF(RES_hh_emih!O3=0,0,RES_hh_emih!O3/RES_summary!O$19)</f>
        <v>21.014185103890895</v>
      </c>
      <c r="P3" s="100">
        <f>IF(RES_hh_emih!P3=0,0,RES_hh_emih!P3/RES_summary!P$19)</f>
        <v>17.505754013066404</v>
      </c>
      <c r="Q3" s="100">
        <f>IF(RES_hh_emih!Q3=0,0,RES_hh_emih!Q3/RES_summary!Q$19)</f>
        <v>18.088963050257046</v>
      </c>
    </row>
    <row r="4" spans="1:17" ht="12.9" customHeight="1" x14ac:dyDescent="0.3">
      <c r="A4" s="89" t="s">
        <v>65</v>
      </c>
      <c r="B4" s="96">
        <f>IF(RES_hh_emih!B4=0,0,RES_hh_emih!B4/RES_summary!B$19)</f>
        <v>21.728142941223446</v>
      </c>
      <c r="C4" s="96">
        <f>IF(RES_hh_emih!C4=0,0,RES_hh_emih!C4/RES_summary!C$19)</f>
        <v>23.067566277915873</v>
      </c>
      <c r="D4" s="96">
        <f>IF(RES_hh_emih!D4=0,0,RES_hh_emih!D4/RES_summary!D$19)</f>
        <v>21.741487174095784</v>
      </c>
      <c r="E4" s="96">
        <f>IF(RES_hh_emih!E4=0,0,RES_hh_emih!E4/RES_summary!E$19)</f>
        <v>22.024468725480467</v>
      </c>
      <c r="F4" s="96">
        <f>IF(RES_hh_emih!F4=0,0,RES_hh_emih!F4/RES_summary!F$19)</f>
        <v>21.572290455530307</v>
      </c>
      <c r="G4" s="96">
        <f>IF(RES_hh_emih!G4=0,0,RES_hh_emih!G4/RES_summary!G$19)</f>
        <v>20.923462098236243</v>
      </c>
      <c r="H4" s="96">
        <f>IF(RES_hh_emih!H4=0,0,RES_hh_emih!H4/RES_summary!H$19)</f>
        <v>20.241987574031878</v>
      </c>
      <c r="I4" s="96">
        <f>IF(RES_hh_emih!I4=0,0,RES_hh_emih!I4/RES_summary!I$19)</f>
        <v>17.078494003884764</v>
      </c>
      <c r="J4" s="96">
        <f>IF(RES_hh_emih!J4=0,0,RES_hh_emih!J4/RES_summary!J$19)</f>
        <v>18.349198474649235</v>
      </c>
      <c r="K4" s="96">
        <f>IF(RES_hh_emih!K4=0,0,RES_hh_emih!K4/RES_summary!K$19)</f>
        <v>17.395329271927636</v>
      </c>
      <c r="L4" s="96">
        <f>IF(RES_hh_emih!L4=0,0,RES_hh_emih!L4/RES_summary!L$19)</f>
        <v>18.706441517465411</v>
      </c>
      <c r="M4" s="96">
        <f>IF(RES_hh_emih!M4=0,0,RES_hh_emih!M4/RES_summary!M$19)</f>
        <v>15.084859446647533</v>
      </c>
      <c r="N4" s="96">
        <f>IF(RES_hh_emih!N4=0,0,RES_hh_emih!N4/RES_summary!N$19)</f>
        <v>15.803434090074687</v>
      </c>
      <c r="O4" s="96">
        <f>IF(RES_hh_emih!O4=0,0,RES_hh_emih!O4/RES_summary!O$19)</f>
        <v>15.802474978663289</v>
      </c>
      <c r="P4" s="96">
        <f>IF(RES_hh_emih!P4=0,0,RES_hh_emih!P4/RES_summary!P$19)</f>
        <v>12.483177292759326</v>
      </c>
      <c r="Q4" s="96">
        <f>IF(RES_hh_emih!Q4=0,0,RES_hh_emih!Q4/RES_summary!Q$19)</f>
        <v>13.154007209836536</v>
      </c>
    </row>
    <row r="5" spans="1:17" ht="12" customHeight="1" x14ac:dyDescent="0.3">
      <c r="A5" s="87" t="s">
        <v>58</v>
      </c>
      <c r="B5" s="95">
        <f>IF(RES_hh_emih!B5=0,0,RES_hh_emih!B5/RES_summary!B$19)</f>
        <v>56.663950318679497</v>
      </c>
      <c r="C5" s="95">
        <f>IF(RES_hh_emih!C5=0,0,RES_hh_emih!C5/RES_summary!C$19)</f>
        <v>59.670427697351215</v>
      </c>
      <c r="D5" s="95">
        <f>IF(RES_hh_emih!D5=0,0,RES_hh_emih!D5/RES_summary!D$19)</f>
        <v>57.490065335001191</v>
      </c>
      <c r="E5" s="95">
        <f>IF(RES_hh_emih!E5=0,0,RES_hh_emih!E5/RES_summary!E$19)</f>
        <v>56.001116867660336</v>
      </c>
      <c r="F5" s="95">
        <f>IF(RES_hh_emih!F5=0,0,RES_hh_emih!F5/RES_summary!F$19)</f>
        <v>54.610802975867855</v>
      </c>
      <c r="G5" s="95">
        <f>IF(RES_hh_emih!G5=0,0,RES_hh_emih!G5/RES_summary!G$19)</f>
        <v>53.785993284883475</v>
      </c>
      <c r="H5" s="95">
        <f>IF(RES_hh_emih!H5=0,0,RES_hh_emih!H5/RES_summary!H$19)</f>
        <v>56.418643126051336</v>
      </c>
      <c r="I5" s="95">
        <f>IF(RES_hh_emih!I5=0,0,RES_hh_emih!I5/RES_summary!I$19)</f>
        <v>49.739765290045952</v>
      </c>
      <c r="J5" s="95">
        <f>IF(RES_hh_emih!J5=0,0,RES_hh_emih!J5/RES_summary!J$19)</f>
        <v>51.271470321714858</v>
      </c>
      <c r="K5" s="95">
        <f>IF(RES_hh_emih!K5=0,0,RES_hh_emih!K5/RES_summary!K$19)</f>
        <v>50.965817934470138</v>
      </c>
      <c r="L5" s="95">
        <f>IF(RES_hh_emih!L5=0,0,RES_hh_emih!L5/RES_summary!L$19)</f>
        <v>57.74699727527593</v>
      </c>
      <c r="M5" s="95">
        <f>IF(RES_hh_emih!M5=0,0,RES_hh_emih!M5/RES_summary!M$19)</f>
        <v>49.052960769826356</v>
      </c>
      <c r="N5" s="95">
        <f>IF(RES_hh_emih!N5=0,0,RES_hh_emih!N5/RES_summary!N$19)</f>
        <v>50.776847350000502</v>
      </c>
      <c r="O5" s="95">
        <f>IF(RES_hh_emih!O5=0,0,RES_hh_emih!O5/RES_summary!O$19)</f>
        <v>50.678517559478827</v>
      </c>
      <c r="P5" s="95">
        <f>IF(RES_hh_emih!P5=0,0,RES_hh_emih!P5/RES_summary!P$19)</f>
        <v>44.559342956615744</v>
      </c>
      <c r="Q5" s="95">
        <f>IF(RES_hh_emih!Q5=0,0,RES_hh_emih!Q5/RES_summary!Q$19)</f>
        <v>45.092097247761636</v>
      </c>
    </row>
    <row r="6" spans="1:17" ht="12" customHeight="1" x14ac:dyDescent="0.3">
      <c r="A6" s="87" t="s">
        <v>84</v>
      </c>
      <c r="B6" s="95">
        <f>IF(RES_hh_emih!B6=0,0,RES_hh_emih!B6/RES_summary!B$19)</f>
        <v>19.483971837448522</v>
      </c>
      <c r="C6" s="95">
        <f>IF(RES_hh_emih!C6=0,0,RES_hh_emih!C6/RES_summary!C$19)</f>
        <v>20.094096220796597</v>
      </c>
      <c r="D6" s="95">
        <f>IF(RES_hh_emih!D6=0,0,RES_hh_emih!D6/RES_summary!D$19)</f>
        <v>20.147613770465387</v>
      </c>
      <c r="E6" s="95">
        <f>IF(RES_hh_emih!E6=0,0,RES_hh_emih!E6/RES_summary!E$19)</f>
        <v>21.134743888685623</v>
      </c>
      <c r="F6" s="95">
        <f>IF(RES_hh_emih!F6=0,0,RES_hh_emih!F6/RES_summary!F$19)</f>
        <v>21.989450993449566</v>
      </c>
      <c r="G6" s="95">
        <f>IF(RES_hh_emih!G6=0,0,RES_hh_emih!G6/RES_summary!G$19)</f>
        <v>21.946216705399202</v>
      </c>
      <c r="H6" s="95">
        <f>IF(RES_hh_emih!H6=0,0,RES_hh_emih!H6/RES_summary!H$19)</f>
        <v>21.609376229471071</v>
      </c>
      <c r="I6" s="95">
        <f>IF(RES_hh_emih!I6=0,0,RES_hh_emih!I6/RES_summary!I$19)</f>
        <v>19.835807770540058</v>
      </c>
      <c r="J6" s="95">
        <f>IF(RES_hh_emih!J6=0,0,RES_hh_emih!J6/RES_summary!J$19)</f>
        <v>20.002590124506764</v>
      </c>
      <c r="K6" s="95">
        <f>IF(RES_hh_emih!K6=0,0,RES_hh_emih!K6/RES_summary!K$19)</f>
        <v>19.726083803855406</v>
      </c>
      <c r="L6" s="95">
        <f>IF(RES_hh_emih!L6=0,0,RES_hh_emih!L6/RES_summary!L$19)</f>
        <v>19.598548010729811</v>
      </c>
      <c r="M6" s="95">
        <f>IF(RES_hh_emih!M6=0,0,RES_hh_emih!M6/RES_summary!M$19)</f>
        <v>16.118371266907307</v>
      </c>
      <c r="N6" s="95">
        <f>IF(RES_hh_emih!N6=0,0,RES_hh_emih!N6/RES_summary!N$19)</f>
        <v>16.3370349233506</v>
      </c>
      <c r="O6" s="95">
        <f>IF(RES_hh_emih!O6=0,0,RES_hh_emih!O6/RES_summary!O$19)</f>
        <v>16.072981624493959</v>
      </c>
      <c r="P6" s="95">
        <f>IF(RES_hh_emih!P6=0,0,RES_hh_emih!P6/RES_summary!P$19)</f>
        <v>13.29291559107309</v>
      </c>
      <c r="Q6" s="95">
        <f>IF(RES_hh_emih!Q6=0,0,RES_hh_emih!Q6/RES_summary!Q$19)</f>
        <v>13.963027742290153</v>
      </c>
    </row>
    <row r="7" spans="1:17" ht="12" customHeight="1" x14ac:dyDescent="0.3">
      <c r="A7" s="87" t="s">
        <v>110</v>
      </c>
      <c r="B7" s="95">
        <f>IF(RES_hh_emih!B7=0,0,RES_hh_emih!B7/RES_summary!B$19)</f>
        <v>37.782561574651538</v>
      </c>
      <c r="C7" s="95">
        <f>IF(RES_hh_emih!C7=0,0,RES_hh_emih!C7/RES_summary!C$19)</f>
        <v>41.491967039794055</v>
      </c>
      <c r="D7" s="95">
        <f>IF(RES_hh_emih!D7=0,0,RES_hh_emih!D7/RES_summary!D$19)</f>
        <v>38.305945493586535</v>
      </c>
      <c r="E7" s="95">
        <f>IF(RES_hh_emih!E7=0,0,RES_hh_emih!E7/RES_summary!E$19)</f>
        <v>40.074755475615945</v>
      </c>
      <c r="F7" s="95">
        <f>IF(RES_hh_emih!F7=0,0,RES_hh_emih!F7/RES_summary!F$19)</f>
        <v>38.912336939222534</v>
      </c>
      <c r="G7" s="95">
        <f>IF(RES_hh_emih!G7=0,0,RES_hh_emih!G7/RES_summary!G$19)</f>
        <v>38.528775946912909</v>
      </c>
      <c r="H7" s="95">
        <f>IF(RES_hh_emih!H7=0,0,RES_hh_emih!H7/RES_summary!H$19)</f>
        <v>38.226626256414974</v>
      </c>
      <c r="I7" s="95">
        <f>IF(RES_hh_emih!I7=0,0,RES_hh_emih!I7/RES_summary!I$19)</f>
        <v>30.426298384992855</v>
      </c>
      <c r="J7" s="95">
        <f>IF(RES_hh_emih!J7=0,0,RES_hh_emih!J7/RES_summary!J$19)</f>
        <v>36.250082752642946</v>
      </c>
      <c r="K7" s="95">
        <f>IF(RES_hh_emih!K7=0,0,RES_hh_emih!K7/RES_summary!K$19)</f>
        <v>33.134504976460079</v>
      </c>
      <c r="L7" s="95">
        <f>IF(RES_hh_emih!L7=0,0,RES_hh_emih!L7/RES_summary!L$19)</f>
        <v>33.625278530887662</v>
      </c>
      <c r="M7" s="95">
        <f>IF(RES_hh_emih!M7=0,0,RES_hh_emih!M7/RES_summary!M$19)</f>
        <v>28.725993217311949</v>
      </c>
      <c r="N7" s="95">
        <f>IF(RES_hh_emih!N7=0,0,RES_hh_emih!N7/RES_summary!N$19)</f>
        <v>29.596160570482617</v>
      </c>
      <c r="O7" s="95">
        <f>IF(RES_hh_emih!O7=0,0,RES_hh_emih!O7/RES_summary!O$19)</f>
        <v>30.197314649677121</v>
      </c>
      <c r="P7" s="95">
        <f>IF(RES_hh_emih!P7=0,0,RES_hh_emih!P7/RES_summary!P$19)</f>
        <v>24.818221156738339</v>
      </c>
      <c r="Q7" s="95">
        <f>IF(RES_hh_emih!Q7=0,0,RES_hh_emih!Q7/RES_summary!Q$19)</f>
        <v>25.817131194621297</v>
      </c>
    </row>
    <row r="8" spans="1:17" ht="12" customHeight="1" x14ac:dyDescent="0.3">
      <c r="A8" s="87" t="s">
        <v>109</v>
      </c>
      <c r="B8" s="95">
        <f>IF(RES_hh_emih!B8=0,0,RES_hh_emih!B8/RES_summary!B$19)</f>
        <v>27.762709145421759</v>
      </c>
      <c r="C8" s="95">
        <f>IF(RES_hh_emih!C8=0,0,RES_hh_emih!C8/RES_summary!C$19)</f>
        <v>29.00233536322532</v>
      </c>
      <c r="D8" s="95">
        <f>IF(RES_hh_emih!D8=0,0,RES_hh_emih!D8/RES_summary!D$19)</f>
        <v>27.752528462183619</v>
      </c>
      <c r="E8" s="95">
        <f>IF(RES_hh_emih!E8=0,0,RES_hh_emih!E8/RES_summary!E$19)</f>
        <v>28.101271091163973</v>
      </c>
      <c r="F8" s="95">
        <f>IF(RES_hh_emih!F8=0,0,RES_hh_emih!F8/RES_summary!F$19)</f>
        <v>27.86485983946244</v>
      </c>
      <c r="G8" s="95">
        <f>IF(RES_hh_emih!G8=0,0,RES_hh_emih!G8/RES_summary!G$19)</f>
        <v>26.95295506896155</v>
      </c>
      <c r="H8" s="95">
        <f>IF(RES_hh_emih!H8=0,0,RES_hh_emih!H8/RES_summary!H$19)</f>
        <v>25.72506694655814</v>
      </c>
      <c r="I8" s="95">
        <f>IF(RES_hh_emih!I8=0,0,RES_hh_emih!I8/RES_summary!I$19)</f>
        <v>23.306007837040898</v>
      </c>
      <c r="J8" s="95">
        <f>IF(RES_hh_emih!J8=0,0,RES_hh_emih!J8/RES_summary!J$19)</f>
        <v>23.947120666773586</v>
      </c>
      <c r="K8" s="95">
        <f>IF(RES_hh_emih!K8=0,0,RES_hh_emih!K8/RES_summary!K$19)</f>
        <v>23.231014898553589</v>
      </c>
      <c r="L8" s="95">
        <f>IF(RES_hh_emih!L8=0,0,RES_hh_emih!L8/RES_summary!L$19)</f>
        <v>25.802589744183038</v>
      </c>
      <c r="M8" s="95">
        <f>IF(RES_hh_emih!M8=0,0,RES_hh_emih!M8/RES_summary!M$19)</f>
        <v>20.486311501443815</v>
      </c>
      <c r="N8" s="95">
        <f>IF(RES_hh_emih!N8=0,0,RES_hh_emih!N8/RES_summary!N$19)</f>
        <v>21.892843824486345</v>
      </c>
      <c r="O8" s="95">
        <f>IF(RES_hh_emih!O8=0,0,RES_hh_emih!O8/RES_summary!O$19)</f>
        <v>22.535578263745027</v>
      </c>
      <c r="P8" s="95">
        <f>IF(RES_hh_emih!P8=0,0,RES_hh_emih!P8/RES_summary!P$19)</f>
        <v>17.464392095863207</v>
      </c>
      <c r="Q8" s="95">
        <f>IF(RES_hh_emih!Q8=0,0,RES_hh_emih!Q8/RES_summary!Q$19)</f>
        <v>18.890309426576415</v>
      </c>
    </row>
    <row r="9" spans="1:17" ht="12" customHeight="1" x14ac:dyDescent="0.3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1.0162423498448418E-2</v>
      </c>
      <c r="D9" s="95">
        <f>IF(RES_hh_emih!D9=0,0,RES_hh_emih!D9/RES_summary!D$19)</f>
        <v>9.6727221494419847E-3</v>
      </c>
      <c r="E9" s="95">
        <f>IF(RES_hh_emih!E9=0,0,RES_hh_emih!E9/RES_summary!E$19)</f>
        <v>9.3723111095111705E-3</v>
      </c>
      <c r="F9" s="95">
        <f>IF(RES_hh_emih!F9=0,0,RES_hh_emih!F9/RES_summary!F$19)</f>
        <v>9.1773736282923079E-3</v>
      </c>
      <c r="G9" s="95">
        <f>IF(RES_hh_emih!G9=0,0,RES_hh_emih!G9/RES_summary!G$19)</f>
        <v>8.751650429072404E-3</v>
      </c>
      <c r="H9" s="95">
        <f>IF(RES_hh_emih!H9=0,0,RES_hh_emih!H9/RES_summary!H$19)</f>
        <v>8.2270254400726248E-3</v>
      </c>
      <c r="I9" s="95">
        <f>IF(RES_hh_emih!I9=0,0,RES_hh_emih!I9/RES_summary!I$19)</f>
        <v>7.3151463593678027E-3</v>
      </c>
      <c r="J9" s="95">
        <f>IF(RES_hh_emih!J9=0,0,RES_hh_emih!J9/RES_summary!J$19)</f>
        <v>4.8451578855820895E-3</v>
      </c>
      <c r="K9" s="95">
        <f>IF(RES_hh_emih!K9=0,0,RES_hh_emih!K9/RES_summary!K$19)</f>
        <v>4.4860872040854297E-3</v>
      </c>
      <c r="L9" s="95">
        <f>IF(RES_hh_emih!L9=0,0,RES_hh_emih!L9/RES_summary!L$19)</f>
        <v>5.8850642675341821E-3</v>
      </c>
      <c r="M9" s="95">
        <f>IF(RES_hh_emih!M9=0,0,RES_hh_emih!M9/RES_summary!M$19)</f>
        <v>5.3570667493176042E-3</v>
      </c>
      <c r="N9" s="95">
        <f>IF(RES_hh_emih!N9=0,0,RES_hh_emih!N9/RES_summary!N$19)</f>
        <v>5.473467555429711E-3</v>
      </c>
      <c r="O9" s="95">
        <f>IF(RES_hh_emih!O9=0,0,RES_hh_emih!O9/RES_summary!O$19)</f>
        <v>6.8151584410714294E-3</v>
      </c>
      <c r="P9" s="95">
        <f>IF(RES_hh_emih!P9=0,0,RES_hh_emih!P9/RES_summary!P$19)</f>
        <v>6.2134267956407488E-3</v>
      </c>
      <c r="Q9" s="95">
        <f>IF(RES_hh_emih!Q9=0,0,RES_hh_emih!Q9/RES_summary!Q$19)</f>
        <v>5.4914041779948602E-3</v>
      </c>
    </row>
    <row r="10" spans="1:17" ht="12" customHeight="1" x14ac:dyDescent="0.3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3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3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3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3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" customHeight="1" x14ac:dyDescent="0.3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3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" customHeight="1" x14ac:dyDescent="0.3">
      <c r="A17" s="89" t="s">
        <v>63</v>
      </c>
      <c r="B17" s="96">
        <f>IF(RES_hh_emih!B17=0,0,RES_hh_emih!B17/RES_summary!B$19)</f>
        <v>4.1531302795083835</v>
      </c>
      <c r="C17" s="96">
        <f>IF(RES_hh_emih!C17=0,0,RES_hh_emih!C17/RES_summary!C$19)</f>
        <v>4.1887015733359876</v>
      </c>
      <c r="D17" s="96">
        <f>IF(RES_hh_emih!D17=0,0,RES_hh_emih!D17/RES_summary!D$19)</f>
        <v>4.1698923807103183</v>
      </c>
      <c r="E17" s="96">
        <f>IF(RES_hh_emih!E17=0,0,RES_hh_emih!E17/RES_summary!E$19)</f>
        <v>4.16521191293785</v>
      </c>
      <c r="F17" s="96">
        <f>IF(RES_hh_emih!F17=0,0,RES_hh_emih!F17/RES_summary!F$19)</f>
        <v>4.1687716883314891</v>
      </c>
      <c r="G17" s="96">
        <f>IF(RES_hh_emih!G17=0,0,RES_hh_emih!G17/RES_summary!G$19)</f>
        <v>4.116113984437602</v>
      </c>
      <c r="H17" s="96">
        <f>IF(RES_hh_emih!H17=0,0,RES_hh_emih!H17/RES_summary!H$19)</f>
        <v>4.0641433945111327</v>
      </c>
      <c r="I17" s="96">
        <f>IF(RES_hh_emih!I17=0,0,RES_hh_emih!I17/RES_summary!I$19)</f>
        <v>3.8783354635027294</v>
      </c>
      <c r="J17" s="96">
        <f>IF(RES_hh_emih!J17=0,0,RES_hh_emih!J17/RES_summary!J$19)</f>
        <v>3.8718193497048889</v>
      </c>
      <c r="K17" s="96">
        <f>IF(RES_hh_emih!K17=0,0,RES_hh_emih!K17/RES_summary!K$19)</f>
        <v>3.8065478097950187</v>
      </c>
      <c r="L17" s="96">
        <f>IF(RES_hh_emih!L17=0,0,RES_hh_emih!L17/RES_summary!L$19)</f>
        <v>3.7974567135870125</v>
      </c>
      <c r="M17" s="96">
        <f>IF(RES_hh_emih!M17=0,0,RES_hh_emih!M17/RES_summary!M$19)</f>
        <v>3.6800424405406371</v>
      </c>
      <c r="N17" s="96">
        <f>IF(RES_hh_emih!N17=0,0,RES_hh_emih!N17/RES_summary!N$19)</f>
        <v>3.664198481300581</v>
      </c>
      <c r="O17" s="96">
        <f>IF(RES_hh_emih!O17=0,0,RES_hh_emih!O17/RES_summary!O$19)</f>
        <v>3.5877161135558127</v>
      </c>
      <c r="P17" s="96">
        <f>IF(RES_hh_emih!P17=0,0,RES_hh_emih!P17/RES_summary!P$19)</f>
        <v>3.4642217983563603</v>
      </c>
      <c r="Q17" s="96">
        <f>IF(RES_hh_emih!Q17=0,0,RES_hh_emih!Q17/RES_summary!Q$19)</f>
        <v>3.3855627550067213</v>
      </c>
    </row>
    <row r="18" spans="1:17" ht="12" customHeight="1" x14ac:dyDescent="0.3">
      <c r="A18" s="87" t="s">
        <v>58</v>
      </c>
      <c r="B18" s="95">
        <f>IF(RES_hh_emih!B18=0,0,RES_hh_emih!B18/RES_summary!B$19)</f>
        <v>13.10014346537641</v>
      </c>
      <c r="C18" s="95">
        <f>IF(RES_hh_emih!C18=0,0,RES_hh_emih!C18/RES_summary!C$19)</f>
        <v>12.999928737626748</v>
      </c>
      <c r="D18" s="95">
        <f>IF(RES_hh_emih!D18=0,0,RES_hh_emih!D18/RES_summary!D$19)</f>
        <v>12.821940001067235</v>
      </c>
      <c r="E18" s="95">
        <f>IF(RES_hh_emih!E18=0,0,RES_hh_emih!E18/RES_summary!E$19)</f>
        <v>12.828907197775937</v>
      </c>
      <c r="F18" s="95">
        <f>IF(RES_hh_emih!F18=0,0,RES_hh_emih!F18/RES_summary!F$19)</f>
        <v>12.848679773914824</v>
      </c>
      <c r="G18" s="95">
        <f>IF(RES_hh_emih!G18=0,0,RES_hh_emih!G18/RES_summary!G$19)</f>
        <v>12.617949818000266</v>
      </c>
      <c r="H18" s="95">
        <f>IF(RES_hh_emih!H18=0,0,RES_hh_emih!H18/RES_summary!H$19)</f>
        <v>12.702874745813737</v>
      </c>
      <c r="I18" s="95">
        <f>IF(RES_hh_emih!I18=0,0,RES_hh_emih!I18/RES_summary!I$19)</f>
        <v>12.300770408644837</v>
      </c>
      <c r="J18" s="95">
        <f>IF(RES_hh_emih!J18=0,0,RES_hh_emih!J18/RES_summary!J$19)</f>
        <v>12.528920198712557</v>
      </c>
      <c r="K18" s="95">
        <f>IF(RES_hh_emih!K18=0,0,RES_hh_emih!K18/RES_summary!K$19)</f>
        <v>12.704831674444204</v>
      </c>
      <c r="L18" s="95">
        <f>IF(RES_hh_emih!L18=0,0,RES_hh_emih!L18/RES_summary!L$19)</f>
        <v>12.672658302800407</v>
      </c>
      <c r="M18" s="95">
        <f>IF(RES_hh_emih!M18=0,0,RES_hh_emih!M18/RES_summary!M$19)</f>
        <v>12.562640334738012</v>
      </c>
      <c r="N18" s="95">
        <f>IF(RES_hh_emih!N18=0,0,RES_hh_emih!N18/RES_summary!N$19)</f>
        <v>12.728993831432595</v>
      </c>
      <c r="O18" s="95">
        <f>IF(RES_hh_emih!O18=0,0,RES_hh_emih!O18/RES_summary!O$19)</f>
        <v>12.657605831660142</v>
      </c>
      <c r="P18" s="95">
        <f>IF(RES_hh_emih!P18=0,0,RES_hh_emih!P18/RES_summary!P$19)</f>
        <v>12.548145891367875</v>
      </c>
      <c r="Q18" s="95">
        <f>IF(RES_hh_emih!Q18=0,0,RES_hh_emih!Q18/RES_summary!Q$19)</f>
        <v>12.424697236664811</v>
      </c>
    </row>
    <row r="19" spans="1:17" s="28" customFormat="1" ht="12" customHeight="1" x14ac:dyDescent="0.3">
      <c r="A19" s="87" t="s">
        <v>84</v>
      </c>
      <c r="B19" s="95">
        <f>IF(RES_hh_emih!B19=0,0,RES_hh_emih!B19/RES_summary!B$19)</f>
        <v>6.3419838940488065</v>
      </c>
      <c r="C19" s="95">
        <f>IF(RES_hh_emih!C19=0,0,RES_hh_emih!C19/RES_summary!C$19)</f>
        <v>6.3367476903493873</v>
      </c>
      <c r="D19" s="95">
        <f>IF(RES_hh_emih!D19=0,0,RES_hh_emih!D19/RES_summary!D$19)</f>
        <v>6.312761346417723</v>
      </c>
      <c r="E19" s="95">
        <f>IF(RES_hh_emih!E19=0,0,RES_hh_emih!E19/RES_summary!E$19)</f>
        <v>6.2968566914521418</v>
      </c>
      <c r="F19" s="95">
        <f>IF(RES_hh_emih!F19=0,0,RES_hh_emih!F19/RES_summary!F$19)</f>
        <v>6.2423437758041791</v>
      </c>
      <c r="G19" s="95">
        <f>IF(RES_hh_emih!G19=0,0,RES_hh_emih!G19/RES_summary!G$19)</f>
        <v>6.2439679043305638</v>
      </c>
      <c r="H19" s="95">
        <f>IF(RES_hh_emih!H19=0,0,RES_hh_emih!H19/RES_summary!H$19)</f>
        <v>6.1618802071980721</v>
      </c>
      <c r="I19" s="95">
        <f>IF(RES_hh_emih!I19=0,0,RES_hh_emih!I19/RES_summary!I$19)</f>
        <v>6.1135264352964116</v>
      </c>
      <c r="J19" s="95">
        <f>IF(RES_hh_emih!J19=0,0,RES_hh_emih!J19/RES_summary!J$19)</f>
        <v>6.0151571164484983</v>
      </c>
      <c r="K19" s="95">
        <f>IF(RES_hh_emih!K19=0,0,RES_hh_emih!K19/RES_summary!K$19)</f>
        <v>5.9427259664506265</v>
      </c>
      <c r="L19" s="95">
        <f>IF(RES_hh_emih!L19=0,0,RES_hh_emih!L19/RES_summary!L$19)</f>
        <v>5.8883939087114365</v>
      </c>
      <c r="M19" s="95">
        <f>IF(RES_hh_emih!M19=0,0,RES_hh_emih!M19/RES_summary!M$19)</f>
        <v>5.7387064233742233</v>
      </c>
      <c r="N19" s="95">
        <f>IF(RES_hh_emih!N19=0,0,RES_hh_emih!N19/RES_summary!N$19)</f>
        <v>5.8014454858429332</v>
      </c>
      <c r="O19" s="95">
        <f>IF(RES_hh_emih!O19=0,0,RES_hh_emih!O19/RES_summary!O$19)</f>
        <v>5.7081136398137167</v>
      </c>
      <c r="P19" s="95">
        <f>IF(RES_hh_emih!P19=0,0,RES_hh_emih!P19/RES_summary!P$19)</f>
        <v>5.5682612866120005</v>
      </c>
      <c r="Q19" s="95">
        <f>IF(RES_hh_emih!Q19=0,0,RES_hh_emih!Q19/RES_summary!Q$19)</f>
        <v>5.4295538440585984</v>
      </c>
    </row>
    <row r="20" spans="1:17" ht="12" customHeight="1" x14ac:dyDescent="0.3">
      <c r="A20" s="87" t="s">
        <v>110</v>
      </c>
      <c r="B20" s="95">
        <f>IF(RES_hh_emih!B20=0,0,RES_hh_emih!B20/RES_summary!B$19)</f>
        <v>8.4261904079241692</v>
      </c>
      <c r="C20" s="95">
        <f>IF(RES_hh_emih!C20=0,0,RES_hh_emih!C20/RES_summary!C$19)</f>
        <v>8.4731298998422471</v>
      </c>
      <c r="D20" s="95">
        <f>IF(RES_hh_emih!D20=0,0,RES_hh_emih!D20/RES_summary!D$19)</f>
        <v>8.2122958575963789</v>
      </c>
      <c r="E20" s="95">
        <f>IF(RES_hh_emih!E20=0,0,RES_hh_emih!E20/RES_summary!E$19)</f>
        <v>8.2163528060680875</v>
      </c>
      <c r="F20" s="95">
        <f>IF(RES_hh_emih!F20=0,0,RES_hh_emih!F20/RES_summary!F$19)</f>
        <v>8.1368749603150725</v>
      </c>
      <c r="G20" s="95">
        <f>IF(RES_hh_emih!G20=0,0,RES_hh_emih!G20/RES_summary!G$19)</f>
        <v>8.0094814001886672</v>
      </c>
      <c r="H20" s="95">
        <f>IF(RES_hh_emih!H20=0,0,RES_hh_emih!H20/RES_summary!H$19)</f>
        <v>7.856791619069857</v>
      </c>
      <c r="I20" s="95">
        <f>IF(RES_hh_emih!I20=0,0,RES_hh_emih!I20/RES_summary!I$19)</f>
        <v>7.6634198569542145</v>
      </c>
      <c r="J20" s="95">
        <f>IF(RES_hh_emih!J20=0,0,RES_hh_emih!J20/RES_summary!J$19)</f>
        <v>7.5609426080603601</v>
      </c>
      <c r="K20" s="95">
        <f>IF(RES_hh_emih!K20=0,0,RES_hh_emih!K20/RES_summary!K$19)</f>
        <v>7.4243584209422009</v>
      </c>
      <c r="L20" s="95">
        <f>IF(RES_hh_emih!L20=0,0,RES_hh_emih!L20/RES_summary!L$19)</f>
        <v>7.2290842135772655</v>
      </c>
      <c r="M20" s="95">
        <f>IF(RES_hh_emih!M20=0,0,RES_hh_emih!M20/RES_summary!M$19)</f>
        <v>7.1057594062845348</v>
      </c>
      <c r="N20" s="95">
        <f>IF(RES_hh_emih!N20=0,0,RES_hh_emih!N20/RES_summary!N$19)</f>
        <v>7.0655065609425245</v>
      </c>
      <c r="O20" s="95">
        <f>IF(RES_hh_emih!O20=0,0,RES_hh_emih!O20/RES_summary!O$19)</f>
        <v>7.031270179437449</v>
      </c>
      <c r="P20" s="95">
        <f>IF(RES_hh_emih!P20=0,0,RES_hh_emih!P20/RES_summary!P$19)</f>
        <v>6.8851358555643536</v>
      </c>
      <c r="Q20" s="95">
        <f>IF(RES_hh_emih!Q20=0,0,RES_hh_emih!Q20/RES_summary!Q$19)</f>
        <v>6.700220765951598</v>
      </c>
    </row>
    <row r="21" spans="1:17" ht="12" customHeight="1" x14ac:dyDescent="0.3">
      <c r="A21" s="87" t="s">
        <v>109</v>
      </c>
      <c r="B21" s="95">
        <f>IF(RES_hh_emih!B21=0,0,RES_hh_emih!B21/RES_summary!B$19)</f>
        <v>6.2968061300214071</v>
      </c>
      <c r="C21" s="95">
        <f>IF(RES_hh_emih!C21=0,0,RES_hh_emih!C21/RES_summary!C$19)</f>
        <v>6.261372716710218</v>
      </c>
      <c r="D21" s="95">
        <f>IF(RES_hh_emih!D21=0,0,RES_hh_emih!D21/RES_summary!D$19)</f>
        <v>6.1880021662492624</v>
      </c>
      <c r="E21" s="95">
        <f>IF(RES_hh_emih!E21=0,0,RES_hh_emih!E21/RES_summary!E$19)</f>
        <v>6.1253983268614016</v>
      </c>
      <c r="F21" s="95">
        <f>IF(RES_hh_emih!F21=0,0,RES_hh_emih!F21/RES_summary!F$19)</f>
        <v>6.071835875680704</v>
      </c>
      <c r="G21" s="95">
        <f>IF(RES_hh_emih!G21=0,0,RES_hh_emih!G21/RES_summary!G$19)</f>
        <v>6.0022400337793975</v>
      </c>
      <c r="H21" s="95">
        <f>IF(RES_hh_emih!H21=0,0,RES_hh_emih!H21/RES_summary!H$19)</f>
        <v>5.8714187306859573</v>
      </c>
      <c r="I21" s="95">
        <f>IF(RES_hh_emih!I21=0,0,RES_hh_emih!I21/RES_summary!I$19)</f>
        <v>5.7582786533412609</v>
      </c>
      <c r="J21" s="95">
        <f>IF(RES_hh_emih!J21=0,0,RES_hh_emih!J21/RES_summary!J$19)</f>
        <v>5.6680905817441563</v>
      </c>
      <c r="K21" s="95">
        <f>IF(RES_hh_emih!K21=0,0,RES_hh_emih!K21/RES_summary!K$19)</f>
        <v>5.5683632541650141</v>
      </c>
      <c r="L21" s="95">
        <f>IF(RES_hh_emih!L21=0,0,RES_hh_emih!L21/RES_summary!L$19)</f>
        <v>5.5396225436588393</v>
      </c>
      <c r="M21" s="95">
        <f>IF(RES_hh_emih!M21=0,0,RES_hh_emih!M21/RES_summary!M$19)</f>
        <v>5.3836629459837759</v>
      </c>
      <c r="N21" s="95">
        <f>IF(RES_hh_emih!N21=0,0,RES_hh_emih!N21/RES_summary!N$19)</f>
        <v>5.3915863292467678</v>
      </c>
      <c r="O21" s="95">
        <f>IF(RES_hh_emih!O21=0,0,RES_hh_emih!O21/RES_summary!O$19)</f>
        <v>5.335114451647792</v>
      </c>
      <c r="P21" s="95">
        <f>IF(RES_hh_emih!P21=0,0,RES_hh_emih!P21/RES_summary!P$19)</f>
        <v>5.2326870044682945</v>
      </c>
      <c r="Q21" s="95">
        <f>IF(RES_hh_emih!Q21=0,0,RES_hh_emih!Q21/RES_summary!Q$19)</f>
        <v>5.1335985502781156</v>
      </c>
    </row>
    <row r="22" spans="1:17" ht="12" customHeight="1" x14ac:dyDescent="0.3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1.4602139692551056E-3</v>
      </c>
      <c r="D22" s="95">
        <f>IF(RES_hh_emih!D22=0,0,RES_hh_emih!D22/RES_summary!D$19)</f>
        <v>1.4997022007732269E-3</v>
      </c>
      <c r="E22" s="95">
        <f>IF(RES_hh_emih!E22=0,0,RES_hh_emih!E22/RES_summary!E$19)</f>
        <v>1.388186230795913E-3</v>
      </c>
      <c r="F22" s="95">
        <f>IF(RES_hh_emih!F22=0,0,RES_hh_emih!F22/RES_summary!F$19)</f>
        <v>1.3191798326148824E-3</v>
      </c>
      <c r="G22" s="95">
        <f>IF(RES_hh_emih!G22=0,0,RES_hh_emih!G22/RES_summary!G$19)</f>
        <v>1.4387787085315745E-3</v>
      </c>
      <c r="H22" s="95">
        <f>IF(RES_hh_emih!H22=0,0,RES_hh_emih!H22/RES_summary!H$19)</f>
        <v>1.3792068082678381E-3</v>
      </c>
      <c r="I22" s="95">
        <f>IF(RES_hh_emih!I22=0,0,RES_hh_emih!I22/RES_summary!I$19)</f>
        <v>1.2816032957115777E-3</v>
      </c>
      <c r="J22" s="95">
        <f>IF(RES_hh_emih!J22=0,0,RES_hh_emih!J22/RES_summary!J$19)</f>
        <v>9.1564625730405338E-4</v>
      </c>
      <c r="K22" s="95">
        <f>IF(RES_hh_emih!K22=0,0,RES_hh_emih!K22/RES_summary!K$19)</f>
        <v>8.9218879384525855E-4</v>
      </c>
      <c r="L22" s="95">
        <f>IF(RES_hh_emih!L22=0,0,RES_hh_emih!L22/RES_summary!L$19)</f>
        <v>1.0300584433790777E-3</v>
      </c>
      <c r="M22" s="95">
        <f>IF(RES_hh_emih!M22=0,0,RES_hh_emih!M22/RES_summary!M$19)</f>
        <v>1.2993776364027467E-3</v>
      </c>
      <c r="N22" s="95">
        <f>IF(RES_hh_emih!N22=0,0,RES_hh_emih!N22/RES_summary!N$19)</f>
        <v>1.1031083110342771E-3</v>
      </c>
      <c r="O22" s="95">
        <f>IF(RES_hh_emih!O22=0,0,RES_hh_emih!O22/RES_summary!O$19)</f>
        <v>1.3204544522189387E-3</v>
      </c>
      <c r="P22" s="95">
        <f>IF(RES_hh_emih!P22=0,0,RES_hh_emih!P22/RES_summary!P$19)</f>
        <v>1.5497547079843391E-3</v>
      </c>
      <c r="Q22" s="95">
        <f>IF(RES_hh_emih!Q22=0,0,RES_hh_emih!Q22/RES_summary!Q$19)</f>
        <v>1.2563735870383958E-3</v>
      </c>
    </row>
    <row r="23" spans="1:17" ht="12" customHeight="1" x14ac:dyDescent="0.3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3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3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3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" customHeight="1" x14ac:dyDescent="0.3">
      <c r="A27" s="89" t="s">
        <v>62</v>
      </c>
      <c r="B27" s="96">
        <f>IF(RES_hh_emih!B27=0,0,RES_hh_emih!B27/RES_summary!B$19)</f>
        <v>1.6679667083461711</v>
      </c>
      <c r="C27" s="96">
        <f>IF(RES_hh_emih!C27=0,0,RES_hh_emih!C27/RES_summary!C$19)</f>
        <v>1.6420430084467765</v>
      </c>
      <c r="D27" s="96">
        <f>IF(RES_hh_emih!D27=0,0,RES_hh_emih!D27/RES_summary!D$19)</f>
        <v>1.6734706987600179</v>
      </c>
      <c r="E27" s="96">
        <f>IF(RES_hh_emih!E27=0,0,RES_hh_emih!E27/RES_summary!E$19)</f>
        <v>1.7186266703556679</v>
      </c>
      <c r="F27" s="96">
        <f>IF(RES_hh_emih!F27=0,0,RES_hh_emih!F27/RES_summary!F$19)</f>
        <v>1.7453832802007518</v>
      </c>
      <c r="G27" s="96">
        <f>IF(RES_hh_emih!G27=0,0,RES_hh_emih!G27/RES_summary!G$19)</f>
        <v>1.7716804334302065</v>
      </c>
      <c r="H27" s="96">
        <f>IF(RES_hh_emih!H27=0,0,RES_hh_emih!H27/RES_summary!H$19)</f>
        <v>1.6990012615872452</v>
      </c>
      <c r="I27" s="96">
        <f>IF(RES_hh_emih!I27=0,0,RES_hh_emih!I27/RES_summary!I$19)</f>
        <v>1.663282852405416</v>
      </c>
      <c r="J27" s="96">
        <f>IF(RES_hh_emih!J27=0,0,RES_hh_emih!J27/RES_summary!J$19)</f>
        <v>1.6528731364005853</v>
      </c>
      <c r="K27" s="96">
        <f>IF(RES_hh_emih!K27=0,0,RES_hh_emih!K27/RES_summary!K$19)</f>
        <v>1.6562279769667039</v>
      </c>
      <c r="L27" s="96">
        <f>IF(RES_hh_emih!L27=0,0,RES_hh_emih!L27/RES_summary!L$19)</f>
        <v>1.7002356786422874</v>
      </c>
      <c r="M27" s="96">
        <f>IF(RES_hh_emih!M27=0,0,RES_hh_emih!M27/RES_summary!M$19)</f>
        <v>1.6417883230847834</v>
      </c>
      <c r="N27" s="96">
        <f>IF(RES_hh_emih!N27=0,0,RES_hh_emih!N27/RES_summary!N$19)</f>
        <v>1.6348886179836031</v>
      </c>
      <c r="O27" s="96">
        <f>IF(RES_hh_emih!O27=0,0,RES_hh_emih!O27/RES_summary!O$19)</f>
        <v>1.6239940116717952</v>
      </c>
      <c r="P27" s="96">
        <f>IF(RES_hh_emih!P27=0,0,RES_hh_emih!P27/RES_summary!P$19)</f>
        <v>1.5583549219507182</v>
      </c>
      <c r="Q27" s="96">
        <f>IF(RES_hh_emih!Q27=0,0,RES_hh_emih!Q27/RES_summary!Q$19)</f>
        <v>1.5493930854137896</v>
      </c>
    </row>
    <row r="28" spans="1:17" ht="12" customHeight="1" x14ac:dyDescent="0.3">
      <c r="A28" s="87" t="s">
        <v>58</v>
      </c>
      <c r="B28" s="95">
        <f>IF(RES_hh_emih!B28=0,0,RES_hh_emih!B28/RES_summary!B$19)</f>
        <v>6.4759144024147739</v>
      </c>
      <c r="C28" s="95">
        <f>IF(RES_hh_emih!C28=0,0,RES_hh_emih!C28/RES_summary!C$19)</f>
        <v>6.2685669879133377</v>
      </c>
      <c r="D28" s="95">
        <f>IF(RES_hh_emih!D28=0,0,RES_hh_emih!D28/RES_summary!D$19)</f>
        <v>6.8893258102074162</v>
      </c>
      <c r="E28" s="95">
        <f>IF(RES_hh_emih!E28=0,0,RES_hh_emih!E28/RES_summary!E$19)</f>
        <v>7.9797443338839233</v>
      </c>
      <c r="F28" s="95">
        <f>IF(RES_hh_emih!F28=0,0,RES_hh_emih!F28/RES_summary!F$19)</f>
        <v>8.0481106996731704</v>
      </c>
      <c r="G28" s="95">
        <f>IF(RES_hh_emih!G28=0,0,RES_hh_emih!G28/RES_summary!G$19)</f>
        <v>7.9593549564466919</v>
      </c>
      <c r="H28" s="95">
        <f>IF(RES_hh_emih!H28=0,0,RES_hh_emih!H28/RES_summary!H$19)</f>
        <v>7.9852420364430179</v>
      </c>
      <c r="I28" s="95">
        <f>IF(RES_hh_emih!I28=0,0,RES_hh_emih!I28/RES_summary!I$19)</f>
        <v>7.7883680593102085</v>
      </c>
      <c r="J28" s="95">
        <f>IF(RES_hh_emih!J28=0,0,RES_hh_emih!J28/RES_summary!J$19)</f>
        <v>7.8603394173778121</v>
      </c>
      <c r="K28" s="95">
        <f>IF(RES_hh_emih!K28=0,0,RES_hh_emih!K28/RES_summary!K$19)</f>
        <v>7.8242999165375737</v>
      </c>
      <c r="L28" s="95">
        <f>IF(RES_hh_emih!L28=0,0,RES_hh_emih!L28/RES_summary!L$19)</f>
        <v>7.8128954432720636</v>
      </c>
      <c r="M28" s="95">
        <f>IF(RES_hh_emih!M28=0,0,RES_hh_emih!M28/RES_summary!M$19)</f>
        <v>7.7330778235943241</v>
      </c>
      <c r="N28" s="95">
        <f>IF(RES_hh_emih!N28=0,0,RES_hh_emih!N28/RES_summary!N$19)</f>
        <v>7.8346036025300592</v>
      </c>
      <c r="O28" s="95">
        <f>IF(RES_hh_emih!O28=0,0,RES_hh_emih!O28/RES_summary!O$19)</f>
        <v>7.7566495372026498</v>
      </c>
      <c r="P28" s="95">
        <f>IF(RES_hh_emih!P28=0,0,RES_hh_emih!P28/RES_summary!P$19)</f>
        <v>7.6431584725554496</v>
      </c>
      <c r="Q28" s="95">
        <f>IF(RES_hh_emih!Q28=0,0,RES_hh_emih!Q28/RES_summary!Q$19)</f>
        <v>7.5981108659145873</v>
      </c>
    </row>
    <row r="29" spans="1:17" s="28" customFormat="1" ht="12" customHeight="1" x14ac:dyDescent="0.3">
      <c r="A29" s="87" t="s">
        <v>84</v>
      </c>
      <c r="B29" s="95">
        <f>IF(RES_hh_emih!B29=0,0,RES_hh_emih!B29/RES_summary!B$19)</f>
        <v>4.031168114565487</v>
      </c>
      <c r="C29" s="95">
        <f>IF(RES_hh_emih!C29=0,0,RES_hh_emih!C29/RES_summary!C$19)</f>
        <v>3.9704731083220173</v>
      </c>
      <c r="D29" s="95">
        <f>IF(RES_hh_emih!D29=0,0,RES_hh_emih!D29/RES_summary!D$19)</f>
        <v>4.0099848644159799</v>
      </c>
      <c r="E29" s="95">
        <f>IF(RES_hh_emih!E29=0,0,RES_hh_emih!E29/RES_summary!E$19)</f>
        <v>4.2297626508297554</v>
      </c>
      <c r="F29" s="95">
        <f>IF(RES_hh_emih!F29=0,0,RES_hh_emih!F29/RES_summary!F$19)</f>
        <v>4.0885452216844618</v>
      </c>
      <c r="G29" s="95">
        <f>IF(RES_hh_emih!G29=0,0,RES_hh_emih!G29/RES_summary!G$19)</f>
        <v>4.4532688039510573</v>
      </c>
      <c r="H29" s="95">
        <f>IF(RES_hh_emih!H29=0,0,RES_hh_emih!H29/RES_summary!H$19)</f>
        <v>4.0840925335120133</v>
      </c>
      <c r="I29" s="95">
        <f>IF(RES_hh_emih!I29=0,0,RES_hh_emih!I29/RES_summary!I$19)</f>
        <v>4.3394957168565478</v>
      </c>
      <c r="J29" s="95">
        <f>IF(RES_hh_emih!J29=0,0,RES_hh_emih!J29/RES_summary!J$19)</f>
        <v>3.9423638931308567</v>
      </c>
      <c r="K29" s="95">
        <f>IF(RES_hh_emih!K29=0,0,RES_hh_emih!K29/RES_summary!K$19)</f>
        <v>4.0102396580298878</v>
      </c>
      <c r="L29" s="95">
        <f>IF(RES_hh_emih!L29=0,0,RES_hh_emih!L29/RES_summary!L$19)</f>
        <v>3.949688366815101</v>
      </c>
      <c r="M29" s="95">
        <f>IF(RES_hh_emih!M29=0,0,RES_hh_emih!M29/RES_summary!M$19)</f>
        <v>3.8435249707511132</v>
      </c>
      <c r="N29" s="95">
        <f>IF(RES_hh_emih!N29=0,0,RES_hh_emih!N29/RES_summary!N$19)</f>
        <v>3.7802518427975622</v>
      </c>
      <c r="O29" s="95">
        <f>IF(RES_hh_emih!O29=0,0,RES_hh_emih!O29/RES_summary!O$19)</f>
        <v>3.6962490116428084</v>
      </c>
      <c r="P29" s="95">
        <f>IF(RES_hh_emih!P29=0,0,RES_hh_emih!P29/RES_summary!P$19)</f>
        <v>3.6454790386033222</v>
      </c>
      <c r="Q29" s="95">
        <f>IF(RES_hh_emih!Q29=0,0,RES_hh_emih!Q29/RES_summary!Q$19)</f>
        <v>3.6133713842660033</v>
      </c>
    </row>
    <row r="30" spans="1:17" ht="12" customHeight="1" x14ac:dyDescent="0.3">
      <c r="A30" s="87" t="s">
        <v>109</v>
      </c>
      <c r="B30" s="95">
        <f>IF(RES_hh_emih!B30=0,0,RES_hh_emih!B30/RES_summary!B$19)</f>
        <v>2.8889926461366406</v>
      </c>
      <c r="C30" s="95">
        <f>IF(RES_hh_emih!C30=0,0,RES_hh_emih!C30/RES_summary!C$19)</f>
        <v>2.8562076748368304</v>
      </c>
      <c r="D30" s="95">
        <f>IF(RES_hh_emih!D30=0,0,RES_hh_emih!D30/RES_summary!D$19)</f>
        <v>2.8889974926548319</v>
      </c>
      <c r="E30" s="95">
        <f>IF(RES_hh_emih!E30=0,0,RES_hh_emih!E30/RES_summary!E$19)</f>
        <v>2.894334820313996</v>
      </c>
      <c r="F30" s="95">
        <f>IF(RES_hh_emih!F30=0,0,RES_hh_emih!F30/RES_summary!F$19)</f>
        <v>2.9151710440676397</v>
      </c>
      <c r="G30" s="95">
        <f>IF(RES_hh_emih!G30=0,0,RES_hh_emih!G30/RES_summary!G$19)</f>
        <v>2.9100017035495198</v>
      </c>
      <c r="H30" s="95">
        <f>IF(RES_hh_emih!H30=0,0,RES_hh_emih!H30/RES_summary!H$19)</f>
        <v>2.8874511045838562</v>
      </c>
      <c r="I30" s="95">
        <f>IF(RES_hh_emih!I30=0,0,RES_hh_emih!I30/RES_summary!I$19)</f>
        <v>2.9044556957958934</v>
      </c>
      <c r="J30" s="95">
        <f>IF(RES_hh_emih!J30=0,0,RES_hh_emih!J30/RES_summary!J$19)</f>
        <v>2.801345818639092</v>
      </c>
      <c r="K30" s="95">
        <f>IF(RES_hh_emih!K30=0,0,RES_hh_emih!K30/RES_summary!K$19)</f>
        <v>2.8102431717165786</v>
      </c>
      <c r="L30" s="95">
        <f>IF(RES_hh_emih!L30=0,0,RES_hh_emih!L30/RES_summary!L$19)</f>
        <v>2.7899554935478581</v>
      </c>
      <c r="M30" s="95">
        <f>IF(RES_hh_emih!M30=0,0,RES_hh_emih!M30/RES_summary!M$19)</f>
        <v>2.7512092345992927</v>
      </c>
      <c r="N30" s="95">
        <f>IF(RES_hh_emih!N30=0,0,RES_hh_emih!N30/RES_summary!N$19)</f>
        <v>2.745281091439693</v>
      </c>
      <c r="O30" s="95">
        <f>IF(RES_hh_emih!O30=0,0,RES_hh_emih!O30/RES_summary!O$19)</f>
        <v>2.6928922751685747</v>
      </c>
      <c r="P30" s="95">
        <f>IF(RES_hh_emih!P30=0,0,RES_hh_emih!P30/RES_summary!P$19)</f>
        <v>2.6536244954446873</v>
      </c>
      <c r="Q30" s="95">
        <f>IF(RES_hh_emih!Q30=0,0,RES_hh_emih!Q30/RES_summary!Q$19)</f>
        <v>2.6536384128053392</v>
      </c>
    </row>
    <row r="31" spans="1:17" ht="12" customHeight="1" x14ac:dyDescent="0.3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3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116</v>
      </c>
      <c r="B3" s="93"/>
      <c r="C3" s="93">
        <f t="shared" ref="C3" si="0">C4</f>
        <v>5809503.1919257119</v>
      </c>
      <c r="D3" s="93">
        <f t="shared" ref="D3:Q3" si="1">D4</f>
        <v>5918019.3051682683</v>
      </c>
      <c r="E3" s="93">
        <f t="shared" si="1"/>
        <v>6137601.3075817972</v>
      </c>
      <c r="F3" s="93">
        <f t="shared" si="1"/>
        <v>6290771.4076195266</v>
      </c>
      <c r="G3" s="93">
        <f t="shared" si="1"/>
        <v>6040869.3461957928</v>
      </c>
      <c r="H3" s="93">
        <f t="shared" si="1"/>
        <v>6202592.5294009568</v>
      </c>
      <c r="I3" s="93">
        <f t="shared" si="1"/>
        <v>6183192.5300952457</v>
      </c>
      <c r="J3" s="93">
        <f t="shared" si="1"/>
        <v>6900615.7567121526</v>
      </c>
      <c r="K3" s="93">
        <f t="shared" si="1"/>
        <v>6403501.058425704</v>
      </c>
      <c r="L3" s="93">
        <f t="shared" si="1"/>
        <v>6434408.476295704</v>
      </c>
      <c r="M3" s="93">
        <f t="shared" si="1"/>
        <v>6304289.5570214102</v>
      </c>
      <c r="N3" s="93">
        <f t="shared" si="1"/>
        <v>6615123.0473541245</v>
      </c>
      <c r="O3" s="93">
        <f t="shared" si="1"/>
        <v>6138745.5791167086</v>
      </c>
      <c r="P3" s="93">
        <f t="shared" si="1"/>
        <v>6648977.4528314713</v>
      </c>
      <c r="Q3" s="93">
        <f t="shared" si="1"/>
        <v>6465001.1774427304</v>
      </c>
    </row>
    <row r="4" spans="1:17" ht="12.9" customHeight="1" x14ac:dyDescent="0.3">
      <c r="A4" s="89" t="s">
        <v>65</v>
      </c>
      <c r="B4" s="88"/>
      <c r="C4" s="88">
        <f t="shared" ref="C4" si="2">SUM(C5:C13)</f>
        <v>5809503.1919257119</v>
      </c>
      <c r="D4" s="88">
        <f t="shared" ref="D4:Q4" si="3">SUM(D5:D13)</f>
        <v>5918019.3051682683</v>
      </c>
      <c r="E4" s="88">
        <f t="shared" si="3"/>
        <v>6137601.3075817972</v>
      </c>
      <c r="F4" s="88">
        <f t="shared" si="3"/>
        <v>6290771.4076195266</v>
      </c>
      <c r="G4" s="88">
        <f t="shared" si="3"/>
        <v>6040869.3461957928</v>
      </c>
      <c r="H4" s="88">
        <f t="shared" si="3"/>
        <v>6202592.5294009568</v>
      </c>
      <c r="I4" s="88">
        <f t="shared" si="3"/>
        <v>6183192.5300952457</v>
      </c>
      <c r="J4" s="88">
        <f t="shared" si="3"/>
        <v>6900615.7567121526</v>
      </c>
      <c r="K4" s="88">
        <f t="shared" si="3"/>
        <v>6403501.058425704</v>
      </c>
      <c r="L4" s="88">
        <f t="shared" si="3"/>
        <v>6434408.476295704</v>
      </c>
      <c r="M4" s="88">
        <f t="shared" si="3"/>
        <v>6304289.5570214102</v>
      </c>
      <c r="N4" s="88">
        <f t="shared" si="3"/>
        <v>6615123.0473541245</v>
      </c>
      <c r="O4" s="88">
        <f t="shared" si="3"/>
        <v>6138745.5791167086</v>
      </c>
      <c r="P4" s="88">
        <f t="shared" si="3"/>
        <v>6648977.4528314713</v>
      </c>
      <c r="Q4" s="88">
        <f t="shared" si="3"/>
        <v>6465001.1774427304</v>
      </c>
    </row>
    <row r="5" spans="1:17" ht="12" customHeight="1" x14ac:dyDescent="0.3">
      <c r="A5" s="87" t="s">
        <v>58</v>
      </c>
      <c r="B5" s="86"/>
      <c r="C5" s="86">
        <v>141341.89672306587</v>
      </c>
      <c r="D5" s="86">
        <v>357837.43258710147</v>
      </c>
      <c r="E5" s="86">
        <v>174244.65317816741</v>
      </c>
      <c r="F5" s="86">
        <v>245002.83572393752</v>
      </c>
      <c r="G5" s="86">
        <v>282264.15168091923</v>
      </c>
      <c r="H5" s="86">
        <v>301989.53447433334</v>
      </c>
      <c r="I5" s="86">
        <v>225121.65158950185</v>
      </c>
      <c r="J5" s="86">
        <v>275121.32369997626</v>
      </c>
      <c r="K5" s="86">
        <v>232861.01620270745</v>
      </c>
      <c r="L5" s="86">
        <v>329652.61997897702</v>
      </c>
      <c r="M5" s="86">
        <v>265541.00761809247</v>
      </c>
      <c r="N5" s="86">
        <v>170693.48285456604</v>
      </c>
      <c r="O5" s="86">
        <v>85362.119878211364</v>
      </c>
      <c r="P5" s="86">
        <v>122979.20900281423</v>
      </c>
      <c r="Q5" s="86">
        <v>70255.783584370074</v>
      </c>
    </row>
    <row r="6" spans="1:17" ht="12" customHeight="1" x14ac:dyDescent="0.3">
      <c r="A6" s="87" t="s">
        <v>84</v>
      </c>
      <c r="B6" s="86"/>
      <c r="C6" s="86">
        <v>32234.663496802943</v>
      </c>
      <c r="D6" s="86">
        <v>46506.65242122909</v>
      </c>
      <c r="E6" s="86">
        <v>22528.896362645977</v>
      </c>
      <c r="F6" s="86">
        <v>51210.581665091391</v>
      </c>
      <c r="G6" s="86">
        <v>51647.527210782056</v>
      </c>
      <c r="H6" s="86">
        <v>97164.461062338625</v>
      </c>
      <c r="I6" s="86">
        <v>100528.4740211958</v>
      </c>
      <c r="J6" s="86">
        <v>101844.73750854339</v>
      </c>
      <c r="K6" s="86">
        <v>69806.138425223005</v>
      </c>
      <c r="L6" s="86">
        <v>72077.986257919853</v>
      </c>
      <c r="M6" s="86">
        <v>93923.667479224488</v>
      </c>
      <c r="N6" s="86">
        <v>50734.438042128684</v>
      </c>
      <c r="O6" s="86">
        <v>60829.63352717807</v>
      </c>
      <c r="P6" s="86">
        <v>54508.031864576202</v>
      </c>
      <c r="Q6" s="86">
        <v>19362.300165113447</v>
      </c>
    </row>
    <row r="7" spans="1:17" ht="12" customHeight="1" x14ac:dyDescent="0.3">
      <c r="A7" s="87" t="s">
        <v>110</v>
      </c>
      <c r="B7" s="86"/>
      <c r="C7" s="86">
        <v>1198477.8707068549</v>
      </c>
      <c r="D7" s="86">
        <v>609480.60474527476</v>
      </c>
      <c r="E7" s="86">
        <v>848993.20959477057</v>
      </c>
      <c r="F7" s="86">
        <v>921759.0265378824</v>
      </c>
      <c r="G7" s="86">
        <v>865263.53085251909</v>
      </c>
      <c r="H7" s="86">
        <v>752719.34189307154</v>
      </c>
      <c r="I7" s="86">
        <v>487765.14554410061</v>
      </c>
      <c r="J7" s="86">
        <v>1089868.6845800914</v>
      </c>
      <c r="K7" s="86">
        <v>872080.50267000147</v>
      </c>
      <c r="L7" s="86">
        <v>824693.88665210886</v>
      </c>
      <c r="M7" s="86">
        <v>1053746.0803735487</v>
      </c>
      <c r="N7" s="86">
        <v>694650.35351635295</v>
      </c>
      <c r="O7" s="86">
        <v>982531.09454656148</v>
      </c>
      <c r="P7" s="86">
        <v>1275321.9700165554</v>
      </c>
      <c r="Q7" s="86">
        <v>968167.94482655311</v>
      </c>
    </row>
    <row r="8" spans="1:17" ht="12" customHeight="1" x14ac:dyDescent="0.3">
      <c r="A8" s="87" t="s">
        <v>109</v>
      </c>
      <c r="B8" s="86"/>
      <c r="C8" s="86">
        <v>2486773.7967760609</v>
      </c>
      <c r="D8" s="86">
        <v>2808366.8208161662</v>
      </c>
      <c r="E8" s="86">
        <v>2990424.5934622046</v>
      </c>
      <c r="F8" s="86">
        <v>2910581.7024813537</v>
      </c>
      <c r="G8" s="86">
        <v>2520021.672791448</v>
      </c>
      <c r="H8" s="86">
        <v>2587833.7524715653</v>
      </c>
      <c r="I8" s="86">
        <v>1978218.7724243526</v>
      </c>
      <c r="J8" s="86">
        <v>3183548.4563801526</v>
      </c>
      <c r="K8" s="86">
        <v>2785107.6516977064</v>
      </c>
      <c r="L8" s="86">
        <v>2611970.3725300417</v>
      </c>
      <c r="M8" s="86">
        <v>1990614.6059070069</v>
      </c>
      <c r="N8" s="86">
        <v>3244971.6049000775</v>
      </c>
      <c r="O8" s="86">
        <v>1843760.115185152</v>
      </c>
      <c r="P8" s="86">
        <v>2179223.0957969888</v>
      </c>
      <c r="Q8" s="86">
        <v>2753328.5912561105</v>
      </c>
    </row>
    <row r="9" spans="1:17" ht="12" customHeight="1" x14ac:dyDescent="0.3">
      <c r="A9" s="87" t="s">
        <v>55</v>
      </c>
      <c r="B9" s="86"/>
      <c r="C9" s="86">
        <v>411429.48712829233</v>
      </c>
      <c r="D9" s="86">
        <v>981213.93311720854</v>
      </c>
      <c r="E9" s="86">
        <v>902618.56097144657</v>
      </c>
      <c r="F9" s="86">
        <v>886281.47719076904</v>
      </c>
      <c r="G9" s="86">
        <v>1151962.6385061452</v>
      </c>
      <c r="H9" s="86">
        <v>1347329.0020962504</v>
      </c>
      <c r="I9" s="86">
        <v>1992840.3649140606</v>
      </c>
      <c r="J9" s="86">
        <v>1259256.2570700091</v>
      </c>
      <c r="K9" s="86">
        <v>1300354.637641032</v>
      </c>
      <c r="L9" s="86">
        <v>1192272.5306402175</v>
      </c>
      <c r="M9" s="86">
        <v>1391787.3420324277</v>
      </c>
      <c r="N9" s="86">
        <v>1315704.0559266435</v>
      </c>
      <c r="O9" s="86">
        <v>1415323.4576828752</v>
      </c>
      <c r="P9" s="86">
        <v>1474578.3965790893</v>
      </c>
      <c r="Q9" s="86">
        <v>1032166.9093845738</v>
      </c>
    </row>
    <row r="10" spans="1:17" ht="12" customHeight="1" x14ac:dyDescent="0.3">
      <c r="A10" s="87" t="s">
        <v>79</v>
      </c>
      <c r="B10" s="86"/>
      <c r="C10" s="86">
        <v>3012.7817372737109</v>
      </c>
      <c r="D10" s="86">
        <v>6681.0455128951462</v>
      </c>
      <c r="E10" s="86">
        <v>4633.3544047248315</v>
      </c>
      <c r="F10" s="86">
        <v>3263.3870574439484</v>
      </c>
      <c r="G10" s="86">
        <v>4689.6621532274166</v>
      </c>
      <c r="H10" s="86">
        <v>1986.0243718204629</v>
      </c>
      <c r="I10" s="86">
        <v>4820.6703926596829</v>
      </c>
      <c r="J10" s="86">
        <v>4738.6343268055407</v>
      </c>
      <c r="K10" s="86">
        <v>9371.7239833042331</v>
      </c>
      <c r="L10" s="86">
        <v>8343.4193330036323</v>
      </c>
      <c r="M10" s="86">
        <v>11757.23848395302</v>
      </c>
      <c r="N10" s="86">
        <v>10806.313663689594</v>
      </c>
      <c r="O10" s="86">
        <v>5732.7859981950041</v>
      </c>
      <c r="P10" s="86">
        <v>11431.653185053405</v>
      </c>
      <c r="Q10" s="86">
        <v>6279.3244506407245</v>
      </c>
    </row>
    <row r="11" spans="1:17" ht="12" customHeight="1" x14ac:dyDescent="0.3">
      <c r="A11" s="87" t="s">
        <v>61</v>
      </c>
      <c r="B11" s="86"/>
      <c r="C11" s="86">
        <v>976549.64756401419</v>
      </c>
      <c r="D11" s="86">
        <v>533451.64413285791</v>
      </c>
      <c r="E11" s="86">
        <v>513125.39758761029</v>
      </c>
      <c r="F11" s="86">
        <v>684479.03939511115</v>
      </c>
      <c r="G11" s="86">
        <v>569386.45974976046</v>
      </c>
      <c r="H11" s="86">
        <v>490000.80405492615</v>
      </c>
      <c r="I11" s="86">
        <v>801646.31466542289</v>
      </c>
      <c r="J11" s="86">
        <v>483945.36971677642</v>
      </c>
      <c r="K11" s="86">
        <v>627777.76921256876</v>
      </c>
      <c r="L11" s="86">
        <v>839741.7076241693</v>
      </c>
      <c r="M11" s="86">
        <v>938399.08071128535</v>
      </c>
      <c r="N11" s="86">
        <v>594257.16851296416</v>
      </c>
      <c r="O11" s="86">
        <v>1107173.6939193981</v>
      </c>
      <c r="P11" s="86">
        <v>833743.48020391027</v>
      </c>
      <c r="Q11" s="86">
        <v>787159.24056306749</v>
      </c>
    </row>
    <row r="12" spans="1:17" ht="12" customHeight="1" x14ac:dyDescent="0.3">
      <c r="A12" s="87" t="s">
        <v>115</v>
      </c>
      <c r="B12" s="86"/>
      <c r="C12" s="86">
        <v>134908.46542152349</v>
      </c>
      <c r="D12" s="86">
        <v>131016.43017733099</v>
      </c>
      <c r="E12" s="86">
        <v>172009.73692199265</v>
      </c>
      <c r="F12" s="86">
        <v>159125.20854845643</v>
      </c>
      <c r="G12" s="86">
        <v>179669.6641513322</v>
      </c>
      <c r="H12" s="86">
        <v>189226.69523110398</v>
      </c>
      <c r="I12" s="86">
        <v>185934.54873702436</v>
      </c>
      <c r="J12" s="86">
        <v>180283.54859767045</v>
      </c>
      <c r="K12" s="86">
        <v>178180.04947472308</v>
      </c>
      <c r="L12" s="86">
        <v>252394.61158884116</v>
      </c>
      <c r="M12" s="86">
        <v>304367.15358323569</v>
      </c>
      <c r="N12" s="86">
        <v>277695.16768482636</v>
      </c>
      <c r="O12" s="86">
        <v>409487.15491252032</v>
      </c>
      <c r="P12" s="86">
        <v>459277.59495328774</v>
      </c>
      <c r="Q12" s="86">
        <v>601017.14411680587</v>
      </c>
    </row>
    <row r="13" spans="1:17" ht="12" customHeight="1" x14ac:dyDescent="0.3">
      <c r="A13" s="51" t="s">
        <v>114</v>
      </c>
      <c r="B13" s="92"/>
      <c r="C13" s="92">
        <v>424774.58237182355</v>
      </c>
      <c r="D13" s="92">
        <v>443464.74165820354</v>
      </c>
      <c r="E13" s="92">
        <v>509022.90509823331</v>
      </c>
      <c r="F13" s="92">
        <v>429068.14901948173</v>
      </c>
      <c r="G13" s="92">
        <v>415964.03909965942</v>
      </c>
      <c r="H13" s="92">
        <v>434342.91374554636</v>
      </c>
      <c r="I13" s="92">
        <v>406316.58780692844</v>
      </c>
      <c r="J13" s="92">
        <v>322008.74483212776</v>
      </c>
      <c r="K13" s="92">
        <v>327961.56911843765</v>
      </c>
      <c r="L13" s="92">
        <v>303261.34169042495</v>
      </c>
      <c r="M13" s="92">
        <v>254153.38083263495</v>
      </c>
      <c r="N13" s="92">
        <v>255610.46225287672</v>
      </c>
      <c r="O13" s="92">
        <v>228545.52346661704</v>
      </c>
      <c r="P13" s="92">
        <v>237914.02122919599</v>
      </c>
      <c r="Q13" s="92">
        <v>227263.93909549568</v>
      </c>
    </row>
    <row r="14" spans="1:17" ht="12" hidden="1" customHeight="1" x14ac:dyDescent="0.3">
      <c r="A14" s="91" t="s">
        <v>113</v>
      </c>
      <c r="B14" s="90"/>
      <c r="C14" s="90">
        <f t="shared" ref="C14" si="4">SUM(C5:C11)</f>
        <v>5249820.1441323645</v>
      </c>
      <c r="D14" s="90">
        <f t="shared" ref="D14:Q14" si="5">SUM(D5:D11)</f>
        <v>5343538.133332734</v>
      </c>
      <c r="E14" s="90">
        <f t="shared" si="5"/>
        <v>5456568.6655615708</v>
      </c>
      <c r="F14" s="90">
        <f t="shared" si="5"/>
        <v>5702578.0500515886</v>
      </c>
      <c r="G14" s="90">
        <f t="shared" si="5"/>
        <v>5445235.6429448007</v>
      </c>
      <c r="H14" s="90">
        <f t="shared" si="5"/>
        <v>5579022.9204243058</v>
      </c>
      <c r="I14" s="90">
        <f t="shared" si="5"/>
        <v>5590941.3935512938</v>
      </c>
      <c r="J14" s="90">
        <f t="shared" si="5"/>
        <v>6398323.4632823551</v>
      </c>
      <c r="K14" s="90">
        <f t="shared" si="5"/>
        <v>5897359.439832544</v>
      </c>
      <c r="L14" s="90">
        <f t="shared" si="5"/>
        <v>5878752.5230164379</v>
      </c>
      <c r="M14" s="90">
        <f t="shared" si="5"/>
        <v>5745769.0226055393</v>
      </c>
      <c r="N14" s="90">
        <f t="shared" si="5"/>
        <v>6081817.4174164217</v>
      </c>
      <c r="O14" s="90">
        <f t="shared" si="5"/>
        <v>5500712.9007375715</v>
      </c>
      <c r="P14" s="90">
        <f t="shared" si="5"/>
        <v>5951785.8366489876</v>
      </c>
      <c r="Q14" s="90">
        <f t="shared" si="5"/>
        <v>5636720.0942304293</v>
      </c>
    </row>
    <row r="15" spans="1:17" ht="12.9" customHeight="1" x14ac:dyDescent="0.3">
      <c r="A15" s="89" t="s">
        <v>112</v>
      </c>
      <c r="B15" s="88"/>
      <c r="C15" s="88">
        <f t="shared" ref="C15" si="6">C16</f>
        <v>444719.171656052</v>
      </c>
      <c r="D15" s="88">
        <f t="shared" ref="D15:Q15" si="7">D16</f>
        <v>415272.13435215421</v>
      </c>
      <c r="E15" s="88">
        <f t="shared" si="7"/>
        <v>390927</v>
      </c>
      <c r="F15" s="88">
        <f t="shared" si="7"/>
        <v>563440</v>
      </c>
      <c r="G15" s="88">
        <f t="shared" si="7"/>
        <v>595616.09660921094</v>
      </c>
      <c r="H15" s="88">
        <f t="shared" si="7"/>
        <v>664744.33424902603</v>
      </c>
      <c r="I15" s="88">
        <f t="shared" si="7"/>
        <v>612036.71108706947</v>
      </c>
      <c r="J15" s="88">
        <f t="shared" si="7"/>
        <v>912146.59548235836</v>
      </c>
      <c r="K15" s="88">
        <f t="shared" si="7"/>
        <v>995776.67809999688</v>
      </c>
      <c r="L15" s="88">
        <f t="shared" si="7"/>
        <v>978145.65486746118</v>
      </c>
      <c r="M15" s="88">
        <f t="shared" si="7"/>
        <v>1022994.7397181178</v>
      </c>
      <c r="N15" s="88">
        <f t="shared" si="7"/>
        <v>1198776.9435209082</v>
      </c>
      <c r="O15" s="88">
        <f t="shared" si="7"/>
        <v>1166911.2227560291</v>
      </c>
      <c r="P15" s="88">
        <f t="shared" si="7"/>
        <v>1435337.4210165753</v>
      </c>
      <c r="Q15" s="88">
        <f t="shared" si="7"/>
        <v>1107166.5830854382</v>
      </c>
    </row>
    <row r="16" spans="1:17" ht="12" customHeight="1" x14ac:dyDescent="0.3">
      <c r="A16" s="87" t="s">
        <v>111</v>
      </c>
      <c r="B16" s="86"/>
      <c r="C16" s="86">
        <v>444719.171656052</v>
      </c>
      <c r="D16" s="86">
        <v>415272.13435215421</v>
      </c>
      <c r="E16" s="86">
        <v>390927</v>
      </c>
      <c r="F16" s="86">
        <v>563440</v>
      </c>
      <c r="G16" s="86">
        <v>595616.09660921094</v>
      </c>
      <c r="H16" s="86">
        <v>664744.33424902603</v>
      </c>
      <c r="I16" s="86">
        <v>612036.71108706947</v>
      </c>
      <c r="J16" s="86">
        <v>912146.59548235836</v>
      </c>
      <c r="K16" s="86">
        <v>995776.67809999688</v>
      </c>
      <c r="L16" s="86">
        <v>978145.65486746118</v>
      </c>
      <c r="M16" s="86">
        <v>1022994.7397181178</v>
      </c>
      <c r="N16" s="86">
        <v>1198776.9435209082</v>
      </c>
      <c r="O16" s="86">
        <v>1166911.2227560291</v>
      </c>
      <c r="P16" s="86">
        <v>1435337.4210165753</v>
      </c>
      <c r="Q16" s="86">
        <v>1107166.5830854382</v>
      </c>
    </row>
    <row r="17" spans="1:17" ht="12.9" customHeight="1" x14ac:dyDescent="0.3">
      <c r="A17" s="89" t="s">
        <v>63</v>
      </c>
      <c r="B17" s="88"/>
      <c r="C17" s="88">
        <f t="shared" ref="C17" si="8">SUM(C18:C25)</f>
        <v>5809503.1919257119</v>
      </c>
      <c r="D17" s="88">
        <f t="shared" ref="D17:Q17" si="9">SUM(D18:D25)</f>
        <v>5918019.3051682683</v>
      </c>
      <c r="E17" s="88">
        <f t="shared" si="9"/>
        <v>6137601.3075817954</v>
      </c>
      <c r="F17" s="88">
        <f t="shared" si="9"/>
        <v>6290771.4076195285</v>
      </c>
      <c r="G17" s="88">
        <f t="shared" si="9"/>
        <v>6040869.3461957928</v>
      </c>
      <c r="H17" s="88">
        <f t="shared" si="9"/>
        <v>6202592.5294009559</v>
      </c>
      <c r="I17" s="88">
        <f t="shared" si="9"/>
        <v>6183192.5300952476</v>
      </c>
      <c r="J17" s="88">
        <f t="shared" si="9"/>
        <v>6900615.7567121526</v>
      </c>
      <c r="K17" s="88">
        <f t="shared" si="9"/>
        <v>6403501.058425704</v>
      </c>
      <c r="L17" s="88">
        <f t="shared" si="9"/>
        <v>6434408.476295704</v>
      </c>
      <c r="M17" s="88">
        <f t="shared" si="9"/>
        <v>6304289.5570214093</v>
      </c>
      <c r="N17" s="88">
        <f t="shared" si="9"/>
        <v>6615123.0473541254</v>
      </c>
      <c r="O17" s="88">
        <f t="shared" si="9"/>
        <v>6138745.5791167095</v>
      </c>
      <c r="P17" s="88">
        <f t="shared" si="9"/>
        <v>6648977.4528314713</v>
      </c>
      <c r="Q17" s="88">
        <f t="shared" si="9"/>
        <v>6465001.1774427304</v>
      </c>
    </row>
    <row r="18" spans="1:17" ht="12" customHeight="1" x14ac:dyDescent="0.3">
      <c r="A18" s="87" t="s">
        <v>58</v>
      </c>
      <c r="B18" s="86"/>
      <c r="C18" s="86">
        <v>90340.197260876841</v>
      </c>
      <c r="D18" s="86">
        <v>248188.81081187338</v>
      </c>
      <c r="E18" s="86">
        <v>98113.156538994808</v>
      </c>
      <c r="F18" s="86">
        <v>174258.89002137491</v>
      </c>
      <c r="G18" s="86">
        <v>220016.54550866026</v>
      </c>
      <c r="H18" s="86">
        <v>203214.39754877918</v>
      </c>
      <c r="I18" s="86">
        <v>97460.717327322345</v>
      </c>
      <c r="J18" s="86">
        <v>136865.53671608618</v>
      </c>
      <c r="K18" s="86">
        <v>129811.03347176363</v>
      </c>
      <c r="L18" s="86">
        <v>187965.83352942686</v>
      </c>
      <c r="M18" s="86">
        <v>120799.56253058098</v>
      </c>
      <c r="N18" s="86">
        <v>106535.08322007167</v>
      </c>
      <c r="O18" s="86">
        <v>53726.144797153538</v>
      </c>
      <c r="P18" s="86">
        <v>65491.177502715334</v>
      </c>
      <c r="Q18" s="86">
        <v>26764.916874590086</v>
      </c>
    </row>
    <row r="19" spans="1:17" s="28" customFormat="1" ht="12" customHeight="1" x14ac:dyDescent="0.3">
      <c r="A19" s="87" t="s">
        <v>84</v>
      </c>
      <c r="B19" s="86"/>
      <c r="C19" s="86">
        <v>30865.175622119506</v>
      </c>
      <c r="D19" s="86">
        <v>44089.480438934581</v>
      </c>
      <c r="E19" s="86">
        <v>21909.02978710075</v>
      </c>
      <c r="F19" s="86">
        <v>49766.078655624107</v>
      </c>
      <c r="G19" s="86">
        <v>48865.024181350222</v>
      </c>
      <c r="H19" s="86">
        <v>90344.649918465744</v>
      </c>
      <c r="I19" s="86">
        <v>97776.070979436103</v>
      </c>
      <c r="J19" s="86">
        <v>99814.424607572248</v>
      </c>
      <c r="K19" s="86">
        <v>51299.008953203826</v>
      </c>
      <c r="L19" s="86">
        <v>70781.35155708727</v>
      </c>
      <c r="M19" s="86">
        <v>42836.967386873032</v>
      </c>
      <c r="N19" s="86">
        <v>44419.872622381758</v>
      </c>
      <c r="O19" s="86">
        <v>59578.657657055861</v>
      </c>
      <c r="P19" s="86">
        <v>38921.378210931485</v>
      </c>
      <c r="Q19" s="86">
        <v>10795.818004578196</v>
      </c>
    </row>
    <row r="20" spans="1:17" ht="12" customHeight="1" x14ac:dyDescent="0.3">
      <c r="A20" s="87" t="s">
        <v>110</v>
      </c>
      <c r="B20" s="86"/>
      <c r="C20" s="86">
        <v>897894.34953726945</v>
      </c>
      <c r="D20" s="86">
        <v>291013.62650040811</v>
      </c>
      <c r="E20" s="86">
        <v>559662.08975285129</v>
      </c>
      <c r="F20" s="86">
        <v>526759.10455335362</v>
      </c>
      <c r="G20" s="86">
        <v>557627.62449139368</v>
      </c>
      <c r="H20" s="86">
        <v>628289.31639283709</v>
      </c>
      <c r="I20" s="86">
        <v>251297.77916896134</v>
      </c>
      <c r="J20" s="86">
        <v>848822.36966105655</v>
      </c>
      <c r="K20" s="86">
        <v>365917.44655083178</v>
      </c>
      <c r="L20" s="86">
        <v>497609.59969481116</v>
      </c>
      <c r="M20" s="86">
        <v>732337.37737323297</v>
      </c>
      <c r="N20" s="86">
        <v>506026.73768531386</v>
      </c>
      <c r="O20" s="86">
        <v>592580.91598897381</v>
      </c>
      <c r="P20" s="86">
        <v>898227.49978054955</v>
      </c>
      <c r="Q20" s="86">
        <v>602589.35099140671</v>
      </c>
    </row>
    <row r="21" spans="1:17" ht="12" customHeight="1" x14ac:dyDescent="0.3">
      <c r="A21" s="87" t="s">
        <v>109</v>
      </c>
      <c r="B21" s="86"/>
      <c r="C21" s="86">
        <v>1812095.335930432</v>
      </c>
      <c r="D21" s="86">
        <v>2304596.5496644741</v>
      </c>
      <c r="E21" s="86">
        <v>2172277.3716740748</v>
      </c>
      <c r="F21" s="86">
        <v>2161078.1387698818</v>
      </c>
      <c r="G21" s="86">
        <v>1732396.424144173</v>
      </c>
      <c r="H21" s="86">
        <v>2047528.4132095377</v>
      </c>
      <c r="I21" s="86">
        <v>1724948.16402895</v>
      </c>
      <c r="J21" s="86">
        <v>1680141.7604630804</v>
      </c>
      <c r="K21" s="86">
        <v>2438429.1145425914</v>
      </c>
      <c r="L21" s="86">
        <v>2451657.5243858751</v>
      </c>
      <c r="M21" s="86">
        <v>1679277.4245750774</v>
      </c>
      <c r="N21" s="86">
        <v>2615528.1199001628</v>
      </c>
      <c r="O21" s="86">
        <v>1356323.1193908313</v>
      </c>
      <c r="P21" s="86">
        <v>1596110.3234663252</v>
      </c>
      <c r="Q21" s="86">
        <v>2430492.3716974882</v>
      </c>
    </row>
    <row r="22" spans="1:17" ht="12" customHeight="1" x14ac:dyDescent="0.3">
      <c r="A22" s="87" t="s">
        <v>55</v>
      </c>
      <c r="B22" s="86"/>
      <c r="C22" s="86">
        <v>248627.47014913266</v>
      </c>
      <c r="D22" s="86">
        <v>416701.7511417981</v>
      </c>
      <c r="E22" s="86">
        <v>523427.90260890563</v>
      </c>
      <c r="F22" s="86">
        <v>464374.4801605934</v>
      </c>
      <c r="G22" s="86">
        <v>572345.99500150606</v>
      </c>
      <c r="H22" s="86">
        <v>663342.26589626889</v>
      </c>
      <c r="I22" s="86">
        <v>1135813.9683567628</v>
      </c>
      <c r="J22" s="86">
        <v>727939.5082462494</v>
      </c>
      <c r="K22" s="86">
        <v>795532.38768166467</v>
      </c>
      <c r="L22" s="86">
        <v>714861.55537706823</v>
      </c>
      <c r="M22" s="86">
        <v>852898.69659482676</v>
      </c>
      <c r="N22" s="86">
        <v>680834.77079919446</v>
      </c>
      <c r="O22" s="86">
        <v>782450.97390882741</v>
      </c>
      <c r="P22" s="86">
        <v>916489.05926841847</v>
      </c>
      <c r="Q22" s="86">
        <v>463131.26521828864</v>
      </c>
    </row>
    <row r="23" spans="1:17" ht="12" customHeight="1" x14ac:dyDescent="0.3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3">
      <c r="A24" s="87" t="s">
        <v>61</v>
      </c>
      <c r="B24" s="86"/>
      <c r="C24" s="86">
        <v>814668.57020333305</v>
      </c>
      <c r="D24" s="86">
        <v>402935.36614337796</v>
      </c>
      <c r="E24" s="86">
        <v>419339.36508304486</v>
      </c>
      <c r="F24" s="86">
        <v>599013.510917768</v>
      </c>
      <c r="G24" s="86">
        <v>468330.64222015312</v>
      </c>
      <c r="H24" s="86">
        <v>374563.07596607937</v>
      </c>
      <c r="I24" s="86">
        <v>602341.61716180621</v>
      </c>
      <c r="J24" s="86">
        <v>440295.20119107282</v>
      </c>
      <c r="K24" s="86">
        <v>575108.73238608474</v>
      </c>
      <c r="L24" s="86">
        <v>754540.88169222779</v>
      </c>
      <c r="M24" s="86">
        <v>906426.61138295522</v>
      </c>
      <c r="N24" s="86">
        <v>510994.5380635201</v>
      </c>
      <c r="O24" s="86">
        <v>943810.86095863779</v>
      </c>
      <c r="P24" s="86">
        <v>727598.67325534532</v>
      </c>
      <c r="Q24" s="86">
        <v>618391.6072968638</v>
      </c>
    </row>
    <row r="25" spans="1:17" ht="12" customHeight="1" x14ac:dyDescent="0.3">
      <c r="A25" s="51" t="s">
        <v>60</v>
      </c>
      <c r="B25" s="92"/>
      <c r="C25" s="92">
        <v>1915012.0932225485</v>
      </c>
      <c r="D25" s="92">
        <v>2210493.7204674017</v>
      </c>
      <c r="E25" s="92">
        <v>2342872.3921368239</v>
      </c>
      <c r="F25" s="92">
        <v>2315521.2045409321</v>
      </c>
      <c r="G25" s="92">
        <v>2441287.0906485561</v>
      </c>
      <c r="H25" s="92">
        <v>2195310.4104689881</v>
      </c>
      <c r="I25" s="92">
        <v>2273554.2130720085</v>
      </c>
      <c r="J25" s="92">
        <v>2966736.955827035</v>
      </c>
      <c r="K25" s="92">
        <v>2047403.3348395638</v>
      </c>
      <c r="L25" s="92">
        <v>1756991.7300592072</v>
      </c>
      <c r="M25" s="92">
        <v>1969712.917177863</v>
      </c>
      <c r="N25" s="92">
        <v>2150783.9250634806</v>
      </c>
      <c r="O25" s="92">
        <v>2350274.9064152292</v>
      </c>
      <c r="P25" s="92">
        <v>2406139.3413471859</v>
      </c>
      <c r="Q25" s="92">
        <v>2312835.8473595148</v>
      </c>
    </row>
    <row r="26" spans="1:17" ht="12" customHeight="1" x14ac:dyDescent="0.3">
      <c r="A26" s="91" t="s">
        <v>59</v>
      </c>
      <c r="B26" s="90"/>
      <c r="C26" s="90">
        <v>1034111.158386993</v>
      </c>
      <c r="D26" s="90">
        <v>946704.94369546429</v>
      </c>
      <c r="E26" s="90">
        <v>1454832.5472470454</v>
      </c>
      <c r="F26" s="90">
        <v>809874.72055170184</v>
      </c>
      <c r="G26" s="90">
        <v>1481378.6720559665</v>
      </c>
      <c r="H26" s="90">
        <v>1835457.4146966597</v>
      </c>
      <c r="I26" s="90">
        <v>1995352.3228023429</v>
      </c>
      <c r="J26" s="90">
        <v>2316029.468897793</v>
      </c>
      <c r="K26" s="90">
        <v>2428041.5113991103</v>
      </c>
      <c r="L26" s="90">
        <v>2270613.2229176052</v>
      </c>
      <c r="M26" s="90">
        <v>2438246.4931645864</v>
      </c>
      <c r="N26" s="90">
        <v>2178112.7557920031</v>
      </c>
      <c r="O26" s="90">
        <v>2234458.9913636916</v>
      </c>
      <c r="P26" s="90">
        <v>2378252.0902463654</v>
      </c>
      <c r="Q26" s="90">
        <v>2726691.8868309408</v>
      </c>
    </row>
    <row r="27" spans="1:17" ht="12.9" customHeight="1" x14ac:dyDescent="0.3">
      <c r="A27" s="89" t="s">
        <v>62</v>
      </c>
      <c r="B27" s="88"/>
      <c r="C27" s="88">
        <f t="shared" ref="C27" si="10">SUM(C28:C32)</f>
        <v>5809503.1919257119</v>
      </c>
      <c r="D27" s="88">
        <f t="shared" ref="D27:Q27" si="11">SUM(D28:D32)</f>
        <v>5918019.3051682673</v>
      </c>
      <c r="E27" s="88">
        <f t="shared" si="11"/>
        <v>6137601.3075817954</v>
      </c>
      <c r="F27" s="88">
        <f t="shared" si="11"/>
        <v>6290771.4076195266</v>
      </c>
      <c r="G27" s="88">
        <f t="shared" si="11"/>
        <v>6040869.3461957928</v>
      </c>
      <c r="H27" s="88">
        <f t="shared" si="11"/>
        <v>6202592.5294009559</v>
      </c>
      <c r="I27" s="88">
        <f t="shared" si="11"/>
        <v>6183192.5300952466</v>
      </c>
      <c r="J27" s="88">
        <f t="shared" si="11"/>
        <v>6900615.7567121526</v>
      </c>
      <c r="K27" s="88">
        <f t="shared" si="11"/>
        <v>6403501.058425704</v>
      </c>
      <c r="L27" s="88">
        <f t="shared" si="11"/>
        <v>6434408.476295704</v>
      </c>
      <c r="M27" s="88">
        <f t="shared" si="11"/>
        <v>6304289.5570214093</v>
      </c>
      <c r="N27" s="88">
        <f t="shared" si="11"/>
        <v>6615123.0473541245</v>
      </c>
      <c r="O27" s="88">
        <f t="shared" si="11"/>
        <v>6138745.5791167086</v>
      </c>
      <c r="P27" s="88">
        <f t="shared" si="11"/>
        <v>6648977.4528314695</v>
      </c>
      <c r="Q27" s="88">
        <f t="shared" si="11"/>
        <v>6465001.1774427304</v>
      </c>
    </row>
    <row r="28" spans="1:17" ht="12" customHeight="1" x14ac:dyDescent="0.3">
      <c r="A28" s="87" t="s">
        <v>58</v>
      </c>
      <c r="B28" s="86"/>
      <c r="C28" s="86">
        <v>43681.6313070498</v>
      </c>
      <c r="D28" s="86">
        <v>82879.67342564807</v>
      </c>
      <c r="E28" s="86">
        <v>52154.126767571623</v>
      </c>
      <c r="F28" s="86">
        <v>66155.425087262614</v>
      </c>
      <c r="G28" s="86">
        <v>73322.703493503985</v>
      </c>
      <c r="H28" s="86">
        <v>68914.029292997322</v>
      </c>
      <c r="I28" s="86">
        <v>32300.96871653933</v>
      </c>
      <c r="J28" s="86">
        <v>67862.920633301808</v>
      </c>
      <c r="K28" s="86">
        <v>49094.181366647892</v>
      </c>
      <c r="L28" s="86">
        <v>79570.391794322262</v>
      </c>
      <c r="M28" s="86">
        <v>69727.654343178991</v>
      </c>
      <c r="N28" s="86">
        <v>74788.974566178469</v>
      </c>
      <c r="O28" s="86">
        <v>46080.523273671017</v>
      </c>
      <c r="P28" s="86">
        <v>72251.296499498276</v>
      </c>
      <c r="Q28" s="86">
        <v>54752.414611030945</v>
      </c>
    </row>
    <row r="29" spans="1:17" s="28" customFormat="1" ht="12" customHeight="1" x14ac:dyDescent="0.3">
      <c r="A29" s="87" t="s">
        <v>84</v>
      </c>
      <c r="B29" s="86"/>
      <c r="C29" s="86">
        <v>24741.143294009358</v>
      </c>
      <c r="D29" s="86">
        <v>38680.321483818756</v>
      </c>
      <c r="E29" s="86">
        <v>21642.170266679204</v>
      </c>
      <c r="F29" s="86">
        <v>47744.9902122044</v>
      </c>
      <c r="G29" s="86">
        <v>46503.543559529789</v>
      </c>
      <c r="H29" s="86">
        <v>65020.560341655946</v>
      </c>
      <c r="I29" s="86">
        <v>92767.873945116153</v>
      </c>
      <c r="J29" s="86">
        <v>101481.70009889171</v>
      </c>
      <c r="K29" s="86">
        <v>33933.00016433889</v>
      </c>
      <c r="L29" s="86">
        <v>38209.096318463446</v>
      </c>
      <c r="M29" s="86">
        <v>42584.051492019018</v>
      </c>
      <c r="N29" s="86">
        <v>2777.6227482910631</v>
      </c>
      <c r="O29" s="86">
        <v>33900.636591709059</v>
      </c>
      <c r="P29" s="86">
        <v>8495.188036765092</v>
      </c>
      <c r="Q29" s="86">
        <v>8513.1943668397435</v>
      </c>
    </row>
    <row r="30" spans="1:17" ht="12" customHeight="1" x14ac:dyDescent="0.3">
      <c r="A30" s="87" t="s">
        <v>109</v>
      </c>
      <c r="B30" s="86"/>
      <c r="C30" s="86">
        <v>1976293.1743140845</v>
      </c>
      <c r="D30" s="86">
        <v>2273847.0523888576</v>
      </c>
      <c r="E30" s="86">
        <v>2425327.3412819728</v>
      </c>
      <c r="F30" s="86">
        <v>2363446.9116580491</v>
      </c>
      <c r="G30" s="86">
        <v>2125881.8243076238</v>
      </c>
      <c r="H30" s="86">
        <v>2123374.5851307921</v>
      </c>
      <c r="I30" s="86">
        <v>1582728.1398457373</v>
      </c>
      <c r="J30" s="86">
        <v>2428852.9557588468</v>
      </c>
      <c r="K30" s="86">
        <v>2581852.0492219841</v>
      </c>
      <c r="L30" s="86">
        <v>2511076.3931760034</v>
      </c>
      <c r="M30" s="86">
        <v>1919226.1067610118</v>
      </c>
      <c r="N30" s="86">
        <v>2979518.733450077</v>
      </c>
      <c r="O30" s="86">
        <v>1720787.9301325942</v>
      </c>
      <c r="P30" s="86">
        <v>1673482.0228617617</v>
      </c>
      <c r="Q30" s="86">
        <v>2055883.4947676151</v>
      </c>
    </row>
    <row r="31" spans="1:17" ht="12" customHeight="1" x14ac:dyDescent="0.3">
      <c r="A31" s="87" t="s">
        <v>55</v>
      </c>
      <c r="B31" s="86"/>
      <c r="C31" s="86">
        <v>2615.9685573650959</v>
      </c>
      <c r="D31" s="86">
        <v>29538.754814481217</v>
      </c>
      <c r="E31" s="86">
        <v>77125.006992383453</v>
      </c>
      <c r="F31" s="86">
        <v>109417.47381884301</v>
      </c>
      <c r="G31" s="86">
        <v>86563.798184493688</v>
      </c>
      <c r="H31" s="86">
        <v>43895.409496644854</v>
      </c>
      <c r="I31" s="86">
        <v>118939.89779678945</v>
      </c>
      <c r="J31" s="86">
        <v>114026.12429769246</v>
      </c>
      <c r="K31" s="86">
        <v>68871.060876909847</v>
      </c>
      <c r="L31" s="86">
        <v>11742.600721565732</v>
      </c>
      <c r="M31" s="86">
        <v>12266.847855858334</v>
      </c>
      <c r="N31" s="86">
        <v>46278.288693692397</v>
      </c>
      <c r="O31" s="86">
        <v>92342.423411184616</v>
      </c>
      <c r="P31" s="86">
        <v>63555.064831537667</v>
      </c>
      <c r="Q31" s="86">
        <v>31762.319745747496</v>
      </c>
    </row>
    <row r="32" spans="1:17" ht="12" customHeight="1" x14ac:dyDescent="0.3">
      <c r="A32" s="49" t="s">
        <v>60</v>
      </c>
      <c r="B32" s="85"/>
      <c r="C32" s="85">
        <v>3762171.2744532032</v>
      </c>
      <c r="D32" s="85">
        <v>3493073.5030554621</v>
      </c>
      <c r="E32" s="85">
        <v>3561352.6622731886</v>
      </c>
      <c r="F32" s="85">
        <v>3704006.6068431679</v>
      </c>
      <c r="G32" s="85">
        <v>3708597.4766506413</v>
      </c>
      <c r="H32" s="85">
        <v>3901387.9451388661</v>
      </c>
      <c r="I32" s="85">
        <v>4356455.6497910647</v>
      </c>
      <c r="J32" s="85">
        <v>4188392.05592342</v>
      </c>
      <c r="K32" s="85">
        <v>3669750.7667958238</v>
      </c>
      <c r="L32" s="85">
        <v>3793809.9942853488</v>
      </c>
      <c r="M32" s="85">
        <v>4260484.8965693414</v>
      </c>
      <c r="N32" s="85">
        <v>3511759.4278958859</v>
      </c>
      <c r="O32" s="85">
        <v>4245634.0657075495</v>
      </c>
      <c r="P32" s="85">
        <v>4831193.8806019071</v>
      </c>
      <c r="Q32" s="85">
        <v>4314089.7539514974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118</v>
      </c>
      <c r="B3" s="100"/>
      <c r="C3" s="100">
        <f t="shared" ref="C3" si="0">SUM(C4,C15,C17,C27)</f>
        <v>8027.041380798184</v>
      </c>
      <c r="D3" s="100">
        <f t="shared" ref="D3:Q3" si="1">SUM(D4,D15,D17,D27)</f>
        <v>8194.8529689922179</v>
      </c>
      <c r="E3" s="100">
        <f t="shared" si="1"/>
        <v>8487.5735705046809</v>
      </c>
      <c r="F3" s="100">
        <f t="shared" si="1"/>
        <v>8642.4352119619089</v>
      </c>
      <c r="G3" s="100">
        <f t="shared" si="1"/>
        <v>8393.8925387618146</v>
      </c>
      <c r="H3" s="100">
        <f t="shared" si="1"/>
        <v>8392.0510496197621</v>
      </c>
      <c r="I3" s="100">
        <f t="shared" si="1"/>
        <v>7771.329168323975</v>
      </c>
      <c r="J3" s="100">
        <f t="shared" si="1"/>
        <v>8890.1691721692841</v>
      </c>
      <c r="K3" s="100">
        <f t="shared" si="1"/>
        <v>8064.9320555573559</v>
      </c>
      <c r="L3" s="100">
        <f t="shared" si="1"/>
        <v>8879.904150226781</v>
      </c>
      <c r="M3" s="100">
        <f t="shared" si="1"/>
        <v>7449.4454474161803</v>
      </c>
      <c r="N3" s="100">
        <f t="shared" si="1"/>
        <v>8285.3575610841635</v>
      </c>
      <c r="O3" s="100">
        <f t="shared" si="1"/>
        <v>7382.5631818482634</v>
      </c>
      <c r="P3" s="100">
        <f t="shared" si="1"/>
        <v>6996.5337442562814</v>
      </c>
      <c r="Q3" s="100">
        <f t="shared" si="1"/>
        <v>6958.9079394566561</v>
      </c>
    </row>
    <row r="4" spans="1:17" ht="12.9" customHeight="1" x14ac:dyDescent="0.3">
      <c r="A4" s="89" t="s">
        <v>65</v>
      </c>
      <c r="B4" s="96"/>
      <c r="C4" s="96">
        <f t="shared" ref="C4" si="2">SUM(C5:C14)</f>
        <v>6354.1594319340793</v>
      </c>
      <c r="D4" s="96">
        <f t="shared" ref="D4:Q4" si="3">SUM(D5:D14)</f>
        <v>6427.5200628524235</v>
      </c>
      <c r="E4" s="96">
        <f t="shared" si="3"/>
        <v>6649.6587750647841</v>
      </c>
      <c r="F4" s="96">
        <f t="shared" si="3"/>
        <v>6746.636452579095</v>
      </c>
      <c r="G4" s="96">
        <f t="shared" si="3"/>
        <v>6551.8881988738867</v>
      </c>
      <c r="H4" s="96">
        <f t="shared" si="3"/>
        <v>6507.0722700611595</v>
      </c>
      <c r="I4" s="96">
        <f t="shared" si="3"/>
        <v>5944.5804298024104</v>
      </c>
      <c r="J4" s="96">
        <f t="shared" si="3"/>
        <v>6837.8551885273446</v>
      </c>
      <c r="K4" s="96">
        <f t="shared" si="3"/>
        <v>6156.7867816803155</v>
      </c>
      <c r="L4" s="96">
        <f t="shared" si="3"/>
        <v>6944.2862954574994</v>
      </c>
      <c r="M4" s="96">
        <f t="shared" si="3"/>
        <v>5587.5113851157494</v>
      </c>
      <c r="N4" s="96">
        <f t="shared" si="3"/>
        <v>6270.6024812102869</v>
      </c>
      <c r="O4" s="96">
        <f t="shared" si="3"/>
        <v>5534.9338679421826</v>
      </c>
      <c r="P4" s="96">
        <f t="shared" si="3"/>
        <v>5014.584181126701</v>
      </c>
      <c r="Q4" s="96">
        <f t="shared" si="3"/>
        <v>5065.5695566871136</v>
      </c>
    </row>
    <row r="5" spans="1:17" ht="12" customHeight="1" x14ac:dyDescent="0.3">
      <c r="A5" s="87" t="s">
        <v>58</v>
      </c>
      <c r="B5" s="95"/>
      <c r="C5" s="95">
        <v>218.44804442862045</v>
      </c>
      <c r="D5" s="95">
        <v>605.09833809598229</v>
      </c>
      <c r="E5" s="95">
        <v>254.94825668394799</v>
      </c>
      <c r="F5" s="95">
        <v>375.65169581334652</v>
      </c>
      <c r="G5" s="95">
        <v>459.87474320046118</v>
      </c>
      <c r="H5" s="95">
        <v>502.74386451933725</v>
      </c>
      <c r="I5" s="95">
        <v>305.09295295444605</v>
      </c>
      <c r="J5" s="95">
        <v>398.77205383442669</v>
      </c>
      <c r="K5" s="95">
        <v>344.97444800715908</v>
      </c>
      <c r="L5" s="95">
        <v>526.05898341781767</v>
      </c>
      <c r="M5" s="95">
        <v>325.99095979093573</v>
      </c>
      <c r="N5" s="95">
        <v>259.38535532891098</v>
      </c>
      <c r="O5" s="95">
        <v>135.11362734904833</v>
      </c>
      <c r="P5" s="95">
        <v>156.30754814588602</v>
      </c>
      <c r="Q5" s="95">
        <v>89.616347419693682</v>
      </c>
    </row>
    <row r="6" spans="1:17" ht="12" customHeight="1" x14ac:dyDescent="0.3">
      <c r="A6" s="87" t="s">
        <v>84</v>
      </c>
      <c r="B6" s="95"/>
      <c r="C6" s="95">
        <v>22.669052722861228</v>
      </c>
      <c r="D6" s="95">
        <v>30.655013263277464</v>
      </c>
      <c r="E6" s="95">
        <v>19.605473235591507</v>
      </c>
      <c r="F6" s="95">
        <v>43.852793742785124</v>
      </c>
      <c r="G6" s="95">
        <v>34.880606621878037</v>
      </c>
      <c r="H6" s="95">
        <v>72.376972083599867</v>
      </c>
      <c r="I6" s="95">
        <v>67.844445024248131</v>
      </c>
      <c r="J6" s="95">
        <v>61.060868216453002</v>
      </c>
      <c r="K6" s="95">
        <v>42.950744870330986</v>
      </c>
      <c r="L6" s="95">
        <v>33.61886048156461</v>
      </c>
      <c r="M6" s="95">
        <v>45.630638087749546</v>
      </c>
      <c r="N6" s="95">
        <v>19.093522085539064</v>
      </c>
      <c r="O6" s="95">
        <v>34.903599382795939</v>
      </c>
      <c r="P6" s="95">
        <v>24.629912633331561</v>
      </c>
      <c r="Q6" s="95">
        <v>8.8144362824887228</v>
      </c>
    </row>
    <row r="7" spans="1:17" ht="12" customHeight="1" x14ac:dyDescent="0.3">
      <c r="A7" s="87" t="s">
        <v>110</v>
      </c>
      <c r="B7" s="95"/>
      <c r="C7" s="95">
        <v>1521.1278141115527</v>
      </c>
      <c r="D7" s="95">
        <v>603.67537886719037</v>
      </c>
      <c r="E7" s="95">
        <v>988.26056559013944</v>
      </c>
      <c r="F7" s="95">
        <v>951.57236424031635</v>
      </c>
      <c r="G7" s="95">
        <v>976.10417913725564</v>
      </c>
      <c r="H7" s="95">
        <v>953.72108876379036</v>
      </c>
      <c r="I7" s="95">
        <v>429.60880285428891</v>
      </c>
      <c r="J7" s="95">
        <v>1175.7751173472154</v>
      </c>
      <c r="K7" s="95">
        <v>919.2359088743699</v>
      </c>
      <c r="L7" s="95">
        <v>910.95806404527718</v>
      </c>
      <c r="M7" s="95">
        <v>938.7555064696088</v>
      </c>
      <c r="N7" s="95">
        <v>739.36067484483885</v>
      </c>
      <c r="O7" s="95">
        <v>907.91231199159733</v>
      </c>
      <c r="P7" s="95">
        <v>1039.0905728292755</v>
      </c>
      <c r="Q7" s="95">
        <v>673.21234279917826</v>
      </c>
    </row>
    <row r="8" spans="1:17" ht="12" customHeight="1" x14ac:dyDescent="0.3">
      <c r="A8" s="87" t="s">
        <v>109</v>
      </c>
      <c r="B8" s="95"/>
      <c r="C8" s="95">
        <v>2604.0127006251732</v>
      </c>
      <c r="D8" s="95">
        <v>3017.743098867862</v>
      </c>
      <c r="E8" s="95">
        <v>3026.9777383946662</v>
      </c>
      <c r="F8" s="95">
        <v>3075.1762079677555</v>
      </c>
      <c r="G8" s="95">
        <v>2682.5541587364123</v>
      </c>
      <c r="H8" s="95">
        <v>2508.391012262201</v>
      </c>
      <c r="I8" s="95">
        <v>1828.6150728461141</v>
      </c>
      <c r="J8" s="95">
        <v>2964.5194822269768</v>
      </c>
      <c r="K8" s="95">
        <v>2546.1412790126933</v>
      </c>
      <c r="L8" s="95">
        <v>2641.7802401301424</v>
      </c>
      <c r="M8" s="95">
        <v>1733.2241645975284</v>
      </c>
      <c r="N8" s="95">
        <v>2919.6608508028812</v>
      </c>
      <c r="O8" s="95">
        <v>1721.1463202504624</v>
      </c>
      <c r="P8" s="95">
        <v>1549.4203155310233</v>
      </c>
      <c r="Q8" s="95">
        <v>2305.3170639286564</v>
      </c>
    </row>
    <row r="9" spans="1:17" ht="12" customHeight="1" x14ac:dyDescent="0.3">
      <c r="A9" s="87" t="s">
        <v>55</v>
      </c>
      <c r="B9" s="95"/>
      <c r="C9" s="95">
        <v>495.23694306875461</v>
      </c>
      <c r="D9" s="95">
        <v>1050.0807507736838</v>
      </c>
      <c r="E9" s="95">
        <v>1141.8450581989443</v>
      </c>
      <c r="F9" s="95">
        <v>1029.6760211289932</v>
      </c>
      <c r="G9" s="95">
        <v>1309.5197749714848</v>
      </c>
      <c r="H9" s="95">
        <v>1464.8825843257141</v>
      </c>
      <c r="I9" s="95">
        <v>2117.4014196079002</v>
      </c>
      <c r="J9" s="95">
        <v>1321.9320849530211</v>
      </c>
      <c r="K9" s="95">
        <v>1318.0895156477443</v>
      </c>
      <c r="L9" s="95">
        <v>1506.4765347140719</v>
      </c>
      <c r="M9" s="95">
        <v>1468.4405938139289</v>
      </c>
      <c r="N9" s="95">
        <v>1305.0000221209764</v>
      </c>
      <c r="O9" s="95">
        <v>1334.5042943223145</v>
      </c>
      <c r="P9" s="95">
        <v>1256.756603751156</v>
      </c>
      <c r="Q9" s="95">
        <v>976.37652930073784</v>
      </c>
    </row>
    <row r="10" spans="1:17" ht="12" customHeight="1" x14ac:dyDescent="0.3">
      <c r="A10" s="87" t="s">
        <v>79</v>
      </c>
      <c r="B10" s="95"/>
      <c r="C10" s="95">
        <v>2.5607991620083088</v>
      </c>
      <c r="D10" s="95">
        <v>5.931386789031122</v>
      </c>
      <c r="E10" s="95">
        <v>4.4075911972666386</v>
      </c>
      <c r="F10" s="95">
        <v>3.1584475624357595</v>
      </c>
      <c r="G10" s="95">
        <v>3.2421723546296621</v>
      </c>
      <c r="H10" s="95">
        <v>1.2757548735398336</v>
      </c>
      <c r="I10" s="95">
        <v>2.6635795859205587</v>
      </c>
      <c r="J10" s="95">
        <v>2.3471309318266544</v>
      </c>
      <c r="K10" s="95">
        <v>6.2745915985380156</v>
      </c>
      <c r="L10" s="95">
        <v>6.731583016358953</v>
      </c>
      <c r="M10" s="95">
        <v>7.5554600938226386</v>
      </c>
      <c r="N10" s="95">
        <v>7.9248534854548049</v>
      </c>
      <c r="O10" s="95">
        <v>3.6914638857438873</v>
      </c>
      <c r="P10" s="95">
        <v>7.456320003253162</v>
      </c>
      <c r="Q10" s="95">
        <v>4.7619272187976964</v>
      </c>
    </row>
    <row r="11" spans="1:17" ht="12" customHeight="1" x14ac:dyDescent="0.3">
      <c r="A11" s="87" t="s">
        <v>61</v>
      </c>
      <c r="B11" s="95"/>
      <c r="C11" s="95">
        <v>942.46610552191794</v>
      </c>
      <c r="D11" s="95">
        <v>554.16758335524537</v>
      </c>
      <c r="E11" s="95">
        <v>550.03113569876587</v>
      </c>
      <c r="F11" s="95">
        <v>686.45213372015485</v>
      </c>
      <c r="G11" s="95">
        <v>548.0275401538521</v>
      </c>
      <c r="H11" s="95">
        <v>467.43384725826564</v>
      </c>
      <c r="I11" s="95">
        <v>727.68346884008542</v>
      </c>
      <c r="J11" s="95">
        <v>497.06507575997114</v>
      </c>
      <c r="K11" s="95">
        <v>586.14107651930885</v>
      </c>
      <c r="L11" s="95">
        <v>854.99908327198193</v>
      </c>
      <c r="M11" s="95">
        <v>726.54270914189863</v>
      </c>
      <c r="N11" s="95">
        <v>606.0462773881701</v>
      </c>
      <c r="O11" s="95">
        <v>991.86363505901613</v>
      </c>
      <c r="P11" s="95">
        <v>616.9357803376223</v>
      </c>
      <c r="Q11" s="95">
        <v>594.11164581925539</v>
      </c>
    </row>
    <row r="12" spans="1:17" ht="12" customHeight="1" x14ac:dyDescent="0.3">
      <c r="A12" s="87" t="s">
        <v>115</v>
      </c>
      <c r="B12" s="95"/>
      <c r="C12" s="95">
        <v>73.687885126280861</v>
      </c>
      <c r="D12" s="95">
        <v>80.687841845179378</v>
      </c>
      <c r="E12" s="95">
        <v>99.227762346151536</v>
      </c>
      <c r="F12" s="95">
        <v>83.254770566899495</v>
      </c>
      <c r="G12" s="95">
        <v>85.196111980639415</v>
      </c>
      <c r="H12" s="95">
        <v>80.224182232570485</v>
      </c>
      <c r="I12" s="95">
        <v>67.754269076458016</v>
      </c>
      <c r="J12" s="95">
        <v>64.533745709547759</v>
      </c>
      <c r="K12" s="95">
        <v>65.22546985195325</v>
      </c>
      <c r="L12" s="95">
        <v>78.826456213890438</v>
      </c>
      <c r="M12" s="95">
        <v>78.394125536040988</v>
      </c>
      <c r="N12" s="95">
        <v>81.374379831476531</v>
      </c>
      <c r="O12" s="95">
        <v>114.05207865692486</v>
      </c>
      <c r="P12" s="95">
        <v>101.59242757491818</v>
      </c>
      <c r="Q12" s="95">
        <v>138.64368474837192</v>
      </c>
    </row>
    <row r="13" spans="1:17" ht="12" customHeight="1" x14ac:dyDescent="0.3">
      <c r="A13" s="51" t="s">
        <v>114</v>
      </c>
      <c r="B13" s="22"/>
      <c r="C13" s="22">
        <v>403.962700447938</v>
      </c>
      <c r="D13" s="22">
        <v>411.43832355120662</v>
      </c>
      <c r="E13" s="22">
        <v>480.67646622970608</v>
      </c>
      <c r="F13" s="22">
        <v>413.25142005876614</v>
      </c>
      <c r="G13" s="22">
        <v>369.84189893051803</v>
      </c>
      <c r="H13" s="22">
        <v>378.35389696774831</v>
      </c>
      <c r="I13" s="22">
        <v>331.95190671585772</v>
      </c>
      <c r="J13" s="22">
        <v>274.40250243810669</v>
      </c>
      <c r="K13" s="22">
        <v>260.79846664927402</v>
      </c>
      <c r="L13" s="22">
        <v>311.23976382905317</v>
      </c>
      <c r="M13" s="22">
        <v>199.13299797772447</v>
      </c>
      <c r="N13" s="22">
        <v>248.02818306427912</v>
      </c>
      <c r="O13" s="22">
        <v>225.57535959676127</v>
      </c>
      <c r="P13" s="22">
        <v>198.1534683844198</v>
      </c>
      <c r="Q13" s="22">
        <v>195.73044188997824</v>
      </c>
    </row>
    <row r="14" spans="1:17" ht="12" customHeight="1" x14ac:dyDescent="0.3">
      <c r="A14" s="99" t="s">
        <v>117</v>
      </c>
      <c r="B14" s="98"/>
      <c r="C14" s="98">
        <v>69.987386718971351</v>
      </c>
      <c r="D14" s="98">
        <v>68.042347443765266</v>
      </c>
      <c r="E14" s="98">
        <v>83.678727489604142</v>
      </c>
      <c r="F14" s="98">
        <v>84.590597777642813</v>
      </c>
      <c r="G14" s="98">
        <v>82.64701278675561</v>
      </c>
      <c r="H14" s="98">
        <v>77.669066774392192</v>
      </c>
      <c r="I14" s="98">
        <v>65.964512297091446</v>
      </c>
      <c r="J14" s="98">
        <v>77.447127109799553</v>
      </c>
      <c r="K14" s="98">
        <v>66.955280648943955</v>
      </c>
      <c r="L14" s="98">
        <v>73.596726337340982</v>
      </c>
      <c r="M14" s="98">
        <v>63.844229606509714</v>
      </c>
      <c r="N14" s="98">
        <v>84.728362257760082</v>
      </c>
      <c r="O14" s="98">
        <v>66.171177447517081</v>
      </c>
      <c r="P14" s="98">
        <v>64.241231935814398</v>
      </c>
      <c r="Q14" s="98">
        <v>78.985137279955794</v>
      </c>
    </row>
    <row r="15" spans="1:17" ht="12.9" customHeight="1" x14ac:dyDescent="0.3">
      <c r="A15" s="89" t="s">
        <v>112</v>
      </c>
      <c r="B15" s="96"/>
      <c r="C15" s="96">
        <f t="shared" ref="C15:Q15" si="4">C16</f>
        <v>45.6376893608372</v>
      </c>
      <c r="D15" s="96">
        <f t="shared" si="4"/>
        <v>41.803112478513611</v>
      </c>
      <c r="E15" s="96">
        <f t="shared" si="4"/>
        <v>36.89055965032852</v>
      </c>
      <c r="F15" s="96">
        <f t="shared" si="4"/>
        <v>53.347950542461746</v>
      </c>
      <c r="G15" s="96">
        <f t="shared" si="4"/>
        <v>52.115528418847802</v>
      </c>
      <c r="H15" s="96">
        <f t="shared" si="4"/>
        <v>55.35986541330994</v>
      </c>
      <c r="I15" s="96">
        <f t="shared" si="4"/>
        <v>51.021106910043798</v>
      </c>
      <c r="J15" s="96">
        <f t="shared" si="4"/>
        <v>78.181480472776144</v>
      </c>
      <c r="K15" s="96">
        <f t="shared" si="4"/>
        <v>81.116896899511005</v>
      </c>
      <c r="L15" s="96">
        <f t="shared" si="4"/>
        <v>71.874959067966401</v>
      </c>
      <c r="M15" s="96">
        <f t="shared" si="4"/>
        <v>77.142612671654135</v>
      </c>
      <c r="N15" s="96">
        <f t="shared" si="4"/>
        <v>86.459900903895274</v>
      </c>
      <c r="O15" s="96">
        <f t="shared" si="4"/>
        <v>76.643916922735485</v>
      </c>
      <c r="P15" s="96">
        <f t="shared" si="4"/>
        <v>94.275147726712518</v>
      </c>
      <c r="Q15" s="96">
        <f t="shared" si="4"/>
        <v>60.217136648490275</v>
      </c>
    </row>
    <row r="16" spans="1:17" ht="12" customHeight="1" x14ac:dyDescent="0.3">
      <c r="A16" s="87" t="s">
        <v>111</v>
      </c>
      <c r="B16" s="97"/>
      <c r="C16" s="97">
        <v>45.6376893608372</v>
      </c>
      <c r="D16" s="97">
        <v>41.803112478513611</v>
      </c>
      <c r="E16" s="97">
        <v>36.89055965032852</v>
      </c>
      <c r="F16" s="97">
        <v>53.347950542461746</v>
      </c>
      <c r="G16" s="97">
        <v>52.115528418847802</v>
      </c>
      <c r="H16" s="97">
        <v>55.35986541330994</v>
      </c>
      <c r="I16" s="97">
        <v>51.021106910043798</v>
      </c>
      <c r="J16" s="97">
        <v>78.181480472776144</v>
      </c>
      <c r="K16" s="97">
        <v>81.116896899511005</v>
      </c>
      <c r="L16" s="97">
        <v>71.874959067966401</v>
      </c>
      <c r="M16" s="97">
        <v>77.142612671654135</v>
      </c>
      <c r="N16" s="97">
        <v>86.459900903895274</v>
      </c>
      <c r="O16" s="97">
        <v>76.643916922735485</v>
      </c>
      <c r="P16" s="97">
        <v>94.275147726712518</v>
      </c>
      <c r="Q16" s="97">
        <v>60.217136648490275</v>
      </c>
    </row>
    <row r="17" spans="1:17" ht="12.9" customHeight="1" x14ac:dyDescent="0.3">
      <c r="A17" s="89" t="s">
        <v>63</v>
      </c>
      <c r="B17" s="96"/>
      <c r="C17" s="96">
        <f t="shared" ref="C17" si="5">SUM(C18:C26)</f>
        <v>1151.8034296202432</v>
      </c>
      <c r="D17" s="96">
        <f t="shared" ref="D17:Q17" si="6">SUM(D18:D26)</f>
        <v>1210.894041939006</v>
      </c>
      <c r="E17" s="96">
        <f t="shared" si="6"/>
        <v>1253.3752306709275</v>
      </c>
      <c r="F17" s="96">
        <f t="shared" si="6"/>
        <v>1270.035338431911</v>
      </c>
      <c r="G17" s="96">
        <f t="shared" si="6"/>
        <v>1253.5242055078518</v>
      </c>
      <c r="H17" s="96">
        <f t="shared" si="6"/>
        <v>1253.8456654074573</v>
      </c>
      <c r="I17" s="96">
        <f t="shared" si="6"/>
        <v>1231.0244823788028</v>
      </c>
      <c r="J17" s="96">
        <f t="shared" si="6"/>
        <v>1346.2436196631481</v>
      </c>
      <c r="K17" s="96">
        <f t="shared" si="6"/>
        <v>1248.8571305299135</v>
      </c>
      <c r="L17" s="96">
        <f t="shared" si="6"/>
        <v>1272.9778801525144</v>
      </c>
      <c r="M17" s="96">
        <f t="shared" si="6"/>
        <v>1224.2792084230719</v>
      </c>
      <c r="N17" s="96">
        <f t="shared" si="6"/>
        <v>1306.1890028470968</v>
      </c>
      <c r="O17" s="96">
        <f t="shared" si="6"/>
        <v>1215.8579417244578</v>
      </c>
      <c r="P17" s="96">
        <f t="shared" si="6"/>
        <v>1300.1774775074982</v>
      </c>
      <c r="Q17" s="96">
        <f t="shared" si="6"/>
        <v>1247.8397491421811</v>
      </c>
    </row>
    <row r="18" spans="1:17" ht="12" customHeight="1" x14ac:dyDescent="0.3">
      <c r="A18" s="87" t="s">
        <v>58</v>
      </c>
      <c r="B18" s="95"/>
      <c r="C18" s="95">
        <v>23.466129693868364</v>
      </c>
      <c r="D18" s="95">
        <v>65.611683755686855</v>
      </c>
      <c r="E18" s="95">
        <v>25.797060497827559</v>
      </c>
      <c r="F18" s="95">
        <v>46.640646215966143</v>
      </c>
      <c r="G18" s="95">
        <v>59.423886666544121</v>
      </c>
      <c r="H18" s="95">
        <v>55.207002250836702</v>
      </c>
      <c r="I18" s="95">
        <v>27.679074035276713</v>
      </c>
      <c r="J18" s="95">
        <v>37.293893189040602</v>
      </c>
      <c r="K18" s="95">
        <v>37.182793096846289</v>
      </c>
      <c r="L18" s="95">
        <v>52.530417040324458</v>
      </c>
      <c r="M18" s="95">
        <v>34.301721148005271</v>
      </c>
      <c r="N18" s="95">
        <v>30.162031336088166</v>
      </c>
      <c r="O18" s="95">
        <v>15.389737414930025</v>
      </c>
      <c r="P18" s="95">
        <v>18.272276244675734</v>
      </c>
      <c r="Q18" s="95">
        <v>7.4481998636439704</v>
      </c>
    </row>
    <row r="19" spans="1:17" s="28" customFormat="1" ht="12" customHeight="1" x14ac:dyDescent="0.3">
      <c r="A19" s="87" t="s">
        <v>84</v>
      </c>
      <c r="B19" s="95"/>
      <c r="C19" s="95">
        <v>5.8055092395496013</v>
      </c>
      <c r="D19" s="95">
        <v>8.579381215014628</v>
      </c>
      <c r="E19" s="95">
        <v>4.3665814032276735</v>
      </c>
      <c r="F19" s="95">
        <v>9.732408959375956</v>
      </c>
      <c r="G19" s="95">
        <v>8.825503860428956</v>
      </c>
      <c r="H19" s="95">
        <v>17.126600884945937</v>
      </c>
      <c r="I19" s="95">
        <v>16.802090314591013</v>
      </c>
      <c r="J19" s="95">
        <v>15.459269229626699</v>
      </c>
      <c r="K19" s="95">
        <v>7.4701765363125938</v>
      </c>
      <c r="L19" s="95">
        <v>8.4802572678690975</v>
      </c>
      <c r="M19" s="95">
        <v>6.092887633331495</v>
      </c>
      <c r="N19" s="95">
        <v>6.2758696972233121</v>
      </c>
      <c r="O19" s="95">
        <v>9.813938264072382</v>
      </c>
      <c r="P19" s="95">
        <v>5.829345031078784</v>
      </c>
      <c r="Q19" s="95">
        <v>1.0592241596925753</v>
      </c>
    </row>
    <row r="20" spans="1:17" ht="12" customHeight="1" x14ac:dyDescent="0.3">
      <c r="A20" s="87" t="s">
        <v>110</v>
      </c>
      <c r="B20" s="95"/>
      <c r="C20" s="95">
        <v>189.24987075250479</v>
      </c>
      <c r="D20" s="95">
        <v>61.374296046022117</v>
      </c>
      <c r="E20" s="95">
        <v>106.59354039546787</v>
      </c>
      <c r="F20" s="95">
        <v>107.70614420203351</v>
      </c>
      <c r="G20" s="95">
        <v>105.33937912630925</v>
      </c>
      <c r="H20" s="95">
        <v>113.96609769351147</v>
      </c>
      <c r="I20" s="95">
        <v>46.165023346391195</v>
      </c>
      <c r="J20" s="95">
        <v>142.43085957924984</v>
      </c>
      <c r="K20" s="95">
        <v>74.92853629161911</v>
      </c>
      <c r="L20" s="95">
        <v>91.58203534194466</v>
      </c>
      <c r="M20" s="95">
        <v>122.1394059456333</v>
      </c>
      <c r="N20" s="95">
        <v>88.012093332316937</v>
      </c>
      <c r="O20" s="95">
        <v>102.67629372928531</v>
      </c>
      <c r="P20" s="95">
        <v>159.16866692609099</v>
      </c>
      <c r="Q20" s="95">
        <v>93.563696362492692</v>
      </c>
    </row>
    <row r="21" spans="1:17" ht="12" customHeight="1" x14ac:dyDescent="0.3">
      <c r="A21" s="87" t="s">
        <v>109</v>
      </c>
      <c r="B21" s="95"/>
      <c r="C21" s="95">
        <v>379.17131339594783</v>
      </c>
      <c r="D21" s="95">
        <v>468.01503233099743</v>
      </c>
      <c r="E21" s="95">
        <v>435.91022693321491</v>
      </c>
      <c r="F21" s="95">
        <v>460.00377057080641</v>
      </c>
      <c r="G21" s="95">
        <v>348.94324545316351</v>
      </c>
      <c r="H21" s="95">
        <v>382.47752544880285</v>
      </c>
      <c r="I21" s="95">
        <v>298.30292174452097</v>
      </c>
      <c r="J21" s="95">
        <v>320.09719957250144</v>
      </c>
      <c r="K21" s="95">
        <v>448.6069668479426</v>
      </c>
      <c r="L21" s="95">
        <v>432.23081640261228</v>
      </c>
      <c r="M21" s="95">
        <v>316.52437485402231</v>
      </c>
      <c r="N21" s="95">
        <v>490.76192312907688</v>
      </c>
      <c r="O21" s="95">
        <v>266.3953581126857</v>
      </c>
      <c r="P21" s="95">
        <v>299.24305679297339</v>
      </c>
      <c r="Q21" s="95">
        <v>425.4153196931739</v>
      </c>
    </row>
    <row r="22" spans="1:17" ht="12" customHeight="1" x14ac:dyDescent="0.3">
      <c r="A22" s="87" t="s">
        <v>55</v>
      </c>
      <c r="B22" s="95"/>
      <c r="C22" s="95">
        <v>55.880091538705074</v>
      </c>
      <c r="D22" s="95">
        <v>96.278235657556081</v>
      </c>
      <c r="E22" s="95">
        <v>117.9928739358849</v>
      </c>
      <c r="F22" s="95">
        <v>98.53595081997635</v>
      </c>
      <c r="G22" s="95">
        <v>135.43327365609611</v>
      </c>
      <c r="H22" s="95">
        <v>152.99631770610034</v>
      </c>
      <c r="I22" s="95">
        <v>267.56991070185296</v>
      </c>
      <c r="J22" s="95">
        <v>149.42351614533541</v>
      </c>
      <c r="K22" s="95">
        <v>150.54127882255335</v>
      </c>
      <c r="L22" s="95">
        <v>153.30915564693618</v>
      </c>
      <c r="M22" s="95">
        <v>170.33579297582506</v>
      </c>
      <c r="N22" s="95">
        <v>127.59197462525783</v>
      </c>
      <c r="O22" s="95">
        <v>142.61590257358966</v>
      </c>
      <c r="P22" s="95">
        <v>177.96984841821171</v>
      </c>
      <c r="Q22" s="95">
        <v>89.097905069787785</v>
      </c>
    </row>
    <row r="23" spans="1:17" ht="12" customHeight="1" x14ac:dyDescent="0.3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3">
      <c r="A24" s="87" t="s">
        <v>61</v>
      </c>
      <c r="B24" s="95"/>
      <c r="C24" s="95">
        <v>104.78319078714695</v>
      </c>
      <c r="D24" s="95">
        <v>58.705036594827412</v>
      </c>
      <c r="E24" s="95">
        <v>58.403105994072234</v>
      </c>
      <c r="F24" s="95">
        <v>90.182515457150075</v>
      </c>
      <c r="G24" s="95">
        <v>57.847322164079202</v>
      </c>
      <c r="H24" s="95">
        <v>46.151768666814974</v>
      </c>
      <c r="I24" s="95">
        <v>79.571568997917694</v>
      </c>
      <c r="J24" s="95">
        <v>59.823898512265956</v>
      </c>
      <c r="K24" s="95">
        <v>74.425043907106627</v>
      </c>
      <c r="L24" s="95">
        <v>102.00498663775629</v>
      </c>
      <c r="M24" s="95">
        <v>113.855754864676</v>
      </c>
      <c r="N24" s="95">
        <v>73.064734503400771</v>
      </c>
      <c r="O24" s="95">
        <v>118.43261869764396</v>
      </c>
      <c r="P24" s="95">
        <v>93.15454870535325</v>
      </c>
      <c r="Q24" s="95">
        <v>73.440955876062276</v>
      </c>
    </row>
    <row r="25" spans="1:17" ht="12" customHeight="1" x14ac:dyDescent="0.3">
      <c r="A25" s="51" t="s">
        <v>60</v>
      </c>
      <c r="B25" s="22"/>
      <c r="C25" s="22">
        <v>347.35136564758454</v>
      </c>
      <c r="D25" s="22">
        <v>409.43345294430236</v>
      </c>
      <c r="E25" s="22">
        <v>439.78640298079671</v>
      </c>
      <c r="F25" s="22">
        <v>415.93575805504912</v>
      </c>
      <c r="G25" s="22">
        <v>469.58752083900919</v>
      </c>
      <c r="H25" s="22">
        <v>401.89014302259613</v>
      </c>
      <c r="I25" s="22">
        <v>396.56869480474603</v>
      </c>
      <c r="J25" s="22">
        <v>504.95806182417545</v>
      </c>
      <c r="K25" s="22">
        <v>332.01507387641067</v>
      </c>
      <c r="L25" s="22">
        <v>310.96995917771306</v>
      </c>
      <c r="M25" s="22">
        <v>342.30112820339014</v>
      </c>
      <c r="N25" s="22">
        <v>379.49467065511084</v>
      </c>
      <c r="O25" s="22">
        <v>446.45965811980653</v>
      </c>
      <c r="P25" s="22">
        <v>427.34241204406811</v>
      </c>
      <c r="Q25" s="22">
        <v>431.15520191846224</v>
      </c>
    </row>
    <row r="26" spans="1:17" ht="12" customHeight="1" x14ac:dyDescent="0.3">
      <c r="A26" s="49" t="s">
        <v>59</v>
      </c>
      <c r="B26" s="18"/>
      <c r="C26" s="18">
        <v>46.095958564936147</v>
      </c>
      <c r="D26" s="18">
        <v>42.896923394599078</v>
      </c>
      <c r="E26" s="18">
        <v>64.525438530435537</v>
      </c>
      <c r="F26" s="18">
        <v>41.298144151553394</v>
      </c>
      <c r="G26" s="18">
        <v>68.124073742221242</v>
      </c>
      <c r="H26" s="18">
        <v>84.030209733848821</v>
      </c>
      <c r="I26" s="18">
        <v>98.365198433506237</v>
      </c>
      <c r="J26" s="18">
        <v>116.75692161095279</v>
      </c>
      <c r="K26" s="18">
        <v>123.68726115112227</v>
      </c>
      <c r="L26" s="18">
        <v>121.87025263735848</v>
      </c>
      <c r="M26" s="18">
        <v>118.72814279818829</v>
      </c>
      <c r="N26" s="18">
        <v>110.82570556862204</v>
      </c>
      <c r="O26" s="18">
        <v>114.07443481244417</v>
      </c>
      <c r="P26" s="18">
        <v>119.19732334504614</v>
      </c>
      <c r="Q26" s="18">
        <v>126.65924619886573</v>
      </c>
    </row>
    <row r="27" spans="1:17" ht="12.9" customHeight="1" x14ac:dyDescent="0.3">
      <c r="A27" s="89" t="s">
        <v>62</v>
      </c>
      <c r="B27" s="96"/>
      <c r="C27" s="96">
        <f t="shared" ref="C27" si="7">SUM(C28:C32)</f>
        <v>475.44082988302443</v>
      </c>
      <c r="D27" s="96">
        <f t="shared" ref="D27:Q27" si="8">SUM(D28:D32)</f>
        <v>514.63575172227479</v>
      </c>
      <c r="E27" s="96">
        <f t="shared" si="8"/>
        <v>547.64900511864039</v>
      </c>
      <c r="F27" s="96">
        <f t="shared" si="8"/>
        <v>572.4154704084408</v>
      </c>
      <c r="G27" s="96">
        <f t="shared" si="8"/>
        <v>536.36460596122834</v>
      </c>
      <c r="H27" s="96">
        <f t="shared" si="8"/>
        <v>575.77324873783459</v>
      </c>
      <c r="I27" s="96">
        <f t="shared" si="8"/>
        <v>544.70314923271803</v>
      </c>
      <c r="J27" s="96">
        <f t="shared" si="8"/>
        <v>627.88888350601428</v>
      </c>
      <c r="K27" s="96">
        <f t="shared" si="8"/>
        <v>578.17124644761566</v>
      </c>
      <c r="L27" s="96">
        <f t="shared" si="8"/>
        <v>590.76501554880156</v>
      </c>
      <c r="M27" s="96">
        <f t="shared" si="8"/>
        <v>560.51224120570498</v>
      </c>
      <c r="N27" s="96">
        <f t="shared" si="8"/>
        <v>622.10617612288354</v>
      </c>
      <c r="O27" s="96">
        <f t="shared" si="8"/>
        <v>555.12745525888704</v>
      </c>
      <c r="P27" s="96">
        <f t="shared" si="8"/>
        <v>587.49693789536877</v>
      </c>
      <c r="Q27" s="96">
        <f t="shared" si="8"/>
        <v>585.28149697887125</v>
      </c>
    </row>
    <row r="28" spans="1:17" ht="12" customHeight="1" x14ac:dyDescent="0.3">
      <c r="A28" s="87" t="s">
        <v>58</v>
      </c>
      <c r="B28" s="95"/>
      <c r="C28" s="95">
        <v>5.5123459874943377</v>
      </c>
      <c r="D28" s="95">
        <v>11.811885939684045</v>
      </c>
      <c r="E28" s="95">
        <v>8.6220462971311438</v>
      </c>
      <c r="F28" s="95">
        <v>11.031876213057263</v>
      </c>
      <c r="G28" s="95">
        <v>12.282232479488298</v>
      </c>
      <c r="H28" s="95">
        <v>11.726518659498394</v>
      </c>
      <c r="I28" s="95">
        <v>5.3411860967012066</v>
      </c>
      <c r="J28" s="95">
        <v>11.459869478263096</v>
      </c>
      <c r="K28" s="95">
        <v>8.3697260073160944</v>
      </c>
      <c r="L28" s="95">
        <v>13.865711632111072</v>
      </c>
      <c r="M28" s="95">
        <v>12.24617299685039</v>
      </c>
      <c r="N28" s="95">
        <v>13.204547386507613</v>
      </c>
      <c r="O28" s="95">
        <v>8.1143341695224382</v>
      </c>
      <c r="P28" s="95">
        <v>12.69059724846367</v>
      </c>
      <c r="Q28" s="95">
        <v>9.6689204897947825</v>
      </c>
    </row>
    <row r="29" spans="1:17" s="28" customFormat="1" ht="12" customHeight="1" x14ac:dyDescent="0.3">
      <c r="A29" s="87" t="s">
        <v>84</v>
      </c>
      <c r="B29" s="95"/>
      <c r="C29" s="95">
        <v>3.6268131335927905</v>
      </c>
      <c r="D29" s="95">
        <v>5.3700335781871793</v>
      </c>
      <c r="E29" s="95">
        <v>3.3116812587755984</v>
      </c>
      <c r="F29" s="95">
        <v>6.5581462846932199</v>
      </c>
      <c r="G29" s="95">
        <v>6.8007546214412802</v>
      </c>
      <c r="H29" s="95">
        <v>9.6323586994164287</v>
      </c>
      <c r="I29" s="95">
        <v>12.71670434963006</v>
      </c>
      <c r="J29" s="95">
        <v>13.671406623676226</v>
      </c>
      <c r="K29" s="95">
        <v>5.2046419362169543</v>
      </c>
      <c r="L29" s="95">
        <v>9.0231516141413906</v>
      </c>
      <c r="M29" s="95">
        <v>7.9175008807312564</v>
      </c>
      <c r="N29" s="95">
        <v>0.48381440343982501</v>
      </c>
      <c r="O29" s="95">
        <v>4.2859855398659823</v>
      </c>
      <c r="P29" s="95">
        <v>1.1131682608597979</v>
      </c>
      <c r="Q29" s="95">
        <v>1.1619962588036057</v>
      </c>
    </row>
    <row r="30" spans="1:17" ht="12" customHeight="1" x14ac:dyDescent="0.3">
      <c r="A30" s="87" t="s">
        <v>109</v>
      </c>
      <c r="B30" s="95"/>
      <c r="C30" s="95">
        <v>194.12431911757955</v>
      </c>
      <c r="D30" s="95">
        <v>230.82656914164906</v>
      </c>
      <c r="E30" s="95">
        <v>245.94656427603945</v>
      </c>
      <c r="F30" s="95">
        <v>248.02645915791308</v>
      </c>
      <c r="G30" s="95">
        <v>220.66373870638873</v>
      </c>
      <c r="H30" s="95">
        <v>225.51651247751857</v>
      </c>
      <c r="I30" s="95">
        <v>165.97533204284989</v>
      </c>
      <c r="J30" s="95">
        <v>255.74916474269804</v>
      </c>
      <c r="K30" s="95">
        <v>268.00278028051997</v>
      </c>
      <c r="L30" s="95">
        <v>253.53997686765206</v>
      </c>
      <c r="M30" s="95">
        <v>193.26730498311281</v>
      </c>
      <c r="N30" s="95">
        <v>305.47784613753493</v>
      </c>
      <c r="O30" s="95">
        <v>171.18977642817856</v>
      </c>
      <c r="P30" s="95">
        <v>173.26873864209242</v>
      </c>
      <c r="Q30" s="95">
        <v>209.48237196036857</v>
      </c>
    </row>
    <row r="31" spans="1:17" ht="12" customHeight="1" x14ac:dyDescent="0.3">
      <c r="A31" s="87" t="s">
        <v>55</v>
      </c>
      <c r="B31" s="95"/>
      <c r="C31" s="95">
        <v>0.62960021785758224</v>
      </c>
      <c r="D31" s="95">
        <v>3.660489713809405</v>
      </c>
      <c r="E31" s="95">
        <v>9.7071563225144839</v>
      </c>
      <c r="F31" s="95">
        <v>12.204400718672971</v>
      </c>
      <c r="G31" s="95">
        <v>15.257689979592119</v>
      </c>
      <c r="H31" s="95">
        <v>7.3186921349785949</v>
      </c>
      <c r="I31" s="95">
        <v>21.844699707738695</v>
      </c>
      <c r="J31" s="95">
        <v>14.213406971816214</v>
      </c>
      <c r="K31" s="95">
        <v>11.169133780056173</v>
      </c>
      <c r="L31" s="95">
        <v>1.4647612545455546</v>
      </c>
      <c r="M31" s="95">
        <v>2.7181543130149559</v>
      </c>
      <c r="N31" s="95">
        <v>6.1133794110733843</v>
      </c>
      <c r="O31" s="95">
        <v>11.530766693254954</v>
      </c>
      <c r="P31" s="95">
        <v>8.3528453082279661</v>
      </c>
      <c r="Q31" s="95">
        <v>4.3720824369751652</v>
      </c>
    </row>
    <row r="32" spans="1:17" ht="12" customHeight="1" x14ac:dyDescent="0.3">
      <c r="A32" s="49" t="s">
        <v>60</v>
      </c>
      <c r="B32" s="18"/>
      <c r="C32" s="18">
        <v>271.54775142650021</v>
      </c>
      <c r="D32" s="18">
        <v>262.96677334894514</v>
      </c>
      <c r="E32" s="18">
        <v>280.06155696417977</v>
      </c>
      <c r="F32" s="18">
        <v>294.59458803410433</v>
      </c>
      <c r="G32" s="18">
        <v>281.36019017431784</v>
      </c>
      <c r="H32" s="18">
        <v>321.57916676642259</v>
      </c>
      <c r="I32" s="18">
        <v>338.82522703579815</v>
      </c>
      <c r="J32" s="18">
        <v>332.79503568956079</v>
      </c>
      <c r="K32" s="18">
        <v>285.42496444350638</v>
      </c>
      <c r="L32" s="18">
        <v>312.87141418035139</v>
      </c>
      <c r="M32" s="18">
        <v>344.36310803199552</v>
      </c>
      <c r="N32" s="18">
        <v>296.82658878432778</v>
      </c>
      <c r="O32" s="18">
        <v>360.00659242806512</v>
      </c>
      <c r="P32" s="18">
        <v>392.07158843572495</v>
      </c>
      <c r="Q32" s="18">
        <v>360.59612583292915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119</v>
      </c>
      <c r="B3" s="100"/>
      <c r="C3" s="100">
        <f t="shared" ref="C3" si="0">SUM(C4,C15,C17,C27)</f>
        <v>5545.6734532013388</v>
      </c>
      <c r="D3" s="100">
        <f t="shared" ref="D3:Q3" si="1">SUM(D4,D15,D17,D27)</f>
        <v>5541.0503700139525</v>
      </c>
      <c r="E3" s="100">
        <f t="shared" si="1"/>
        <v>5806.3548876246205</v>
      </c>
      <c r="F3" s="100">
        <f t="shared" si="1"/>
        <v>5960.4199531506138</v>
      </c>
      <c r="G3" s="100">
        <f t="shared" si="1"/>
        <v>5740.1384253396982</v>
      </c>
      <c r="H3" s="100">
        <f t="shared" si="1"/>
        <v>5764.0450431960799</v>
      </c>
      <c r="I3" s="100">
        <f t="shared" si="1"/>
        <v>5351.5400015065024</v>
      </c>
      <c r="J3" s="100">
        <f t="shared" si="1"/>
        <v>6240.8064756491522</v>
      </c>
      <c r="K3" s="100">
        <f t="shared" si="1"/>
        <v>5720.8897094029899</v>
      </c>
      <c r="L3" s="100">
        <f t="shared" si="1"/>
        <v>6403.9170896024343</v>
      </c>
      <c r="M3" s="100">
        <f t="shared" si="1"/>
        <v>5412.4443645482634</v>
      </c>
      <c r="N3" s="100">
        <f t="shared" si="1"/>
        <v>6123.9815912374161</v>
      </c>
      <c r="O3" s="100">
        <f t="shared" si="1"/>
        <v>5728.0799357421538</v>
      </c>
      <c r="P3" s="100">
        <f t="shared" si="1"/>
        <v>5440.4040491827791</v>
      </c>
      <c r="Q3" s="100">
        <f t="shared" si="1"/>
        <v>5582.4889184296781</v>
      </c>
    </row>
    <row r="4" spans="1:17" ht="12.9" customHeight="1" x14ac:dyDescent="0.3">
      <c r="A4" s="89" t="s">
        <v>65</v>
      </c>
      <c r="B4" s="96"/>
      <c r="C4" s="96">
        <f t="shared" ref="C4" si="2">SUM(C5:C14)</f>
        <v>4382.7548749611597</v>
      </c>
      <c r="D4" s="96">
        <f t="shared" ref="D4:Q4" si="3">SUM(D5:D14)</f>
        <v>4336.8149566287384</v>
      </c>
      <c r="E4" s="96">
        <f t="shared" si="3"/>
        <v>4546.1995663801044</v>
      </c>
      <c r="F4" s="96">
        <f t="shared" si="3"/>
        <v>4635.4843413564131</v>
      </c>
      <c r="G4" s="96">
        <f t="shared" si="3"/>
        <v>4436.8841977885959</v>
      </c>
      <c r="H4" s="96">
        <f t="shared" si="3"/>
        <v>4412.5491181425805</v>
      </c>
      <c r="I4" s="96">
        <f t="shared" si="3"/>
        <v>4014.418396059903</v>
      </c>
      <c r="J4" s="96">
        <f t="shared" si="3"/>
        <v>4687.6307358369786</v>
      </c>
      <c r="K4" s="96">
        <f t="shared" si="3"/>
        <v>4263.8058359893485</v>
      </c>
      <c r="L4" s="96">
        <f t="shared" si="3"/>
        <v>4917.8237932447992</v>
      </c>
      <c r="M4" s="96">
        <f t="shared" si="3"/>
        <v>3928.2854537589601</v>
      </c>
      <c r="N4" s="96">
        <f t="shared" si="3"/>
        <v>4522.5841435872071</v>
      </c>
      <c r="O4" s="96">
        <f t="shared" si="3"/>
        <v>4188.2883367624236</v>
      </c>
      <c r="P4" s="96">
        <f t="shared" si="3"/>
        <v>3752.3702049267426</v>
      </c>
      <c r="Q4" s="96">
        <f t="shared" si="3"/>
        <v>4031.103235488883</v>
      </c>
    </row>
    <row r="5" spans="1:17" ht="12" customHeight="1" x14ac:dyDescent="0.3">
      <c r="A5" s="87" t="s">
        <v>58</v>
      </c>
      <c r="B5" s="95"/>
      <c r="C5" s="95">
        <v>108.01463516758396</v>
      </c>
      <c r="D5" s="95">
        <v>301.00399254597681</v>
      </c>
      <c r="E5" s="95">
        <v>128.78270425461511</v>
      </c>
      <c r="F5" s="95">
        <v>188.57103048613658</v>
      </c>
      <c r="G5" s="95">
        <v>235.47280378684502</v>
      </c>
      <c r="H5" s="95">
        <v>261.54157880012895</v>
      </c>
      <c r="I5" s="95">
        <v>163.82614468500978</v>
      </c>
      <c r="J5" s="95">
        <v>207.36615173690546</v>
      </c>
      <c r="K5" s="95">
        <v>180.22302491255172</v>
      </c>
      <c r="L5" s="95">
        <v>283.23772330661586</v>
      </c>
      <c r="M5" s="95">
        <v>172.37472834051238</v>
      </c>
      <c r="N5" s="95">
        <v>133.05661212679499</v>
      </c>
      <c r="O5" s="95">
        <v>69.846992227220539</v>
      </c>
      <c r="P5" s="95">
        <v>79.92146204312148</v>
      </c>
      <c r="Q5" s="95">
        <v>45.990845865444371</v>
      </c>
    </row>
    <row r="6" spans="1:17" ht="12" customHeight="1" x14ac:dyDescent="0.3">
      <c r="A6" s="87" t="s">
        <v>84</v>
      </c>
      <c r="B6" s="95"/>
      <c r="C6" s="95">
        <v>14.750543231974037</v>
      </c>
      <c r="D6" s="95">
        <v>19.767226235769147</v>
      </c>
      <c r="E6" s="95">
        <v>12.830940599770924</v>
      </c>
      <c r="F6" s="95">
        <v>29.144980697203863</v>
      </c>
      <c r="G6" s="95">
        <v>22.600344815334498</v>
      </c>
      <c r="H6" s="95">
        <v>47.758145649242586</v>
      </c>
      <c r="I6" s="95">
        <v>44.519054247481051</v>
      </c>
      <c r="J6" s="95">
        <v>40.448297355212063</v>
      </c>
      <c r="K6" s="95">
        <v>28.367750199430624</v>
      </c>
      <c r="L6" s="95">
        <v>22.407379378114875</v>
      </c>
      <c r="M6" s="95">
        <v>30.530145059660271</v>
      </c>
      <c r="N6" s="95">
        <v>12.539455254289489</v>
      </c>
      <c r="O6" s="95">
        <v>23.810797031703579</v>
      </c>
      <c r="P6" s="95">
        <v>16.920628275816586</v>
      </c>
      <c r="Q6" s="95">
        <v>6.0391712785305067</v>
      </c>
    </row>
    <row r="7" spans="1:17" ht="12" customHeight="1" x14ac:dyDescent="0.3">
      <c r="A7" s="87" t="s">
        <v>110</v>
      </c>
      <c r="B7" s="95"/>
      <c r="C7" s="95">
        <v>1001.2986753640459</v>
      </c>
      <c r="D7" s="95">
        <v>387.53519178130909</v>
      </c>
      <c r="E7" s="95">
        <v>649.66644499901054</v>
      </c>
      <c r="F7" s="95">
        <v>615.88257939888092</v>
      </c>
      <c r="G7" s="95">
        <v>651.37363530717926</v>
      </c>
      <c r="H7" s="95">
        <v>644.73694668014707</v>
      </c>
      <c r="I7" s="95">
        <v>282.66412035937878</v>
      </c>
      <c r="J7" s="95">
        <v>795.8819132821327</v>
      </c>
      <c r="K7" s="95">
        <v>619.88316431254475</v>
      </c>
      <c r="L7" s="95">
        <v>630.01643005785911</v>
      </c>
      <c r="M7" s="95">
        <v>647.14922527275246</v>
      </c>
      <c r="N7" s="95">
        <v>521.91008156027647</v>
      </c>
      <c r="O7" s="95">
        <v>636.84167198933505</v>
      </c>
      <c r="P7" s="95">
        <v>734.31503820616228</v>
      </c>
      <c r="Q7" s="95">
        <v>465.98071797497801</v>
      </c>
    </row>
    <row r="8" spans="1:17" ht="12" customHeight="1" x14ac:dyDescent="0.3">
      <c r="A8" s="87" t="s">
        <v>109</v>
      </c>
      <c r="B8" s="95"/>
      <c r="C8" s="95">
        <v>1778.1503853702332</v>
      </c>
      <c r="D8" s="95">
        <v>2078.6436297965761</v>
      </c>
      <c r="E8" s="95">
        <v>2065.6709248666125</v>
      </c>
      <c r="F8" s="95">
        <v>2132.0634942696774</v>
      </c>
      <c r="G8" s="95">
        <v>1853.8770791303714</v>
      </c>
      <c r="H8" s="95">
        <v>1749.4552659370395</v>
      </c>
      <c r="I8" s="95">
        <v>1290.6949386438068</v>
      </c>
      <c r="J8" s="95">
        <v>2067.9910930614724</v>
      </c>
      <c r="K8" s="95">
        <v>1794.2217348403433</v>
      </c>
      <c r="L8" s="95">
        <v>1872.868952699416</v>
      </c>
      <c r="M8" s="95">
        <v>1224.1984052589808</v>
      </c>
      <c r="N8" s="95">
        <v>2105.1767179581329</v>
      </c>
      <c r="O8" s="95">
        <v>1224.62237828558</v>
      </c>
      <c r="P8" s="95">
        <v>1120.3152896557217</v>
      </c>
      <c r="Q8" s="95">
        <v>1700.3307063561151</v>
      </c>
    </row>
    <row r="9" spans="1:17" ht="12" customHeight="1" x14ac:dyDescent="0.3">
      <c r="A9" s="87" t="s">
        <v>55</v>
      </c>
      <c r="B9" s="95"/>
      <c r="C9" s="95">
        <v>273.17467366009134</v>
      </c>
      <c r="D9" s="95">
        <v>571.56632529911269</v>
      </c>
      <c r="E9" s="95">
        <v>630.93839915685783</v>
      </c>
      <c r="F9" s="95">
        <v>561.14460145595081</v>
      </c>
      <c r="G9" s="95">
        <v>710.23042919568388</v>
      </c>
      <c r="H9" s="95">
        <v>804.03661937851678</v>
      </c>
      <c r="I9" s="95">
        <v>1183.8279430675552</v>
      </c>
      <c r="J9" s="95">
        <v>727.93283189664794</v>
      </c>
      <c r="K9" s="95">
        <v>737.96728024152605</v>
      </c>
      <c r="L9" s="95">
        <v>866.94361083023875</v>
      </c>
      <c r="M9" s="95">
        <v>809.88961067934372</v>
      </c>
      <c r="N9" s="95">
        <v>727.71859423548676</v>
      </c>
      <c r="O9" s="95">
        <v>759.83489587810413</v>
      </c>
      <c r="P9" s="95">
        <v>712.13599447701779</v>
      </c>
      <c r="Q9" s="95">
        <v>580.85758270238807</v>
      </c>
    </row>
    <row r="10" spans="1:17" ht="12" customHeight="1" x14ac:dyDescent="0.3">
      <c r="A10" s="87" t="s">
        <v>79</v>
      </c>
      <c r="B10" s="95"/>
      <c r="C10" s="95">
        <v>2.0900082084321094</v>
      </c>
      <c r="D10" s="95">
        <v>4.7615451882426632</v>
      </c>
      <c r="E10" s="95">
        <v>3.6836949350798998</v>
      </c>
      <c r="F10" s="95">
        <v>2.6671479580441106</v>
      </c>
      <c r="G10" s="95">
        <v>2.6358434712750753</v>
      </c>
      <c r="H10" s="95">
        <v>1.046520174102646</v>
      </c>
      <c r="I10" s="95">
        <v>2.1515106314752153</v>
      </c>
      <c r="J10" s="95">
        <v>1.9388585669766962</v>
      </c>
      <c r="K10" s="95">
        <v>5.1854990735004005</v>
      </c>
      <c r="L10" s="95">
        <v>5.6844015556351621</v>
      </c>
      <c r="M10" s="95">
        <v>6.5181721931919956</v>
      </c>
      <c r="N10" s="95">
        <v>6.765473816787801</v>
      </c>
      <c r="O10" s="95">
        <v>3.1115453098253401</v>
      </c>
      <c r="P10" s="95">
        <v>6.4234312723542928</v>
      </c>
      <c r="Q10" s="95">
        <v>4.1132317693322911</v>
      </c>
    </row>
    <row r="11" spans="1:17" ht="12" customHeight="1" x14ac:dyDescent="0.3">
      <c r="A11" s="87" t="s">
        <v>61</v>
      </c>
      <c r="B11" s="95"/>
      <c r="C11" s="95">
        <v>717.12393508738762</v>
      </c>
      <c r="D11" s="95">
        <v>463.85513858019129</v>
      </c>
      <c r="E11" s="95">
        <v>443.2866569552499</v>
      </c>
      <c r="F11" s="95">
        <v>562.62925995136095</v>
      </c>
      <c r="G11" s="95">
        <v>446.57117970244894</v>
      </c>
      <c r="H11" s="95">
        <v>385.9652219008961</v>
      </c>
      <c r="I11" s="95">
        <v>591.03180439676362</v>
      </c>
      <c r="J11" s="95">
        <v>418.74098062605992</v>
      </c>
      <c r="K11" s="95">
        <v>477.14249662243759</v>
      </c>
      <c r="L11" s="95">
        <v>716.21249818725335</v>
      </c>
      <c r="M11" s="95">
        <v>604.72771492441314</v>
      </c>
      <c r="N11" s="95">
        <v>488.32194380715964</v>
      </c>
      <c r="O11" s="95">
        <v>857.53394361939229</v>
      </c>
      <c r="P11" s="95">
        <v>525.77274594864923</v>
      </c>
      <c r="Q11" s="95">
        <v>519.70196555624409</v>
      </c>
    </row>
    <row r="12" spans="1:17" ht="12" customHeight="1" x14ac:dyDescent="0.3">
      <c r="A12" s="87" t="s">
        <v>115</v>
      </c>
      <c r="B12" s="95"/>
      <c r="C12" s="95">
        <v>94.485221824343185</v>
      </c>
      <c r="D12" s="95">
        <v>108.71320703783842</v>
      </c>
      <c r="E12" s="95">
        <v>138.25144673195621</v>
      </c>
      <c r="F12" s="95">
        <v>122.92068503790883</v>
      </c>
      <c r="G12" s="95">
        <v>131.97457473291161</v>
      </c>
      <c r="H12" s="95">
        <v>133.53156083528907</v>
      </c>
      <c r="I12" s="95">
        <v>119.17827782732681</v>
      </c>
      <c r="J12" s="95">
        <v>126.0667939380988</v>
      </c>
      <c r="K12" s="95">
        <v>142.16015641159504</v>
      </c>
      <c r="L12" s="95">
        <v>188.65469943614161</v>
      </c>
      <c r="M12" s="95">
        <v>203.0480254985255</v>
      </c>
      <c r="N12" s="95">
        <v>232.6087982124287</v>
      </c>
      <c r="O12" s="95">
        <v>353.07818820681706</v>
      </c>
      <c r="P12" s="95">
        <v>323.01658825196137</v>
      </c>
      <c r="Q12" s="95">
        <v>459.45353794668847</v>
      </c>
    </row>
    <row r="13" spans="1:17" ht="12" customHeight="1" x14ac:dyDescent="0.3">
      <c r="A13" s="51" t="s">
        <v>114</v>
      </c>
      <c r="B13" s="22"/>
      <c r="C13" s="22">
        <v>319.53280782316631</v>
      </c>
      <c r="D13" s="22">
        <v>328.81919746567337</v>
      </c>
      <c r="E13" s="22">
        <v>384.01791124676811</v>
      </c>
      <c r="F13" s="22">
        <v>330.5933272904586</v>
      </c>
      <c r="G13" s="22">
        <v>294.66503276785625</v>
      </c>
      <c r="H13" s="22">
        <v>302.73732268477374</v>
      </c>
      <c r="I13" s="22">
        <v>267.34298081960304</v>
      </c>
      <c r="J13" s="22">
        <v>220.38020956703045</v>
      </c>
      <c r="K13" s="22">
        <v>208.63105914529058</v>
      </c>
      <c r="L13" s="22">
        <v>254.83911382983155</v>
      </c>
      <c r="M13" s="22">
        <v>163.35631777220129</v>
      </c>
      <c r="N13" s="22">
        <v>206.23446656950642</v>
      </c>
      <c r="O13" s="22">
        <v>190.98963728478572</v>
      </c>
      <c r="P13" s="22">
        <v>167.1789730587175</v>
      </c>
      <c r="Q13" s="22">
        <v>166.86747172970001</v>
      </c>
    </row>
    <row r="14" spans="1:17" ht="12" customHeight="1" x14ac:dyDescent="0.3">
      <c r="A14" s="99" t="s">
        <v>117</v>
      </c>
      <c r="B14" s="98"/>
      <c r="C14" s="98">
        <v>74.133989223902475</v>
      </c>
      <c r="D14" s="98">
        <v>72.149502698049474</v>
      </c>
      <c r="E14" s="98">
        <v>89.070442634183749</v>
      </c>
      <c r="F14" s="98">
        <v>89.867234810791146</v>
      </c>
      <c r="G14" s="98">
        <v>87.483274878690239</v>
      </c>
      <c r="H14" s="98">
        <v>81.739936102444133</v>
      </c>
      <c r="I14" s="98">
        <v>69.18162138150312</v>
      </c>
      <c r="J14" s="98">
        <v>80.883605806441167</v>
      </c>
      <c r="K14" s="98">
        <v>70.023670230128317</v>
      </c>
      <c r="L14" s="98">
        <v>76.958983963693669</v>
      </c>
      <c r="M14" s="98">
        <v>66.493108759378416</v>
      </c>
      <c r="N14" s="98">
        <v>88.252000046344108</v>
      </c>
      <c r="O14" s="98">
        <v>68.618286929658794</v>
      </c>
      <c r="P14" s="98">
        <v>66.370053737220502</v>
      </c>
      <c r="Q14" s="98">
        <v>81.768004309462953</v>
      </c>
    </row>
    <row r="15" spans="1:17" ht="12.9" customHeight="1" x14ac:dyDescent="0.3">
      <c r="A15" s="89" t="s">
        <v>112</v>
      </c>
      <c r="B15" s="96"/>
      <c r="C15" s="96">
        <f t="shared" ref="C15:Q15" si="4">C16</f>
        <v>84.354208154038389</v>
      </c>
      <c r="D15" s="96">
        <f t="shared" si="4"/>
        <v>78.974208145033558</v>
      </c>
      <c r="E15" s="96">
        <f t="shared" si="4"/>
        <v>71.9333387781939</v>
      </c>
      <c r="F15" s="96">
        <f t="shared" si="4"/>
        <v>107.68276801666467</v>
      </c>
      <c r="G15" s="96">
        <f t="shared" si="4"/>
        <v>110.14654768432442</v>
      </c>
      <c r="H15" s="96">
        <f t="shared" si="4"/>
        <v>122.1207792935049</v>
      </c>
      <c r="I15" s="96">
        <f t="shared" si="4"/>
        <v>117.21513938950211</v>
      </c>
      <c r="J15" s="96">
        <f t="shared" si="4"/>
        <v>188.5094893996359</v>
      </c>
      <c r="K15" s="96">
        <f t="shared" si="4"/>
        <v>209.10980667290875</v>
      </c>
      <c r="L15" s="96">
        <f t="shared" si="4"/>
        <v>199.4178913200422</v>
      </c>
      <c r="M15" s="96">
        <f t="shared" si="4"/>
        <v>230.32821001285856</v>
      </c>
      <c r="N15" s="96">
        <f t="shared" si="4"/>
        <v>274.6727051184867</v>
      </c>
      <c r="O15" s="96">
        <f t="shared" si="4"/>
        <v>257.51965331820799</v>
      </c>
      <c r="P15" s="96">
        <f t="shared" si="4"/>
        <v>336.7141324465307</v>
      </c>
      <c r="Q15" s="96">
        <f t="shared" si="4"/>
        <v>221.76217155067897</v>
      </c>
    </row>
    <row r="16" spans="1:17" ht="12" customHeight="1" x14ac:dyDescent="0.3">
      <c r="A16" s="87" t="s">
        <v>111</v>
      </c>
      <c r="B16" s="97"/>
      <c r="C16" s="97">
        <v>84.354208154038389</v>
      </c>
      <c r="D16" s="97">
        <v>78.974208145033558</v>
      </c>
      <c r="E16" s="97">
        <v>71.9333387781939</v>
      </c>
      <c r="F16" s="97">
        <v>107.68276801666467</v>
      </c>
      <c r="G16" s="97">
        <v>110.14654768432442</v>
      </c>
      <c r="H16" s="97">
        <v>122.1207792935049</v>
      </c>
      <c r="I16" s="97">
        <v>117.21513938950211</v>
      </c>
      <c r="J16" s="97">
        <v>188.5094893996359</v>
      </c>
      <c r="K16" s="97">
        <v>209.10980667290875</v>
      </c>
      <c r="L16" s="97">
        <v>199.4178913200422</v>
      </c>
      <c r="M16" s="97">
        <v>230.32821001285856</v>
      </c>
      <c r="N16" s="97">
        <v>274.6727051184867</v>
      </c>
      <c r="O16" s="97">
        <v>257.51965331820799</v>
      </c>
      <c r="P16" s="97">
        <v>336.7141324465307</v>
      </c>
      <c r="Q16" s="97">
        <v>221.76217155067897</v>
      </c>
    </row>
    <row r="17" spans="1:17" ht="12.9" customHeight="1" x14ac:dyDescent="0.3">
      <c r="A17" s="89" t="s">
        <v>63</v>
      </c>
      <c r="B17" s="96"/>
      <c r="C17" s="96">
        <f t="shared" ref="C17:Q17" si="5">SUM(C18:C26)</f>
        <v>755.1189207393503</v>
      </c>
      <c r="D17" s="96">
        <f t="shared" si="5"/>
        <v>785.14296575636831</v>
      </c>
      <c r="E17" s="96">
        <f t="shared" si="5"/>
        <v>824.62396886410852</v>
      </c>
      <c r="F17" s="96">
        <f t="shared" si="5"/>
        <v>835.13777776664267</v>
      </c>
      <c r="G17" s="96">
        <f t="shared" si="5"/>
        <v>832.27584239511339</v>
      </c>
      <c r="H17" s="96">
        <f t="shared" si="5"/>
        <v>831.95887474240669</v>
      </c>
      <c r="I17" s="96">
        <f t="shared" si="5"/>
        <v>831.97776192535343</v>
      </c>
      <c r="J17" s="96">
        <f t="shared" si="5"/>
        <v>932.25851441335033</v>
      </c>
      <c r="K17" s="96">
        <f t="shared" si="5"/>
        <v>855.27306799983978</v>
      </c>
      <c r="L17" s="96">
        <f t="shared" si="5"/>
        <v>877.60841720194753</v>
      </c>
      <c r="M17" s="96">
        <f t="shared" si="5"/>
        <v>850.5900277560952</v>
      </c>
      <c r="N17" s="96">
        <f t="shared" si="5"/>
        <v>906.37738533604499</v>
      </c>
      <c r="O17" s="96">
        <f t="shared" si="5"/>
        <v>875.74661327972206</v>
      </c>
      <c r="P17" s="96">
        <f t="shared" si="5"/>
        <v>916.94407019497362</v>
      </c>
      <c r="Q17" s="96">
        <f t="shared" si="5"/>
        <v>904.58023902216337</v>
      </c>
    </row>
    <row r="18" spans="1:17" ht="12" customHeight="1" x14ac:dyDescent="0.3">
      <c r="A18" s="87" t="s">
        <v>58</v>
      </c>
      <c r="B18" s="95"/>
      <c r="C18" s="95">
        <v>10.355186340934603</v>
      </c>
      <c r="D18" s="95">
        <v>29.288864663454483</v>
      </c>
      <c r="E18" s="95">
        <v>11.499272610899908</v>
      </c>
      <c r="F18" s="95">
        <v>20.957503367300259</v>
      </c>
      <c r="G18" s="95">
        <v>26.967628323838678</v>
      </c>
      <c r="H18" s="95">
        <v>25.110211289402599</v>
      </c>
      <c r="I18" s="95">
        <v>12.820640529666791</v>
      </c>
      <c r="J18" s="95">
        <v>17.213658600318908</v>
      </c>
      <c r="K18" s="95">
        <v>17.411324253260567</v>
      </c>
      <c r="L18" s="95">
        <v>24.199393031662044</v>
      </c>
      <c r="M18" s="95">
        <v>16.102400800670406</v>
      </c>
      <c r="N18" s="95">
        <v>14.055328545099723</v>
      </c>
      <c r="O18" s="95">
        <v>7.187831671904565</v>
      </c>
      <c r="P18" s="95">
        <v>8.5073510369279823</v>
      </c>
      <c r="Q18" s="95">
        <v>3.4582077808947362</v>
      </c>
    </row>
    <row r="19" spans="1:17" s="28" customFormat="1" ht="12" customHeight="1" x14ac:dyDescent="0.3">
      <c r="A19" s="87" t="s">
        <v>84</v>
      </c>
      <c r="B19" s="95"/>
      <c r="C19" s="95">
        <v>3.3063079207232495</v>
      </c>
      <c r="D19" s="95">
        <v>4.8819694854309139</v>
      </c>
      <c r="E19" s="95">
        <v>2.536312963233275</v>
      </c>
      <c r="F19" s="95">
        <v>5.7502101501251772</v>
      </c>
      <c r="G19" s="95">
        <v>5.0659247062507067</v>
      </c>
      <c r="H19" s="95">
        <v>9.999743866401742</v>
      </c>
      <c r="I19" s="95">
        <v>9.8535023578843148</v>
      </c>
      <c r="J19" s="95">
        <v>9.1563853493942666</v>
      </c>
      <c r="K19" s="95">
        <v>4.4601039416425277</v>
      </c>
      <c r="L19" s="95">
        <v>5.0509378489668144</v>
      </c>
      <c r="M19" s="95">
        <v>3.6784505329857451</v>
      </c>
      <c r="N19" s="95">
        <v>3.7160581419168834</v>
      </c>
      <c r="O19" s="95">
        <v>5.9030240955106912</v>
      </c>
      <c r="P19" s="95">
        <v>3.4692051882400317</v>
      </c>
      <c r="Q19" s="95">
        <v>0.60997312519197633</v>
      </c>
    </row>
    <row r="20" spans="1:17" ht="12" customHeight="1" x14ac:dyDescent="0.3">
      <c r="A20" s="87" t="s">
        <v>110</v>
      </c>
      <c r="B20" s="95"/>
      <c r="C20" s="95">
        <v>109.12977849894109</v>
      </c>
      <c r="D20" s="95">
        <v>34.187292195796445</v>
      </c>
      <c r="E20" s="95">
        <v>60.590127687342132</v>
      </c>
      <c r="F20" s="95">
        <v>59.948470012944824</v>
      </c>
      <c r="G20" s="95">
        <v>61.736227264951708</v>
      </c>
      <c r="H20" s="95">
        <v>67.700176183184524</v>
      </c>
      <c r="I20" s="95">
        <v>26.134567863308988</v>
      </c>
      <c r="J20" s="95">
        <v>84.877520240703262</v>
      </c>
      <c r="K20" s="95">
        <v>43.202238155216989</v>
      </c>
      <c r="L20" s="95">
        <v>55.117630077484883</v>
      </c>
      <c r="M20" s="95">
        <v>73.44916096626082</v>
      </c>
      <c r="N20" s="95">
        <v>54.577811521918996</v>
      </c>
      <c r="O20" s="95">
        <v>61.843659663615959</v>
      </c>
      <c r="P20" s="95">
        <v>97.774273381918775</v>
      </c>
      <c r="Q20" s="95">
        <v>55.362573299299562</v>
      </c>
    </row>
    <row r="21" spans="1:17" ht="12" customHeight="1" x14ac:dyDescent="0.3">
      <c r="A21" s="87" t="s">
        <v>109</v>
      </c>
      <c r="B21" s="95"/>
      <c r="C21" s="95">
        <v>221.22600645940392</v>
      </c>
      <c r="D21" s="95">
        <v>277.1912405403923</v>
      </c>
      <c r="E21" s="95">
        <v>256.59446415220731</v>
      </c>
      <c r="F21" s="95">
        <v>273.46269433431024</v>
      </c>
      <c r="G21" s="95">
        <v>208.42928304456723</v>
      </c>
      <c r="H21" s="95">
        <v>230.56729290348531</v>
      </c>
      <c r="I21" s="95">
        <v>184.33321913028325</v>
      </c>
      <c r="J21" s="95">
        <v>193.22957694096755</v>
      </c>
      <c r="K21" s="95">
        <v>273.40639941177432</v>
      </c>
      <c r="L21" s="95">
        <v>264.5528583872487</v>
      </c>
      <c r="M21" s="95">
        <v>193.43904738625972</v>
      </c>
      <c r="N21" s="95">
        <v>305.77854575251416</v>
      </c>
      <c r="O21" s="95">
        <v>164.16229006179819</v>
      </c>
      <c r="P21" s="95">
        <v>184.82622904403567</v>
      </c>
      <c r="Q21" s="95">
        <v>270.69645328336748</v>
      </c>
    </row>
    <row r="22" spans="1:17" ht="12" customHeight="1" x14ac:dyDescent="0.3">
      <c r="A22" s="87" t="s">
        <v>55</v>
      </c>
      <c r="B22" s="95"/>
      <c r="C22" s="95">
        <v>27.795825484561131</v>
      </c>
      <c r="D22" s="95">
        <v>47.496786991663313</v>
      </c>
      <c r="E22" s="95">
        <v>58.230537189063561</v>
      </c>
      <c r="F22" s="95">
        <v>48.330842744054465</v>
      </c>
      <c r="G22" s="95">
        <v>67.340439631642553</v>
      </c>
      <c r="H22" s="95">
        <v>76.60782945654735</v>
      </c>
      <c r="I22" s="95">
        <v>133.97995912653636</v>
      </c>
      <c r="J22" s="95">
        <v>74.758481655593059</v>
      </c>
      <c r="K22" s="95">
        <v>76.603421426461537</v>
      </c>
      <c r="L22" s="95">
        <v>79.371066669269752</v>
      </c>
      <c r="M22" s="95">
        <v>86.360574132852093</v>
      </c>
      <c r="N22" s="95">
        <v>64.526886250027133</v>
      </c>
      <c r="O22" s="95">
        <v>72.854596744183254</v>
      </c>
      <c r="P22" s="95">
        <v>90.869435986190808</v>
      </c>
      <c r="Q22" s="95">
        <v>47.415551468879336</v>
      </c>
    </row>
    <row r="23" spans="1:17" ht="12" customHeight="1" x14ac:dyDescent="0.3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3">
      <c r="A24" s="87" t="s">
        <v>61</v>
      </c>
      <c r="B24" s="95"/>
      <c r="C24" s="95">
        <v>86.110712957569206</v>
      </c>
      <c r="D24" s="95">
        <v>51.022348095416305</v>
      </c>
      <c r="E24" s="95">
        <v>49.828972958622899</v>
      </c>
      <c r="F24" s="95">
        <v>76.751619275858005</v>
      </c>
      <c r="G24" s="95">
        <v>49.152979462911176</v>
      </c>
      <c r="H24" s="95">
        <v>40.092638371441446</v>
      </c>
      <c r="I24" s="95">
        <v>68.08921431791542</v>
      </c>
      <c r="J24" s="95">
        <v>52.628802279042425</v>
      </c>
      <c r="K24" s="95">
        <v>63.788375681688215</v>
      </c>
      <c r="L24" s="95">
        <v>89.457201472558538</v>
      </c>
      <c r="M24" s="95">
        <v>98.511824359288937</v>
      </c>
      <c r="N24" s="95">
        <v>62.168754157173474</v>
      </c>
      <c r="O24" s="95">
        <v>104.63894117890719</v>
      </c>
      <c r="P24" s="95">
        <v>82.170439010145301</v>
      </c>
      <c r="Q24" s="95">
        <v>65.068305519852288</v>
      </c>
    </row>
    <row r="25" spans="1:17" ht="12" customHeight="1" x14ac:dyDescent="0.3">
      <c r="A25" s="51" t="s">
        <v>60</v>
      </c>
      <c r="B25" s="22"/>
      <c r="C25" s="22">
        <v>250.23297393755817</v>
      </c>
      <c r="D25" s="22">
        <v>297.50662554413447</v>
      </c>
      <c r="E25" s="22">
        <v>320.007290944717</v>
      </c>
      <c r="F25" s="22">
        <v>308.0076352841607</v>
      </c>
      <c r="G25" s="22">
        <v>344.64455851038423</v>
      </c>
      <c r="H25" s="22">
        <v>296.69541439778425</v>
      </c>
      <c r="I25" s="22">
        <v>297.13436356264816</v>
      </c>
      <c r="J25" s="22">
        <v>382.47159923998868</v>
      </c>
      <c r="K25" s="22">
        <v>251.43607872316275</v>
      </c>
      <c r="L25" s="22">
        <v>236.80579537583424</v>
      </c>
      <c r="M25" s="22">
        <v>259.1631943065114</v>
      </c>
      <c r="N25" s="22">
        <v>289.55922584778006</v>
      </c>
      <c r="O25" s="22">
        <v>344.08148943088935</v>
      </c>
      <c r="P25" s="22">
        <v>328.87554054723267</v>
      </c>
      <c r="Q25" s="22">
        <v>333.6642489176071</v>
      </c>
    </row>
    <row r="26" spans="1:17" ht="12" customHeight="1" x14ac:dyDescent="0.3">
      <c r="A26" s="49" t="s">
        <v>59</v>
      </c>
      <c r="B26" s="18"/>
      <c r="C26" s="18">
        <v>46.962129139658984</v>
      </c>
      <c r="D26" s="18">
        <v>43.567838240080043</v>
      </c>
      <c r="E26" s="18">
        <v>65.336990358022419</v>
      </c>
      <c r="F26" s="18">
        <v>41.928802597889096</v>
      </c>
      <c r="G26" s="18">
        <v>68.93880145056707</v>
      </c>
      <c r="H26" s="18">
        <v>85.185568274159451</v>
      </c>
      <c r="I26" s="18">
        <v>99.632295037110282</v>
      </c>
      <c r="J26" s="18">
        <v>117.92249010734227</v>
      </c>
      <c r="K26" s="18">
        <v>124.96512640663302</v>
      </c>
      <c r="L26" s="18">
        <v>123.05353433892257</v>
      </c>
      <c r="M26" s="18">
        <v>119.88537527126611</v>
      </c>
      <c r="N26" s="18">
        <v>111.99477511961454</v>
      </c>
      <c r="O26" s="18">
        <v>115.07478043291296</v>
      </c>
      <c r="P26" s="18">
        <v>120.45159600028245</v>
      </c>
      <c r="Q26" s="18">
        <v>128.30492562707079</v>
      </c>
    </row>
    <row r="27" spans="1:17" ht="12.9" customHeight="1" x14ac:dyDescent="0.3">
      <c r="A27" s="89" t="s">
        <v>62</v>
      </c>
      <c r="B27" s="96"/>
      <c r="C27" s="96">
        <f t="shared" ref="C27:Q27" si="6">SUM(C28:C32)</f>
        <v>323.44544934679124</v>
      </c>
      <c r="D27" s="96">
        <f t="shared" si="6"/>
        <v>340.11823948381198</v>
      </c>
      <c r="E27" s="96">
        <f t="shared" si="6"/>
        <v>363.59801360221371</v>
      </c>
      <c r="F27" s="96">
        <f t="shared" si="6"/>
        <v>382.11506601089354</v>
      </c>
      <c r="G27" s="96">
        <f t="shared" si="6"/>
        <v>360.83183747166436</v>
      </c>
      <c r="H27" s="96">
        <f t="shared" si="6"/>
        <v>397.4162710175882</v>
      </c>
      <c r="I27" s="96">
        <f t="shared" si="6"/>
        <v>387.92870413174421</v>
      </c>
      <c r="J27" s="96">
        <f t="shared" si="6"/>
        <v>432.40773599918782</v>
      </c>
      <c r="K27" s="96">
        <f t="shared" si="6"/>
        <v>392.70099874089249</v>
      </c>
      <c r="L27" s="96">
        <f t="shared" si="6"/>
        <v>409.06698783564605</v>
      </c>
      <c r="M27" s="96">
        <f t="shared" si="6"/>
        <v>403.2406730203495</v>
      </c>
      <c r="N27" s="96">
        <f t="shared" si="6"/>
        <v>420.34735719567681</v>
      </c>
      <c r="O27" s="96">
        <f t="shared" si="6"/>
        <v>406.52533238180058</v>
      </c>
      <c r="P27" s="96">
        <f t="shared" si="6"/>
        <v>434.37564161453219</v>
      </c>
      <c r="Q27" s="96">
        <f t="shared" si="6"/>
        <v>425.04327236795234</v>
      </c>
    </row>
    <row r="28" spans="1:17" ht="12" customHeight="1" x14ac:dyDescent="0.3">
      <c r="A28" s="87" t="s">
        <v>58</v>
      </c>
      <c r="B28" s="95"/>
      <c r="C28" s="95">
        <v>1.846470852922284</v>
      </c>
      <c r="D28" s="95">
        <v>3.9939798460165208</v>
      </c>
      <c r="E28" s="95">
        <v>2.938299982178703</v>
      </c>
      <c r="F28" s="95">
        <v>3.7869649168850783</v>
      </c>
      <c r="G28" s="95">
        <v>4.2491916544234591</v>
      </c>
      <c r="H28" s="95">
        <v>4.0852245822110431</v>
      </c>
      <c r="I28" s="95">
        <v>1.8758076243449335</v>
      </c>
      <c r="J28" s="95">
        <v>4.0523373642336704</v>
      </c>
      <c r="K28" s="95">
        <v>2.9638518569712806</v>
      </c>
      <c r="L28" s="95">
        <v>4.9209441604491619</v>
      </c>
      <c r="M28" s="95">
        <v>4.3448509533943209</v>
      </c>
      <c r="N28" s="95">
        <v>4.6813269208061445</v>
      </c>
      <c r="O28" s="95">
        <v>2.8738329583896167</v>
      </c>
      <c r="P28" s="95">
        <v>4.4864309753521034</v>
      </c>
      <c r="Q28" s="95">
        <v>3.4064379127655884</v>
      </c>
    </row>
    <row r="29" spans="1:17" s="28" customFormat="1" ht="12" customHeight="1" x14ac:dyDescent="0.3">
      <c r="A29" s="87" t="s">
        <v>84</v>
      </c>
      <c r="B29" s="95"/>
      <c r="C29" s="95">
        <v>1.6154336166346022</v>
      </c>
      <c r="D29" s="95">
        <v>2.3966679101696853</v>
      </c>
      <c r="E29" s="95">
        <v>1.4935567872647171</v>
      </c>
      <c r="F29" s="95">
        <v>2.9928377302240308</v>
      </c>
      <c r="G29" s="95">
        <v>3.1136640742550585</v>
      </c>
      <c r="H29" s="95">
        <v>4.4676936055741328</v>
      </c>
      <c r="I29" s="95">
        <v>5.9371593043074915</v>
      </c>
      <c r="J29" s="95">
        <v>6.3403131383008775</v>
      </c>
      <c r="K29" s="95">
        <v>2.4253257290486756</v>
      </c>
      <c r="L29" s="95">
        <v>4.1548499751129588</v>
      </c>
      <c r="M29" s="95">
        <v>3.7052490500029194</v>
      </c>
      <c r="N29" s="95">
        <v>0.22356926951101433</v>
      </c>
      <c r="O29" s="95">
        <v>2.0529325184179279</v>
      </c>
      <c r="P29" s="95">
        <v>0.53492724591237573</v>
      </c>
      <c r="Q29" s="95">
        <v>0.55963965892854473</v>
      </c>
    </row>
    <row r="30" spans="1:17" ht="12" customHeight="1" x14ac:dyDescent="0.3">
      <c r="A30" s="87" t="s">
        <v>109</v>
      </c>
      <c r="B30" s="95"/>
      <c r="C30" s="95">
        <v>95.406098455872183</v>
      </c>
      <c r="D30" s="95">
        <v>114.37714121725499</v>
      </c>
      <c r="E30" s="95">
        <v>122.89185203472046</v>
      </c>
      <c r="F30" s="95">
        <v>125.32302180615731</v>
      </c>
      <c r="G30" s="95">
        <v>112.48232109587516</v>
      </c>
      <c r="H30" s="95">
        <v>115.85926386360481</v>
      </c>
      <c r="I30" s="95">
        <v>86.045529708754074</v>
      </c>
      <c r="J30" s="95">
        <v>134.28921736501363</v>
      </c>
      <c r="K30" s="95">
        <v>140.66173088824624</v>
      </c>
      <c r="L30" s="95">
        <v>132.91317895868983</v>
      </c>
      <c r="M30" s="95">
        <v>101.60176193968451</v>
      </c>
      <c r="N30" s="95">
        <v>160.98851299526498</v>
      </c>
      <c r="O30" s="95">
        <v>90.32308427532972</v>
      </c>
      <c r="P30" s="95">
        <v>91.505595833709251</v>
      </c>
      <c r="Q30" s="95">
        <v>111.15060768771932</v>
      </c>
    </row>
    <row r="31" spans="1:17" ht="12" customHeight="1" x14ac:dyDescent="0.3">
      <c r="A31" s="87" t="s">
        <v>55</v>
      </c>
      <c r="B31" s="95"/>
      <c r="C31" s="95">
        <v>0.20596644714565893</v>
      </c>
      <c r="D31" s="95">
        <v>1.1985572454841968</v>
      </c>
      <c r="E31" s="95">
        <v>3.219406513369536</v>
      </c>
      <c r="F31" s="95">
        <v>4.0870270704398788</v>
      </c>
      <c r="G31" s="95">
        <v>5.1243317058235194</v>
      </c>
      <c r="H31" s="95">
        <v>2.5018757033726149</v>
      </c>
      <c r="I31" s="95">
        <v>7.4302296512648063</v>
      </c>
      <c r="J31" s="95">
        <v>4.861843973450342</v>
      </c>
      <c r="K31" s="95">
        <v>3.8178099554921765</v>
      </c>
      <c r="L31" s="95">
        <v>0.50212988155625993</v>
      </c>
      <c r="M31" s="95">
        <v>0.9282130418044916</v>
      </c>
      <c r="N31" s="95">
        <v>2.0869329393020211</v>
      </c>
      <c r="O31" s="95">
        <v>3.9343772468224074</v>
      </c>
      <c r="P31" s="95">
        <v>2.8508706728408573</v>
      </c>
      <c r="Q31" s="95">
        <v>1.5169474542196835</v>
      </c>
    </row>
    <row r="32" spans="1:17" ht="12" customHeight="1" x14ac:dyDescent="0.3">
      <c r="A32" s="49" t="s">
        <v>60</v>
      </c>
      <c r="B32" s="18"/>
      <c r="C32" s="18">
        <v>224.3714799742165</v>
      </c>
      <c r="D32" s="18">
        <v>218.15189326488655</v>
      </c>
      <c r="E32" s="18">
        <v>233.05489828468029</v>
      </c>
      <c r="F32" s="18">
        <v>245.92521448718725</v>
      </c>
      <c r="G32" s="18">
        <v>235.86232894128713</v>
      </c>
      <c r="H32" s="18">
        <v>270.50221326282559</v>
      </c>
      <c r="I32" s="18">
        <v>286.63997784307293</v>
      </c>
      <c r="J32" s="18">
        <v>282.86402415818935</v>
      </c>
      <c r="K32" s="18">
        <v>242.83228031113407</v>
      </c>
      <c r="L32" s="18">
        <v>266.57588485983786</v>
      </c>
      <c r="M32" s="18">
        <v>292.66059803546329</v>
      </c>
      <c r="N32" s="18">
        <v>252.36701507079266</v>
      </c>
      <c r="O32" s="18">
        <v>307.34110538284091</v>
      </c>
      <c r="P32" s="18">
        <v>334.9978168867176</v>
      </c>
      <c r="Q32" s="18">
        <v>308.40963965431922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120</v>
      </c>
      <c r="B3" s="107"/>
      <c r="C3" s="107">
        <f>IF(RES_hh_tes_in!C3=0,"",RES_hh_tes_in!C3/RES_hh_fec_in!C3)</f>
        <v>0.69087390859443831</v>
      </c>
      <c r="D3" s="107">
        <f>IF(RES_hh_tes_in!D3=0,"",RES_hh_tes_in!D3/RES_hh_fec_in!D3)</f>
        <v>0.67616226807000013</v>
      </c>
      <c r="E3" s="107">
        <f>IF(RES_hh_tes_in!E3=0,"",RES_hh_tes_in!E3/RES_hh_fec_in!E3)</f>
        <v>0.6841006842995021</v>
      </c>
      <c r="F3" s="107">
        <f>IF(RES_hh_tes_in!F3=0,"",RES_hh_tes_in!F3/RES_hh_fec_in!F3)</f>
        <v>0.68966903505401533</v>
      </c>
      <c r="G3" s="107">
        <f>IF(RES_hh_tes_in!G3=0,"",RES_hh_tes_in!G3/RES_hh_fec_in!G3)</f>
        <v>0.68384702315791468</v>
      </c>
      <c r="H3" s="107">
        <f>IF(RES_hh_tes_in!H3=0,"",RES_hh_tes_in!H3/RES_hh_fec_in!H3)</f>
        <v>0.68684580314335009</v>
      </c>
      <c r="I3" s="107">
        <f>IF(RES_hh_tes_in!I3=0,"",RES_hh_tes_in!I3/RES_hh_fec_in!I3)</f>
        <v>0.68862608771218181</v>
      </c>
      <c r="J3" s="107">
        <f>IF(RES_hh_tes_in!J3=0,"",RES_hh_tes_in!J3/RES_hh_fec_in!J3)</f>
        <v>0.70198961963356399</v>
      </c>
      <c r="K3" s="107">
        <f>IF(RES_hh_tes_in!K3=0,"",RES_hh_tes_in!K3/RES_hh_fec_in!K3)</f>
        <v>0.70935373912553412</v>
      </c>
      <c r="L3" s="107">
        <f>IF(RES_hh_tes_in!L3=0,"",RES_hh_tes_in!L3/RES_hh_fec_in!L3)</f>
        <v>0.72116961864266149</v>
      </c>
      <c r="M3" s="107">
        <f>IF(RES_hh_tes_in!M3=0,"",RES_hh_tes_in!M3/RES_hh_fec_in!M3)</f>
        <v>0.7265566816689093</v>
      </c>
      <c r="N3" s="107">
        <f>IF(RES_hh_tes_in!N3=0,"",RES_hh_tes_in!N3/RES_hh_fec_in!N3)</f>
        <v>0.739133048403535</v>
      </c>
      <c r="O3" s="107">
        <f>IF(RES_hh_tes_in!O3=0,"",RES_hh_tes_in!O3/RES_hh_fec_in!O3)</f>
        <v>0.77589311390195226</v>
      </c>
      <c r="P3" s="107">
        <f>IF(RES_hh_tes_in!P3=0,"",RES_hh_tes_in!P3/RES_hh_fec_in!P3)</f>
        <v>0.77758562283059263</v>
      </c>
      <c r="Q3" s="107">
        <f>IF(RES_hh_tes_in!Q3=0,"",RES_hh_tes_in!Q3/RES_hh_fec_in!Q3)</f>
        <v>0.8022076117399467</v>
      </c>
    </row>
    <row r="4" spans="1:17" ht="12.9" customHeight="1" x14ac:dyDescent="0.3">
      <c r="A4" s="89" t="s">
        <v>65</v>
      </c>
      <c r="B4" s="103"/>
      <c r="C4" s="103">
        <f>IF(RES_hh_tes_in!C4=0,"",RES_hh_tes_in!C4/RES_hh_fec_in!C4)</f>
        <v>0.68974581483347142</v>
      </c>
      <c r="D4" s="103">
        <f>IF(RES_hh_tes_in!D4=0,"",RES_hh_tes_in!D4/RES_hh_fec_in!D4)</f>
        <v>0.67472600851037001</v>
      </c>
      <c r="E4" s="103">
        <f>IF(RES_hh_tes_in!E4=0,"",RES_hh_tes_in!E4/RES_hh_fec_in!E4)</f>
        <v>0.68367411323836136</v>
      </c>
      <c r="F4" s="103">
        <f>IF(RES_hh_tes_in!F4=0,"",RES_hh_tes_in!F4/RES_hh_fec_in!F4)</f>
        <v>0.68708079558434876</v>
      </c>
      <c r="G4" s="103">
        <f>IF(RES_hh_tes_in!G4=0,"",RES_hh_tes_in!G4/RES_hh_fec_in!G4)</f>
        <v>0.67719168323891588</v>
      </c>
      <c r="H4" s="103">
        <f>IF(RES_hh_tes_in!H4=0,"",RES_hh_tes_in!H4/RES_hh_fec_in!H4)</f>
        <v>0.6781158922184688</v>
      </c>
      <c r="I4" s="103">
        <f>IF(RES_hh_tes_in!I4=0,"",RES_hh_tes_in!I4/RES_hh_fec_in!I4)</f>
        <v>0.67530727247529843</v>
      </c>
      <c r="J4" s="103">
        <f>IF(RES_hh_tes_in!J4=0,"",RES_hh_tes_in!J4/RES_hh_fec_in!J4)</f>
        <v>0.68554109535720431</v>
      </c>
      <c r="K4" s="103">
        <f>IF(RES_hh_tes_in!K4=0,"",RES_hh_tes_in!K4/RES_hh_fec_in!K4)</f>
        <v>0.6925375178943044</v>
      </c>
      <c r="L4" s="103">
        <f>IF(RES_hh_tes_in!L4=0,"",RES_hh_tes_in!L4/RES_hh_fec_in!L4)</f>
        <v>0.70818275399470787</v>
      </c>
      <c r="M4" s="103">
        <f>IF(RES_hh_tes_in!M4=0,"",RES_hh_tes_in!M4/RES_hh_fec_in!M4)</f>
        <v>0.70304741825194206</v>
      </c>
      <c r="N4" s="103">
        <f>IF(RES_hh_tes_in!N4=0,"",RES_hh_tes_in!N4/RES_hh_fec_in!N4)</f>
        <v>0.72123598284838253</v>
      </c>
      <c r="O4" s="103">
        <f>IF(RES_hh_tes_in!O4=0,"",RES_hh_tes_in!O4/RES_hh_fec_in!O4)</f>
        <v>0.75670070080161145</v>
      </c>
      <c r="P4" s="103">
        <f>IF(RES_hh_tes_in!P4=0,"",RES_hh_tes_in!P4/RES_hh_fec_in!P4)</f>
        <v>0.7482913975299228</v>
      </c>
      <c r="Q4" s="103">
        <f>IF(RES_hh_tes_in!Q4=0,"",RES_hh_tes_in!Q4/RES_hh_fec_in!Q4)</f>
        <v>0.7957847958414429</v>
      </c>
    </row>
    <row r="5" spans="1:17" ht="12" customHeight="1" x14ac:dyDescent="0.3">
      <c r="A5" s="87" t="s">
        <v>58</v>
      </c>
      <c r="B5" s="102"/>
      <c r="C5" s="102">
        <f>IF(RES_hh_tes_in!C5=0,"",RES_hh_tes_in!C5/RES_hh_fec_in!C5)</f>
        <v>0.49446373141087357</v>
      </c>
      <c r="D5" s="102">
        <f>IF(RES_hh_tes_in!D5=0,"",RES_hh_tes_in!D5/RES_hh_fec_in!D5)</f>
        <v>0.49744640432020287</v>
      </c>
      <c r="E5" s="102">
        <f>IF(RES_hh_tes_in!E5=0,"",RES_hh_tes_in!E5/RES_hh_fec_in!E5)</f>
        <v>0.505132711749676</v>
      </c>
      <c r="F5" s="102">
        <f>IF(RES_hh_tes_in!F5=0,"",RES_hh_tes_in!F5/RES_hh_fec_in!F5)</f>
        <v>0.50198370615058685</v>
      </c>
      <c r="G5" s="102">
        <f>IF(RES_hh_tes_in!G5=0,"",RES_hh_tes_in!G5/RES_hh_fec_in!G5)</f>
        <v>0.51203682582803101</v>
      </c>
      <c r="H5" s="102">
        <f>IF(RES_hh_tes_in!H5=0,"",RES_hh_tes_in!H5/RES_hh_fec_in!H5)</f>
        <v>0.52022828572991797</v>
      </c>
      <c r="I5" s="102">
        <f>IF(RES_hh_tes_in!I5=0,"",RES_hh_tes_in!I5/RES_hh_fec_in!I5)</f>
        <v>0.53697125121559575</v>
      </c>
      <c r="J5" s="102">
        <f>IF(RES_hh_tes_in!J5=0,"",RES_hh_tes_in!J5/RES_hh_fec_in!J5)</f>
        <v>0.52001174541435025</v>
      </c>
      <c r="K5" s="102">
        <f>IF(RES_hh_tes_in!K5=0,"",RES_hh_tes_in!K5/RES_hh_fec_in!K5)</f>
        <v>0.52242427215598197</v>
      </c>
      <c r="L5" s="102">
        <f>IF(RES_hh_tes_in!L5=0,"",RES_hh_tes_in!L5/RES_hh_fec_in!L5)</f>
        <v>0.53841438362370253</v>
      </c>
      <c r="M5" s="102">
        <f>IF(RES_hh_tes_in!M5=0,"",RES_hh_tes_in!M5/RES_hh_fec_in!M5)</f>
        <v>0.52877149860554296</v>
      </c>
      <c r="N5" s="102">
        <f>IF(RES_hh_tes_in!N5=0,"",RES_hh_tes_in!N5/RES_hh_fec_in!N5)</f>
        <v>0.51296886810773834</v>
      </c>
      <c r="O5" s="102">
        <f>IF(RES_hh_tes_in!O5=0,"",RES_hh_tes_in!O5/RES_hh_fec_in!O5)</f>
        <v>0.51695001901458837</v>
      </c>
      <c r="P5" s="102">
        <f>IF(RES_hh_tes_in!P5=0,"",RES_hh_tes_in!P5/RES_hh_fec_in!P5)</f>
        <v>0.51130903779853698</v>
      </c>
      <c r="Q5" s="102">
        <f>IF(RES_hh_tes_in!Q5=0,"",RES_hh_tes_in!Q5/RES_hh_fec_in!Q5)</f>
        <v>0.51319705823379302</v>
      </c>
    </row>
    <row r="6" spans="1:17" ht="12" customHeight="1" x14ac:dyDescent="0.3">
      <c r="A6" s="87" t="s">
        <v>84</v>
      </c>
      <c r="B6" s="102"/>
      <c r="C6" s="102">
        <f>IF(RES_hh_tes_in!C6=0,"",RES_hh_tes_in!C6/RES_hh_fec_in!C6)</f>
        <v>0.65069076384909752</v>
      </c>
      <c r="D6" s="102">
        <f>IF(RES_hh_tes_in!D6=0,"",RES_hh_tes_in!D6/RES_hh_fec_in!D6)</f>
        <v>0.64482850051312435</v>
      </c>
      <c r="E6" s="102">
        <f>IF(RES_hh_tes_in!E6=0,"",RES_hh_tes_in!E6/RES_hh_fec_in!E6)</f>
        <v>0.65445707153234189</v>
      </c>
      <c r="F6" s="102">
        <f>IF(RES_hh_tes_in!F6=0,"",RES_hh_tes_in!F6/RES_hh_fec_in!F6)</f>
        <v>0.66460944012259049</v>
      </c>
      <c r="G6" s="102">
        <f>IF(RES_hh_tes_in!G6=0,"",RES_hh_tes_in!G6/RES_hh_fec_in!G6)</f>
        <v>0.64793439690807919</v>
      </c>
      <c r="H6" s="102">
        <f>IF(RES_hh_tes_in!H6=0,"",RES_hh_tes_in!H6/RES_hh_fec_in!H6)</f>
        <v>0.65985277187444347</v>
      </c>
      <c r="I6" s="102">
        <f>IF(RES_hh_tes_in!I6=0,"",RES_hh_tes_in!I6/RES_hh_fec_in!I6)</f>
        <v>0.65619306387677867</v>
      </c>
      <c r="J6" s="102">
        <f>IF(RES_hh_tes_in!J6=0,"",RES_hh_tes_in!J6/RES_hh_fec_in!J6)</f>
        <v>0.66242584713712227</v>
      </c>
      <c r="K6" s="102">
        <f>IF(RES_hh_tes_in!K6=0,"",RES_hh_tes_in!K6/RES_hh_fec_in!K6)</f>
        <v>0.66047167016714925</v>
      </c>
      <c r="L6" s="102">
        <f>IF(RES_hh_tes_in!L6=0,"",RES_hh_tes_in!L6/RES_hh_fec_in!L6)</f>
        <v>0.66651216183850992</v>
      </c>
      <c r="M6" s="102">
        <f>IF(RES_hh_tes_in!M6=0,"",RES_hh_tes_in!M6/RES_hh_fec_in!M6)</f>
        <v>0.66907118416686562</v>
      </c>
      <c r="N6" s="102">
        <f>IF(RES_hh_tes_in!N6=0,"",RES_hh_tes_in!N6/RES_hh_fec_in!N6)</f>
        <v>0.65673871997595168</v>
      </c>
      <c r="O6" s="102">
        <f>IF(RES_hh_tes_in!O6=0,"",RES_hh_tes_in!O6/RES_hh_fec_in!O6)</f>
        <v>0.68218743776436919</v>
      </c>
      <c r="P6" s="102">
        <f>IF(RES_hh_tes_in!P6=0,"",RES_hh_tes_in!P6/RES_hh_fec_in!P6)</f>
        <v>0.68699505872050759</v>
      </c>
      <c r="Q6" s="102">
        <f>IF(RES_hh_tes_in!Q6=0,"",RES_hh_tes_in!Q6/RES_hh_fec_in!Q6)</f>
        <v>0.68514549143979631</v>
      </c>
    </row>
    <row r="7" spans="1:17" ht="12" customHeight="1" x14ac:dyDescent="0.3">
      <c r="A7" s="87" t="s">
        <v>110</v>
      </c>
      <c r="B7" s="102"/>
      <c r="C7" s="102">
        <f>IF(RES_hh_tes_in!C7=0,"",RES_hh_tes_in!C7/RES_hh_fec_in!C7)</f>
        <v>0.65826071029335287</v>
      </c>
      <c r="D7" s="102">
        <f>IF(RES_hh_tes_in!D7=0,"",RES_hh_tes_in!D7/RES_hh_fec_in!D7)</f>
        <v>0.64195957852136865</v>
      </c>
      <c r="E7" s="102">
        <f>IF(RES_hh_tes_in!E7=0,"",RES_hh_tes_in!E7/RES_hh_fec_in!E7)</f>
        <v>0.6573837585141955</v>
      </c>
      <c r="F7" s="102">
        <f>IF(RES_hh_tes_in!F7=0,"",RES_hh_tes_in!F7/RES_hh_fec_in!F7)</f>
        <v>0.64722621478248588</v>
      </c>
      <c r="G7" s="102">
        <f>IF(RES_hh_tes_in!G7=0,"",RES_hh_tes_in!G7/RES_hh_fec_in!G7)</f>
        <v>0.66731978945413961</v>
      </c>
      <c r="H7" s="102">
        <f>IF(RES_hh_tes_in!H7=0,"",RES_hh_tes_in!H7/RES_hh_fec_in!H7)</f>
        <v>0.67602253350175223</v>
      </c>
      <c r="I7" s="102">
        <f>IF(RES_hh_tes_in!I7=0,"",RES_hh_tes_in!I7/RES_hh_fec_in!I7)</f>
        <v>0.65795700293238735</v>
      </c>
      <c r="J7" s="102">
        <f>IF(RES_hh_tes_in!J7=0,"",RES_hh_tes_in!J7/RES_hh_fec_in!J7)</f>
        <v>0.67689977576477545</v>
      </c>
      <c r="K7" s="102">
        <f>IF(RES_hh_tes_in!K7=0,"",RES_hh_tes_in!K7/RES_hh_fec_in!K7)</f>
        <v>0.67434611542929068</v>
      </c>
      <c r="L7" s="102">
        <f>IF(RES_hh_tes_in!L7=0,"",RES_hh_tes_in!L7/RES_hh_fec_in!L7)</f>
        <v>0.69159762114641699</v>
      </c>
      <c r="M7" s="102">
        <f>IF(RES_hh_tes_in!M7=0,"",RES_hh_tes_in!M7/RES_hh_fec_in!M7)</f>
        <v>0.68936929883532272</v>
      </c>
      <c r="N7" s="102">
        <f>IF(RES_hh_tes_in!N7=0,"",RES_hh_tes_in!N7/RES_hh_fec_in!N7)</f>
        <v>0.70589375296407775</v>
      </c>
      <c r="O7" s="102">
        <f>IF(RES_hh_tes_in!O7=0,"",RES_hh_tes_in!O7/RES_hh_fec_in!O7)</f>
        <v>0.70143521965503319</v>
      </c>
      <c r="P7" s="102">
        <f>IF(RES_hh_tes_in!P7=0,"",RES_hh_tes_in!P7/RES_hh_fec_in!P7)</f>
        <v>0.70669011673038395</v>
      </c>
      <c r="Q7" s="102">
        <f>IF(RES_hh_tes_in!Q7=0,"",RES_hh_tes_in!Q7/RES_hh_fec_in!Q7)</f>
        <v>0.69217494741325891</v>
      </c>
    </row>
    <row r="8" spans="1:17" ht="12" customHeight="1" x14ac:dyDescent="0.3">
      <c r="A8" s="87" t="s">
        <v>109</v>
      </c>
      <c r="B8" s="102"/>
      <c r="C8" s="102">
        <f>IF(RES_hh_tes_in!C8=0,"",RES_hh_tes_in!C8/RES_hh_fec_in!C8)</f>
        <v>0.68285012010246093</v>
      </c>
      <c r="D8" s="102">
        <f>IF(RES_hh_tes_in!D8=0,"",RES_hh_tes_in!D8/RES_hh_fec_in!D8)</f>
        <v>0.68880735095588519</v>
      </c>
      <c r="E8" s="102">
        <f>IF(RES_hh_tes_in!E8=0,"",RES_hh_tes_in!E8/RES_hh_fec_in!E8)</f>
        <v>0.68242025656988303</v>
      </c>
      <c r="F8" s="102">
        <f>IF(RES_hh_tes_in!F8=0,"",RES_hh_tes_in!F8/RES_hh_fec_in!F8)</f>
        <v>0.69331425260949897</v>
      </c>
      <c r="G8" s="102">
        <f>IF(RES_hh_tes_in!G8=0,"",RES_hh_tes_in!G8/RES_hh_fec_in!G8)</f>
        <v>0.69108654268647451</v>
      </c>
      <c r="H8" s="102">
        <f>IF(RES_hh_tes_in!H8=0,"",RES_hh_tes_in!H8/RES_hh_fec_in!H8)</f>
        <v>0.6974412112724353</v>
      </c>
      <c r="I8" s="102">
        <f>IF(RES_hh_tes_in!I8=0,"",RES_hh_tes_in!I8/RES_hh_fec_in!I8)</f>
        <v>0.70583194780021608</v>
      </c>
      <c r="J8" s="102">
        <f>IF(RES_hh_tes_in!J8=0,"",RES_hh_tes_in!J8/RES_hh_fec_in!J8)</f>
        <v>0.69758053723700841</v>
      </c>
      <c r="K8" s="102">
        <f>IF(RES_hh_tes_in!K8=0,"",RES_hh_tes_in!K8/RES_hh_fec_in!K8)</f>
        <v>0.70468270933342758</v>
      </c>
      <c r="L8" s="102">
        <f>IF(RES_hh_tes_in!L8=0,"",RES_hh_tes_in!L8/RES_hh_fec_in!L8)</f>
        <v>0.70894199458738949</v>
      </c>
      <c r="M8" s="102">
        <f>IF(RES_hh_tes_in!M8=0,"",RES_hh_tes_in!M8/RES_hh_fec_in!M8)</f>
        <v>0.70631279569267458</v>
      </c>
      <c r="N8" s="102">
        <f>IF(RES_hh_tes_in!N8=0,"",RES_hh_tes_in!N8/RES_hh_fec_in!N8)</f>
        <v>0.72103467681159872</v>
      </c>
      <c r="O8" s="102">
        <f>IF(RES_hh_tes_in!O8=0,"",RES_hh_tes_in!O8/RES_hh_fec_in!O8)</f>
        <v>0.71151555441687964</v>
      </c>
      <c r="P8" s="102">
        <f>IF(RES_hh_tes_in!P8=0,"",RES_hh_tes_in!P8/RES_hh_fec_in!P8)</f>
        <v>0.72305447297027525</v>
      </c>
      <c r="Q8" s="102">
        <f>IF(RES_hh_tes_in!Q8=0,"",RES_hh_tes_in!Q8/RES_hh_fec_in!Q8)</f>
        <v>0.73756913222967235</v>
      </c>
    </row>
    <row r="9" spans="1:17" ht="12" customHeight="1" x14ac:dyDescent="0.3">
      <c r="A9" s="87" t="s">
        <v>55</v>
      </c>
      <c r="B9" s="102"/>
      <c r="C9" s="102">
        <f>IF(RES_hh_tes_in!C9=0,"",RES_hh_tes_in!C9/RES_hh_fec_in!C9)</f>
        <v>0.55160398973338709</v>
      </c>
      <c r="D9" s="102">
        <f>IF(RES_hh_tes_in!D9=0,"",RES_hh_tes_in!D9/RES_hh_fec_in!D9)</f>
        <v>0.54430702103432638</v>
      </c>
      <c r="E9" s="102">
        <f>IF(RES_hh_tes_in!E9=0,"",RES_hh_tes_in!E9/RES_hh_fec_in!E9)</f>
        <v>0.55256043245661535</v>
      </c>
      <c r="F9" s="102">
        <f>IF(RES_hh_tes_in!F9=0,"",RES_hh_tes_in!F9/RES_hh_fec_in!F9)</f>
        <v>0.54497200084418895</v>
      </c>
      <c r="G9" s="102">
        <f>IF(RES_hh_tes_in!G9=0,"",RES_hh_tes_in!G9/RES_hh_fec_in!G9)</f>
        <v>0.54235945326686597</v>
      </c>
      <c r="H9" s="102">
        <f>IF(RES_hh_tes_in!H9=0,"",RES_hh_tes_in!H9/RES_hh_fec_in!H9)</f>
        <v>0.54887444767364413</v>
      </c>
      <c r="I9" s="102">
        <f>IF(RES_hh_tes_in!I9=0,"",RES_hh_tes_in!I9/RES_hh_fec_in!I9)</f>
        <v>0.55909471492031781</v>
      </c>
      <c r="J9" s="102">
        <f>IF(RES_hh_tes_in!J9=0,"",RES_hh_tes_in!J9/RES_hh_fec_in!J9)</f>
        <v>0.55065826768439263</v>
      </c>
      <c r="K9" s="102">
        <f>IF(RES_hh_tes_in!K9=0,"",RES_hh_tes_in!K9/RES_hh_fec_in!K9)</f>
        <v>0.55987645109131245</v>
      </c>
      <c r="L9" s="102">
        <f>IF(RES_hh_tes_in!L9=0,"",RES_hh_tes_in!L9/RES_hh_fec_in!L9)</f>
        <v>0.57547767313533627</v>
      </c>
      <c r="M9" s="102">
        <f>IF(RES_hh_tes_in!M9=0,"",RES_hh_tes_in!M9/RES_hh_fec_in!M9)</f>
        <v>0.55153038814859101</v>
      </c>
      <c r="N9" s="102">
        <f>IF(RES_hh_tes_in!N9=0,"",RES_hh_tes_in!N9/RES_hh_fec_in!N9)</f>
        <v>0.55763876007660762</v>
      </c>
      <c r="O9" s="102">
        <f>IF(RES_hh_tes_in!O9=0,"",RES_hh_tes_in!O9/RES_hh_fec_in!O9)</f>
        <v>0.56937613397786935</v>
      </c>
      <c r="P9" s="102">
        <f>IF(RES_hh_tes_in!P9=0,"",RES_hh_tes_in!P9/RES_hh_fec_in!P9)</f>
        <v>0.56664591405483011</v>
      </c>
      <c r="Q9" s="102">
        <f>IF(RES_hh_tes_in!Q9=0,"",RES_hh_tes_in!Q9/RES_hh_fec_in!Q9)</f>
        <v>0.59491145605311424</v>
      </c>
    </row>
    <row r="10" spans="1:17" ht="12" customHeight="1" x14ac:dyDescent="0.3">
      <c r="A10" s="87" t="s">
        <v>79</v>
      </c>
      <c r="B10" s="102"/>
      <c r="C10" s="102">
        <f>IF(RES_hh_tes_in!C10=0,"",RES_hh_tes_in!C10/RES_hh_fec_in!C10)</f>
        <v>0.81615467524326224</v>
      </c>
      <c r="D10" s="102">
        <f>IF(RES_hh_tes_in!D10=0,"",RES_hh_tes_in!D10/RES_hh_fec_in!D10)</f>
        <v>0.80277098048101669</v>
      </c>
      <c r="E10" s="102">
        <f>IF(RES_hh_tes_in!E10=0,"",RES_hh_tes_in!E10/RES_hh_fec_in!E10)</f>
        <v>0.83576147837039372</v>
      </c>
      <c r="F10" s="102">
        <f>IF(RES_hh_tes_in!F10=0,"",RES_hh_tes_in!F10/RES_hh_fec_in!F10)</f>
        <v>0.84444902292037294</v>
      </c>
      <c r="G10" s="102">
        <f>IF(RES_hh_tes_in!G10=0,"",RES_hh_tes_in!G10/RES_hh_fec_in!G10)</f>
        <v>0.81298684430246926</v>
      </c>
      <c r="H10" s="102">
        <f>IF(RES_hh_tes_in!H10=0,"",RES_hh_tes_in!H10/RES_hh_fec_in!H10)</f>
        <v>0.82031446307461031</v>
      </c>
      <c r="I10" s="102">
        <f>IF(RES_hh_tes_in!I10=0,"",RES_hh_tes_in!I10/RES_hh_fec_in!I10)</f>
        <v>0.80775158468998121</v>
      </c>
      <c r="J10" s="102">
        <f>IF(RES_hh_tes_in!J10=0,"",RES_hh_tes_in!J10/RES_hh_fec_in!J10)</f>
        <v>0.82605471245175899</v>
      </c>
      <c r="K10" s="102">
        <f>IF(RES_hh_tes_in!K10=0,"",RES_hh_tes_in!K10/RES_hh_fec_in!K10)</f>
        <v>0.82642814150782751</v>
      </c>
      <c r="L10" s="102">
        <f>IF(RES_hh_tes_in!L10=0,"",RES_hh_tes_in!L10/RES_hh_fec_in!L10)</f>
        <v>0.84443756272797166</v>
      </c>
      <c r="M10" s="102">
        <f>IF(RES_hh_tes_in!M10=0,"",RES_hh_tes_in!M10/RES_hh_fec_in!M10)</f>
        <v>0.86271016089692121</v>
      </c>
      <c r="N10" s="102">
        <f>IF(RES_hh_tes_in!N10=0,"",RES_hh_tes_in!N10/RES_hh_fec_in!N10)</f>
        <v>0.85370333081931193</v>
      </c>
      <c r="O10" s="102">
        <f>IF(RES_hh_tes_in!O10=0,"",RES_hh_tes_in!O10/RES_hh_fec_in!O10)</f>
        <v>0.84290281745457607</v>
      </c>
      <c r="P10" s="102">
        <f>IF(RES_hh_tes_in!P10=0,"",RES_hh_tes_in!P10/RES_hh_fec_in!P10)</f>
        <v>0.86147473144282649</v>
      </c>
      <c r="Q10" s="102">
        <f>IF(RES_hh_tes_in!Q10=0,"",RES_hh_tes_in!Q10/RES_hh_fec_in!Q10)</f>
        <v>0.86377459804411083</v>
      </c>
    </row>
    <row r="11" spans="1:17" ht="12" customHeight="1" x14ac:dyDescent="0.3">
      <c r="A11" s="87" t="s">
        <v>61</v>
      </c>
      <c r="B11" s="102"/>
      <c r="C11" s="102">
        <f>IF(RES_hh_tes_in!C11=0,"",RES_hh_tes_in!C11/RES_hh_fec_in!C11)</f>
        <v>0.76090156546293986</v>
      </c>
      <c r="D11" s="102">
        <f>IF(RES_hh_tes_in!D11=0,"",RES_hh_tes_in!D11/RES_hh_fec_in!D11)</f>
        <v>0.83703044442215258</v>
      </c>
      <c r="E11" s="102">
        <f>IF(RES_hh_tes_in!E11=0,"",RES_hh_tes_in!E11/RES_hh_fec_in!E11)</f>
        <v>0.80593011592351671</v>
      </c>
      <c r="F11" s="102">
        <f>IF(RES_hh_tes_in!F11=0,"",RES_hh_tes_in!F11/RES_hh_fec_in!F11)</f>
        <v>0.81961907074605633</v>
      </c>
      <c r="G11" s="102">
        <f>IF(RES_hh_tes_in!G11=0,"",RES_hh_tes_in!G11/RES_hh_fec_in!G11)</f>
        <v>0.81486995996055145</v>
      </c>
      <c r="H11" s="102">
        <f>IF(RES_hh_tes_in!H11=0,"",RES_hh_tes_in!H11/RES_hh_fec_in!H11)</f>
        <v>0.82571089826886956</v>
      </c>
      <c r="I11" s="102">
        <f>IF(RES_hh_tes_in!I11=0,"",RES_hh_tes_in!I11/RES_hh_fec_in!I11)</f>
        <v>0.81221001947296934</v>
      </c>
      <c r="J11" s="102">
        <f>IF(RES_hh_tes_in!J11=0,"",RES_hh_tes_in!J11/RES_hh_fec_in!J11)</f>
        <v>0.8424268793896651</v>
      </c>
      <c r="K11" s="102">
        <f>IF(RES_hh_tes_in!K11=0,"",RES_hh_tes_in!K11/RES_hh_fec_in!K11)</f>
        <v>0.81404036628154552</v>
      </c>
      <c r="L11" s="102">
        <f>IF(RES_hh_tes_in!L11=0,"",RES_hh_tes_in!L11/RES_hh_fec_in!L11)</f>
        <v>0.83767633462996416</v>
      </c>
      <c r="M11" s="102">
        <f>IF(RES_hh_tes_in!M11=0,"",RES_hh_tes_in!M11/RES_hh_fec_in!M11)</f>
        <v>0.83233608611755516</v>
      </c>
      <c r="N11" s="102">
        <f>IF(RES_hh_tes_in!N11=0,"",RES_hh_tes_in!N11/RES_hh_fec_in!N11)</f>
        <v>0.80575025707878656</v>
      </c>
      <c r="O11" s="102">
        <f>IF(RES_hh_tes_in!O11=0,"",RES_hh_tes_in!O11/RES_hh_fec_in!O11)</f>
        <v>0.86456838753682985</v>
      </c>
      <c r="P11" s="102">
        <f>IF(RES_hh_tes_in!P11=0,"",RES_hh_tes_in!P11/RES_hh_fec_in!P11)</f>
        <v>0.852232538143462</v>
      </c>
      <c r="Q11" s="102">
        <f>IF(RES_hh_tes_in!Q11=0,"",RES_hh_tes_in!Q11/RES_hh_fec_in!Q11)</f>
        <v>0.87475471860107468</v>
      </c>
    </row>
    <row r="12" spans="1:17" ht="12" customHeight="1" x14ac:dyDescent="0.3">
      <c r="A12" s="87" t="s">
        <v>115</v>
      </c>
      <c r="B12" s="102"/>
      <c r="C12" s="102">
        <f>IF(RES_hh_tes_in!C12=0,"",RES_hh_tes_in!C12/RES_hh_fec_in!C12)</f>
        <v>1.2822354945106835</v>
      </c>
      <c r="D12" s="102">
        <f>IF(RES_hh_tes_in!D12=0,"",RES_hh_tes_in!D12/RES_hh_fec_in!D12)</f>
        <v>1.3473307074742809</v>
      </c>
      <c r="E12" s="102">
        <f>IF(RES_hh_tes_in!E12=0,"",RES_hh_tes_in!E12/RES_hh_fec_in!E12)</f>
        <v>1.3932738526308024</v>
      </c>
      <c r="F12" s="102">
        <f>IF(RES_hh_tes_in!F12=0,"",RES_hh_tes_in!F12/RES_hh_fec_in!F12)</f>
        <v>1.4764401391165414</v>
      </c>
      <c r="G12" s="102">
        <f>IF(RES_hh_tes_in!G12=0,"",RES_hh_tes_in!G12/RES_hh_fec_in!G12)</f>
        <v>1.5490680462378668</v>
      </c>
      <c r="H12" s="102">
        <f>IF(RES_hh_tes_in!H12=0,"",RES_hh_tes_in!H12/RES_hh_fec_in!H12)</f>
        <v>1.6644801744214743</v>
      </c>
      <c r="I12" s="102">
        <f>IF(RES_hh_tes_in!I12=0,"",RES_hh_tes_in!I12/RES_hh_fec_in!I12)</f>
        <v>1.7589781345414388</v>
      </c>
      <c r="J12" s="102">
        <f>IF(RES_hh_tes_in!J12=0,"",RES_hh_tes_in!J12/RES_hh_fec_in!J12)</f>
        <v>1.9535018857497874</v>
      </c>
      <c r="K12" s="102">
        <f>IF(RES_hh_tes_in!K12=0,"",RES_hh_tes_in!K12/RES_hh_fec_in!K12)</f>
        <v>2.1795190856312074</v>
      </c>
      <c r="L12" s="102">
        <f>IF(RES_hh_tes_in!L12=0,"",RES_hh_tes_in!L12/RES_hh_fec_in!L12)</f>
        <v>2.3932916497506804</v>
      </c>
      <c r="M12" s="102">
        <f>IF(RES_hh_tes_in!M12=0,"",RES_hh_tes_in!M12/RES_hh_fec_in!M12)</f>
        <v>2.590092358453262</v>
      </c>
      <c r="N12" s="102">
        <f>IF(RES_hh_tes_in!N12=0,"",RES_hh_tes_in!N12/RES_hh_fec_in!N12)</f>
        <v>2.8585016401249792</v>
      </c>
      <c r="O12" s="102">
        <f>IF(RES_hh_tes_in!O12=0,"",RES_hh_tes_in!O12/RES_hh_fec_in!O12)</f>
        <v>3.0957628511874504</v>
      </c>
      <c r="P12" s="102">
        <f>IF(RES_hh_tes_in!P12=0,"",RES_hh_tes_in!P12/RES_hh_fec_in!P12)</f>
        <v>3.1795341046827184</v>
      </c>
      <c r="Q12" s="102">
        <f>IF(RES_hh_tes_in!Q12=0,"",RES_hh_tes_in!Q12/RES_hh_fec_in!Q12)</f>
        <v>3.3139160920352255</v>
      </c>
    </row>
    <row r="13" spans="1:17" ht="12" customHeight="1" x14ac:dyDescent="0.3">
      <c r="A13" s="51" t="s">
        <v>114</v>
      </c>
      <c r="B13" s="104"/>
      <c r="C13" s="104">
        <f>IF(RES_hh_tes_in!C13=0,"",RES_hh_tes_in!C13/RES_hh_fec_in!C13)</f>
        <v>0.79099582082417319</v>
      </c>
      <c r="D13" s="104">
        <f>IF(RES_hh_tes_in!D13=0,"",RES_hh_tes_in!D13/RES_hh_fec_in!D13)</f>
        <v>0.79919438380841379</v>
      </c>
      <c r="E13" s="104">
        <f>IF(RES_hh_tes_in!E13=0,"",RES_hh_tes_in!E13/RES_hh_fec_in!E13)</f>
        <v>0.79891140554248252</v>
      </c>
      <c r="F13" s="104">
        <f>IF(RES_hh_tes_in!F13=0,"",RES_hh_tes_in!F13/RES_hh_fec_in!F13)</f>
        <v>0.79998110410230849</v>
      </c>
      <c r="G13" s="104">
        <f>IF(RES_hh_tes_in!G13=0,"",RES_hh_tes_in!G13/RES_hh_fec_in!G13)</f>
        <v>0.79673242436821579</v>
      </c>
      <c r="H13" s="104">
        <f>IF(RES_hh_tes_in!H13=0,"",RES_hh_tes_in!H13/RES_hh_fec_in!H13)</f>
        <v>0.80014326563307403</v>
      </c>
      <c r="I13" s="104">
        <f>IF(RES_hh_tes_in!I13=0,"",RES_hh_tes_in!I13/RES_hh_fec_in!I13)</f>
        <v>0.8053666070622747</v>
      </c>
      <c r="J13" s="104">
        <f>IF(RES_hh_tes_in!J13=0,"",RES_hh_tes_in!J13/RES_hh_fec_in!J13)</f>
        <v>0.80312755025526295</v>
      </c>
      <c r="K13" s="104">
        <f>IF(RES_hh_tes_in!K13=0,"",RES_hh_tes_in!K13/RES_hh_fec_in!K13)</f>
        <v>0.79997042093756243</v>
      </c>
      <c r="L13" s="104">
        <f>IF(RES_hh_tes_in!L13=0,"",RES_hh_tes_in!L13/RES_hh_fec_in!L13)</f>
        <v>0.81878713277073623</v>
      </c>
      <c r="M13" s="104">
        <f>IF(RES_hh_tes_in!M13=0,"",RES_hh_tes_in!M13/RES_hh_fec_in!M13)</f>
        <v>0.82033776135120884</v>
      </c>
      <c r="N13" s="104">
        <f>IF(RES_hh_tes_in!N13=0,"",RES_hh_tes_in!N13/RES_hh_fec_in!N13)</f>
        <v>0.83149609863512397</v>
      </c>
      <c r="O13" s="104">
        <f>IF(RES_hh_tes_in!O13=0,"",RES_hh_tes_in!O13/RES_hh_fec_in!O13)</f>
        <v>0.8466777471892275</v>
      </c>
      <c r="P13" s="104">
        <f>IF(RES_hh_tes_in!P13=0,"",RES_hh_tes_in!P13/RES_hh_fec_in!P13)</f>
        <v>0.84368431409128075</v>
      </c>
      <c r="Q13" s="104">
        <f>IF(RES_hh_tes_in!Q13=0,"",RES_hh_tes_in!Q13/RES_hh_fec_in!Q13)</f>
        <v>0.85253714301374572</v>
      </c>
    </row>
    <row r="14" spans="1:17" ht="12" customHeight="1" x14ac:dyDescent="0.3">
      <c r="A14" s="99" t="s">
        <v>117</v>
      </c>
      <c r="B14" s="106"/>
      <c r="C14" s="106">
        <f>IF(RES_hh_tes_in!C14=0,"",RES_hh_tes_in!C14/RES_hh_fec_in!C14)</f>
        <v>1.0592478544967177</v>
      </c>
      <c r="D14" s="106">
        <f>IF(RES_hh_tes_in!D14=0,"",RES_hh_tes_in!D14/RES_hh_fec_in!D14)</f>
        <v>1.0603617513002273</v>
      </c>
      <c r="E14" s="106">
        <f>IF(RES_hh_tes_in!E14=0,"",RES_hh_tes_in!E14/RES_hh_fec_in!E14)</f>
        <v>1.0644335221905645</v>
      </c>
      <c r="F14" s="106">
        <f>IF(RES_hh_tes_in!F14=0,"",RES_hh_tes_in!F14/RES_hh_fec_in!F14)</f>
        <v>1.0623785287227625</v>
      </c>
      <c r="G14" s="106">
        <f>IF(RES_hh_tes_in!G14=0,"",RES_hh_tes_in!G14/RES_hh_fec_in!G14)</f>
        <v>1.0585170828183841</v>
      </c>
      <c r="H14" s="106">
        <f>IF(RES_hh_tes_in!H14=0,"",RES_hh_tes_in!H14/RES_hh_fec_in!H14)</f>
        <v>1.0524130068393474</v>
      </c>
      <c r="I14" s="106">
        <f>IF(RES_hh_tes_in!I14=0,"",RES_hh_tes_in!I14/RES_hh_fec_in!I14)</f>
        <v>1.048770300459775</v>
      </c>
      <c r="J14" s="106">
        <f>IF(RES_hh_tes_in!J14=0,"",RES_hh_tes_in!J14/RES_hh_fec_in!J14)</f>
        <v>1.0443719325026686</v>
      </c>
      <c r="K14" s="106">
        <f>IF(RES_hh_tes_in!K14=0,"",RES_hh_tes_in!K14/RES_hh_fec_in!K14)</f>
        <v>1.0458274470877416</v>
      </c>
      <c r="L14" s="106">
        <f>IF(RES_hh_tes_in!L14=0,"",RES_hh_tes_in!L14/RES_hh_fec_in!L14)</f>
        <v>1.0456848802070531</v>
      </c>
      <c r="M14" s="106">
        <f>IF(RES_hh_tes_in!M14=0,"",RES_hh_tes_in!M14/RES_hh_fec_in!M14)</f>
        <v>1.0414897191053052</v>
      </c>
      <c r="N14" s="106">
        <f>IF(RES_hh_tes_in!N14=0,"",RES_hh_tes_in!N14/RES_hh_fec_in!N14)</f>
        <v>1.0415874648664214</v>
      </c>
      <c r="O14" s="106">
        <f>IF(RES_hh_tes_in!O14=0,"",RES_hh_tes_in!O14/RES_hh_fec_in!O14)</f>
        <v>1.0369815012598591</v>
      </c>
      <c r="P14" s="106">
        <f>IF(RES_hh_tes_in!P14=0,"",RES_hh_tes_in!P14/RES_hh_fec_in!P14)</f>
        <v>1.0331379355167578</v>
      </c>
      <c r="Q14" s="106">
        <f>IF(RES_hh_tes_in!Q14=0,"",RES_hh_tes_in!Q14/RES_hh_fec_in!Q14)</f>
        <v>1.0352327934766199</v>
      </c>
    </row>
    <row r="15" spans="1:17" ht="12.9" customHeight="1" x14ac:dyDescent="0.3">
      <c r="A15" s="89" t="s">
        <v>112</v>
      </c>
      <c r="B15" s="103"/>
      <c r="C15" s="103">
        <f>IF(RES_hh_tes_in!C15=0,"",RES_hh_tes_in!C15/RES_hh_fec_in!C15)</f>
        <v>1.8483452895059311</v>
      </c>
      <c r="D15" s="103">
        <f>IF(RES_hh_tes_in!D15=0,"",RES_hh_tes_in!D15/RES_hh_fec_in!D15)</f>
        <v>1.8891944513850618</v>
      </c>
      <c r="E15" s="103">
        <f>IF(RES_hh_tes_in!E15=0,"",RES_hh_tes_in!E15/RES_hh_fec_in!E15)</f>
        <v>1.9499118327296321</v>
      </c>
      <c r="F15" s="103">
        <f>IF(RES_hh_tes_in!F15=0,"",RES_hh_tes_in!F15/RES_hh_fec_in!F15)</f>
        <v>2.0184986849861399</v>
      </c>
      <c r="G15" s="103">
        <f>IF(RES_hh_tes_in!G15=0,"",RES_hh_tes_in!G15/RES_hh_fec_in!G15)</f>
        <v>2.1135072602370362</v>
      </c>
      <c r="H15" s="103">
        <f>IF(RES_hh_tes_in!H15=0,"",RES_hh_tes_in!H15/RES_hh_fec_in!H15)</f>
        <v>2.2059442952356583</v>
      </c>
      <c r="I15" s="103">
        <f>IF(RES_hh_tes_in!I15=0,"",RES_hh_tes_in!I15/RES_hh_fec_in!I15)</f>
        <v>2.2973852683393594</v>
      </c>
      <c r="J15" s="103">
        <f>IF(RES_hh_tes_in!J15=0,"",RES_hh_tes_in!J15/RES_hh_fec_in!J15)</f>
        <v>2.4111783028370444</v>
      </c>
      <c r="K15" s="103">
        <f>IF(RES_hh_tes_in!K15=0,"",RES_hh_tes_in!K15/RES_hh_fec_in!K15)</f>
        <v>2.5778822251048084</v>
      </c>
      <c r="L15" s="103">
        <f>IF(RES_hh_tes_in!L15=0,"",RES_hh_tes_in!L15/RES_hh_fec_in!L15)</f>
        <v>2.7745113723330075</v>
      </c>
      <c r="M15" s="103">
        <f>IF(RES_hh_tes_in!M15=0,"",RES_hh_tes_in!M15/RES_hh_fec_in!M15)</f>
        <v>2.9857455177622225</v>
      </c>
      <c r="N15" s="103">
        <f>IF(RES_hh_tes_in!N15=0,"",RES_hh_tes_in!N15/RES_hh_fec_in!N15)</f>
        <v>3.1768797124091068</v>
      </c>
      <c r="O15" s="103">
        <f>IF(RES_hh_tes_in!O15=0,"",RES_hh_tes_in!O15/RES_hh_fec_in!O15)</f>
        <v>3.3599490169299777</v>
      </c>
      <c r="P15" s="103">
        <f>IF(RES_hh_tes_in!P15=0,"",RES_hh_tes_in!P15/RES_hh_fec_in!P15)</f>
        <v>3.5716107645103587</v>
      </c>
      <c r="Q15" s="103">
        <f>IF(RES_hh_tes_in!Q15=0,"",RES_hh_tes_in!Q15/RES_hh_fec_in!Q15)</f>
        <v>3.6827086755251561</v>
      </c>
    </row>
    <row r="16" spans="1:17" ht="12" customHeight="1" x14ac:dyDescent="0.3">
      <c r="A16" s="87" t="s">
        <v>111</v>
      </c>
      <c r="B16" s="105"/>
      <c r="C16" s="105">
        <f>IF(RES_hh_tes_in!C16=0,"",RES_hh_tes_in!C16/RES_hh_fec_in!C16)</f>
        <v>1.8483452895059311</v>
      </c>
      <c r="D16" s="105">
        <f>IF(RES_hh_tes_in!D16=0,"",RES_hh_tes_in!D16/RES_hh_fec_in!D16)</f>
        <v>1.8891944513850618</v>
      </c>
      <c r="E16" s="105">
        <f>IF(RES_hh_tes_in!E16=0,"",RES_hh_tes_in!E16/RES_hh_fec_in!E16)</f>
        <v>1.9499118327296321</v>
      </c>
      <c r="F16" s="105">
        <f>IF(RES_hh_tes_in!F16=0,"",RES_hh_tes_in!F16/RES_hh_fec_in!F16)</f>
        <v>2.0184986849861399</v>
      </c>
      <c r="G16" s="105">
        <f>IF(RES_hh_tes_in!G16=0,"",RES_hh_tes_in!G16/RES_hh_fec_in!G16)</f>
        <v>2.1135072602370362</v>
      </c>
      <c r="H16" s="105">
        <f>IF(RES_hh_tes_in!H16=0,"",RES_hh_tes_in!H16/RES_hh_fec_in!H16)</f>
        <v>2.2059442952356583</v>
      </c>
      <c r="I16" s="105">
        <f>IF(RES_hh_tes_in!I16=0,"",RES_hh_tes_in!I16/RES_hh_fec_in!I16)</f>
        <v>2.2973852683393594</v>
      </c>
      <c r="J16" s="105">
        <f>IF(RES_hh_tes_in!J16=0,"",RES_hh_tes_in!J16/RES_hh_fec_in!J16)</f>
        <v>2.4111783028370444</v>
      </c>
      <c r="K16" s="105">
        <f>IF(RES_hh_tes_in!K16=0,"",RES_hh_tes_in!K16/RES_hh_fec_in!K16)</f>
        <v>2.5778822251048084</v>
      </c>
      <c r="L16" s="105">
        <f>IF(RES_hh_tes_in!L16=0,"",RES_hh_tes_in!L16/RES_hh_fec_in!L16)</f>
        <v>2.7745113723330075</v>
      </c>
      <c r="M16" s="105">
        <f>IF(RES_hh_tes_in!M16=0,"",RES_hh_tes_in!M16/RES_hh_fec_in!M16)</f>
        <v>2.9857455177622225</v>
      </c>
      <c r="N16" s="105">
        <f>IF(RES_hh_tes_in!N16=0,"",RES_hh_tes_in!N16/RES_hh_fec_in!N16)</f>
        <v>3.1768797124091068</v>
      </c>
      <c r="O16" s="105">
        <f>IF(RES_hh_tes_in!O16=0,"",RES_hh_tes_in!O16/RES_hh_fec_in!O16)</f>
        <v>3.3599490169299777</v>
      </c>
      <c r="P16" s="105">
        <f>IF(RES_hh_tes_in!P16=0,"",RES_hh_tes_in!P16/RES_hh_fec_in!P16)</f>
        <v>3.5716107645103587</v>
      </c>
      <c r="Q16" s="105">
        <f>IF(RES_hh_tes_in!Q16=0,"",RES_hh_tes_in!Q16/RES_hh_fec_in!Q16)</f>
        <v>3.6827086755251561</v>
      </c>
    </row>
    <row r="17" spans="1:17" ht="12.9" customHeight="1" x14ac:dyDescent="0.3">
      <c r="A17" s="89" t="s">
        <v>63</v>
      </c>
      <c r="B17" s="103"/>
      <c r="C17" s="103">
        <f>IF(RES_hh_tes_in!C17=0,"",RES_hh_tes_in!C17/RES_hh_fec_in!C17)</f>
        <v>0.65559704140516217</v>
      </c>
      <c r="D17" s="103">
        <f>IF(RES_hh_tes_in!D17=0,"",RES_hh_tes_in!D17/RES_hh_fec_in!D17)</f>
        <v>0.64839939628335941</v>
      </c>
      <c r="E17" s="103">
        <f>IF(RES_hh_tes_in!E17=0,"",RES_hh_tes_in!E17/RES_hh_fec_in!E17)</f>
        <v>0.65792266249165476</v>
      </c>
      <c r="F17" s="103">
        <f>IF(RES_hh_tes_in!F17=0,"",RES_hh_tes_in!F17/RES_hh_fec_in!F17)</f>
        <v>0.6575705041387051</v>
      </c>
      <c r="G17" s="103">
        <f>IF(RES_hh_tes_in!G17=0,"",RES_hh_tes_in!G17/RES_hh_fec_in!G17)</f>
        <v>0.66394876041338657</v>
      </c>
      <c r="H17" s="103">
        <f>IF(RES_hh_tes_in!H17=0,"",RES_hh_tes_in!H17/RES_hh_fec_in!H17)</f>
        <v>0.66352574140139353</v>
      </c>
      <c r="I17" s="103">
        <f>IF(RES_hh_tes_in!I17=0,"",RES_hh_tes_in!I17/RES_hh_fec_in!I17)</f>
        <v>0.67584176743394997</v>
      </c>
      <c r="J17" s="103">
        <f>IF(RES_hh_tes_in!J17=0,"",RES_hh_tes_in!J17/RES_hh_fec_in!J17)</f>
        <v>0.69248871511578003</v>
      </c>
      <c r="K17" s="103">
        <f>IF(RES_hh_tes_in!K17=0,"",RES_hh_tes_in!K17/RES_hh_fec_in!K17)</f>
        <v>0.68484460479232834</v>
      </c>
      <c r="L17" s="103">
        <f>IF(RES_hh_tes_in!L17=0,"",RES_hh_tes_in!L17/RES_hh_fec_in!L17)</f>
        <v>0.68941372107487209</v>
      </c>
      <c r="M17" s="103">
        <f>IF(RES_hh_tes_in!M17=0,"",RES_hh_tes_in!M17/RES_hh_fec_in!M17)</f>
        <v>0.69476800872220512</v>
      </c>
      <c r="N17" s="103">
        <f>IF(RES_hh_tes_in!N17=0,"",RES_hh_tes_in!N17/RES_hh_fec_in!N17)</f>
        <v>0.69390982726115169</v>
      </c>
      <c r="O17" s="103">
        <f>IF(RES_hh_tes_in!O17=0,"",RES_hh_tes_in!O17/RES_hh_fec_in!O17)</f>
        <v>0.72027050465915943</v>
      </c>
      <c r="P17" s="103">
        <f>IF(RES_hh_tes_in!P17=0,"",RES_hh_tes_in!P17/RES_hh_fec_in!P17)</f>
        <v>0.70524531154992687</v>
      </c>
      <c r="Q17" s="103">
        <f>IF(RES_hh_tes_in!Q17=0,"",RES_hh_tes_in!Q17/RES_hh_fec_in!Q17)</f>
        <v>0.72491699326296577</v>
      </c>
    </row>
    <row r="18" spans="1:17" ht="12" customHeight="1" x14ac:dyDescent="0.3">
      <c r="A18" s="87" t="s">
        <v>58</v>
      </c>
      <c r="B18" s="102"/>
      <c r="C18" s="102">
        <f>IF(RES_hh_tes_in!C18=0,"",RES_hh_tes_in!C18/RES_hh_fec_in!C18)</f>
        <v>0.44128224279099526</v>
      </c>
      <c r="D18" s="102">
        <f>IF(RES_hh_tes_in!D18=0,"",RES_hh_tes_in!D18/RES_hh_fec_in!D18)</f>
        <v>0.44639708946527207</v>
      </c>
      <c r="E18" s="102">
        <f>IF(RES_hh_tes_in!E18=0,"",RES_hh_tes_in!E18/RES_hh_fec_in!E18)</f>
        <v>0.44575902792755373</v>
      </c>
      <c r="F18" s="102">
        <f>IF(RES_hh_tes_in!F18=0,"",RES_hh_tes_in!F18/RES_hh_fec_in!F18)</f>
        <v>0.44933990130106805</v>
      </c>
      <c r="G18" s="102">
        <f>IF(RES_hh_tes_in!G18=0,"",RES_hh_tes_in!G18/RES_hh_fec_in!G18)</f>
        <v>0.45381798190291645</v>
      </c>
      <c r="H18" s="102">
        <f>IF(RES_hh_tes_in!H18=0,"",RES_hh_tes_in!H18/RES_hh_fec_in!H18)</f>
        <v>0.45483743484771511</v>
      </c>
      <c r="I18" s="102">
        <f>IF(RES_hh_tes_in!I18=0,"",RES_hh_tes_in!I18/RES_hh_fec_in!I18)</f>
        <v>0.46318892435950021</v>
      </c>
      <c r="J18" s="102">
        <f>IF(RES_hh_tes_in!J18=0,"",RES_hh_tes_in!J18/RES_hh_fec_in!J18)</f>
        <v>0.46156775622925345</v>
      </c>
      <c r="K18" s="102">
        <f>IF(RES_hh_tes_in!K18=0,"",RES_hh_tes_in!K18/RES_hh_fec_in!K18)</f>
        <v>0.46826294646319438</v>
      </c>
      <c r="L18" s="102">
        <f>IF(RES_hh_tes_in!L18=0,"",RES_hh_tes_in!L18/RES_hh_fec_in!L18)</f>
        <v>0.46067391799089691</v>
      </c>
      <c r="M18" s="102">
        <f>IF(RES_hh_tes_in!M18=0,"",RES_hh_tes_in!M18/RES_hh_fec_in!M18)</f>
        <v>0.4694341934386228</v>
      </c>
      <c r="N18" s="102">
        <f>IF(RES_hh_tes_in!N18=0,"",RES_hh_tes_in!N18/RES_hh_fec_in!N18)</f>
        <v>0.46599409663376518</v>
      </c>
      <c r="O18" s="102">
        <f>IF(RES_hh_tes_in!O18=0,"",RES_hh_tes_in!O18/RES_hh_fec_in!O18)</f>
        <v>0.46705356161122308</v>
      </c>
      <c r="P18" s="102">
        <f>IF(RES_hh_tes_in!P18=0,"",RES_hh_tes_in!P18/RES_hh_fec_in!P18)</f>
        <v>0.46558791707228575</v>
      </c>
      <c r="Q18" s="102">
        <f>IF(RES_hh_tes_in!Q18=0,"",RES_hh_tes_in!Q18/RES_hh_fec_in!Q18)</f>
        <v>0.464301152520743</v>
      </c>
    </row>
    <row r="19" spans="1:17" s="28" customFormat="1" ht="12" customHeight="1" x14ac:dyDescent="0.3">
      <c r="A19" s="87" t="s">
        <v>84</v>
      </c>
      <c r="B19" s="102"/>
      <c r="C19" s="102">
        <f>IF(RES_hh_tes_in!C19=0,"",RES_hh_tes_in!C19/RES_hh_fec_in!C19)</f>
        <v>0.56951212792829131</v>
      </c>
      <c r="D19" s="102">
        <f>IF(RES_hh_tes_in!D19=0,"",RES_hh_tes_in!D19/RES_hh_fec_in!D19)</f>
        <v>0.56903515103013058</v>
      </c>
      <c r="E19" s="102">
        <f>IF(RES_hh_tes_in!E19=0,"",RES_hh_tes_in!E19/RES_hh_fec_in!E19)</f>
        <v>0.58084637134177608</v>
      </c>
      <c r="F19" s="102">
        <f>IF(RES_hh_tes_in!F19=0,"",RES_hh_tes_in!F19/RES_hh_fec_in!F19)</f>
        <v>0.59083112661285886</v>
      </c>
      <c r="G19" s="102">
        <f>IF(RES_hh_tes_in!G19=0,"",RES_hh_tes_in!G19/RES_hh_fec_in!G19)</f>
        <v>0.57400968674036501</v>
      </c>
      <c r="H19" s="102">
        <f>IF(RES_hh_tes_in!H19=0,"",RES_hh_tes_in!H19/RES_hh_fec_in!H19)</f>
        <v>0.58387206741014142</v>
      </c>
      <c r="I19" s="102">
        <f>IF(RES_hh_tes_in!I19=0,"",RES_hh_tes_in!I19/RES_hh_fec_in!I19)</f>
        <v>0.58644502995722436</v>
      </c>
      <c r="J19" s="102">
        <f>IF(RES_hh_tes_in!J19=0,"",RES_hh_tes_in!J19/RES_hh_fec_in!J19)</f>
        <v>0.59229095589115177</v>
      </c>
      <c r="K19" s="102">
        <f>IF(RES_hh_tes_in!K19=0,"",RES_hh_tes_in!K19/RES_hh_fec_in!K19)</f>
        <v>0.59705469073748429</v>
      </c>
      <c r="L19" s="102">
        <f>IF(RES_hh_tes_in!L19=0,"",RES_hh_tes_in!L19/RES_hh_fec_in!L19)</f>
        <v>0.59561139354867754</v>
      </c>
      <c r="M19" s="102">
        <f>IF(RES_hh_tes_in!M19=0,"",RES_hh_tes_in!M19/RES_hh_fec_in!M19)</f>
        <v>0.60372860199531142</v>
      </c>
      <c r="N19" s="102">
        <f>IF(RES_hh_tes_in!N19=0,"",RES_hh_tes_in!N19/RES_hh_fec_in!N19)</f>
        <v>0.59211843476626225</v>
      </c>
      <c r="O19" s="102">
        <f>IF(RES_hh_tes_in!O19=0,"",RES_hh_tes_in!O19/RES_hh_fec_in!O19)</f>
        <v>0.60149390964898719</v>
      </c>
      <c r="P19" s="102">
        <f>IF(RES_hh_tes_in!P19=0,"",RES_hh_tes_in!P19/RES_hh_fec_in!P19)</f>
        <v>0.59512778360933927</v>
      </c>
      <c r="Q19" s="102">
        <f>IF(RES_hh_tes_in!Q19=0,"",RES_hh_tes_in!Q19/RES_hh_fec_in!Q19)</f>
        <v>0.57586783648232898</v>
      </c>
    </row>
    <row r="20" spans="1:17" ht="12" customHeight="1" x14ac:dyDescent="0.3">
      <c r="A20" s="87" t="s">
        <v>110</v>
      </c>
      <c r="B20" s="102"/>
      <c r="C20" s="102">
        <f>IF(RES_hh_tes_in!C20=0,"",RES_hh_tes_in!C20/RES_hh_fec_in!C20)</f>
        <v>0.57664387333536249</v>
      </c>
      <c r="D20" s="102">
        <f>IF(RES_hh_tes_in!D20=0,"",RES_hh_tes_in!D20/RES_hh_fec_in!D20)</f>
        <v>0.5570294797379145</v>
      </c>
      <c r="E20" s="102">
        <f>IF(RES_hh_tes_in!E20=0,"",RES_hh_tes_in!E20/RES_hh_fec_in!E20)</f>
        <v>0.56842213386054574</v>
      </c>
      <c r="F20" s="102">
        <f>IF(RES_hh_tes_in!F20=0,"",RES_hh_tes_in!F20/RES_hh_fec_in!F20)</f>
        <v>0.55659285231206879</v>
      </c>
      <c r="G20" s="102">
        <f>IF(RES_hh_tes_in!G20=0,"",RES_hh_tes_in!G20/RES_hh_fec_in!G20)</f>
        <v>0.58606978488952044</v>
      </c>
      <c r="H20" s="102">
        <f>IF(RES_hh_tes_in!H20=0,"",RES_hh_tes_in!H20/RES_hh_fec_in!H20)</f>
        <v>0.59403785470702275</v>
      </c>
      <c r="I20" s="102">
        <f>IF(RES_hh_tes_in!I20=0,"",RES_hh_tes_in!I20/RES_hh_fec_in!I20)</f>
        <v>0.56611187364106408</v>
      </c>
      <c r="J20" s="102">
        <f>IF(RES_hh_tes_in!J20=0,"",RES_hh_tes_in!J20/RES_hh_fec_in!J20)</f>
        <v>0.59592085936599037</v>
      </c>
      <c r="K20" s="102">
        <f>IF(RES_hh_tes_in!K20=0,"",RES_hh_tes_in!K20/RES_hh_fec_in!K20)</f>
        <v>0.5765792352739344</v>
      </c>
      <c r="L20" s="102">
        <f>IF(RES_hh_tes_in!L20=0,"",RES_hh_tes_in!L20/RES_hh_fec_in!L20)</f>
        <v>0.60183888545050668</v>
      </c>
      <c r="M20" s="102">
        <f>IF(RES_hh_tes_in!M20=0,"",RES_hh_tes_in!M20/RES_hh_fec_in!M20)</f>
        <v>0.60135515149758068</v>
      </c>
      <c r="N20" s="102">
        <f>IF(RES_hh_tes_in!N20=0,"",RES_hh_tes_in!N20/RES_hh_fec_in!N20)</f>
        <v>0.62011718453103426</v>
      </c>
      <c r="O20" s="102">
        <f>IF(RES_hh_tes_in!O20=0,"",RES_hh_tes_in!O20/RES_hh_fec_in!O20)</f>
        <v>0.60231682910830397</v>
      </c>
      <c r="P20" s="102">
        <f>IF(RES_hh_tes_in!P20=0,"",RES_hh_tes_in!P20/RES_hh_fec_in!P20)</f>
        <v>0.61428090886329823</v>
      </c>
      <c r="Q20" s="102">
        <f>IF(RES_hh_tes_in!Q20=0,"",RES_hh_tes_in!Q20/RES_hh_fec_in!Q20)</f>
        <v>0.59170998423158716</v>
      </c>
    </row>
    <row r="21" spans="1:17" ht="12" customHeight="1" x14ac:dyDescent="0.3">
      <c r="A21" s="87" t="s">
        <v>109</v>
      </c>
      <c r="B21" s="102"/>
      <c r="C21" s="102">
        <f>IF(RES_hh_tes_in!C21=0,"",RES_hh_tes_in!C21/RES_hh_fec_in!C21)</f>
        <v>0.58344605365329871</v>
      </c>
      <c r="D21" s="102">
        <f>IF(RES_hh_tes_in!D21=0,"",RES_hh_tes_in!D21/RES_hh_fec_in!D21)</f>
        <v>0.59226995158641071</v>
      </c>
      <c r="E21" s="102">
        <f>IF(RES_hh_tes_in!E21=0,"",RES_hh_tes_in!E21/RES_hh_fec_in!E21)</f>
        <v>0.58864061519602684</v>
      </c>
      <c r="F21" s="102">
        <f>IF(RES_hh_tes_in!F21=0,"",RES_hh_tes_in!F21/RES_hh_fec_in!F21)</f>
        <v>0.59447924523526774</v>
      </c>
      <c r="G21" s="102">
        <f>IF(RES_hh_tes_in!G21=0,"",RES_hh_tes_in!G21/RES_hh_fec_in!G21)</f>
        <v>0.59731571182553067</v>
      </c>
      <c r="H21" s="102">
        <f>IF(RES_hh_tes_in!H21=0,"",RES_hh_tes_in!H21/RES_hh_fec_in!H21)</f>
        <v>0.60282572847368066</v>
      </c>
      <c r="I21" s="102">
        <f>IF(RES_hh_tes_in!I21=0,"",RES_hh_tes_in!I21/RES_hh_fec_in!I21)</f>
        <v>0.61793970388313491</v>
      </c>
      <c r="J21" s="102">
        <f>IF(RES_hh_tes_in!J21=0,"",RES_hh_tes_in!J21/RES_hh_fec_in!J21)</f>
        <v>0.60365906730527763</v>
      </c>
      <c r="K21" s="102">
        <f>IF(RES_hh_tes_in!K21=0,"",RES_hh_tes_in!K21/RES_hh_fec_in!K21)</f>
        <v>0.6094564276003468</v>
      </c>
      <c r="L21" s="102">
        <f>IF(RES_hh_tes_in!L21=0,"",RES_hh_tes_in!L21/RES_hh_fec_in!L21)</f>
        <v>0.61206385187682755</v>
      </c>
      <c r="M21" s="102">
        <f>IF(RES_hh_tes_in!M21=0,"",RES_hh_tes_in!M21/RES_hh_fec_in!M21)</f>
        <v>0.61113475850152699</v>
      </c>
      <c r="N21" s="102">
        <f>IF(RES_hh_tes_in!N21=0,"",RES_hh_tes_in!N21/RES_hh_fec_in!N21)</f>
        <v>0.6230690103316967</v>
      </c>
      <c r="O21" s="102">
        <f>IF(RES_hh_tes_in!O21=0,"",RES_hh_tes_in!O21/RES_hh_fec_in!O21)</f>
        <v>0.61623555014182063</v>
      </c>
      <c r="P21" s="102">
        <f>IF(RES_hh_tes_in!P21=0,"",RES_hh_tes_in!P21/RES_hh_fec_in!P21)</f>
        <v>0.61764583955545138</v>
      </c>
      <c r="Q21" s="102">
        <f>IF(RES_hh_tes_in!Q21=0,"",RES_hh_tes_in!Q21/RES_hh_fec_in!Q21)</f>
        <v>0.63631101361982989</v>
      </c>
    </row>
    <row r="22" spans="1:17" ht="12" customHeight="1" x14ac:dyDescent="0.3">
      <c r="A22" s="87" t="s">
        <v>55</v>
      </c>
      <c r="B22" s="102"/>
      <c r="C22" s="102">
        <f>IF(RES_hh_tes_in!C22=0,"",RES_hh_tes_in!C22/RES_hh_fec_in!C22)</f>
        <v>0.49741911151502838</v>
      </c>
      <c r="D22" s="102">
        <f>IF(RES_hh_tes_in!D22=0,"",RES_hh_tes_in!D22/RES_hh_fec_in!D22)</f>
        <v>0.49332839002784201</v>
      </c>
      <c r="E22" s="102">
        <f>IF(RES_hh_tes_in!E22=0,"",RES_hh_tes_in!E22/RES_hh_fec_in!E22)</f>
        <v>0.49350893190977735</v>
      </c>
      <c r="F22" s="102">
        <f>IF(RES_hh_tes_in!F22=0,"",RES_hh_tes_in!F22/RES_hh_fec_in!F22)</f>
        <v>0.49048943397678441</v>
      </c>
      <c r="G22" s="102">
        <f>IF(RES_hh_tes_in!G22=0,"",RES_hh_tes_in!G22/RES_hh_fec_in!G22)</f>
        <v>0.49722226904622591</v>
      </c>
      <c r="H22" s="102">
        <f>IF(RES_hh_tes_in!H22=0,"",RES_hh_tes_in!H22/RES_hh_fec_in!H22)</f>
        <v>0.50071681858192074</v>
      </c>
      <c r="I22" s="102">
        <f>IF(RES_hh_tes_in!I22=0,"",RES_hh_tes_in!I22/RES_hh_fec_in!I22)</f>
        <v>0.50072879560746708</v>
      </c>
      <c r="J22" s="102">
        <f>IF(RES_hh_tes_in!J22=0,"",RES_hh_tes_in!J22/RES_hh_fec_in!J22)</f>
        <v>0.50031269229991826</v>
      </c>
      <c r="K22" s="102">
        <f>IF(RES_hh_tes_in!K22=0,"",RES_hh_tes_in!K22/RES_hh_fec_in!K22)</f>
        <v>0.50885326619787685</v>
      </c>
      <c r="L22" s="102">
        <f>IF(RES_hh_tes_in!L22=0,"",RES_hh_tes_in!L22/RES_hh_fec_in!L22)</f>
        <v>0.51771902554898686</v>
      </c>
      <c r="M22" s="102">
        <f>IF(RES_hh_tes_in!M22=0,"",RES_hh_tes_in!M22/RES_hh_fec_in!M22)</f>
        <v>0.50700192028993485</v>
      </c>
      <c r="N22" s="102">
        <f>IF(RES_hh_tes_in!N22=0,"",RES_hh_tes_in!N22/RES_hh_fec_in!N22)</f>
        <v>0.50572840838575384</v>
      </c>
      <c r="O22" s="102">
        <f>IF(RES_hh_tes_in!O22=0,"",RES_hh_tes_in!O22/RES_hh_fec_in!O22)</f>
        <v>0.51084483167359518</v>
      </c>
      <c r="P22" s="102">
        <f>IF(RES_hh_tes_in!P22=0,"",RES_hh_tes_in!P22/RES_hh_fec_in!P22)</f>
        <v>0.51058893848499853</v>
      </c>
      <c r="Q22" s="102">
        <f>IF(RES_hh_tes_in!Q22=0,"",RES_hh_tes_in!Q22/RES_hh_fec_in!Q22)</f>
        <v>0.53217358401120785</v>
      </c>
    </row>
    <row r="23" spans="1:17" ht="12" customHeight="1" x14ac:dyDescent="0.3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3">
      <c r="A24" s="87" t="s">
        <v>61</v>
      </c>
      <c r="B24" s="102"/>
      <c r="C24" s="102">
        <f>IF(RES_hh_tes_in!C24=0,"",RES_hh_tes_in!C24/RES_hh_fec_in!C24)</f>
        <v>0.82179891937526139</v>
      </c>
      <c r="D24" s="102">
        <f>IF(RES_hh_tes_in!D24=0,"",RES_hh_tes_in!D24/RES_hh_fec_in!D24)</f>
        <v>0.86913067523599774</v>
      </c>
      <c r="E24" s="102">
        <f>IF(RES_hh_tes_in!E24=0,"",RES_hh_tes_in!E24/RES_hh_fec_in!E24)</f>
        <v>0.85319046154292566</v>
      </c>
      <c r="F24" s="102">
        <f>IF(RES_hh_tes_in!F24=0,"",RES_hh_tes_in!F24/RES_hh_fec_in!F24)</f>
        <v>0.851069843048748</v>
      </c>
      <c r="G24" s="102">
        <f>IF(RES_hh_tes_in!G24=0,"",RES_hh_tes_in!G24/RES_hh_fec_in!G24)</f>
        <v>0.8497018984473087</v>
      </c>
      <c r="H24" s="102">
        <f>IF(RES_hh_tes_in!H24=0,"",RES_hh_tes_in!H24/RES_hh_fec_in!H24)</f>
        <v>0.86871293407807593</v>
      </c>
      <c r="I24" s="102">
        <f>IF(RES_hh_tes_in!I24=0,"",RES_hh_tes_in!I24/RES_hh_fec_in!I24)</f>
        <v>0.85569777214895992</v>
      </c>
      <c r="J24" s="102">
        <f>IF(RES_hh_tes_in!J24=0,"",RES_hh_tes_in!J24/RES_hh_fec_in!J24)</f>
        <v>0.87972873028747389</v>
      </c>
      <c r="K24" s="102">
        <f>IF(RES_hh_tes_in!K24=0,"",RES_hh_tes_in!K24/RES_hh_fec_in!K24)</f>
        <v>0.85708213704657621</v>
      </c>
      <c r="L24" s="102">
        <f>IF(RES_hh_tes_in!L24=0,"",RES_hh_tes_in!L24/RES_hh_fec_in!L24)</f>
        <v>0.87698851224050556</v>
      </c>
      <c r="M24" s="102">
        <f>IF(RES_hh_tes_in!M24=0,"",RES_hh_tes_in!M24/RES_hh_fec_in!M24)</f>
        <v>0.86523359733880656</v>
      </c>
      <c r="N24" s="102">
        <f>IF(RES_hh_tes_in!N24=0,"",RES_hh_tes_in!N24/RES_hh_fec_in!N24)</f>
        <v>0.85087223788214617</v>
      </c>
      <c r="O24" s="102">
        <f>IF(RES_hh_tes_in!O24=0,"",RES_hh_tes_in!O24/RES_hh_fec_in!O24)</f>
        <v>0.88353143187729599</v>
      </c>
      <c r="P24" s="102">
        <f>IF(RES_hh_tes_in!P24=0,"",RES_hh_tes_in!P24/RES_hh_fec_in!P24)</f>
        <v>0.88208724267506722</v>
      </c>
      <c r="Q24" s="102">
        <f>IF(RES_hh_tes_in!Q24=0,"",RES_hh_tes_in!Q24/RES_hh_fec_in!Q24)</f>
        <v>0.88599480689848953</v>
      </c>
    </row>
    <row r="25" spans="1:17" ht="12" customHeight="1" x14ac:dyDescent="0.3">
      <c r="A25" s="51" t="s">
        <v>60</v>
      </c>
      <c r="B25" s="104"/>
      <c r="C25" s="104">
        <f>IF(RES_hh_tes_in!C25=0,"",RES_hh_tes_in!C25/RES_hh_fec_in!C25)</f>
        <v>0.72040302323566885</v>
      </c>
      <c r="D25" s="104">
        <f>IF(RES_hh_tes_in!D25=0,"",RES_hh_tes_in!D25/RES_hh_fec_in!D25)</f>
        <v>0.72662998932968492</v>
      </c>
      <c r="E25" s="104">
        <f>IF(RES_hh_tes_in!E25=0,"",RES_hh_tes_in!E25/RES_hh_fec_in!E25)</f>
        <v>0.72764253004586443</v>
      </c>
      <c r="F25" s="104">
        <f>IF(RES_hh_tes_in!F25=0,"",RES_hh_tes_in!F25/RES_hh_fec_in!F25)</f>
        <v>0.74051732585923968</v>
      </c>
      <c r="G25" s="104">
        <f>IF(RES_hh_tes_in!G25=0,"",RES_hh_tes_in!G25/RES_hh_fec_in!G25)</f>
        <v>0.73393040320707392</v>
      </c>
      <c r="H25" s="104">
        <f>IF(RES_hh_tes_in!H25=0,"",RES_hh_tes_in!H25/RES_hh_fec_in!H25)</f>
        <v>0.73825004058659549</v>
      </c>
      <c r="I25" s="104">
        <f>IF(RES_hh_tes_in!I25=0,"",RES_hh_tes_in!I25/RES_hh_fec_in!I25)</f>
        <v>0.74926328642492768</v>
      </c>
      <c r="J25" s="104">
        <f>IF(RES_hh_tes_in!J25=0,"",RES_hh_tes_in!J25/RES_hh_fec_in!J25)</f>
        <v>0.7574324050957798</v>
      </c>
      <c r="K25" s="104">
        <f>IF(RES_hh_tes_in!K25=0,"",RES_hh_tes_in!K25/RES_hh_fec_in!K25)</f>
        <v>0.75730320249482819</v>
      </c>
      <c r="L25" s="104">
        <f>IF(RES_hh_tes_in!L25=0,"",RES_hh_tes_in!L25/RES_hh_fec_in!L25)</f>
        <v>0.76150698286744956</v>
      </c>
      <c r="M25" s="104">
        <f>IF(RES_hh_tes_in!M25=0,"",RES_hh_tes_in!M25/RES_hh_fec_in!M25)</f>
        <v>0.7571204794642703</v>
      </c>
      <c r="N25" s="104">
        <f>IF(RES_hh_tes_in!N25=0,"",RES_hh_tes_in!N25/RES_hh_fec_in!N25)</f>
        <v>0.76301262768175959</v>
      </c>
      <c r="O25" s="104">
        <f>IF(RES_hh_tes_in!O25=0,"",RES_hh_tes_in!O25/RES_hh_fec_in!O25)</f>
        <v>0.77068887003124431</v>
      </c>
      <c r="P25" s="104">
        <f>IF(RES_hh_tes_in!P25=0,"",RES_hh_tes_in!P25/RES_hh_fec_in!P25)</f>
        <v>0.76958319904208006</v>
      </c>
      <c r="Q25" s="104">
        <f>IF(RES_hh_tes_in!Q25=0,"",RES_hh_tes_in!Q25/RES_hh_fec_in!Q25)</f>
        <v>0.77388431690708881</v>
      </c>
    </row>
    <row r="26" spans="1:17" ht="12" customHeight="1" x14ac:dyDescent="0.3">
      <c r="A26" s="49" t="s">
        <v>59</v>
      </c>
      <c r="B26" s="101"/>
      <c r="C26" s="101">
        <f>IF(RES_hh_tes_in!C26=0,"",RES_hh_tes_in!C26/RES_hh_fec_in!C26)</f>
        <v>1.0187905968698459</v>
      </c>
      <c r="D26" s="101">
        <f>IF(RES_hh_tes_in!D26=0,"",RES_hh_tes_in!D26/RES_hh_fec_in!D26)</f>
        <v>1.015640162333074</v>
      </c>
      <c r="E26" s="101">
        <f>IF(RES_hh_tes_in!E26=0,"",RES_hh_tes_in!E26/RES_hh_fec_in!E26)</f>
        <v>1.0125772384670286</v>
      </c>
      <c r="F26" s="101">
        <f>IF(RES_hh_tes_in!F26=0,"",RES_hh_tes_in!F26/RES_hh_fec_in!F26)</f>
        <v>1.0152708665072538</v>
      </c>
      <c r="G26" s="101">
        <f>IF(RES_hh_tes_in!G26=0,"",RES_hh_tes_in!G26/RES_hh_fec_in!G26)</f>
        <v>1.0119594684168289</v>
      </c>
      <c r="H26" s="101">
        <f>IF(RES_hh_tes_in!H26=0,"",RES_hh_tes_in!H26/RES_hh_fec_in!H26)</f>
        <v>1.0137493235345958</v>
      </c>
      <c r="I26" s="101">
        <f>IF(RES_hh_tes_in!I26=0,"",RES_hh_tes_in!I26/RES_hh_fec_in!I26)</f>
        <v>1.0128815538806704</v>
      </c>
      <c r="J26" s="101">
        <f>IF(RES_hh_tes_in!J26=0,"",RES_hh_tes_in!J26/RES_hh_fec_in!J26)</f>
        <v>1.0099828642302962</v>
      </c>
      <c r="K26" s="101">
        <f>IF(RES_hh_tes_in!K26=0,"",RES_hh_tes_in!K26/RES_hh_fec_in!K26)</f>
        <v>1.0103314217132631</v>
      </c>
      <c r="L26" s="101">
        <f>IF(RES_hh_tes_in!L26=0,"",RES_hh_tes_in!L26/RES_hh_fec_in!L26)</f>
        <v>1.0097093562699433</v>
      </c>
      <c r="M26" s="101">
        <f>IF(RES_hh_tes_in!M26=0,"",RES_hh_tes_in!M26/RES_hh_fec_in!M26)</f>
        <v>1.0097469095852436</v>
      </c>
      <c r="N26" s="101">
        <f>IF(RES_hh_tes_in!N26=0,"",RES_hh_tes_in!N26/RES_hh_fec_in!N26)</f>
        <v>1.0105487219322833</v>
      </c>
      <c r="O26" s="101">
        <f>IF(RES_hh_tes_in!O26=0,"",RES_hh_tes_in!O26/RES_hh_fec_in!O26)</f>
        <v>1.0087692358249551</v>
      </c>
      <c r="P26" s="101">
        <f>IF(RES_hh_tes_in!P26=0,"",RES_hh_tes_in!P26/RES_hh_fec_in!P26)</f>
        <v>1.0105226578922877</v>
      </c>
      <c r="Q26" s="101">
        <f>IF(RES_hh_tes_in!Q26=0,"",RES_hh_tes_in!Q26/RES_hh_fec_in!Q26)</f>
        <v>1.0129929671744706</v>
      </c>
    </row>
    <row r="27" spans="1:17" ht="12.9" customHeight="1" x14ac:dyDescent="0.3">
      <c r="A27" s="89" t="s">
        <v>62</v>
      </c>
      <c r="B27" s="103"/>
      <c r="C27" s="103">
        <f>IF(RES_hh_tes_in!C27=0,"",RES_hh_tes_in!C27/RES_hh_fec_in!C27)</f>
        <v>0.68030642094068883</v>
      </c>
      <c r="D27" s="103">
        <f>IF(RES_hh_tes_in!D27=0,"",RES_hh_tes_in!D27/RES_hh_fec_in!D27)</f>
        <v>0.66089119993233214</v>
      </c>
      <c r="E27" s="103">
        <f>IF(RES_hh_tes_in!E27=0,"",RES_hh_tes_in!E27/RES_hh_fec_in!E27)</f>
        <v>0.66392527002481339</v>
      </c>
      <c r="F27" s="103">
        <f>IF(RES_hh_tes_in!F27=0,"",RES_hh_tes_in!F27/RES_hh_fec_in!F27)</f>
        <v>0.66754846045345262</v>
      </c>
      <c r="G27" s="103">
        <f>IF(RES_hh_tes_in!G27=0,"",RES_hh_tes_in!G27/RES_hh_fec_in!G27)</f>
        <v>0.6727361079782872</v>
      </c>
      <c r="H27" s="103">
        <f>IF(RES_hh_tes_in!H27=0,"",RES_hh_tes_in!H27/RES_hh_fec_in!H27)</f>
        <v>0.69023052371532245</v>
      </c>
      <c r="I27" s="103">
        <f>IF(RES_hh_tes_in!I27=0,"",RES_hh_tes_in!I27/RES_hh_fec_in!I27)</f>
        <v>0.7121836998339186</v>
      </c>
      <c r="J27" s="103">
        <f>IF(RES_hh_tes_in!J27=0,"",RES_hh_tes_in!J27/RES_hh_fec_in!J27)</f>
        <v>0.68866920144326138</v>
      </c>
      <c r="K27" s="103">
        <f>IF(RES_hh_tes_in!K27=0,"",RES_hh_tes_in!K27/RES_hh_fec_in!K27)</f>
        <v>0.67921225960944176</v>
      </c>
      <c r="L27" s="103">
        <f>IF(RES_hh_tes_in!L27=0,"",RES_hh_tes_in!L27/RES_hh_fec_in!L27)</f>
        <v>0.69243603982818125</v>
      </c>
      <c r="M27" s="103">
        <f>IF(RES_hh_tes_in!M27=0,"",RES_hh_tes_in!M27/RES_hh_fec_in!M27)</f>
        <v>0.71941457005996479</v>
      </c>
      <c r="N27" s="103">
        <f>IF(RES_hh_tes_in!N27=0,"",RES_hh_tes_in!N27/RES_hh_fec_in!N27)</f>
        <v>0.67568426954926475</v>
      </c>
      <c r="O27" s="103">
        <f>IF(RES_hh_tes_in!O27=0,"",RES_hh_tes_in!O27/RES_hh_fec_in!O27)</f>
        <v>0.73230990204261293</v>
      </c>
      <c r="P27" s="103">
        <f>IF(RES_hh_tes_in!P27=0,"",RES_hh_tes_in!P27/RES_hh_fec_in!P27)</f>
        <v>0.73936664788522355</v>
      </c>
      <c r="Q27" s="103">
        <f>IF(RES_hh_tes_in!Q27=0,"",RES_hh_tes_in!Q27/RES_hh_fec_in!Q27)</f>
        <v>0.72622024540662433</v>
      </c>
    </row>
    <row r="28" spans="1:17" ht="12" customHeight="1" x14ac:dyDescent="0.3">
      <c r="A28" s="87" t="s">
        <v>58</v>
      </c>
      <c r="B28" s="102"/>
      <c r="C28" s="102">
        <f>IF(RES_hh_tes_in!C28=0,"",RES_hh_tes_in!C28/RES_hh_fec_in!C28)</f>
        <v>0.33497005759640386</v>
      </c>
      <c r="D28" s="102">
        <f>IF(RES_hh_tes_in!D28=0,"",RES_hh_tes_in!D28/RES_hh_fec_in!D28)</f>
        <v>0.33813227340759061</v>
      </c>
      <c r="E28" s="102">
        <f>IF(RES_hh_tes_in!E28=0,"",RES_hh_tes_in!E28/RES_hh_fec_in!E28)</f>
        <v>0.34078916778217466</v>
      </c>
      <c r="F28" s="102">
        <f>IF(RES_hh_tes_in!F28=0,"",RES_hh_tes_in!F28/RES_hh_fec_in!F28)</f>
        <v>0.34327478334128236</v>
      </c>
      <c r="G28" s="102">
        <f>IF(RES_hh_tes_in!G28=0,"",RES_hh_tes_in!G28/RES_hh_fec_in!G28)</f>
        <v>0.34596248373573274</v>
      </c>
      <c r="H28" s="102">
        <f>IF(RES_hh_tes_in!H28=0,"",RES_hh_tes_in!H28/RES_hh_fec_in!H28)</f>
        <v>0.34837488438241992</v>
      </c>
      <c r="I28" s="102">
        <f>IF(RES_hh_tes_in!I28=0,"",RES_hh_tes_in!I28/RES_hh_fec_in!I28)</f>
        <v>0.35119682976473321</v>
      </c>
      <c r="J28" s="102">
        <f>IF(RES_hh_tes_in!J28=0,"",RES_hh_tes_in!J28/RES_hh_fec_in!J28)</f>
        <v>0.35361112724015586</v>
      </c>
      <c r="K28" s="102">
        <f>IF(RES_hh_tes_in!K28=0,"",RES_hh_tes_in!K28/RES_hh_fec_in!K28)</f>
        <v>0.35411575652303745</v>
      </c>
      <c r="L28" s="102">
        <f>IF(RES_hh_tes_in!L28=0,"",RES_hh_tes_in!L28/RES_hh_fec_in!L28)</f>
        <v>0.35490022373268859</v>
      </c>
      <c r="M28" s="102">
        <f>IF(RES_hh_tes_in!M28=0,"",RES_hh_tes_in!M28/RES_hh_fec_in!M28)</f>
        <v>0.35479255066148246</v>
      </c>
      <c r="N28" s="102">
        <f>IF(RES_hh_tes_in!N28=0,"",RES_hh_tes_in!N28/RES_hh_fec_in!N28)</f>
        <v>0.35452384574646739</v>
      </c>
      <c r="O28" s="102">
        <f>IF(RES_hh_tes_in!O28=0,"",RES_hh_tes_in!O28/RES_hh_fec_in!O28)</f>
        <v>0.35416743978622139</v>
      </c>
      <c r="P28" s="102">
        <f>IF(RES_hh_tes_in!P28=0,"",RES_hh_tes_in!P28/RES_hh_fec_in!P28)</f>
        <v>0.35352402156606405</v>
      </c>
      <c r="Q28" s="102">
        <f>IF(RES_hh_tes_in!Q28=0,"",RES_hh_tes_in!Q28/RES_hh_fec_in!Q28)</f>
        <v>0.3523079868493042</v>
      </c>
    </row>
    <row r="29" spans="1:17" s="28" customFormat="1" ht="12" customHeight="1" x14ac:dyDescent="0.3">
      <c r="A29" s="87" t="s">
        <v>84</v>
      </c>
      <c r="B29" s="102"/>
      <c r="C29" s="102">
        <f>IF(RES_hh_tes_in!C29=0,"",RES_hh_tes_in!C29/RES_hh_fec_in!C29)</f>
        <v>0.44541407487248252</v>
      </c>
      <c r="D29" s="102">
        <f>IF(RES_hh_tes_in!D29=0,"",RES_hh_tes_in!D29/RES_hh_fec_in!D29)</f>
        <v>0.44630408269788779</v>
      </c>
      <c r="E29" s="102">
        <f>IF(RES_hh_tes_in!E29=0,"",RES_hh_tes_in!E29/RES_hh_fec_in!E29)</f>
        <v>0.45099653938824957</v>
      </c>
      <c r="F29" s="102">
        <f>IF(RES_hh_tes_in!F29=0,"",RES_hh_tes_in!F29/RES_hh_fec_in!F29)</f>
        <v>0.45635421966865003</v>
      </c>
      <c r="G29" s="102">
        <f>IF(RES_hh_tes_in!G29=0,"",RES_hh_tes_in!G29/RES_hh_fec_in!G29)</f>
        <v>0.45784096730065249</v>
      </c>
      <c r="H29" s="102">
        <f>IF(RES_hh_tes_in!H29=0,"",RES_hh_tes_in!H29/RES_hh_fec_in!H29)</f>
        <v>0.46382134895420846</v>
      </c>
      <c r="I29" s="102">
        <f>IF(RES_hh_tes_in!I29=0,"",RES_hh_tes_in!I29/RES_hh_fec_in!I29)</f>
        <v>0.46687877150184814</v>
      </c>
      <c r="J29" s="102">
        <f>IF(RES_hh_tes_in!J29=0,"",RES_hh_tes_in!J29/RES_hh_fec_in!J29)</f>
        <v>0.46376450593757368</v>
      </c>
      <c r="K29" s="102">
        <f>IF(RES_hh_tes_in!K29=0,"",RES_hh_tes_in!K29/RES_hh_fec_in!K29)</f>
        <v>0.46599281156535194</v>
      </c>
      <c r="L29" s="102">
        <f>IF(RES_hh_tes_in!L29=0,"",RES_hh_tes_in!L29/RES_hh_fec_in!L29)</f>
        <v>0.46046549507173706</v>
      </c>
      <c r="M29" s="102">
        <f>IF(RES_hh_tes_in!M29=0,"",RES_hh_tes_in!M29/RES_hh_fec_in!M29)</f>
        <v>0.46798214560611512</v>
      </c>
      <c r="N29" s="102">
        <f>IF(RES_hh_tes_in!N29=0,"",RES_hh_tes_in!N29/RES_hh_fec_in!N29)</f>
        <v>0.46209717594490968</v>
      </c>
      <c r="O29" s="102">
        <f>IF(RES_hh_tes_in!O29=0,"",RES_hh_tes_in!O29/RES_hh_fec_in!O29)</f>
        <v>0.47898727126413049</v>
      </c>
      <c r="P29" s="102">
        <f>IF(RES_hh_tes_in!P29=0,"",RES_hh_tes_in!P29/RES_hh_fec_in!P29)</f>
        <v>0.48054482392374742</v>
      </c>
      <c r="Q29" s="102">
        <f>IF(RES_hh_tes_in!Q29=0,"",RES_hh_tes_in!Q29/RES_hh_fec_in!Q29)</f>
        <v>0.48161915728089449</v>
      </c>
    </row>
    <row r="30" spans="1:17" ht="12" customHeight="1" x14ac:dyDescent="0.3">
      <c r="A30" s="87" t="s">
        <v>109</v>
      </c>
      <c r="B30" s="102"/>
      <c r="C30" s="102">
        <f>IF(RES_hh_tes_in!C30=0,"",RES_hh_tes_in!C30/RES_hh_fec_in!C30)</f>
        <v>0.49146906935490897</v>
      </c>
      <c r="D30" s="102">
        <f>IF(RES_hh_tes_in!D30=0,"",RES_hh_tes_in!D30/RES_hh_fec_in!D30)</f>
        <v>0.49551116079304675</v>
      </c>
      <c r="E30" s="102">
        <f>IF(RES_hh_tes_in!E30=0,"",RES_hh_tes_in!E30/RES_hh_fec_in!E30)</f>
        <v>0.4996689114013893</v>
      </c>
      <c r="F30" s="102">
        <f>IF(RES_hh_tes_in!F30=0,"",RES_hh_tes_in!F30/RES_hh_fec_in!F30)</f>
        <v>0.50528085685554558</v>
      </c>
      <c r="G30" s="102">
        <f>IF(RES_hh_tes_in!G30=0,"",RES_hh_tes_in!G30/RES_hh_fec_in!G30)</f>
        <v>0.50974537889771798</v>
      </c>
      <c r="H30" s="102">
        <f>IF(RES_hh_tes_in!H30=0,"",RES_hh_tes_in!H30/RES_hh_fec_in!H30)</f>
        <v>0.51375068987533523</v>
      </c>
      <c r="I30" s="102">
        <f>IF(RES_hh_tes_in!I30=0,"",RES_hh_tes_in!I30/RES_hh_fec_in!I30)</f>
        <v>0.51842360337341986</v>
      </c>
      <c r="J30" s="102">
        <f>IF(RES_hh_tes_in!J30=0,"",RES_hh_tes_in!J30/RES_hh_fec_in!J30)</f>
        <v>0.52508174366910709</v>
      </c>
      <c r="K30" s="102">
        <f>IF(RES_hh_tes_in!K30=0,"",RES_hh_tes_in!K30/RES_hh_fec_in!K30)</f>
        <v>0.52485175989971011</v>
      </c>
      <c r="L30" s="102">
        <f>IF(RES_hh_tes_in!L30=0,"",RES_hh_tes_in!L30/RES_hh_fec_in!L30)</f>
        <v>0.52422967218329652</v>
      </c>
      <c r="M30" s="102">
        <f>IF(RES_hh_tes_in!M30=0,"",RES_hh_tes_in!M30/RES_hh_fec_in!M30)</f>
        <v>0.52570589706604642</v>
      </c>
      <c r="N30" s="102">
        <f>IF(RES_hh_tes_in!N30=0,"",RES_hh_tes_in!N30/RES_hh_fec_in!N30)</f>
        <v>0.527005526033411</v>
      </c>
      <c r="O30" s="102">
        <f>IF(RES_hh_tes_in!O30=0,"",RES_hh_tes_in!O30/RES_hh_fec_in!O30)</f>
        <v>0.52761961701155746</v>
      </c>
      <c r="P30" s="102">
        <f>IF(RES_hh_tes_in!P30=0,"",RES_hh_tes_in!P30/RES_hh_fec_in!P30)</f>
        <v>0.52811370678195535</v>
      </c>
      <c r="Q30" s="102">
        <f>IF(RES_hh_tes_in!Q30=0,"",RES_hh_tes_in!Q30/RES_hh_fec_in!Q30)</f>
        <v>0.53059647285618672</v>
      </c>
    </row>
    <row r="31" spans="1:17" ht="12" customHeight="1" x14ac:dyDescent="0.3">
      <c r="A31" s="87" t="s">
        <v>55</v>
      </c>
      <c r="B31" s="102"/>
      <c r="C31" s="102">
        <f>IF(RES_hh_tes_in!C31=0,"",RES_hh_tes_in!C31/RES_hh_fec_in!C31)</f>
        <v>0.32713846231903504</v>
      </c>
      <c r="D31" s="102">
        <f>IF(RES_hh_tes_in!D31=0,"",RES_hh_tes_in!D31/RES_hh_fec_in!D31)</f>
        <v>0.32743084646914089</v>
      </c>
      <c r="E31" s="102">
        <f>IF(RES_hh_tes_in!E31=0,"",RES_hh_tes_in!E31/RES_hh_fec_in!E31)</f>
        <v>0.33165289672965731</v>
      </c>
      <c r="F31" s="102">
        <f>IF(RES_hh_tes_in!F31=0,"",RES_hh_tes_in!F31/RES_hh_fec_in!F31)</f>
        <v>0.33488142225505979</v>
      </c>
      <c r="G31" s="102">
        <f>IF(RES_hh_tes_in!G31=0,"",RES_hh_tes_in!G31/RES_hh_fec_in!G31)</f>
        <v>0.33585239395200422</v>
      </c>
      <c r="H31" s="102">
        <f>IF(RES_hh_tes_in!H31=0,"",RES_hh_tes_in!H31/RES_hh_fec_in!H31)</f>
        <v>0.34184737617466843</v>
      </c>
      <c r="I31" s="102">
        <f>IF(RES_hh_tes_in!I31=0,"",RES_hh_tes_in!I31/RES_hh_fec_in!I31)</f>
        <v>0.34013878655574176</v>
      </c>
      <c r="J31" s="102">
        <f>IF(RES_hh_tes_in!J31=0,"",RES_hh_tes_in!J31/RES_hh_fec_in!J31)</f>
        <v>0.34206042105815304</v>
      </c>
      <c r="K31" s="102">
        <f>IF(RES_hh_tes_in!K31=0,"",RES_hh_tes_in!K31/RES_hh_fec_in!K31)</f>
        <v>0.34181790913001092</v>
      </c>
      <c r="L31" s="102">
        <f>IF(RES_hh_tes_in!L31=0,"",RES_hh_tes_in!L31/RES_hh_fec_in!L31)</f>
        <v>0.34280663828184532</v>
      </c>
      <c r="M31" s="102">
        <f>IF(RES_hh_tes_in!M31=0,"",RES_hh_tes_in!M31/RES_hh_fec_in!M31)</f>
        <v>0.34148651434543642</v>
      </c>
      <c r="N31" s="102">
        <f>IF(RES_hh_tes_in!N31=0,"",RES_hh_tes_in!N31/RES_hh_fec_in!N31)</f>
        <v>0.34137140834443946</v>
      </c>
      <c r="O31" s="102">
        <f>IF(RES_hh_tes_in!O31=0,"",RES_hh_tes_in!O31/RES_hh_fec_in!O31)</f>
        <v>0.34120690770058365</v>
      </c>
      <c r="P31" s="102">
        <f>IF(RES_hh_tes_in!P31=0,"",RES_hh_tes_in!P31/RES_hh_fec_in!P31)</f>
        <v>0.34130533580367023</v>
      </c>
      <c r="Q31" s="102">
        <f>IF(RES_hh_tes_in!Q31=0,"",RES_hh_tes_in!Q31/RES_hh_fec_in!Q31)</f>
        <v>0.34696222591566384</v>
      </c>
    </row>
    <row r="32" spans="1:17" ht="12" customHeight="1" x14ac:dyDescent="0.3">
      <c r="A32" s="49" t="s">
        <v>60</v>
      </c>
      <c r="B32" s="101"/>
      <c r="C32" s="101">
        <f>IF(RES_hh_tes_in!C32=0,"",RES_hh_tes_in!C32/RES_hh_fec_in!C32)</f>
        <v>0.8262689666754508</v>
      </c>
      <c r="D32" s="101">
        <f>IF(RES_hh_tes_in!D32=0,"",RES_hh_tes_in!D32/RES_hh_fec_in!D32)</f>
        <v>0.82957968600621934</v>
      </c>
      <c r="E32" s="101">
        <f>IF(RES_hh_tes_in!E32=0,"",RES_hh_tes_in!E32/RES_hh_fec_in!E32)</f>
        <v>0.83215597603239888</v>
      </c>
      <c r="F32" s="101">
        <f>IF(RES_hh_tes_in!F32=0,"",RES_hh_tes_in!F32/RES_hh_fec_in!F32)</f>
        <v>0.8347920310698892</v>
      </c>
      <c r="G32" s="101">
        <f>IF(RES_hh_tes_in!G32=0,"",RES_hh_tes_in!G32/RES_hh_fec_in!G32)</f>
        <v>0.83829318140266285</v>
      </c>
      <c r="H32" s="101">
        <f>IF(RES_hh_tes_in!H32=0,"",RES_hh_tes_in!H32/RES_hh_fec_in!H32)</f>
        <v>0.84116833805749458</v>
      </c>
      <c r="I32" s="101">
        <f>IF(RES_hh_tes_in!I32=0,"",RES_hh_tes_in!I32/RES_hh_fec_in!I32)</f>
        <v>0.8459818070535472</v>
      </c>
      <c r="J32" s="101">
        <f>IF(RES_hh_tes_in!J32=0,"",RES_hh_tes_in!J32/RES_hh_fec_in!J32)</f>
        <v>0.84996467441915724</v>
      </c>
      <c r="K32" s="101">
        <f>IF(RES_hh_tes_in!K32=0,"",RES_hh_tes_in!K32/RES_hh_fec_in!K32)</f>
        <v>0.85077449614326706</v>
      </c>
      <c r="L32" s="101">
        <f>IF(RES_hh_tes_in!L32=0,"",RES_hh_tes_in!L32/RES_hh_fec_in!L32)</f>
        <v>0.85203017206990039</v>
      </c>
      <c r="M32" s="101">
        <f>IF(RES_hh_tes_in!M32=0,"",RES_hh_tes_in!M32/RES_hh_fec_in!M32)</f>
        <v>0.84986048507923084</v>
      </c>
      <c r="N32" s="101">
        <f>IF(RES_hh_tes_in!N32=0,"",RES_hh_tes_in!N32/RES_hh_fec_in!N32)</f>
        <v>0.85021701089642221</v>
      </c>
      <c r="O32" s="101">
        <f>IF(RES_hh_tes_in!O32=0,"",RES_hh_tes_in!O32/RES_hh_fec_in!O32)</f>
        <v>0.85370965934256438</v>
      </c>
      <c r="P32" s="101">
        <f>IF(RES_hh_tes_in!P32=0,"",RES_hh_tes_in!P32/RES_hh_fec_in!P32)</f>
        <v>0.85443022847761418</v>
      </c>
      <c r="Q32" s="101">
        <f>IF(RES_hh_tes_in!Q32=0,"",RES_hh_tes_in!Q32/RES_hh_fec_in!Q32)</f>
        <v>0.85527718563790422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121</v>
      </c>
      <c r="B3" s="100"/>
      <c r="C3" s="100">
        <f t="shared" ref="C3:Q3" si="0">SUM(C4,C15,C17,C27)</f>
        <v>13835.955536367297</v>
      </c>
      <c r="D3" s="100">
        <f t="shared" si="0"/>
        <v>13649.06307031952</v>
      </c>
      <c r="E3" s="100">
        <f t="shared" si="0"/>
        <v>13340.618735303684</v>
      </c>
      <c r="F3" s="100">
        <f t="shared" si="0"/>
        <v>14045.68308478445</v>
      </c>
      <c r="G3" s="100">
        <f t="shared" si="0"/>
        <v>13245.431576119103</v>
      </c>
      <c r="H3" s="100">
        <f t="shared" si="0"/>
        <v>13167.678178641339</v>
      </c>
      <c r="I3" s="100">
        <f t="shared" si="0"/>
        <v>8479.4532473442687</v>
      </c>
      <c r="J3" s="100">
        <f t="shared" si="0"/>
        <v>14414.526071301845</v>
      </c>
      <c r="K3" s="100">
        <f t="shared" si="0"/>
        <v>12444.045016823929</v>
      </c>
      <c r="L3" s="100">
        <f t="shared" si="0"/>
        <v>13452.267977765894</v>
      </c>
      <c r="M3" s="100">
        <f t="shared" si="0"/>
        <v>10222.494050798681</v>
      </c>
      <c r="N3" s="100">
        <f t="shared" si="0"/>
        <v>12582.29566096957</v>
      </c>
      <c r="O3" s="100">
        <f t="shared" si="0"/>
        <v>8973.3953873044575</v>
      </c>
      <c r="P3" s="100">
        <f t="shared" si="0"/>
        <v>9288.9672278800335</v>
      </c>
      <c r="Q3" s="100">
        <f t="shared" si="0"/>
        <v>9735.5866801643297</v>
      </c>
    </row>
    <row r="4" spans="1:17" ht="12.9" customHeight="1" x14ac:dyDescent="0.3">
      <c r="A4" s="89" t="s">
        <v>65</v>
      </c>
      <c r="B4" s="96"/>
      <c r="C4" s="96">
        <f t="shared" ref="C4:Q4" si="1">SUM(C5:C14)</f>
        <v>11762.650240724668</v>
      </c>
      <c r="D4" s="96">
        <f t="shared" si="1"/>
        <v>11470.807324562691</v>
      </c>
      <c r="E4" s="96">
        <f t="shared" si="1"/>
        <v>11250.802661245751</v>
      </c>
      <c r="F4" s="96">
        <f t="shared" si="1"/>
        <v>11777.80040837333</v>
      </c>
      <c r="G4" s="96">
        <f t="shared" si="1"/>
        <v>11254.328383659353</v>
      </c>
      <c r="H4" s="96">
        <f t="shared" si="1"/>
        <v>11050.346470836332</v>
      </c>
      <c r="I4" s="96">
        <f t="shared" si="1"/>
        <v>7035.1430422394596</v>
      </c>
      <c r="J4" s="96">
        <f t="shared" si="1"/>
        <v>12352.482743150027</v>
      </c>
      <c r="K4" s="96">
        <f t="shared" si="1"/>
        <v>10317.858054416229</v>
      </c>
      <c r="L4" s="96">
        <f t="shared" si="1"/>
        <v>11244.910241535779</v>
      </c>
      <c r="M4" s="96">
        <f t="shared" si="1"/>
        <v>8422.3441856828977</v>
      </c>
      <c r="N4" s="96">
        <f t="shared" si="1"/>
        <v>10246.976881702778</v>
      </c>
      <c r="O4" s="96">
        <f t="shared" si="1"/>
        <v>7496.1964310608282</v>
      </c>
      <c r="P4" s="96">
        <f t="shared" si="1"/>
        <v>7546.7632388923394</v>
      </c>
      <c r="Q4" s="96">
        <f t="shared" si="1"/>
        <v>7880.3065572429668</v>
      </c>
    </row>
    <row r="5" spans="1:17" ht="12" customHeight="1" x14ac:dyDescent="0.3">
      <c r="A5" s="87" t="s">
        <v>58</v>
      </c>
      <c r="B5" s="95"/>
      <c r="C5" s="95">
        <v>873.62287085056403</v>
      </c>
      <c r="D5" s="95">
        <v>2427.548172725345</v>
      </c>
      <c r="E5" s="95">
        <v>1024.7072458568321</v>
      </c>
      <c r="F5" s="95">
        <v>1508.6076299999825</v>
      </c>
      <c r="G5" s="95">
        <v>1837.6201358059614</v>
      </c>
      <c r="H5" s="95">
        <v>2017.665823701135</v>
      </c>
      <c r="I5" s="95">
        <v>1231.5317823402456</v>
      </c>
      <c r="J5" s="95">
        <v>1606.8669081169564</v>
      </c>
      <c r="K5" s="95">
        <v>1399.4373840192729</v>
      </c>
      <c r="L5" s="95">
        <v>2132.588514044377</v>
      </c>
      <c r="M5" s="95">
        <v>1322.3882500235302</v>
      </c>
      <c r="N5" s="95">
        <v>1048.8112004904992</v>
      </c>
      <c r="O5" s="95">
        <v>548.96179477277565</v>
      </c>
      <c r="P5" s="95">
        <v>629.03734622052821</v>
      </c>
      <c r="Q5" s="95">
        <v>358.81688966261896</v>
      </c>
    </row>
    <row r="6" spans="1:17" ht="12" customHeight="1" x14ac:dyDescent="0.3">
      <c r="A6" s="87" t="s">
        <v>84</v>
      </c>
      <c r="B6" s="95"/>
      <c r="C6" s="95">
        <v>59.888708452187586</v>
      </c>
      <c r="D6" s="95">
        <v>80.986584413865486</v>
      </c>
      <c r="E6" s="95">
        <v>51.795127261290745</v>
      </c>
      <c r="F6" s="95">
        <v>115.85341528748675</v>
      </c>
      <c r="G6" s="95">
        <v>92.150056120626274</v>
      </c>
      <c r="H6" s="95">
        <v>191.21060914007771</v>
      </c>
      <c r="I6" s="95">
        <v>179.23625825176643</v>
      </c>
      <c r="J6" s="95">
        <v>161.31492476369536</v>
      </c>
      <c r="K6" s="95">
        <v>113.47031871117724</v>
      </c>
      <c r="L6" s="95">
        <v>88.816685835519522</v>
      </c>
      <c r="M6" s="95">
        <v>120.55025034939338</v>
      </c>
      <c r="N6" s="95">
        <v>50.442618466940765</v>
      </c>
      <c r="O6" s="95">
        <v>92.210800024306621</v>
      </c>
      <c r="P6" s="95">
        <v>65.069046992549787</v>
      </c>
      <c r="Q6" s="95">
        <v>23.28660183316752</v>
      </c>
    </row>
    <row r="7" spans="1:17" ht="12" customHeight="1" x14ac:dyDescent="0.3">
      <c r="A7" s="87" t="s">
        <v>110</v>
      </c>
      <c r="B7" s="95"/>
      <c r="C7" s="95">
        <v>4713.3049157084315</v>
      </c>
      <c r="D7" s="95">
        <v>1874.4114250765535</v>
      </c>
      <c r="E7" s="95">
        <v>3065.0864796223254</v>
      </c>
      <c r="F7" s="95">
        <v>2930.8272628729369</v>
      </c>
      <c r="G7" s="95">
        <v>3022.2014277910489</v>
      </c>
      <c r="H7" s="95">
        <v>2949.2241537537793</v>
      </c>
      <c r="I7" s="95">
        <v>1328.6647990867498</v>
      </c>
      <c r="J7" s="95">
        <v>3641.9170884614678</v>
      </c>
      <c r="K7" s="95">
        <v>2840.5960155962121</v>
      </c>
      <c r="L7" s="95">
        <v>2817.6045093606795</v>
      </c>
      <c r="M7" s="95">
        <v>2907.0450382439826</v>
      </c>
      <c r="N7" s="95">
        <v>2289.3498019408262</v>
      </c>
      <c r="O7" s="95">
        <v>2809.8438815009408</v>
      </c>
      <c r="P7" s="95">
        <v>3214.6511048249827</v>
      </c>
      <c r="Q7" s="95">
        <v>2083.3006481648031</v>
      </c>
    </row>
    <row r="8" spans="1:17" ht="12" customHeight="1" x14ac:dyDescent="0.3">
      <c r="A8" s="87" t="s">
        <v>109</v>
      </c>
      <c r="B8" s="95"/>
      <c r="C8" s="95">
        <v>6114.9029820892274</v>
      </c>
      <c r="D8" s="95">
        <v>7087.363167798927</v>
      </c>
      <c r="E8" s="95">
        <v>7108.6866793914551</v>
      </c>
      <c r="F8" s="95">
        <v>7221.9639089750108</v>
      </c>
      <c r="G8" s="95">
        <v>6300.0135877043876</v>
      </c>
      <c r="H8" s="95">
        <v>5890.9097839344895</v>
      </c>
      <c r="I8" s="95">
        <v>4294.4354701727052</v>
      </c>
      <c r="J8" s="95">
        <v>6938.7537373070145</v>
      </c>
      <c r="K8" s="95">
        <v>5963.4399335237413</v>
      </c>
      <c r="L8" s="95">
        <v>6204.7346347173925</v>
      </c>
      <c r="M8" s="95">
        <v>4070.7732958246597</v>
      </c>
      <c r="N8" s="95">
        <v>6857.5312235463671</v>
      </c>
      <c r="O8" s="95">
        <v>4042.4220194394197</v>
      </c>
      <c r="P8" s="95">
        <v>3636.0498932884111</v>
      </c>
      <c r="Q8" s="95">
        <v>5414.2365362152696</v>
      </c>
    </row>
    <row r="9" spans="1:17" ht="12" customHeight="1" x14ac:dyDescent="0.3">
      <c r="A9" s="87" t="s">
        <v>55</v>
      </c>
      <c r="B9" s="95"/>
      <c r="C9" s="95">
        <v>0.93076362425751891</v>
      </c>
      <c r="D9" s="95">
        <v>0.49797454800062474</v>
      </c>
      <c r="E9" s="95">
        <v>0.52712911384868255</v>
      </c>
      <c r="F9" s="95">
        <v>0.54819123791266633</v>
      </c>
      <c r="G9" s="95">
        <v>2.3431762373270093</v>
      </c>
      <c r="H9" s="95">
        <v>1.3361003068492436</v>
      </c>
      <c r="I9" s="95">
        <v>1.2747323879930417</v>
      </c>
      <c r="J9" s="95">
        <v>3.6300845008912002</v>
      </c>
      <c r="K9" s="95">
        <v>0.91440256582352886</v>
      </c>
      <c r="L9" s="95">
        <v>1.1658975778106846</v>
      </c>
      <c r="M9" s="95">
        <v>1.5873512413300555</v>
      </c>
      <c r="N9" s="95">
        <v>0.84203725814468144</v>
      </c>
      <c r="O9" s="95">
        <v>2.7579353233860964</v>
      </c>
      <c r="P9" s="95">
        <v>1.9558475658678283</v>
      </c>
      <c r="Q9" s="95">
        <v>0.66588136710845192</v>
      </c>
    </row>
    <row r="10" spans="1:17" ht="12" customHeight="1" x14ac:dyDescent="0.3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3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3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3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3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" customHeight="1" x14ac:dyDescent="0.3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3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" customHeight="1" x14ac:dyDescent="0.3">
      <c r="A17" s="89" t="s">
        <v>63</v>
      </c>
      <c r="B17" s="96"/>
      <c r="C17" s="96">
        <f t="shared" ref="C17:Q17" si="3">SUM(C18:C26)</f>
        <v>1585.8835910851956</v>
      </c>
      <c r="D17" s="96">
        <f t="shared" si="3"/>
        <v>1574.837787040052</v>
      </c>
      <c r="E17" s="96">
        <f t="shared" si="3"/>
        <v>1469.1325489414005</v>
      </c>
      <c r="F17" s="96">
        <f t="shared" si="3"/>
        <v>1624.1229296130527</v>
      </c>
      <c r="G17" s="96">
        <f t="shared" si="3"/>
        <v>1406.1552713687674</v>
      </c>
      <c r="H17" s="96">
        <f t="shared" si="3"/>
        <v>1515.6921341191432</v>
      </c>
      <c r="I17" s="96">
        <f t="shared" si="3"/>
        <v>999.73613414882959</v>
      </c>
      <c r="J17" s="96">
        <f t="shared" si="3"/>
        <v>1380.7481787387442</v>
      </c>
      <c r="K17" s="96">
        <f t="shared" si="3"/>
        <v>1450.587914778919</v>
      </c>
      <c r="L17" s="96">
        <f t="shared" si="3"/>
        <v>1532.8838768585913</v>
      </c>
      <c r="M17" s="96">
        <f t="shared" si="3"/>
        <v>1276.5288457152487</v>
      </c>
      <c r="N17" s="96">
        <f t="shared" si="3"/>
        <v>1564.0301431560586</v>
      </c>
      <c r="O17" s="96">
        <f t="shared" si="3"/>
        <v>1031.551229526624</v>
      </c>
      <c r="P17" s="96">
        <f t="shared" si="3"/>
        <v>1282.0498575988352</v>
      </c>
      <c r="Q17" s="96">
        <f t="shared" si="3"/>
        <v>1321.7914867969505</v>
      </c>
    </row>
    <row r="18" spans="1:17" ht="12" customHeight="1" x14ac:dyDescent="0.3">
      <c r="A18" s="87" t="s">
        <v>58</v>
      </c>
      <c r="B18" s="95"/>
      <c r="C18" s="95">
        <v>93.721199832409624</v>
      </c>
      <c r="D18" s="95">
        <v>262.40064464335421</v>
      </c>
      <c r="E18" s="95">
        <v>103.24055091370637</v>
      </c>
      <c r="F18" s="95">
        <v>186.54601076544012</v>
      </c>
      <c r="G18" s="95">
        <v>237.31000307766575</v>
      </c>
      <c r="H18" s="95">
        <v>220.62004271340203</v>
      </c>
      <c r="I18" s="95">
        <v>111.6869663653957</v>
      </c>
      <c r="J18" s="95">
        <v>149.5008713840131</v>
      </c>
      <c r="K18" s="95">
        <v>150.14634412462851</v>
      </c>
      <c r="L18" s="95">
        <v>212.26963001622673</v>
      </c>
      <c r="M18" s="95">
        <v>139.0969536905269</v>
      </c>
      <c r="N18" s="95">
        <v>121.8652669977017</v>
      </c>
      <c r="O18" s="95">
        <v>62.462581054608314</v>
      </c>
      <c r="P18" s="95">
        <v>72.726671974582317</v>
      </c>
      <c r="Q18" s="95">
        <v>29.711471451618102</v>
      </c>
    </row>
    <row r="19" spans="1:17" s="28" customFormat="1" ht="12" customHeight="1" x14ac:dyDescent="0.3">
      <c r="A19" s="87" t="s">
        <v>84</v>
      </c>
      <c r="B19" s="95"/>
      <c r="C19" s="95">
        <v>15.337405339096302</v>
      </c>
      <c r="D19" s="95">
        <v>22.665616714015684</v>
      </c>
      <c r="E19" s="95">
        <v>11.535943905010219</v>
      </c>
      <c r="F19" s="95">
        <v>25.711767043433738</v>
      </c>
      <c r="G19" s="95">
        <v>23.315840944154544</v>
      </c>
      <c r="H19" s="95">
        <v>45.246266781192851</v>
      </c>
      <c r="I19" s="95">
        <v>44.38895178108082</v>
      </c>
      <c r="J19" s="95">
        <v>40.841391967089272</v>
      </c>
      <c r="K19" s="95">
        <v>19.735241262129389</v>
      </c>
      <c r="L19" s="95">
        <v>22.403744052471158</v>
      </c>
      <c r="M19" s="95">
        <v>16.096621926179587</v>
      </c>
      <c r="N19" s="95">
        <v>16.580036897699113</v>
      </c>
      <c r="O19" s="95">
        <v>25.927156932855524</v>
      </c>
      <c r="P19" s="95">
        <v>15.40037642073214</v>
      </c>
      <c r="Q19" s="95">
        <v>2.7983333781463524</v>
      </c>
    </row>
    <row r="20" spans="1:17" ht="12" customHeight="1" x14ac:dyDescent="0.3">
      <c r="A20" s="87" t="s">
        <v>110</v>
      </c>
      <c r="B20" s="95"/>
      <c r="C20" s="95">
        <v>586.40697553895177</v>
      </c>
      <c r="D20" s="95">
        <v>190.59301775367697</v>
      </c>
      <c r="E20" s="95">
        <v>330.64708497567534</v>
      </c>
      <c r="F20" s="95">
        <v>331.51466016437848</v>
      </c>
      <c r="G20" s="95">
        <v>325.84305099490098</v>
      </c>
      <c r="H20" s="95">
        <v>351.55136200161422</v>
      </c>
      <c r="I20" s="95">
        <v>143.00187264961292</v>
      </c>
      <c r="J20" s="95">
        <v>440.97890523715097</v>
      </c>
      <c r="K20" s="95">
        <v>230.12114541572072</v>
      </c>
      <c r="L20" s="95">
        <v>282.9292292329456</v>
      </c>
      <c r="M20" s="95">
        <v>377.74007466208258</v>
      </c>
      <c r="N20" s="95">
        <v>272.82458167879003</v>
      </c>
      <c r="O20" s="95">
        <v>317.19592606880593</v>
      </c>
      <c r="P20" s="95">
        <v>491.34861132713496</v>
      </c>
      <c r="Q20" s="95">
        <v>290.02436331675392</v>
      </c>
    </row>
    <row r="21" spans="1:17" ht="12" customHeight="1" x14ac:dyDescent="0.3">
      <c r="A21" s="87" t="s">
        <v>109</v>
      </c>
      <c r="B21" s="95"/>
      <c r="C21" s="95">
        <v>890.34957137695869</v>
      </c>
      <c r="D21" s="95">
        <v>1099.1054525919035</v>
      </c>
      <c r="E21" s="95">
        <v>1023.6792950961232</v>
      </c>
      <c r="F21" s="95">
        <v>1080.3196184296651</v>
      </c>
      <c r="G21" s="95">
        <v>819.45927049131808</v>
      </c>
      <c r="H21" s="95">
        <v>898.17872112183932</v>
      </c>
      <c r="I21" s="95">
        <v>700.54477723873458</v>
      </c>
      <c r="J21" s="95">
        <v>749.08965382761448</v>
      </c>
      <c r="K21" s="95">
        <v>1050.4938448314419</v>
      </c>
      <c r="L21" s="95">
        <v>1015.1809947016842</v>
      </c>
      <c r="M21" s="95">
        <v>743.41696273616685</v>
      </c>
      <c r="N21" s="95">
        <v>1152.6771125349339</v>
      </c>
      <c r="O21" s="95">
        <v>625.67810186756628</v>
      </c>
      <c r="P21" s="95">
        <v>702.28545253427342</v>
      </c>
      <c r="Q21" s="95">
        <v>999.14626409464654</v>
      </c>
    </row>
    <row r="22" spans="1:17" ht="12" customHeight="1" x14ac:dyDescent="0.3">
      <c r="A22" s="87" t="s">
        <v>55</v>
      </c>
      <c r="B22" s="95"/>
      <c r="C22" s="95">
        <v>6.8438997779234234E-2</v>
      </c>
      <c r="D22" s="95">
        <v>7.3055337101631326E-2</v>
      </c>
      <c r="E22" s="95">
        <v>2.9674050885485852E-2</v>
      </c>
      <c r="F22" s="95">
        <v>3.087321013523903E-2</v>
      </c>
      <c r="G22" s="95">
        <v>0.2271058607280883</v>
      </c>
      <c r="H22" s="95">
        <v>9.5741501094735143E-2</v>
      </c>
      <c r="I22" s="95">
        <v>0.11356611400562455</v>
      </c>
      <c r="J22" s="95">
        <v>0.33735632287626127</v>
      </c>
      <c r="K22" s="95">
        <v>9.1339144998407062E-2</v>
      </c>
      <c r="L22" s="95">
        <v>0.10027885526339995</v>
      </c>
      <c r="M22" s="95">
        <v>0.17823270029288479</v>
      </c>
      <c r="N22" s="95">
        <v>8.3145046933932654E-2</v>
      </c>
      <c r="O22" s="95">
        <v>0.28746360278785765</v>
      </c>
      <c r="P22" s="95">
        <v>0.28874534211236663</v>
      </c>
      <c r="Q22" s="95">
        <v>0.11105455578548896</v>
      </c>
    </row>
    <row r="23" spans="1:17" ht="12" customHeight="1" x14ac:dyDescent="0.3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3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3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3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" customHeight="1" x14ac:dyDescent="0.3">
      <c r="A27" s="89" t="s">
        <v>62</v>
      </c>
      <c r="B27" s="96"/>
      <c r="C27" s="96">
        <f t="shared" ref="C27:Q27" si="4">SUM(C28:C32)</f>
        <v>487.4217045574332</v>
      </c>
      <c r="D27" s="96">
        <f t="shared" si="4"/>
        <v>603.41795871677641</v>
      </c>
      <c r="E27" s="96">
        <f t="shared" si="4"/>
        <v>620.68352511653256</v>
      </c>
      <c r="F27" s="96">
        <f t="shared" si="4"/>
        <v>643.759746798067</v>
      </c>
      <c r="G27" s="96">
        <f t="shared" si="4"/>
        <v>584.94792109098216</v>
      </c>
      <c r="H27" s="96">
        <f t="shared" si="4"/>
        <v>601.639573685865</v>
      </c>
      <c r="I27" s="96">
        <f t="shared" si="4"/>
        <v>444.57407095597893</v>
      </c>
      <c r="J27" s="96">
        <f t="shared" si="4"/>
        <v>681.29514941307423</v>
      </c>
      <c r="K27" s="96">
        <f t="shared" si="4"/>
        <v>675.59904762878216</v>
      </c>
      <c r="L27" s="96">
        <f t="shared" si="4"/>
        <v>674.47385937152251</v>
      </c>
      <c r="M27" s="96">
        <f t="shared" si="4"/>
        <v>523.62101940053458</v>
      </c>
      <c r="N27" s="96">
        <f t="shared" si="4"/>
        <v>771.28863611073359</v>
      </c>
      <c r="O27" s="96">
        <f t="shared" si="4"/>
        <v>445.64772671700428</v>
      </c>
      <c r="P27" s="96">
        <f t="shared" si="4"/>
        <v>460.15413138885947</v>
      </c>
      <c r="Q27" s="96">
        <f t="shared" si="4"/>
        <v>533.48863612441107</v>
      </c>
    </row>
    <row r="28" spans="1:17" ht="12" customHeight="1" x14ac:dyDescent="0.3">
      <c r="A28" s="87" t="s">
        <v>58</v>
      </c>
      <c r="B28" s="95"/>
      <c r="C28" s="95">
        <v>22.036882947055197</v>
      </c>
      <c r="D28" s="95">
        <v>47.17994667809937</v>
      </c>
      <c r="E28" s="95">
        <v>34.389538826452657</v>
      </c>
      <c r="F28" s="95">
        <v>43.972184378371871</v>
      </c>
      <c r="G28" s="95">
        <v>48.78315220622224</v>
      </c>
      <c r="H28" s="95">
        <v>46.617977359858173</v>
      </c>
      <c r="I28" s="95">
        <v>21.245373329232468</v>
      </c>
      <c r="J28" s="95">
        <v>45.593646965242222</v>
      </c>
      <c r="K28" s="95">
        <v>33.337946481557523</v>
      </c>
      <c r="L28" s="95">
        <v>55.147909158965454</v>
      </c>
      <c r="M28" s="95">
        <v>48.774905141456621</v>
      </c>
      <c r="N28" s="95">
        <v>52.519371881941304</v>
      </c>
      <c r="O28" s="95">
        <v>32.251577804979007</v>
      </c>
      <c r="P28" s="95">
        <v>50.425212521503902</v>
      </c>
      <c r="Q28" s="95">
        <v>38.409207562420789</v>
      </c>
    </row>
    <row r="29" spans="1:17" s="28" customFormat="1" ht="12" customHeight="1" x14ac:dyDescent="0.3">
      <c r="A29" s="87" t="s">
        <v>84</v>
      </c>
      <c r="B29" s="95"/>
      <c r="C29" s="95">
        <v>9.5815717146952935</v>
      </c>
      <c r="D29" s="95">
        <v>14.186934905232233</v>
      </c>
      <c r="E29" s="95">
        <v>8.749034016466501</v>
      </c>
      <c r="F29" s="95">
        <v>17.325775171659508</v>
      </c>
      <c r="G29" s="95">
        <v>17.966715052350782</v>
      </c>
      <c r="H29" s="95">
        <v>25.447447183114249</v>
      </c>
      <c r="I29" s="95">
        <v>33.59588989352067</v>
      </c>
      <c r="J29" s="95">
        <v>36.118089954016824</v>
      </c>
      <c r="K29" s="95">
        <v>13.749991555747041</v>
      </c>
      <c r="L29" s="95">
        <v>23.838000773373022</v>
      </c>
      <c r="M29" s="95">
        <v>20.917014385778195</v>
      </c>
      <c r="N29" s="95">
        <v>1.2781751450670935</v>
      </c>
      <c r="O29" s="95">
        <v>11.323020046994175</v>
      </c>
      <c r="P29" s="95">
        <v>2.9408467238522835</v>
      </c>
      <c r="Q29" s="95">
        <v>3.06984398584249</v>
      </c>
    </row>
    <row r="30" spans="1:17" ht="12" customHeight="1" x14ac:dyDescent="0.3">
      <c r="A30" s="87" t="s">
        <v>109</v>
      </c>
      <c r="B30" s="95"/>
      <c r="C30" s="95">
        <v>455.80324989568271</v>
      </c>
      <c r="D30" s="95">
        <v>542.05107713344478</v>
      </c>
      <c r="E30" s="95">
        <v>577.54495227361338</v>
      </c>
      <c r="F30" s="95">
        <v>582.46178724803565</v>
      </c>
      <c r="G30" s="95">
        <v>518.19805383240919</v>
      </c>
      <c r="H30" s="95">
        <v>529.57414914289257</v>
      </c>
      <c r="I30" s="95">
        <v>389.7328077332258</v>
      </c>
      <c r="J30" s="95">
        <v>599.58341249381522</v>
      </c>
      <c r="K30" s="95">
        <v>628.51110959147763</v>
      </c>
      <c r="L30" s="95">
        <v>595.48794943918404</v>
      </c>
      <c r="M30" s="95">
        <v>453.92909987329972</v>
      </c>
      <c r="N30" s="95">
        <v>717.49108908372523</v>
      </c>
      <c r="O30" s="95">
        <v>402.07312886503109</v>
      </c>
      <c r="P30" s="95">
        <v>406.78807214350326</v>
      </c>
      <c r="Q30" s="95">
        <v>492.00958457614774</v>
      </c>
    </row>
    <row r="31" spans="1:17" ht="12" customHeight="1" x14ac:dyDescent="0.3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3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122</v>
      </c>
      <c r="B3" s="100"/>
      <c r="C3" s="100">
        <f>IF(RES_hh_fec_in!C3=0,0,1000000/0.086*RES_hh_fec_in!C3/RES_hh_num_in!C3)</f>
        <v>16066.380788657123</v>
      </c>
      <c r="D3" s="100">
        <f>IF(RES_hh_fec_in!D3=0,0,1000000/0.086*RES_hh_fec_in!D3/RES_hh_num_in!D3)</f>
        <v>16101.500028619465</v>
      </c>
      <c r="E3" s="100">
        <f>IF(RES_hh_fec_in!E3=0,0,1000000/0.086*RES_hh_fec_in!E3/RES_hh_num_in!E3)</f>
        <v>16080.014160285311</v>
      </c>
      <c r="F3" s="100">
        <f>IF(RES_hh_fec_in!F3=0,0,1000000/0.086*RES_hh_fec_in!F3/RES_hh_num_in!F3)</f>
        <v>15974.739214893671</v>
      </c>
      <c r="G3" s="100">
        <f>IF(RES_hh_fec_in!G3=0,0,1000000/0.086*RES_hh_fec_in!G3/RES_hh_num_in!G3)</f>
        <v>16157.178051694616</v>
      </c>
      <c r="H3" s="100">
        <f>IF(RES_hh_fec_in!H3=0,0,1000000/0.086*RES_hh_fec_in!H3/RES_hh_num_in!H3)</f>
        <v>15732.451952392143</v>
      </c>
      <c r="I3" s="100">
        <f>IF(RES_hh_fec_in!I3=0,0,1000000/0.086*RES_hh_fec_in!I3/RES_hh_num_in!I3)</f>
        <v>14614.504111767967</v>
      </c>
      <c r="J3" s="100">
        <f>IF(RES_hh_fec_in!J3=0,0,1000000/0.086*RES_hh_fec_in!J3/RES_hh_num_in!J3)</f>
        <v>14980.410993171516</v>
      </c>
      <c r="K3" s="100">
        <f>IF(RES_hh_fec_in!K3=0,0,1000000/0.086*RES_hh_fec_in!K3/RES_hh_num_in!K3)</f>
        <v>14644.844884095095</v>
      </c>
      <c r="L3" s="100">
        <f>IF(RES_hh_fec_in!L3=0,0,1000000/0.086*RES_hh_fec_in!L3/RES_hh_num_in!L3)</f>
        <v>16047.271447193772</v>
      </c>
      <c r="M3" s="100">
        <f>IF(RES_hh_fec_in!M3=0,0,1000000/0.086*RES_hh_fec_in!M3/RES_hh_num_in!M3)</f>
        <v>13740.082511662407</v>
      </c>
      <c r="N3" s="100">
        <f>IF(RES_hh_fec_in!N3=0,0,1000000/0.086*RES_hh_fec_in!N3/RES_hh_num_in!N3)</f>
        <v>14563.805737201632</v>
      </c>
      <c r="O3" s="100">
        <f>IF(RES_hh_fec_in!O3=0,0,1000000/0.086*RES_hh_fec_in!O3/RES_hh_num_in!O3)</f>
        <v>13983.925025415383</v>
      </c>
      <c r="P3" s="100">
        <f>IF(RES_hh_fec_in!P3=0,0,1000000/0.086*RES_hh_fec_in!P3/RES_hh_num_in!P3)</f>
        <v>12235.722577645174</v>
      </c>
      <c r="Q3" s="100">
        <f>IF(RES_hh_fec_in!Q3=0,0,1000000/0.086*RES_hh_fec_in!Q3/RES_hh_num_in!Q3)</f>
        <v>12516.244306661669</v>
      </c>
    </row>
    <row r="4" spans="1:17" ht="12.9" customHeight="1" x14ac:dyDescent="0.3">
      <c r="A4" s="89" t="s">
        <v>65</v>
      </c>
      <c r="B4" s="96"/>
      <c r="C4" s="96">
        <f>IF(RES_hh_fec_in!C4=0,0,1000000/0.086*RES_hh_fec_in!C4/RES_hh_num_in!C4)</f>
        <v>12718.053910809513</v>
      </c>
      <c r="D4" s="96">
        <f>IF(RES_hh_fec_in!D4=0,0,1000000/0.086*RES_hh_fec_in!D4/RES_hh_num_in!D4)</f>
        <v>12628.989790002024</v>
      </c>
      <c r="E4" s="96">
        <f>IF(RES_hh_fec_in!E4=0,0,1000000/0.086*RES_hh_fec_in!E4/RES_hh_num_in!E4)</f>
        <v>12598.01831181644</v>
      </c>
      <c r="F4" s="96">
        <f>IF(RES_hh_fec_in!F4=0,0,1000000/0.086*RES_hh_fec_in!F4/RES_hh_num_in!F4)</f>
        <v>12470.531194549774</v>
      </c>
      <c r="G4" s="96">
        <f>IF(RES_hh_fec_in!G4=0,0,1000000/0.086*RES_hh_fec_in!G4/RES_hh_num_in!G4)</f>
        <v>12611.553425917171</v>
      </c>
      <c r="H4" s="96">
        <f>IF(RES_hh_fec_in!H4=0,0,1000000/0.086*RES_hh_fec_in!H4/RES_hh_num_in!H4)</f>
        <v>12198.710569583447</v>
      </c>
      <c r="I4" s="96">
        <f>IF(RES_hh_fec_in!I4=0,0,1000000/0.086*RES_hh_fec_in!I4/RES_hh_num_in!I4)</f>
        <v>11179.180967934641</v>
      </c>
      <c r="J4" s="96">
        <f>IF(RES_hh_fec_in!J4=0,0,1000000/0.086*RES_hh_fec_in!J4/RES_hh_num_in!J4)</f>
        <v>11522.152059445578</v>
      </c>
      <c r="K4" s="96">
        <f>IF(RES_hh_fec_in!K4=0,0,1000000/0.086*RES_hh_fec_in!K4/RES_hh_num_in!K4)</f>
        <v>11179.90663542225</v>
      </c>
      <c r="L4" s="96">
        <f>IF(RES_hh_fec_in!L4=0,0,1000000/0.086*RES_hh_fec_in!L4/RES_hh_num_in!L4)</f>
        <v>12549.329959534325</v>
      </c>
      <c r="M4" s="96">
        <f>IF(RES_hh_fec_in!M4=0,0,1000000/0.086*RES_hh_fec_in!M4/RES_hh_num_in!M4)</f>
        <v>10305.850013704303</v>
      </c>
      <c r="N4" s="96">
        <f>IF(RES_hh_fec_in!N4=0,0,1000000/0.086*RES_hh_fec_in!N4/RES_hh_num_in!N4)</f>
        <v>11022.316866625508</v>
      </c>
      <c r="O4" s="96">
        <f>IF(RES_hh_fec_in!O4=0,0,1000000/0.086*RES_hh_fec_in!O4/RES_hh_num_in!O4)</f>
        <v>10484.177151404794</v>
      </c>
      <c r="P4" s="96">
        <f>IF(RES_hh_fec_in!P4=0,0,1000000/0.086*RES_hh_fec_in!P4/RES_hh_num_in!P4)</f>
        <v>8769.6369552829838</v>
      </c>
      <c r="Q4" s="96">
        <f>IF(RES_hh_fec_in!Q4=0,0,1000000/0.086*RES_hh_fec_in!Q4/RES_hh_num_in!Q4)</f>
        <v>9110.8988185341768</v>
      </c>
    </row>
    <row r="5" spans="1:17" ht="12" customHeight="1" x14ac:dyDescent="0.3">
      <c r="A5" s="87" t="s">
        <v>58</v>
      </c>
      <c r="B5" s="95"/>
      <c r="C5" s="95">
        <f>IF(RES_hh_fec_in!C5=0,0,1000000/0.086*RES_hh_fec_in!C5/RES_hh_num_in!C5)</f>
        <v>17971.271072189855</v>
      </c>
      <c r="D5" s="95">
        <f>IF(RES_hh_fec_in!D5=0,0,1000000/0.086*RES_hh_fec_in!D5/RES_hh_num_in!D5)</f>
        <v>19662.636008461581</v>
      </c>
      <c r="E5" s="95">
        <f>IF(RES_hh_fec_in!E5=0,0,1000000/0.086*RES_hh_fec_in!E5/RES_hh_num_in!E5)</f>
        <v>17013.518398023909</v>
      </c>
      <c r="F5" s="95">
        <f>IF(RES_hh_fec_in!F5=0,0,1000000/0.086*RES_hh_fec_in!F5/RES_hh_num_in!F5)</f>
        <v>17828.540480631778</v>
      </c>
      <c r="G5" s="95">
        <f>IF(RES_hh_fec_in!G5=0,0,1000000/0.086*RES_hh_fec_in!G5/RES_hh_num_in!G5)</f>
        <v>18944.597473836991</v>
      </c>
      <c r="H5" s="95">
        <f>IF(RES_hh_fec_in!H5=0,0,1000000/0.086*RES_hh_fec_in!H5/RES_hh_num_in!H5)</f>
        <v>19357.819468596801</v>
      </c>
      <c r="I5" s="95">
        <f>IF(RES_hh_fec_in!I5=0,0,1000000/0.086*RES_hh_fec_in!I5/RES_hh_num_in!I5)</f>
        <v>15758.557434019485</v>
      </c>
      <c r="J5" s="95">
        <f>IF(RES_hh_fec_in!J5=0,0,1000000/0.086*RES_hh_fec_in!J5/RES_hh_num_in!J5)</f>
        <v>16853.96204319127</v>
      </c>
      <c r="K5" s="95">
        <f>IF(RES_hh_fec_in!K5=0,0,1000000/0.086*RES_hh_fec_in!K5/RES_hh_num_in!K5)</f>
        <v>17226.287406085277</v>
      </c>
      <c r="L5" s="95">
        <f>IF(RES_hh_fec_in!L5=0,0,1000000/0.086*RES_hh_fec_in!L5/RES_hh_num_in!L5)</f>
        <v>18555.790407044526</v>
      </c>
      <c r="M5" s="95">
        <f>IF(RES_hh_fec_in!M5=0,0,1000000/0.086*RES_hh_fec_in!M5/RES_hh_num_in!M5)</f>
        <v>14274.979935152907</v>
      </c>
      <c r="N5" s="95">
        <f>IF(RES_hh_fec_in!N5=0,0,1000000/0.086*RES_hh_fec_in!N5/RES_hh_num_in!N5)</f>
        <v>17669.73602304485</v>
      </c>
      <c r="O5" s="95">
        <f>IF(RES_hh_fec_in!O5=0,0,1000000/0.086*RES_hh_fec_in!O5/RES_hh_num_in!O5)</f>
        <v>18404.986806170364</v>
      </c>
      <c r="P5" s="95">
        <f>IF(RES_hh_fec_in!P5=0,0,1000000/0.086*RES_hh_fec_in!P5/RES_hh_num_in!P5)</f>
        <v>14779.161813943152</v>
      </c>
      <c r="Q5" s="95">
        <f>IF(RES_hh_fec_in!Q5=0,0,1000000/0.086*RES_hh_fec_in!Q5/RES_hh_num_in!Q5)</f>
        <v>14832.238688796204</v>
      </c>
    </row>
    <row r="6" spans="1:17" ht="12" customHeight="1" x14ac:dyDescent="0.3">
      <c r="A6" s="87" t="s">
        <v>84</v>
      </c>
      <c r="B6" s="95"/>
      <c r="C6" s="95">
        <f>IF(RES_hh_fec_in!C6=0,0,1000000/0.086*RES_hh_fec_in!C6/RES_hh_num_in!C6)</f>
        <v>8177.334822759457</v>
      </c>
      <c r="D6" s="95">
        <f>IF(RES_hh_fec_in!D6=0,0,1000000/0.086*RES_hh_fec_in!D6/RES_hh_num_in!D6)</f>
        <v>7664.5732177777145</v>
      </c>
      <c r="E6" s="95">
        <f>IF(RES_hh_fec_in!E6=0,0,1000000/0.086*RES_hh_fec_in!E6/RES_hh_num_in!E6)</f>
        <v>10119.031813581976</v>
      </c>
      <c r="F6" s="95">
        <f>IF(RES_hh_fec_in!F6=0,0,1000000/0.086*RES_hh_fec_in!F6/RES_hh_num_in!F6)</f>
        <v>9957.2430097791384</v>
      </c>
      <c r="G6" s="95">
        <f>IF(RES_hh_fec_in!G6=0,0,1000000/0.086*RES_hh_fec_in!G6/RES_hh_num_in!G6)</f>
        <v>7853.0080914877472</v>
      </c>
      <c r="H6" s="95">
        <f>IF(RES_hh_fec_in!H6=0,0,1000000/0.086*RES_hh_fec_in!H6/RES_hh_num_in!H6)</f>
        <v>8661.5279850784373</v>
      </c>
      <c r="I6" s="95">
        <f>IF(RES_hh_fec_in!I6=0,0,1000000/0.086*RES_hh_fec_in!I6/RES_hh_num_in!I6)</f>
        <v>7847.4173940455912</v>
      </c>
      <c r="J6" s="95">
        <f>IF(RES_hh_fec_in!J6=0,0,1000000/0.086*RES_hh_fec_in!J6/RES_hh_num_in!J6)</f>
        <v>6971.495169110638</v>
      </c>
      <c r="K6" s="95">
        <f>IF(RES_hh_fec_in!K6=0,0,1000000/0.086*RES_hh_fec_in!K6/RES_hh_num_in!K6)</f>
        <v>7154.4892354856793</v>
      </c>
      <c r="L6" s="95">
        <f>IF(RES_hh_fec_in!L6=0,0,1000000/0.086*RES_hh_fec_in!L6/RES_hh_num_in!L6)</f>
        <v>5423.5280789468643</v>
      </c>
      <c r="M6" s="95">
        <f>IF(RES_hh_fec_in!M6=0,0,1000000/0.086*RES_hh_fec_in!M6/RES_hh_num_in!M6)</f>
        <v>5649.1492422950359</v>
      </c>
      <c r="N6" s="95">
        <f>IF(RES_hh_fec_in!N6=0,0,1000000/0.086*RES_hh_fec_in!N6/RES_hh_num_in!N6)</f>
        <v>4376.0748563865163</v>
      </c>
      <c r="O6" s="95">
        <f>IF(RES_hh_fec_in!O6=0,0,1000000/0.086*RES_hh_fec_in!O6/RES_hh_num_in!O6)</f>
        <v>6672.0080862457389</v>
      </c>
      <c r="P6" s="95">
        <f>IF(RES_hh_fec_in!P6=0,0,1000000/0.086*RES_hh_fec_in!P6/RES_hh_num_in!P6)</f>
        <v>5254.1675629979663</v>
      </c>
      <c r="Q6" s="95">
        <f>IF(RES_hh_fec_in!Q6=0,0,1000000/0.086*RES_hh_fec_in!Q6/RES_hh_num_in!Q6)</f>
        <v>5293.453994163775</v>
      </c>
    </row>
    <row r="7" spans="1:17" ht="12" customHeight="1" x14ac:dyDescent="0.3">
      <c r="A7" s="87" t="s">
        <v>110</v>
      </c>
      <c r="B7" s="95"/>
      <c r="C7" s="95">
        <f>IF(RES_hh_fec_in!C7=0,0,1000000/0.086*RES_hh_fec_in!C7/RES_hh_num_in!C7)</f>
        <v>14758.330674721059</v>
      </c>
      <c r="D7" s="95">
        <f>IF(RES_hh_fec_in!D7=0,0,1000000/0.086*RES_hh_fec_in!D7/RES_hh_num_in!D7)</f>
        <v>11517.152629577446</v>
      </c>
      <c r="E7" s="95">
        <f>IF(RES_hh_fec_in!E7=0,0,1000000/0.086*RES_hh_fec_in!E7/RES_hh_num_in!E7)</f>
        <v>13535.328428541437</v>
      </c>
      <c r="F7" s="95">
        <f>IF(RES_hh_fec_in!F7=0,0,1000000/0.086*RES_hh_fec_in!F7/RES_hh_num_in!F7)</f>
        <v>12003.999542685458</v>
      </c>
      <c r="G7" s="95">
        <f>IF(RES_hh_fec_in!G7=0,0,1000000/0.086*RES_hh_fec_in!G7/RES_hh_num_in!G7)</f>
        <v>13117.447101273732</v>
      </c>
      <c r="H7" s="95">
        <f>IF(RES_hh_fec_in!H7=0,0,1000000/0.086*RES_hh_fec_in!H7/RES_hh_num_in!H7)</f>
        <v>14732.9548806518</v>
      </c>
      <c r="I7" s="95">
        <f>IF(RES_hh_fec_in!I7=0,0,1000000/0.086*RES_hh_fec_in!I7/RES_hh_num_in!I7)</f>
        <v>10241.509139419324</v>
      </c>
      <c r="J7" s="95">
        <f>IF(RES_hh_fec_in!J7=0,0,1000000/0.086*RES_hh_fec_in!J7/RES_hh_num_in!J7)</f>
        <v>12544.450431064017</v>
      </c>
      <c r="K7" s="95">
        <f>IF(RES_hh_fec_in!K7=0,0,1000000/0.086*RES_hh_fec_in!K7/RES_hh_num_in!K7)</f>
        <v>12256.654753028857</v>
      </c>
      <c r="L7" s="95">
        <f>IF(RES_hh_fec_in!L7=0,0,1000000/0.086*RES_hh_fec_in!L7/RES_hh_num_in!L7)</f>
        <v>12844.202921685826</v>
      </c>
      <c r="M7" s="95">
        <f>IF(RES_hh_fec_in!M7=0,0,1000000/0.086*RES_hh_fec_in!M7/RES_hh_num_in!M7)</f>
        <v>10359.005747632669</v>
      </c>
      <c r="N7" s="95">
        <f>IF(RES_hh_fec_in!N7=0,0,1000000/0.086*RES_hh_fec_in!N7/RES_hh_num_in!N7)</f>
        <v>12376.323003132542</v>
      </c>
      <c r="O7" s="95">
        <f>IF(RES_hh_fec_in!O7=0,0,1000000/0.086*RES_hh_fec_in!O7/RES_hh_num_in!O7)</f>
        <v>10744.820154268151</v>
      </c>
      <c r="P7" s="95">
        <f>IF(RES_hh_fec_in!P7=0,0,1000000/0.086*RES_hh_fec_in!P7/RES_hh_num_in!P7)</f>
        <v>9474.0377766046004</v>
      </c>
      <c r="Q7" s="95">
        <f>IF(RES_hh_fec_in!Q7=0,0,1000000/0.086*RES_hh_fec_in!Q7/RES_hh_num_in!Q7)</f>
        <v>8085.426231569003</v>
      </c>
    </row>
    <row r="8" spans="1:17" ht="12" customHeight="1" x14ac:dyDescent="0.3">
      <c r="A8" s="87" t="s">
        <v>109</v>
      </c>
      <c r="B8" s="95"/>
      <c r="C8" s="95">
        <f>IF(RES_hh_fec_in!C8=0,0,1000000/0.086*RES_hh_fec_in!C8/RES_hh_num_in!C8)</f>
        <v>12176.104432331134</v>
      </c>
      <c r="D8" s="95">
        <f>IF(RES_hh_fec_in!D8=0,0,1000000/0.086*RES_hh_fec_in!D8/RES_hh_num_in!D8)</f>
        <v>12494.819328177859</v>
      </c>
      <c r="E8" s="95">
        <f>IF(RES_hh_fec_in!E8=0,0,1000000/0.086*RES_hh_fec_in!E8/RES_hh_num_in!E8)</f>
        <v>11770.039491943313</v>
      </c>
      <c r="F8" s="95">
        <f>IF(RES_hh_fec_in!F8=0,0,1000000/0.086*RES_hh_fec_in!F8/RES_hh_num_in!F8)</f>
        <v>12285.469551623099</v>
      </c>
      <c r="G8" s="95">
        <f>IF(RES_hh_fec_in!G8=0,0,1000000/0.086*RES_hh_fec_in!G8/RES_hh_num_in!G8)</f>
        <v>12377.865855142862</v>
      </c>
      <c r="H8" s="95">
        <f>IF(RES_hh_fec_in!H8=0,0,1000000/0.086*RES_hh_fec_in!H8/RES_hh_num_in!H8)</f>
        <v>11270.947109345481</v>
      </c>
      <c r="I8" s="95">
        <f>IF(RES_hh_fec_in!I8=0,0,1000000/0.086*RES_hh_fec_in!I8/RES_hh_num_in!I8)</f>
        <v>10748.541192574296</v>
      </c>
      <c r="J8" s="95">
        <f>IF(RES_hh_fec_in!J8=0,0,1000000/0.086*RES_hh_fec_in!J8/RES_hh_num_in!J8)</f>
        <v>10827.903907351385</v>
      </c>
      <c r="K8" s="95">
        <f>IF(RES_hh_fec_in!K8=0,0,1000000/0.086*RES_hh_fec_in!K8/RES_hh_num_in!K8)</f>
        <v>10630.215289509932</v>
      </c>
      <c r="L8" s="95">
        <f>IF(RES_hh_fec_in!L8=0,0,1000000/0.086*RES_hh_fec_in!L8/RES_hh_num_in!L8)</f>
        <v>11760.613829428459</v>
      </c>
      <c r="M8" s="95">
        <f>IF(RES_hh_fec_in!M8=0,0,1000000/0.086*RES_hh_fec_in!M8/RES_hh_num_in!M8)</f>
        <v>10124.395398275657</v>
      </c>
      <c r="N8" s="95">
        <f>IF(RES_hh_fec_in!N8=0,0,1000000/0.086*RES_hh_fec_in!N8/RES_hh_num_in!N8)</f>
        <v>10462.200878895856</v>
      </c>
      <c r="O8" s="95">
        <f>IF(RES_hh_fec_in!O8=0,0,1000000/0.086*RES_hh_fec_in!O8/RES_hh_num_in!O8)</f>
        <v>10854.627530126487</v>
      </c>
      <c r="P8" s="95">
        <f>IF(RES_hh_fec_in!P8=0,0,1000000/0.086*RES_hh_fec_in!P8/RES_hh_num_in!P8)</f>
        <v>8267.4028793198595</v>
      </c>
      <c r="Q8" s="95">
        <f>IF(RES_hh_fec_in!Q8=0,0,1000000/0.086*RES_hh_fec_in!Q8/RES_hh_num_in!Q8)</f>
        <v>9735.8566123900728</v>
      </c>
    </row>
    <row r="9" spans="1:17" ht="12" customHeight="1" x14ac:dyDescent="0.3">
      <c r="A9" s="87" t="s">
        <v>55</v>
      </c>
      <c r="B9" s="95"/>
      <c r="C9" s="95">
        <f>IF(RES_hh_fec_in!C9=0,0,1000000/0.086*RES_hh_fec_in!C9/RES_hh_num_in!C9)</f>
        <v>13996.490979886896</v>
      </c>
      <c r="D9" s="95">
        <f>IF(RES_hh_fec_in!D9=0,0,1000000/0.086*RES_hh_fec_in!D9/RES_hh_num_in!D9)</f>
        <v>12444.015393539614</v>
      </c>
      <c r="E9" s="95">
        <f>IF(RES_hh_fec_in!E9=0,0,1000000/0.086*RES_hh_fec_in!E9/RES_hh_num_in!E9)</f>
        <v>14709.722016244235</v>
      </c>
      <c r="F9" s="95">
        <f>IF(RES_hh_fec_in!F9=0,0,1000000/0.086*RES_hh_fec_in!F9/RES_hh_num_in!F9)</f>
        <v>13509.226242460296</v>
      </c>
      <c r="G9" s="95">
        <f>IF(RES_hh_fec_in!G9=0,0,1000000/0.086*RES_hh_fec_in!G9/RES_hh_num_in!G9)</f>
        <v>13218.288179312489</v>
      </c>
      <c r="H9" s="95">
        <f>IF(RES_hh_fec_in!H9=0,0,1000000/0.086*RES_hh_fec_in!H9/RES_hh_num_in!H9)</f>
        <v>12642.434324422851</v>
      </c>
      <c r="I9" s="95">
        <f>IF(RES_hh_fec_in!I9=0,0,1000000/0.086*RES_hh_fec_in!I9/RES_hh_num_in!I9)</f>
        <v>12354.700944994409</v>
      </c>
      <c r="J9" s="95">
        <f>IF(RES_hh_fec_in!J9=0,0,1000000/0.086*RES_hh_fec_in!J9/RES_hh_num_in!J9)</f>
        <v>12206.652321246036</v>
      </c>
      <c r="K9" s="95">
        <f>IF(RES_hh_fec_in!K9=0,0,1000000/0.086*RES_hh_fec_in!K9/RES_hh_num_in!K9)</f>
        <v>11786.494108082494</v>
      </c>
      <c r="L9" s="95">
        <f>IF(RES_hh_fec_in!L9=0,0,1000000/0.086*RES_hh_fec_in!L9/RES_hh_num_in!L9)</f>
        <v>14692.252449108195</v>
      </c>
      <c r="M9" s="95">
        <f>IF(RES_hh_fec_in!M9=0,0,1000000/0.086*RES_hh_fec_in!M9/RES_hh_num_in!M9)</f>
        <v>12268.318664839191</v>
      </c>
      <c r="N9" s="95">
        <f>IF(RES_hh_fec_in!N9=0,0,1000000/0.086*RES_hh_fec_in!N9/RES_hh_num_in!N9)</f>
        <v>11533.307048433893</v>
      </c>
      <c r="O9" s="95">
        <f>IF(RES_hh_fec_in!O9=0,0,1000000/0.086*RES_hh_fec_in!O9/RES_hh_num_in!O9)</f>
        <v>10963.919032226235</v>
      </c>
      <c r="P9" s="95">
        <f>IF(RES_hh_fec_in!P9=0,0,1000000/0.086*RES_hh_fec_in!P9/RES_hh_num_in!P9)</f>
        <v>9910.2556464474837</v>
      </c>
      <c r="Q9" s="95">
        <f>IF(RES_hh_fec_in!Q9=0,0,1000000/0.086*RES_hh_fec_in!Q9/RES_hh_num_in!Q9)</f>
        <v>10999.398792734637</v>
      </c>
    </row>
    <row r="10" spans="1:17" ht="12" customHeight="1" x14ac:dyDescent="0.3">
      <c r="A10" s="87" t="s">
        <v>79</v>
      </c>
      <c r="B10" s="95"/>
      <c r="C10" s="95">
        <f>IF(RES_hh_fec_in!C10=0,0,1000000/0.086*RES_hh_fec_in!C10/RES_hh_num_in!C10)</f>
        <v>9883.4688466022999</v>
      </c>
      <c r="D10" s="95">
        <f>IF(RES_hh_fec_in!D10=0,0,1000000/0.086*RES_hh_fec_in!D10/RES_hh_num_in!D10)</f>
        <v>10323.176768190608</v>
      </c>
      <c r="E10" s="95">
        <f>IF(RES_hh_fec_in!E10=0,0,1000000/0.086*RES_hh_fec_in!E10/RES_hh_num_in!E10)</f>
        <v>11061.329645120626</v>
      </c>
      <c r="F10" s="95">
        <f>IF(RES_hh_fec_in!F10=0,0,1000000/0.086*RES_hh_fec_in!F10/RES_hh_num_in!F10)</f>
        <v>11253.992799644559</v>
      </c>
      <c r="G10" s="95">
        <f>IF(RES_hh_fec_in!G10=0,0,1000000/0.086*RES_hh_fec_in!G10/RES_hh_num_in!G10)</f>
        <v>8038.890075751091</v>
      </c>
      <c r="H10" s="95">
        <f>IF(RES_hh_fec_in!H10=0,0,1000000/0.086*RES_hh_fec_in!H10/RES_hh_num_in!H10)</f>
        <v>7469.3740948664745</v>
      </c>
      <c r="I10" s="95">
        <f>IF(RES_hh_fec_in!I10=0,0,1000000/0.086*RES_hh_fec_in!I10/RES_hh_num_in!I10)</f>
        <v>6424.8025953815768</v>
      </c>
      <c r="J10" s="95">
        <f>IF(RES_hh_fec_in!J10=0,0,1000000/0.086*RES_hh_fec_in!J10/RES_hh_num_in!J10)</f>
        <v>5759.5117612541681</v>
      </c>
      <c r="K10" s="95">
        <f>IF(RES_hh_fec_in!K10=0,0,1000000/0.086*RES_hh_fec_in!K10/RES_hh_num_in!K10)</f>
        <v>7785.1596520383928</v>
      </c>
      <c r="L10" s="95">
        <f>IF(RES_hh_fec_in!L10=0,0,1000000/0.086*RES_hh_fec_in!L10/RES_hh_num_in!L10)</f>
        <v>9381.5518549844019</v>
      </c>
      <c r="M10" s="95">
        <f>IF(RES_hh_fec_in!M10=0,0,1000000/0.086*RES_hh_fec_in!M10/RES_hh_num_in!M10)</f>
        <v>7472.3488221644193</v>
      </c>
      <c r="N10" s="95">
        <f>IF(RES_hh_fec_in!N10=0,0,1000000/0.086*RES_hh_fec_in!N10/RES_hh_num_in!N10)</f>
        <v>8527.3722382154938</v>
      </c>
      <c r="O10" s="95">
        <f>IF(RES_hh_fec_in!O10=0,0,1000000/0.086*RES_hh_fec_in!O10/RES_hh_num_in!O10)</f>
        <v>7487.4587477982577</v>
      </c>
      <c r="P10" s="95">
        <f>IF(RES_hh_fec_in!P10=0,0,1000000/0.086*RES_hh_fec_in!P10/RES_hh_num_in!P10)</f>
        <v>7584.3269545672138</v>
      </c>
      <c r="Q10" s="95">
        <f>IF(RES_hh_fec_in!Q10=0,0,1000000/0.086*RES_hh_fec_in!Q10/RES_hh_num_in!Q10)</f>
        <v>8818.026073578003</v>
      </c>
    </row>
    <row r="11" spans="1:17" ht="12" customHeight="1" x14ac:dyDescent="0.3">
      <c r="A11" s="87" t="s">
        <v>61</v>
      </c>
      <c r="B11" s="95"/>
      <c r="C11" s="95">
        <f>IF(RES_hh_fec_in!C11=0,0,1000000/0.086*RES_hh_fec_in!C11/RES_hh_num_in!C11)</f>
        <v>11222.069693107806</v>
      </c>
      <c r="D11" s="95">
        <f>IF(RES_hh_fec_in!D11=0,0,1000000/0.086*RES_hh_fec_in!D11/RES_hh_num_in!D11)</f>
        <v>12079.462458601161</v>
      </c>
      <c r="E11" s="95">
        <f>IF(RES_hh_fec_in!E11=0,0,1000000/0.086*RES_hh_fec_in!E11/RES_hh_num_in!E11)</f>
        <v>12464.225918823699</v>
      </c>
      <c r="F11" s="95">
        <f>IF(RES_hh_fec_in!F11=0,0,1000000/0.086*RES_hh_fec_in!F11/RES_hh_num_in!F11)</f>
        <v>11661.425836997709</v>
      </c>
      <c r="G11" s="95">
        <f>IF(RES_hh_fec_in!G11=0,0,1000000/0.086*RES_hh_fec_in!G11/RES_hh_num_in!G11)</f>
        <v>11191.718995923335</v>
      </c>
      <c r="H11" s="95">
        <f>IF(RES_hh_fec_in!H11=0,0,1000000/0.086*RES_hh_fec_in!H11/RES_hh_num_in!H11)</f>
        <v>11092.384438396763</v>
      </c>
      <c r="I11" s="95">
        <f>IF(RES_hh_fec_in!I11=0,0,1000000/0.086*RES_hh_fec_in!I11/RES_hh_num_in!I11)</f>
        <v>10555.073390087904</v>
      </c>
      <c r="J11" s="95">
        <f>IF(RES_hh_fec_in!J11=0,0,1000000/0.086*RES_hh_fec_in!J11/RES_hh_num_in!J11)</f>
        <v>11943.138263122188</v>
      </c>
      <c r="K11" s="95">
        <f>IF(RES_hh_fec_in!K11=0,0,1000000/0.086*RES_hh_fec_in!K11/RES_hh_num_in!K11)</f>
        <v>10856.698416645309</v>
      </c>
      <c r="L11" s="95">
        <f>IF(RES_hh_fec_in!L11=0,0,1000000/0.086*RES_hh_fec_in!L11/RES_hh_num_in!L11)</f>
        <v>11839.175921862974</v>
      </c>
      <c r="M11" s="95">
        <f>IF(RES_hh_fec_in!M11=0,0,1000000/0.086*RES_hh_fec_in!M11/RES_hh_num_in!M11)</f>
        <v>9002.7486281531528</v>
      </c>
      <c r="N11" s="95">
        <f>IF(RES_hh_fec_in!N11=0,0,1000000/0.086*RES_hh_fec_in!N11/RES_hh_num_in!N11)</f>
        <v>11858.585996877224</v>
      </c>
      <c r="O11" s="95">
        <f>IF(RES_hh_fec_in!O11=0,0,1000000/0.086*RES_hh_fec_in!O11/RES_hh_num_in!O11)</f>
        <v>10416.88232426628</v>
      </c>
      <c r="P11" s="95">
        <f>IF(RES_hh_fec_in!P11=0,0,1000000/0.086*RES_hh_fec_in!P11/RES_hh_num_in!P11)</f>
        <v>8604.1714684671097</v>
      </c>
      <c r="Q11" s="95">
        <f>IF(RES_hh_fec_in!Q11=0,0,1000000/0.086*RES_hh_fec_in!Q11/RES_hh_num_in!Q11)</f>
        <v>8776.2101940708872</v>
      </c>
    </row>
    <row r="12" spans="1:17" ht="12" customHeight="1" x14ac:dyDescent="0.3">
      <c r="A12" s="87" t="s">
        <v>115</v>
      </c>
      <c r="B12" s="95"/>
      <c r="C12" s="95">
        <f>IF(RES_hh_fec_in!C12=0,0,1000000/0.086*RES_hh_fec_in!C12/RES_hh_num_in!C12)</f>
        <v>6351.2387520250049</v>
      </c>
      <c r="D12" s="95">
        <f>IF(RES_hh_fec_in!D12=0,0,1000000/0.086*RES_hh_fec_in!D12/RES_hh_num_in!D12)</f>
        <v>7161.1683959034426</v>
      </c>
      <c r="E12" s="95">
        <f>IF(RES_hh_fec_in!E12=0,0,1000000/0.086*RES_hh_fec_in!E12/RES_hh_num_in!E12)</f>
        <v>6707.8248633958965</v>
      </c>
      <c r="F12" s="95">
        <f>IF(RES_hh_fec_in!F12=0,0,1000000/0.086*RES_hh_fec_in!F12/RES_hh_num_in!F12)</f>
        <v>6083.7546505228311</v>
      </c>
      <c r="G12" s="95">
        <f>IF(RES_hh_fec_in!G12=0,0,1000000/0.086*RES_hh_fec_in!G12/RES_hh_num_in!G12)</f>
        <v>5513.7436226114887</v>
      </c>
      <c r="H12" s="95">
        <f>IF(RES_hh_fec_in!H12=0,0,1000000/0.086*RES_hh_fec_in!H12/RES_hh_num_in!H12)</f>
        <v>4929.7448605040618</v>
      </c>
      <c r="I12" s="95">
        <f>IF(RES_hh_fec_in!I12=0,0,1000000/0.086*RES_hh_fec_in!I12/RES_hh_num_in!I12)</f>
        <v>4237.1917615624361</v>
      </c>
      <c r="J12" s="95">
        <f>IF(RES_hh_fec_in!J12=0,0,1000000/0.086*RES_hh_fec_in!J12/RES_hh_num_in!J12)</f>
        <v>4162.2898917199473</v>
      </c>
      <c r="K12" s="95">
        <f>IF(RES_hh_fec_in!K12=0,0,1000000/0.086*RES_hh_fec_in!K12/RES_hh_num_in!K12)</f>
        <v>4256.5691175236634</v>
      </c>
      <c r="L12" s="95">
        <f>IF(RES_hh_fec_in!L12=0,0,1000000/0.086*RES_hh_fec_in!L12/RES_hh_num_in!L12)</f>
        <v>3631.5620780948589</v>
      </c>
      <c r="M12" s="95">
        <f>IF(RES_hh_fec_in!M12=0,0,1000000/0.086*RES_hh_fec_in!M12/RES_hh_num_in!M12)</f>
        <v>2994.9342053659057</v>
      </c>
      <c r="N12" s="95">
        <f>IF(RES_hh_fec_in!N12=0,0,1000000/0.086*RES_hh_fec_in!N12/RES_hh_num_in!N12)</f>
        <v>3407.3827314293585</v>
      </c>
      <c r="O12" s="95">
        <f>IF(RES_hh_fec_in!O12=0,0,1000000/0.086*RES_hh_fec_in!O12/RES_hh_num_in!O12)</f>
        <v>3238.6533868451861</v>
      </c>
      <c r="P12" s="95">
        <f>IF(RES_hh_fec_in!P12=0,0,1000000/0.086*RES_hh_fec_in!P12/RES_hh_num_in!P12)</f>
        <v>2572.0986835922577</v>
      </c>
      <c r="Q12" s="95">
        <f>IF(RES_hh_fec_in!Q12=0,0,1000000/0.086*RES_hh_fec_in!Q12/RES_hh_num_in!Q12)</f>
        <v>2682.3458947018021</v>
      </c>
    </row>
    <row r="13" spans="1:17" ht="12" customHeight="1" x14ac:dyDescent="0.3">
      <c r="A13" s="51" t="s">
        <v>114</v>
      </c>
      <c r="B13" s="22"/>
      <c r="C13" s="22">
        <f>IF(RES_hh_fec_in!C13=0,0,1000000/0.086*RES_hh_fec_in!C13/RES_hh_num_in!C13)</f>
        <v>11058.196271196148</v>
      </c>
      <c r="D13" s="22">
        <f>IF(RES_hh_fec_in!D13=0,0,1000000/0.086*RES_hh_fec_in!D13/RES_hh_num_in!D13)</f>
        <v>10788.155412383067</v>
      </c>
      <c r="E13" s="22">
        <f>IF(RES_hh_fec_in!E13=0,0,1000000/0.086*RES_hh_fec_in!E13/RES_hh_num_in!E13)</f>
        <v>10980.372747962101</v>
      </c>
      <c r="F13" s="22">
        <f>IF(RES_hh_fec_in!F13=0,0,1000000/0.086*RES_hh_fec_in!F13/RES_hh_num_in!F13)</f>
        <v>11199.267718733856</v>
      </c>
      <c r="G13" s="22">
        <f>IF(RES_hh_fec_in!G13=0,0,1000000/0.086*RES_hh_fec_in!G13/RES_hh_num_in!G13)</f>
        <v>10338.603322957322</v>
      </c>
      <c r="H13" s="22">
        <f>IF(RES_hh_fec_in!H13=0,0,1000000/0.086*RES_hh_fec_in!H13/RES_hh_num_in!H13)</f>
        <v>10129.010463854362</v>
      </c>
      <c r="I13" s="22">
        <f>IF(RES_hh_fec_in!I13=0,0,1000000/0.086*RES_hh_fec_in!I13/RES_hh_num_in!I13)</f>
        <v>9499.749721955699</v>
      </c>
      <c r="J13" s="22">
        <f>IF(RES_hh_fec_in!J13=0,0,1000000/0.086*RES_hh_fec_in!J13/RES_hh_num_in!J13)</f>
        <v>9908.8202533118783</v>
      </c>
      <c r="K13" s="22">
        <f>IF(RES_hh_fec_in!K13=0,0,1000000/0.086*RES_hh_fec_in!K13/RES_hh_num_in!K13)</f>
        <v>9246.6331284691769</v>
      </c>
      <c r="L13" s="22">
        <f>IF(RES_hh_fec_in!L13=0,0,1000000/0.086*RES_hh_fec_in!L13/RES_hh_num_in!L13)</f>
        <v>11933.822494798806</v>
      </c>
      <c r="M13" s="22">
        <f>IF(RES_hh_fec_in!M13=0,0,1000000/0.086*RES_hh_fec_in!M13/RES_hh_num_in!M13)</f>
        <v>9110.6400745067058</v>
      </c>
      <c r="N13" s="22">
        <f>IF(RES_hh_fec_in!N13=0,0,1000000/0.086*RES_hh_fec_in!N13/RES_hh_num_in!N13)</f>
        <v>11282.98354794692</v>
      </c>
      <c r="O13" s="22">
        <f>IF(RES_hh_fec_in!O13=0,0,1000000/0.086*RES_hh_fec_in!O13/RES_hh_num_in!O13)</f>
        <v>11476.791397403538</v>
      </c>
      <c r="P13" s="22">
        <f>IF(RES_hh_fec_in!P13=0,0,1000000/0.086*RES_hh_fec_in!P13/RES_hh_num_in!P13)</f>
        <v>9684.6334889761456</v>
      </c>
      <c r="Q13" s="22">
        <f>IF(RES_hh_fec_in!Q13=0,0,1000000/0.086*RES_hh_fec_in!Q13/RES_hh_num_in!Q13)</f>
        <v>10014.502872175242</v>
      </c>
    </row>
    <row r="14" spans="1:17" ht="12" customHeight="1" x14ac:dyDescent="0.3">
      <c r="A14" s="99" t="s">
        <v>117</v>
      </c>
      <c r="B14" s="98"/>
      <c r="C14" s="98">
        <f>IF(RES_hh_fec_in!C14=0,0,1000000/0.086*RES_hh_fec_in!C14/RES_hh_num_in!C14)</f>
        <v>155.01613388092895</v>
      </c>
      <c r="D14" s="98">
        <f>IF(RES_hh_fec_in!D14=0,0,1000000/0.086*RES_hh_fec_in!D14/RES_hh_num_in!D14)</f>
        <v>148.06483397582667</v>
      </c>
      <c r="E14" s="98">
        <f>IF(RES_hh_fec_in!E14=0,0,1000000/0.086*RES_hh_fec_in!E14/RES_hh_num_in!E14)</f>
        <v>178.31874183540674</v>
      </c>
      <c r="F14" s="98">
        <f>IF(RES_hh_fec_in!F14=0,0,1000000/0.086*RES_hh_fec_in!F14/RES_hh_num_in!F14)</f>
        <v>172.48542561494898</v>
      </c>
      <c r="G14" s="98">
        <f>IF(RES_hh_fec_in!G14=0,0,1000000/0.086*RES_hh_fec_in!G14/RES_hh_num_in!G14)</f>
        <v>176.48671969510272</v>
      </c>
      <c r="H14" s="98">
        <f>IF(RES_hh_fec_in!H14=0,0,1000000/0.086*RES_hh_fec_in!H14/RES_hh_num_in!H14)</f>
        <v>161.87936423722002</v>
      </c>
      <c r="I14" s="98">
        <f>IF(RES_hh_fec_in!I14=0,0,1000000/0.086*RES_hh_fec_in!I14/RES_hh_num_in!I14)</f>
        <v>137.19142426382513</v>
      </c>
      <c r="J14" s="98">
        <f>IF(RES_hh_fec_in!J14=0,0,1000000/0.086*RES_hh_fec_in!J14/RES_hh_num_in!J14)</f>
        <v>140.74749343585839</v>
      </c>
      <c r="K14" s="98">
        <f>IF(RES_hh_fec_in!K14=0,0,1000000/0.086*RES_hh_fec_in!K14/RES_hh_num_in!K14)</f>
        <v>132.01667338252446</v>
      </c>
      <c r="L14" s="98">
        <f>IF(RES_hh_fec_in!L14=0,0,1000000/0.086*RES_hh_fec_in!L14/RES_hh_num_in!L14)</f>
        <v>145.57100070005907</v>
      </c>
      <c r="M14" s="98">
        <f>IF(RES_hh_fec_in!M14=0,0,1000000/0.086*RES_hh_fec_in!M14/RES_hh_num_in!M14)</f>
        <v>129.20372537525824</v>
      </c>
      <c r="N14" s="98">
        <f>IF(RES_hh_fec_in!N14=0,0,1000000/0.086*RES_hh_fec_in!N14/RES_hh_num_in!N14)</f>
        <v>161.99327388615353</v>
      </c>
      <c r="O14" s="98">
        <f>IF(RES_hh_fec_in!O14=0,0,1000000/0.086*RES_hh_fec_in!O14/RES_hh_num_in!O14)</f>
        <v>139.87865023789752</v>
      </c>
      <c r="P14" s="98">
        <f>IF(RES_hh_fec_in!P14=0,0,1000000/0.086*RES_hh_fec_in!P14/RES_hh_num_in!P14)</f>
        <v>125.5070477202643</v>
      </c>
      <c r="Q14" s="98">
        <f>IF(RES_hh_fec_in!Q14=0,0,1000000/0.086*RES_hh_fec_in!Q14/RES_hh_num_in!Q14)</f>
        <v>162.93727797070738</v>
      </c>
    </row>
    <row r="15" spans="1:17" ht="12.9" customHeight="1" x14ac:dyDescent="0.3">
      <c r="A15" s="89" t="s">
        <v>112</v>
      </c>
      <c r="B15" s="96"/>
      <c r="C15" s="96">
        <f t="shared" ref="C15:Q15" si="0">C16</f>
        <v>91.345299071168611</v>
      </c>
      <c r="D15" s="96">
        <f t="shared" si="0"/>
        <v>82.136045553962504</v>
      </c>
      <c r="E15" s="96">
        <f t="shared" si="0"/>
        <v>69.890495396655524</v>
      </c>
      <c r="F15" s="96">
        <f t="shared" si="0"/>
        <v>98.608734305039732</v>
      </c>
      <c r="G15" s="96">
        <f t="shared" si="0"/>
        <v>100.31577936375204</v>
      </c>
      <c r="H15" s="96">
        <f t="shared" si="0"/>
        <v>103.78230751411553</v>
      </c>
      <c r="I15" s="96">
        <f t="shared" si="0"/>
        <v>95.948602944662085</v>
      </c>
      <c r="J15" s="96">
        <f t="shared" si="0"/>
        <v>131.73998006733302</v>
      </c>
      <c r="K15" s="96">
        <f t="shared" si="0"/>
        <v>147.29750534648193</v>
      </c>
      <c r="L15" s="96">
        <f t="shared" si="0"/>
        <v>129.88844912139533</v>
      </c>
      <c r="M15" s="96">
        <f t="shared" si="0"/>
        <v>142.28520374511649</v>
      </c>
      <c r="N15" s="96">
        <f t="shared" si="0"/>
        <v>151.97717075438641</v>
      </c>
      <c r="O15" s="96">
        <f t="shared" si="0"/>
        <v>145.17759773962027</v>
      </c>
      <c r="P15" s="96">
        <f t="shared" si="0"/>
        <v>164.87086258928463</v>
      </c>
      <c r="Q15" s="96">
        <f t="shared" si="0"/>
        <v>108.30613083221526</v>
      </c>
    </row>
    <row r="16" spans="1:17" ht="12" customHeight="1" x14ac:dyDescent="0.3">
      <c r="A16" s="87" t="s">
        <v>111</v>
      </c>
      <c r="B16" s="97"/>
      <c r="C16" s="97">
        <f>IF(RES_hh_fec_in!C16=0,0,1000000/0.086*RES_hh_fec_in!C16/RES_hh_num_in!C$3)</f>
        <v>91.345299071168611</v>
      </c>
      <c r="D16" s="97">
        <f>IF(RES_hh_fec_in!D16=0,0,1000000/0.086*RES_hh_fec_in!D16/RES_hh_num_in!D$3)</f>
        <v>82.136045553962504</v>
      </c>
      <c r="E16" s="97">
        <f>IF(RES_hh_fec_in!E16=0,0,1000000/0.086*RES_hh_fec_in!E16/RES_hh_num_in!E$3)</f>
        <v>69.890495396655524</v>
      </c>
      <c r="F16" s="97">
        <f>IF(RES_hh_fec_in!F16=0,0,1000000/0.086*RES_hh_fec_in!F16/RES_hh_num_in!F$3)</f>
        <v>98.608734305039732</v>
      </c>
      <c r="G16" s="97">
        <f>IF(RES_hh_fec_in!G16=0,0,1000000/0.086*RES_hh_fec_in!G16/RES_hh_num_in!G$3)</f>
        <v>100.31577936375204</v>
      </c>
      <c r="H16" s="97">
        <f>IF(RES_hh_fec_in!H16=0,0,1000000/0.086*RES_hh_fec_in!H16/RES_hh_num_in!H$3)</f>
        <v>103.78230751411553</v>
      </c>
      <c r="I16" s="97">
        <f>IF(RES_hh_fec_in!I16=0,0,1000000/0.086*RES_hh_fec_in!I16/RES_hh_num_in!I$3)</f>
        <v>95.948602944662085</v>
      </c>
      <c r="J16" s="97">
        <f>IF(RES_hh_fec_in!J16=0,0,1000000/0.086*RES_hh_fec_in!J16/RES_hh_num_in!J$3)</f>
        <v>131.73998006733302</v>
      </c>
      <c r="K16" s="97">
        <f>IF(RES_hh_fec_in!K16=0,0,1000000/0.086*RES_hh_fec_in!K16/RES_hh_num_in!K$3)</f>
        <v>147.29750534648193</v>
      </c>
      <c r="L16" s="97">
        <f>IF(RES_hh_fec_in!L16=0,0,1000000/0.086*RES_hh_fec_in!L16/RES_hh_num_in!L$3)</f>
        <v>129.88844912139533</v>
      </c>
      <c r="M16" s="97">
        <f>IF(RES_hh_fec_in!M16=0,0,1000000/0.086*RES_hh_fec_in!M16/RES_hh_num_in!M$3)</f>
        <v>142.28520374511649</v>
      </c>
      <c r="N16" s="97">
        <f>IF(RES_hh_fec_in!N16=0,0,1000000/0.086*RES_hh_fec_in!N16/RES_hh_num_in!N$3)</f>
        <v>151.97717075438641</v>
      </c>
      <c r="O16" s="97">
        <f>IF(RES_hh_fec_in!O16=0,0,1000000/0.086*RES_hh_fec_in!O16/RES_hh_num_in!O$3)</f>
        <v>145.17759773962027</v>
      </c>
      <c r="P16" s="97">
        <f>IF(RES_hh_fec_in!P16=0,0,1000000/0.086*RES_hh_fec_in!P16/RES_hh_num_in!P$3)</f>
        <v>164.87086258928463</v>
      </c>
      <c r="Q16" s="97">
        <f>IF(RES_hh_fec_in!Q16=0,0,1000000/0.086*RES_hh_fec_in!Q16/RES_hh_num_in!Q$3)</f>
        <v>108.30613083221526</v>
      </c>
    </row>
    <row r="17" spans="1:17" ht="12.9" customHeight="1" x14ac:dyDescent="0.3">
      <c r="A17" s="89" t="s">
        <v>63</v>
      </c>
      <c r="B17" s="96"/>
      <c r="C17" s="96">
        <f>IF(RES_hh_fec_in!C17=0,0,1000000/0.086*RES_hh_fec_in!C17/RES_hh_num_in!C17)</f>
        <v>2305.3715081408923</v>
      </c>
      <c r="D17" s="96">
        <f>IF(RES_hh_fec_in!D17=0,0,1000000/0.086*RES_hh_fec_in!D17/RES_hh_num_in!D17)</f>
        <v>2379.201985039856</v>
      </c>
      <c r="E17" s="96">
        <f>IF(RES_hh_fec_in!E17=0,0,1000000/0.086*RES_hh_fec_in!E17/RES_hh_num_in!E17)</f>
        <v>2374.5645666481091</v>
      </c>
      <c r="F17" s="96">
        <f>IF(RES_hh_fec_in!F17=0,0,1000000/0.086*RES_hh_fec_in!F17/RES_hh_num_in!F17)</f>
        <v>2347.5424261286803</v>
      </c>
      <c r="G17" s="96">
        <f>IF(RES_hh_fec_in!G17=0,0,1000000/0.086*RES_hh_fec_in!G17/RES_hh_num_in!G17)</f>
        <v>2412.8750382461985</v>
      </c>
      <c r="H17" s="96">
        <f>IF(RES_hh_fec_in!H17=0,0,1000000/0.086*RES_hh_fec_in!H17/RES_hh_num_in!H17)</f>
        <v>2350.5656209791237</v>
      </c>
      <c r="I17" s="96">
        <f>IF(RES_hh_fec_in!I17=0,0,1000000/0.086*RES_hh_fec_in!I17/RES_hh_num_in!I17)</f>
        <v>2315.0238485255254</v>
      </c>
      <c r="J17" s="96">
        <f>IF(RES_hh_fec_in!J17=0,0,1000000/0.086*RES_hh_fec_in!J17/RES_hh_num_in!J17)</f>
        <v>2268.4925707176199</v>
      </c>
      <c r="K17" s="96">
        <f>IF(RES_hh_fec_in!K17=0,0,1000000/0.086*RES_hh_fec_in!K17/RES_hh_num_in!K17)</f>
        <v>2267.7585915189384</v>
      </c>
      <c r="L17" s="96">
        <f>IF(RES_hh_fec_in!L17=0,0,1000000/0.086*RES_hh_fec_in!L17/RES_hh_num_in!L17)</f>
        <v>2300.4551899987573</v>
      </c>
      <c r="M17" s="96">
        <f>IF(RES_hh_fec_in!M17=0,0,1000000/0.086*RES_hh_fec_in!M17/RES_hh_num_in!M17)</f>
        <v>2258.1140381235095</v>
      </c>
      <c r="N17" s="96">
        <f>IF(RES_hh_fec_in!N17=0,0,1000000/0.086*RES_hh_fec_in!N17/RES_hh_num_in!N17)</f>
        <v>2295.9881638523993</v>
      </c>
      <c r="O17" s="96">
        <f>IF(RES_hh_fec_in!O17=0,0,1000000/0.086*RES_hh_fec_in!O17/RES_hh_num_in!O17)</f>
        <v>2303.057336567761</v>
      </c>
      <c r="P17" s="96">
        <f>IF(RES_hh_fec_in!P17=0,0,1000000/0.086*RES_hh_fec_in!P17/RES_hh_num_in!P17)</f>
        <v>2273.7846336472294</v>
      </c>
      <c r="Q17" s="96">
        <f>IF(RES_hh_fec_in!Q17=0,0,1000000/0.086*RES_hh_fec_in!Q17/RES_hh_num_in!Q17)</f>
        <v>2244.3560529479296</v>
      </c>
    </row>
    <row r="18" spans="1:17" ht="12" customHeight="1" x14ac:dyDescent="0.3">
      <c r="A18" s="87" t="s">
        <v>58</v>
      </c>
      <c r="B18" s="95"/>
      <c r="C18" s="95">
        <f>IF(RES_hh_fec_in!C18=0,0,1000000/0.086*RES_hh_fec_in!C18/RES_hh_num_in!C18)</f>
        <v>3020.3827471902455</v>
      </c>
      <c r="D18" s="95">
        <f>IF(RES_hh_fec_in!D18=0,0,1000000/0.086*RES_hh_fec_in!D18/RES_hh_num_in!D18)</f>
        <v>3073.9764327126786</v>
      </c>
      <c r="E18" s="95">
        <f>IF(RES_hh_fec_in!E18=0,0,1000000/0.086*RES_hh_fec_in!E18/RES_hh_num_in!E18)</f>
        <v>3057.3455214740779</v>
      </c>
      <c r="F18" s="95">
        <f>IF(RES_hh_fec_in!F18=0,0,1000000/0.086*RES_hh_fec_in!F18/RES_hh_num_in!F18)</f>
        <v>3112.2262713137129</v>
      </c>
      <c r="G18" s="95">
        <f>IF(RES_hh_fec_in!G18=0,0,1000000/0.086*RES_hh_fec_in!G18/RES_hh_num_in!G18)</f>
        <v>3140.5612007846298</v>
      </c>
      <c r="H18" s="95">
        <f>IF(RES_hh_fec_in!H18=0,0,1000000/0.086*RES_hh_fec_in!H18/RES_hh_num_in!H18)</f>
        <v>3158.9390042285049</v>
      </c>
      <c r="I18" s="95">
        <f>IF(RES_hh_fec_in!I18=0,0,1000000/0.086*RES_hh_fec_in!I18/RES_hh_num_in!I18)</f>
        <v>3302.3530598864672</v>
      </c>
      <c r="J18" s="95">
        <f>IF(RES_hh_fec_in!J18=0,0,1000000/0.086*RES_hh_fec_in!J18/RES_hh_num_in!J18)</f>
        <v>3168.4376593821494</v>
      </c>
      <c r="K18" s="95">
        <f>IF(RES_hh_fec_in!K18=0,0,1000000/0.086*RES_hh_fec_in!K18/RES_hh_num_in!K18)</f>
        <v>3330.6726531816776</v>
      </c>
      <c r="L18" s="95">
        <f>IF(RES_hh_fec_in!L18=0,0,1000000/0.086*RES_hh_fec_in!L18/RES_hh_num_in!L18)</f>
        <v>3249.626761019013</v>
      </c>
      <c r="M18" s="95">
        <f>IF(RES_hh_fec_in!M18=0,0,1000000/0.086*RES_hh_fec_in!M18/RES_hh_num_in!M18)</f>
        <v>3301.810158047977</v>
      </c>
      <c r="N18" s="95">
        <f>IF(RES_hh_fec_in!N18=0,0,1000000/0.086*RES_hh_fec_in!N18/RES_hh_num_in!N18)</f>
        <v>3292.0732213742613</v>
      </c>
      <c r="O18" s="95">
        <f>IF(RES_hh_fec_in!O18=0,0,1000000/0.086*RES_hh_fec_in!O18/RES_hh_num_in!O18)</f>
        <v>3330.7886827347202</v>
      </c>
      <c r="P18" s="95">
        <f>IF(RES_hh_fec_in!P18=0,0,1000000/0.086*RES_hh_fec_in!P18/RES_hh_num_in!P18)</f>
        <v>3244.2282537621631</v>
      </c>
      <c r="Q18" s="95">
        <f>IF(RES_hh_fec_in!Q18=0,0,1000000/0.086*RES_hh_fec_in!Q18/RES_hh_num_in!Q18)</f>
        <v>3235.8394970721251</v>
      </c>
    </row>
    <row r="19" spans="1:17" s="28" customFormat="1" ht="12" customHeight="1" x14ac:dyDescent="0.3">
      <c r="A19" s="87" t="s">
        <v>84</v>
      </c>
      <c r="B19" s="95"/>
      <c r="C19" s="95">
        <f>IF(RES_hh_fec_in!C19=0,0,1000000/0.086*RES_hh_fec_in!C19/RES_hh_num_in!C19)</f>
        <v>2187.1225427835752</v>
      </c>
      <c r="D19" s="95">
        <f>IF(RES_hh_fec_in!D19=0,0,1000000/0.086*RES_hh_fec_in!D19/RES_hh_num_in!D19)</f>
        <v>2262.6768492858046</v>
      </c>
      <c r="E19" s="95">
        <f>IF(RES_hh_fec_in!E19=0,0,1000000/0.086*RES_hh_fec_in!E19/RES_hh_num_in!E19)</f>
        <v>2317.5011790347057</v>
      </c>
      <c r="F19" s="95">
        <f>IF(RES_hh_fec_in!F19=0,0,1000000/0.086*RES_hh_fec_in!F19/RES_hh_num_in!F19)</f>
        <v>2273.9896149415854</v>
      </c>
      <c r="G19" s="95">
        <f>IF(RES_hh_fec_in!G19=0,0,1000000/0.086*RES_hh_fec_in!G19/RES_hh_num_in!G19)</f>
        <v>2100.1143380408125</v>
      </c>
      <c r="H19" s="95">
        <f>IF(RES_hh_fec_in!H19=0,0,1000000/0.086*RES_hh_fec_in!H19/RES_hh_num_in!H19)</f>
        <v>2204.2978980792091</v>
      </c>
      <c r="I19" s="95">
        <f>IF(RES_hh_fec_in!I19=0,0,1000000/0.086*RES_hh_fec_in!I19/RES_hh_num_in!I19)</f>
        <v>1998.1692988462269</v>
      </c>
      <c r="J19" s="95">
        <f>IF(RES_hh_fec_in!J19=0,0,1000000/0.086*RES_hh_fec_in!J19/RES_hh_num_in!J19)</f>
        <v>1800.9315310615525</v>
      </c>
      <c r="K19" s="95">
        <f>IF(RES_hh_fec_in!K19=0,0,1000000/0.086*RES_hh_fec_in!K19/RES_hh_num_in!K19)</f>
        <v>1693.2591805689265</v>
      </c>
      <c r="L19" s="95">
        <f>IF(RES_hh_fec_in!L19=0,0,1000000/0.086*RES_hh_fec_in!L19/RES_hh_num_in!L19)</f>
        <v>1393.1302593185248</v>
      </c>
      <c r="M19" s="95">
        <f>IF(RES_hh_fec_in!M19=0,0,1000000/0.086*RES_hh_fec_in!M19/RES_hh_num_in!M19)</f>
        <v>1653.887633554662</v>
      </c>
      <c r="N19" s="95">
        <f>IF(RES_hh_fec_in!N19=0,0,1000000/0.086*RES_hh_fec_in!N19/RES_hh_num_in!N19)</f>
        <v>1642.8509297595438</v>
      </c>
      <c r="O19" s="95">
        <f>IF(RES_hh_fec_in!O19=0,0,1000000/0.086*RES_hh_fec_in!O19/RES_hh_num_in!O19)</f>
        <v>1915.3765072555198</v>
      </c>
      <c r="P19" s="95">
        <f>IF(RES_hh_fec_in!P19=0,0,1000000/0.086*RES_hh_fec_in!P19/RES_hh_num_in!P19)</f>
        <v>1741.5385804013602</v>
      </c>
      <c r="Q19" s="95">
        <f>IF(RES_hh_fec_in!Q19=0,0,1000000/0.086*RES_hh_fec_in!Q19/RES_hh_num_in!Q19)</f>
        <v>1140.8639892967997</v>
      </c>
    </row>
    <row r="20" spans="1:17" ht="12" customHeight="1" x14ac:dyDescent="0.3">
      <c r="A20" s="87" t="s">
        <v>110</v>
      </c>
      <c r="B20" s="95"/>
      <c r="C20" s="95">
        <f>IF(RES_hh_fec_in!C20=0,0,1000000/0.086*RES_hh_fec_in!C20/RES_hh_num_in!C20)</f>
        <v>2450.8227427926863</v>
      </c>
      <c r="D20" s="95">
        <f>IF(RES_hh_fec_in!D20=0,0,1000000/0.086*RES_hh_fec_in!D20/RES_hh_num_in!D20)</f>
        <v>2452.3064908278543</v>
      </c>
      <c r="E20" s="95">
        <f>IF(RES_hh_fec_in!E20=0,0,1000000/0.086*RES_hh_fec_in!E20/RES_hh_num_in!E20)</f>
        <v>2214.6573704637985</v>
      </c>
      <c r="F20" s="95">
        <f>IF(RES_hh_fec_in!F20=0,0,1000000/0.086*RES_hh_fec_in!F20/RES_hh_num_in!F20)</f>
        <v>2377.5517400253871</v>
      </c>
      <c r="G20" s="95">
        <f>IF(RES_hh_fec_in!G20=0,0,1000000/0.086*RES_hh_fec_in!G20/RES_hh_num_in!G20)</f>
        <v>2196.5850464921091</v>
      </c>
      <c r="H20" s="95">
        <f>IF(RES_hh_fec_in!H20=0,0,1000000/0.086*RES_hh_fec_in!H20/RES_hh_num_in!H20)</f>
        <v>2109.198975546673</v>
      </c>
      <c r="I20" s="95">
        <f>IF(RES_hh_fec_in!I20=0,0,1000000/0.086*RES_hh_fec_in!I20/RES_hh_num_in!I20)</f>
        <v>2136.1215320973388</v>
      </c>
      <c r="J20" s="95">
        <f>IF(RES_hh_fec_in!J20=0,0,1000000/0.086*RES_hh_fec_in!J20/RES_hh_num_in!J20)</f>
        <v>1951.1417759484323</v>
      </c>
      <c r="K20" s="95">
        <f>IF(RES_hh_fec_in!K20=0,0,1000000/0.086*RES_hh_fec_in!K20/RES_hh_num_in!K20)</f>
        <v>2381.0344604094071</v>
      </c>
      <c r="L20" s="95">
        <f>IF(RES_hh_fec_in!L20=0,0,1000000/0.086*RES_hh_fec_in!L20/RES_hh_num_in!L20)</f>
        <v>2140.045908178116</v>
      </c>
      <c r="M20" s="95">
        <f>IF(RES_hh_fec_in!M20=0,0,1000000/0.086*RES_hh_fec_in!M20/RES_hh_num_in!M20)</f>
        <v>1939.3051541691382</v>
      </c>
      <c r="N20" s="95">
        <f>IF(RES_hh_fec_in!N20=0,0,1000000/0.086*RES_hh_fec_in!N20/RES_hh_num_in!N20)</f>
        <v>2022.41573000266</v>
      </c>
      <c r="O20" s="95">
        <f>IF(RES_hh_fec_in!O20=0,0,1000000/0.086*RES_hh_fec_in!O20/RES_hh_num_in!O20)</f>
        <v>2014.7634862800865</v>
      </c>
      <c r="P20" s="95">
        <f>IF(RES_hh_fec_in!P20=0,0,1000000/0.086*RES_hh_fec_in!P20/RES_hh_num_in!P20)</f>
        <v>2060.5007674349126</v>
      </c>
      <c r="Q20" s="95">
        <f>IF(RES_hh_fec_in!Q20=0,0,1000000/0.086*RES_hh_fec_in!Q20/RES_hh_num_in!Q20)</f>
        <v>1805.4583206846587</v>
      </c>
    </row>
    <row r="21" spans="1:17" ht="12" customHeight="1" x14ac:dyDescent="0.3">
      <c r="A21" s="87" t="s">
        <v>109</v>
      </c>
      <c r="B21" s="95"/>
      <c r="C21" s="95">
        <f>IF(RES_hh_fec_in!C21=0,0,1000000/0.086*RES_hh_fec_in!C21/RES_hh_num_in!C21)</f>
        <v>2433.0777045757281</v>
      </c>
      <c r="D21" s="95">
        <f>IF(RES_hh_fec_in!D21=0,0,1000000/0.086*RES_hh_fec_in!D21/RES_hh_num_in!D21)</f>
        <v>2361.3830631027654</v>
      </c>
      <c r="E21" s="95">
        <f>IF(RES_hh_fec_in!E21=0,0,1000000/0.086*RES_hh_fec_in!E21/RES_hh_num_in!E21)</f>
        <v>2333.3684892572619</v>
      </c>
      <c r="F21" s="95">
        <f>IF(RES_hh_fec_in!F21=0,0,1000000/0.086*RES_hh_fec_in!F21/RES_hh_num_in!F21)</f>
        <v>2475.0984044443553</v>
      </c>
      <c r="G21" s="95">
        <f>IF(RES_hh_fec_in!G21=0,0,1000000/0.086*RES_hh_fec_in!G21/RES_hh_num_in!G21)</f>
        <v>2342.1195874939817</v>
      </c>
      <c r="H21" s="95">
        <f>IF(RES_hh_fec_in!H21=0,0,1000000/0.086*RES_hh_fec_in!H21/RES_hh_num_in!H21)</f>
        <v>2172.0885814925455</v>
      </c>
      <c r="I21" s="95">
        <f>IF(RES_hh_fec_in!I21=0,0,1000000/0.086*RES_hh_fec_in!I21/RES_hh_num_in!I21)</f>
        <v>2010.8654261439451</v>
      </c>
      <c r="J21" s="95">
        <f>IF(RES_hh_fec_in!J21=0,0,1000000/0.086*RES_hh_fec_in!J21/RES_hh_num_in!J21)</f>
        <v>2215.3252467931588</v>
      </c>
      <c r="K21" s="95">
        <f>IF(RES_hh_fec_in!K21=0,0,1000000/0.086*RES_hh_fec_in!K21/RES_hh_num_in!K21)</f>
        <v>2139.2297395553946</v>
      </c>
      <c r="L21" s="95">
        <f>IF(RES_hh_fec_in!L21=0,0,1000000/0.086*RES_hh_fec_in!L21/RES_hh_num_in!L21)</f>
        <v>2050.0170499428696</v>
      </c>
      <c r="M21" s="95">
        <f>IF(RES_hh_fec_in!M21=0,0,1000000/0.086*RES_hh_fec_in!M21/RES_hh_num_in!M21)</f>
        <v>2191.7259964392078</v>
      </c>
      <c r="N21" s="95">
        <f>IF(RES_hh_fec_in!N21=0,0,1000000/0.086*RES_hh_fec_in!N21/RES_hh_num_in!N21)</f>
        <v>2181.7903414820908</v>
      </c>
      <c r="O21" s="95">
        <f>IF(RES_hh_fec_in!O21=0,0,1000000/0.086*RES_hh_fec_in!O21/RES_hh_num_in!O21)</f>
        <v>2283.836645475752</v>
      </c>
      <c r="P21" s="95">
        <f>IF(RES_hh_fec_in!P21=0,0,1000000/0.086*RES_hh_fec_in!P21/RES_hh_num_in!P21)</f>
        <v>2180.0312777055251</v>
      </c>
      <c r="Q21" s="95">
        <f>IF(RES_hh_fec_in!Q21=0,0,1000000/0.086*RES_hh_fec_in!Q21/RES_hh_num_in!Q21)</f>
        <v>2035.2624108090827</v>
      </c>
    </row>
    <row r="22" spans="1:17" ht="12" customHeight="1" x14ac:dyDescent="0.3">
      <c r="A22" s="87" t="s">
        <v>55</v>
      </c>
      <c r="B22" s="95"/>
      <c r="C22" s="95">
        <f>IF(RES_hh_fec_in!C22=0,0,1000000/0.086*RES_hh_fec_in!C22/RES_hh_num_in!C22)</f>
        <v>2613.4220240195741</v>
      </c>
      <c r="D22" s="95">
        <f>IF(RES_hh_fec_in!D22=0,0,1000000/0.086*RES_hh_fec_in!D22/RES_hh_num_in!D22)</f>
        <v>2686.6082636887245</v>
      </c>
      <c r="E22" s="95">
        <f>IF(RES_hh_fec_in!E22=0,0,1000000/0.086*RES_hh_fec_in!E22/RES_hh_num_in!E22)</f>
        <v>2621.2018029736378</v>
      </c>
      <c r="F22" s="95">
        <f>IF(RES_hh_fec_in!F22=0,0,1000000/0.086*RES_hh_fec_in!F22/RES_hh_num_in!F22)</f>
        <v>2467.3338414365226</v>
      </c>
      <c r="G22" s="95">
        <f>IF(RES_hh_fec_in!G22=0,0,1000000/0.086*RES_hh_fec_in!G22/RES_hh_num_in!G22)</f>
        <v>2751.4921417854607</v>
      </c>
      <c r="H22" s="95">
        <f>IF(RES_hh_fec_in!H22=0,0,1000000/0.086*RES_hh_fec_in!H22/RES_hh_num_in!H22)</f>
        <v>2681.9140608615044</v>
      </c>
      <c r="I22" s="95">
        <f>IF(RES_hh_fec_in!I22=0,0,1000000/0.086*RES_hh_fec_in!I22/RES_hh_num_in!I22)</f>
        <v>2739.2496642017281</v>
      </c>
      <c r="J22" s="95">
        <f>IF(RES_hh_fec_in!J22=0,0,1000000/0.086*RES_hh_fec_in!J22/RES_hh_num_in!J22)</f>
        <v>2386.8504541839384</v>
      </c>
      <c r="K22" s="95">
        <f>IF(RES_hh_fec_in!K22=0,0,1000000/0.086*RES_hh_fec_in!K22/RES_hh_num_in!K22)</f>
        <v>2200.388084022572</v>
      </c>
      <c r="L22" s="95">
        <f>IF(RES_hh_fec_in!L22=0,0,1000000/0.086*RES_hh_fec_in!L22/RES_hh_num_in!L22)</f>
        <v>2493.720059691092</v>
      </c>
      <c r="M22" s="95">
        <f>IF(RES_hh_fec_in!M22=0,0,1000000/0.086*RES_hh_fec_in!M22/RES_hh_num_in!M22)</f>
        <v>2322.2555778787469</v>
      </c>
      <c r="N22" s="95">
        <f>IF(RES_hh_fec_in!N22=0,0,1000000/0.086*RES_hh_fec_in!N22/RES_hh_num_in!N22)</f>
        <v>2179.1302024425895</v>
      </c>
      <c r="O22" s="95">
        <f>IF(RES_hh_fec_in!O22=0,0,1000000/0.086*RES_hh_fec_in!O22/RES_hh_num_in!O22)</f>
        <v>2119.397257882822</v>
      </c>
      <c r="P22" s="95">
        <f>IF(RES_hh_fec_in!P22=0,0,1000000/0.086*RES_hh_fec_in!P22/RES_hh_num_in!P22)</f>
        <v>2257.9831380901896</v>
      </c>
      <c r="Q22" s="95">
        <f>IF(RES_hh_fec_in!Q22=0,0,1000000/0.086*RES_hh_fec_in!Q22/RES_hh_num_in!Q22)</f>
        <v>2236.9946271840795</v>
      </c>
    </row>
    <row r="23" spans="1:17" ht="12" customHeight="1" x14ac:dyDescent="0.3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3">
      <c r="A24" s="87" t="s">
        <v>61</v>
      </c>
      <c r="B24" s="95"/>
      <c r="C24" s="95">
        <f>IF(RES_hh_fec_in!C24=0,0,1000000/0.086*RES_hh_fec_in!C24/RES_hh_num_in!C24)</f>
        <v>1495.5888072314863</v>
      </c>
      <c r="D24" s="95">
        <f>IF(RES_hh_fec_in!D24=0,0,1000000/0.086*RES_hh_fec_in!D24/RES_hh_num_in!D24)</f>
        <v>1694.1096809757782</v>
      </c>
      <c r="E24" s="95">
        <f>IF(RES_hh_fec_in!E24=0,0,1000000/0.086*RES_hh_fec_in!E24/RES_hh_num_in!E24)</f>
        <v>1619.4660940489437</v>
      </c>
      <c r="F24" s="95">
        <f>IF(RES_hh_fec_in!F24=0,0,1000000/0.086*RES_hh_fec_in!F24/RES_hh_num_in!F24)</f>
        <v>1750.6014164152823</v>
      </c>
      <c r="G24" s="95">
        <f>IF(RES_hh_fec_in!G24=0,0,1000000/0.086*RES_hh_fec_in!G24/RES_hh_num_in!G24)</f>
        <v>1436.2572514771919</v>
      </c>
      <c r="H24" s="95">
        <f>IF(RES_hh_fec_in!H24=0,0,1000000/0.086*RES_hh_fec_in!H24/RES_hh_num_in!H24)</f>
        <v>1432.7319143399513</v>
      </c>
      <c r="I24" s="95">
        <f>IF(RES_hh_fec_in!I24=0,0,1000000/0.086*RES_hh_fec_in!I24/RES_hh_num_in!I24)</f>
        <v>1536.0897801833603</v>
      </c>
      <c r="J24" s="95">
        <f>IF(RES_hh_fec_in!J24=0,0,1000000/0.086*RES_hh_fec_in!J24/RES_hh_num_in!J24)</f>
        <v>1579.9098536732304</v>
      </c>
      <c r="K24" s="95">
        <f>IF(RES_hh_fec_in!K24=0,0,1000000/0.086*RES_hh_fec_in!K24/RES_hh_num_in!K24)</f>
        <v>1504.771947560984</v>
      </c>
      <c r="L24" s="95">
        <f>IF(RES_hh_fec_in!L24=0,0,1000000/0.086*RES_hh_fec_in!L24/RES_hh_num_in!L24)</f>
        <v>1571.9552439991819</v>
      </c>
      <c r="M24" s="95">
        <f>IF(RES_hh_fec_in!M24=0,0,1000000/0.086*RES_hh_fec_in!M24/RES_hh_num_in!M24)</f>
        <v>1460.5750865075906</v>
      </c>
      <c r="N24" s="95">
        <f>IF(RES_hh_fec_in!N24=0,0,1000000/0.086*RES_hh_fec_in!N24/RES_hh_num_in!N24)</f>
        <v>1662.6203859354084</v>
      </c>
      <c r="O24" s="95">
        <f>IF(RES_hh_fec_in!O24=0,0,1000000/0.086*RES_hh_fec_in!O24/RES_hh_num_in!O24)</f>
        <v>1459.1095845513587</v>
      </c>
      <c r="P24" s="95">
        <f>IF(RES_hh_fec_in!P24=0,0,1000000/0.086*RES_hh_fec_in!P24/RES_hh_num_in!P24)</f>
        <v>1488.722377626292</v>
      </c>
      <c r="Q24" s="95">
        <f>IF(RES_hh_fec_in!Q24=0,0,1000000/0.086*RES_hh_fec_in!Q24/RES_hh_num_in!Q24)</f>
        <v>1380.9446847813929</v>
      </c>
    </row>
    <row r="25" spans="1:17" ht="12" customHeight="1" x14ac:dyDescent="0.3">
      <c r="A25" s="51" t="s">
        <v>60</v>
      </c>
      <c r="B25" s="22"/>
      <c r="C25" s="22">
        <f>IF(RES_hh_fec_in!C25=0,0,1000000/0.086*RES_hh_fec_in!C25/RES_hh_num_in!C25)</f>
        <v>2109.1090663550135</v>
      </c>
      <c r="D25" s="22">
        <f>IF(RES_hh_fec_in!D25=0,0,1000000/0.086*RES_hh_fec_in!D25/RES_hh_num_in!D25)</f>
        <v>2153.751471864326</v>
      </c>
      <c r="E25" s="22">
        <f>IF(RES_hh_fec_in!E25=0,0,1000000/0.086*RES_hh_fec_in!E25/RES_hh_num_in!E25)</f>
        <v>2182.7033348724485</v>
      </c>
      <c r="F25" s="22">
        <f>IF(RES_hh_fec_in!F25=0,0,1000000/0.086*RES_hh_fec_in!F25/RES_hh_num_in!F25)</f>
        <v>2088.7143220632047</v>
      </c>
      <c r="G25" s="22">
        <f>IF(RES_hh_fec_in!G25=0,0,1000000/0.086*RES_hh_fec_in!G25/RES_hh_num_in!G25)</f>
        <v>2236.6562419765728</v>
      </c>
      <c r="H25" s="22">
        <f>IF(RES_hh_fec_in!H25=0,0,1000000/0.086*RES_hh_fec_in!H25/RES_hh_num_in!H25)</f>
        <v>2128.6926785624055</v>
      </c>
      <c r="I25" s="22">
        <f>IF(RES_hh_fec_in!I25=0,0,1000000/0.086*RES_hh_fec_in!I25/RES_hh_num_in!I25)</f>
        <v>2028.2181381757066</v>
      </c>
      <c r="J25" s="22">
        <f>IF(RES_hh_fec_in!J25=0,0,1000000/0.086*RES_hh_fec_in!J25/RES_hh_num_in!J25)</f>
        <v>1979.1459295088493</v>
      </c>
      <c r="K25" s="22">
        <f>IF(RES_hh_fec_in!K25=0,0,1000000/0.086*RES_hh_fec_in!K25/RES_hh_num_in!K25)</f>
        <v>1885.6276768809087</v>
      </c>
      <c r="L25" s="22">
        <f>IF(RES_hh_fec_in!L25=0,0,1000000/0.086*RES_hh_fec_in!L25/RES_hh_num_in!L25)</f>
        <v>2058.0232086570691</v>
      </c>
      <c r="M25" s="22">
        <f>IF(RES_hh_fec_in!M25=0,0,1000000/0.086*RES_hh_fec_in!M25/RES_hh_num_in!M25)</f>
        <v>2020.7237522137823</v>
      </c>
      <c r="N25" s="22">
        <f>IF(RES_hh_fec_in!N25=0,0,1000000/0.086*RES_hh_fec_in!N25/RES_hh_num_in!N25)</f>
        <v>2051.6838893602749</v>
      </c>
      <c r="O25" s="22">
        <f>IF(RES_hh_fec_in!O25=0,0,1000000/0.086*RES_hh_fec_in!O25/RES_hh_num_in!O25)</f>
        <v>2208.8443183033096</v>
      </c>
      <c r="P25" s="22">
        <f>IF(RES_hh_fec_in!P25=0,0,1000000/0.086*RES_hh_fec_in!P25/RES_hh_num_in!P25)</f>
        <v>2065.1745844792736</v>
      </c>
      <c r="Q25" s="22">
        <f>IF(RES_hh_fec_in!Q25=0,0,1000000/0.086*RES_hh_fec_in!Q25/RES_hh_num_in!Q25)</f>
        <v>2167.6560341153909</v>
      </c>
    </row>
    <row r="26" spans="1:17" ht="12" customHeight="1" x14ac:dyDescent="0.3">
      <c r="A26" s="49" t="s">
        <v>59</v>
      </c>
      <c r="B26" s="18"/>
      <c r="C26" s="18">
        <f>IF(RES_hh_fec_in!C26=0,0,1000000/0.086*RES_hh_fec_in!C26/RES_hh_num_in!C26)</f>
        <v>518.31905482287243</v>
      </c>
      <c r="D26" s="18">
        <f>IF(RES_hh_fec_in!D26=0,0,1000000/0.086*RES_hh_fec_in!D26/RES_hh_num_in!D26)</f>
        <v>526.88162044855005</v>
      </c>
      <c r="E26" s="18">
        <f>IF(RES_hh_fec_in!E26=0,0,1000000/0.086*RES_hh_fec_in!E26/RES_hh_num_in!E26)</f>
        <v>515.72656817810503</v>
      </c>
      <c r="F26" s="18">
        <f>IF(RES_hh_fec_in!F26=0,0,1000000/0.086*RES_hh_fec_in!F26/RES_hh_num_in!F26)</f>
        <v>592.94476827145081</v>
      </c>
      <c r="G26" s="18">
        <f>IF(RES_hh_fec_in!G26=0,0,1000000/0.086*RES_hh_fec_in!G26/RES_hh_num_in!G26)</f>
        <v>534.73187328397205</v>
      </c>
      <c r="H26" s="18">
        <f>IF(RES_hh_fec_in!H26=0,0,1000000/0.086*RES_hh_fec_in!H26/RES_hh_num_in!H26)</f>
        <v>532.34439230123985</v>
      </c>
      <c r="I26" s="18">
        <f>IF(RES_hh_fec_in!I26=0,0,1000000/0.086*RES_hh_fec_in!I26/RES_hh_num_in!I26)</f>
        <v>573.22276575568696</v>
      </c>
      <c r="J26" s="18">
        <f>IF(RES_hh_fec_in!J26=0,0,1000000/0.086*RES_hh_fec_in!J26/RES_hh_num_in!J26)</f>
        <v>586.19229228947472</v>
      </c>
      <c r="K26" s="18">
        <f>IF(RES_hh_fec_in!K26=0,0,1000000/0.086*RES_hh_fec_in!K26/RES_hh_num_in!K26)</f>
        <v>592.33911781218569</v>
      </c>
      <c r="L26" s="18">
        <f>IF(RES_hh_fec_in!L26=0,0,1000000/0.086*RES_hh_fec_in!L26/RES_hh_num_in!L26)</f>
        <v>624.10275188947924</v>
      </c>
      <c r="M26" s="18">
        <f>IF(RES_hh_fec_in!M26=0,0,1000000/0.086*RES_hh_fec_in!M26/RES_hh_num_in!M26)</f>
        <v>566.21010379763231</v>
      </c>
      <c r="N26" s="18">
        <f>IF(RES_hh_fec_in!N26=0,0,1000000/0.086*RES_hh_fec_in!N26/RES_hh_num_in!N26)</f>
        <v>591.64567654138364</v>
      </c>
      <c r="O26" s="18">
        <f>IF(RES_hh_fec_in!O26=0,0,1000000/0.086*RES_hh_fec_in!O26/RES_hh_num_in!O26)</f>
        <v>593.63224903681862</v>
      </c>
      <c r="P26" s="18">
        <f>IF(RES_hh_fec_in!P26=0,0,1000000/0.086*RES_hh_fec_in!P26/RES_hh_num_in!P26)</f>
        <v>582.78741493275254</v>
      </c>
      <c r="Q26" s="18">
        <f>IF(RES_hh_fec_in!Q26=0,0,1000000/0.086*RES_hh_fec_in!Q26/RES_hh_num_in!Q26)</f>
        <v>540.13507710864633</v>
      </c>
    </row>
    <row r="27" spans="1:17" ht="12.9" customHeight="1" x14ac:dyDescent="0.3">
      <c r="A27" s="89" t="s">
        <v>62</v>
      </c>
      <c r="B27" s="96"/>
      <c r="C27" s="96">
        <f>IF(RES_hh_fec_in!C27=0,0,1000000/0.086*RES_hh_fec_in!C27/RES_hh_num_in!C27)</f>
        <v>951.61007063554757</v>
      </c>
      <c r="D27" s="96">
        <f>IF(RES_hh_fec_in!D27=0,0,1000000/0.086*RES_hh_fec_in!D27/RES_hh_num_in!D27)</f>
        <v>1011.1722080236236</v>
      </c>
      <c r="E27" s="96">
        <f>IF(RES_hh_fec_in!E27=0,0,1000000/0.086*RES_hh_fec_in!E27/RES_hh_num_in!E27)</f>
        <v>1037.5407864241083</v>
      </c>
      <c r="F27" s="96">
        <f>IF(RES_hh_fec_in!F27=0,0,1000000/0.086*RES_hh_fec_in!F27/RES_hh_num_in!F27)</f>
        <v>1058.0568599101728</v>
      </c>
      <c r="G27" s="96">
        <f>IF(RES_hh_fec_in!G27=0,0,1000000/0.086*RES_hh_fec_in!G27/RES_hh_num_in!G27)</f>
        <v>1032.433808167496</v>
      </c>
      <c r="H27" s="96">
        <f>IF(RES_hh_fec_in!H27=0,0,1000000/0.086*RES_hh_fec_in!H27/RES_hh_num_in!H27)</f>
        <v>1079.3934543154548</v>
      </c>
      <c r="I27" s="96">
        <f>IF(RES_hh_fec_in!I27=0,0,1000000/0.086*RES_hh_fec_in!I27/RES_hh_num_in!I27)</f>
        <v>1024.3506923631385</v>
      </c>
      <c r="J27" s="96">
        <f>IF(RES_hh_fec_in!J27=0,0,1000000/0.086*RES_hh_fec_in!J27/RES_hh_num_in!J27)</f>
        <v>1058.0263829409812</v>
      </c>
      <c r="K27" s="96">
        <f>IF(RES_hh_fec_in!K27=0,0,1000000/0.086*RES_hh_fec_in!K27/RES_hh_num_in!K27)</f>
        <v>1049.8821518074267</v>
      </c>
      <c r="L27" s="96">
        <f>IF(RES_hh_fec_in!L27=0,0,1000000/0.086*RES_hh_fec_in!L27/RES_hh_num_in!L27)</f>
        <v>1067.597848539295</v>
      </c>
      <c r="M27" s="96">
        <f>IF(RES_hh_fec_in!M27=0,0,1000000/0.086*RES_hh_fec_in!M27/RES_hh_num_in!M27)</f>
        <v>1033.833256089478</v>
      </c>
      <c r="N27" s="96">
        <f>IF(RES_hh_fec_in!N27=0,0,1000000/0.086*RES_hh_fec_in!N27/RES_hh_num_in!N27)</f>
        <v>1093.5235359693352</v>
      </c>
      <c r="O27" s="96">
        <f>IF(RES_hh_fec_in!O27=0,0,1000000/0.086*RES_hh_fec_in!O27/RES_hh_num_in!O27)</f>
        <v>1051.5129397032042</v>
      </c>
      <c r="P27" s="96">
        <f>IF(RES_hh_fec_in!P27=0,0,1000000/0.086*RES_hh_fec_in!P27/RES_hh_num_in!P27)</f>
        <v>1027.4301261256746</v>
      </c>
      <c r="Q27" s="96">
        <f>IF(RES_hh_fec_in!Q27=0,0,1000000/0.086*RES_hh_fec_in!Q27/RES_hh_num_in!Q27)</f>
        <v>1052.6833043473464</v>
      </c>
    </row>
    <row r="28" spans="1:17" ht="12" customHeight="1" x14ac:dyDescent="0.3">
      <c r="A28" s="87" t="s">
        <v>58</v>
      </c>
      <c r="B28" s="95"/>
      <c r="C28" s="95">
        <f>IF(RES_hh_fec_in!C28=0,0,1000000/0.086*RES_hh_fec_in!C28/RES_hh_num_in!C28)</f>
        <v>1467.3684211942098</v>
      </c>
      <c r="D28" s="95">
        <f>IF(RES_hh_fec_in!D28=0,0,1000000/0.086*RES_hh_fec_in!D28/RES_hh_num_in!D28)</f>
        <v>1657.1917485868726</v>
      </c>
      <c r="E28" s="95">
        <f>IF(RES_hh_fec_in!E28=0,0,1000000/0.086*RES_hh_fec_in!E28/RES_hh_num_in!E28)</f>
        <v>1922.3090962489275</v>
      </c>
      <c r="F28" s="95">
        <f>IF(RES_hh_fec_in!F28=0,0,1000000/0.086*RES_hh_fec_in!F28/RES_hh_num_in!F28)</f>
        <v>1939.0341792102702</v>
      </c>
      <c r="G28" s="95">
        <f>IF(RES_hh_fec_in!G28=0,0,1000000/0.086*RES_hh_fec_in!G28/RES_hh_num_in!G28)</f>
        <v>1947.782200241551</v>
      </c>
      <c r="H28" s="95">
        <f>IF(RES_hh_fec_in!H28=0,0,1000000/0.086*RES_hh_fec_in!H28/RES_hh_num_in!H28)</f>
        <v>1978.6227787374189</v>
      </c>
      <c r="I28" s="95">
        <f>IF(RES_hh_fec_in!I28=0,0,1000000/0.086*RES_hh_fec_in!I28/RES_hh_num_in!I28)</f>
        <v>1922.7539465749815</v>
      </c>
      <c r="J28" s="95">
        <f>IF(RES_hh_fec_in!J28=0,0,1000000/0.086*RES_hh_fec_in!J28/RES_hh_num_in!J28)</f>
        <v>1963.5803324604103</v>
      </c>
      <c r="K28" s="95">
        <f>IF(RES_hh_fec_in!K28=0,0,1000000/0.086*RES_hh_fec_in!K28/RES_hh_num_in!K28)</f>
        <v>1982.3611011471921</v>
      </c>
      <c r="L28" s="95">
        <f>IF(RES_hh_fec_in!L28=0,0,1000000/0.086*RES_hh_fec_in!L28/RES_hh_num_in!L28)</f>
        <v>2026.2462128036402</v>
      </c>
      <c r="M28" s="95">
        <f>IF(RES_hh_fec_in!M28=0,0,1000000/0.086*RES_hh_fec_in!M28/RES_hh_num_in!M28)</f>
        <v>2042.1934707233231</v>
      </c>
      <c r="N28" s="95">
        <f>IF(RES_hh_fec_in!N28=0,0,1000000/0.086*RES_hh_fec_in!N28/RES_hh_num_in!N28)</f>
        <v>2052.9930991961542</v>
      </c>
      <c r="O28" s="95">
        <f>IF(RES_hh_fec_in!O28=0,0,1000000/0.086*RES_hh_fec_in!O28/RES_hh_num_in!O28)</f>
        <v>2047.561880776947</v>
      </c>
      <c r="P28" s="95">
        <f>IF(RES_hh_fec_in!P28=0,0,1000000/0.086*RES_hh_fec_in!P28/RES_hh_num_in!P28)</f>
        <v>2042.3866620232345</v>
      </c>
      <c r="Q28" s="95">
        <f>IF(RES_hh_fec_in!Q28=0,0,1000000/0.086*RES_hh_fec_in!Q28/RES_hh_num_in!Q28)</f>
        <v>2053.4127822413607</v>
      </c>
    </row>
    <row r="29" spans="1:17" s="28" customFormat="1" ht="12" customHeight="1" x14ac:dyDescent="0.3">
      <c r="A29" s="87" t="s">
        <v>84</v>
      </c>
      <c r="B29" s="95"/>
      <c r="C29" s="95">
        <f>IF(RES_hh_fec_in!C29=0,0,1000000/0.086*RES_hh_fec_in!C29/RES_hh_num_in!C29)</f>
        <v>1704.5390844837123</v>
      </c>
      <c r="D29" s="95">
        <f>IF(RES_hh_fec_in!D29=0,0,1000000/0.086*RES_hh_fec_in!D29/RES_hh_num_in!D29)</f>
        <v>1614.3157169796245</v>
      </c>
      <c r="E29" s="95">
        <f>IF(RES_hh_fec_in!E29=0,0,1000000/0.086*RES_hh_fec_in!E29/RES_hh_num_in!E29)</f>
        <v>1779.300372336385</v>
      </c>
      <c r="F29" s="95">
        <f>IF(RES_hh_fec_in!F29=0,0,1000000/0.086*RES_hh_fec_in!F29/RES_hh_num_in!F29)</f>
        <v>1597.183591395953</v>
      </c>
      <c r="G29" s="95">
        <f>IF(RES_hh_fec_in!G29=0,0,1000000/0.086*RES_hh_fec_in!G29/RES_hh_num_in!G29)</f>
        <v>1700.484222423886</v>
      </c>
      <c r="H29" s="95">
        <f>IF(RES_hh_fec_in!H29=0,0,1000000/0.086*RES_hh_fec_in!H29/RES_hh_num_in!H29)</f>
        <v>1722.5962116430806</v>
      </c>
      <c r="I29" s="95">
        <f>IF(RES_hh_fec_in!I29=0,0,1000000/0.086*RES_hh_fec_in!I29/RES_hh_num_in!I29)</f>
        <v>1593.9640409969879</v>
      </c>
      <c r="J29" s="95">
        <f>IF(RES_hh_fec_in!J29=0,0,1000000/0.086*RES_hh_fec_in!J29/RES_hh_num_in!J29)</f>
        <v>1566.4877934291485</v>
      </c>
      <c r="K29" s="95">
        <f>IF(RES_hh_fec_in!K29=0,0,1000000/0.086*RES_hh_fec_in!K29/RES_hh_num_in!K29)</f>
        <v>1783.487813883125</v>
      </c>
      <c r="L29" s="95">
        <f>IF(RES_hh_fec_in!L29=0,0,1000000/0.086*RES_hh_fec_in!L29/RES_hh_num_in!L29)</f>
        <v>2745.95260593995</v>
      </c>
      <c r="M29" s="95">
        <f>IF(RES_hh_fec_in!M29=0,0,1000000/0.086*RES_hh_fec_in!M29/RES_hh_num_in!M29)</f>
        <v>2161.9352904147127</v>
      </c>
      <c r="N29" s="95">
        <f>IF(RES_hh_fec_in!N29=0,0,1000000/0.086*RES_hh_fec_in!N29/RES_hh_num_in!N29)</f>
        <v>2025.3826336454506</v>
      </c>
      <c r="O29" s="95">
        <f>IF(RES_hh_fec_in!O29=0,0,1000000/0.086*RES_hh_fec_in!O29/RES_hh_num_in!O29)</f>
        <v>1470.0916021565447</v>
      </c>
      <c r="P29" s="95">
        <f>IF(RES_hh_fec_in!P29=0,0,1000000/0.086*RES_hh_fec_in!P29/RES_hh_num_in!P29)</f>
        <v>1523.6645652484876</v>
      </c>
      <c r="Q29" s="95">
        <f>IF(RES_hh_fec_in!Q29=0,0,1000000/0.086*RES_hh_fec_in!Q29/RES_hh_num_in!Q29)</f>
        <v>1587.1344905882656</v>
      </c>
    </row>
    <row r="30" spans="1:17" ht="12" customHeight="1" x14ac:dyDescent="0.3">
      <c r="A30" s="87" t="s">
        <v>109</v>
      </c>
      <c r="B30" s="95"/>
      <c r="C30" s="95">
        <f>IF(RES_hh_fec_in!C30=0,0,1000000/0.086*RES_hh_fec_in!C30/RES_hh_num_in!C30)</f>
        <v>1142.1683553637981</v>
      </c>
      <c r="D30" s="95">
        <f>IF(RES_hh_fec_in!D30=0,0,1000000/0.086*RES_hh_fec_in!D30/RES_hh_num_in!D30)</f>
        <v>1180.3915619215979</v>
      </c>
      <c r="E30" s="95">
        <f>IF(RES_hh_fec_in!E30=0,0,1000000/0.086*RES_hh_fec_in!E30/RES_hh_num_in!E30)</f>
        <v>1179.1578489112208</v>
      </c>
      <c r="F30" s="95">
        <f>IF(RES_hh_fec_in!F30=0,0,1000000/0.086*RES_hh_fec_in!F30/RES_hh_num_in!F30)</f>
        <v>1220.2637514866781</v>
      </c>
      <c r="G30" s="95">
        <f>IF(RES_hh_fec_in!G30=0,0,1000000/0.086*RES_hh_fec_in!G30/RES_hh_num_in!G30)</f>
        <v>1206.9614582899712</v>
      </c>
      <c r="H30" s="95">
        <f>IF(RES_hh_fec_in!H30=0,0,1000000/0.086*RES_hh_fec_in!H30/RES_hh_num_in!H30)</f>
        <v>1234.961107272946</v>
      </c>
      <c r="I30" s="95">
        <f>IF(RES_hh_fec_in!I30=0,0,1000000/0.086*RES_hh_fec_in!I30/RES_hh_num_in!I30)</f>
        <v>1219.3791674270678</v>
      </c>
      <c r="J30" s="95">
        <f>IF(RES_hh_fec_in!J30=0,0,1000000/0.086*RES_hh_fec_in!J30/RES_hh_num_in!J30)</f>
        <v>1224.3752714453656</v>
      </c>
      <c r="K30" s="95">
        <f>IF(RES_hh_fec_in!K30=0,0,1000000/0.086*RES_hh_fec_in!K30/RES_hh_num_in!K30)</f>
        <v>1207.0061874962073</v>
      </c>
      <c r="L30" s="95">
        <f>IF(RES_hh_fec_in!L30=0,0,1000000/0.086*RES_hh_fec_in!L30/RES_hh_num_in!L30)</f>
        <v>1174.0539929070542</v>
      </c>
      <c r="M30" s="95">
        <f>IF(RES_hh_fec_in!M30=0,0,1000000/0.086*RES_hh_fec_in!M30/RES_hh_num_in!M30)</f>
        <v>1170.9377212372008</v>
      </c>
      <c r="N30" s="95">
        <f>IF(RES_hh_fec_in!N30=0,0,1000000/0.086*RES_hh_fec_in!N30/RES_hh_num_in!N30)</f>
        <v>1192.1616529762107</v>
      </c>
      <c r="O30" s="95">
        <f>IF(RES_hh_fec_in!O30=0,0,1000000/0.086*RES_hh_fec_in!O30/RES_hh_num_in!O30)</f>
        <v>1156.7833321117682</v>
      </c>
      <c r="P30" s="95">
        <f>IF(RES_hh_fec_in!P30=0,0,1000000/0.086*RES_hh_fec_in!P30/RES_hh_num_in!P30)</f>
        <v>1203.9285438290485</v>
      </c>
      <c r="Q30" s="95">
        <f>IF(RES_hh_fec_in!Q30=0,0,1000000/0.086*RES_hh_fec_in!Q30/RES_hh_num_in!Q30)</f>
        <v>1184.8149667149419</v>
      </c>
    </row>
    <row r="31" spans="1:17" ht="12" customHeight="1" x14ac:dyDescent="0.3">
      <c r="A31" s="87" t="s">
        <v>55</v>
      </c>
      <c r="B31" s="95"/>
      <c r="C31" s="95">
        <f>IF(RES_hh_fec_in!C31=0,0,1000000/0.086*RES_hh_fec_in!C31/RES_hh_num_in!C31)</f>
        <v>2798.5553362918727</v>
      </c>
      <c r="D31" s="95">
        <f>IF(RES_hh_fec_in!D31=0,0,1000000/0.086*RES_hh_fec_in!D31/RES_hh_num_in!D31)</f>
        <v>1440.9488195703502</v>
      </c>
      <c r="E31" s="95">
        <f>IF(RES_hh_fec_in!E31=0,0,1000000/0.086*RES_hh_fec_in!E31/RES_hh_num_in!E31)</f>
        <v>1463.5189691206065</v>
      </c>
      <c r="F31" s="95">
        <f>IF(RES_hh_fec_in!F31=0,0,1000000/0.086*RES_hh_fec_in!F31/RES_hh_num_in!F31)</f>
        <v>1296.9741606226</v>
      </c>
      <c r="G31" s="95">
        <f>IF(RES_hh_fec_in!G31=0,0,1000000/0.086*RES_hh_fec_in!G31/RES_hh_num_in!G31)</f>
        <v>2049.5288271036115</v>
      </c>
      <c r="H31" s="95">
        <f>IF(RES_hh_fec_in!H31=0,0,1000000/0.086*RES_hh_fec_in!H31/RES_hh_num_in!H31)</f>
        <v>1938.7237142295053</v>
      </c>
      <c r="I31" s="95">
        <f>IF(RES_hh_fec_in!I31=0,0,1000000/0.086*RES_hh_fec_in!I31/RES_hh_num_in!I31)</f>
        <v>2135.6007600618009</v>
      </c>
      <c r="J31" s="95">
        <f>IF(RES_hh_fec_in!J31=0,0,1000000/0.086*RES_hh_fec_in!J31/RES_hh_num_in!J31)</f>
        <v>1449.4237623950428</v>
      </c>
      <c r="K31" s="95">
        <f>IF(RES_hh_fec_in!K31=0,0,1000000/0.086*RES_hh_fec_in!K31/RES_hh_num_in!K31)</f>
        <v>1885.7506614777094</v>
      </c>
      <c r="L31" s="95">
        <f>IF(RES_hh_fec_in!L31=0,0,1000000/0.086*RES_hh_fec_in!L31/RES_hh_num_in!L31)</f>
        <v>1450.4544619076341</v>
      </c>
      <c r="M31" s="95">
        <f>IF(RES_hh_fec_in!M31=0,0,1000000/0.086*RES_hh_fec_in!M31/RES_hh_num_in!M31)</f>
        <v>2576.5743466916379</v>
      </c>
      <c r="N31" s="95">
        <f>IF(RES_hh_fec_in!N31=0,0,1000000/0.086*RES_hh_fec_in!N31/RES_hh_num_in!N31)</f>
        <v>1536.0509023142265</v>
      </c>
      <c r="O31" s="95">
        <f>IF(RES_hh_fec_in!O31=0,0,1000000/0.086*RES_hh_fec_in!O31/RES_hh_num_in!O31)</f>
        <v>1451.97275019175</v>
      </c>
      <c r="P31" s="95">
        <f>IF(RES_hh_fec_in!P31=0,0,1000000/0.086*RES_hh_fec_in!P31/RES_hh_num_in!P31)</f>
        <v>1528.2197963711685</v>
      </c>
      <c r="Q31" s="95">
        <f>IF(RES_hh_fec_in!Q31=0,0,1000000/0.086*RES_hh_fec_in!Q31/RES_hh_num_in!Q31)</f>
        <v>1600.5810746430359</v>
      </c>
    </row>
    <row r="32" spans="1:17" ht="12" customHeight="1" x14ac:dyDescent="0.3">
      <c r="A32" s="49" t="s">
        <v>60</v>
      </c>
      <c r="B32" s="18"/>
      <c r="C32" s="18">
        <f>IF(RES_hh_fec_in!C32=0,0,1000000/0.086*RES_hh_fec_in!C32/RES_hh_num_in!C32)</f>
        <v>839.28448839435578</v>
      </c>
      <c r="D32" s="18">
        <f>IF(RES_hh_fec_in!D32=0,0,1000000/0.086*RES_hh_fec_in!D32/RES_hh_num_in!D32)</f>
        <v>875.37613388364935</v>
      </c>
      <c r="E32" s="18">
        <f>IF(RES_hh_fec_in!E32=0,0,1000000/0.086*RES_hh_fec_in!E32/RES_hh_num_in!E32)</f>
        <v>914.40810303324565</v>
      </c>
      <c r="F32" s="18">
        <f>IF(RES_hh_fec_in!F32=0,0,1000000/0.086*RES_hh_fec_in!F32/RES_hh_num_in!F32)</f>
        <v>924.81435081249083</v>
      </c>
      <c r="G32" s="18">
        <f>IF(RES_hh_fec_in!G32=0,0,1000000/0.086*RES_hh_fec_in!G32/RES_hh_num_in!G32)</f>
        <v>882.17449828519545</v>
      </c>
      <c r="H32" s="18">
        <f>IF(RES_hh_fec_in!H32=0,0,1000000/0.086*RES_hh_fec_in!H32/RES_hh_num_in!H32)</f>
        <v>958.45188671329913</v>
      </c>
      <c r="I32" s="18">
        <f>IF(RES_hh_fec_in!I32=0,0,1000000/0.086*RES_hh_fec_in!I32/RES_hh_num_in!I32)</f>
        <v>904.36550674754244</v>
      </c>
      <c r="J32" s="18">
        <f>IF(RES_hh_fec_in!J32=0,0,1000000/0.086*RES_hh_fec_in!J32/RES_hh_num_in!J32)</f>
        <v>923.91296365099095</v>
      </c>
      <c r="K32" s="18">
        <f>IF(RES_hh_fec_in!K32=0,0,1000000/0.086*RES_hh_fec_in!K32/RES_hh_num_in!K32)</f>
        <v>904.39246322099473</v>
      </c>
      <c r="L32" s="18">
        <f>IF(RES_hh_fec_in!L32=0,0,1000000/0.086*RES_hh_fec_in!L32/RES_hh_num_in!L32)</f>
        <v>958.94093411413348</v>
      </c>
      <c r="M32" s="18">
        <f>IF(RES_hh_fec_in!M32=0,0,1000000/0.086*RES_hh_fec_in!M32/RES_hh_num_in!M32)</f>
        <v>939.85128069409689</v>
      </c>
      <c r="N32" s="18">
        <f>IF(RES_hh_fec_in!N32=0,0,1000000/0.086*RES_hh_fec_in!N32/RES_hh_num_in!N32)</f>
        <v>982.83268927577274</v>
      </c>
      <c r="O32" s="18">
        <f>IF(RES_hh_fec_in!O32=0,0,1000000/0.086*RES_hh_fec_in!O32/RES_hh_num_in!O32)</f>
        <v>985.98303645148633</v>
      </c>
      <c r="P32" s="18">
        <f>IF(RES_hh_fec_in!P32=0,0,1000000/0.086*RES_hh_fec_in!P32/RES_hh_num_in!P32)</f>
        <v>943.65328140938732</v>
      </c>
      <c r="Q32" s="18">
        <f>IF(RES_hh_fec_in!Q32=0,0,1000000/0.086*RES_hh_fec_in!Q32/RES_hh_num_in!Q32)</f>
        <v>971.92651208034692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123</v>
      </c>
      <c r="B3" s="100"/>
      <c r="C3" s="100">
        <f>IF(RES_hh_tes_in!C3=0,0,1000000/0.086*RES_hh_tes_in!C3/RES_hh_num_in!C3)</f>
        <v>11099.843292426141</v>
      </c>
      <c r="D3" s="100">
        <f>IF(RES_hh_tes_in!D3=0,0,1000000/0.086*RES_hh_tes_in!D3/RES_hh_num_in!D3)</f>
        <v>10887.22677868051</v>
      </c>
      <c r="E3" s="100">
        <f>IF(RES_hh_tes_in!E3=0,0,1000000/0.086*RES_hh_tes_in!E3/RES_hh_num_in!E3)</f>
        <v>11000.348690596866</v>
      </c>
      <c r="F3" s="100">
        <f>IF(RES_hh_tes_in!F3=0,0,1000000/0.086*RES_hh_tes_in!F3/RES_hh_num_in!F3)</f>
        <v>11017.282979575255</v>
      </c>
      <c r="G3" s="100">
        <f>IF(RES_hh_tes_in!G3=0,0,1000000/0.086*RES_hh_tes_in!G3/RES_hh_num_in!G3)</f>
        <v>11049.038113283759</v>
      </c>
      <c r="H3" s="100">
        <f>IF(RES_hh_tes_in!H3=0,0,1000000/0.086*RES_hh_tes_in!H3/RES_hh_num_in!H3)</f>
        <v>10805.768596654947</v>
      </c>
      <c r="I3" s="100">
        <f>IF(RES_hh_tes_in!I3=0,0,1000000/0.086*RES_hh_tes_in!I3/RES_hh_num_in!I3)</f>
        <v>10063.928790340369</v>
      </c>
      <c r="J3" s="100">
        <f>IF(RES_hh_tes_in!J3=0,0,1000000/0.086*RES_hh_tes_in!J3/RES_hh_num_in!J3)</f>
        <v>10516.093015050932</v>
      </c>
      <c r="K3" s="100">
        <f>IF(RES_hh_tes_in!K3=0,0,1000000/0.086*RES_hh_tes_in!K3/RES_hh_num_in!K3)</f>
        <v>10388.375477446305</v>
      </c>
      <c r="L3" s="100">
        <f>IF(RES_hh_tes_in!L3=0,0,1000000/0.086*RES_hh_tes_in!L3/RES_hh_num_in!L3)</f>
        <v>11572.804629828004</v>
      </c>
      <c r="M3" s="100">
        <f>IF(RES_hh_tes_in!M3=0,0,1000000/0.086*RES_hh_tes_in!M3/RES_hh_num_in!M3)</f>
        <v>9982.9487555304513</v>
      </c>
      <c r="N3" s="100">
        <f>IF(RES_hh_tes_in!N3=0,0,1000000/0.086*RES_hh_tes_in!N3/RES_hh_num_in!N3)</f>
        <v>10764.590130894736</v>
      </c>
      <c r="O3" s="100">
        <f>IF(RES_hh_tes_in!O3=0,0,1000000/0.086*RES_hh_tes_in!O3/RES_hh_num_in!O3)</f>
        <v>10850.031132540978</v>
      </c>
      <c r="P3" s="100">
        <f>IF(RES_hh_tes_in!P3=0,0,1000000/0.086*RES_hh_tes_in!P3/RES_hh_num_in!P3)</f>
        <v>9514.3219613205674</v>
      </c>
      <c r="Q3" s="100">
        <f>IF(RES_hh_tes_in!Q3=0,0,1000000/0.086*RES_hh_tes_in!Q3/RES_hh_num_in!Q3)</f>
        <v>10040.626453200763</v>
      </c>
    </row>
    <row r="4" spans="1:17" ht="12.9" customHeight="1" x14ac:dyDescent="0.3">
      <c r="A4" s="89" t="s">
        <v>65</v>
      </c>
      <c r="B4" s="96"/>
      <c r="C4" s="96">
        <f>IF(RES_hh_tes_in!C4=0,0,1000000/0.086*RES_hh_tes_in!C4/RES_hh_num_in!C4)</f>
        <v>8772.2244578073278</v>
      </c>
      <c r="D4" s="96">
        <f>IF(RES_hh_tes_in!D4=0,0,1000000/0.086*RES_hh_tes_in!D4/RES_hh_num_in!D4)</f>
        <v>8521.1078725262814</v>
      </c>
      <c r="E4" s="96">
        <f>IF(RES_hh_tes_in!E4=0,0,1000000/0.086*RES_hh_tes_in!E4/RES_hh_num_in!E4)</f>
        <v>8612.9389978917425</v>
      </c>
      <c r="F4" s="96">
        <f>IF(RES_hh_tes_in!F4=0,0,1000000/0.086*RES_hh_tes_in!F4/RES_hh_num_in!F4)</f>
        <v>8568.2624945106982</v>
      </c>
      <c r="G4" s="96">
        <f>IF(RES_hh_tes_in!G4=0,0,1000000/0.086*RES_hh_tes_in!G4/RES_hh_num_in!G4)</f>
        <v>8540.4390927543645</v>
      </c>
      <c r="H4" s="96">
        <f>IF(RES_hh_tes_in!H4=0,0,1000000/0.086*RES_hh_tes_in!H4/RES_hh_num_in!H4)</f>
        <v>8272.1395018079456</v>
      </c>
      <c r="I4" s="96">
        <f>IF(RES_hh_tes_in!I4=0,0,1000000/0.086*RES_hh_tes_in!I4/RES_hh_num_in!I4)</f>
        <v>7549.3822079637075</v>
      </c>
      <c r="J4" s="96">
        <f>IF(RES_hh_tes_in!J4=0,0,1000000/0.086*RES_hh_tes_in!J4/RES_hh_num_in!J4)</f>
        <v>7898.9087437045901</v>
      </c>
      <c r="K4" s="96">
        <f>IF(RES_hh_tes_in!K4=0,0,1000000/0.086*RES_hh_tes_in!K4/RES_hh_num_in!K4)</f>
        <v>7742.5047915853884</v>
      </c>
      <c r="L4" s="96">
        <f>IF(RES_hh_tes_in!L4=0,0,1000000/0.086*RES_hh_tes_in!L4/RES_hh_num_in!L4)</f>
        <v>8887.2190515313141</v>
      </c>
      <c r="M4" s="96">
        <f>IF(RES_hh_tes_in!M4=0,0,1000000/0.086*RES_hh_tes_in!M4/RES_hh_num_in!M4)</f>
        <v>7245.5012450265504</v>
      </c>
      <c r="N4" s="96">
        <f>IF(RES_hh_tes_in!N4=0,0,1000000/0.086*RES_hh_tes_in!N4/RES_hh_num_in!N4)</f>
        <v>7949.6915385669527</v>
      </c>
      <c r="O4" s="96">
        <f>IF(RES_hh_tes_in!O4=0,0,1000000/0.086*RES_hh_tes_in!O4/RES_hh_num_in!O4)</f>
        <v>7933.3841977962511</v>
      </c>
      <c r="P4" s="96">
        <f>IF(RES_hh_tes_in!P4=0,0,1000000/0.086*RES_hh_tes_in!P4/RES_hh_num_in!P4)</f>
        <v>6562.243893098761</v>
      </c>
      <c r="Q4" s="96">
        <f>IF(RES_hh_tes_in!Q4=0,0,1000000/0.086*RES_hh_tes_in!Q4/RES_hh_num_in!Q4)</f>
        <v>7250.3147562392642</v>
      </c>
    </row>
    <row r="5" spans="1:17" ht="12" customHeight="1" x14ac:dyDescent="0.3">
      <c r="A5" s="87" t="s">
        <v>58</v>
      </c>
      <c r="B5" s="95"/>
      <c r="C5" s="95">
        <f>IF(RES_hh_tes_in!C5=0,0,1000000/0.086*RES_hh_tes_in!C5/RES_hh_num_in!C5)</f>
        <v>8886.1417525512861</v>
      </c>
      <c r="D5" s="95">
        <f>IF(RES_hh_tes_in!D5=0,0,1000000/0.086*RES_hh_tes_in!D5/RES_hh_num_in!D5)</f>
        <v>9781.1075818661593</v>
      </c>
      <c r="E5" s="95">
        <f>IF(RES_hh_tes_in!E5=0,0,1000000/0.086*RES_hh_tes_in!E5/RES_hh_num_in!E5)</f>
        <v>8594.0846847968205</v>
      </c>
      <c r="F5" s="95">
        <f>IF(RES_hh_tes_in!F5=0,0,1000000/0.086*RES_hh_tes_in!F5/RES_hh_num_in!F5)</f>
        <v>8949.6368257233044</v>
      </c>
      <c r="G5" s="95">
        <f>IF(RES_hh_tes_in!G5=0,0,1000000/0.086*RES_hh_tes_in!G5/RES_hh_num_in!G5)</f>
        <v>9700.3315570932264</v>
      </c>
      <c r="H5" s="95">
        <f>IF(RES_hh_tes_in!H5=0,0,1000000/0.086*RES_hh_tes_in!H5/RES_hh_num_in!H5)</f>
        <v>10070.485237617348</v>
      </c>
      <c r="I5" s="95">
        <f>IF(RES_hh_tes_in!I5=0,0,1000000/0.086*RES_hh_tes_in!I5/RES_hh_num_in!I5)</f>
        <v>8461.892302698272</v>
      </c>
      <c r="J5" s="95">
        <f>IF(RES_hh_tes_in!J5=0,0,1000000/0.086*RES_hh_tes_in!J5/RES_hh_num_in!J5)</f>
        <v>8764.2582192271002</v>
      </c>
      <c r="K5" s="95">
        <f>IF(RES_hh_tes_in!K5=0,0,1000000/0.086*RES_hh_tes_in!K5/RES_hh_num_in!K5)</f>
        <v>8999.4306600738601</v>
      </c>
      <c r="L5" s="95">
        <f>IF(RES_hh_tes_in!L5=0,0,1000000/0.086*RES_hh_tes_in!L5/RES_hh_num_in!L5)</f>
        <v>9990.7044546594898</v>
      </c>
      <c r="M5" s="95">
        <f>IF(RES_hh_tes_in!M5=0,0,1000000/0.086*RES_hh_tes_in!M5/RES_hh_num_in!M5)</f>
        <v>7548.2025328748587</v>
      </c>
      <c r="N5" s="95">
        <f>IF(RES_hh_tes_in!N5=0,0,1000000/0.086*RES_hh_tes_in!N5/RES_hh_num_in!N5)</f>
        <v>9064.0244875038461</v>
      </c>
      <c r="O5" s="95">
        <f>IF(RES_hh_tes_in!O5=0,0,1000000/0.086*RES_hh_tes_in!O5/RES_hh_num_in!O5)</f>
        <v>9514.4582794130183</v>
      </c>
      <c r="P5" s="95">
        <f>IF(RES_hh_tes_in!P5=0,0,1000000/0.086*RES_hh_tes_in!P5/RES_hh_num_in!P5)</f>
        <v>7556.7190065561535</v>
      </c>
      <c r="Q5" s="95">
        <f>IF(RES_hh_tes_in!Q5=0,0,1000000/0.086*RES_hh_tes_in!Q5/RES_hh_num_in!Q5)</f>
        <v>7611.8612621116645</v>
      </c>
    </row>
    <row r="6" spans="1:17" ht="12" customHeight="1" x14ac:dyDescent="0.3">
      <c r="A6" s="87" t="s">
        <v>84</v>
      </c>
      <c r="B6" s="95"/>
      <c r="C6" s="95">
        <f>IF(RES_hh_tes_in!C6=0,0,1000000/0.086*RES_hh_tes_in!C6/RES_hh_num_in!C6)</f>
        <v>5320.9162420711764</v>
      </c>
      <c r="D6" s="95">
        <f>IF(RES_hh_tes_in!D6=0,0,1000000/0.086*RES_hh_tes_in!D6/RES_hh_num_in!D6)</f>
        <v>4942.3352550926566</v>
      </c>
      <c r="E6" s="95">
        <f>IF(RES_hh_tes_in!E6=0,0,1000000/0.086*RES_hh_tes_in!E6/RES_hh_num_in!E6)</f>
        <v>6622.4719274594627</v>
      </c>
      <c r="F6" s="95">
        <f>IF(RES_hh_tes_in!F6=0,0,1000000/0.086*RES_hh_tes_in!F6/RES_hh_num_in!F6)</f>
        <v>6617.677701893891</v>
      </c>
      <c r="G6" s="95">
        <f>IF(RES_hh_tes_in!G6=0,0,1000000/0.086*RES_hh_tes_in!G6/RES_hh_num_in!G6)</f>
        <v>5088.2340616723795</v>
      </c>
      <c r="H6" s="95">
        <f>IF(RES_hh_tes_in!H6=0,0,1000000/0.086*RES_hh_tes_in!H6/RES_hh_num_in!H6)</f>
        <v>5715.3332496220692</v>
      </c>
      <c r="I6" s="95">
        <f>IF(RES_hh_tes_in!I6=0,0,1000000/0.086*RES_hh_tes_in!I6/RES_hh_num_in!I6)</f>
        <v>5149.4208633187027</v>
      </c>
      <c r="J6" s="95">
        <f>IF(RES_hh_tes_in!J6=0,0,1000000/0.086*RES_hh_tes_in!J6/RES_hh_num_in!J6)</f>
        <v>4618.0985932104695</v>
      </c>
      <c r="K6" s="95">
        <f>IF(RES_hh_tes_in!K6=0,0,1000000/0.086*RES_hh_tes_in!K6/RES_hh_num_in!K6)</f>
        <v>4725.3374545541174</v>
      </c>
      <c r="L6" s="95">
        <f>IF(RES_hh_tes_in!L6=0,0,1000000/0.086*RES_hh_tes_in!L6/RES_hh_num_in!L6)</f>
        <v>3614.8474246907349</v>
      </c>
      <c r="M6" s="95">
        <f>IF(RES_hh_tes_in!M6=0,0,1000000/0.086*RES_hh_tes_in!M6/RES_hh_num_in!M6)</f>
        <v>3779.6829730776913</v>
      </c>
      <c r="N6" s="95">
        <f>IF(RES_hh_tes_in!N6=0,0,1000000/0.086*RES_hh_tes_in!N6/RES_hh_num_in!N6)</f>
        <v>2873.9377997022275</v>
      </c>
      <c r="O6" s="95">
        <f>IF(RES_hh_tes_in!O6=0,0,1000000/0.086*RES_hh_tes_in!O6/RES_hh_num_in!O6)</f>
        <v>4551.5601010991331</v>
      </c>
      <c r="P6" s="95">
        <f>IF(RES_hh_tes_in!P6=0,0,1000000/0.086*RES_hh_tes_in!P6/RES_hh_num_in!P6)</f>
        <v>3609.5871534691742</v>
      </c>
      <c r="Q6" s="95">
        <f>IF(RES_hh_tes_in!Q6=0,0,1000000/0.086*RES_hh_tes_in!Q6/RES_hh_num_in!Q6)</f>
        <v>3626.7861382452925</v>
      </c>
    </row>
    <row r="7" spans="1:17" ht="12" customHeight="1" x14ac:dyDescent="0.3">
      <c r="A7" s="87" t="s">
        <v>110</v>
      </c>
      <c r="B7" s="95"/>
      <c r="C7" s="95">
        <f>IF(RES_hh_tes_in!C7=0,0,1000000/0.086*RES_hh_tes_in!C7/RES_hh_num_in!C7)</f>
        <v>9714.8292326860628</v>
      </c>
      <c r="D7" s="95">
        <f>IF(RES_hh_tes_in!D7=0,0,1000000/0.086*RES_hh_tes_in!D7/RES_hh_num_in!D7)</f>
        <v>7393.5464478498097</v>
      </c>
      <c r="E7" s="95">
        <f>IF(RES_hh_tes_in!E7=0,0,1000000/0.086*RES_hh_tes_in!E7/RES_hh_num_in!E7)</f>
        <v>8897.9050750786118</v>
      </c>
      <c r="F7" s="95">
        <f>IF(RES_hh_tes_in!F7=0,0,1000000/0.086*RES_hh_tes_in!F7/RES_hh_num_in!F7)</f>
        <v>7769.3031862630014</v>
      </c>
      <c r="G7" s="95">
        <f>IF(RES_hh_tes_in!G7=0,0,1000000/0.086*RES_hh_tes_in!G7/RES_hh_num_in!G7)</f>
        <v>8753.5320377978023</v>
      </c>
      <c r="H7" s="95">
        <f>IF(RES_hh_tes_in!H7=0,0,1000000/0.086*RES_hh_tes_in!H7/RES_hh_num_in!H7)</f>
        <v>9959.8094843852359</v>
      </c>
      <c r="I7" s="95">
        <f>IF(RES_hh_tes_in!I7=0,0,1000000/0.086*RES_hh_tes_in!I7/RES_hh_num_in!I7)</f>
        <v>6738.4726588769927</v>
      </c>
      <c r="J7" s="95">
        <f>IF(RES_hh_tes_in!J7=0,0,1000000/0.086*RES_hh_tes_in!J7/RES_hh_num_in!J7)</f>
        <v>8491.3356838795753</v>
      </c>
      <c r="K7" s="95">
        <f>IF(RES_hh_tes_in!K7=0,0,1000000/0.086*RES_hh_tes_in!K7/RES_hh_num_in!K7)</f>
        <v>8265.2275208629617</v>
      </c>
      <c r="L7" s="95">
        <f>IF(RES_hh_tes_in!L7=0,0,1000000/0.086*RES_hh_tes_in!L7/RES_hh_num_in!L7)</f>
        <v>8883.0201861597761</v>
      </c>
      <c r="M7" s="95">
        <f>IF(RES_hh_tes_in!M7=0,0,1000000/0.086*RES_hh_tes_in!M7/RES_hh_num_in!M7)</f>
        <v>7141.18052887661</v>
      </c>
      <c r="N7" s="95">
        <f>IF(RES_hh_tes_in!N7=0,0,1000000/0.086*RES_hh_tes_in!N7/RES_hh_num_in!N7)</f>
        <v>8736.3690925768751</v>
      </c>
      <c r="O7" s="95">
        <f>IF(RES_hh_tes_in!O7=0,0,1000000/0.086*RES_hh_tes_in!O7/RES_hh_num_in!O7)</f>
        <v>7536.7952850629072</v>
      </c>
      <c r="P7" s="95">
        <f>IF(RES_hh_tes_in!P7=0,0,1000000/0.086*RES_hh_tes_in!P7/RES_hh_num_in!P7)</f>
        <v>6695.2088622567726</v>
      </c>
      <c r="Q7" s="95">
        <f>IF(RES_hh_tes_in!Q7=0,0,1000000/0.086*RES_hh_tes_in!Q7/RES_hh_num_in!Q7)</f>
        <v>5596.5294766500583</v>
      </c>
    </row>
    <row r="8" spans="1:17" ht="12" customHeight="1" x14ac:dyDescent="0.3">
      <c r="A8" s="87" t="s">
        <v>109</v>
      </c>
      <c r="B8" s="95"/>
      <c r="C8" s="95">
        <f>IF(RES_hh_tes_in!C8=0,0,1000000/0.086*RES_hh_tes_in!C8/RES_hh_num_in!C8)</f>
        <v>8314.4543739974233</v>
      </c>
      <c r="D8" s="95">
        <f>IF(RES_hh_tes_in!D8=0,0,1000000/0.086*RES_hh_tes_in!D8/RES_hh_num_in!D8)</f>
        <v>8606.5234021145825</v>
      </c>
      <c r="E8" s="95">
        <f>IF(RES_hh_tes_in!E8=0,0,1000000/0.086*RES_hh_tes_in!E8/RES_hh_num_in!E8)</f>
        <v>8032.1133699296133</v>
      </c>
      <c r="F8" s="95">
        <f>IF(RES_hh_tes_in!F8=0,0,1000000/0.086*RES_hh_tes_in!F8/RES_hh_num_in!F8)</f>
        <v>8517.6911401403249</v>
      </c>
      <c r="G8" s="95">
        <f>IF(RES_hh_tes_in!G8=0,0,1000000/0.086*RES_hh_tes_in!G8/RES_hh_num_in!G8)</f>
        <v>8554.1765196676424</v>
      </c>
      <c r="H8" s="95">
        <f>IF(RES_hh_tes_in!H8=0,0,1000000/0.086*RES_hh_tes_in!H8/RES_hh_num_in!H8)</f>
        <v>7860.8230041294655</v>
      </c>
      <c r="I8" s="95">
        <f>IF(RES_hh_tes_in!I8=0,0,1000000/0.086*RES_hh_tes_in!I8/RES_hh_num_in!I8)</f>
        <v>7586.6637659655717</v>
      </c>
      <c r="J8" s="95">
        <f>IF(RES_hh_tes_in!J8=0,0,1000000/0.086*RES_hh_tes_in!J8/RES_hh_num_in!J8)</f>
        <v>7553.3350248408824</v>
      </c>
      <c r="K8" s="95">
        <f>IF(RES_hh_tes_in!K8=0,0,1000000/0.086*RES_hh_tes_in!K8/RES_hh_num_in!K8)</f>
        <v>7490.9289110094851</v>
      </c>
      <c r="L8" s="95">
        <f>IF(RES_hh_tes_in!L8=0,0,1000000/0.086*RES_hh_tes_in!L8/RES_hh_num_in!L8)</f>
        <v>8337.5930258070493</v>
      </c>
      <c r="M8" s="95">
        <f>IF(RES_hh_tes_in!M8=0,0,1000000/0.086*RES_hh_tes_in!M8/RES_hh_num_in!M8)</f>
        <v>7150.9900184541311</v>
      </c>
      <c r="N8" s="95">
        <f>IF(RES_hh_tes_in!N8=0,0,1000000/0.086*RES_hh_tes_in!N8/RES_hh_num_in!N8)</f>
        <v>7543.6096294526988</v>
      </c>
      <c r="O8" s="95">
        <f>IF(RES_hh_tes_in!O8=0,0,1000000/0.086*RES_hh_tes_in!O8/RES_hh_num_in!O8)</f>
        <v>7723.2363250866729</v>
      </c>
      <c r="P8" s="95">
        <f>IF(RES_hh_tes_in!P8=0,0,1000000/0.086*RES_hh_tes_in!P8/RES_hh_num_in!P8)</f>
        <v>5977.7826317395575</v>
      </c>
      <c r="Q8" s="95">
        <f>IF(RES_hh_tes_in!Q8=0,0,1000000/0.086*RES_hh_tes_in!Q8/RES_hh_num_in!Q8)</f>
        <v>7180.8673131130627</v>
      </c>
    </row>
    <row r="9" spans="1:17" ht="12" customHeight="1" x14ac:dyDescent="0.3">
      <c r="A9" s="87" t="s">
        <v>55</v>
      </c>
      <c r="B9" s="95"/>
      <c r="C9" s="95">
        <f>IF(RES_hh_tes_in!C9=0,0,1000000/0.086*RES_hh_tes_in!C9/RES_hh_num_in!C9)</f>
        <v>7720.5202667729764</v>
      </c>
      <c r="D9" s="95">
        <f>IF(RES_hh_tes_in!D9=0,0,1000000/0.086*RES_hh_tes_in!D9/RES_hh_num_in!D9)</f>
        <v>6773.3649485628466</v>
      </c>
      <c r="E9" s="95">
        <f>IF(RES_hh_tes_in!E9=0,0,1000000/0.086*RES_hh_tes_in!E9/RES_hh_num_in!E9)</f>
        <v>8128.0103586125106</v>
      </c>
      <c r="F9" s="95">
        <f>IF(RES_hh_tes_in!F9=0,0,1000000/0.086*RES_hh_tes_in!F9/RES_hh_num_in!F9)</f>
        <v>7362.1500552104126</v>
      </c>
      <c r="G9" s="95">
        <f>IF(RES_hh_tes_in!G9=0,0,1000000/0.086*RES_hh_tes_in!G9/RES_hh_num_in!G9)</f>
        <v>7169.0635500557983</v>
      </c>
      <c r="H9" s="95">
        <f>IF(RES_hh_tes_in!H9=0,0,1000000/0.086*RES_hh_tes_in!H9/RES_hh_num_in!H9)</f>
        <v>6939.1091570679127</v>
      </c>
      <c r="I9" s="95">
        <f>IF(RES_hh_tes_in!I9=0,0,1000000/0.086*RES_hh_tes_in!I9/RES_hh_num_in!I9)</f>
        <v>6907.4480027674299</v>
      </c>
      <c r="J9" s="95">
        <f>IF(RES_hh_tes_in!J9=0,0,1000000/0.086*RES_hh_tes_in!J9/RES_hh_num_in!J9)</f>
        <v>6721.6940214430124</v>
      </c>
      <c r="K9" s="95">
        <f>IF(RES_hh_tes_in!K9=0,0,1000000/0.086*RES_hh_tes_in!K9/RES_hh_num_in!K9)</f>
        <v>6598.9804920418919</v>
      </c>
      <c r="L9" s="95">
        <f>IF(RES_hh_tes_in!L9=0,0,1000000/0.086*RES_hh_tes_in!L9/RES_hh_num_in!L9)</f>
        <v>8455.0632525297315</v>
      </c>
      <c r="M9" s="95">
        <f>IF(RES_hh_tes_in!M9=0,0,1000000/0.086*RES_hh_tes_in!M9/RES_hh_num_in!M9)</f>
        <v>6766.3505551493627</v>
      </c>
      <c r="N9" s="95">
        <f>IF(RES_hh_tes_in!N9=0,0,1000000/0.086*RES_hh_tes_in!N9/RES_hh_num_in!N9)</f>
        <v>6431.4190420714749</v>
      </c>
      <c r="O9" s="95">
        <f>IF(RES_hh_tes_in!O9=0,0,1000000/0.086*RES_hh_tes_in!O9/RES_hh_num_in!O9)</f>
        <v>6242.5938318153558</v>
      </c>
      <c r="P9" s="95">
        <f>IF(RES_hh_tes_in!P9=0,0,1000000/0.086*RES_hh_tes_in!P9/RES_hh_num_in!P9)</f>
        <v>5615.6058692982751</v>
      </c>
      <c r="Q9" s="95">
        <f>IF(RES_hh_tes_in!Q9=0,0,1000000/0.086*RES_hh_tes_in!Q9/RES_hh_num_in!Q9)</f>
        <v>6543.6683514946299</v>
      </c>
    </row>
    <row r="10" spans="1:17" ht="12" customHeight="1" x14ac:dyDescent="0.3">
      <c r="A10" s="87" t="s">
        <v>79</v>
      </c>
      <c r="B10" s="95"/>
      <c r="C10" s="95">
        <f>IF(RES_hh_tes_in!C10=0,0,1000000/0.086*RES_hh_tes_in!C10/RES_hh_num_in!C10)</f>
        <v>8066.4393067756009</v>
      </c>
      <c r="D10" s="95">
        <f>IF(RES_hh_tes_in!D10=0,0,1000000/0.086*RES_hh_tes_in!D10/RES_hh_num_in!D10)</f>
        <v>8287.1467358792288</v>
      </c>
      <c r="E10" s="95">
        <f>IF(RES_hh_tes_in!E10=0,0,1000000/0.086*RES_hh_tes_in!E10/RES_hh_num_in!E10)</f>
        <v>9244.6332169482775</v>
      </c>
      <c r="F10" s="95">
        <f>IF(RES_hh_tes_in!F10=0,0,1000000/0.086*RES_hh_tes_in!F10/RES_hh_num_in!F10)</f>
        <v>9503.4232236127591</v>
      </c>
      <c r="G10" s="95">
        <f>IF(RES_hh_tes_in!G10=0,0,1000000/0.086*RES_hh_tes_in!G10/RES_hh_num_in!G10)</f>
        <v>6535.5118743793182</v>
      </c>
      <c r="H10" s="95">
        <f>IF(RES_hh_tes_in!H10=0,0,1000000/0.086*RES_hh_tes_in!H10/RES_hh_num_in!H10)</f>
        <v>6127.2356001337948</v>
      </c>
      <c r="I10" s="95">
        <f>IF(RES_hh_tes_in!I10=0,0,1000000/0.086*RES_hh_tes_in!I10/RES_hh_num_in!I10)</f>
        <v>5189.6444777397728</v>
      </c>
      <c r="J10" s="95">
        <f>IF(RES_hh_tes_in!J10=0,0,1000000/0.086*RES_hh_tes_in!J10/RES_hh_num_in!J10)</f>
        <v>4757.6718318053363</v>
      </c>
      <c r="K10" s="95">
        <f>IF(RES_hh_tes_in!K10=0,0,1000000/0.086*RES_hh_tes_in!K10/RES_hh_num_in!K10)</f>
        <v>6433.875022575814</v>
      </c>
      <c r="L10" s="95">
        <f>IF(RES_hh_tes_in!L10=0,0,1000000/0.086*RES_hh_tes_in!L10/RES_hh_num_in!L10)</f>
        <v>7922.1347830291088</v>
      </c>
      <c r="M10" s="95">
        <f>IF(RES_hh_tes_in!M10=0,0,1000000/0.086*RES_hh_tes_in!M10/RES_hh_num_in!M10)</f>
        <v>6446.4712546473866</v>
      </c>
      <c r="N10" s="95">
        <f>IF(RES_hh_tes_in!N10=0,0,1000000/0.086*RES_hh_tes_in!N10/RES_hh_num_in!N10)</f>
        <v>7279.8460829006981</v>
      </c>
      <c r="O10" s="95">
        <f>IF(RES_hh_tes_in!O10=0,0,1000000/0.086*RES_hh_tes_in!O10/RES_hh_num_in!O10)</f>
        <v>6311.200074094063</v>
      </c>
      <c r="P10" s="95">
        <f>IF(RES_hh_tes_in!P10=0,0,1000000/0.086*RES_hh_tes_in!P10/RES_hh_num_in!P10)</f>
        <v>6533.7060263603807</v>
      </c>
      <c r="Q10" s="95">
        <f>IF(RES_hh_tes_in!Q10=0,0,1000000/0.086*RES_hh_tes_in!Q10/RES_hh_num_in!Q10)</f>
        <v>7616.7869272473281</v>
      </c>
    </row>
    <row r="11" spans="1:17" ht="12" customHeight="1" x14ac:dyDescent="0.3">
      <c r="A11" s="87" t="s">
        <v>61</v>
      </c>
      <c r="B11" s="95"/>
      <c r="C11" s="95">
        <f>IF(RES_hh_tes_in!C11=0,0,1000000/0.086*RES_hh_tes_in!C11/RES_hh_num_in!C11)</f>
        <v>8538.8903972199423</v>
      </c>
      <c r="D11" s="95">
        <f>IF(RES_hh_tes_in!D11=0,0,1000000/0.086*RES_hh_tes_in!D11/RES_hh_num_in!D11)</f>
        <v>10110.877830103636</v>
      </c>
      <c r="E11" s="95">
        <f>IF(RES_hh_tes_in!E11=0,0,1000000/0.086*RES_hh_tes_in!E11/RES_hh_num_in!E11)</f>
        <v>10045.295039654486</v>
      </c>
      <c r="F11" s="95">
        <f>IF(RES_hh_tes_in!F11=0,0,1000000/0.086*RES_hh_tes_in!F11/RES_hh_num_in!F11)</f>
        <v>9557.9270080941151</v>
      </c>
      <c r="G11" s="95">
        <f>IF(RES_hh_tes_in!G11=0,0,1000000/0.086*RES_hh_tes_in!G11/RES_hh_num_in!G11)</f>
        <v>9119.7956100977899</v>
      </c>
      <c r="H11" s="95">
        <f>IF(RES_hh_tes_in!H11=0,0,1000000/0.086*RES_hh_tes_in!H11/RES_hh_num_in!H11)</f>
        <v>9159.1027185722196</v>
      </c>
      <c r="I11" s="95">
        <f>IF(RES_hh_tes_in!I11=0,0,1000000/0.086*RES_hh_tes_in!I11/RES_hh_num_in!I11)</f>
        <v>8572.936363701916</v>
      </c>
      <c r="J11" s="95">
        <f>IF(RES_hh_tes_in!J11=0,0,1000000/0.086*RES_hh_tes_in!J11/RES_hh_num_in!J11)</f>
        <v>10061.220697121329</v>
      </c>
      <c r="K11" s="95">
        <f>IF(RES_hh_tes_in!K11=0,0,1000000/0.086*RES_hh_tes_in!K11/RES_hh_num_in!K11)</f>
        <v>8837.7907556942228</v>
      </c>
      <c r="L11" s="95">
        <f>IF(RES_hh_tes_in!L11=0,0,1000000/0.086*RES_hh_tes_in!L11/RES_hh_num_in!L11)</f>
        <v>9917.397491265503</v>
      </c>
      <c r="M11" s="95">
        <f>IF(RES_hh_tes_in!M11=0,0,1000000/0.086*RES_hh_tes_in!M11/RES_hh_num_in!M11)</f>
        <v>7493.312557457185</v>
      </c>
      <c r="N11" s="95">
        <f>IF(RES_hh_tes_in!N11=0,0,1000000/0.086*RES_hh_tes_in!N11/RES_hh_num_in!N11)</f>
        <v>9555.0587155747216</v>
      </c>
      <c r="O11" s="95">
        <f>IF(RES_hh_tes_in!O11=0,0,1000000/0.086*RES_hh_tes_in!O11/RES_hh_num_in!O11)</f>
        <v>9006.1071542518021</v>
      </c>
      <c r="P11" s="95">
        <f>IF(RES_hh_tes_in!P11=0,0,1000000/0.086*RES_hh_tes_in!P11/RES_hh_num_in!P11)</f>
        <v>7332.7548891932847</v>
      </c>
      <c r="Q11" s="95">
        <f>IF(RES_hh_tes_in!Q11=0,0,1000000/0.086*RES_hh_tes_in!Q11/RES_hh_num_in!Q11)</f>
        <v>7677.0312786983623</v>
      </c>
    </row>
    <row r="12" spans="1:17" ht="12" customHeight="1" x14ac:dyDescent="0.3">
      <c r="A12" s="87" t="s">
        <v>115</v>
      </c>
      <c r="B12" s="95"/>
      <c r="C12" s="95">
        <f>IF(RES_hh_tes_in!C12=0,0,1000000/0.086*RES_hh_tes_in!C12/RES_hh_num_in!C12)</f>
        <v>8143.7837619581978</v>
      </c>
      <c r="D12" s="95">
        <f>IF(RES_hh_tes_in!D12=0,0,1000000/0.086*RES_hh_tes_in!D12/RES_hh_num_in!D12)</f>
        <v>9648.4620811950463</v>
      </c>
      <c r="E12" s="95">
        <f>IF(RES_hh_tes_in!E12=0,0,1000000/0.086*RES_hh_tes_in!E12/RES_hh_num_in!E12)</f>
        <v>9345.8369901962851</v>
      </c>
      <c r="F12" s="95">
        <f>IF(RES_hh_tes_in!F12=0,0,1000000/0.086*RES_hh_tes_in!F12/RES_hh_num_in!F12)</f>
        <v>8982.2995625688345</v>
      </c>
      <c r="G12" s="95">
        <f>IF(RES_hh_tes_in!G12=0,0,1000000/0.086*RES_hh_tes_in!G12/RES_hh_num_in!G12)</f>
        <v>8541.1640609352762</v>
      </c>
      <c r="H12" s="95">
        <f>IF(RES_hh_tes_in!H12=0,0,1000000/0.086*RES_hh_tes_in!H12/RES_hh_num_in!H12)</f>
        <v>8205.4625852651679</v>
      </c>
      <c r="I12" s="95">
        <f>IF(RES_hh_tes_in!I12=0,0,1000000/0.086*RES_hh_tes_in!I12/RES_hh_num_in!I12)</f>
        <v>7453.1276604474469</v>
      </c>
      <c r="J12" s="95">
        <f>IF(RES_hh_tes_in!J12=0,0,1000000/0.086*RES_hh_tes_in!J12/RES_hh_num_in!J12)</f>
        <v>8131.0411525121954</v>
      </c>
      <c r="K12" s="95">
        <f>IF(RES_hh_tes_in!K12=0,0,1000000/0.086*RES_hh_tes_in!K12/RES_hh_num_in!K12)</f>
        <v>9277.2736309512111</v>
      </c>
      <c r="L12" s="95">
        <f>IF(RES_hh_tes_in!L12=0,0,1000000/0.086*RES_hh_tes_in!L12/RES_hh_num_in!L12)</f>
        <v>8691.3871970556538</v>
      </c>
      <c r="M12" s="95">
        <f>IF(RES_hh_tes_in!M12=0,0,1000000/0.086*RES_hh_tes_in!M12/RES_hh_num_in!M12)</f>
        <v>7757.1561993885243</v>
      </c>
      <c r="N12" s="95">
        <f>IF(RES_hh_tes_in!N12=0,0,1000000/0.086*RES_hh_tes_in!N12/RES_hh_num_in!N12)</f>
        <v>9740.0091263243521</v>
      </c>
      <c r="O12" s="95">
        <f>IF(RES_hh_tes_in!O12=0,0,1000000/0.086*RES_hh_tes_in!O12/RES_hh_num_in!O12)</f>
        <v>10026.102842867745</v>
      </c>
      <c r="P12" s="95">
        <f>IF(RES_hh_tes_in!P12=0,0,1000000/0.086*RES_hh_tes_in!P12/RES_hh_num_in!P12)</f>
        <v>8178.0754850911071</v>
      </c>
      <c r="Q12" s="95">
        <f>IF(RES_hh_tes_in!Q12=0,0,1000000/0.086*RES_hh_tes_in!Q12/RES_hh_num_in!Q12)</f>
        <v>8889.0692248569248</v>
      </c>
    </row>
    <row r="13" spans="1:17" ht="12" customHeight="1" x14ac:dyDescent="0.3">
      <c r="A13" s="51" t="s">
        <v>114</v>
      </c>
      <c r="B13" s="22"/>
      <c r="C13" s="22">
        <f>IF(RES_hh_tes_in!C13=0,0,1000000/0.086*RES_hh_tes_in!C13/RES_hh_num_in!C13)</f>
        <v>8746.9870363696082</v>
      </c>
      <c r="D13" s="22">
        <f>IF(RES_hh_tes_in!D13=0,0,1000000/0.086*RES_hh_tes_in!D13/RES_hh_num_in!D13)</f>
        <v>8621.8332172288901</v>
      </c>
      <c r="E13" s="22">
        <f>IF(RES_hh_tes_in!E13=0,0,1000000/0.086*RES_hh_tes_in!E13/RES_hh_num_in!E13)</f>
        <v>8772.3450254547733</v>
      </c>
      <c r="F13" s="22">
        <f>IF(RES_hh_tes_in!F13=0,0,1000000/0.086*RES_hh_tes_in!F13/RES_hh_num_in!F13)</f>
        <v>8959.2025547700505</v>
      </c>
      <c r="G13" s="22">
        <f>IF(RES_hh_tes_in!G13=0,0,1000000/0.086*RES_hh_tes_in!G13/RES_hh_num_in!G13)</f>
        <v>8237.1004900810785</v>
      </c>
      <c r="H13" s="22">
        <f>IF(RES_hh_tes_in!H13=0,0,1000000/0.086*RES_hh_tes_in!H13/RES_hh_num_in!H13)</f>
        <v>8104.6595101800067</v>
      </c>
      <c r="I13" s="22">
        <f>IF(RES_hh_tes_in!I13=0,0,1000000/0.086*RES_hh_tes_in!I13/RES_hh_num_in!I13)</f>
        <v>7650.781201512249</v>
      </c>
      <c r="J13" s="22">
        <f>IF(RES_hh_tes_in!J13=0,0,1000000/0.086*RES_hh_tes_in!J13/RES_hh_num_in!J13)</f>
        <v>7958.0465359621039</v>
      </c>
      <c r="K13" s="22">
        <f>IF(RES_hh_tes_in!K13=0,0,1000000/0.086*RES_hh_tes_in!K13/RES_hh_num_in!K13)</f>
        <v>7397.0329960366971</v>
      </c>
      <c r="L13" s="22">
        <f>IF(RES_hh_tes_in!L13=0,0,1000000/0.086*RES_hh_tes_in!L13/RES_hh_num_in!L13)</f>
        <v>9771.2603035112297</v>
      </c>
      <c r="M13" s="22">
        <f>IF(RES_hh_tes_in!M13=0,0,1000000/0.086*RES_hh_tes_in!M13/RES_hh_num_in!M13)</f>
        <v>7473.8020831974409</v>
      </c>
      <c r="N13" s="22">
        <f>IF(RES_hh_tes_in!N13=0,0,1000000/0.086*RES_hh_tes_in!N13/RES_hh_num_in!N13)</f>
        <v>9381.7568010821542</v>
      </c>
      <c r="O13" s="22">
        <f>IF(RES_hh_tes_in!O13=0,0,1000000/0.086*RES_hh_tes_in!O13/RES_hh_num_in!O13)</f>
        <v>9717.1438853143336</v>
      </c>
      <c r="P13" s="22">
        <f>IF(RES_hh_tes_in!P13=0,0,1000000/0.086*RES_hh_tes_in!P13/RES_hh_num_in!P13)</f>
        <v>8170.7733623722879</v>
      </c>
      <c r="Q13" s="22">
        <f>IF(RES_hh_tes_in!Q13=0,0,1000000/0.086*RES_hh_tes_in!Q13/RES_hh_num_in!Q13)</f>
        <v>8537.7356673472295</v>
      </c>
    </row>
    <row r="14" spans="1:17" ht="12" customHeight="1" x14ac:dyDescent="0.3">
      <c r="A14" s="99" t="s">
        <v>117</v>
      </c>
      <c r="B14" s="98"/>
      <c r="C14" s="98">
        <f>IF(RES_hh_tes_in!C14=0,0,1000000/0.086*RES_hh_tes_in!C14/RES_hh_num_in!C14)</f>
        <v>164.20050722574993</v>
      </c>
      <c r="D14" s="98">
        <f>IF(RES_hh_tes_in!D14=0,0,1000000/0.086*RES_hh_tes_in!D14/RES_hh_num_in!D14)</f>
        <v>157.00228666058496</v>
      </c>
      <c r="E14" s="98">
        <f>IF(RES_hh_tes_in!E14=0,0,1000000/0.086*RES_hh_tes_in!E14/RES_hh_num_in!E14)</f>
        <v>189.80844644445193</v>
      </c>
      <c r="F14" s="98">
        <f>IF(RES_hh_tes_in!F14=0,0,1000000/0.086*RES_hh_tes_in!F14/RES_hh_num_in!F14)</f>
        <v>183.24481269092897</v>
      </c>
      <c r="G14" s="98">
        <f>IF(RES_hh_tes_in!G14=0,0,1000000/0.086*RES_hh_tes_in!G14/RES_hh_num_in!G14)</f>
        <v>186.81420768784599</v>
      </c>
      <c r="H14" s="98">
        <f>IF(RES_hh_tes_in!H14=0,0,1000000/0.086*RES_hh_tes_in!H14/RES_hh_num_in!H14)</f>
        <v>170.3639484621346</v>
      </c>
      <c r="I14" s="98">
        <f>IF(RES_hh_tes_in!I14=0,0,1000000/0.086*RES_hh_tes_in!I14/RES_hh_num_in!I14)</f>
        <v>143.88229124567636</v>
      </c>
      <c r="J14" s="98">
        <f>IF(RES_hh_tes_in!J14=0,0,1000000/0.086*RES_hh_tes_in!J14/RES_hh_num_in!J14)</f>
        <v>146.99273171451406</v>
      </c>
      <c r="K14" s="98">
        <f>IF(RES_hh_tes_in!K14=0,0,1000000/0.086*RES_hh_tes_in!K14/RES_hh_num_in!K14)</f>
        <v>138.06666049666177</v>
      </c>
      <c r="L14" s="98">
        <f>IF(RES_hh_tes_in!L14=0,0,1000000/0.086*RES_hh_tes_in!L14/RES_hh_num_in!L14)</f>
        <v>152.22139442866208</v>
      </c>
      <c r="M14" s="98">
        <f>IF(RES_hh_tes_in!M14=0,0,1000000/0.086*RES_hh_tes_in!M14/RES_hh_num_in!M14)</f>
        <v>134.56435164843668</v>
      </c>
      <c r="N14" s="98">
        <f>IF(RES_hh_tes_in!N14=0,0,1000000/0.086*RES_hh_tes_in!N14/RES_hh_num_in!N14)</f>
        <v>168.73016347249052</v>
      </c>
      <c r="O14" s="98">
        <f>IF(RES_hh_tes_in!O14=0,0,1000000/0.086*RES_hh_tes_in!O14/RES_hh_num_in!O14)</f>
        <v>145.0515727178977</v>
      </c>
      <c r="P14" s="98">
        <f>IF(RES_hh_tes_in!P14=0,0,1000000/0.086*RES_hh_tes_in!P14/RES_hh_num_in!P14)</f>
        <v>129.66609217451708</v>
      </c>
      <c r="Q14" s="98">
        <f>IF(RES_hh_tes_in!Q14=0,0,1000000/0.086*RES_hh_tes_in!Q14/RES_hh_num_in!Q14)</f>
        <v>168.67801343509191</v>
      </c>
    </row>
    <row r="15" spans="1:17" ht="12.9" customHeight="1" x14ac:dyDescent="0.3">
      <c r="A15" s="89" t="s">
        <v>112</v>
      </c>
      <c r="B15" s="96"/>
      <c r="C15" s="96">
        <f t="shared" ref="C15:Q15" si="0">C16</f>
        <v>168.83765325670501</v>
      </c>
      <c r="D15" s="96">
        <f t="shared" si="0"/>
        <v>155.17096151925665</v>
      </c>
      <c r="E15" s="96">
        <f t="shared" si="0"/>
        <v>136.28030396927448</v>
      </c>
      <c r="F15" s="96">
        <f t="shared" si="0"/>
        <v>199.0416005228704</v>
      </c>
      <c r="G15" s="96">
        <f t="shared" si="0"/>
        <v>212.01812800162662</v>
      </c>
      <c r="H15" s="96">
        <f t="shared" si="0"/>
        <v>228.93798920715597</v>
      </c>
      <c r="I15" s="96">
        <f t="shared" si="0"/>
        <v>220.43090692280913</v>
      </c>
      <c r="J15" s="96">
        <f t="shared" si="0"/>
        <v>317.648581554538</v>
      </c>
      <c r="K15" s="96">
        <f t="shared" si="0"/>
        <v>379.71562083497622</v>
      </c>
      <c r="L15" s="96">
        <f t="shared" si="0"/>
        <v>360.37697922200852</v>
      </c>
      <c r="M15" s="96">
        <f t="shared" si="0"/>
        <v>424.82740932586614</v>
      </c>
      <c r="N15" s="96">
        <f t="shared" si="0"/>
        <v>482.81319051894485</v>
      </c>
      <c r="O15" s="96">
        <f t="shared" si="0"/>
        <v>487.78932680549286</v>
      </c>
      <c r="P15" s="96">
        <f t="shared" si="0"/>
        <v>588.85454757799721</v>
      </c>
      <c r="Q15" s="96">
        <f t="shared" si="0"/>
        <v>398.85992762836173</v>
      </c>
    </row>
    <row r="16" spans="1:17" ht="12" customHeight="1" x14ac:dyDescent="0.3">
      <c r="A16" s="87" t="s">
        <v>111</v>
      </c>
      <c r="B16" s="97"/>
      <c r="C16" s="97">
        <f>IF(RES_hh_tes_in!C16=0,0,1000000/0.086*RES_hh_tes_in!C16/RES_hh_num_in!C$3)</f>
        <v>168.83765325670501</v>
      </c>
      <c r="D16" s="97">
        <f>IF(RES_hh_tes_in!D16=0,0,1000000/0.086*RES_hh_tes_in!D16/RES_hh_num_in!D$3)</f>
        <v>155.17096151925665</v>
      </c>
      <c r="E16" s="97">
        <f>IF(RES_hh_tes_in!E16=0,0,1000000/0.086*RES_hh_tes_in!E16/RES_hh_num_in!E$3)</f>
        <v>136.28030396927448</v>
      </c>
      <c r="F16" s="97">
        <f>IF(RES_hh_tes_in!F16=0,0,1000000/0.086*RES_hh_tes_in!F16/RES_hh_num_in!F$3)</f>
        <v>199.0416005228704</v>
      </c>
      <c r="G16" s="97">
        <f>IF(RES_hh_tes_in!G16=0,0,1000000/0.086*RES_hh_tes_in!G16/RES_hh_num_in!G$3)</f>
        <v>212.01812800162662</v>
      </c>
      <c r="H16" s="97">
        <f>IF(RES_hh_tes_in!H16=0,0,1000000/0.086*RES_hh_tes_in!H16/RES_hh_num_in!H$3)</f>
        <v>228.93798920715597</v>
      </c>
      <c r="I16" s="97">
        <f>IF(RES_hh_tes_in!I16=0,0,1000000/0.086*RES_hh_tes_in!I16/RES_hh_num_in!I$3)</f>
        <v>220.43090692280913</v>
      </c>
      <c r="J16" s="97">
        <f>IF(RES_hh_tes_in!J16=0,0,1000000/0.086*RES_hh_tes_in!J16/RES_hh_num_in!J$3)</f>
        <v>317.648581554538</v>
      </c>
      <c r="K16" s="97">
        <f>IF(RES_hh_tes_in!K16=0,0,1000000/0.086*RES_hh_tes_in!K16/RES_hh_num_in!K$3)</f>
        <v>379.71562083497622</v>
      </c>
      <c r="L16" s="97">
        <f>IF(RES_hh_tes_in!L16=0,0,1000000/0.086*RES_hh_tes_in!L16/RES_hh_num_in!L$3)</f>
        <v>360.37697922200852</v>
      </c>
      <c r="M16" s="97">
        <f>IF(RES_hh_tes_in!M16=0,0,1000000/0.086*RES_hh_tes_in!M16/RES_hh_num_in!M$3)</f>
        <v>424.82740932586614</v>
      </c>
      <c r="N16" s="97">
        <f>IF(RES_hh_tes_in!N16=0,0,1000000/0.086*RES_hh_tes_in!N16/RES_hh_num_in!N$3)</f>
        <v>482.81319051894485</v>
      </c>
      <c r="O16" s="97">
        <f>IF(RES_hh_tes_in!O16=0,0,1000000/0.086*RES_hh_tes_in!O16/RES_hh_num_in!O$3)</f>
        <v>487.78932680549286</v>
      </c>
      <c r="P16" s="97">
        <f>IF(RES_hh_tes_in!P16=0,0,1000000/0.086*RES_hh_tes_in!P16/RES_hh_num_in!P$3)</f>
        <v>588.85454757799721</v>
      </c>
      <c r="Q16" s="97">
        <f>IF(RES_hh_tes_in!Q16=0,0,1000000/0.086*RES_hh_tes_in!Q16/RES_hh_num_in!Q$3)</f>
        <v>398.85992762836173</v>
      </c>
    </row>
    <row r="17" spans="1:17" ht="12.9" customHeight="1" x14ac:dyDescent="0.3">
      <c r="A17" s="89" t="s">
        <v>63</v>
      </c>
      <c r="B17" s="96"/>
      <c r="C17" s="96">
        <f>IF(RES_hh_tes_in!C17=0,0,1000000/0.086*RES_hh_tes_in!C17/RES_hh_num_in!C17)</f>
        <v>1511.3947400769257</v>
      </c>
      <c r="D17" s="96">
        <f>IF(RES_hh_tes_in!D17=0,0,1000000/0.086*RES_hh_tes_in!D17/RES_hh_num_in!D17)</f>
        <v>1542.673130736013</v>
      </c>
      <c r="E17" s="96">
        <f>IF(RES_hh_tes_in!E17=0,0,1000000/0.086*RES_hh_tes_in!E17/RES_hh_num_in!E17)</f>
        <v>1562.2798419474659</v>
      </c>
      <c r="F17" s="96">
        <f>IF(RES_hh_tes_in!F17=0,0,1000000/0.086*RES_hh_tes_in!F17/RES_hh_num_in!F17)</f>
        <v>1543.6746566364352</v>
      </c>
      <c r="G17" s="96">
        <f>IF(RES_hh_tes_in!G17=0,0,1000000/0.086*RES_hh_tes_in!G17/RES_hh_num_in!G17)</f>
        <v>1602.0253906759663</v>
      </c>
      <c r="H17" s="96">
        <f>IF(RES_hh_tes_in!H17=0,0,1000000/0.086*RES_hh_tes_in!H17/RES_hh_num_in!H17)</f>
        <v>1559.6607963728</v>
      </c>
      <c r="I17" s="96">
        <f>IF(RES_hh_tes_in!I17=0,0,1000000/0.086*RES_hh_tes_in!I17/RES_hh_num_in!I17)</f>
        <v>1564.589809439236</v>
      </c>
      <c r="J17" s="96">
        <f>IF(RES_hh_tes_in!J17=0,0,1000000/0.086*RES_hh_tes_in!J17/RES_hh_num_in!J17)</f>
        <v>1570.9055055459376</v>
      </c>
      <c r="K17" s="96">
        <f>IF(RES_hh_tes_in!K17=0,0,1000000/0.086*RES_hh_tes_in!K17/RES_hh_num_in!K17)</f>
        <v>1553.0622363731945</v>
      </c>
      <c r="L17" s="96">
        <f>IF(RES_hh_tes_in!L17=0,0,1000000/0.086*RES_hh_tes_in!L17/RES_hh_num_in!L17)</f>
        <v>1585.9653727030452</v>
      </c>
      <c r="M17" s="96">
        <f>IF(RES_hh_tes_in!M17=0,0,1000000/0.086*RES_hh_tes_in!M17/RES_hh_num_in!M17)</f>
        <v>1568.8653937347283</v>
      </c>
      <c r="N17" s="96">
        <f>IF(RES_hh_tes_in!N17=0,0,1000000/0.086*RES_hh_tes_in!N17/RES_hh_num_in!N17)</f>
        <v>1593.2087501724677</v>
      </c>
      <c r="O17" s="96">
        <f>IF(RES_hh_tes_in!O17=0,0,1000000/0.086*RES_hh_tes_in!O17/RES_hh_num_in!O17)</f>
        <v>1658.824270068641</v>
      </c>
      <c r="P17" s="96">
        <f>IF(RES_hh_tes_in!P17=0,0,1000000/0.086*RES_hh_tes_in!P17/RES_hh_num_in!P17)</f>
        <v>1603.5759523539768</v>
      </c>
      <c r="Q17" s="96">
        <f>IF(RES_hh_tes_in!Q17=0,0,1000000/0.086*RES_hh_tes_in!Q17/RES_hh_num_in!Q17)</f>
        <v>1626.9718417145505</v>
      </c>
    </row>
    <row r="18" spans="1:17" ht="12" customHeight="1" x14ac:dyDescent="0.3">
      <c r="A18" s="87" t="s">
        <v>58</v>
      </c>
      <c r="B18" s="95"/>
      <c r="C18" s="95">
        <f>IF(RES_hh_tes_in!C18=0,0,1000000/0.086*RES_hh_tes_in!C18/RES_hh_num_in!C18)</f>
        <v>1332.841272767339</v>
      </c>
      <c r="D18" s="95">
        <f>IF(RES_hh_tes_in!D18=0,0,1000000/0.086*RES_hh_tes_in!D18/RES_hh_num_in!D18)</f>
        <v>1372.2141326477793</v>
      </c>
      <c r="E18" s="95">
        <f>IF(RES_hh_tes_in!E18=0,0,1000000/0.086*RES_hh_tes_in!E18/RES_hh_num_in!E18)</f>
        <v>1362.839367690945</v>
      </c>
      <c r="F18" s="95">
        <f>IF(RES_hh_tes_in!F18=0,0,1000000/0.086*RES_hh_tes_in!F18/RES_hh_num_in!F18)</f>
        <v>1398.4474455786947</v>
      </c>
      <c r="G18" s="95">
        <f>IF(RES_hh_tes_in!G18=0,0,1000000/0.086*RES_hh_tes_in!G18/RES_hh_num_in!G18)</f>
        <v>1425.2431461826804</v>
      </c>
      <c r="H18" s="95">
        <f>IF(RES_hh_tes_in!H18=0,0,1000000/0.086*RES_hh_tes_in!H18/RES_hh_num_in!H18)</f>
        <v>1436.8037135236887</v>
      </c>
      <c r="I18" s="95">
        <f>IF(RES_hh_tes_in!I18=0,0,1000000/0.086*RES_hh_tes_in!I18/RES_hh_num_in!I18)</f>
        <v>1529.6133616641166</v>
      </c>
      <c r="J18" s="95">
        <f>IF(RES_hh_tes_in!J18=0,0,1000000/0.086*RES_hh_tes_in!J18/RES_hh_num_in!J18)</f>
        <v>1462.4486611932862</v>
      </c>
      <c r="K18" s="95">
        <f>IF(RES_hh_tes_in!K18=0,0,1000000/0.086*RES_hh_tes_in!K18/RES_hh_num_in!K18)</f>
        <v>1559.6305902832376</v>
      </c>
      <c r="L18" s="95">
        <f>IF(RES_hh_tes_in!L18=0,0,1000000/0.086*RES_hh_tes_in!L18/RES_hh_num_in!L18)</f>
        <v>1497.018292006697</v>
      </c>
      <c r="M18" s="95">
        <f>IF(RES_hh_tes_in!M18=0,0,1000000/0.086*RES_hh_tes_in!M18/RES_hh_num_in!M18)</f>
        <v>1549.9825884307038</v>
      </c>
      <c r="N18" s="95">
        <f>IF(RES_hh_tes_in!N18=0,0,1000000/0.086*RES_hh_tes_in!N18/RES_hh_num_in!N18)</f>
        <v>1534.0866868465082</v>
      </c>
      <c r="O18" s="95">
        <f>IF(RES_hh_tes_in!O18=0,0,1000000/0.086*RES_hh_tes_in!O18/RES_hh_num_in!O18)</f>
        <v>1555.656717245605</v>
      </c>
      <c r="P18" s="95">
        <f>IF(RES_hh_tes_in!P18=0,0,1000000/0.086*RES_hh_tes_in!P18/RES_hh_num_in!P18)</f>
        <v>1510.4734751761844</v>
      </c>
      <c r="Q18" s="95">
        <f>IF(RES_hh_tes_in!Q18=0,0,1000000/0.086*RES_hh_tes_in!Q18/RES_hh_num_in!Q18)</f>
        <v>1502.404007862729</v>
      </c>
    </row>
    <row r="19" spans="1:17" s="28" customFormat="1" ht="12" customHeight="1" x14ac:dyDescent="0.3">
      <c r="A19" s="87" t="s">
        <v>84</v>
      </c>
      <c r="B19" s="95"/>
      <c r="C19" s="95">
        <f>IF(RES_hh_tes_in!C19=0,0,1000000/0.086*RES_hh_tes_in!C19/RES_hh_num_in!C19)</f>
        <v>1245.5928133806094</v>
      </c>
      <c r="D19" s="95">
        <f>IF(RES_hh_tes_in!D19=0,0,1000000/0.086*RES_hh_tes_in!D19/RES_hh_num_in!D19)</f>
        <v>1287.5426626657277</v>
      </c>
      <c r="E19" s="95">
        <f>IF(RES_hh_tes_in!E19=0,0,1000000/0.086*RES_hh_tes_in!E19/RES_hh_num_in!E19)</f>
        <v>1346.1121504225969</v>
      </c>
      <c r="F19" s="95">
        <f>IF(RES_hh_tes_in!F19=0,0,1000000/0.086*RES_hh_tes_in!F19/RES_hh_num_in!F19)</f>
        <v>1343.5438461018778</v>
      </c>
      <c r="G19" s="95">
        <f>IF(RES_hh_tes_in!G19=0,0,1000000/0.086*RES_hh_tes_in!G19/RES_hh_num_in!G19)</f>
        <v>1205.4859732977557</v>
      </c>
      <c r="H19" s="95">
        <f>IF(RES_hh_tes_in!H19=0,0,1000000/0.086*RES_hh_tes_in!H19/RES_hh_num_in!H19)</f>
        <v>1287.0279709393369</v>
      </c>
      <c r="I19" s="95">
        <f>IF(RES_hh_tes_in!I19=0,0,1000000/0.086*RES_hh_tes_in!I19/RES_hh_num_in!I19)</f>
        <v>1171.8164543214814</v>
      </c>
      <c r="J19" s="95">
        <f>IF(RES_hh_tes_in!J19=0,0,1000000/0.086*RES_hh_tes_in!J19/RES_hh_num_in!J19)</f>
        <v>1066.6754580269626</v>
      </c>
      <c r="K19" s="95">
        <f>IF(RES_hh_tes_in!K19=0,0,1000000/0.086*RES_hh_tes_in!K19/RES_hh_num_in!K19)</f>
        <v>1010.9683363929865</v>
      </c>
      <c r="L19" s="95">
        <f>IF(RES_hh_tes_in!L19=0,0,1000000/0.086*RES_hh_tes_in!L19/RES_hh_num_in!L19)</f>
        <v>829.76425514753726</v>
      </c>
      <c r="M19" s="95">
        <f>IF(RES_hh_tes_in!M19=0,0,1000000/0.086*RES_hh_tes_in!M19/RES_hh_num_in!M19)</f>
        <v>998.49926886328979</v>
      </c>
      <c r="N19" s="95">
        <f>IF(RES_hh_tes_in!N19=0,0,1000000/0.086*RES_hh_tes_in!N19/RES_hh_num_in!N19)</f>
        <v>972.76232108351962</v>
      </c>
      <c r="O19" s="95">
        <f>IF(RES_hh_tes_in!O19=0,0,1000000/0.086*RES_hh_tes_in!O19/RES_hh_num_in!O19)</f>
        <v>1152.0873037989443</v>
      </c>
      <c r="P19" s="95">
        <f>IF(RES_hh_tes_in!P19=0,0,1000000/0.086*RES_hh_tes_in!P19/RES_hh_num_in!P19)</f>
        <v>1036.4379954244164</v>
      </c>
      <c r="Q19" s="95">
        <f>IF(RES_hh_tes_in!Q19=0,0,1000000/0.086*RES_hh_tes_in!Q19/RES_hh_num_in!Q19)</f>
        <v>656.98687723694695</v>
      </c>
    </row>
    <row r="20" spans="1:17" ht="12" customHeight="1" x14ac:dyDescent="0.3">
      <c r="A20" s="87" t="s">
        <v>110</v>
      </c>
      <c r="B20" s="95"/>
      <c r="C20" s="95">
        <f>IF(RES_hh_tes_in!C20=0,0,1000000/0.086*RES_hh_tes_in!C20/RES_hh_num_in!C20)</f>
        <v>1413.2519192623718</v>
      </c>
      <c r="D20" s="95">
        <f>IF(RES_hh_tes_in!D20=0,0,1000000/0.086*RES_hh_tes_in!D20/RES_hh_num_in!D20)</f>
        <v>1366.0070087437505</v>
      </c>
      <c r="E20" s="95">
        <f>IF(RES_hh_tes_in!E20=0,0,1000000/0.086*RES_hh_tes_in!E20/RES_hh_num_in!E20)</f>
        <v>1258.8602682890175</v>
      </c>
      <c r="F20" s="95">
        <f>IF(RES_hh_tes_in!F20=0,0,1000000/0.086*RES_hh_tes_in!F20/RES_hh_num_in!F20)</f>
        <v>1323.3283045002527</v>
      </c>
      <c r="G20" s="95">
        <f>IF(RES_hh_tes_in!G20=0,0,1000000/0.086*RES_hh_tes_in!G20/RES_hh_num_in!G20)</f>
        <v>1287.3521256891677</v>
      </c>
      <c r="H20" s="95">
        <f>IF(RES_hh_tes_in!H20=0,0,1000000/0.086*RES_hh_tes_in!H20/RES_hh_num_in!H20)</f>
        <v>1252.9440345839957</v>
      </c>
      <c r="I20" s="95">
        <f>IF(RES_hh_tes_in!I20=0,0,1000000/0.086*RES_hh_tes_in!I20/RES_hh_num_in!I20)</f>
        <v>1209.2837628606451</v>
      </c>
      <c r="J20" s="95">
        <f>IF(RES_hh_tes_in!J20=0,0,1000000/0.086*RES_hh_tes_in!J20/RES_hh_num_in!J20)</f>
        <v>1162.7260838680745</v>
      </c>
      <c r="K20" s="95">
        <f>IF(RES_hh_tes_in!K20=0,0,1000000/0.086*RES_hh_tes_in!K20/RES_hh_num_in!K20)</f>
        <v>1372.855028343741</v>
      </c>
      <c r="L20" s="95">
        <f>IF(RES_hh_tes_in!L20=0,0,1000000/0.086*RES_hh_tes_in!L20/RES_hh_num_in!L20)</f>
        <v>1287.9628441908346</v>
      </c>
      <c r="M20" s="95">
        <f>IF(RES_hh_tes_in!M20=0,0,1000000/0.086*RES_hh_tes_in!M20/RES_hh_num_in!M20)</f>
        <v>1166.2111447854211</v>
      </c>
      <c r="N20" s="95">
        <f>IF(RES_hh_tes_in!N20=0,0,1000000/0.086*RES_hh_tes_in!N20/RES_hh_num_in!N20)</f>
        <v>1254.134748440526</v>
      </c>
      <c r="O20" s="95">
        <f>IF(RES_hh_tes_in!O20=0,0,1000000/0.086*RES_hh_tes_in!O20/RES_hh_num_in!O20)</f>
        <v>1213.5259544594135</v>
      </c>
      <c r="P20" s="95">
        <f>IF(RES_hh_tes_in!P20=0,0,1000000/0.086*RES_hh_tes_in!P20/RES_hh_num_in!P20)</f>
        <v>1265.7262841334414</v>
      </c>
      <c r="Q20" s="95">
        <f>IF(RES_hh_tes_in!Q20=0,0,1000000/0.086*RES_hh_tes_in!Q20/RES_hh_num_in!Q20)</f>
        <v>1068.3077144631072</v>
      </c>
    </row>
    <row r="21" spans="1:17" ht="12" customHeight="1" x14ac:dyDescent="0.3">
      <c r="A21" s="87" t="s">
        <v>109</v>
      </c>
      <c r="B21" s="95"/>
      <c r="C21" s="95">
        <f>IF(RES_hh_tes_in!C21=0,0,1000000/0.086*RES_hh_tes_in!C21/RES_hh_num_in!C21)</f>
        <v>1419.5695849665349</v>
      </c>
      <c r="D21" s="95">
        <f>IF(RES_hh_tes_in!D21=0,0,1000000/0.086*RES_hh_tes_in!D21/RES_hh_num_in!D21)</f>
        <v>1398.5762324608454</v>
      </c>
      <c r="E21" s="95">
        <f>IF(RES_hh_tes_in!E21=0,0,1000000/0.086*RES_hh_tes_in!E21/RES_hh_num_in!E21)</f>
        <v>1373.5154629954181</v>
      </c>
      <c r="F21" s="95">
        <f>IF(RES_hh_tes_in!F21=0,0,1000000/0.086*RES_hh_tes_in!F21/RES_hh_num_in!F21)</f>
        <v>1471.3946313570957</v>
      </c>
      <c r="G21" s="95">
        <f>IF(RES_hh_tes_in!G21=0,0,1000000/0.086*RES_hh_tes_in!G21/RES_hh_num_in!G21)</f>
        <v>1398.9848285844857</v>
      </c>
      <c r="H21" s="95">
        <f>IF(RES_hh_tes_in!H21=0,0,1000000/0.086*RES_hh_tes_in!H21/RES_hh_num_in!H21)</f>
        <v>1309.3908814476072</v>
      </c>
      <c r="I21" s="95">
        <f>IF(RES_hh_tes_in!I21=0,0,1000000/0.086*RES_hh_tes_in!I21/RES_hh_num_in!I21)</f>
        <v>1242.5935859802232</v>
      </c>
      <c r="J21" s="95">
        <f>IF(RES_hh_tes_in!J21=0,0,1000000/0.086*RES_hh_tes_in!J21/RES_hh_num_in!J21)</f>
        <v>1337.3011722569922</v>
      </c>
      <c r="K21" s="95">
        <f>IF(RES_hh_tes_in!K21=0,0,1000000/0.086*RES_hh_tes_in!K21/RES_hh_num_in!K21)</f>
        <v>1303.7673148858512</v>
      </c>
      <c r="L21" s="95">
        <f>IF(RES_hh_tes_in!L21=0,0,1000000/0.086*RES_hh_tes_in!L21/RES_hh_num_in!L21)</f>
        <v>1254.7413320012035</v>
      </c>
      <c r="M21" s="95">
        <f>IF(RES_hh_tes_in!M21=0,0,1000000/0.086*RES_hh_tes_in!M21/RES_hh_num_in!M21)</f>
        <v>1339.4399375353939</v>
      </c>
      <c r="N21" s="95">
        <f>IF(RES_hh_tes_in!N21=0,0,1000000/0.086*RES_hh_tes_in!N21/RES_hh_num_in!N21)</f>
        <v>1359.405948818501</v>
      </c>
      <c r="O21" s="95">
        <f>IF(RES_hh_tes_in!O21=0,0,1000000/0.086*RES_hh_tes_in!O21/RES_hh_num_in!O21)</f>
        <v>1407.3813316588003</v>
      </c>
      <c r="P21" s="95">
        <f>IF(RES_hh_tes_in!P21=0,0,1000000/0.086*RES_hh_tes_in!P21/RES_hh_num_in!P21)</f>
        <v>1346.4872487755727</v>
      </c>
      <c r="Q21" s="95">
        <f>IF(RES_hh_tes_in!Q21=0,0,1000000/0.086*RES_hh_tes_in!Q21/RES_hh_num_in!Q21)</f>
        <v>1295.0598876042661</v>
      </c>
    </row>
    <row r="22" spans="1:17" ht="12" customHeight="1" x14ac:dyDescent="0.3">
      <c r="A22" s="87" t="s">
        <v>55</v>
      </c>
      <c r="B22" s="95"/>
      <c r="C22" s="95">
        <f>IF(RES_hh_tes_in!C22=0,0,1000000/0.086*RES_hh_tes_in!C22/RES_hh_num_in!C22)</f>
        <v>1299.9660612016235</v>
      </c>
      <c r="D22" s="95">
        <f>IF(RES_hh_tes_in!D22=0,0,1000000/0.086*RES_hh_tes_in!D22/RES_hh_num_in!D22)</f>
        <v>1325.3801293610547</v>
      </c>
      <c r="E22" s="95">
        <f>IF(RES_hh_tes_in!E22=0,0,1000000/0.086*RES_hh_tes_in!E22/RES_hh_num_in!E22)</f>
        <v>1293.5865021055026</v>
      </c>
      <c r="F22" s="95">
        <f>IF(RES_hh_tes_in!F22=0,0,1000000/0.086*RES_hh_tes_in!F22/RES_hh_num_in!F22)</f>
        <v>1210.2011793179647</v>
      </c>
      <c r="G22" s="95">
        <f>IF(RES_hh_tes_in!G22=0,0,1000000/0.086*RES_hh_tes_in!G22/RES_hh_num_in!G22)</f>
        <v>1368.1031660014266</v>
      </c>
      <c r="H22" s="95">
        <f>IF(RES_hh_tes_in!H22=0,0,1000000/0.086*RES_hh_tes_in!H22/RES_hh_num_in!H22)</f>
        <v>1342.8794762646921</v>
      </c>
      <c r="I22" s="95">
        <f>IF(RES_hh_tes_in!I22=0,0,1000000/0.086*RES_hh_tes_in!I22/RES_hh_num_in!I22)</f>
        <v>1371.6211852238903</v>
      </c>
      <c r="J22" s="95">
        <f>IF(RES_hh_tes_in!J22=0,0,1000000/0.086*RES_hh_tes_in!J22/RES_hh_num_in!J22)</f>
        <v>1194.171576850049</v>
      </c>
      <c r="K22" s="95">
        <f>IF(RES_hh_tes_in!K22=0,0,1000000/0.086*RES_hh_tes_in!K22/RES_hh_num_in!K22)</f>
        <v>1119.6746634577739</v>
      </c>
      <c r="L22" s="95">
        <f>IF(RES_hh_tes_in!L22=0,0,1000000/0.086*RES_hh_tes_in!L22/RES_hh_num_in!L22)</f>
        <v>1291.0463192952336</v>
      </c>
      <c r="M22" s="95">
        <f>IF(RES_hh_tes_in!M22=0,0,1000000/0.086*RES_hh_tes_in!M22/RES_hh_num_in!M22)</f>
        <v>1177.388037388537</v>
      </c>
      <c r="N22" s="95">
        <f>IF(RES_hh_tes_in!N22=0,0,1000000/0.086*RES_hh_tes_in!N22/RES_hh_num_in!N22)</f>
        <v>1102.0480489466163</v>
      </c>
      <c r="O22" s="95">
        <f>IF(RES_hh_tes_in!O22=0,0,1000000/0.086*RES_hh_tes_in!O22/RES_hh_num_in!O22)</f>
        <v>1082.6831354526294</v>
      </c>
      <c r="P22" s="95">
        <f>IF(RES_hh_tes_in!P22=0,0,1000000/0.086*RES_hh_tes_in!P22/RES_hh_num_in!P22)</f>
        <v>1152.9012135944956</v>
      </c>
      <c r="Q22" s="95">
        <f>IF(RES_hh_tes_in!Q22=0,0,1000000/0.086*RES_hh_tes_in!Q22/RES_hh_num_in!Q22)</f>
        <v>1190.4694481623674</v>
      </c>
    </row>
    <row r="23" spans="1:17" ht="12" customHeight="1" x14ac:dyDescent="0.3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3">
      <c r="A24" s="87" t="s">
        <v>61</v>
      </c>
      <c r="B24" s="95"/>
      <c r="C24" s="95">
        <f>IF(RES_hh_tes_in!C24=0,0,1000000/0.086*RES_hh_tes_in!C24/RES_hh_num_in!C24)</f>
        <v>1229.0732656125715</v>
      </c>
      <c r="D24" s="95">
        <f>IF(RES_hh_tes_in!D24=0,0,1000000/0.086*RES_hh_tes_in!D24/RES_hh_num_in!D24)</f>
        <v>1472.4026909503189</v>
      </c>
      <c r="E24" s="95">
        <f>IF(RES_hh_tes_in!E24=0,0,1000000/0.086*RES_hh_tes_in!E24/RES_hh_num_in!E24)</f>
        <v>1381.7130242347375</v>
      </c>
      <c r="F24" s="95">
        <f>IF(RES_hh_tes_in!F24=0,0,1000000/0.086*RES_hh_tes_in!F24/RES_hh_num_in!F24)</f>
        <v>1489.8840727094703</v>
      </c>
      <c r="G24" s="95">
        <f>IF(RES_hh_tes_in!G24=0,0,1000000/0.086*RES_hh_tes_in!G24/RES_hh_num_in!G24)</f>
        <v>1220.3905132388836</v>
      </c>
      <c r="H24" s="95">
        <f>IF(RES_hh_tes_in!H24=0,0,1000000/0.086*RES_hh_tes_in!H24/RES_hh_num_in!H24)</f>
        <v>1244.6327450535578</v>
      </c>
      <c r="I24" s="95">
        <f>IF(RES_hh_tes_in!I24=0,0,1000000/0.086*RES_hh_tes_in!I24/RES_hh_num_in!I24)</f>
        <v>1314.4286027236867</v>
      </c>
      <c r="J24" s="95">
        <f>IF(RES_hh_tes_in!J24=0,0,1000000/0.086*RES_hh_tes_in!J24/RES_hh_num_in!J24)</f>
        <v>1389.8920895406195</v>
      </c>
      <c r="K24" s="95">
        <f>IF(RES_hh_tes_in!K24=0,0,1000000/0.086*RES_hh_tes_in!K24/RES_hh_num_in!K24)</f>
        <v>1289.7131565833067</v>
      </c>
      <c r="L24" s="95">
        <f>IF(RES_hh_tes_in!L24=0,0,1000000/0.086*RES_hh_tes_in!L24/RES_hh_num_in!L24)</f>
        <v>1378.5866907435034</v>
      </c>
      <c r="M24" s="95">
        <f>IF(RES_hh_tes_in!M24=0,0,1000000/0.086*RES_hh_tes_in!M24/RES_hh_num_in!M24)</f>
        <v>1263.7386362824009</v>
      </c>
      <c r="N24" s="95">
        <f>IF(RES_hh_tes_in!N24=0,0,1000000/0.086*RES_hh_tes_in!N24/RES_hh_num_in!N24)</f>
        <v>1414.6775285293384</v>
      </c>
      <c r="O24" s="95">
        <f>IF(RES_hh_tes_in!O24=0,0,1000000/0.086*RES_hh_tes_in!O24/RES_hh_num_in!O24)</f>
        <v>1289.1691805045484</v>
      </c>
      <c r="P24" s="95">
        <f>IF(RES_hh_tes_in!P24=0,0,1000000/0.086*RES_hh_tes_in!P24/RES_hh_num_in!P24)</f>
        <v>1313.183017189046</v>
      </c>
      <c r="Q24" s="95">
        <f>IF(RES_hh_tes_in!Q24=0,0,1000000/0.086*RES_hh_tes_in!Q24/RES_hh_num_in!Q24)</f>
        <v>1223.5098193303857</v>
      </c>
    </row>
    <row r="25" spans="1:17" ht="12" customHeight="1" x14ac:dyDescent="0.3">
      <c r="A25" s="51" t="s">
        <v>60</v>
      </c>
      <c r="B25" s="22"/>
      <c r="C25" s="22">
        <f>IF(RES_hh_tes_in!C25=0,0,1000000/0.086*RES_hh_tes_in!C25/RES_hh_num_in!C25)</f>
        <v>1519.4085477359106</v>
      </c>
      <c r="D25" s="22">
        <f>IF(RES_hh_tes_in!D25=0,0,1000000/0.086*RES_hh_tes_in!D25/RES_hh_num_in!D25)</f>
        <v>1564.980409019568</v>
      </c>
      <c r="E25" s="22">
        <f>IF(RES_hh_tes_in!E25=0,0,1000000/0.086*RES_hh_tes_in!E25/RES_hh_num_in!E25)</f>
        <v>1588.2277769261339</v>
      </c>
      <c r="F25" s="22">
        <f>IF(RES_hh_tes_in!F25=0,0,1000000/0.086*RES_hh_tes_in!F25/RES_hh_num_in!F25)</f>
        <v>1546.7291442581391</v>
      </c>
      <c r="G25" s="22">
        <f>IF(RES_hh_tes_in!G25=0,0,1000000/0.086*RES_hh_tes_in!G25/RES_hh_num_in!G25)</f>
        <v>1641.5500175094849</v>
      </c>
      <c r="H25" s="22">
        <f>IF(RES_hh_tes_in!H25=0,0,1000000/0.086*RES_hh_tes_in!H25/RES_hh_num_in!H25)</f>
        <v>1571.5074563450846</v>
      </c>
      <c r="I25" s="22">
        <f>IF(RES_hh_tes_in!I25=0,0,1000000/0.086*RES_hh_tes_in!I25/RES_hh_num_in!I25)</f>
        <v>1519.6693877961779</v>
      </c>
      <c r="J25" s="22">
        <f>IF(RES_hh_tes_in!J25=0,0,1000000/0.086*RES_hh_tes_in!J25/RES_hh_num_in!J25)</f>
        <v>1499.0692614234104</v>
      </c>
      <c r="K25" s="22">
        <f>IF(RES_hh_tes_in!K25=0,0,1000000/0.086*RES_hh_tes_in!K25/RES_hh_num_in!K25)</f>
        <v>1427.9918784147951</v>
      </c>
      <c r="L25" s="22">
        <f>IF(RES_hh_tes_in!L25=0,0,1000000/0.086*RES_hh_tes_in!L25/RES_hh_num_in!L25)</f>
        <v>1567.1990442956323</v>
      </c>
      <c r="M25" s="22">
        <f>IF(RES_hh_tes_in!M25=0,0,1000000/0.086*RES_hh_tes_in!M25/RES_hh_num_in!M25)</f>
        <v>1529.9313361409384</v>
      </c>
      <c r="N25" s="22">
        <f>IF(RES_hh_tes_in!N25=0,0,1000000/0.086*RES_hh_tes_in!N25/RES_hh_num_in!N25)</f>
        <v>1565.460715593116</v>
      </c>
      <c r="O25" s="22">
        <f>IF(RES_hh_tes_in!O25=0,0,1000000/0.086*RES_hh_tes_in!O25/RES_hh_num_in!O25)</f>
        <v>1702.3317317481121</v>
      </c>
      <c r="P25" s="22">
        <f>IF(RES_hh_tes_in!P25=0,0,1000000/0.086*RES_hh_tes_in!P25/RES_hh_num_in!P25)</f>
        <v>1589.323663303958</v>
      </c>
      <c r="Q25" s="22">
        <f>IF(RES_hh_tes_in!Q25=0,0,1000000/0.086*RES_hh_tes_in!Q25/RES_hh_num_in!Q25)</f>
        <v>1677.5150092509184</v>
      </c>
    </row>
    <row r="26" spans="1:17" ht="12" customHeight="1" x14ac:dyDescent="0.3">
      <c r="A26" s="49" t="s">
        <v>59</v>
      </c>
      <c r="B26" s="18"/>
      <c r="C26" s="18">
        <f>IF(RES_hh_tes_in!C26=0,0,1000000/0.086*RES_hh_tes_in!C26/RES_hh_num_in!C26)</f>
        <v>528.05857923200858</v>
      </c>
      <c r="D26" s="18">
        <f>IF(RES_hh_tes_in!D26=0,0,1000000/0.086*RES_hh_tes_in!D26/RES_hh_num_in!D26)</f>
        <v>535.12213452267838</v>
      </c>
      <c r="E26" s="18">
        <f>IF(RES_hh_tes_in!E26=0,0,1000000/0.086*RES_hh_tes_in!E26/RES_hh_num_in!E26)</f>
        <v>522.21298420986329</v>
      </c>
      <c r="F26" s="18">
        <f>IF(RES_hh_tes_in!F26=0,0,1000000/0.086*RES_hh_tes_in!F26/RES_hh_num_in!F26)</f>
        <v>601.99954867389874</v>
      </c>
      <c r="G26" s="18">
        <f>IF(RES_hh_tes_in!G26=0,0,1000000/0.086*RES_hh_tes_in!G26/RES_hh_num_in!G26)</f>
        <v>541.12698223398354</v>
      </c>
      <c r="H26" s="18">
        <f>IF(RES_hh_tes_in!H26=0,0,1000000/0.086*RES_hh_tes_in!H26/RES_hh_num_in!H26)</f>
        <v>539.66376758281729</v>
      </c>
      <c r="I26" s="18">
        <f>IF(RES_hh_tes_in!I26=0,0,1000000/0.086*RES_hh_tes_in!I26/RES_hh_num_in!I26)</f>
        <v>580.60676569839575</v>
      </c>
      <c r="J26" s="18">
        <f>IF(RES_hh_tes_in!J26=0,0,1000000/0.086*RES_hh_tes_in!J26/RES_hh_num_in!J26)</f>
        <v>592.0441703562467</v>
      </c>
      <c r="K26" s="18">
        <f>IF(RES_hh_tes_in!K26=0,0,1000000/0.086*RES_hh_tes_in!K26/RES_hh_num_in!K26)</f>
        <v>598.45882303556562</v>
      </c>
      <c r="L26" s="18">
        <f>IF(RES_hh_tes_in!L26=0,0,1000000/0.086*RES_hh_tes_in!L26/RES_hh_num_in!L26)</f>
        <v>630.1623878566262</v>
      </c>
      <c r="M26" s="18">
        <f>IF(RES_hh_tes_in!M26=0,0,1000000/0.086*RES_hh_tes_in!M26/RES_hh_num_in!M26)</f>
        <v>571.72890248559929</v>
      </c>
      <c r="N26" s="18">
        <f>IF(RES_hh_tes_in!N26=0,0,1000000/0.086*RES_hh_tes_in!N26/RES_hh_num_in!N26)</f>
        <v>597.88678226565639</v>
      </c>
      <c r="O26" s="18">
        <f>IF(RES_hh_tes_in!O26=0,0,1000000/0.086*RES_hh_tes_in!O26/RES_hh_num_in!O26)</f>
        <v>598.83795022192089</v>
      </c>
      <c r="P26" s="18">
        <f>IF(RES_hh_tes_in!P26=0,0,1000000/0.086*RES_hh_tes_in!P26/RES_hh_num_in!P26)</f>
        <v>588.91988752402051</v>
      </c>
      <c r="Q26" s="18">
        <f>IF(RES_hh_tes_in!Q26=0,0,1000000/0.086*RES_hh_tes_in!Q26/RES_hh_num_in!Q26)</f>
        <v>547.15303443529911</v>
      </c>
    </row>
    <row r="27" spans="1:17" ht="12.9" customHeight="1" x14ac:dyDescent="0.3">
      <c r="A27" s="89" t="s">
        <v>62</v>
      </c>
      <c r="B27" s="96"/>
      <c r="C27" s="96">
        <f>IF(RES_hh_tes_in!C27=0,0,1000000/0.086*RES_hh_tes_in!C27/RES_hh_num_in!C27)</f>
        <v>647.38644128518547</v>
      </c>
      <c r="D27" s="96">
        <f>IF(RES_hh_tes_in!D27=0,0,1000000/0.086*RES_hh_tes_in!D27/RES_hh_num_in!D27)</f>
        <v>668.27481389895843</v>
      </c>
      <c r="E27" s="96">
        <f>IF(RES_hh_tes_in!E27=0,0,1000000/0.086*RES_hh_tes_in!E27/RES_hh_num_in!E27)</f>
        <v>688.84954678838324</v>
      </c>
      <c r="F27" s="96">
        <f>IF(RES_hh_tes_in!F27=0,0,1000000/0.086*RES_hh_tes_in!F27/RES_hh_num_in!F27)</f>
        <v>706.30422790525029</v>
      </c>
      <c r="G27" s="96">
        <f>IF(RES_hh_tes_in!G27=0,0,1000000/0.086*RES_hh_tes_in!G27/RES_hh_num_in!G27)</f>
        <v>694.55550185180277</v>
      </c>
      <c r="H27" s="96">
        <f>IF(RES_hh_tes_in!H27=0,0,1000000/0.086*RES_hh_tes_in!H27/RES_hh_num_in!H27)</f>
        <v>745.03030926704741</v>
      </c>
      <c r="I27" s="96">
        <f>IF(RES_hh_tes_in!I27=0,0,1000000/0.086*RES_hh_tes_in!I27/RES_hh_num_in!I27)</f>
        <v>729.5258660146161</v>
      </c>
      <c r="J27" s="96">
        <f>IF(RES_hh_tes_in!J27=0,0,1000000/0.086*RES_hh_tes_in!J27/RES_hh_num_in!J27)</f>
        <v>728.63018424586778</v>
      </c>
      <c r="K27" s="96">
        <f>IF(RES_hh_tes_in!K27=0,0,1000000/0.086*RES_hh_tes_in!K27/RES_hh_num_in!K27)</f>
        <v>713.0928286527452</v>
      </c>
      <c r="L27" s="96">
        <f>IF(RES_hh_tes_in!L27=0,0,1000000/0.086*RES_hh_tes_in!L27/RES_hh_num_in!L27)</f>
        <v>739.24322637163584</v>
      </c>
      <c r="M27" s="96">
        <f>IF(RES_hh_tes_in!M27=0,0,1000000/0.086*RES_hh_tes_in!M27/RES_hh_num_in!M27)</f>
        <v>743.75470744330528</v>
      </c>
      <c r="N27" s="96">
        <f>IF(RES_hh_tes_in!N27=0,0,1000000/0.086*RES_hh_tes_in!N27/RES_hh_num_in!N27)</f>
        <v>738.87665163636927</v>
      </c>
      <c r="O27" s="96">
        <f>IF(RES_hh_tes_in!O27=0,0,1000000/0.086*RES_hh_tes_in!O27/RES_hh_num_in!O27)</f>
        <v>770.03333787059341</v>
      </c>
      <c r="P27" s="96">
        <f>IF(RES_hh_tes_in!P27=0,0,1000000/0.086*RES_hh_tes_in!P27/RES_hh_num_in!P27)</f>
        <v>759.64756828983263</v>
      </c>
      <c r="Q27" s="96">
        <f>IF(RES_hh_tes_in!Q27=0,0,1000000/0.086*RES_hh_tes_in!Q27/RES_hh_num_in!Q27)</f>
        <v>764.47992761858609</v>
      </c>
    </row>
    <row r="28" spans="1:17" ht="12" customHeight="1" x14ac:dyDescent="0.3">
      <c r="A28" s="87" t="s">
        <v>58</v>
      </c>
      <c r="B28" s="95"/>
      <c r="C28" s="95">
        <f>IF(RES_hh_tes_in!C28=0,0,1000000/0.086*RES_hh_tes_in!C28/RES_hh_num_in!C28)</f>
        <v>491.52448456256866</v>
      </c>
      <c r="D28" s="95">
        <f>IF(RES_hh_tes_in!D28=0,0,1000000/0.086*RES_hh_tes_in!D28/RES_hh_num_in!D28)</f>
        <v>560.3500134219795</v>
      </c>
      <c r="E28" s="95">
        <f>IF(RES_hh_tes_in!E28=0,0,1000000/0.086*RES_hh_tes_in!E28/RES_hh_num_in!E28)</f>
        <v>655.10211713077626</v>
      </c>
      <c r="F28" s="95">
        <f>IF(RES_hh_tes_in!F28=0,0,1000000/0.086*RES_hh_tes_in!F28/RES_hh_num_in!F28)</f>
        <v>665.62153775974673</v>
      </c>
      <c r="G28" s="95">
        <f>IF(RES_hh_tes_in!G28=0,0,1000000/0.086*RES_hh_tes_in!G28/RES_hh_num_in!G28)</f>
        <v>673.8595677718173</v>
      </c>
      <c r="H28" s="95">
        <f>IF(RES_hh_tes_in!H28=0,0,1000000/0.086*RES_hh_tes_in!H28/RES_hh_num_in!H28)</f>
        <v>689.30248177907083</v>
      </c>
      <c r="I28" s="95">
        <f>IF(RES_hh_tes_in!I28=0,0,1000000/0.086*RES_hh_tes_in!I28/RES_hh_num_in!I28)</f>
        <v>675.26509045476269</v>
      </c>
      <c r="J28" s="95">
        <f>IF(RES_hh_tes_in!J28=0,0,1000000/0.086*RES_hh_tes_in!J28/RES_hh_num_in!J28)</f>
        <v>694.34385478792581</v>
      </c>
      <c r="K28" s="95">
        <f>IF(RES_hh_tes_in!K28=0,0,1000000/0.086*RES_hh_tes_in!K28/RES_hh_num_in!K28)</f>
        <v>701.98530103457961</v>
      </c>
      <c r="L28" s="95">
        <f>IF(RES_hh_tes_in!L28=0,0,1000000/0.086*RES_hh_tes_in!L28/RES_hh_num_in!L28)</f>
        <v>719.11523426152496</v>
      </c>
      <c r="M28" s="95">
        <f>IF(RES_hh_tes_in!M28=0,0,1000000/0.086*RES_hh_tes_in!M28/RES_hh_num_in!M28)</f>
        <v>724.55503042215344</v>
      </c>
      <c r="N28" s="95">
        <f>IF(RES_hh_tes_in!N28=0,0,1000000/0.086*RES_hh_tes_in!N28/RES_hh_num_in!N28)</f>
        <v>727.83500881797943</v>
      </c>
      <c r="O28" s="95">
        <f>IF(RES_hh_tes_in!O28=0,0,1000000/0.086*RES_hh_tes_in!O28/RES_hh_num_in!O28)</f>
        <v>725.17974911863155</v>
      </c>
      <c r="P28" s="95">
        <f>IF(RES_hh_tes_in!P28=0,0,1000000/0.086*RES_hh_tes_in!P28/RES_hh_num_in!P28)</f>
        <v>722.03274635134346</v>
      </c>
      <c r="Q28" s="95">
        <f>IF(RES_hh_tes_in!Q28=0,0,1000000/0.086*RES_hh_tes_in!Q28/RES_hh_num_in!Q28)</f>
        <v>723.43372348208231</v>
      </c>
    </row>
    <row r="29" spans="1:17" s="28" customFormat="1" ht="12" customHeight="1" x14ac:dyDescent="0.3">
      <c r="A29" s="87" t="s">
        <v>84</v>
      </c>
      <c r="B29" s="95"/>
      <c r="C29" s="95">
        <f>IF(RES_hh_tes_in!C29=0,0,1000000/0.086*RES_hh_tes_in!C29/RES_hh_num_in!C29)</f>
        <v>759.22569939930122</v>
      </c>
      <c r="D29" s="95">
        <f>IF(RES_hh_tes_in!D29=0,0,1000000/0.086*RES_hh_tes_in!D29/RES_hh_num_in!D29)</f>
        <v>720.4756952513743</v>
      </c>
      <c r="E29" s="95">
        <f>IF(RES_hh_tes_in!E29=0,0,1000000/0.086*RES_hh_tes_in!E29/RES_hh_num_in!E29)</f>
        <v>802.45831045593366</v>
      </c>
      <c r="F29" s="95">
        <f>IF(RES_hh_tes_in!F29=0,0,1000000/0.086*RES_hh_tes_in!F29/RES_hh_num_in!F29)</f>
        <v>728.88147151907219</v>
      </c>
      <c r="G29" s="95">
        <f>IF(RES_hh_tes_in!G29=0,0,1000000/0.086*RES_hh_tes_in!G29/RES_hh_num_in!G29)</f>
        <v>778.55134127404983</v>
      </c>
      <c r="H29" s="95">
        <f>IF(RES_hh_tes_in!H29=0,0,1000000/0.086*RES_hh_tes_in!H29/RES_hh_num_in!H29)</f>
        <v>798.97689858770275</v>
      </c>
      <c r="I29" s="95">
        <f>IF(RES_hh_tes_in!I29=0,0,1000000/0.086*RES_hh_tes_in!I29/RES_hh_num_in!I29)</f>
        <v>744.1879732787952</v>
      </c>
      <c r="J29" s="95">
        <f>IF(RES_hh_tes_in!J29=0,0,1000000/0.086*RES_hh_tes_in!J29/RES_hh_num_in!J29)</f>
        <v>726.481437576909</v>
      </c>
      <c r="K29" s="95">
        <f>IF(RES_hh_tes_in!K29=0,0,1000000/0.086*RES_hh_tes_in!K29/RES_hh_num_in!K29)</f>
        <v>831.09250078394064</v>
      </c>
      <c r="L29" s="95">
        <f>IF(RES_hh_tes_in!L29=0,0,1000000/0.086*RES_hh_tes_in!L29/RES_hh_num_in!L29)</f>
        <v>1264.4164261376654</v>
      </c>
      <c r="M29" s="95">
        <f>IF(RES_hh_tes_in!M29=0,0,1000000/0.086*RES_hh_tes_in!M29/RES_hh_num_in!M29)</f>
        <v>1011.7471158698568</v>
      </c>
      <c r="N29" s="95">
        <f>IF(RES_hh_tes_in!N29=0,0,1000000/0.086*RES_hh_tes_in!N29/RES_hh_num_in!N29)</f>
        <v>935.92359521542619</v>
      </c>
      <c r="O29" s="95">
        <f>IF(RES_hh_tes_in!O29=0,0,1000000/0.086*RES_hh_tes_in!O29/RES_hh_num_in!O29)</f>
        <v>704.15516502527703</v>
      </c>
      <c r="P29" s="95">
        <f>IF(RES_hh_tes_in!P29=0,0,1000000/0.086*RES_hh_tes_in!P29/RES_hh_num_in!P29)</f>
        <v>732.1891202261877</v>
      </c>
      <c r="Q29" s="95">
        <f>IF(RES_hh_tes_in!Q29=0,0,1000000/0.086*RES_hh_tes_in!Q29/RES_hh_num_in!Q29)</f>
        <v>764.39437584856228</v>
      </c>
    </row>
    <row r="30" spans="1:17" ht="12" customHeight="1" x14ac:dyDescent="0.3">
      <c r="A30" s="87" t="s">
        <v>109</v>
      </c>
      <c r="B30" s="95"/>
      <c r="C30" s="95">
        <f>IF(RES_hh_tes_in!C30=0,0,1000000/0.086*RES_hh_tes_in!C30/RES_hh_num_in!C30)</f>
        <v>561.34041865727295</v>
      </c>
      <c r="D30" s="95">
        <f>IF(RES_hh_tes_in!D30=0,0,1000000/0.086*RES_hh_tes_in!D30/RES_hh_num_in!D30)</f>
        <v>584.89719303808852</v>
      </c>
      <c r="E30" s="95">
        <f>IF(RES_hh_tes_in!E30=0,0,1000000/0.086*RES_hh_tes_in!E30/RES_hh_num_in!E30)</f>
        <v>589.18851873587357</v>
      </c>
      <c r="F30" s="95">
        <f>IF(RES_hh_tes_in!F30=0,0,1000000/0.086*RES_hh_tes_in!F30/RES_hh_num_in!F30)</f>
        <v>616.5759139409513</v>
      </c>
      <c r="G30" s="95">
        <f>IF(RES_hh_tes_in!G30=0,0,1000000/0.086*RES_hh_tes_in!G30/RES_hh_num_in!G30)</f>
        <v>615.24302587096349</v>
      </c>
      <c r="H30" s="95">
        <f>IF(RES_hh_tes_in!H30=0,0,1000000/0.086*RES_hh_tes_in!H30/RES_hh_num_in!H30)</f>
        <v>634.46212083068394</v>
      </c>
      <c r="I30" s="95">
        <f>IF(RES_hh_tes_in!I30=0,0,1000000/0.086*RES_hh_tes_in!I30/RES_hh_num_in!I30)</f>
        <v>632.1549418560212</v>
      </c>
      <c r="J30" s="95">
        <f>IF(RES_hh_tes_in!J30=0,0,1000000/0.086*RES_hh_tes_in!J30/RES_hh_num_in!J30)</f>
        <v>642.89710243586899</v>
      </c>
      <c r="K30" s="95">
        <f>IF(RES_hh_tes_in!K30=0,0,1000000/0.086*RES_hh_tes_in!K30/RES_hh_num_in!K30)</f>
        <v>633.49932171722389</v>
      </c>
      <c r="L30" s="95">
        <f>IF(RES_hh_tes_in!L30=0,0,1000000/0.086*RES_hh_tes_in!L30/RES_hh_num_in!L30)</f>
        <v>615.4739398271555</v>
      </c>
      <c r="M30" s="95">
        <f>IF(RES_hh_tes_in!M30=0,0,1000000/0.086*RES_hh_tes_in!M30/RES_hh_num_in!M30)</f>
        <v>615.56886515147482</v>
      </c>
      <c r="N30" s="95">
        <f>IF(RES_hh_tes_in!N30=0,0,1000000/0.086*RES_hh_tes_in!N30/RES_hh_num_in!N30)</f>
        <v>628.27577904358873</v>
      </c>
      <c r="O30" s="95">
        <f>IF(RES_hh_tes_in!O30=0,0,1000000/0.086*RES_hh_tes_in!O30/RES_hh_num_in!O30)</f>
        <v>610.34157865416444</v>
      </c>
      <c r="P30" s="95">
        <f>IF(RES_hh_tes_in!P30=0,0,1000000/0.086*RES_hh_tes_in!P30/RES_hh_num_in!P30)</f>
        <v>635.81116598216067</v>
      </c>
      <c r="Q30" s="95">
        <f>IF(RES_hh_tes_in!Q30=0,0,1000000/0.086*RES_hh_tes_in!Q30/RES_hh_num_in!Q30)</f>
        <v>628.65864232616855</v>
      </c>
    </row>
    <row r="31" spans="1:17" ht="12" customHeight="1" x14ac:dyDescent="0.3">
      <c r="A31" s="87" t="s">
        <v>55</v>
      </c>
      <c r="B31" s="95"/>
      <c r="C31" s="95">
        <f>IF(RES_hh_tes_in!C31=0,0,1000000/0.086*RES_hh_tes_in!C31/RES_hh_num_in!C31)</f>
        <v>915.51508942925318</v>
      </c>
      <c r="D31" s="95">
        <f>IF(RES_hh_tes_in!D31=0,0,1000000/0.086*RES_hh_tes_in!D31/RES_hh_num_in!D31)</f>
        <v>471.81109171062917</v>
      </c>
      <c r="E31" s="95">
        <f>IF(RES_hh_tes_in!E31=0,0,1000000/0.086*RES_hh_tes_in!E31/RES_hh_num_in!E31)</f>
        <v>485.38030552765099</v>
      </c>
      <c r="F31" s="95">
        <f>IF(RES_hh_tes_in!F31=0,0,1000000/0.086*RES_hh_tes_in!F31/RES_hh_num_in!F31)</f>
        <v>434.33255153735865</v>
      </c>
      <c r="G31" s="95">
        <f>IF(RES_hh_tes_in!G31=0,0,1000000/0.086*RES_hh_tes_in!G31/RES_hh_num_in!G31)</f>
        <v>688.33916305639116</v>
      </c>
      <c r="H31" s="95">
        <f>IF(RES_hh_tes_in!H31=0,0,1000000/0.086*RES_hh_tes_in!H31/RES_hh_num_in!H31)</f>
        <v>662.74761483696398</v>
      </c>
      <c r="I31" s="95">
        <f>IF(RES_hh_tes_in!I31=0,0,1000000/0.086*RES_hh_tes_in!I31/RES_hh_num_in!I31)</f>
        <v>726.40065109494071</v>
      </c>
      <c r="J31" s="95">
        <f>IF(RES_hh_tes_in!J31=0,0,1000000/0.086*RES_hh_tes_in!J31/RES_hh_num_in!J31)</f>
        <v>495.79050245654071</v>
      </c>
      <c r="K31" s="95">
        <f>IF(RES_hh_tes_in!K31=0,0,1000000/0.086*RES_hh_tes_in!K31/RES_hh_num_in!K31)</f>
        <v>644.58334824684573</v>
      </c>
      <c r="L31" s="95">
        <f>IF(RES_hh_tes_in!L31=0,0,1000000/0.086*RES_hh_tes_in!L31/RES_hh_num_in!L31)</f>
        <v>497.22541806745897</v>
      </c>
      <c r="M31" s="95">
        <f>IF(RES_hh_tes_in!M31=0,0,1000000/0.086*RES_hh_tes_in!M31/RES_hh_num_in!M31)</f>
        <v>879.86539260359757</v>
      </c>
      <c r="N31" s="95">
        <f>IF(RES_hh_tes_in!N31=0,0,1000000/0.086*RES_hh_tes_in!N31/RES_hh_num_in!N31)</f>
        <v>524.36385981175454</v>
      </c>
      <c r="O31" s="95">
        <f>IF(RES_hh_tes_in!O31=0,0,1000000/0.086*RES_hh_tes_in!O31/RES_hh_num_in!O31)</f>
        <v>495.42313215843905</v>
      </c>
      <c r="P31" s="95">
        <f>IF(RES_hh_tes_in!P31=0,0,1000000/0.086*RES_hh_tes_in!P31/RES_hh_num_in!P31)</f>
        <v>521.5895707822782</v>
      </c>
      <c r="Q31" s="95">
        <f>IF(RES_hh_tes_in!Q31=0,0,1000000/0.086*RES_hh_tes_in!Q31/RES_hh_num_in!Q31)</f>
        <v>555.34117241663307</v>
      </c>
    </row>
    <row r="32" spans="1:17" ht="12" customHeight="1" x14ac:dyDescent="0.3">
      <c r="A32" s="49" t="s">
        <v>60</v>
      </c>
      <c r="B32" s="18"/>
      <c r="C32" s="18">
        <f>IF(RES_hh_tes_in!C32=0,0,1000000/0.086*RES_hh_tes_in!C32/RES_hh_num_in!C32)</f>
        <v>693.47472697233866</v>
      </c>
      <c r="D32" s="18">
        <f>IF(RES_hh_tes_in!D32=0,0,1000000/0.086*RES_hh_tes_in!D32/RES_hh_num_in!D32)</f>
        <v>726.19425828453598</v>
      </c>
      <c r="E32" s="18">
        <f>IF(RES_hh_tes_in!E32=0,0,1000000/0.086*RES_hh_tes_in!E32/RES_hh_num_in!E32)</f>
        <v>760.93016747156491</v>
      </c>
      <c r="F32" s="18">
        <f>IF(RES_hh_tes_in!F32=0,0,1000000/0.086*RES_hh_tes_in!F32/RES_hh_num_in!F32)</f>
        <v>772.02765027734017</v>
      </c>
      <c r="G32" s="18">
        <f>IF(RES_hh_tes_in!G32=0,0,1000000/0.086*RES_hh_tes_in!G32/RES_hh_num_in!G32)</f>
        <v>739.52086671979441</v>
      </c>
      <c r="H32" s="18">
        <f>IF(RES_hh_tes_in!H32=0,0,1000000/0.086*RES_hh_tes_in!H32/RES_hh_num_in!H32)</f>
        <v>806.21938065469601</v>
      </c>
      <c r="I32" s="18">
        <f>IF(RES_hh_tes_in!I32=0,0,1000000/0.086*RES_hh_tes_in!I32/RES_hh_num_in!I32)</f>
        <v>765.07676563518294</v>
      </c>
      <c r="J32" s="18">
        <f>IF(RES_hh_tes_in!J32=0,0,1000000/0.086*RES_hh_tes_in!J32/RES_hh_num_in!J32)</f>
        <v>785.29338134125328</v>
      </c>
      <c r="K32" s="18">
        <f>IF(RES_hh_tes_in!K32=0,0,1000000/0.086*RES_hh_tes_in!K32/RES_hh_num_in!K32)</f>
        <v>769.43404221261005</v>
      </c>
      <c r="L32" s="18">
        <f>IF(RES_hh_tes_in!L32=0,0,1000000/0.086*RES_hh_tes_in!L32/RES_hh_num_in!L32)</f>
        <v>817.04660909813617</v>
      </c>
      <c r="M32" s="18">
        <f>IF(RES_hh_tes_in!M32=0,0,1000000/0.086*RES_hh_tes_in!M32/RES_hh_num_in!M32)</f>
        <v>798.74246531302163</v>
      </c>
      <c r="N32" s="18">
        <f>IF(RES_hh_tes_in!N32=0,0,1000000/0.086*RES_hh_tes_in!N32/RES_hh_num_in!N32)</f>
        <v>835.62107128733965</v>
      </c>
      <c r="O32" s="18">
        <f>IF(RES_hh_tes_in!O32=0,0,1000000/0.086*RES_hh_tes_in!O32/RES_hh_num_in!O32)</f>
        <v>841.74324216654566</v>
      </c>
      <c r="P32" s="18">
        <f>IF(RES_hh_tes_in!P32=0,0,1000000/0.086*RES_hh_tes_in!P32/RES_hh_num_in!P32)</f>
        <v>806.28588883827319</v>
      </c>
      <c r="Q32" s="18">
        <f>IF(RES_hh_tes_in!Q32=0,0,1000000/0.086*RES_hh_tes_in!Q32/RES_hh_num_in!Q32)</f>
        <v>831.26657189894377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124</v>
      </c>
      <c r="B3" s="100"/>
      <c r="C3" s="100">
        <f>IF(RES_hh_emi_in!C3=0,0,1000000*RES_hh_emi_in!C3/RES_hh_num_in!C3)</f>
        <v>2381.6073559606748</v>
      </c>
      <c r="D3" s="100">
        <f>IF(RES_hh_emi_in!D3=0,0,1000000*RES_hh_emi_in!D3/RES_hh_num_in!D3)</f>
        <v>2306.3566315844309</v>
      </c>
      <c r="E3" s="100">
        <f>IF(RES_hh_emi_in!E3=0,0,1000000*RES_hh_emi_in!E3/RES_hh_num_in!E3)</f>
        <v>2173.5883558979267</v>
      </c>
      <c r="F3" s="100">
        <f>IF(RES_hh_emi_in!F3=0,0,1000000*RES_hh_emi_in!F3/RES_hh_num_in!F3)</f>
        <v>2232.7441540431746</v>
      </c>
      <c r="G3" s="100">
        <f>IF(RES_hh_emi_in!G3=0,0,1000000*RES_hh_emi_in!G3/RES_hh_num_in!G3)</f>
        <v>2192.636658241971</v>
      </c>
      <c r="H3" s="100">
        <f>IF(RES_hh_emi_in!H3=0,0,1000000*RES_hh_emi_in!H3/RES_hh_num_in!H3)</f>
        <v>2122.9313575291503</v>
      </c>
      <c r="I3" s="100">
        <f>IF(RES_hh_emi_in!I3=0,0,1000000*RES_hh_emi_in!I3/RES_hh_num_in!I3)</f>
        <v>1371.3713758826868</v>
      </c>
      <c r="J3" s="100">
        <f>IF(RES_hh_emi_in!J3=0,0,1000000*RES_hh_emi_in!J3/RES_hh_num_in!J3)</f>
        <v>2088.8753380132775</v>
      </c>
      <c r="K3" s="100">
        <f>IF(RES_hh_emi_in!K3=0,0,1000000*RES_hh_emi_in!K3/RES_hh_num_in!K3)</f>
        <v>1943.3189599383447</v>
      </c>
      <c r="L3" s="100">
        <f>IF(RES_hh_emi_in!L3=0,0,1000000*RES_hh_emi_in!L3/RES_hh_num_in!L3)</f>
        <v>2090.6767152449079</v>
      </c>
      <c r="M3" s="100">
        <f>IF(RES_hh_emi_in!M3=0,0,1000000*RES_hh_emi_in!M3/RES_hh_num_in!M3)</f>
        <v>1621.5140434679695</v>
      </c>
      <c r="N3" s="100">
        <f>IF(RES_hh_emi_in!N3=0,0,1000000*RES_hh_emi_in!N3/RES_hh_num_in!N3)</f>
        <v>1902.0501313278153</v>
      </c>
      <c r="O3" s="100">
        <f>IF(RES_hh_emi_in!O3=0,0,1000000*RES_hh_emi_in!O3/RES_hh_num_in!O3)</f>
        <v>1461.7636896096319</v>
      </c>
      <c r="P3" s="100">
        <f>IF(RES_hh_emi_in!P3=0,0,1000000*RES_hh_emi_in!P3/RES_hh_num_in!P3)</f>
        <v>1397.0519969088361</v>
      </c>
      <c r="Q3" s="100">
        <f>IF(RES_hh_emi_in!Q3=0,0,1000000*RES_hh_emi_in!Q3/RES_hh_num_in!Q3)</f>
        <v>1505.8909369008497</v>
      </c>
    </row>
    <row r="4" spans="1:17" ht="12.9" customHeight="1" x14ac:dyDescent="0.3">
      <c r="A4" s="89" t="s">
        <v>65</v>
      </c>
      <c r="B4" s="96"/>
      <c r="C4" s="96">
        <f>IF(RES_hh_emi_in!C4=0,0,1000000*RES_hh_emi_in!C4/RES_hh_num_in!C4)</f>
        <v>2024.7256696704956</v>
      </c>
      <c r="D4" s="96">
        <f>IF(RES_hh_emi_in!D4=0,0,1000000*RES_hh_emi_in!D4/RES_hh_num_in!D4)</f>
        <v>1938.2848776017197</v>
      </c>
      <c r="E4" s="96">
        <f>IF(RES_hh_emi_in!E4=0,0,1000000*RES_hh_emi_in!E4/RES_hh_num_in!E4)</f>
        <v>1833.0944122010012</v>
      </c>
      <c r="F4" s="96">
        <f>IF(RES_hh_emi_in!F4=0,0,1000000*RES_hh_emi_in!F4/RES_hh_num_in!F4)</f>
        <v>1872.2346823964688</v>
      </c>
      <c r="G4" s="96">
        <f>IF(RES_hh_emi_in!G4=0,0,1000000*RES_hh_emi_in!G4/RES_hh_num_in!G4)</f>
        <v>1863.031252405204</v>
      </c>
      <c r="H4" s="96">
        <f>IF(RES_hh_emi_in!H4=0,0,1000000*RES_hh_emi_in!H4/RES_hh_num_in!H4)</f>
        <v>1781.5689840105567</v>
      </c>
      <c r="I4" s="96">
        <f>IF(RES_hh_emi_in!I4=0,0,1000000*RES_hh_emi_in!I4/RES_hh_num_in!I4)</f>
        <v>1137.7848915422808</v>
      </c>
      <c r="J4" s="96">
        <f>IF(RES_hh_emi_in!J4=0,0,1000000*RES_hh_emi_in!J4/RES_hh_num_in!J4)</f>
        <v>1790.0551456056517</v>
      </c>
      <c r="K4" s="96">
        <f>IF(RES_hh_emi_in!K4=0,0,1000000*RES_hh_emi_in!K4/RES_hh_num_in!K4)</f>
        <v>1611.2838836561177</v>
      </c>
      <c r="L4" s="96">
        <f>IF(RES_hh_emi_in!L4=0,0,1000000*RES_hh_emi_in!L4/RES_hh_num_in!L4)</f>
        <v>1747.6214453841276</v>
      </c>
      <c r="M4" s="96">
        <f>IF(RES_hh_emi_in!M4=0,0,1000000*RES_hh_emi_in!M4/RES_hh_num_in!M4)</f>
        <v>1335.9703911922163</v>
      </c>
      <c r="N4" s="96">
        <f>IF(RES_hh_emi_in!N4=0,0,1000000*RES_hh_emi_in!N4/RES_hh_num_in!N4)</f>
        <v>1549.0228690154599</v>
      </c>
      <c r="O4" s="96">
        <f>IF(RES_hh_emi_in!O4=0,0,1000000*RES_hh_emi_in!O4/RES_hh_num_in!O4)</f>
        <v>1221.1283778500299</v>
      </c>
      <c r="P4" s="96">
        <f>IF(RES_hh_emi_in!P4=0,0,1000000*RES_hh_emi_in!P4/RES_hh_num_in!P4)</f>
        <v>1135.0261438589396</v>
      </c>
      <c r="Q4" s="96">
        <f>IF(RES_hh_emi_in!Q4=0,0,1000000*RES_hh_emi_in!Q4/RES_hh_num_in!Q4)</f>
        <v>1218.9180389848079</v>
      </c>
    </row>
    <row r="5" spans="1:17" ht="12" customHeight="1" x14ac:dyDescent="0.3">
      <c r="A5" s="87" t="s">
        <v>58</v>
      </c>
      <c r="B5" s="95"/>
      <c r="C5" s="95">
        <f>IF(RES_hh_emi_in!C5=0,0,1000000*RES_hh_emi_in!C5/RES_hh_num_in!C5)</f>
        <v>6180.9193954873235</v>
      </c>
      <c r="D5" s="95">
        <f>IF(RES_hh_emi_in!D5=0,0,1000000*RES_hh_emi_in!D5/RES_hh_num_in!D5)</f>
        <v>6783.9413981220478</v>
      </c>
      <c r="E5" s="95">
        <f>IF(RES_hh_emi_in!E5=0,0,1000000*RES_hh_emi_in!E5/RES_hh_num_in!E5)</f>
        <v>5880.8533126640941</v>
      </c>
      <c r="F5" s="95">
        <f>IF(RES_hh_emi_in!F5=0,0,1000000*RES_hh_emi_in!F5/RES_hh_num_in!F5)</f>
        <v>6157.5108938732455</v>
      </c>
      <c r="G5" s="95">
        <f>IF(RES_hh_emi_in!G5=0,0,1000000*RES_hh_emi_in!G5/RES_hh_num_in!G5)</f>
        <v>6510.285223478425</v>
      </c>
      <c r="H5" s="95">
        <f>IF(RES_hh_emi_in!H5=0,0,1000000*RES_hh_emi_in!H5/RES_hh_num_in!H5)</f>
        <v>6681.2441934891622</v>
      </c>
      <c r="I5" s="95">
        <f>IF(RES_hh_emi_in!I5=0,0,1000000*RES_hh_emi_in!I5/RES_hh_num_in!I5)</f>
        <v>5470.5168234367911</v>
      </c>
      <c r="J5" s="95">
        <f>IF(RES_hh_emi_in!J5=0,0,1000000*RES_hh_emi_in!J5/RES_hh_num_in!J5)</f>
        <v>5840.575664971966</v>
      </c>
      <c r="K5" s="95">
        <f>IF(RES_hh_emi_in!K5=0,0,1000000*RES_hh_emi_in!K5/RES_hh_num_in!K5)</f>
        <v>6009.7538301604382</v>
      </c>
      <c r="L5" s="95">
        <f>IF(RES_hh_emi_in!L5=0,0,1000000*RES_hh_emi_in!L5/RES_hh_num_in!L5)</f>
        <v>6469.1993474232931</v>
      </c>
      <c r="M5" s="95">
        <f>IF(RES_hh_emi_in!M5=0,0,1000000*RES_hh_emi_in!M5/RES_hh_num_in!M5)</f>
        <v>4979.9775254503111</v>
      </c>
      <c r="N5" s="95">
        <f>IF(RES_hh_emi_in!N5=0,0,1000000*RES_hh_emi_in!N5/RES_hh_num_in!N5)</f>
        <v>6144.4126802668006</v>
      </c>
      <c r="O5" s="95">
        <f>IF(RES_hh_emi_in!O5=0,0,1000000*RES_hh_emi_in!O5/RES_hh_num_in!O5)</f>
        <v>6430.9765919121446</v>
      </c>
      <c r="P5" s="95">
        <f>IF(RES_hh_emi_in!P5=0,0,1000000*RES_hh_emi_in!P5/RES_hh_num_in!P5)</f>
        <v>5114.9893654474026</v>
      </c>
      <c r="Q5" s="95">
        <f>IF(RES_hh_emi_in!Q5=0,0,1000000*RES_hh_emi_in!Q5/RES_hh_num_in!Q5)</f>
        <v>5107.2932555327097</v>
      </c>
    </row>
    <row r="6" spans="1:17" ht="12" customHeight="1" x14ac:dyDescent="0.3">
      <c r="A6" s="87" t="s">
        <v>84</v>
      </c>
      <c r="B6" s="95"/>
      <c r="C6" s="95">
        <f>IF(RES_hh_emi_in!C6=0,0,1000000*RES_hh_emi_in!C6/RES_hh_num_in!C6)</f>
        <v>1857.8977397461397</v>
      </c>
      <c r="D6" s="95">
        <f>IF(RES_hh_emi_in!D6=0,0,1000000*RES_hh_emi_in!D6/RES_hh_num_in!D6)</f>
        <v>1741.3978473517736</v>
      </c>
      <c r="E6" s="95">
        <f>IF(RES_hh_emi_in!E6=0,0,1000000*RES_hh_emi_in!E6/RES_hh_num_in!E6)</f>
        <v>2299.0530218413019</v>
      </c>
      <c r="F6" s="95">
        <f>IF(RES_hh_emi_in!F6=0,0,1000000*RES_hh_emi_in!F6/RES_hh_num_in!F6)</f>
        <v>2262.2944618194078</v>
      </c>
      <c r="G6" s="95">
        <f>IF(RES_hh_emi_in!G6=0,0,1000000*RES_hh_emi_in!G6/RES_hh_num_in!G6)</f>
        <v>1784.2104181396087</v>
      </c>
      <c r="H6" s="95">
        <f>IF(RES_hh_emi_in!H6=0,0,1000000*RES_hh_emi_in!H6/RES_hh_num_in!H6)</f>
        <v>1967.9068565758946</v>
      </c>
      <c r="I6" s="95">
        <f>IF(RES_hh_emi_in!I6=0,0,1000000*RES_hh_emi_in!I6/RES_hh_num_in!I6)</f>
        <v>1782.9402067117383</v>
      </c>
      <c r="J6" s="95">
        <f>IF(RES_hh_emi_in!J6=0,0,1000000*RES_hh_emi_in!J6/RES_hh_num_in!J6)</f>
        <v>1583.9298986868441</v>
      </c>
      <c r="K6" s="95">
        <f>IF(RES_hh_emi_in!K6=0,0,1000000*RES_hh_emi_in!K6/RES_hh_num_in!K6)</f>
        <v>1625.5063132123792</v>
      </c>
      <c r="L6" s="95">
        <f>IF(RES_hh_emi_in!L6=0,0,1000000*RES_hh_emi_in!L6/RES_hh_num_in!L6)</f>
        <v>1232.2303999684848</v>
      </c>
      <c r="M6" s="95">
        <f>IF(RES_hh_emi_in!M6=0,0,1000000*RES_hh_emi_in!M6/RES_hh_num_in!M6)</f>
        <v>1283.491728813279</v>
      </c>
      <c r="N6" s="95">
        <f>IF(RES_hh_emi_in!N6=0,0,1000000*RES_hh_emi_in!N6/RES_hh_num_in!N6)</f>
        <v>994.24809682634907</v>
      </c>
      <c r="O6" s="95">
        <f>IF(RES_hh_emi_in!O6=0,0,1000000*RES_hh_emi_in!O6/RES_hh_num_in!O6)</f>
        <v>1515.8861672758189</v>
      </c>
      <c r="P6" s="95">
        <f>IF(RES_hh_emi_in!P6=0,0,1000000*RES_hh_emi_in!P6/RES_hh_num_in!P6)</f>
        <v>1193.7515402172685</v>
      </c>
      <c r="Q6" s="95">
        <f>IF(RES_hh_emi_in!Q6=0,0,1000000*RES_hh_emi_in!Q6/RES_hh_num_in!Q6)</f>
        <v>1202.6774522959204</v>
      </c>
    </row>
    <row r="7" spans="1:17" ht="12" customHeight="1" x14ac:dyDescent="0.3">
      <c r="A7" s="87" t="s">
        <v>110</v>
      </c>
      <c r="B7" s="95"/>
      <c r="C7" s="95">
        <f>IF(RES_hh_emi_in!C7=0,0,1000000*RES_hh_emi_in!C7/RES_hh_num_in!C7)</f>
        <v>3932.74254862007</v>
      </c>
      <c r="D7" s="95">
        <f>IF(RES_hh_emi_in!D7=0,0,1000000*RES_hh_emi_in!D7/RES_hh_num_in!D7)</f>
        <v>3075.4242390698255</v>
      </c>
      <c r="E7" s="95">
        <f>IF(RES_hh_emi_in!E7=0,0,1000000*RES_hh_emi_in!E7/RES_hh_num_in!E7)</f>
        <v>3610.260300062128</v>
      </c>
      <c r="F7" s="95">
        <f>IF(RES_hh_emi_in!F7=0,0,1000000*RES_hh_emi_in!F7/RES_hh_num_in!F7)</f>
        <v>3179.6024541046204</v>
      </c>
      <c r="G7" s="95">
        <f>IF(RES_hh_emi_in!G7=0,0,1000000*RES_hh_emi_in!G7/RES_hh_num_in!G7)</f>
        <v>3492.8103635817884</v>
      </c>
      <c r="H7" s="95">
        <f>IF(RES_hh_emi_in!H7=0,0,1000000*RES_hh_emi_in!H7/RES_hh_num_in!H7)</f>
        <v>3918.0926935350826</v>
      </c>
      <c r="I7" s="95">
        <f>IF(RES_hh_emi_in!I7=0,0,1000000*RES_hh_emi_in!I7/RES_hh_num_in!I7)</f>
        <v>2723.9847111351673</v>
      </c>
      <c r="J7" s="95">
        <f>IF(RES_hh_emi_in!J7=0,0,1000000*RES_hh_emi_in!J7/RES_hh_num_in!J7)</f>
        <v>3341.6109114692463</v>
      </c>
      <c r="K7" s="95">
        <f>IF(RES_hh_emi_in!K7=0,0,1000000*RES_hh_emi_in!K7/RES_hh_num_in!K7)</f>
        <v>3257.2635288821543</v>
      </c>
      <c r="L7" s="95">
        <f>IF(RES_hh_emi_in!L7=0,0,1000000*RES_hh_emi_in!L7/RES_hh_num_in!L7)</f>
        <v>3416.5458904987199</v>
      </c>
      <c r="M7" s="95">
        <f>IF(RES_hh_emi_in!M7=0,0,1000000*RES_hh_emi_in!M7/RES_hh_num_in!M7)</f>
        <v>2758.7718639137879</v>
      </c>
      <c r="N7" s="95">
        <f>IF(RES_hh_emi_in!N7=0,0,1000000*RES_hh_emi_in!N7/RES_hh_num_in!N7)</f>
        <v>3295.6865138728131</v>
      </c>
      <c r="O7" s="95">
        <f>IF(RES_hh_emi_in!O7=0,0,1000000*RES_hh_emi_in!O7/RES_hh_num_in!O7)</f>
        <v>2859.8014832270374</v>
      </c>
      <c r="P7" s="95">
        <f>IF(RES_hh_emi_in!P7=0,0,1000000*RES_hh_emi_in!P7/RES_hh_num_in!P7)</f>
        <v>2520.658453632107</v>
      </c>
      <c r="Q7" s="95">
        <f>IF(RES_hh_emi_in!Q7=0,0,1000000*RES_hh_emi_in!Q7/RES_hh_num_in!Q7)</f>
        <v>2151.7967613955921</v>
      </c>
    </row>
    <row r="8" spans="1:17" ht="12" customHeight="1" x14ac:dyDescent="0.3">
      <c r="A8" s="87" t="s">
        <v>109</v>
      </c>
      <c r="B8" s="95"/>
      <c r="C8" s="95">
        <f>IF(RES_hh_emi_in!C8=0,0,1000000*RES_hh_emi_in!C8/RES_hh_num_in!C8)</f>
        <v>2458.9703293547641</v>
      </c>
      <c r="D8" s="95">
        <f>IF(RES_hh_emi_in!D8=0,0,1000000*RES_hh_emi_in!D8/RES_hh_num_in!D8)</f>
        <v>2523.660055825329</v>
      </c>
      <c r="E8" s="95">
        <f>IF(RES_hh_emi_in!E8=0,0,1000000*RES_hh_emi_in!E8/RES_hh_num_in!E8)</f>
        <v>2377.1496177943336</v>
      </c>
      <c r="F8" s="95">
        <f>IF(RES_hh_emi_in!F8=0,0,1000000*RES_hh_emi_in!F8/RES_hh_num_in!F8)</f>
        <v>2481.2785371453692</v>
      </c>
      <c r="G8" s="95">
        <f>IF(RES_hh_emi_in!G8=0,0,1000000*RES_hh_emi_in!G8/RES_hh_num_in!G8)</f>
        <v>2499.9838912995588</v>
      </c>
      <c r="H8" s="95">
        <f>IF(RES_hh_emi_in!H8=0,0,1000000*RES_hh_emi_in!H8/RES_hh_num_in!H8)</f>
        <v>2276.3864866930694</v>
      </c>
      <c r="I8" s="95">
        <f>IF(RES_hh_emi_in!I8=0,0,1000000*RES_hh_emi_in!I8/RES_hh_num_in!I8)</f>
        <v>2170.8597299932485</v>
      </c>
      <c r="J8" s="95">
        <f>IF(RES_hh_emi_in!J8=0,0,1000000*RES_hh_emi_in!J8/RES_hh_num_in!J8)</f>
        <v>2179.5659253752056</v>
      </c>
      <c r="K8" s="95">
        <f>IF(RES_hh_emi_in!K8=0,0,1000000*RES_hh_emi_in!K8/RES_hh_num_in!K8)</f>
        <v>2141.1883055538742</v>
      </c>
      <c r="L8" s="95">
        <f>IF(RES_hh_emi_in!L8=0,0,1000000*RES_hh_emi_in!L8/RES_hh_num_in!L8)</f>
        <v>2375.4996228028726</v>
      </c>
      <c r="M8" s="95">
        <f>IF(RES_hh_emi_in!M8=0,0,1000000*RES_hh_emi_in!M8/RES_hh_num_in!M8)</f>
        <v>2044.9831342264497</v>
      </c>
      <c r="N8" s="95">
        <f>IF(RES_hh_emi_in!N8=0,0,1000000*RES_hh_emi_in!N8/RES_hh_num_in!N8)</f>
        <v>2113.2792697449599</v>
      </c>
      <c r="O8" s="95">
        <f>IF(RES_hh_emi_in!O8=0,0,1000000*RES_hh_emi_in!O8/RES_hh_num_in!O8)</f>
        <v>2192.4880499074447</v>
      </c>
      <c r="P8" s="95">
        <f>IF(RES_hh_emi_in!P8=0,0,1000000*RES_hh_emi_in!P8/RES_hh_num_in!P8)</f>
        <v>1668.5074145465724</v>
      </c>
      <c r="Q8" s="95">
        <f>IF(RES_hh_emi_in!Q8=0,0,1000000*RES_hh_emi_in!Q8/RES_hh_num_in!Q8)</f>
        <v>1966.4331214986628</v>
      </c>
    </row>
    <row r="9" spans="1:17" ht="12" customHeight="1" x14ac:dyDescent="0.3">
      <c r="A9" s="87" t="s">
        <v>55</v>
      </c>
      <c r="B9" s="95"/>
      <c r="C9" s="95">
        <f>IF(RES_hh_emi_in!C9=0,0,1000000*RES_hh_emi_in!C9/RES_hh_num_in!C9)</f>
        <v>2.2622676628116527</v>
      </c>
      <c r="D9" s="95">
        <f>IF(RES_hh_emi_in!D9=0,0,1000000*RES_hh_emi_in!D9/RES_hh_num_in!D9)</f>
        <v>0.50750863924100065</v>
      </c>
      <c r="E9" s="95">
        <f>IF(RES_hh_emi_in!E9=0,0,1000000*RES_hh_emi_in!E9/RES_hh_num_in!E9)</f>
        <v>0.58399986067354726</v>
      </c>
      <c r="F9" s="95">
        <f>IF(RES_hh_emi_in!F9=0,0,1000000*RES_hh_emi_in!F9/RES_hh_num_in!F9)</f>
        <v>0.6185294988340031</v>
      </c>
      <c r="G9" s="95">
        <f>IF(RES_hh_emi_in!G9=0,0,1000000*RES_hh_emi_in!G9/RES_hh_num_in!G9)</f>
        <v>2.0340731192164525</v>
      </c>
      <c r="H9" s="95">
        <f>IF(RES_hh_emi_in!H9=0,0,1000000*RES_hh_emi_in!H9/RES_hh_num_in!H9)</f>
        <v>0.99166595892351717</v>
      </c>
      <c r="I9" s="95">
        <f>IF(RES_hh_emi_in!I9=0,0,1000000*RES_hh_emi_in!I9/RES_hh_num_in!I9)</f>
        <v>0.63965604593121206</v>
      </c>
      <c r="J9" s="95">
        <f>IF(RES_hh_emi_in!J9=0,0,1000000*RES_hh_emi_in!J9/RES_hh_num_in!J9)</f>
        <v>2.8827210351430348</v>
      </c>
      <c r="K9" s="95">
        <f>IF(RES_hh_emi_in!K9=0,0,1000000*RES_hh_emi_in!K9/RES_hh_num_in!K9)</f>
        <v>0.70319475884082105</v>
      </c>
      <c r="L9" s="95">
        <f>IF(RES_hh_emi_in!L9=0,0,1000000*RES_hh_emi_in!L9/RES_hh_num_in!L9)</f>
        <v>0.97787841944545162</v>
      </c>
      <c r="M9" s="95">
        <f>IF(RES_hh_emi_in!M9=0,0,1000000*RES_hh_emi_in!M9/RES_hh_num_in!M9)</f>
        <v>1.1405127733178302</v>
      </c>
      <c r="N9" s="95">
        <f>IF(RES_hh_emi_in!N9=0,0,1000000*RES_hh_emi_in!N9/RES_hh_num_in!N9)</f>
        <v>0.63998986272915226</v>
      </c>
      <c r="O9" s="95">
        <f>IF(RES_hh_emi_in!O9=0,0,1000000*RES_hh_emi_in!O9/RES_hh_num_in!O9)</f>
        <v>1.9486254597244539</v>
      </c>
      <c r="P9" s="95">
        <f>IF(RES_hh_emi_in!P9=0,0,1000000*RES_hh_emi_in!P9/RES_hh_num_in!P9)</f>
        <v>1.3263774719643575</v>
      </c>
      <c r="Q9" s="95">
        <f>IF(RES_hh_emi_in!Q9=0,0,1000000*RES_hh_emi_in!Q9/RES_hh_num_in!Q9)</f>
        <v>0.64512954354008645</v>
      </c>
    </row>
    <row r="10" spans="1:17" ht="12" customHeight="1" x14ac:dyDescent="0.3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3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3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3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3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" customHeight="1" x14ac:dyDescent="0.3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3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" customHeight="1" x14ac:dyDescent="0.3">
      <c r="A17" s="89" t="s">
        <v>63</v>
      </c>
      <c r="B17" s="96"/>
      <c r="C17" s="96">
        <f>IF(RES_hh_emi_in!C17=0,0,1000000*RES_hh_emi_in!C17/RES_hh_num_in!C17)</f>
        <v>272.9809311903507</v>
      </c>
      <c r="D17" s="96">
        <f>IF(RES_hh_emi_in!D17=0,0,1000000*RES_hh_emi_in!D17/RES_hh_num_in!D17)</f>
        <v>266.10893034173267</v>
      </c>
      <c r="E17" s="96">
        <f>IF(RES_hh_emi_in!E17=0,0,1000000*RES_hh_emi_in!E17/RES_hh_num_in!E17)</f>
        <v>239.36591435591902</v>
      </c>
      <c r="F17" s="96">
        <f>IF(RES_hh_emi_in!F17=0,0,1000000*RES_hh_emi_in!F17/RES_hh_num_in!F17)</f>
        <v>258.1754802989467</v>
      </c>
      <c r="G17" s="96">
        <f>IF(RES_hh_emi_in!G17=0,0,1000000*RES_hh_emi_in!G17/RES_hh_num_in!G17)</f>
        <v>232.77366067423503</v>
      </c>
      <c r="H17" s="96">
        <f>IF(RES_hh_emi_in!H17=0,0,1000000*RES_hh_emi_in!H17/RES_hh_num_in!H17)</f>
        <v>244.36429233979169</v>
      </c>
      <c r="I17" s="96">
        <f>IF(RES_hh_emi_in!I17=0,0,1000000*RES_hh_emi_in!I17/RES_hh_num_in!I17)</f>
        <v>161.68607548331175</v>
      </c>
      <c r="J17" s="96">
        <f>IF(RES_hh_emi_in!J17=0,0,1000000*RES_hh_emi_in!J17/RES_hh_num_in!J17)</f>
        <v>200.09057559764949</v>
      </c>
      <c r="K17" s="96">
        <f>IF(RES_hh_emi_in!K17=0,0,1000000*RES_hh_emi_in!K17/RES_hh_num_in!K17)</f>
        <v>226.5304403862385</v>
      </c>
      <c r="L17" s="96">
        <f>IF(RES_hh_emi_in!L17=0,0,1000000*RES_hh_emi_in!L17/RES_hh_num_in!L17)</f>
        <v>238.23229167152195</v>
      </c>
      <c r="M17" s="96">
        <f>IF(RES_hh_emi_in!M17=0,0,1000000*RES_hh_emi_in!M17/RES_hh_num_in!M17)</f>
        <v>202.48575738300494</v>
      </c>
      <c r="N17" s="96">
        <f>IF(RES_hh_emi_in!N17=0,0,1000000*RES_hh_emi_in!N17/RES_hh_num_in!N17)</f>
        <v>236.43250956331482</v>
      </c>
      <c r="O17" s="96">
        <f>IF(RES_hh_emi_in!O17=0,0,1000000*RES_hh_emi_in!O17/RES_hh_num_in!O17)</f>
        <v>168.03941721185512</v>
      </c>
      <c r="P17" s="96">
        <f>IF(RES_hh_emi_in!P17=0,0,1000000*RES_hh_emi_in!P17/RES_hh_num_in!P17)</f>
        <v>192.81910138721759</v>
      </c>
      <c r="Q17" s="96">
        <f>IF(RES_hh_emi_in!Q17=0,0,1000000*RES_hh_emi_in!Q17/RES_hh_num_in!Q17)</f>
        <v>204.45340233020545</v>
      </c>
    </row>
    <row r="18" spans="1:17" ht="12" customHeight="1" x14ac:dyDescent="0.3">
      <c r="A18" s="87" t="s">
        <v>58</v>
      </c>
      <c r="B18" s="95"/>
      <c r="C18" s="95">
        <f>IF(RES_hh_emi_in!C18=0,0,1000000*RES_hh_emi_in!C18/RES_hh_num_in!C18)</f>
        <v>1037.4252290126112</v>
      </c>
      <c r="D18" s="95">
        <f>IF(RES_hh_emi_in!D18=0,0,1000000*RES_hh_emi_in!D18/RES_hh_num_in!D18)</f>
        <v>1057.262185934133</v>
      </c>
      <c r="E18" s="95">
        <f>IF(RES_hh_emi_in!E18=0,0,1000000*RES_hh_emi_in!E18/RES_hh_num_in!E18)</f>
        <v>1052.2600082963766</v>
      </c>
      <c r="F18" s="95">
        <f>IF(RES_hh_emi_in!F18=0,0,1000000*RES_hh_emi_in!F18/RES_hh_num_in!F18)</f>
        <v>1070.5107254072261</v>
      </c>
      <c r="G18" s="95">
        <f>IF(RES_hh_emi_in!G18=0,0,1000000*RES_hh_emi_in!G18/RES_hh_num_in!G18)</f>
        <v>1078.6007140009604</v>
      </c>
      <c r="H18" s="95">
        <f>IF(RES_hh_emi_in!H18=0,0,1000000*RES_hh_emi_in!H18/RES_hh_num_in!H18)</f>
        <v>1085.6516338142076</v>
      </c>
      <c r="I18" s="95">
        <f>IF(RES_hh_emi_in!I18=0,0,1000000*RES_hh_emi_in!I18/RES_hh_num_in!I18)</f>
        <v>1145.9690573617925</v>
      </c>
      <c r="J18" s="95">
        <f>IF(RES_hh_emi_in!J18=0,0,1000000*RES_hh_emi_in!J18/RES_hh_num_in!J18)</f>
        <v>1092.3193301330316</v>
      </c>
      <c r="K18" s="95">
        <f>IF(RES_hh_emi_in!K18=0,0,1000000*RES_hh_emi_in!K18/RES_hh_num_in!K18)</f>
        <v>1156.6531758433939</v>
      </c>
      <c r="L18" s="95">
        <f>IF(RES_hh_emi_in!L18=0,0,1000000*RES_hh_emi_in!L18/RES_hh_num_in!L18)</f>
        <v>1129.2990115833738</v>
      </c>
      <c r="M18" s="95">
        <f>IF(RES_hh_emi_in!M18=0,0,1000000*RES_hh_emi_in!M18/RES_hh_num_in!M18)</f>
        <v>1151.4690184023957</v>
      </c>
      <c r="N18" s="95">
        <f>IF(RES_hh_emi_in!N18=0,0,1000000*RES_hh_emi_in!N18/RES_hh_num_in!N18)</f>
        <v>1143.8979847226678</v>
      </c>
      <c r="O18" s="95">
        <f>IF(RES_hh_emi_in!O18=0,0,1000000*RES_hh_emi_in!O18/RES_hh_num_in!O18)</f>
        <v>1162.6105184066296</v>
      </c>
      <c r="P18" s="95">
        <f>IF(RES_hh_emi_in!P18=0,0,1000000*RES_hh_emi_in!P18/RES_hh_num_in!P18)</f>
        <v>1110.4804455770702</v>
      </c>
      <c r="Q18" s="95">
        <f>IF(RES_hh_emi_in!Q18=0,0,1000000*RES_hh_emi_in!Q18/RES_hh_num_in!Q18)</f>
        <v>1110.0901822648812</v>
      </c>
    </row>
    <row r="19" spans="1:17" s="28" customFormat="1" ht="12" customHeight="1" x14ac:dyDescent="0.3">
      <c r="A19" s="87" t="s">
        <v>84</v>
      </c>
      <c r="B19" s="95"/>
      <c r="C19" s="95">
        <f>IF(RES_hh_emi_in!C19=0,0,1000000*RES_hh_emi_in!C19/RES_hh_num_in!C19)</f>
        <v>496.91618563494455</v>
      </c>
      <c r="D19" s="95">
        <f>IF(RES_hh_emi_in!D19=0,0,1000000*RES_hh_emi_in!D19/RES_hh_num_in!D19)</f>
        <v>514.0821912249188</v>
      </c>
      <c r="E19" s="95">
        <f>IF(RES_hh_emi_in!E19=0,0,1000000*RES_hh_emi_in!E19/RES_hh_num_in!E19)</f>
        <v>526.53832767173333</v>
      </c>
      <c r="F19" s="95">
        <f>IF(RES_hh_emi_in!F19=0,0,1000000*RES_hh_emi_in!F19/RES_hh_num_in!F19)</f>
        <v>516.65246163669815</v>
      </c>
      <c r="G19" s="95">
        <f>IF(RES_hh_emi_in!G19=0,0,1000000*RES_hh_emi_in!G19/RES_hh_num_in!G19)</f>
        <v>477.14784418449642</v>
      </c>
      <c r="H19" s="95">
        <f>IF(RES_hh_emi_in!H19=0,0,1000000*RES_hh_emi_in!H19/RES_hh_num_in!H19)</f>
        <v>500.81844162356833</v>
      </c>
      <c r="I19" s="95">
        <f>IF(RES_hh_emi_in!I19=0,0,1000000*RES_hh_emi_in!I19/RES_hh_num_in!I19)</f>
        <v>453.98584067073568</v>
      </c>
      <c r="J19" s="95">
        <f>IF(RES_hh_emi_in!J19=0,0,1000000*RES_hh_emi_in!J19/RES_hh_num_in!J19)</f>
        <v>409.17324452512963</v>
      </c>
      <c r="K19" s="95">
        <f>IF(RES_hh_emi_in!K19=0,0,1000000*RES_hh_emi_in!K19/RES_hh_num_in!K19)</f>
        <v>384.70999079401992</v>
      </c>
      <c r="L19" s="95">
        <f>IF(RES_hh_emi_in!L19=0,0,1000000*RES_hh_emi_in!L19/RES_hh_num_in!L19)</f>
        <v>316.52043313134351</v>
      </c>
      <c r="M19" s="95">
        <f>IF(RES_hh_emi_in!M19=0,0,1000000*RES_hh_emi_in!M19/RES_hh_num_in!M19)</f>
        <v>375.76474031894799</v>
      </c>
      <c r="N19" s="95">
        <f>IF(RES_hh_emi_in!N19=0,0,1000000*RES_hh_emi_in!N19/RES_hh_num_in!N19)</f>
        <v>373.25719140727483</v>
      </c>
      <c r="O19" s="95">
        <f>IF(RES_hh_emi_in!O19=0,0,1000000*RES_hh_emi_in!O19/RES_hh_num_in!O19)</f>
        <v>435.17524483509385</v>
      </c>
      <c r="P19" s="95">
        <f>IF(RES_hh_emi_in!P19=0,0,1000000*RES_hh_emi_in!P19/RES_hh_num_in!P19)</f>
        <v>395.67911334667951</v>
      </c>
      <c r="Q19" s="95">
        <f>IF(RES_hh_emi_in!Q19=0,0,1000000*RES_hh_emi_in!Q19/RES_hh_num_in!Q19)</f>
        <v>259.20531236814662</v>
      </c>
    </row>
    <row r="20" spans="1:17" ht="12" customHeight="1" x14ac:dyDescent="0.3">
      <c r="A20" s="87" t="s">
        <v>110</v>
      </c>
      <c r="B20" s="95"/>
      <c r="C20" s="95">
        <f>IF(RES_hh_emi_in!C20=0,0,1000000*RES_hh_emi_in!C20/RES_hh_num_in!C20)</f>
        <v>653.09128611975007</v>
      </c>
      <c r="D20" s="95">
        <f>IF(RES_hh_emi_in!D20=0,0,1000000*RES_hh_emi_in!D20/RES_hh_num_in!D20)</f>
        <v>654.92815592746717</v>
      </c>
      <c r="E20" s="95">
        <f>IF(RES_hh_emi_in!E20=0,0,1000000*RES_hh_emi_in!E20/RES_hh_num_in!E20)</f>
        <v>590.7977171040659</v>
      </c>
      <c r="F20" s="95">
        <f>IF(RES_hh_emi_in!F20=0,0,1000000*RES_hh_emi_in!F20/RES_hh_num_in!F20)</f>
        <v>629.34775554657824</v>
      </c>
      <c r="G20" s="95">
        <f>IF(RES_hh_emi_in!G20=0,0,1000000*RES_hh_emi_in!G20/RES_hh_num_in!G20)</f>
        <v>584.3380720101502</v>
      </c>
      <c r="H20" s="95">
        <f>IF(RES_hh_emi_in!H20=0,0,1000000*RES_hh_emi_in!H20/RES_hh_num_in!H20)</f>
        <v>559.53738640656297</v>
      </c>
      <c r="I20" s="95">
        <f>IF(RES_hh_emi_in!I20=0,0,1000000*RES_hh_emi_in!I20/RES_hh_num_in!I20)</f>
        <v>569.05346765307024</v>
      </c>
      <c r="J20" s="95">
        <f>IF(RES_hh_emi_in!J20=0,0,1000000*RES_hh_emi_in!J20/RES_hh_num_in!J20)</f>
        <v>519.51847759766076</v>
      </c>
      <c r="K20" s="95">
        <f>IF(RES_hh_emi_in!K20=0,0,1000000*RES_hh_emi_in!K20/RES_hh_num_in!K20)</f>
        <v>628.88814836477934</v>
      </c>
      <c r="L20" s="95">
        <f>IF(RES_hh_emi_in!L20=0,0,1000000*RES_hh_emi_in!L20/RES_hh_num_in!L20)</f>
        <v>568.57671034977795</v>
      </c>
      <c r="M20" s="95">
        <f>IF(RES_hh_emi_in!M20=0,0,1000000*RES_hh_emi_in!M20/RES_hh_num_in!M20)</f>
        <v>515.80062186224961</v>
      </c>
      <c r="N20" s="95">
        <f>IF(RES_hh_emi_in!N20=0,0,1000000*RES_hh_emi_in!N20/RES_hh_num_in!N20)</f>
        <v>539.15052577410097</v>
      </c>
      <c r="O20" s="95">
        <f>IF(RES_hh_emi_in!O20=0,0,1000000*RES_hh_emi_in!O20/RES_hh_num_in!O20)</f>
        <v>535.27867251585269</v>
      </c>
      <c r="P20" s="95">
        <f>IF(RES_hh_emi_in!P20=0,0,1000000*RES_hh_emi_in!P20/RES_hh_num_in!P20)</f>
        <v>547.02022755613564</v>
      </c>
      <c r="Q20" s="95">
        <f>IF(RES_hh_emi_in!Q20=0,0,1000000*RES_hh_emi_in!Q20/RES_hh_num_in!Q20)</f>
        <v>481.29686135274875</v>
      </c>
    </row>
    <row r="21" spans="1:17" ht="12" customHeight="1" x14ac:dyDescent="0.3">
      <c r="A21" s="87" t="s">
        <v>109</v>
      </c>
      <c r="B21" s="95"/>
      <c r="C21" s="95">
        <f>IF(RES_hh_emi_in!C21=0,0,1000000*RES_hh_emi_in!C21/RES_hh_num_in!C21)</f>
        <v>491.33704707639072</v>
      </c>
      <c r="D21" s="95">
        <f>IF(RES_hh_emi_in!D21=0,0,1000000*RES_hh_emi_in!D21/RES_hh_num_in!D21)</f>
        <v>476.91881372985745</v>
      </c>
      <c r="E21" s="95">
        <f>IF(RES_hh_emi_in!E21=0,0,1000000*RES_hh_emi_in!E21/RES_hh_num_in!E21)</f>
        <v>471.2470462771613</v>
      </c>
      <c r="F21" s="95">
        <f>IF(RES_hh_emi_in!F21=0,0,1000000*RES_hh_emi_in!F21/RES_hh_num_in!F21)</f>
        <v>499.89845302150866</v>
      </c>
      <c r="G21" s="95">
        <f>IF(RES_hh_emi_in!G21=0,0,1000000*RES_hh_emi_in!G21/RES_hh_num_in!G21)</f>
        <v>473.02064300677711</v>
      </c>
      <c r="H21" s="95">
        <f>IF(RES_hh_emi_in!H21=0,0,1000000*RES_hh_emi_in!H21/RES_hh_num_in!H21)</f>
        <v>438.6648387037169</v>
      </c>
      <c r="I21" s="95">
        <f>IF(RES_hh_emi_in!I21=0,0,1000000*RES_hh_emi_in!I21/RES_hh_num_in!I21)</f>
        <v>406.12511833542686</v>
      </c>
      <c r="J21" s="95">
        <f>IF(RES_hh_emi_in!J21=0,0,1000000*RES_hh_emi_in!J21/RES_hh_num_in!J21)</f>
        <v>445.84907741424774</v>
      </c>
      <c r="K21" s="95">
        <f>IF(RES_hh_emi_in!K21=0,0,1000000*RES_hh_emi_in!K21/RES_hh_num_in!K21)</f>
        <v>430.80762059736855</v>
      </c>
      <c r="L21" s="95">
        <f>IF(RES_hh_emi_in!L21=0,0,1000000*RES_hh_emi_in!L21/RES_hh_num_in!L21)</f>
        <v>414.07944813008936</v>
      </c>
      <c r="M21" s="95">
        <f>IF(RES_hh_emi_in!M21=0,0,1000000*RES_hh_emi_in!M21/RES_hh_num_in!M21)</f>
        <v>442.70050431022753</v>
      </c>
      <c r="N21" s="95">
        <f>IF(RES_hh_emi_in!N21=0,0,1000000*RES_hh_emi_in!N21/RES_hh_num_in!N21)</f>
        <v>440.70530298062056</v>
      </c>
      <c r="O21" s="95">
        <f>IF(RES_hh_emi_in!O21=0,0,1000000*RES_hh_emi_in!O21/RES_hh_num_in!O21)</f>
        <v>461.30460575543276</v>
      </c>
      <c r="P21" s="95">
        <f>IF(RES_hh_emi_in!P21=0,0,1000000*RES_hh_emi_in!P21/RES_hh_num_in!P21)</f>
        <v>439.99806417459729</v>
      </c>
      <c r="Q21" s="95">
        <f>IF(RES_hh_emi_in!Q21=0,0,1000000*RES_hh_emi_in!Q21/RES_hh_num_in!Q21)</f>
        <v>411.08800658231627</v>
      </c>
    </row>
    <row r="22" spans="1:17" ht="12" customHeight="1" x14ac:dyDescent="0.3">
      <c r="A22" s="87" t="s">
        <v>55</v>
      </c>
      <c r="B22" s="95"/>
      <c r="C22" s="95">
        <f>IF(RES_hh_emi_in!C22=0,0,1000000*RES_hh_emi_in!C22/RES_hh_num_in!C22)</f>
        <v>0.27526724113865175</v>
      </c>
      <c r="D22" s="95">
        <f>IF(RES_hh_emi_in!D22=0,0,1000000*RES_hh_emi_in!D22/RES_hh_num_in!D22)</f>
        <v>0.17531804678394924</v>
      </c>
      <c r="E22" s="95">
        <f>IF(RES_hh_emi_in!E22=0,0,1000000*RES_hh_emi_in!E22/RES_hh_num_in!E22)</f>
        <v>5.6691763541038588E-2</v>
      </c>
      <c r="F22" s="95">
        <f>IF(RES_hh_emi_in!F22=0,0,1000000*RES_hh_emi_in!F22/RES_hh_num_in!F22)</f>
        <v>6.6483434069336086E-2</v>
      </c>
      <c r="G22" s="95">
        <f>IF(RES_hh_emi_in!G22=0,0,1000000*RES_hh_emi_in!G22/RES_hh_num_in!G22)</f>
        <v>0.39679820023461632</v>
      </c>
      <c r="H22" s="95">
        <f>IF(RES_hh_emi_in!H22=0,0,1000000*RES_hh_emi_in!H22/RES_hh_num_in!H22)</f>
        <v>0.14433197764863495</v>
      </c>
      <c r="I22" s="95">
        <f>IF(RES_hh_emi_in!I22=0,0,1000000*RES_hh_emi_in!I22/RES_hh_num_in!I22)</f>
        <v>9.9986544601072452E-2</v>
      </c>
      <c r="J22" s="95">
        <f>IF(RES_hh_emi_in!J22=0,0,1000000*RES_hh_emi_in!J22/RES_hh_num_in!J22)</f>
        <v>0.46344005106828112</v>
      </c>
      <c r="K22" s="95">
        <f>IF(RES_hh_emi_in!K22=0,0,1000000*RES_hh_emi_in!K22/RES_hh_num_in!K22)</f>
        <v>0.11481511804263181</v>
      </c>
      <c r="L22" s="95">
        <f>IF(RES_hh_emi_in!L22=0,0,1000000*RES_hh_emi_in!L22/RES_hh_num_in!L22)</f>
        <v>0.14027730895460708</v>
      </c>
      <c r="M22" s="95">
        <f>IF(RES_hh_emi_in!M22=0,0,1000000*RES_hh_emi_in!M22/RES_hh_num_in!M22)</f>
        <v>0.20897288388934543</v>
      </c>
      <c r="N22" s="95">
        <f>IF(RES_hh_emi_in!N22=0,0,1000000*RES_hh_emi_in!N22/RES_hh_num_in!N22)</f>
        <v>0.1221222101161685</v>
      </c>
      <c r="O22" s="95">
        <f>IF(RES_hh_emi_in!O22=0,0,1000000*RES_hh_emi_in!O22/RES_hh_num_in!O22)</f>
        <v>0.36738864462242132</v>
      </c>
      <c r="P22" s="95">
        <f>IF(RES_hh_emi_in!P22=0,0,1000000*RES_hh_emi_in!P22/RES_hh_num_in!P22)</f>
        <v>0.31505596187133511</v>
      </c>
      <c r="Q22" s="95">
        <f>IF(RES_hh_emi_in!Q22=0,0,1000000*RES_hh_emi_in!Q22/RES_hh_num_in!Q22)</f>
        <v>0.23979066870630161</v>
      </c>
    </row>
    <row r="23" spans="1:17" ht="12" customHeight="1" x14ac:dyDescent="0.3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3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3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3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" customHeight="1" x14ac:dyDescent="0.3">
      <c r="A27" s="89" t="s">
        <v>62</v>
      </c>
      <c r="B27" s="96"/>
      <c r="C27" s="96">
        <f>IF(RES_hh_emi_in!C27=0,0,1000000*RES_hh_emi_in!C27/RES_hh_num_in!C27)</f>
        <v>83.900755099828856</v>
      </c>
      <c r="D27" s="96">
        <f>IF(RES_hh_emi_in!D27=0,0,1000000*RES_hh_emi_in!D27/RES_hh_num_in!D27)</f>
        <v>101.9628236409782</v>
      </c>
      <c r="E27" s="96">
        <f>IF(RES_hh_emi_in!E27=0,0,1000000*RES_hh_emi_in!E27/RES_hh_num_in!E27)</f>
        <v>101.12802934100665</v>
      </c>
      <c r="F27" s="96">
        <f>IF(RES_hh_emi_in!F27=0,0,1000000*RES_hh_emi_in!F27/RES_hh_num_in!F27)</f>
        <v>102.3339913477591</v>
      </c>
      <c r="G27" s="96">
        <f>IF(RES_hh_emi_in!G27=0,0,1000000*RES_hh_emi_in!G27/RES_hh_num_in!G27)</f>
        <v>96.831745162531988</v>
      </c>
      <c r="H27" s="96">
        <f>IF(RES_hh_emi_in!H27=0,0,1000000*RES_hh_emi_in!H27/RES_hh_num_in!H27)</f>
        <v>96.998081178802053</v>
      </c>
      <c r="I27" s="96">
        <f>IF(RES_hh_emi_in!I27=0,0,1000000*RES_hh_emi_in!I27/RES_hh_num_in!I27)</f>
        <v>71.900408857094192</v>
      </c>
      <c r="J27" s="96">
        <f>IF(RES_hh_emi_in!J27=0,0,1000000*RES_hh_emi_in!J27/RES_hh_num_in!J27)</f>
        <v>98.729616809976122</v>
      </c>
      <c r="K27" s="96">
        <f>IF(RES_hh_emi_in!K27=0,0,1000000*RES_hh_emi_in!K27/RES_hh_num_in!K27)</f>
        <v>105.5046358959887</v>
      </c>
      <c r="L27" s="96">
        <f>IF(RES_hh_emi_in!L27=0,0,1000000*RES_hh_emi_in!L27/RES_hh_num_in!L27)</f>
        <v>104.82297818925818</v>
      </c>
      <c r="M27" s="96">
        <f>IF(RES_hh_emi_in!M27=0,0,1000000*RES_hh_emi_in!M27/RES_hh_num_in!M27)</f>
        <v>83.057894892748237</v>
      </c>
      <c r="N27" s="96">
        <f>IF(RES_hh_emi_in!N27=0,0,1000000*RES_hh_emi_in!N27/RES_hh_num_in!N27)</f>
        <v>116.59475274904052</v>
      </c>
      <c r="O27" s="96">
        <f>IF(RES_hh_emi_in!O27=0,0,1000000*RES_hh_emi_in!O27/RES_hh_num_in!O27)</f>
        <v>72.595894547746937</v>
      </c>
      <c r="P27" s="96">
        <f>IF(RES_hh_emi_in!P27=0,0,1000000*RES_hh_emi_in!P27/RES_hh_num_in!P27)</f>
        <v>69.206751662678997</v>
      </c>
      <c r="Q27" s="96">
        <f>IF(RES_hh_emi_in!Q27=0,0,1000000*RES_hh_emi_in!Q27/RES_hh_num_in!Q27)</f>
        <v>82.519495585836168</v>
      </c>
    </row>
    <row r="28" spans="1:17" ht="12" customHeight="1" x14ac:dyDescent="0.3">
      <c r="A28" s="87" t="s">
        <v>58</v>
      </c>
      <c r="B28" s="95"/>
      <c r="C28" s="95">
        <f>IF(RES_hh_emi_in!C28=0,0,1000000*RES_hh_emi_in!C28/RES_hh_num_in!C28)</f>
        <v>504.48855245702913</v>
      </c>
      <c r="D28" s="95">
        <f>IF(RES_hh_emi_in!D28=0,0,1000000*RES_hh_emi_in!D28/RES_hh_num_in!D28)</f>
        <v>569.25835645847269</v>
      </c>
      <c r="E28" s="95">
        <f>IF(RES_hh_emi_in!E28=0,0,1000000*RES_hh_emi_in!E28/RES_hh_num_in!E28)</f>
        <v>659.38288986626026</v>
      </c>
      <c r="F28" s="95">
        <f>IF(RES_hh_emi_in!F28=0,0,1000000*RES_hh_emi_in!F28/RES_hh_num_in!F28)</f>
        <v>664.67994605688284</v>
      </c>
      <c r="G28" s="95">
        <f>IF(RES_hh_emi_in!G28=0,0,1000000*RES_hh_emi_in!G28/RES_hh_num_in!G28)</f>
        <v>665.32124269727967</v>
      </c>
      <c r="H28" s="95">
        <f>IF(RES_hh_emi_in!H28=0,0,1000000*RES_hh_emi_in!H28/RES_hh_num_in!H28)</f>
        <v>676.46570427126721</v>
      </c>
      <c r="I28" s="95">
        <f>IF(RES_hh_emi_in!I28=0,0,1000000*RES_hh_emi_in!I28/RES_hh_num_in!I28)</f>
        <v>657.73177008013465</v>
      </c>
      <c r="J28" s="95">
        <f>IF(RES_hh_emi_in!J28=0,0,1000000*RES_hh_emi_in!J28/RES_hh_num_in!J28)</f>
        <v>671.84917094282014</v>
      </c>
      <c r="K28" s="95">
        <f>IF(RES_hh_emi_in!K28=0,0,1000000*RES_hh_emi_in!K28/RES_hh_num_in!K28)</f>
        <v>679.06105272600882</v>
      </c>
      <c r="L28" s="95">
        <f>IF(RES_hh_emi_in!L28=0,0,1000000*RES_hh_emi_in!L28/RES_hh_num_in!L28)</f>
        <v>693.07072537124952</v>
      </c>
      <c r="M28" s="95">
        <f>IF(RES_hh_emi_in!M28=0,0,1000000*RES_hh_emi_in!M28/RES_hh_num_in!M28)</f>
        <v>699.50589333467167</v>
      </c>
      <c r="N28" s="95">
        <f>IF(RES_hh_emi_in!N28=0,0,1000000*RES_hh_emi_in!N28/RES_hh_num_in!N28)</f>
        <v>702.23414863735729</v>
      </c>
      <c r="O28" s="95">
        <f>IF(RES_hh_emi_in!O28=0,0,1000000*RES_hh_emi_in!O28/RES_hh_num_in!O28)</f>
        <v>699.89608437034747</v>
      </c>
      <c r="P28" s="95">
        <f>IF(RES_hh_emi_in!P28=0,0,1000000*RES_hh_emi_in!P28/RES_hh_num_in!P28)</f>
        <v>697.91429309305283</v>
      </c>
      <c r="Q28" s="95">
        <f>IF(RES_hh_emi_in!Q28=0,0,1000000*RES_hh_emi_in!Q28/RES_hh_num_in!Q28)</f>
        <v>701.50709946374684</v>
      </c>
    </row>
    <row r="29" spans="1:17" s="28" customFormat="1" ht="12" customHeight="1" x14ac:dyDescent="0.3">
      <c r="A29" s="87" t="s">
        <v>84</v>
      </c>
      <c r="B29" s="95"/>
      <c r="C29" s="95">
        <f>IF(RES_hh_emi_in!C29=0,0,1000000*RES_hh_emi_in!C29/RES_hh_num_in!C29)</f>
        <v>387.27279498903778</v>
      </c>
      <c r="D29" s="95">
        <f>IF(RES_hh_emi_in!D29=0,0,1000000*RES_hh_emi_in!D29/RES_hh_num_in!D29)</f>
        <v>366.77396570158015</v>
      </c>
      <c r="E29" s="95">
        <f>IF(RES_hh_emi_in!E29=0,0,1000000*RES_hh_emi_in!E29/RES_hh_num_in!E29)</f>
        <v>404.25862603699773</v>
      </c>
      <c r="F29" s="95">
        <f>IF(RES_hh_emi_in!F29=0,0,1000000*RES_hh_emi_in!F29/RES_hh_num_in!F29)</f>
        <v>362.88153154193662</v>
      </c>
      <c r="G29" s="95">
        <f>IF(RES_hh_emi_in!G29=0,0,1000000*RES_hh_emi_in!G29/RES_hh_num_in!G29)</f>
        <v>386.351526725084</v>
      </c>
      <c r="H29" s="95">
        <f>IF(RES_hh_emi_in!H29=0,0,1000000*RES_hh_emi_in!H29/RES_hh_num_in!H29)</f>
        <v>391.37539032882091</v>
      </c>
      <c r="I29" s="95">
        <f>IF(RES_hh_emi_in!I29=0,0,1000000*RES_hh_emi_in!I29/RES_hh_num_in!I29)</f>
        <v>362.15004682975547</v>
      </c>
      <c r="J29" s="95">
        <f>IF(RES_hh_emi_in!J29=0,0,1000000*RES_hh_emi_in!J29/RES_hh_num_in!J29)</f>
        <v>355.90741896145346</v>
      </c>
      <c r="K29" s="95">
        <f>IF(RES_hh_emi_in!K29=0,0,1000000*RES_hh_emi_in!K29/RES_hh_num_in!K29)</f>
        <v>405.21001647821521</v>
      </c>
      <c r="L29" s="95">
        <f>IF(RES_hh_emi_in!L29=0,0,1000000*RES_hh_emi_in!L29/RES_hh_num_in!L29)</f>
        <v>623.88287267223313</v>
      </c>
      <c r="M29" s="95">
        <f>IF(RES_hh_emi_in!M29=0,0,1000000*RES_hh_emi_in!M29/RES_hh_num_in!M29)</f>
        <v>491.19361951030902</v>
      </c>
      <c r="N29" s="95">
        <f>IF(RES_hh_emi_in!N29=0,0,1000000*RES_hh_emi_in!N29/RES_hh_num_in!N29)</f>
        <v>460.16873452433117</v>
      </c>
      <c r="O29" s="95">
        <f>IF(RES_hh_emi_in!O29=0,0,1000000*RES_hh_emi_in!O29/RES_hh_num_in!O29)</f>
        <v>334.00611862738299</v>
      </c>
      <c r="P29" s="95">
        <f>IF(RES_hh_emi_in!P29=0,0,1000000*RES_hh_emi_in!P29/RES_hh_num_in!P29)</f>
        <v>346.17794345752202</v>
      </c>
      <c r="Q29" s="95">
        <f>IF(RES_hh_emi_in!Q29=0,0,1000000*RES_hh_emi_in!Q29/RES_hh_num_in!Q29)</f>
        <v>360.59836690678935</v>
      </c>
    </row>
    <row r="30" spans="1:17" ht="12" customHeight="1" x14ac:dyDescent="0.3">
      <c r="A30" s="87" t="s">
        <v>109</v>
      </c>
      <c r="B30" s="95"/>
      <c r="C30" s="95">
        <f>IF(RES_hh_emi_in!C30=0,0,1000000*RES_hh_emi_in!C30/RES_hh_num_in!C30)</f>
        <v>230.63544205878216</v>
      </c>
      <c r="D30" s="95">
        <f>IF(RES_hh_emi_in!D30=0,0,1000000*RES_hh_emi_in!D30/RES_hh_num_in!D30)</f>
        <v>238.38502091157667</v>
      </c>
      <c r="E30" s="95">
        <f>IF(RES_hh_emi_in!E30=0,0,1000000*RES_hh_emi_in!E30/RES_hh_num_in!E30)</f>
        <v>238.13072258045639</v>
      </c>
      <c r="F30" s="95">
        <f>IF(RES_hh_emi_in!F30=0,0,1000000*RES_hh_emi_in!F30/RES_hh_num_in!F30)</f>
        <v>246.44589407739912</v>
      </c>
      <c r="G30" s="95">
        <f>IF(RES_hh_emi_in!G30=0,0,1000000*RES_hh_emi_in!G30/RES_hh_num_in!G30)</f>
        <v>243.75675444761873</v>
      </c>
      <c r="H30" s="95">
        <f>IF(RES_hh_emi_in!H30=0,0,1000000*RES_hh_emi_in!H30/RES_hh_num_in!H30)</f>
        <v>249.40213227157597</v>
      </c>
      <c r="I30" s="95">
        <f>IF(RES_hh_emi_in!I30=0,0,1000000*RES_hh_emi_in!I30/RES_hh_num_in!I30)</f>
        <v>246.24115659636382</v>
      </c>
      <c r="J30" s="95">
        <f>IF(RES_hh_emi_in!J30=0,0,1000000*RES_hh_emi_in!J30/RES_hh_num_in!J30)</f>
        <v>246.85867090973701</v>
      </c>
      <c r="K30" s="95">
        <f>IF(RES_hh_emi_in!K30=0,0,1000000*RES_hh_emi_in!K30/RES_hh_num_in!K30)</f>
        <v>243.43420831603163</v>
      </c>
      <c r="L30" s="95">
        <f>IF(RES_hh_emi_in!L30=0,0,1000000*RES_hh_emi_in!L30/RES_hh_num_in!L30)</f>
        <v>237.14449749814753</v>
      </c>
      <c r="M30" s="95">
        <f>IF(RES_hh_emi_in!M30=0,0,1000000*RES_hh_emi_in!M30/RES_hh_num_in!M30)</f>
        <v>236.51673884291552</v>
      </c>
      <c r="N30" s="95">
        <f>IF(RES_hh_emi_in!N30=0,0,1000000*RES_hh_emi_in!N30/RES_hh_num_in!N30)</f>
        <v>240.80771200687167</v>
      </c>
      <c r="O30" s="95">
        <f>IF(RES_hh_emi_in!O30=0,0,1000000*RES_hh_emi_in!O30/RES_hh_num_in!O30)</f>
        <v>233.65640926714872</v>
      </c>
      <c r="P30" s="95">
        <f>IF(RES_hh_emi_in!P30=0,0,1000000*RES_hh_emi_in!P30/RES_hh_num_in!P30)</f>
        <v>243.07884195126849</v>
      </c>
      <c r="Q30" s="95">
        <f>IF(RES_hh_emi_in!Q30=0,0,1000000*RES_hh_emi_in!Q30/RES_hh_num_in!Q30)</f>
        <v>239.31783383073542</v>
      </c>
    </row>
    <row r="31" spans="1:17" ht="12" customHeight="1" x14ac:dyDescent="0.3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3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125</v>
      </c>
      <c r="B3" s="100"/>
      <c r="C3" s="100">
        <f>IF(RES_hh_fech_in!C3=0,0,RES_hh_fech_in!C3/RES_summary!C$21)</f>
        <v>170.25870680800523</v>
      </c>
      <c r="D3" s="100">
        <f>IF(RES_hh_fech_in!D3=0,0,RES_hh_fech_in!D3/RES_summary!D$21)</f>
        <v>167.43372300665189</v>
      </c>
      <c r="E3" s="100">
        <f>IF(RES_hh_fech_in!E3=0,0,RES_hh_fech_in!E3/RES_summary!E$21)</f>
        <v>165.89451396738664</v>
      </c>
      <c r="F3" s="100">
        <f>IF(RES_hh_fech_in!F3=0,0,RES_hh_fech_in!F3/RES_summary!F$21)</f>
        <v>163.90047136128331</v>
      </c>
      <c r="G3" s="100">
        <f>IF(RES_hh_fech_in!G3=0,0,RES_hh_fech_in!G3/RES_summary!G$21)</f>
        <v>163.26109121960491</v>
      </c>
      <c r="H3" s="100">
        <f>IF(RES_hh_fech_in!H3=0,0,RES_hh_fech_in!H3/RES_summary!H$21)</f>
        <v>155.70894438931927</v>
      </c>
      <c r="I3" s="100">
        <f>IF(RES_hh_fech_in!I3=0,0,RES_hh_fech_in!I3/RES_summary!I$21)</f>
        <v>143.02484540758041</v>
      </c>
      <c r="J3" s="100">
        <f>IF(RES_hh_fech_in!J3=0,0,RES_hh_fech_in!J3/RES_summary!J$21)</f>
        <v>144.24669561563073</v>
      </c>
      <c r="K3" s="100">
        <f>IF(RES_hh_fech_in!K3=0,0,RES_hh_fech_in!K3/RES_summary!K$21)</f>
        <v>140.16664927914528</v>
      </c>
      <c r="L3" s="100">
        <f>IF(RES_hh_fech_in!L3=0,0,RES_hh_fech_in!L3/RES_summary!L$21)</f>
        <v>151.38398511359969</v>
      </c>
      <c r="M3" s="100">
        <f>IF(RES_hh_fech_in!M3=0,0,RES_hh_fech_in!M3/RES_summary!M$21)</f>
        <v>129.56898538221728</v>
      </c>
      <c r="N3" s="100">
        <f>IF(RES_hh_fech_in!N3=0,0,RES_hh_fech_in!N3/RES_summary!N$21)</f>
        <v>134.60854390477118</v>
      </c>
      <c r="O3" s="100">
        <f>IF(RES_hh_fech_in!O3=0,0,RES_hh_fech_in!O3/RES_summary!O$21)</f>
        <v>128.34718551333756</v>
      </c>
      <c r="P3" s="100">
        <f>IF(RES_hh_fech_in!P3=0,0,RES_hh_fech_in!P3/RES_summary!P$21)</f>
        <v>111.65591374397769</v>
      </c>
      <c r="Q3" s="100">
        <f>IF(RES_hh_fech_in!Q3=0,0,RES_hh_fech_in!Q3/RES_summary!Q$21)</f>
        <v>112.10456472023594</v>
      </c>
    </row>
    <row r="4" spans="1:17" ht="12.9" customHeight="1" x14ac:dyDescent="0.3">
      <c r="A4" s="89" t="s">
        <v>65</v>
      </c>
      <c r="B4" s="96"/>
      <c r="C4" s="96">
        <f>IF(RES_hh_fech_in!C4=0,0,RES_hh_fech_in!C4/RES_summary!C$21)</f>
        <v>134.77580548182118</v>
      </c>
      <c r="D4" s="96">
        <f>IF(RES_hh_fech_in!D4=0,0,RES_hh_fech_in!D4/RES_summary!D$21)</f>
        <v>131.32433466413698</v>
      </c>
      <c r="E4" s="96">
        <f>IF(RES_hh_fech_in!E4=0,0,RES_hh_fech_in!E4/RES_summary!E$21)</f>
        <v>129.97141071882879</v>
      </c>
      <c r="F4" s="96">
        <f>IF(RES_hh_fech_in!F4=0,0,RES_hh_fech_in!F4/RES_summary!F$21)</f>
        <v>127.94737450278308</v>
      </c>
      <c r="G4" s="96">
        <f>IF(RES_hh_fech_in!G4=0,0,RES_hh_fech_in!G4/RES_summary!G$21)</f>
        <v>127.4341328480707</v>
      </c>
      <c r="H4" s="96">
        <f>IF(RES_hh_fech_in!H4=0,0,RES_hh_fech_in!H4/RES_summary!H$21)</f>
        <v>120.73441262993059</v>
      </c>
      <c r="I4" s="96">
        <f>IF(RES_hh_fech_in!I4=0,0,RES_hh_fech_in!I4/RES_summary!I$21)</f>
        <v>109.40505524472378</v>
      </c>
      <c r="J4" s="96">
        <f>IF(RES_hh_fech_in!J4=0,0,RES_hh_fech_in!J4/RES_summary!J$21)</f>
        <v>110.94704689433817</v>
      </c>
      <c r="K4" s="96">
        <f>IF(RES_hh_fech_in!K4=0,0,RES_hh_fech_in!K4/RES_summary!K$21)</f>
        <v>107.00352682073816</v>
      </c>
      <c r="L4" s="96">
        <f>IF(RES_hh_fech_in!L4=0,0,RES_hh_fech_in!L4/RES_summary!L$21)</f>
        <v>118.38570725442624</v>
      </c>
      <c r="M4" s="96">
        <f>IF(RES_hh_fech_in!M4=0,0,RES_hh_fech_in!M4/RES_summary!M$21)</f>
        <v>97.184171102580734</v>
      </c>
      <c r="N4" s="96">
        <f>IF(RES_hh_fech_in!N4=0,0,RES_hh_fech_in!N4/RES_summary!N$21)</f>
        <v>101.87570822120465</v>
      </c>
      <c r="O4" s="96">
        <f>IF(RES_hh_fech_in!O4=0,0,RES_hh_fech_in!O4/RES_summary!O$21)</f>
        <v>96.225818385069303</v>
      </c>
      <c r="P4" s="96">
        <f>IF(RES_hh_fech_in!P4=0,0,RES_hh_fech_in!P4/RES_summary!P$21)</f>
        <v>80.026481577316403</v>
      </c>
      <c r="Q4" s="96">
        <f>IF(RES_hh_fech_in!Q4=0,0,RES_hh_fech_in!Q4/RES_summary!Q$21)</f>
        <v>81.603819902929516</v>
      </c>
    </row>
    <row r="5" spans="1:17" ht="12" customHeight="1" x14ac:dyDescent="0.3">
      <c r="A5" s="87" t="s">
        <v>58</v>
      </c>
      <c r="B5" s="95"/>
      <c r="C5" s="95">
        <f>IF(RES_hh_fech_in!C5=0,0,RES_hh_fech_in!C5/RES_summary!C$21)</f>
        <v>190.44521679751017</v>
      </c>
      <c r="D5" s="95">
        <f>IF(RES_hh_fech_in!D5=0,0,RES_hh_fech_in!D5/RES_summary!D$21)</f>
        <v>204.4646986411021</v>
      </c>
      <c r="E5" s="95">
        <f>IF(RES_hh_fech_in!E5=0,0,RES_hh_fech_in!E5/RES_summary!E$21)</f>
        <v>175.52530348426555</v>
      </c>
      <c r="F5" s="95">
        <f>IF(RES_hh_fech_in!F5=0,0,RES_hh_fech_in!F5/RES_summary!F$21)</f>
        <v>182.92043138550346</v>
      </c>
      <c r="G5" s="95">
        <f>IF(RES_hh_fech_in!G5=0,0,RES_hh_fech_in!G5/RES_summary!G$21)</f>
        <v>191.42672355278046</v>
      </c>
      <c r="H5" s="95">
        <f>IF(RES_hh_fech_in!H5=0,0,RES_hh_fech_in!H5/RES_summary!H$21)</f>
        <v>191.59032833886454</v>
      </c>
      <c r="I5" s="95">
        <f>IF(RES_hh_fech_in!I5=0,0,RES_hh_fech_in!I5/RES_summary!I$21)</f>
        <v>154.2211233176393</v>
      </c>
      <c r="J5" s="95">
        <f>IF(RES_hh_fech_in!J5=0,0,RES_hh_fech_in!J5/RES_summary!J$21)</f>
        <v>162.2871584678004</v>
      </c>
      <c r="K5" s="95">
        <f>IF(RES_hh_fech_in!K5=0,0,RES_hh_fech_in!K5/RES_summary!K$21)</f>
        <v>164.87378352861995</v>
      </c>
      <c r="L5" s="95">
        <f>IF(RES_hh_fech_in!L5=0,0,RES_hh_fech_in!L5/RES_summary!L$21)</f>
        <v>175.04841916551055</v>
      </c>
      <c r="M5" s="95">
        <f>IF(RES_hh_fech_in!M5=0,0,RES_hh_fech_in!M5/RES_summary!M$21)</f>
        <v>134.61306836981217</v>
      </c>
      <c r="N5" s="95">
        <f>IF(RES_hh_fech_in!N5=0,0,RES_hh_fech_in!N5/RES_summary!N$21)</f>
        <v>163.315652526739</v>
      </c>
      <c r="O5" s="95">
        <f>IF(RES_hh_fech_in!O5=0,0,RES_hh_fech_in!O5/RES_summary!O$21)</f>
        <v>168.924550988996</v>
      </c>
      <c r="P5" s="95">
        <f>IF(RES_hh_fech_in!P5=0,0,RES_hh_fech_in!P5/RES_summary!P$21)</f>
        <v>134.86582473852647</v>
      </c>
      <c r="Q5" s="95">
        <f>IF(RES_hh_fech_in!Q5=0,0,RES_hh_fech_in!Q5/RES_summary!Q$21)</f>
        <v>132.84829069285186</v>
      </c>
    </row>
    <row r="6" spans="1:17" ht="12" customHeight="1" x14ac:dyDescent="0.3">
      <c r="A6" s="87" t="s">
        <v>84</v>
      </c>
      <c r="B6" s="95"/>
      <c r="C6" s="95">
        <f>IF(RES_hh_fech_in!C6=0,0,RES_hh_fech_in!C6/RES_summary!C$21)</f>
        <v>86.65688124621272</v>
      </c>
      <c r="D6" s="95">
        <f>IF(RES_hh_fech_in!D6=0,0,RES_hh_fech_in!D6/RES_summary!D$21)</f>
        <v>79.701147522193097</v>
      </c>
      <c r="E6" s="95">
        <f>IF(RES_hh_fech_in!E6=0,0,RES_hh_fech_in!E6/RES_summary!E$21)</f>
        <v>104.39616829945126</v>
      </c>
      <c r="F6" s="95">
        <f>IF(RES_hh_fech_in!F6=0,0,RES_hh_fech_in!F6/RES_summary!F$21)</f>
        <v>102.16109326154698</v>
      </c>
      <c r="G6" s="95">
        <f>IF(RES_hh_fech_in!G6=0,0,RES_hh_fech_in!G6/RES_summary!G$21)</f>
        <v>79.351150694177477</v>
      </c>
      <c r="H6" s="95">
        <f>IF(RES_hh_fech_in!H6=0,0,RES_hh_fech_in!H6/RES_summary!H$21)</f>
        <v>85.725822232690348</v>
      </c>
      <c r="I6" s="95">
        <f>IF(RES_hh_fech_in!I6=0,0,RES_hh_fech_in!I6/RES_summary!I$21)</f>
        <v>76.798750819630143</v>
      </c>
      <c r="J6" s="95">
        <f>IF(RES_hh_fech_in!J6=0,0,RES_hh_fech_in!J6/RES_summary!J$21)</f>
        <v>67.128675047896181</v>
      </c>
      <c r="K6" s="95">
        <f>IF(RES_hh_fech_in!K6=0,0,RES_hh_fech_in!K6/RES_summary!K$21)</f>
        <v>68.476026299933437</v>
      </c>
      <c r="L6" s="95">
        <f>IF(RES_hh_fech_in!L6=0,0,RES_hh_fech_in!L6/RES_summary!L$21)</f>
        <v>51.163544947079373</v>
      </c>
      <c r="M6" s="95">
        <f>IF(RES_hh_fech_in!M6=0,0,RES_hh_fech_in!M6/RES_summary!M$21)</f>
        <v>53.271480355057236</v>
      </c>
      <c r="N6" s="95">
        <f>IF(RES_hh_fech_in!N6=0,0,RES_hh_fech_in!N6/RES_summary!N$21)</f>
        <v>40.446643896916896</v>
      </c>
      <c r="O6" s="95">
        <f>IF(RES_hh_fech_in!O6=0,0,RES_hh_fech_in!O6/RES_summary!O$21)</f>
        <v>61.236988759272428</v>
      </c>
      <c r="P6" s="95">
        <f>IF(RES_hh_fech_in!P6=0,0,RES_hh_fech_in!P6/RES_summary!P$21)</f>
        <v>47.94640255103036</v>
      </c>
      <c r="Q6" s="95">
        <f>IF(RES_hh_fech_in!Q6=0,0,RES_hh_fech_in!Q6/RES_summary!Q$21)</f>
        <v>47.412014446416741</v>
      </c>
    </row>
    <row r="7" spans="1:17" ht="12" customHeight="1" x14ac:dyDescent="0.3">
      <c r="A7" s="87" t="s">
        <v>110</v>
      </c>
      <c r="B7" s="95"/>
      <c r="C7" s="95">
        <f>IF(RES_hh_fech_in!C7=0,0,RES_hh_fech_in!C7/RES_summary!C$21)</f>
        <v>156.39703355574113</v>
      </c>
      <c r="D7" s="95">
        <f>IF(RES_hh_fech_in!D7=0,0,RES_hh_fech_in!D7/RES_summary!D$21)</f>
        <v>119.76273886150092</v>
      </c>
      <c r="E7" s="95">
        <f>IF(RES_hh_fech_in!E7=0,0,RES_hh_fech_in!E7/RES_summary!E$21)</f>
        <v>139.64146478102302</v>
      </c>
      <c r="F7" s="95">
        <f>IF(RES_hh_fech_in!F7=0,0,RES_hh_fech_in!F7/RES_summary!F$21)</f>
        <v>123.1607700633047</v>
      </c>
      <c r="G7" s="95">
        <f>IF(RES_hh_fech_in!G7=0,0,RES_hh_fech_in!G7/RES_summary!G$21)</f>
        <v>132.54596321941119</v>
      </c>
      <c r="H7" s="95">
        <f>IF(RES_hh_fech_in!H7=0,0,RES_hh_fech_in!H7/RES_summary!H$21)</f>
        <v>145.81661263888029</v>
      </c>
      <c r="I7" s="95">
        <f>IF(RES_hh_fech_in!I7=0,0,RES_hh_fech_in!I7/RES_summary!I$21)</f>
        <v>100.22852983607461</v>
      </c>
      <c r="J7" s="95">
        <f>IF(RES_hh_fech_in!J7=0,0,RES_hh_fech_in!J7/RES_summary!J$21)</f>
        <v>120.79077962679909</v>
      </c>
      <c r="K7" s="95">
        <f>IF(RES_hh_fech_in!K7=0,0,RES_hh_fech_in!K7/RES_summary!K$21)</f>
        <v>117.30914473318563</v>
      </c>
      <c r="L7" s="95">
        <f>IF(RES_hh_fech_in!L7=0,0,RES_hh_fech_in!L7/RES_summary!L$21)</f>
        <v>121.16742901065366</v>
      </c>
      <c r="M7" s="95">
        <f>IF(RES_hh_fech_in!M7=0,0,RES_hh_fech_in!M7/RES_summary!M$21)</f>
        <v>97.685429701755794</v>
      </c>
      <c r="N7" s="95">
        <f>IF(RES_hh_fech_in!N7=0,0,RES_hh_fech_in!N7/RES_summary!N$21)</f>
        <v>114.39034881461572</v>
      </c>
      <c r="O7" s="95">
        <f>IF(RES_hh_fech_in!O7=0,0,RES_hh_fech_in!O7/RES_summary!O$21)</f>
        <v>98.618050593155161</v>
      </c>
      <c r="P7" s="95">
        <f>IF(RES_hh_fech_in!P7=0,0,RES_hh_fech_in!P7/RES_summary!P$21)</f>
        <v>86.4544237644308</v>
      </c>
      <c r="Q7" s="95">
        <f>IF(RES_hh_fech_in!Q7=0,0,RES_hh_fech_in!Q7/RES_summary!Q$21)</f>
        <v>72.418943419408137</v>
      </c>
    </row>
    <row r="8" spans="1:17" ht="12" customHeight="1" x14ac:dyDescent="0.3">
      <c r="A8" s="87" t="s">
        <v>109</v>
      </c>
      <c r="B8" s="95"/>
      <c r="C8" s="95">
        <f>IF(RES_hh_fech_in!C8=0,0,RES_hh_fech_in!C8/RES_summary!C$21)</f>
        <v>129.03265656889704</v>
      </c>
      <c r="D8" s="95">
        <f>IF(RES_hh_fech_in!D8=0,0,RES_hh_fech_in!D8/RES_summary!D$21)</f>
        <v>129.92914416009623</v>
      </c>
      <c r="E8" s="95">
        <f>IF(RES_hh_fech_in!E8=0,0,RES_hh_fech_in!E8/RES_summary!E$21)</f>
        <v>121.4293073021919</v>
      </c>
      <c r="F8" s="95">
        <f>IF(RES_hh_fech_in!F8=0,0,RES_hh_fech_in!F8/RES_summary!F$21)</f>
        <v>126.04864613554334</v>
      </c>
      <c r="G8" s="95">
        <f>IF(RES_hh_fech_in!G8=0,0,RES_hh_fech_in!G8/RES_summary!G$21)</f>
        <v>125.07282398045747</v>
      </c>
      <c r="H8" s="95">
        <f>IF(RES_hh_fech_in!H8=0,0,RES_hh_fech_in!H8/RES_summary!H$21)</f>
        <v>111.55205062597925</v>
      </c>
      <c r="I8" s="95">
        <f>IF(RES_hh_fech_in!I8=0,0,RES_hh_fech_in!I8/RES_summary!I$21)</f>
        <v>105.1905990561164</v>
      </c>
      <c r="J8" s="95">
        <f>IF(RES_hh_fech_in!J8=0,0,RES_hh_fech_in!J8/RES_summary!J$21)</f>
        <v>104.26211669299101</v>
      </c>
      <c r="K8" s="95">
        <f>IF(RES_hh_fech_in!K8=0,0,RES_hh_fech_in!K8/RES_summary!K$21)</f>
        <v>101.74239946131144</v>
      </c>
      <c r="L8" s="95">
        <f>IF(RES_hh_fech_in!L8=0,0,RES_hh_fech_in!L8/RES_summary!L$21)</f>
        <v>110.94525288860433</v>
      </c>
      <c r="M8" s="95">
        <f>IF(RES_hh_fech_in!M8=0,0,RES_hh_fech_in!M8/RES_summary!M$21)</f>
        <v>95.473053982719605</v>
      </c>
      <c r="N8" s="95">
        <f>IF(RES_hh_fech_in!N8=0,0,RES_hh_fech_in!N8/RES_summary!N$21)</f>
        <v>96.698737387717117</v>
      </c>
      <c r="O8" s="95">
        <f>IF(RES_hh_fech_in!O8=0,0,RES_hh_fech_in!O8/RES_summary!O$21)</f>
        <v>99.625884060111559</v>
      </c>
      <c r="P8" s="95">
        <f>IF(RES_hh_fech_in!P8=0,0,RES_hh_fech_in!P8/RES_summary!P$21)</f>
        <v>75.443392649860741</v>
      </c>
      <c r="Q8" s="95">
        <f>IF(RES_hh_fech_in!Q8=0,0,RES_hh_fech_in!Q8/RES_summary!Q$21)</f>
        <v>87.201395320296925</v>
      </c>
    </row>
    <row r="9" spans="1:17" ht="12" customHeight="1" x14ac:dyDescent="0.3">
      <c r="A9" s="87" t="s">
        <v>55</v>
      </c>
      <c r="B9" s="95"/>
      <c r="C9" s="95">
        <f>IF(RES_hh_fech_in!C9=0,0,RES_hh_fech_in!C9/RES_summary!C$21)</f>
        <v>148.32366327131186</v>
      </c>
      <c r="D9" s="95">
        <f>IF(RES_hh_fech_in!D9=0,0,RES_hh_fech_in!D9/RES_summary!D$21)</f>
        <v>129.40085226774156</v>
      </c>
      <c r="E9" s="95">
        <f>IF(RES_hh_fech_in!E9=0,0,RES_hh_fech_in!E9/RES_summary!E$21)</f>
        <v>151.75746489746288</v>
      </c>
      <c r="F9" s="95">
        <f>IF(RES_hh_fech_in!F9=0,0,RES_hh_fech_in!F9/RES_summary!F$21)</f>
        <v>138.60436274296941</v>
      </c>
      <c r="G9" s="95">
        <f>IF(RES_hh_fech_in!G9=0,0,RES_hh_fech_in!G9/RES_summary!G$21)</f>
        <v>133.56491741968642</v>
      </c>
      <c r="H9" s="95">
        <f>IF(RES_hh_fech_in!H9=0,0,RES_hh_fech_in!H9/RES_summary!H$21)</f>
        <v>125.12608391394829</v>
      </c>
      <c r="I9" s="95">
        <f>IF(RES_hh_fech_in!I9=0,0,RES_hh_fech_in!I9/RES_summary!I$21)</f>
        <v>120.90928157403962</v>
      </c>
      <c r="J9" s="95">
        <f>IF(RES_hh_fech_in!J9=0,0,RES_hh_fech_in!J9/RES_summary!J$21)</f>
        <v>117.53811445301578</v>
      </c>
      <c r="K9" s="95">
        <f>IF(RES_hh_fech_in!K9=0,0,RES_hh_fech_in!K9/RES_summary!K$21)</f>
        <v>112.80921026842222</v>
      </c>
      <c r="L9" s="95">
        <f>IF(RES_hh_fech_in!L9=0,0,RES_hh_fech_in!L9/RES_summary!L$21)</f>
        <v>138.6012403018203</v>
      </c>
      <c r="M9" s="95">
        <f>IF(RES_hh_fech_in!M9=0,0,RES_hh_fech_in!M9/RES_summary!M$21)</f>
        <v>115.69025152503312</v>
      </c>
      <c r="N9" s="95">
        <f>IF(RES_hh_fech_in!N9=0,0,RES_hh_fech_in!N9/RES_summary!N$21)</f>
        <v>106.59862512658198</v>
      </c>
      <c r="O9" s="95">
        <f>IF(RES_hh_fech_in!O9=0,0,RES_hh_fech_in!O9/RES_summary!O$21)</f>
        <v>100.62898273730937</v>
      </c>
      <c r="P9" s="95">
        <f>IF(RES_hh_fech_in!P9=0,0,RES_hh_fech_in!P9/RES_summary!P$21)</f>
        <v>90.435088129749587</v>
      </c>
      <c r="Q9" s="95">
        <f>IF(RES_hh_fech_in!Q9=0,0,RES_hh_fech_in!Q9/RES_summary!Q$21)</f>
        <v>98.518595804933824</v>
      </c>
    </row>
    <row r="10" spans="1:17" ht="12" customHeight="1" x14ac:dyDescent="0.3">
      <c r="A10" s="87" t="s">
        <v>79</v>
      </c>
      <c r="B10" s="95"/>
      <c r="C10" s="95">
        <f>IF(RES_hh_fech_in!C10=0,0,RES_hh_fech_in!C10/RES_summary!C$21)</f>
        <v>104.73713070386923</v>
      </c>
      <c r="D10" s="95">
        <f>IF(RES_hh_fech_in!D10=0,0,RES_hh_fech_in!D10/RES_summary!D$21)</f>
        <v>107.34701217164339</v>
      </c>
      <c r="E10" s="95">
        <f>IF(RES_hh_fech_in!E10=0,0,RES_hh_fech_in!E10/RES_summary!E$21)</f>
        <v>114.11767968727787</v>
      </c>
      <c r="F10" s="95">
        <f>IF(RES_hh_fech_in!F10=0,0,RES_hh_fech_in!F10/RES_summary!F$21)</f>
        <v>115.46571745212111</v>
      </c>
      <c r="G10" s="95">
        <f>IF(RES_hh_fech_in!G10=0,0,RES_hh_fech_in!G10/RES_summary!G$21)</f>
        <v>81.229405392603368</v>
      </c>
      <c r="H10" s="95">
        <f>IF(RES_hh_fech_in!H10=0,0,RES_hh_fech_in!H10/RES_summary!H$21)</f>
        <v>73.926706344317964</v>
      </c>
      <c r="I10" s="95">
        <f>IF(RES_hh_fech_in!I10=0,0,RES_hh_fech_in!I10/RES_summary!I$21)</f>
        <v>62.876331003167252</v>
      </c>
      <c r="J10" s="95">
        <f>IF(RES_hh_fech_in!J10=0,0,RES_hh_fech_in!J10/RES_summary!J$21)</f>
        <v>55.458461072861923</v>
      </c>
      <c r="K10" s="95">
        <f>IF(RES_hh_fech_in!K10=0,0,RES_hh_fech_in!K10/RES_summary!K$21)</f>
        <v>74.512208983143793</v>
      </c>
      <c r="L10" s="95">
        <f>IF(RES_hh_fech_in!L10=0,0,RES_hh_fech_in!L10/RES_summary!L$21)</f>
        <v>88.502067845669757</v>
      </c>
      <c r="M10" s="95">
        <f>IF(RES_hh_fech_in!M10=0,0,RES_hh_fech_in!M10/RES_summary!M$21)</f>
        <v>70.464253361511282</v>
      </c>
      <c r="N10" s="95">
        <f>IF(RES_hh_fech_in!N10=0,0,RES_hh_fech_in!N10/RES_summary!N$21)</f>
        <v>78.815742329498605</v>
      </c>
      <c r="O10" s="95">
        <f>IF(RES_hh_fech_in!O10=0,0,RES_hh_fech_in!O10/RES_summary!O$21)</f>
        <v>68.721353638591864</v>
      </c>
      <c r="P10" s="95">
        <f>IF(RES_hh_fech_in!P10=0,0,RES_hh_fech_in!P10/RES_summary!P$21)</f>
        <v>69.210048762666489</v>
      </c>
      <c r="Q10" s="95">
        <f>IF(RES_hh_fech_in!Q10=0,0,RES_hh_fech_in!Q10/RES_summary!Q$21)</f>
        <v>78.980639115841669</v>
      </c>
    </row>
    <row r="11" spans="1:17" ht="12" customHeight="1" x14ac:dyDescent="0.3">
      <c r="A11" s="87" t="s">
        <v>61</v>
      </c>
      <c r="B11" s="95"/>
      <c r="C11" s="95">
        <f>IF(RES_hh_fech_in!C11=0,0,RES_hh_fech_in!C11/RES_summary!C$21)</f>
        <v>118.92255628640191</v>
      </c>
      <c r="D11" s="95">
        <f>IF(RES_hh_fech_in!D11=0,0,RES_hh_fech_in!D11/RES_summary!D$21)</f>
        <v>125.60999706659543</v>
      </c>
      <c r="E11" s="95">
        <f>IF(RES_hh_fech_in!E11=0,0,RES_hh_fech_in!E11/RES_summary!E$21)</f>
        <v>128.59109949603877</v>
      </c>
      <c r="F11" s="95">
        <f>IF(RES_hh_fech_in!F11=0,0,RES_hh_fech_in!F11/RES_summary!F$21)</f>
        <v>119.64597141257896</v>
      </c>
      <c r="G11" s="95">
        <f>IF(RES_hh_fech_in!G11=0,0,RES_hh_fech_in!G11/RES_summary!G$21)</f>
        <v>113.08733802719868</v>
      </c>
      <c r="H11" s="95">
        <f>IF(RES_hh_fech_in!H11=0,0,RES_hh_fech_in!H11/RES_summary!H$21)</f>
        <v>109.78476062662637</v>
      </c>
      <c r="I11" s="95">
        <f>IF(RES_hh_fech_in!I11=0,0,RES_hh_fech_in!I11/RES_summary!I$21)</f>
        <v>103.29722639493392</v>
      </c>
      <c r="J11" s="95">
        <f>IF(RES_hh_fech_in!J11=0,0,RES_hh_fech_in!J11/RES_summary!J$21)</f>
        <v>115.00073199068167</v>
      </c>
      <c r="K11" s="95">
        <f>IF(RES_hh_fech_in!K11=0,0,RES_hh_fech_in!K11/RES_summary!K$21)</f>
        <v>103.91008244464609</v>
      </c>
      <c r="L11" s="95">
        <f>IF(RES_hh_fech_in!L11=0,0,RES_hh_fech_in!L11/RES_summary!L$21)</f>
        <v>111.68637842329325</v>
      </c>
      <c r="M11" s="95">
        <f>IF(RES_hh_fech_in!M11=0,0,RES_hh_fech_in!M11/RES_summary!M$21)</f>
        <v>84.895924344767337</v>
      </c>
      <c r="N11" s="95">
        <f>IF(RES_hh_fech_in!N11=0,0,RES_hh_fech_in!N11/RES_summary!N$21)</f>
        <v>109.60507319399798</v>
      </c>
      <c r="O11" s="95">
        <f>IF(RES_hh_fech_in!O11=0,0,RES_hh_fech_in!O11/RES_summary!O$21)</f>
        <v>95.608173364294572</v>
      </c>
      <c r="P11" s="95">
        <f>IF(RES_hh_fech_in!P11=0,0,RES_hh_fech_in!P11/RES_summary!P$21)</f>
        <v>78.516542135139701</v>
      </c>
      <c r="Q11" s="95">
        <f>IF(RES_hh_fech_in!Q11=0,0,RES_hh_fech_in!Q11/RES_summary!Q$21)</f>
        <v>78.60610576097227</v>
      </c>
    </row>
    <row r="12" spans="1:17" ht="12" customHeight="1" x14ac:dyDescent="0.3">
      <c r="A12" s="87" t="s">
        <v>115</v>
      </c>
      <c r="B12" s="95"/>
      <c r="C12" s="95">
        <f>IF(RES_hh_fech_in!C12=0,0,RES_hh_fech_in!C12/RES_summary!C$21)</f>
        <v>67.305369564756163</v>
      </c>
      <c r="D12" s="95">
        <f>IF(RES_hh_fech_in!D12=0,0,RES_hh_fech_in!D12/RES_summary!D$21)</f>
        <v>74.466421356550484</v>
      </c>
      <c r="E12" s="95">
        <f>IF(RES_hh_fech_in!E12=0,0,RES_hh_fech_in!E12/RES_summary!E$21)</f>
        <v>69.203380942275828</v>
      </c>
      <c r="F12" s="95">
        <f>IF(RES_hh_fech_in!F12=0,0,RES_hh_fech_in!F12/RES_summary!F$21)</f>
        <v>62.419188285555272</v>
      </c>
      <c r="G12" s="95">
        <f>IF(RES_hh_fech_in!G12=0,0,RES_hh_fech_in!G12/RES_summary!G$21)</f>
        <v>55.713924650243939</v>
      </c>
      <c r="H12" s="95">
        <f>IF(RES_hh_fech_in!H12=0,0,RES_hh_fech_in!H12/RES_summary!H$21)</f>
        <v>48.791210083501568</v>
      </c>
      <c r="I12" s="95">
        <f>IF(RES_hh_fech_in!I12=0,0,RES_hh_fech_in!I12/RES_summary!I$21)</f>
        <v>41.46727744061841</v>
      </c>
      <c r="J12" s="95">
        <f>IF(RES_hh_fech_in!J12=0,0,RES_hh_fech_in!J12/RES_summary!J$21)</f>
        <v>40.078777768421787</v>
      </c>
      <c r="K12" s="95">
        <f>IF(RES_hh_fech_in!K12=0,0,RES_hh_fech_in!K12/RES_summary!K$21)</f>
        <v>40.739866850781326</v>
      </c>
      <c r="L12" s="95">
        <f>IF(RES_hh_fech_in!L12=0,0,RES_hh_fech_in!L12/RES_summary!L$21)</f>
        <v>34.258804768056898</v>
      </c>
      <c r="M12" s="95">
        <f>IF(RES_hh_fech_in!M12=0,0,RES_hh_fech_in!M12/RES_summary!M$21)</f>
        <v>28.242231147184537</v>
      </c>
      <c r="N12" s="95">
        <f>IF(RES_hh_fech_in!N12=0,0,RES_hh_fech_in!N12/RES_summary!N$21)</f>
        <v>31.493336033202123</v>
      </c>
      <c r="O12" s="95">
        <f>IF(RES_hh_fech_in!O12=0,0,RES_hh_fech_in!O12/RES_summary!O$21)</f>
        <v>29.724991109387823</v>
      </c>
      <c r="P12" s="95">
        <f>IF(RES_hh_fech_in!P12=0,0,RES_hh_fech_in!P12/RES_summary!P$21)</f>
        <v>23.471440034189371</v>
      </c>
      <c r="Q12" s="95">
        <f>IF(RES_hh_fech_in!Q12=0,0,RES_hh_fech_in!Q12/RES_summary!Q$21)</f>
        <v>24.025035912299227</v>
      </c>
    </row>
    <row r="13" spans="1:17" ht="12" customHeight="1" x14ac:dyDescent="0.3">
      <c r="A13" s="51" t="s">
        <v>114</v>
      </c>
      <c r="B13" s="22"/>
      <c r="C13" s="22">
        <f>IF(RES_hh_fech_in!C13=0,0,RES_hh_fech_in!C13/RES_summary!C$21)</f>
        <v>117.18595628532516</v>
      </c>
      <c r="D13" s="22">
        <f>IF(RES_hh_fech_in!D13=0,0,RES_hh_fech_in!D13/RES_summary!D$21)</f>
        <v>112.18215829947927</v>
      </c>
      <c r="E13" s="22">
        <f>IF(RES_hh_fech_in!E13=0,0,RES_hh_fech_in!E13/RES_summary!E$21)</f>
        <v>113.28246244352745</v>
      </c>
      <c r="F13" s="22">
        <f>IF(RES_hh_fech_in!F13=0,0,RES_hh_fech_in!F13/RES_summary!F$21)</f>
        <v>114.90423933120218</v>
      </c>
      <c r="G13" s="22">
        <f>IF(RES_hh_fech_in!G13=0,0,RES_hh_fech_in!G13/RES_summary!G$21)</f>
        <v>104.46698394931745</v>
      </c>
      <c r="H13" s="22">
        <f>IF(RES_hh_fech_in!H13=0,0,RES_hh_fech_in!H13/RES_summary!H$21)</f>
        <v>100.24995034517296</v>
      </c>
      <c r="I13" s="22">
        <f>IF(RES_hh_fech_in!I13=0,0,RES_hh_fech_in!I13/RES_summary!I$21)</f>
        <v>92.969301250485756</v>
      </c>
      <c r="J13" s="22">
        <f>IF(RES_hh_fech_in!J13=0,0,RES_hh_fech_in!J13/RES_summary!J$21)</f>
        <v>95.412240668229771</v>
      </c>
      <c r="K13" s="22">
        <f>IF(RES_hh_fech_in!K13=0,0,RES_hh_fech_in!K13/RES_summary!K$21)</f>
        <v>88.500055342931617</v>
      </c>
      <c r="L13" s="22">
        <f>IF(RES_hh_fech_in!L13=0,0,RES_hh_fech_in!L13/RES_summary!L$21)</f>
        <v>112.57923895946102</v>
      </c>
      <c r="M13" s="22">
        <f>IF(RES_hh_fech_in!M13=0,0,RES_hh_fech_in!M13/RES_summary!M$21)</f>
        <v>85.913340741181571</v>
      </c>
      <c r="N13" s="22">
        <f>IF(RES_hh_fech_in!N13=0,0,RES_hh_fech_in!N13/RES_summary!N$21)</f>
        <v>104.28496601070785</v>
      </c>
      <c r="O13" s="22">
        <f>IF(RES_hh_fech_in!O13=0,0,RES_hh_fech_in!O13/RES_summary!O$21)</f>
        <v>105.33622512300862</v>
      </c>
      <c r="P13" s="22">
        <f>IF(RES_hh_fech_in!P13=0,0,RES_hh_fech_in!P13/RES_summary!P$21)</f>
        <v>88.376194754757904</v>
      </c>
      <c r="Q13" s="22">
        <f>IF(RES_hh_fech_in!Q13=0,0,RES_hh_fech_in!Q13/RES_summary!Q$21)</f>
        <v>89.697153384679893</v>
      </c>
    </row>
    <row r="14" spans="1:17" ht="12" customHeight="1" x14ac:dyDescent="0.3">
      <c r="A14" s="99" t="s">
        <v>117</v>
      </c>
      <c r="B14" s="98"/>
      <c r="C14" s="98">
        <f>IF(RES_hh_fech_in!C14=0,0,RES_hh_fech_in!C14/RES_summary!C$21)</f>
        <v>1.6427375173117356</v>
      </c>
      <c r="D14" s="98">
        <f>IF(RES_hh_fech_in!D14=0,0,RES_hh_fech_in!D14/RES_summary!D$21)</f>
        <v>1.5396730959767626</v>
      </c>
      <c r="E14" s="98">
        <f>IF(RES_hh_fech_in!E14=0,0,RES_hh_fech_in!E14/RES_summary!E$21)</f>
        <v>1.839681278460753</v>
      </c>
      <c r="F14" s="98">
        <f>IF(RES_hh_fech_in!F14=0,0,RES_hh_fech_in!F14/RES_summary!F$21)</f>
        <v>1.769696655509996</v>
      </c>
      <c r="G14" s="98">
        <f>IF(RES_hh_fech_in!G14=0,0,RES_hh_fech_in!G14/RES_summary!G$21)</f>
        <v>1.783319732629236</v>
      </c>
      <c r="H14" s="98">
        <f>IF(RES_hh_fech_in!H14=0,0,RES_hh_fech_in!H14/RES_summary!H$21)</f>
        <v>1.6021701512305608</v>
      </c>
      <c r="I14" s="98">
        <f>IF(RES_hh_fech_in!I14=0,0,RES_hh_fech_in!I14/RES_summary!I$21)</f>
        <v>1.3426238821732865</v>
      </c>
      <c r="J14" s="98">
        <f>IF(RES_hh_fech_in!J14=0,0,RES_hh_fech_in!J14/RES_summary!J$21)</f>
        <v>1.3552606035681949</v>
      </c>
      <c r="K14" s="98">
        <f>IF(RES_hh_fech_in!K14=0,0,RES_hh_fech_in!K14/RES_summary!K$21)</f>
        <v>1.2635391431905332</v>
      </c>
      <c r="L14" s="98">
        <f>IF(RES_hh_fech_in!L14=0,0,RES_hh_fech_in!L14/RES_summary!L$21)</f>
        <v>1.3732626306887357</v>
      </c>
      <c r="M14" s="98">
        <f>IF(RES_hh_fech_in!M14=0,0,RES_hh_fech_in!M14/RES_summary!M$21)</f>
        <v>1.2183911989076832</v>
      </c>
      <c r="N14" s="98">
        <f>IF(RES_hh_fech_in!N14=0,0,RES_hh_fech_in!N14/RES_summary!N$21)</f>
        <v>1.4972514131029451</v>
      </c>
      <c r="O14" s="98">
        <f>IF(RES_hh_fech_in!O14=0,0,RES_hh_fech_in!O14/RES_summary!O$21)</f>
        <v>1.2838334758524215</v>
      </c>
      <c r="P14" s="98">
        <f>IF(RES_hh_fech_in!P14=0,0,RES_hh_fech_in!P14/RES_summary!P$21)</f>
        <v>1.1453025357176829</v>
      </c>
      <c r="Q14" s="98">
        <f>IF(RES_hh_fech_in!Q14=0,0,RES_hh_fech_in!Q14/RES_summary!Q$21)</f>
        <v>1.4593844747728602</v>
      </c>
    </row>
    <row r="15" spans="1:17" ht="12.9" customHeight="1" x14ac:dyDescent="0.3">
      <c r="A15" s="89" t="s">
        <v>112</v>
      </c>
      <c r="B15" s="96"/>
      <c r="C15" s="96">
        <f>IF(RES_hh_fech_in!C15=0,0,RES_hh_fech_in!C15/RES_summary!C$21)</f>
        <v>0.96800472349240019</v>
      </c>
      <c r="D15" s="96">
        <f>IF(RES_hh_fech_in!D15=0,0,RES_hh_fech_in!D15/RES_summary!D$21)</f>
        <v>0.85410327458310842</v>
      </c>
      <c r="E15" s="96">
        <f>IF(RES_hh_fech_in!E15=0,0,RES_hh_fech_in!E15/RES_summary!E$21)</f>
        <v>0.72104723597844878</v>
      </c>
      <c r="F15" s="96">
        <f>IF(RES_hh_fech_in!F15=0,0,RES_hh_fech_in!F15/RES_summary!F$21)</f>
        <v>1.0117234350760032</v>
      </c>
      <c r="G15" s="96">
        <f>IF(RES_hh_fech_in!G15=0,0,RES_hh_fech_in!G15/RES_summary!G$21)</f>
        <v>1.0136462910213173</v>
      </c>
      <c r="H15" s="96">
        <f>IF(RES_hh_fech_in!H15=0,0,RES_hh_fech_in!H15/RES_summary!H$21)</f>
        <v>1.0271656063664965</v>
      </c>
      <c r="I15" s="96">
        <f>IF(RES_hh_fech_in!I15=0,0,RES_hh_fech_in!I15/RES_summary!I$21)</f>
        <v>0.93900100874332626</v>
      </c>
      <c r="J15" s="96">
        <f>IF(RES_hh_fech_in!J15=0,0,RES_hh_fech_in!J15/RES_summary!J$21)</f>
        <v>1.2685270660360364</v>
      </c>
      <c r="K15" s="96">
        <f>IF(RES_hh_fech_in!K15=0,0,RES_hh_fech_in!K15/RES_summary!K$21)</f>
        <v>1.4097928612419772</v>
      </c>
      <c r="L15" s="96">
        <f>IF(RES_hh_fech_in!L15=0,0,RES_hh_fech_in!L15/RES_summary!L$21)</f>
        <v>1.2253192770450945</v>
      </c>
      <c r="M15" s="96">
        <f>IF(RES_hh_fech_in!M15=0,0,RES_hh_fech_in!M15/RES_summary!M$21)</f>
        <v>1.3417495468829082</v>
      </c>
      <c r="N15" s="96">
        <f>IF(RES_hh_fech_in!N15=0,0,RES_hh_fech_in!N15/RES_summary!N$21)</f>
        <v>1.4046758128446124</v>
      </c>
      <c r="O15" s="96">
        <f>IF(RES_hh_fech_in!O15=0,0,RES_hh_fech_in!O15/RES_summary!O$21)</f>
        <v>1.3324682473341747</v>
      </c>
      <c r="P15" s="96">
        <f>IF(RES_hh_fech_in!P15=0,0,RES_hh_fech_in!P15/RES_summary!P$21)</f>
        <v>1.5045132557841328</v>
      </c>
      <c r="Q15" s="96">
        <f>IF(RES_hh_fech_in!Q15=0,0,RES_hh_fech_in!Q15/RES_summary!Q$21)</f>
        <v>0.97006828534148559</v>
      </c>
    </row>
    <row r="16" spans="1:17" ht="12" customHeight="1" x14ac:dyDescent="0.3">
      <c r="A16" s="87" t="s">
        <v>111</v>
      </c>
      <c r="B16" s="97"/>
      <c r="C16" s="97">
        <f>IF(RES_hh_fech_in!C16=0,0,RES_hh_fech_in!C16/RES_summary!C$21)</f>
        <v>0.96800472349240019</v>
      </c>
      <c r="D16" s="97">
        <f>IF(RES_hh_fech_in!D16=0,0,RES_hh_fech_in!D16/RES_summary!D$21)</f>
        <v>0.85410327458310842</v>
      </c>
      <c r="E16" s="97">
        <f>IF(RES_hh_fech_in!E16=0,0,RES_hh_fech_in!E16/RES_summary!E$21)</f>
        <v>0.72104723597844878</v>
      </c>
      <c r="F16" s="97">
        <f>IF(RES_hh_fech_in!F16=0,0,RES_hh_fech_in!F16/RES_summary!F$21)</f>
        <v>1.0117234350760032</v>
      </c>
      <c r="G16" s="97">
        <f>IF(RES_hh_fech_in!G16=0,0,RES_hh_fech_in!G16/RES_summary!G$21)</f>
        <v>1.0136462910213173</v>
      </c>
      <c r="H16" s="97">
        <f>IF(RES_hh_fech_in!H16=0,0,RES_hh_fech_in!H16/RES_summary!H$21)</f>
        <v>1.0271656063664965</v>
      </c>
      <c r="I16" s="97">
        <f>IF(RES_hh_fech_in!I16=0,0,RES_hh_fech_in!I16/RES_summary!I$21)</f>
        <v>0.93900100874332626</v>
      </c>
      <c r="J16" s="97">
        <f>IF(RES_hh_fech_in!J16=0,0,RES_hh_fech_in!J16/RES_summary!J$21)</f>
        <v>1.2685270660360364</v>
      </c>
      <c r="K16" s="97">
        <f>IF(RES_hh_fech_in!K16=0,0,RES_hh_fech_in!K16/RES_summary!K$21)</f>
        <v>1.4097928612419772</v>
      </c>
      <c r="L16" s="97">
        <f>IF(RES_hh_fech_in!L16=0,0,RES_hh_fech_in!L16/RES_summary!L$21)</f>
        <v>1.2253192770450945</v>
      </c>
      <c r="M16" s="97">
        <f>IF(RES_hh_fech_in!M16=0,0,RES_hh_fech_in!M16/RES_summary!M$21)</f>
        <v>1.3417495468829082</v>
      </c>
      <c r="N16" s="97">
        <f>IF(RES_hh_fech_in!N16=0,0,RES_hh_fech_in!N16/RES_summary!N$21)</f>
        <v>1.4046758128446124</v>
      </c>
      <c r="O16" s="97">
        <f>IF(RES_hh_fech_in!O16=0,0,RES_hh_fech_in!O16/RES_summary!O$21)</f>
        <v>1.3324682473341747</v>
      </c>
      <c r="P16" s="97">
        <f>IF(RES_hh_fech_in!P16=0,0,RES_hh_fech_in!P16/RES_summary!P$21)</f>
        <v>1.5045132557841328</v>
      </c>
      <c r="Q16" s="97">
        <f>IF(RES_hh_fech_in!Q16=0,0,RES_hh_fech_in!Q16/RES_summary!Q$21)</f>
        <v>0.97006828534148559</v>
      </c>
    </row>
    <row r="17" spans="1:17" ht="12.9" customHeight="1" x14ac:dyDescent="0.3">
      <c r="A17" s="89" t="s">
        <v>63</v>
      </c>
      <c r="B17" s="96"/>
      <c r="C17" s="96">
        <f>IF(RES_hh_fech_in!C17=0,0,RES_hh_fech_in!C17/RES_summary!C$21)</f>
        <v>24.430491026653687</v>
      </c>
      <c r="D17" s="96">
        <f>IF(RES_hh_fech_in!D17=0,0,RES_hh_fech_in!D17/RES_summary!D$21)</f>
        <v>24.740467995651375</v>
      </c>
      <c r="E17" s="96">
        <f>IF(RES_hh_fech_in!E17=0,0,RES_hh_fech_in!E17/RES_summary!E$21)</f>
        <v>24.497940781743477</v>
      </c>
      <c r="F17" s="96">
        <f>IF(RES_hh_fech_in!F17=0,0,RES_hh_fech_in!F17/RES_summary!F$21)</f>
        <v>24.085733419946934</v>
      </c>
      <c r="G17" s="96">
        <f>IF(RES_hh_fech_in!G17=0,0,RES_hh_fech_in!G17/RES_summary!G$21)</f>
        <v>24.381028076824578</v>
      </c>
      <c r="H17" s="96">
        <f>IF(RES_hh_fech_in!H17=0,0,RES_hh_fech_in!H17/RES_summary!H$21)</f>
        <v>23.264275185333243</v>
      </c>
      <c r="I17" s="96">
        <f>IF(RES_hh_fech_in!I17=0,0,RES_hh_fech_in!I17/RES_summary!I$21)</f>
        <v>22.655981038974172</v>
      </c>
      <c r="J17" s="96">
        <f>IF(RES_hh_fech_in!J17=0,0,RES_hh_fech_in!J17/RES_summary!J$21)</f>
        <v>21.843363142959245</v>
      </c>
      <c r="K17" s="96">
        <f>IF(RES_hh_fech_in!K17=0,0,RES_hh_fech_in!K17/RES_summary!K$21)</f>
        <v>21.704847382331582</v>
      </c>
      <c r="L17" s="96">
        <f>IF(RES_hh_fech_in!L17=0,0,RES_hh_fech_in!L17/RES_summary!L$21)</f>
        <v>21.701637900452837</v>
      </c>
      <c r="M17" s="96">
        <f>IF(RES_hh_fech_in!M17=0,0,RES_hh_fech_in!M17/RES_summary!M$21)</f>
        <v>21.294016578769828</v>
      </c>
      <c r="N17" s="96">
        <f>IF(RES_hh_fech_in!N17=0,0,RES_hh_fech_in!N17/RES_summary!N$21)</f>
        <v>21.22107566769461</v>
      </c>
      <c r="O17" s="96">
        <f>IF(RES_hh_fech_in!O17=0,0,RES_hh_fech_in!O17/RES_summary!O$21)</f>
        <v>21.137908468980456</v>
      </c>
      <c r="P17" s="96">
        <f>IF(RES_hh_fech_in!P17=0,0,RES_hh_fech_in!P17/RES_summary!P$21)</f>
        <v>20.749203761021992</v>
      </c>
      <c r="Q17" s="96">
        <f>IF(RES_hh_fech_in!Q17=0,0,RES_hh_fech_in!Q17/RES_summary!Q$21)</f>
        <v>20.102081121813917</v>
      </c>
    </row>
    <row r="18" spans="1:17" ht="12" customHeight="1" x14ac:dyDescent="0.3">
      <c r="A18" s="87" t="s">
        <v>58</v>
      </c>
      <c r="B18" s="95"/>
      <c r="C18" s="95">
        <f>IF(RES_hh_fech_in!C18=0,0,RES_hh_fech_in!C18/RES_summary!C$21)</f>
        <v>32.007610635301248</v>
      </c>
      <c r="D18" s="95">
        <f>IF(RES_hh_fech_in!D18=0,0,RES_hh_fech_in!D18/RES_summary!D$21)</f>
        <v>31.96517825351453</v>
      </c>
      <c r="E18" s="95">
        <f>IF(RES_hh_fech_in!E18=0,0,RES_hh_fech_in!E18/RES_summary!E$21)</f>
        <v>31.542064842703414</v>
      </c>
      <c r="F18" s="95">
        <f>IF(RES_hh_fech_in!F18=0,0,RES_hh_fech_in!F18/RES_summary!F$21)</f>
        <v>31.931372774818847</v>
      </c>
      <c r="G18" s="95">
        <f>IF(RES_hh_fech_in!G18=0,0,RES_hh_fech_in!G18/RES_summary!G$21)</f>
        <v>31.733972791633278</v>
      </c>
      <c r="H18" s="95">
        <f>IF(RES_hh_fech_in!H18=0,0,RES_hh_fech_in!H18/RES_summary!H$21)</f>
        <v>31.264996659587926</v>
      </c>
      <c r="I18" s="95">
        <f>IF(RES_hh_fech_in!I18=0,0,RES_hh_fech_in!I18/RES_summary!I$21)</f>
        <v>32.318478427960436</v>
      </c>
      <c r="J18" s="95">
        <f>IF(RES_hh_fech_in!J18=0,0,RES_hh_fech_in!J18/RES_summary!J$21)</f>
        <v>30.508953515249235</v>
      </c>
      <c r="K18" s="95">
        <f>IF(RES_hh_fech_in!K18=0,0,RES_hh_fech_in!K18/RES_summary!K$21)</f>
        <v>31.878058752890851</v>
      </c>
      <c r="L18" s="95">
        <f>IF(RES_hh_fech_in!L18=0,0,RES_hh_fech_in!L18/RES_summary!L$21)</f>
        <v>30.655769165099063</v>
      </c>
      <c r="M18" s="95">
        <f>IF(RES_hh_fech_in!M18=0,0,RES_hh_fech_in!M18/RES_summary!M$21)</f>
        <v>31.136071543955673</v>
      </c>
      <c r="N18" s="95">
        <f>IF(RES_hh_fech_in!N18=0,0,RES_hh_fech_in!N18/RES_summary!N$21)</f>
        <v>30.427567543360155</v>
      </c>
      <c r="O18" s="95">
        <f>IF(RES_hh_fech_in!O18=0,0,RES_hh_fech_in!O18/RES_summary!O$21)</f>
        <v>30.570626786951035</v>
      </c>
      <c r="P18" s="95">
        <f>IF(RES_hh_fech_in!P18=0,0,RES_hh_fech_in!P18/RES_summary!P$21)</f>
        <v>29.604894011707628</v>
      </c>
      <c r="Q18" s="95">
        <f>IF(RES_hh_fech_in!Q18=0,0,RES_hh_fech_in!Q18/RES_summary!Q$21)</f>
        <v>28.982526182454411</v>
      </c>
    </row>
    <row r="19" spans="1:17" s="28" customFormat="1" ht="12" customHeight="1" x14ac:dyDescent="0.3">
      <c r="A19" s="87" t="s">
        <v>84</v>
      </c>
      <c r="B19" s="95"/>
      <c r="C19" s="95">
        <f>IF(RES_hh_fech_in!C19=0,0,RES_hh_fech_in!C19/RES_summary!C$21)</f>
        <v>23.177382676493377</v>
      </c>
      <c r="D19" s="95">
        <f>IF(RES_hh_fech_in!D19=0,0,RES_hh_fech_in!D19/RES_summary!D$21)</f>
        <v>23.528764907834834</v>
      </c>
      <c r="E19" s="95">
        <f>IF(RES_hh_fech_in!E19=0,0,RES_hh_fech_in!E19/RES_summary!E$21)</f>
        <v>23.909228429932327</v>
      </c>
      <c r="F19" s="95">
        <f>IF(RES_hh_fech_in!F19=0,0,RES_hh_fech_in!F19/RES_summary!F$21)</f>
        <v>23.331083202416444</v>
      </c>
      <c r="G19" s="95">
        <f>IF(RES_hh_fech_in!G19=0,0,RES_hh_fech_in!G19/RES_summary!G$21)</f>
        <v>21.220720438772428</v>
      </c>
      <c r="H19" s="95">
        <f>IF(RES_hh_fech_in!H19=0,0,RES_hh_fech_in!H19/RES_summary!H$21)</f>
        <v>21.816618278457252</v>
      </c>
      <c r="I19" s="95">
        <f>IF(RES_hh_fech_in!I19=0,0,RES_hh_fech_in!I19/RES_summary!I$21)</f>
        <v>19.555083968639853</v>
      </c>
      <c r="J19" s="95">
        <f>IF(RES_hh_fech_in!J19=0,0,RES_hh_fech_in!J19/RES_summary!J$21)</f>
        <v>17.341207961787013</v>
      </c>
      <c r="K19" s="95">
        <f>IF(RES_hh_fech_in!K19=0,0,RES_hh_fech_in!K19/RES_summary!K$21)</f>
        <v>16.20628061136086</v>
      </c>
      <c r="L19" s="95">
        <f>IF(RES_hh_fech_in!L19=0,0,RES_hh_fech_in!L19/RES_summary!L$21)</f>
        <v>13.142272263043264</v>
      </c>
      <c r="M19" s="95">
        <f>IF(RES_hh_fech_in!M19=0,0,RES_hh_fech_in!M19/RES_summary!M$21)</f>
        <v>15.596161262786097</v>
      </c>
      <c r="N19" s="95">
        <f>IF(RES_hh_fech_in!N19=0,0,RES_hh_fech_in!N19/RES_summary!N$21)</f>
        <v>15.18433955368201</v>
      </c>
      <c r="O19" s="95">
        <f>IF(RES_hh_fech_in!O19=0,0,RES_hh_fech_in!O19/RES_summary!O$21)</f>
        <v>17.579698364931019</v>
      </c>
      <c r="P19" s="95">
        <f>IF(RES_hh_fech_in!P19=0,0,RES_hh_fech_in!P19/RES_summary!P$21)</f>
        <v>15.892243411138788</v>
      </c>
      <c r="Q19" s="95">
        <f>IF(RES_hh_fech_in!Q19=0,0,RES_hh_fech_in!Q19/RES_summary!Q$21)</f>
        <v>10.218405600874858</v>
      </c>
    </row>
    <row r="20" spans="1:17" ht="12" customHeight="1" x14ac:dyDescent="0.3">
      <c r="A20" s="87" t="s">
        <v>110</v>
      </c>
      <c r="B20" s="95"/>
      <c r="C20" s="95">
        <f>IF(RES_hh_fech_in!C20=0,0,RES_hh_fech_in!C20/RES_summary!C$21)</f>
        <v>25.9718673603284</v>
      </c>
      <c r="D20" s="95">
        <f>IF(RES_hh_fech_in!D20=0,0,RES_hh_fech_in!D20/RES_summary!D$21)</f>
        <v>25.500655527924128</v>
      </c>
      <c r="E20" s="95">
        <f>IF(RES_hh_fech_in!E20=0,0,RES_hh_fech_in!E20/RES_summary!E$21)</f>
        <v>22.848207993795917</v>
      </c>
      <c r="F20" s="95">
        <f>IF(RES_hh_fech_in!F20=0,0,RES_hh_fech_in!F20/RES_summary!F$21)</f>
        <v>24.393628317430657</v>
      </c>
      <c r="G20" s="95">
        <f>IF(RES_hh_fech_in!G20=0,0,RES_hh_fech_in!G20/RES_summary!G$21)</f>
        <v>22.195514000005428</v>
      </c>
      <c r="H20" s="95">
        <f>IF(RES_hh_fech_in!H20=0,0,RES_hh_fech_in!H20/RES_summary!H$21)</f>
        <v>20.875394819780087</v>
      </c>
      <c r="I20" s="95">
        <f>IF(RES_hh_fech_in!I20=0,0,RES_hh_fech_in!I20/RES_summary!I$21)</f>
        <v>20.905153508014997</v>
      </c>
      <c r="J20" s="95">
        <f>IF(RES_hh_fech_in!J20=0,0,RES_hh_fech_in!J20/RES_summary!J$21)</f>
        <v>18.787585600052324</v>
      </c>
      <c r="K20" s="95">
        <f>IF(RES_hh_fech_in!K20=0,0,RES_hh_fech_in!K20/RES_summary!K$21)</f>
        <v>22.789017212208332</v>
      </c>
      <c r="L20" s="95">
        <f>IF(RES_hh_fech_in!L20=0,0,RES_hh_fech_in!L20/RES_summary!L$21)</f>
        <v>20.188396449335883</v>
      </c>
      <c r="M20" s="95">
        <f>IF(RES_hh_fech_in!M20=0,0,RES_hh_fech_in!M20/RES_summary!M$21)</f>
        <v>18.287648633763421</v>
      </c>
      <c r="N20" s="95">
        <f>IF(RES_hh_fech_in!N20=0,0,RES_hh_fech_in!N20/RES_summary!N$21)</f>
        <v>18.692534183587068</v>
      </c>
      <c r="O20" s="95">
        <f>IF(RES_hh_fech_in!O20=0,0,RES_hh_fech_in!O20/RES_summary!O$21)</f>
        <v>18.491891401670884</v>
      </c>
      <c r="P20" s="95">
        <f>IF(RES_hh_fech_in!P20=0,0,RES_hh_fech_in!P20/RES_summary!P$21)</f>
        <v>18.802902280446276</v>
      </c>
      <c r="Q20" s="95">
        <f>IF(RES_hh_fech_in!Q20=0,0,RES_hh_fech_in!Q20/RES_summary!Q$21)</f>
        <v>16.170994605239208</v>
      </c>
    </row>
    <row r="21" spans="1:17" ht="12" customHeight="1" x14ac:dyDescent="0.3">
      <c r="A21" s="87" t="s">
        <v>109</v>
      </c>
      <c r="B21" s="95"/>
      <c r="C21" s="95">
        <f>IF(RES_hh_fech_in!C21=0,0,RES_hh_fech_in!C21/RES_summary!C$21)</f>
        <v>25.783819579137322</v>
      </c>
      <c r="D21" s="95">
        <f>IF(RES_hh_fech_in!D21=0,0,RES_hh_fech_in!D21/RES_summary!D$21)</f>
        <v>24.55517541827728</v>
      </c>
      <c r="E21" s="95">
        <f>IF(RES_hh_fech_in!E21=0,0,RES_hh_fech_in!E21/RES_summary!E$21)</f>
        <v>24.072928516953521</v>
      </c>
      <c r="F21" s="95">
        <f>IF(RES_hh_fech_in!F21=0,0,RES_hh_fech_in!F21/RES_summary!F$21)</f>
        <v>25.394454938943444</v>
      </c>
      <c r="G21" s="95">
        <f>IF(RES_hh_fech_in!G21=0,0,RES_hh_fech_in!G21/RES_summary!G$21)</f>
        <v>23.66607574649915</v>
      </c>
      <c r="H21" s="95">
        <f>IF(RES_hh_fech_in!H21=0,0,RES_hh_fech_in!H21/RES_summary!H$21)</f>
        <v>21.497832707054432</v>
      </c>
      <c r="I21" s="95">
        <f>IF(RES_hh_fech_in!I21=0,0,RES_hh_fech_in!I21/RES_summary!I$21)</f>
        <v>19.679334619236265</v>
      </c>
      <c r="J21" s="95">
        <f>IF(RES_hh_fech_in!J21=0,0,RES_hh_fech_in!J21/RES_summary!J$21)</f>
        <v>21.331413851693124</v>
      </c>
      <c r="K21" s="95">
        <f>IF(RES_hh_fech_in!K21=0,0,RES_hh_fech_in!K21/RES_summary!K$21)</f>
        <v>20.474690377733278</v>
      </c>
      <c r="L21" s="95">
        <f>IF(RES_hh_fech_in!L21=0,0,RES_hh_fech_in!L21/RES_summary!L$21)</f>
        <v>19.339097714673908</v>
      </c>
      <c r="M21" s="95">
        <f>IF(RES_hh_fech_in!M21=0,0,RES_hh_fech_in!M21/RES_summary!M$21)</f>
        <v>20.667977310428739</v>
      </c>
      <c r="N21" s="95">
        <f>IF(RES_hh_fech_in!N21=0,0,RES_hh_fech_in!N21/RES_summary!N$21)</f>
        <v>20.165582147405686</v>
      </c>
      <c r="O21" s="95">
        <f>IF(RES_hh_fech_in!O21=0,0,RES_hh_fech_in!O21/RES_summary!O$21)</f>
        <v>20.96149722529908</v>
      </c>
      <c r="P21" s="95">
        <f>IF(RES_hh_fech_in!P21=0,0,RES_hh_fech_in!P21/RES_summary!P$21)</f>
        <v>19.893666496442233</v>
      </c>
      <c r="Q21" s="95">
        <f>IF(RES_hh_fech_in!Q21=0,0,RES_hh_fech_in!Q21/RES_summary!Q$21)</f>
        <v>18.229286762465382</v>
      </c>
    </row>
    <row r="22" spans="1:17" ht="12" customHeight="1" x14ac:dyDescent="0.3">
      <c r="A22" s="87" t="s">
        <v>55</v>
      </c>
      <c r="B22" s="95"/>
      <c r="C22" s="95">
        <f>IF(RES_hh_fech_in!C22=0,0,RES_hh_fech_in!C22/RES_summary!C$21)</f>
        <v>27.694965033274503</v>
      </c>
      <c r="D22" s="95">
        <f>IF(RES_hh_fech_in!D22=0,0,RES_hh_fech_in!D22/RES_summary!D$21)</f>
        <v>27.937075617196889</v>
      </c>
      <c r="E22" s="95">
        <f>IF(RES_hh_fech_in!E22=0,0,RES_hh_fech_in!E22/RES_summary!E$21)</f>
        <v>27.042451255343526</v>
      </c>
      <c r="F22" s="95">
        <f>IF(RES_hh_fech_in!F22=0,0,RES_hh_fech_in!F22/RES_summary!F$21)</f>
        <v>25.314790694051627</v>
      </c>
      <c r="G22" s="95">
        <f>IF(RES_hh_fech_in!G22=0,0,RES_hh_fech_in!G22/RES_summary!G$21)</f>
        <v>27.802603159587473</v>
      </c>
      <c r="H22" s="95">
        <f>IF(RES_hh_fech_in!H22=0,0,RES_hh_fech_in!H22/RES_summary!H$21)</f>
        <v>26.543733209756983</v>
      </c>
      <c r="I22" s="95">
        <f>IF(RES_hh_fech_in!I22=0,0,RES_hh_fech_in!I22/RES_summary!I$21)</f>
        <v>26.807667010729908</v>
      </c>
      <c r="J22" s="95">
        <f>IF(RES_hh_fech_in!J22=0,0,RES_hh_fech_in!J22/RES_summary!J$21)</f>
        <v>22.983033716607629</v>
      </c>
      <c r="K22" s="95">
        <f>IF(RES_hh_fech_in!K22=0,0,RES_hh_fech_in!K22/RES_summary!K$21)</f>
        <v>21.060040395932102</v>
      </c>
      <c r="L22" s="95">
        <f>IF(RES_hh_fech_in!L22=0,0,RES_hh_fech_in!L22/RES_summary!L$21)</f>
        <v>23.524826736808098</v>
      </c>
      <c r="M22" s="95">
        <f>IF(RES_hh_fech_in!M22=0,0,RES_hh_fech_in!M22/RES_summary!M$21)</f>
        <v>21.898871332726738</v>
      </c>
      <c r="N22" s="95">
        <f>IF(RES_hh_fech_in!N22=0,0,RES_hh_fech_in!N22/RES_summary!N$21)</f>
        <v>20.140995343025509</v>
      </c>
      <c r="O22" s="95">
        <f>IF(RES_hh_fech_in!O22=0,0,RES_hh_fech_in!O22/RES_summary!O$21)</f>
        <v>19.45224052185344</v>
      </c>
      <c r="P22" s="95">
        <f>IF(RES_hh_fech_in!P22=0,0,RES_hh_fech_in!P22/RES_summary!P$21)</f>
        <v>20.605008727688521</v>
      </c>
      <c r="Q22" s="95">
        <f>IF(RES_hh_fech_in!Q22=0,0,RES_hh_fech_in!Q22/RES_summary!Q$21)</f>
        <v>20.036146851855836</v>
      </c>
    </row>
    <row r="23" spans="1:17" ht="12" customHeight="1" x14ac:dyDescent="0.3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3">
      <c r="A24" s="87" t="s">
        <v>61</v>
      </c>
      <c r="B24" s="95"/>
      <c r="C24" s="95">
        <f>IF(RES_hh_fech_in!C24=0,0,RES_hh_fech_in!C24/RES_summary!C$21)</f>
        <v>15.849058950198279</v>
      </c>
      <c r="D24" s="95">
        <f>IF(RES_hh_fech_in!D24=0,0,RES_hh_fech_in!D24/RES_summary!D$21)</f>
        <v>17.616438876080664</v>
      </c>
      <c r="E24" s="95">
        <f>IF(RES_hh_fech_in!E24=0,0,RES_hh_fech_in!E24/RES_summary!E$21)</f>
        <v>16.707730346559885</v>
      </c>
      <c r="F24" s="95">
        <f>IF(RES_hh_fech_in!F24=0,0,RES_hh_fech_in!F24/RES_summary!F$21)</f>
        <v>17.961131850508568</v>
      </c>
      <c r="G24" s="95">
        <f>IF(RES_hh_fech_in!G24=0,0,RES_hh_fech_in!G24/RES_summary!G$21)</f>
        <v>14.512740120707111</v>
      </c>
      <c r="H24" s="95">
        <f>IF(RES_hh_fech_in!H24=0,0,RES_hh_fech_in!H24/RES_summary!H$21)</f>
        <v>14.180191024886073</v>
      </c>
      <c r="I24" s="95">
        <f>IF(RES_hh_fech_in!I24=0,0,RES_hh_fech_in!I24/RES_summary!I$21)</f>
        <v>15.032942730227989</v>
      </c>
      <c r="J24" s="95">
        <f>IF(RES_hh_fech_in!J24=0,0,RES_hh_fech_in!J24/RES_summary!J$21)</f>
        <v>15.212985536032342</v>
      </c>
      <c r="K24" s="95">
        <f>IF(RES_hh_fech_in!K24=0,0,RES_hh_fech_in!K24/RES_summary!K$21)</f>
        <v>14.402258507220065</v>
      </c>
      <c r="L24" s="95">
        <f>IF(RES_hh_fech_in!L24=0,0,RES_hh_fech_in!L24/RES_summary!L$21)</f>
        <v>14.829240599555717</v>
      </c>
      <c r="M24" s="95">
        <f>IF(RES_hh_fech_in!M24=0,0,RES_hh_fech_in!M24/RES_summary!M$21)</f>
        <v>13.773223841465567</v>
      </c>
      <c r="N24" s="95">
        <f>IF(RES_hh_fech_in!N24=0,0,RES_hh_fech_in!N24/RES_summary!N$21)</f>
        <v>15.36706224015844</v>
      </c>
      <c r="O24" s="95">
        <f>IF(RES_hh_fech_in!O24=0,0,RES_hh_fech_in!O24/RES_summary!O$21)</f>
        <v>13.391991747119608</v>
      </c>
      <c r="P24" s="95">
        <f>IF(RES_hh_fech_in!P24=0,0,RES_hh_fech_in!P24/RES_summary!P$21)</f>
        <v>13.585193381931139</v>
      </c>
      <c r="Q24" s="95">
        <f>IF(RES_hh_fech_in!Q24=0,0,RES_hh_fech_in!Q24/RES_summary!Q$21)</f>
        <v>12.368742491527192</v>
      </c>
    </row>
    <row r="25" spans="1:17" ht="12" customHeight="1" x14ac:dyDescent="0.3">
      <c r="A25" s="51" t="s">
        <v>60</v>
      </c>
      <c r="B25" s="22"/>
      <c r="C25" s="22">
        <f>IF(RES_hh_fech_in!C25=0,0,RES_hh_fech_in!C25/RES_summary!C$21)</f>
        <v>22.35065799063873</v>
      </c>
      <c r="D25" s="22">
        <f>IF(RES_hh_fech_in!D25=0,0,RES_hh_fech_in!D25/RES_summary!D$21)</f>
        <v>22.396088980799075</v>
      </c>
      <c r="E25" s="22">
        <f>IF(RES_hh_fech_in!E25=0,0,RES_hh_fech_in!E25/RES_summary!E$21)</f>
        <v>22.518544154517958</v>
      </c>
      <c r="F25" s="22">
        <f>IF(RES_hh_fech_in!F25=0,0,RES_hh_fech_in!F25/RES_summary!F$21)</f>
        <v>21.430162791393101</v>
      </c>
      <c r="G25" s="22">
        <f>IF(RES_hh_fech_in!G25=0,0,RES_hh_fech_in!G25/RES_summary!G$21)</f>
        <v>22.600415591133309</v>
      </c>
      <c r="H25" s="22">
        <f>IF(RES_hh_fech_in!H25=0,0,RES_hh_fech_in!H25/RES_summary!H$21)</f>
        <v>21.06833002962556</v>
      </c>
      <c r="I25" s="22">
        <f>IF(RES_hh_fech_in!I25=0,0,RES_hh_fech_in!I25/RES_summary!I$21)</f>
        <v>19.849156936624816</v>
      </c>
      <c r="J25" s="22">
        <f>IF(RES_hh_fech_in!J25=0,0,RES_hh_fech_in!J25/RES_summary!J$21)</f>
        <v>19.057238189453521</v>
      </c>
      <c r="K25" s="22">
        <f>IF(RES_hh_fech_in!K25=0,0,RES_hh_fech_in!K25/RES_summary!K$21)</f>
        <v>18.047450508913123</v>
      </c>
      <c r="L25" s="22">
        <f>IF(RES_hh_fech_in!L25=0,0,RES_hh_fech_in!L25/RES_summary!L$21)</f>
        <v>19.414624835630001</v>
      </c>
      <c r="M25" s="22">
        <f>IF(RES_hh_fech_in!M25=0,0,RES_hh_fech_in!M25/RES_summary!M$21)</f>
        <v>19.055426056565139</v>
      </c>
      <c r="N25" s="22">
        <f>IF(RES_hh_fech_in!N25=0,0,RES_hh_fech_in!N25/RES_summary!N$21)</f>
        <v>18.963050310002959</v>
      </c>
      <c r="O25" s="22">
        <f>IF(RES_hh_fech_in!O25=0,0,RES_hh_fech_in!O25/RES_summary!O$21)</f>
        <v>20.273203051082248</v>
      </c>
      <c r="P25" s="22">
        <f>IF(RES_hh_fech_in!P25=0,0,RES_hh_fech_in!P25/RES_summary!P$21)</f>
        <v>18.845552749958699</v>
      </c>
      <c r="Q25" s="22">
        <f>IF(RES_hh_fech_in!Q25=0,0,RES_hh_fech_in!Q25/RES_summary!Q$21)</f>
        <v>19.415100106216514</v>
      </c>
    </row>
    <row r="26" spans="1:17" ht="12" customHeight="1" x14ac:dyDescent="0.3">
      <c r="A26" s="49" t="s">
        <v>59</v>
      </c>
      <c r="B26" s="18"/>
      <c r="C26" s="18">
        <f>IF(RES_hh_fech_in!C26=0,0,RES_hh_fech_in!C26/RES_summary!C$21)</f>
        <v>5.4927325045347617</v>
      </c>
      <c r="D26" s="18">
        <f>IF(RES_hh_fech_in!D26=0,0,RES_hh_fech_in!D26/RES_summary!D$21)</f>
        <v>5.4788529726222146</v>
      </c>
      <c r="E26" s="18">
        <f>IF(RES_hh_fech_in!E26=0,0,RES_hh_fech_in!E26/RES_summary!E$21)</f>
        <v>5.320655038929206</v>
      </c>
      <c r="F26" s="18">
        <f>IF(RES_hh_fech_in!F26=0,0,RES_hh_fech_in!F26/RES_summary!F$21)</f>
        <v>6.0836002205463586</v>
      </c>
      <c r="G26" s="18">
        <f>IF(RES_hh_fech_in!G26=0,0,RES_hh_fech_in!G26/RES_summary!G$21)</f>
        <v>5.4032275229577218</v>
      </c>
      <c r="H26" s="18">
        <f>IF(RES_hh_fech_in!H26=0,0,RES_hh_fech_in!H26/RES_summary!H$21)</f>
        <v>5.2687771510527988</v>
      </c>
      <c r="I26" s="18">
        <f>IF(RES_hh_fech_in!I26=0,0,RES_hh_fech_in!I26/RES_summary!I$21)</f>
        <v>5.609844633065336</v>
      </c>
      <c r="J26" s="18">
        <f>IF(RES_hh_fech_in!J26=0,0,RES_hh_fech_in!J26/RES_summary!J$21)</f>
        <v>5.644458032336483</v>
      </c>
      <c r="K26" s="18">
        <f>IF(RES_hh_fech_in!K26=0,0,RES_hh_fech_in!K26/RES_summary!K$21)</f>
        <v>5.6693116272517718</v>
      </c>
      <c r="L26" s="18">
        <f>IF(RES_hh_fech_in!L26=0,0,RES_hh_fech_in!L26/RES_summary!L$21)</f>
        <v>5.887553034314462</v>
      </c>
      <c r="M26" s="18">
        <f>IF(RES_hh_fech_in!M26=0,0,RES_hh_fech_in!M26/RES_summary!M$21)</f>
        <v>5.3393615795210358</v>
      </c>
      <c r="N26" s="18">
        <f>IF(RES_hh_fech_in!N26=0,0,RES_hh_fech_in!N26/RES_summary!N$21)</f>
        <v>5.4683895448671</v>
      </c>
      <c r="O26" s="18">
        <f>IF(RES_hh_fech_in!O26=0,0,RES_hh_fech_in!O26/RES_summary!O$21)</f>
        <v>5.4484723177043186</v>
      </c>
      <c r="P26" s="18">
        <f>IF(RES_hh_fech_in!P26=0,0,RES_hh_fech_in!P26/RES_summary!P$21)</f>
        <v>5.3181707022104225</v>
      </c>
      <c r="Q26" s="18">
        <f>IF(RES_hh_fech_in!Q26=0,0,RES_hh_fech_in!Q26/RES_summary!Q$21)</f>
        <v>4.8378416261152539</v>
      </c>
    </row>
    <row r="27" spans="1:17" ht="12.9" customHeight="1" x14ac:dyDescent="0.3">
      <c r="A27" s="89" t="s">
        <v>62</v>
      </c>
      <c r="B27" s="96"/>
      <c r="C27" s="96">
        <f>IF(RES_hh_fech_in!C27=0,0,RES_hh_fech_in!C27/RES_summary!C$21)</f>
        <v>10.084405576037947</v>
      </c>
      <c r="D27" s="96">
        <f>IF(RES_hh_fech_in!D27=0,0,RES_hh_fech_in!D27/RES_summary!D$21)</f>
        <v>10.514817072280442</v>
      </c>
      <c r="E27" s="96">
        <f>IF(RES_hh_fech_in!E27=0,0,RES_hh_fech_in!E27/RES_summary!E$21)</f>
        <v>10.704115230835937</v>
      </c>
      <c r="F27" s="96">
        <f>IF(RES_hh_fech_in!F27=0,0,RES_hh_fech_in!F27/RES_summary!F$21)</f>
        <v>10.855640003477259</v>
      </c>
      <c r="G27" s="96">
        <f>IF(RES_hh_fech_in!G27=0,0,RES_hh_fech_in!G27/RES_summary!G$21)</f>
        <v>10.432284003688311</v>
      </c>
      <c r="H27" s="96">
        <f>IF(RES_hh_fech_in!H27=0,0,RES_hh_fech_in!H27/RES_summary!H$21)</f>
        <v>10.683090967688917</v>
      </c>
      <c r="I27" s="96">
        <f>IF(RES_hh_fech_in!I27=0,0,RES_hh_fech_in!I27/RES_summary!I$21)</f>
        <v>10.024808115139141</v>
      </c>
      <c r="J27" s="96">
        <f>IF(RES_hh_fech_in!J27=0,0,RES_hh_fech_in!J27/RES_summary!J$21)</f>
        <v>10.187758512297254</v>
      </c>
      <c r="K27" s="96">
        <f>IF(RES_hh_fech_in!K27=0,0,RES_hh_fech_in!K27/RES_summary!K$21)</f>
        <v>10.048482214833568</v>
      </c>
      <c r="L27" s="96">
        <f>IF(RES_hh_fech_in!L27=0,0,RES_hh_fech_in!L27/RES_summary!L$21)</f>
        <v>10.07132068167552</v>
      </c>
      <c r="M27" s="96">
        <f>IF(RES_hh_fech_in!M27=0,0,RES_hh_fech_in!M27/RES_summary!M$21)</f>
        <v>9.7490481539838143</v>
      </c>
      <c r="N27" s="96">
        <f>IF(RES_hh_fech_in!N27=0,0,RES_hh_fech_in!N27/RES_summary!N$21)</f>
        <v>10.107084203027295</v>
      </c>
      <c r="O27" s="96">
        <f>IF(RES_hh_fech_in!O27=0,0,RES_hh_fech_in!O27/RES_summary!O$21)</f>
        <v>9.6509904119536163</v>
      </c>
      <c r="P27" s="96">
        <f>IF(RES_hh_fech_in!P27=0,0,RES_hh_fech_in!P27/RES_summary!P$21)</f>
        <v>9.3757151498551394</v>
      </c>
      <c r="Q27" s="96">
        <f>IF(RES_hh_fech_in!Q27=0,0,RES_hh_fech_in!Q27/RES_summary!Q$21)</f>
        <v>9.4285954101510097</v>
      </c>
    </row>
    <row r="28" spans="1:17" ht="12" customHeight="1" x14ac:dyDescent="0.3">
      <c r="A28" s="87" t="s">
        <v>58</v>
      </c>
      <c r="B28" s="95"/>
      <c r="C28" s="95">
        <f>IF(RES_hh_fech_in!C28=0,0,RES_hh_fech_in!C28/RES_summary!C$21)</f>
        <v>15.550001776368468</v>
      </c>
      <c r="D28" s="95">
        <f>IF(RES_hh_fech_in!D28=0,0,RES_hh_fech_in!D28/RES_summary!D$21)</f>
        <v>17.232542540050144</v>
      </c>
      <c r="E28" s="95">
        <f>IF(RES_hh_fech_in!E28=0,0,RES_hh_fech_in!E28/RES_summary!E$21)</f>
        <v>19.832105248074221</v>
      </c>
      <c r="F28" s="95">
        <f>IF(RES_hh_fech_in!F28=0,0,RES_hh_fech_in!F28/RES_summary!F$21)</f>
        <v>19.894447833107723</v>
      </c>
      <c r="G28" s="95">
        <f>IF(RES_hh_fech_in!G28=0,0,RES_hh_fech_in!G28/RES_summary!G$21)</f>
        <v>19.681472002854239</v>
      </c>
      <c r="H28" s="95">
        <f>IF(RES_hh_fech_in!H28=0,0,RES_hh_fech_in!H28/RES_summary!H$21)</f>
        <v>19.583041801377927</v>
      </c>
      <c r="I28" s="95">
        <f>IF(RES_hh_fech_in!I28=0,0,RES_hh_fech_in!I28/RES_summary!I$21)</f>
        <v>18.817031618901368</v>
      </c>
      <c r="J28" s="95">
        <f>IF(RES_hh_fech_in!J28=0,0,RES_hh_fech_in!J28/RES_summary!J$21)</f>
        <v>18.907356724883211</v>
      </c>
      <c r="K28" s="95">
        <f>IF(RES_hh_fech_in!K28=0,0,RES_hh_fech_in!K28/RES_summary!K$21)</f>
        <v>18.97329165369905</v>
      </c>
      <c r="L28" s="95">
        <f>IF(RES_hh_fech_in!L28=0,0,RES_hh_fech_in!L28/RES_summary!L$21)</f>
        <v>19.114852485977899</v>
      </c>
      <c r="M28" s="95">
        <f>IF(RES_hh_fech_in!M28=0,0,RES_hh_fech_in!M28/RES_summary!M$21)</f>
        <v>19.257885513512495</v>
      </c>
      <c r="N28" s="95">
        <f>IF(RES_hh_fech_in!N28=0,0,RES_hh_fech_in!N28/RES_summary!N$21)</f>
        <v>18.975150912884757</v>
      </c>
      <c r="O28" s="95">
        <f>IF(RES_hh_fech_in!O28=0,0,RES_hh_fech_in!O28/RES_summary!O$21)</f>
        <v>18.792921449770926</v>
      </c>
      <c r="P28" s="95">
        <f>IF(RES_hh_fech_in!P28=0,0,RES_hh_fech_in!P28/RES_summary!P$21)</f>
        <v>18.637603747518529</v>
      </c>
      <c r="Q28" s="95">
        <f>IF(RES_hh_fech_in!Q28=0,0,RES_hh_fech_in!Q28/RES_summary!Q$21)</f>
        <v>18.39185465736043</v>
      </c>
    </row>
    <row r="29" spans="1:17" s="28" customFormat="1" ht="12" customHeight="1" x14ac:dyDescent="0.3">
      <c r="A29" s="87" t="s">
        <v>84</v>
      </c>
      <c r="B29" s="95"/>
      <c r="C29" s="95">
        <f>IF(RES_hh_fech_in!C29=0,0,RES_hh_fech_in!C29/RES_summary!C$21)</f>
        <v>18.063347560689483</v>
      </c>
      <c r="D29" s="95">
        <f>IF(RES_hh_fech_in!D29=0,0,RES_hh_fech_in!D29/RES_summary!D$21)</f>
        <v>16.786690067485949</v>
      </c>
      <c r="E29" s="95">
        <f>IF(RES_hh_fech_in!E29=0,0,RES_hh_fech_in!E29/RES_summary!E$21)</f>
        <v>18.356710854133805</v>
      </c>
      <c r="F29" s="95">
        <f>IF(RES_hh_fech_in!F29=0,0,RES_hh_fech_in!F29/RES_summary!F$21)</f>
        <v>16.387068355785139</v>
      </c>
      <c r="G29" s="95">
        <f>IF(RES_hh_fech_in!G29=0,0,RES_hh_fech_in!G29/RES_summary!G$21)</f>
        <v>17.182636031267041</v>
      </c>
      <c r="H29" s="95">
        <f>IF(RES_hh_fech_in!H29=0,0,RES_hh_fech_in!H29/RES_summary!H$21)</f>
        <v>17.049067655547532</v>
      </c>
      <c r="I29" s="95">
        <f>IF(RES_hh_fech_in!I29=0,0,RES_hh_fech_in!I29/RES_summary!I$21)</f>
        <v>15.599329187314948</v>
      </c>
      <c r="J29" s="95">
        <f>IF(RES_hh_fech_in!J29=0,0,RES_hh_fech_in!J29/RES_summary!J$21)</f>
        <v>15.083744232876825</v>
      </c>
      <c r="K29" s="95">
        <f>IF(RES_hh_fech_in!K29=0,0,RES_hh_fech_in!K29/RES_summary!K$21)</f>
        <v>17.06986402933363</v>
      </c>
      <c r="L29" s="95">
        <f>IF(RES_hh_fech_in!L29=0,0,RES_hh_fech_in!L29/RES_summary!L$21)</f>
        <v>25.904294682630113</v>
      </c>
      <c r="M29" s="95">
        <f>IF(RES_hh_fech_in!M29=0,0,RES_hh_fech_in!M29/RES_summary!M$21)</f>
        <v>20.387050936796157</v>
      </c>
      <c r="N29" s="95">
        <f>IF(RES_hh_fech_in!N29=0,0,RES_hh_fech_in!N29/RES_summary!N$21)</f>
        <v>18.719956313933235</v>
      </c>
      <c r="O29" s="95">
        <f>IF(RES_hh_fech_in!O29=0,0,RES_hh_fech_in!O29/RES_summary!O$21)</f>
        <v>13.492786842081987</v>
      </c>
      <c r="P29" s="95">
        <f>IF(RES_hh_fech_in!P29=0,0,RES_hh_fech_in!P29/RES_summary!P$21)</f>
        <v>13.904054966313401</v>
      </c>
      <c r="Q29" s="95">
        <f>IF(RES_hh_fech_in!Q29=0,0,RES_hh_fech_in!Q29/RES_summary!Q$21)</f>
        <v>14.215527985912818</v>
      </c>
    </row>
    <row r="30" spans="1:17" ht="12" customHeight="1" x14ac:dyDescent="0.3">
      <c r="A30" s="87" t="s">
        <v>109</v>
      </c>
      <c r="B30" s="95"/>
      <c r="C30" s="95">
        <f>IF(RES_hh_fech_in!C30=0,0,RES_hh_fech_in!C30/RES_summary!C$21)</f>
        <v>12.103790498888102</v>
      </c>
      <c r="D30" s="95">
        <f>IF(RES_hh_fech_in!D30=0,0,RES_hh_fech_in!D30/RES_summary!D$21)</f>
        <v>12.274468432561022</v>
      </c>
      <c r="E30" s="95">
        <f>IF(RES_hh_fech_in!E30=0,0,RES_hh_fech_in!E30/RES_summary!E$21)</f>
        <v>12.165152112806673</v>
      </c>
      <c r="F30" s="95">
        <f>IF(RES_hh_fech_in!F30=0,0,RES_hh_fech_in!F30/RES_summary!F$21)</f>
        <v>12.51987912687097</v>
      </c>
      <c r="G30" s="95">
        <f>IF(RES_hh_fech_in!G30=0,0,RES_hh_fech_in!G30/RES_summary!G$21)</f>
        <v>12.195808210441744</v>
      </c>
      <c r="H30" s="95">
        <f>IF(RES_hh_fech_in!H30=0,0,RES_hh_fech_in!H30/RES_summary!H$21)</f>
        <v>12.222792159622431</v>
      </c>
      <c r="I30" s="95">
        <f>IF(RES_hh_fech_in!I30=0,0,RES_hh_fech_in!I30/RES_summary!I$21)</f>
        <v>11.933454298599704</v>
      </c>
      <c r="J30" s="95">
        <f>IF(RES_hh_fech_in!J30=0,0,RES_hh_fech_in!J30/RES_summary!J$21)</f>
        <v>11.789535492717093</v>
      </c>
      <c r="K30" s="95">
        <f>IF(RES_hh_fech_in!K30=0,0,RES_hh_fech_in!K30/RES_summary!K$21)</f>
        <v>11.552325360870007</v>
      </c>
      <c r="L30" s="95">
        <f>IF(RES_hh_fech_in!L30=0,0,RES_hh_fech_in!L30/RES_summary!L$21)</f>
        <v>11.075588318529029</v>
      </c>
      <c r="M30" s="95">
        <f>IF(RES_hh_fech_in!M30=0,0,RES_hh_fech_in!M30/RES_summary!M$21)</f>
        <v>11.041943333141854</v>
      </c>
      <c r="N30" s="95">
        <f>IF(RES_hh_fech_in!N30=0,0,RES_hh_fech_in!N30/RES_summary!N$21)</f>
        <v>11.018764401417195</v>
      </c>
      <c r="O30" s="95">
        <f>IF(RES_hh_fech_in!O30=0,0,RES_hh_fech_in!O30/RES_summary!O$21)</f>
        <v>10.617182561794786</v>
      </c>
      <c r="P30" s="95">
        <f>IF(RES_hh_fech_in!P30=0,0,RES_hh_fech_in!P30/RES_summary!P$21)</f>
        <v>10.986334545479684</v>
      </c>
      <c r="Q30" s="95">
        <f>IF(RES_hh_fech_in!Q30=0,0,RES_hh_fech_in!Q30/RES_summary!Q$21)</f>
        <v>10.612062441678718</v>
      </c>
    </row>
    <row r="31" spans="1:17" ht="12" customHeight="1" x14ac:dyDescent="0.3">
      <c r="A31" s="87" t="s">
        <v>55</v>
      </c>
      <c r="B31" s="95"/>
      <c r="C31" s="95">
        <f>IF(RES_hh_fech_in!C31=0,0,RES_hh_fech_in!C31/RES_summary!C$21)</f>
        <v>29.656860418999315</v>
      </c>
      <c r="D31" s="95">
        <f>IF(RES_hh_fech_in!D31=0,0,RES_hh_fech_in!D31/RES_summary!D$21)</f>
        <v>14.983909890002332</v>
      </c>
      <c r="E31" s="95">
        <f>IF(RES_hh_fech_in!E31=0,0,RES_hh_fech_in!E31/RES_summary!E$21)</f>
        <v>15.098852876881164</v>
      </c>
      <c r="F31" s="95">
        <f>IF(RES_hh_fech_in!F31=0,0,RES_hh_fech_in!F31/RES_summary!F$21)</f>
        <v>13.306926229585015</v>
      </c>
      <c r="G31" s="95">
        <f>IF(RES_hh_fech_in!G31=0,0,RES_hh_fech_in!G31/RES_summary!G$21)</f>
        <v>20.709576370848854</v>
      </c>
      <c r="H31" s="95">
        <f>IF(RES_hh_fech_in!H31=0,0,RES_hh_fech_in!H31/RES_summary!H$21)</f>
        <v>19.188148415690268</v>
      </c>
      <c r="I31" s="95">
        <f>IF(RES_hh_fech_in!I31=0,0,RES_hh_fech_in!I31/RES_summary!I$21)</f>
        <v>20.9000569724565</v>
      </c>
      <c r="J31" s="95">
        <f>IF(RES_hh_fech_in!J31=0,0,RES_hh_fech_in!J31/RES_summary!J$21)</f>
        <v>13.956532191777782</v>
      </c>
      <c r="K31" s="95">
        <f>IF(RES_hh_fech_in!K31=0,0,RES_hh_fech_in!K31/RES_summary!K$21)</f>
        <v>18.048627601533969</v>
      </c>
      <c r="L31" s="95">
        <f>IF(RES_hh_fech_in!L31=0,0,RES_hh_fech_in!L31/RES_summary!L$21)</f>
        <v>13.683047450897162</v>
      </c>
      <c r="M31" s="95">
        <f>IF(RES_hh_fech_in!M31=0,0,RES_hh_fech_in!M31/RES_summary!M$21)</f>
        <v>24.297097457698833</v>
      </c>
      <c r="N31" s="95">
        <f>IF(RES_hh_fech_in!N31=0,0,RES_hh_fech_in!N31/RES_summary!N$21)</f>
        <v>14.197221458122595</v>
      </c>
      <c r="O31" s="95">
        <f>IF(RES_hh_fech_in!O31=0,0,RES_hh_fech_in!O31/RES_summary!O$21)</f>
        <v>13.326488492356308</v>
      </c>
      <c r="P31" s="95">
        <f>IF(RES_hh_fech_in!P31=0,0,RES_hh_fech_in!P31/RES_summary!P$21)</f>
        <v>13.945623291362484</v>
      </c>
      <c r="Q31" s="95">
        <f>IF(RES_hh_fech_in!Q31=0,0,RES_hh_fech_in!Q31/RES_summary!Q$21)</f>
        <v>14.335965348391575</v>
      </c>
    </row>
    <row r="32" spans="1:17" ht="12" customHeight="1" x14ac:dyDescent="0.3">
      <c r="A32" s="49" t="s">
        <v>60</v>
      </c>
      <c r="B32" s="18"/>
      <c r="C32" s="18">
        <f>IF(RES_hh_fech_in!C32=0,0,RES_hh_fech_in!C32/RES_summary!C$21)</f>
        <v>8.894068522197955</v>
      </c>
      <c r="D32" s="18">
        <f>IF(RES_hh_fech_in!D32=0,0,RES_hh_fech_in!D32/RES_summary!D$21)</f>
        <v>9.1027224088931913</v>
      </c>
      <c r="E32" s="18">
        <f>IF(RES_hh_fech_in!E32=0,0,RES_hh_fech_in!E32/RES_summary!E$21)</f>
        <v>9.4337782484793991</v>
      </c>
      <c r="F32" s="18">
        <f>IF(RES_hh_fech_in!F32=0,0,RES_hh_fech_in!F32/RES_summary!F$21)</f>
        <v>9.4885748043089659</v>
      </c>
      <c r="G32" s="18">
        <f>IF(RES_hh_fech_in!G32=0,0,RES_hh_fech_in!G32/RES_summary!G$21)</f>
        <v>8.9139805710714874</v>
      </c>
      <c r="H32" s="18">
        <f>IF(RES_hh_fech_in!H32=0,0,RES_hh_fech_in!H32/RES_summary!H$21)</f>
        <v>9.4860948553786706</v>
      </c>
      <c r="I32" s="18">
        <f>IF(RES_hh_fech_in!I32=0,0,RES_hh_fech_in!I32/RES_summary!I$21)</f>
        <v>8.8505730885772671</v>
      </c>
      <c r="J32" s="18">
        <f>IF(RES_hh_fech_in!J32=0,0,RES_hh_fech_in!J32/RES_summary!J$21)</f>
        <v>8.8963775495778172</v>
      </c>
      <c r="K32" s="18">
        <f>IF(RES_hh_fech_in!K32=0,0,RES_hh_fech_in!K32/RES_summary!K$21)</f>
        <v>8.6559920713583107</v>
      </c>
      <c r="L32" s="18">
        <f>IF(RES_hh_fech_in!L32=0,0,RES_hh_fech_in!L32/RES_summary!L$21)</f>
        <v>9.0462917993539218</v>
      </c>
      <c r="M32" s="18">
        <f>IF(RES_hh_fech_in!M32=0,0,RES_hh_fech_in!M32/RES_summary!M$21)</f>
        <v>8.8627980760923428</v>
      </c>
      <c r="N32" s="18">
        <f>IF(RES_hh_fech_in!N32=0,0,RES_hh_fech_in!N32/RES_summary!N$21)</f>
        <v>9.0840045241390719</v>
      </c>
      <c r="O32" s="18">
        <f>IF(RES_hh_fech_in!O32=0,0,RES_hh_fech_in!O32/RES_summary!O$21)</f>
        <v>9.0495442061113156</v>
      </c>
      <c r="P32" s="18">
        <f>IF(RES_hh_fech_in!P32=0,0,RES_hh_fech_in!P32/RES_summary!P$21)</f>
        <v>8.6112175823412613</v>
      </c>
      <c r="Q32" s="18">
        <f>IF(RES_hh_fech_in!Q32=0,0,RES_hh_fech_in!Q32/RES_summary!Q$21)</f>
        <v>8.7052789884288799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9" ht="25.5" customHeight="1" x14ac:dyDescent="0.3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3"/>
    <row r="3" spans="1:19" ht="12.9" customHeight="1" x14ac:dyDescent="0.3">
      <c r="A3" s="94" t="s">
        <v>126</v>
      </c>
      <c r="B3" s="100"/>
      <c r="C3" s="100">
        <f>IF(RES_hh_tesh_in!C3=0,0,RES_hh_tesh_in!C3/RES_summary!C$21)</f>
        <v>117.62729824468109</v>
      </c>
      <c r="D3" s="100">
        <f>IF(RES_hh_tesh_in!D3=0,0,RES_hh_tesh_in!D3/RES_summary!D$21)</f>
        <v>113.21236589958191</v>
      </c>
      <c r="E3" s="100">
        <f>IF(RES_hh_tesh_in!E3=0,0,RES_hh_tesh_in!E3/RES_summary!E$21)</f>
        <v>113.48855052662252</v>
      </c>
      <c r="F3" s="100">
        <f>IF(RES_hh_tesh_in!F3=0,0,RES_hh_tesh_in!F3/RES_summary!F$21)</f>
        <v>113.03707992863453</v>
      </c>
      <c r="G3" s="100">
        <f>IF(RES_hh_tesh_in!G3=0,0,RES_hh_tesh_in!G3/RES_summary!G$21)</f>
        <v>111.64561122803957</v>
      </c>
      <c r="H3" s="100">
        <f>IF(RES_hh_tesh_in!H3=0,0,RES_hh_tesh_in!H3/RES_summary!H$21)</f>
        <v>106.94803496568522</v>
      </c>
      <c r="I3" s="100">
        <f>IF(RES_hh_tesh_in!I3=0,0,RES_hh_tesh_in!I3/RES_summary!I$21)</f>
        <v>98.490639738661713</v>
      </c>
      <c r="J3" s="100">
        <f>IF(RES_hh_tesh_in!J3=0,0,RES_hh_tesh_in!J3/RES_summary!J$21)</f>
        <v>101.2596829886151</v>
      </c>
      <c r="K3" s="100">
        <f>IF(RES_hh_tesh_in!K3=0,0,RES_hh_tesh_in!K3/RES_summary!K$21)</f>
        <v>99.427736766859056</v>
      </c>
      <c r="L3" s="100">
        <f>IF(RES_hh_tesh_in!L3=0,0,RES_hh_tesh_in!L3/RES_summary!L$21)</f>
        <v>109.17353081298104</v>
      </c>
      <c r="M3" s="100">
        <f>IF(RES_hh_tesh_in!M3=0,0,RES_hh_tesh_in!M3/RES_summary!M$21)</f>
        <v>94.139212066511206</v>
      </c>
      <c r="N3" s="100">
        <f>IF(RES_hh_tesh_in!N3=0,0,RES_hh_tesh_in!N3/RES_summary!N$21)</f>
        <v>99.49362339749463</v>
      </c>
      <c r="O3" s="100">
        <f>IF(RES_hh_tesh_in!O3=0,0,RES_hh_tesh_in!O3/RES_summary!O$21)</f>
        <v>99.583697428495029</v>
      </c>
      <c r="P3" s="100">
        <f>IF(RES_hh_tesh_in!P3=0,0,RES_hh_tesh_in!P3/RES_summary!P$21)</f>
        <v>86.822033231329826</v>
      </c>
      <c r="Q3" s="100">
        <f>IF(RES_hh_tesh_in!Q3=0,0,RES_hh_tesh_in!Q3/RES_summary!Q$21)</f>
        <v>89.931135129366766</v>
      </c>
      <c r="S3" s="28"/>
    </row>
    <row r="4" spans="1:19" ht="12.9" customHeight="1" x14ac:dyDescent="0.3">
      <c r="A4" s="89" t="s">
        <v>65</v>
      </c>
      <c r="B4" s="96"/>
      <c r="C4" s="96">
        <f>IF(RES_hh_tesh_in!C4=0,0,RES_hh_tesh_in!C4/RES_summary!C$21)</f>
        <v>92.961047771896219</v>
      </c>
      <c r="D4" s="96">
        <f>IF(RES_hh_tesh_in!D4=0,0,RES_hh_tesh_in!D4/RES_summary!D$21)</f>
        <v>88.607944148213164</v>
      </c>
      <c r="E4" s="96">
        <f>IF(RES_hh_tesh_in!E4=0,0,RES_hh_tesh_in!E4/RES_summary!E$21)</f>
        <v>88.858088969534123</v>
      </c>
      <c r="F4" s="96">
        <f>IF(RES_hh_tesh_in!F4=0,0,RES_hh_tesh_in!F4/RES_summary!F$21)</f>
        <v>87.910183866300812</v>
      </c>
      <c r="G4" s="96">
        <f>IF(RES_hh_tesh_in!G4=0,0,RES_hh_tesh_in!G4/RES_summary!G$21)</f>
        <v>86.297334925476605</v>
      </c>
      <c r="H4" s="96">
        <f>IF(RES_hh_tesh_in!H4=0,0,RES_hh_tesh_in!H4/RES_summary!H$21)</f>
        <v>81.871923942018157</v>
      </c>
      <c r="I4" s="96">
        <f>IF(RES_hh_tesh_in!I4=0,0,RES_hh_tesh_in!I4/RES_summary!I$21)</f>
        <v>73.882029452323749</v>
      </c>
      <c r="J4" s="96">
        <f>IF(RES_hh_tesh_in!J4=0,0,RES_hh_tesh_in!J4/RES_summary!J$21)</f>
        <v>76.058760054591716</v>
      </c>
      <c r="K4" s="96">
        <f>IF(RES_hh_tesh_in!K4=0,0,RES_hh_tesh_in!K4/RES_summary!K$21)</f>
        <v>74.103956870370624</v>
      </c>
      <c r="L4" s="96">
        <f>IF(RES_hh_tesh_in!L4=0,0,RES_hh_tesh_in!L4/RES_summary!L$21)</f>
        <v>83.838716197050843</v>
      </c>
      <c r="M4" s="96">
        <f>IF(RES_hh_tesh_in!M4=0,0,RES_hh_tesh_in!M4/RES_summary!M$21)</f>
        <v>68.32508058862436</v>
      </c>
      <c r="N4" s="96">
        <f>IF(RES_hh_tesh_in!N4=0,0,RES_hh_tesh_in!N4/RES_summary!N$21)</f>
        <v>73.476426547295588</v>
      </c>
      <c r="O4" s="96">
        <f>IF(RES_hh_tesh_in!O4=0,0,RES_hh_tesh_in!O4/RES_summary!O$21)</f>
        <v>72.814144207190537</v>
      </c>
      <c r="P4" s="96">
        <f>IF(RES_hh_tesh_in!P4=0,0,RES_hh_tesh_in!P4/RES_summary!P$21)</f>
        <v>59.883127738892718</v>
      </c>
      <c r="Q4" s="96">
        <f>IF(RES_hh_tesh_in!Q4=0,0,RES_hh_tesh_in!Q4/RES_summary!Q$21)</f>
        <v>64.939079161334647</v>
      </c>
      <c r="S4" s="28"/>
    </row>
    <row r="5" spans="1:19" ht="12" customHeight="1" x14ac:dyDescent="0.3">
      <c r="A5" s="87" t="s">
        <v>58</v>
      </c>
      <c r="B5" s="95"/>
      <c r="C5" s="95">
        <f>IF(RES_hh_tesh_in!C5=0,0,RES_hh_tesh_in!C5/RES_summary!C$21)</f>
        <v>94.16825252704966</v>
      </c>
      <c r="D5" s="95">
        <f>IF(RES_hh_tesh_in!D5=0,0,RES_hh_tesh_in!D5/RES_summary!D$21)</f>
        <v>101.71022914943011</v>
      </c>
      <c r="E5" s="95">
        <f>IF(RES_hh_tesh_in!E5=0,0,RES_hh_tesh_in!E5/RES_summary!E$21)</f>
        <v>88.663572529691919</v>
      </c>
      <c r="F5" s="95">
        <f>IF(RES_hh_tesh_in!F5=0,0,RES_hh_tesh_in!F5/RES_summary!F$21)</f>
        <v>91.823076077559136</v>
      </c>
      <c r="G5" s="95">
        <f>IF(RES_hh_tesh_in!G5=0,0,RES_hh_tesh_in!G5/RES_summary!G$21)</f>
        <v>98.017531906625678</v>
      </c>
      <c r="H5" s="95">
        <f>IF(RES_hh_tesh_in!H5=0,0,RES_hh_tesh_in!H5/RES_summary!H$21)</f>
        <v>99.670708074159649</v>
      </c>
      <c r="I5" s="95">
        <f>IF(RES_hh_tesh_in!I5=0,0,RES_hh_tesh_in!I5/RES_summary!I$21)</f>
        <v>82.812309551747475</v>
      </c>
      <c r="J5" s="95">
        <f>IF(RES_hh_tesh_in!J5=0,0,RES_hh_tesh_in!J5/RES_summary!J$21)</f>
        <v>84.391228533176132</v>
      </c>
      <c r="K5" s="95">
        <f>IF(RES_hh_tesh_in!K5=0,0,RES_hh_tesh_in!K5/RES_summary!K$21)</f>
        <v>86.13406635754221</v>
      </c>
      <c r="L5" s="95">
        <f>IF(RES_hh_tesh_in!L5=0,0,RES_hh_tesh_in!L5/RES_summary!L$21)</f>
        <v>94.248586709301875</v>
      </c>
      <c r="M5" s="95">
        <f>IF(RES_hh_tesh_in!M5=0,0,RES_hh_tesh_in!M5/RES_summary!M$21)</f>
        <v>71.179553893795983</v>
      </c>
      <c r="N5" s="95">
        <f>IF(RES_hh_tesh_in!N5=0,0,RES_hh_tesh_in!N5/RES_summary!N$21)</f>
        <v>83.775845420918003</v>
      </c>
      <c r="O5" s="95">
        <f>IF(RES_hh_tesh_in!O5=0,0,RES_hh_tesh_in!O5/RES_summary!O$21)</f>
        <v>87.325549845792295</v>
      </c>
      <c r="P5" s="95">
        <f>IF(RES_hh_tesh_in!P5=0,0,RES_hh_tesh_in!P5/RES_summary!P$21)</f>
        <v>68.958115078962095</v>
      </c>
      <c r="Q5" s="95">
        <f>IF(RES_hh_tesh_in!Q5=0,0,RES_hh_tesh_in!Q5/RES_summary!Q$21)</f>
        <v>68.177351974959379</v>
      </c>
      <c r="S5" s="28"/>
    </row>
    <row r="6" spans="1:19" ht="12" customHeight="1" x14ac:dyDescent="0.3">
      <c r="A6" s="87" t="s">
        <v>84</v>
      </c>
      <c r="B6" s="95"/>
      <c r="C6" s="95">
        <f>IF(RES_hh_tesh_in!C6=0,0,RES_hh_tesh_in!C6/RES_summary!C$21)</f>
        <v>56.386832250878697</v>
      </c>
      <c r="D6" s="95">
        <f>IF(RES_hh_tesh_in!D6=0,0,RES_hh_tesh_in!D6/RES_summary!D$21)</f>
        <v>51.3935714459111</v>
      </c>
      <c r="E6" s="95">
        <f>IF(RES_hh_tesh_in!E6=0,0,RES_hh_tesh_in!E6/RES_summary!E$21)</f>
        <v>68.322810584456377</v>
      </c>
      <c r="F6" s="95">
        <f>IF(RES_hh_tesh_in!F6=0,0,RES_hh_tesh_in!F6/RES_summary!F$21)</f>
        <v>67.89722699486849</v>
      </c>
      <c r="G6" s="95">
        <f>IF(RES_hh_tesh_in!G6=0,0,RES_hh_tesh_in!G6/RES_summary!G$21)</f>
        <v>51.414339968994</v>
      </c>
      <c r="H6" s="95">
        <f>IF(RES_hh_tesh_in!H6=0,0,RES_hh_tesh_in!H6/RES_summary!H$21)</f>
        <v>56.566421421456504</v>
      </c>
      <c r="I6" s="95">
        <f>IF(RES_hh_tesh_in!I6=0,0,RES_hh_tesh_in!I6/RES_summary!I$21)</f>
        <v>50.394807602242373</v>
      </c>
      <c r="J6" s="95">
        <f>IF(RES_hh_tesh_in!J6=0,0,RES_hh_tesh_in!J6/RES_summary!J$21)</f>
        <v>44.467769435795226</v>
      </c>
      <c r="K6" s="95">
        <f>IF(RES_hh_tesh_in!K6=0,0,RES_hh_tesh_in!K6/RES_summary!K$21)</f>
        <v>45.226475456726675</v>
      </c>
      <c r="L6" s="95">
        <f>IF(RES_hh_tesh_in!L6=0,0,RES_hh_tesh_in!L6/RES_summary!L$21)</f>
        <v>34.101124949999644</v>
      </c>
      <c r="M6" s="95">
        <f>IF(RES_hh_tesh_in!M6=0,0,RES_hh_tesh_in!M6/RES_summary!M$21)</f>
        <v>35.642412443480062</v>
      </c>
      <c r="N6" s="95">
        <f>IF(RES_hh_tesh_in!N6=0,0,RES_hh_tesh_in!N6/RES_summary!N$21)</f>
        <v>26.562877140184341</v>
      </c>
      <c r="O6" s="95">
        <f>IF(RES_hh_tesh_in!O6=0,0,RES_hh_tesh_in!O6/RES_summary!O$21)</f>
        <v>41.775104458093537</v>
      </c>
      <c r="P6" s="95">
        <f>IF(RES_hh_tesh_in!P6=0,0,RES_hh_tesh_in!P6/RES_summary!P$21)</f>
        <v>32.938941635982196</v>
      </c>
      <c r="Q6" s="95">
        <f>IF(RES_hh_tesh_in!Q6=0,0,RES_hh_tesh_in!Q6/RES_summary!Q$21)</f>
        <v>32.48412793804092</v>
      </c>
      <c r="S6" s="28"/>
    </row>
    <row r="7" spans="1:19" ht="12" customHeight="1" x14ac:dyDescent="0.3">
      <c r="A7" s="87" t="s">
        <v>110</v>
      </c>
      <c r="B7" s="95"/>
      <c r="C7" s="95">
        <f>IF(RES_hh_tesh_in!C7=0,0,RES_hh_tesh_in!C7/RES_summary!C$21)</f>
        <v>102.95002239617551</v>
      </c>
      <c r="D7" s="95">
        <f>IF(RES_hh_tesh_in!D7=0,0,RES_hh_tesh_in!D7/RES_summary!D$21)</f>
        <v>76.882837362093866</v>
      </c>
      <c r="E7" s="95">
        <f>IF(RES_hh_tesh_in!E7=0,0,RES_hh_tesh_in!E7/RES_summary!E$21)</f>
        <v>91.798030962176597</v>
      </c>
      <c r="F7" s="95">
        <f>IF(RES_hh_tesh_in!F7=0,0,RES_hh_tesh_in!F7/RES_summary!F$21)</f>
        <v>79.712879017768813</v>
      </c>
      <c r="G7" s="95">
        <f>IF(RES_hh_tesh_in!G7=0,0,RES_hh_tesh_in!G7/RES_summary!G$21)</f>
        <v>88.450544268573637</v>
      </c>
      <c r="H7" s="95">
        <f>IF(RES_hh_tesh_in!H7=0,0,RES_hh_tesh_in!H7/RES_summary!H$21)</f>
        <v>98.575315902779479</v>
      </c>
      <c r="I7" s="95">
        <f>IF(RES_hh_tesh_in!I7=0,0,RES_hh_tesh_in!I7/RES_summary!I$21)</f>
        <v>65.946063099263029</v>
      </c>
      <c r="J7" s="95">
        <f>IF(RES_hh_tesh_in!J7=0,0,RES_hh_tesh_in!J7/RES_summary!J$21)</f>
        <v>81.763251643832731</v>
      </c>
      <c r="K7" s="95">
        <f>IF(RES_hh_tesh_in!K7=0,0,RES_hh_tesh_in!K7/RES_summary!K$21)</f>
        <v>79.106966055156164</v>
      </c>
      <c r="L7" s="95">
        <f>IF(RES_hh_tesh_in!L7=0,0,RES_hh_tesh_in!L7/RES_summary!L$21)</f>
        <v>83.799105664195423</v>
      </c>
      <c r="M7" s="95">
        <f>IF(RES_hh_tesh_in!M7=0,0,RES_hh_tesh_in!M7/RES_summary!M$21)</f>
        <v>67.341336179926586</v>
      </c>
      <c r="N7" s="95">
        <f>IF(RES_hh_tesh_in!N7=0,0,RES_hh_tesh_in!N7/RES_summary!N$21)</f>
        <v>80.747432627619034</v>
      </c>
      <c r="O7" s="95">
        <f>IF(RES_hh_tesh_in!O7=0,0,RES_hh_tesh_in!O7/RES_summary!O$21)</f>
        <v>69.174173979760965</v>
      </c>
      <c r="P7" s="95">
        <f>IF(RES_hh_tesh_in!P7=0,0,RES_hh_tesh_in!P7/RES_summary!P$21)</f>
        <v>61.096486821943685</v>
      </c>
      <c r="Q7" s="95">
        <f>IF(RES_hh_tesh_in!Q7=0,0,RES_hh_tesh_in!Q7/RES_summary!Q$21)</f>
        <v>50.126578353052601</v>
      </c>
      <c r="S7" s="28"/>
    </row>
    <row r="8" spans="1:19" ht="12" customHeight="1" x14ac:dyDescent="0.3">
      <c r="A8" s="87" t="s">
        <v>109</v>
      </c>
      <c r="B8" s="95"/>
      <c r="C8" s="95">
        <f>IF(RES_hh_tesh_in!C8=0,0,RES_hh_tesh_in!C8/RES_summary!C$21)</f>
        <v>88.109965035210948</v>
      </c>
      <c r="D8" s="95">
        <f>IF(RES_hh_tesh_in!D8=0,0,RES_hh_tesh_in!D8/RES_summary!D$21)</f>
        <v>89.496149600881182</v>
      </c>
      <c r="E8" s="95">
        <f>IF(RES_hh_tesh_in!E8=0,0,RES_hh_tesh_in!E8/RES_summary!E$21)</f>
        <v>82.865819044264981</v>
      </c>
      <c r="F8" s="95">
        <f>IF(RES_hh_tesh_in!F8=0,0,RES_hh_tesh_in!F8/RES_summary!F$21)</f>
        <v>87.391322887903442</v>
      </c>
      <c r="G8" s="95">
        <f>IF(RES_hh_tesh_in!G8=0,0,RES_hh_tesh_in!G8/RES_summary!G$21)</f>
        <v>86.436145508688327</v>
      </c>
      <c r="H8" s="95">
        <f>IF(RES_hh_tesh_in!H8=0,0,RES_hh_tesh_in!H8/RES_summary!H$21)</f>
        <v>77.800997308506979</v>
      </c>
      <c r="I8" s="95">
        <f>IF(RES_hh_tesh_in!I8=0,0,RES_hh_tesh_in!I8/RES_summary!I$21)</f>
        <v>74.246885422050198</v>
      </c>
      <c r="J8" s="95">
        <f>IF(RES_hh_tesh_in!J8=0,0,RES_hh_tesh_in!J8/RES_summary!J$21)</f>
        <v>72.731223376164337</v>
      </c>
      <c r="K8" s="95">
        <f>IF(RES_hh_tesh_in!K8=0,0,RES_hh_tesh_in!K8/RES_summary!K$21)</f>
        <v>71.696109706480811</v>
      </c>
      <c r="L8" s="95">
        <f>IF(RES_hh_tesh_in!L8=0,0,RES_hh_tesh_in!L8/RES_summary!L$21)</f>
        <v>78.653748872849491</v>
      </c>
      <c r="M8" s="95">
        <f>IF(RES_hh_tesh_in!M8=0,0,RES_hh_tesh_in!M8/RES_summary!M$21)</f>
        <v>67.43383967185234</v>
      </c>
      <c r="N8" s="95">
        <f>IF(RES_hh_tesh_in!N8=0,0,RES_hh_tesh_in!N8/RES_summary!N$21)</f>
        <v>69.72314286044228</v>
      </c>
      <c r="O8" s="95">
        <f>IF(RES_hh_tesh_in!O8=0,0,RES_hh_tesh_in!O8/RES_summary!O$21)</f>
        <v>70.88536613130205</v>
      </c>
      <c r="P8" s="95">
        <f>IF(RES_hh_tesh_in!P8=0,0,RES_hh_tesh_in!P8/RES_summary!P$21)</f>
        <v>54.549682511534598</v>
      </c>
      <c r="Q8" s="95">
        <f>IF(RES_hh_tesh_in!Q8=0,0,RES_hh_tesh_in!Q8/RES_summary!Q$21)</f>
        <v>64.31705747560801</v>
      </c>
      <c r="S8" s="28"/>
    </row>
    <row r="9" spans="1:19" ht="12" customHeight="1" x14ac:dyDescent="0.3">
      <c r="A9" s="87" t="s">
        <v>55</v>
      </c>
      <c r="B9" s="95"/>
      <c r="C9" s="95">
        <f>IF(RES_hh_tesh_in!C9=0,0,RES_hh_tesh_in!C9/RES_summary!C$21)</f>
        <v>81.815924432327066</v>
      </c>
      <c r="D9" s="95">
        <f>IF(RES_hh_tesh_in!D9=0,0,RES_hh_tesh_in!D9/RES_summary!D$21)</f>
        <v>70.433792417157349</v>
      </c>
      <c r="E9" s="95">
        <f>IF(RES_hh_tesh_in!E9=0,0,RES_hh_tesh_in!E9/RES_summary!E$21)</f>
        <v>83.855170432261701</v>
      </c>
      <c r="F9" s="95">
        <f>IF(RES_hh_tesh_in!F9=0,0,RES_hh_tesh_in!F9/RES_summary!F$21)</f>
        <v>75.535496889769803</v>
      </c>
      <c r="G9" s="95">
        <f>IF(RES_hh_tesh_in!G9=0,0,RES_hh_tesh_in!G9/RES_summary!G$21)</f>
        <v>72.440195587375229</v>
      </c>
      <c r="H9" s="95">
        <f>IF(RES_hh_tesh_in!H9=0,0,RES_hh_tesh_in!H9/RES_summary!H$21)</f>
        <v>68.678510197834413</v>
      </c>
      <c r="I9" s="95">
        <f>IF(RES_hh_tesh_in!I9=0,0,RES_hh_tesh_in!I9/RES_summary!I$21)</f>
        <v>67.599740312858117</v>
      </c>
      <c r="J9" s="95">
        <f>IF(RES_hh_tesh_in!J9=0,0,RES_hh_tesh_in!J9/RES_summary!J$21)</f>
        <v>64.723334491587536</v>
      </c>
      <c r="K9" s="95">
        <f>IF(RES_hh_tesh_in!K9=0,0,RES_hh_tesh_in!K9/RES_summary!K$21)</f>
        <v>63.159220295497889</v>
      </c>
      <c r="L9" s="95">
        <f>IF(RES_hh_tesh_in!L9=0,0,RES_hh_tesh_in!L9/RES_summary!L$21)</f>
        <v>79.761919262563154</v>
      </c>
      <c r="M9" s="95">
        <f>IF(RES_hh_tesh_in!M9=0,0,RES_hh_tesh_in!M9/RES_summary!M$21)</f>
        <v>63.806689328609636</v>
      </c>
      <c r="N9" s="95">
        <f>IF(RES_hh_tesh_in!N9=0,0,RES_hh_tesh_in!N9/RES_summary!N$21)</f>
        <v>59.443525141458281</v>
      </c>
      <c r="O9" s="95">
        <f>IF(RES_hh_tesh_in!O9=0,0,RES_hh_tesh_in!O9/RES_summary!O$21)</f>
        <v>57.295741157094959</v>
      </c>
      <c r="P9" s="95">
        <f>IF(RES_hh_tesh_in!P9=0,0,RES_hh_tesh_in!P9/RES_summary!P$21)</f>
        <v>51.244673175911068</v>
      </c>
      <c r="Q9" s="95">
        <f>IF(RES_hh_tesh_in!Q9=0,0,RES_hh_tesh_in!Q9/RES_summary!Q$21)</f>
        <v>58.609841278621417</v>
      </c>
      <c r="S9" s="28"/>
    </row>
    <row r="10" spans="1:19" ht="12" customHeight="1" x14ac:dyDescent="0.3">
      <c r="A10" s="87" t="s">
        <v>79</v>
      </c>
      <c r="B10" s="95"/>
      <c r="C10" s="95">
        <f>IF(RES_hh_tesh_in!C10=0,0,RES_hh_tesh_in!C10/RES_summary!C$21)</f>
        <v>85.481698895527501</v>
      </c>
      <c r="D10" s="95">
        <f>IF(RES_hh_tesh_in!D10=0,0,RES_hh_tesh_in!D10/RES_summary!D$21)</f>
        <v>86.175066212737818</v>
      </c>
      <c r="E10" s="95">
        <f>IF(RES_hh_tesh_in!E10=0,0,RES_hh_tesh_in!E10/RES_summary!E$21)</f>
        <v>95.375160683638413</v>
      </c>
      <c r="F10" s="95">
        <f>IF(RES_hh_tesh_in!F10=0,0,RES_hh_tesh_in!F10/RES_summary!F$21)</f>
        <v>97.504912283243513</v>
      </c>
      <c r="G10" s="95">
        <f>IF(RES_hh_tesh_in!G10=0,0,RES_hh_tesh_in!G10/RES_summary!G$21)</f>
        <v>66.038437954698594</v>
      </c>
      <c r="H10" s="95">
        <f>IF(RES_hh_tesh_in!H10=0,0,RES_hh_tesh_in!H10/RES_summary!H$21)</f>
        <v>60.643146421713574</v>
      </c>
      <c r="I10" s="95">
        <f>IF(RES_hh_tesh_in!I10=0,0,RES_hh_tesh_in!I10/RES_summary!I$21)</f>
        <v>50.788456007300141</v>
      </c>
      <c r="J10" s="95">
        <f>IF(RES_hh_tesh_in!J10=0,0,RES_hh_tesh_in!J10/RES_summary!J$21)</f>
        <v>45.811723114560031</v>
      </c>
      <c r="K10" s="95">
        <f>IF(RES_hh_tesh_in!K10=0,0,RES_hh_tesh_in!K10/RES_summary!K$21)</f>
        <v>61.578986389582376</v>
      </c>
      <c r="L10" s="95">
        <f>IF(RES_hh_tesh_in!L10=0,0,RES_hh_tesh_in!L10/RES_summary!L$21)</f>
        <v>74.734470467982945</v>
      </c>
      <c r="M10" s="95">
        <f>IF(RES_hh_tesh_in!M10=0,0,RES_hh_tesh_in!M10/RES_summary!M$21)</f>
        <v>60.790227354990826</v>
      </c>
      <c r="N10" s="95">
        <f>IF(RES_hh_tesh_in!N10=0,0,RES_hh_tesh_in!N10/RES_summary!N$21)</f>
        <v>67.285261747689589</v>
      </c>
      <c r="O10" s="95">
        <f>IF(RES_hh_tesh_in!O10=0,0,RES_hh_tesh_in!O10/RES_summary!O$21)</f>
        <v>57.92542260126136</v>
      </c>
      <c r="P10" s="95">
        <f>IF(RES_hh_tesh_in!P10=0,0,RES_hh_tesh_in!P10/RES_summary!P$21)</f>
        <v>59.622708170963044</v>
      </c>
      <c r="Q10" s="95">
        <f>IF(RES_hh_tesh_in!Q10=0,0,RES_hh_tesh_in!Q10/RES_summary!Q$21)</f>
        <v>68.221469805553113</v>
      </c>
      <c r="S10" s="28"/>
    </row>
    <row r="11" spans="1:19" ht="12" customHeight="1" x14ac:dyDescent="0.3">
      <c r="A11" s="87" t="s">
        <v>61</v>
      </c>
      <c r="B11" s="95"/>
      <c r="C11" s="95">
        <f>IF(RES_hh_tesh_in!C11=0,0,RES_hh_tesh_in!C11/RES_summary!C$21)</f>
        <v>90.488359247177797</v>
      </c>
      <c r="D11" s="95">
        <f>IF(RES_hh_tesh_in!D11=0,0,RES_hh_tesh_in!D11/RES_summary!D$21)</f>
        <v>105.13939166851763</v>
      </c>
      <c r="E11" s="95">
        <f>IF(RES_hh_tesh_in!E11=0,0,RES_hh_tesh_in!E11/RES_summary!E$21)</f>
        <v>103.63543972357499</v>
      </c>
      <c r="F11" s="95">
        <f>IF(RES_hh_tesh_in!F11=0,0,RES_hh_tesh_in!F11/RES_summary!F$21)</f>
        <v>98.0641199076872</v>
      </c>
      <c r="G11" s="95">
        <f>IF(RES_hh_tesh_in!G11=0,0,RES_hh_tesh_in!G11/RES_summary!G$21)</f>
        <v>92.151474610268721</v>
      </c>
      <c r="H11" s="95">
        <f>IF(RES_hh_tesh_in!H11=0,0,RES_hh_tesh_in!H11/RES_summary!H$21)</f>
        <v>90.650473313244461</v>
      </c>
      <c r="I11" s="95">
        <f>IF(RES_hh_tesh_in!I11=0,0,RES_hh_tesh_in!I11/RES_summary!I$21)</f>
        <v>83.899042261732987</v>
      </c>
      <c r="J11" s="95">
        <f>IF(RES_hh_tesh_in!J11=0,0,RES_hh_tesh_in!J11/RES_summary!J$21)</f>
        <v>96.879707778437194</v>
      </c>
      <c r="K11" s="95">
        <f>IF(RES_hh_tesh_in!K11=0,0,RES_hh_tesh_in!K11/RES_summary!K$21)</f>
        <v>84.587001573585297</v>
      </c>
      <c r="L11" s="95">
        <f>IF(RES_hh_tesh_in!L11=0,0,RES_hh_tesh_in!L11/RES_summary!L$21)</f>
        <v>93.557036105719405</v>
      </c>
      <c r="M11" s="95">
        <f>IF(RES_hh_tesh_in!M11=0,0,RES_hh_tesh_in!M11/RES_summary!M$21)</f>
        <v>70.661941396455731</v>
      </c>
      <c r="N11" s="95">
        <f>IF(RES_hh_tesh_in!N11=0,0,RES_hh_tesh_in!N11/RES_summary!N$21)</f>
        <v>88.314315903203095</v>
      </c>
      <c r="O11" s="95">
        <f>IF(RES_hh_tesh_in!O11=0,0,RES_hh_tesh_in!O11/RES_summary!O$21)</f>
        <v>82.659804280909839</v>
      </c>
      <c r="P11" s="95">
        <f>IF(RES_hh_tesh_in!P11=0,0,RES_hh_tesh_in!P11/RES_summary!P$21)</f>
        <v>66.914351990078202</v>
      </c>
      <c r="Q11" s="95">
        <f>IF(RES_hh_tesh_in!Q11=0,0,RES_hh_tesh_in!Q11/RES_summary!Q$21)</f>
        <v>68.761061925265622</v>
      </c>
      <c r="S11" s="28"/>
    </row>
    <row r="12" spans="1:19" ht="12" customHeight="1" x14ac:dyDescent="0.3">
      <c r="A12" s="87" t="s">
        <v>115</v>
      </c>
      <c r="B12" s="95"/>
      <c r="C12" s="95">
        <f>IF(RES_hh_tesh_in!C12=0,0,RES_hh_tesh_in!C12/RES_summary!C$21)</f>
        <v>86.301333827089422</v>
      </c>
      <c r="D12" s="95">
        <f>IF(RES_hh_tesh_in!D12=0,0,RES_hh_tesh_in!D12/RES_summary!D$21)</f>
        <v>100.33089616939905</v>
      </c>
      <c r="E12" s="95">
        <f>IF(RES_hh_tesh_in!E12=0,0,RES_hh_tesh_in!E12/RES_summary!E$21)</f>
        <v>96.419261180521673</v>
      </c>
      <c r="F12" s="95">
        <f>IF(RES_hh_tesh_in!F12=0,0,RES_hh_tesh_in!F12/RES_summary!F$21)</f>
        <v>92.158195035866811</v>
      </c>
      <c r="G12" s="95">
        <f>IF(RES_hh_tesh_in!G12=0,0,RES_hh_tesh_in!G12/RES_summary!G$21)</f>
        <v>86.304660406197101</v>
      </c>
      <c r="H12" s="95">
        <f>IF(RES_hh_tesh_in!H12=0,0,RES_hh_tesh_in!H12/RES_summary!H$21)</f>
        <v>81.212001870021496</v>
      </c>
      <c r="I12" s="95">
        <f>IF(RES_hh_tesh_in!I12=0,0,RES_hh_tesh_in!I12/RES_summary!I$21)</f>
        <v>72.940034317011254</v>
      </c>
      <c r="J12" s="95">
        <f>IF(RES_hh_tesh_in!J12=0,0,RES_hh_tesh_in!J12/RES_summary!J$21)</f>
        <v>78.293967949158613</v>
      </c>
      <c r="K12" s="95">
        <f>IF(RES_hh_tesh_in!K12=0,0,RES_hh_tesh_in!K12/RES_summary!K$21)</f>
        <v>88.793317347352058</v>
      </c>
      <c r="L12" s="95">
        <f>IF(RES_hh_tesh_in!L12=0,0,RES_hh_tesh_in!L12/RES_summary!L$21)</f>
        <v>81.991311381829362</v>
      </c>
      <c r="M12" s="95">
        <f>IF(RES_hh_tesh_in!M12=0,0,RES_hh_tesh_in!M12/RES_summary!M$21)</f>
        <v>73.149987079993366</v>
      </c>
      <c r="N12" s="95">
        <f>IF(RES_hh_tesh_in!N12=0,0,RES_hh_tesh_in!N12/RES_summary!N$21)</f>
        <v>90.023752703915378</v>
      </c>
      <c r="O12" s="95">
        <f>IF(RES_hh_tesh_in!O12=0,0,RES_hh_tesh_in!O12/RES_summary!O$21)</f>
        <v>92.021523228320049</v>
      </c>
      <c r="P12" s="95">
        <f>IF(RES_hh_tesh_in!P12=0,0,RES_hh_tesh_in!P12/RES_summary!P$21)</f>
        <v>74.628244074720399</v>
      </c>
      <c r="Q12" s="95">
        <f>IF(RES_hh_tesh_in!Q12=0,0,RES_hh_tesh_in!Q12/RES_summary!Q$21)</f>
        <v>79.6169531214926</v>
      </c>
      <c r="S12" s="28"/>
    </row>
    <row r="13" spans="1:19" ht="12" customHeight="1" x14ac:dyDescent="0.3">
      <c r="A13" s="51" t="s">
        <v>114</v>
      </c>
      <c r="B13" s="22"/>
      <c r="C13" s="22">
        <f>IF(RES_hh_tesh_in!C13=0,0,RES_hh_tesh_in!C13/RES_summary!C$21)</f>
        <v>92.693601680976457</v>
      </c>
      <c r="D13" s="22">
        <f>IF(RES_hh_tesh_in!D13=0,0,RES_hh_tesh_in!D13/RES_summary!D$21)</f>
        <v>89.655350876450271</v>
      </c>
      <c r="E13" s="22">
        <f>IF(RES_hh_tesh_in!E13=0,0,RES_hh_tesh_in!E13/RES_summary!E$21)</f>
        <v>90.50265129407201</v>
      </c>
      <c r="F13" s="22">
        <f>IF(RES_hh_tesh_in!F13=0,0,RES_hh_tesh_in!F13/RES_summary!F$21)</f>
        <v>91.921220246211007</v>
      </c>
      <c r="G13" s="22">
        <f>IF(RES_hh_tesh_in!G13=0,0,RES_hh_tesh_in!G13/RES_summary!G$21)</f>
        <v>83.232233388375164</v>
      </c>
      <c r="H13" s="22">
        <f>IF(RES_hh_tesh_in!H13=0,0,RES_hh_tesh_in!H13/RES_summary!H$21)</f>
        <v>80.214322648740207</v>
      </c>
      <c r="I13" s="22">
        <f>IF(RES_hh_tesh_in!I13=0,0,RES_hh_tesh_in!I13/RES_summary!I$21)</f>
        <v>74.874370709054205</v>
      </c>
      <c r="J13" s="22">
        <f>IF(RES_hh_tesh_in!J13=0,0,RES_hh_tesh_in!J13/RES_summary!J$21)</f>
        <v>76.628199112240964</v>
      </c>
      <c r="K13" s="22">
        <f>IF(RES_hh_tesh_in!K13=0,0,RES_hh_tesh_in!K13/RES_summary!K$21)</f>
        <v>70.797426525682582</v>
      </c>
      <c r="L13" s="22">
        <f>IF(RES_hh_tesh_in!L13=0,0,RES_hh_tesh_in!L13/RES_summary!L$21)</f>
        <v>92.178432277128664</v>
      </c>
      <c r="M13" s="22">
        <f>IF(RES_hh_tesh_in!M13=0,0,RES_hh_tesh_in!M13/RES_summary!M$21)</f>
        <v>70.477957613824501</v>
      </c>
      <c r="N13" s="22">
        <f>IF(RES_hh_tesh_in!N13=0,0,RES_hh_tesh_in!N13/RES_summary!N$21)</f>
        <v>86.712542384200091</v>
      </c>
      <c r="O13" s="22">
        <f>IF(RES_hh_tesh_in!O13=0,0,RES_hh_tesh_in!O13/RES_summary!O$21)</f>
        <v>89.185837784566232</v>
      </c>
      <c r="P13" s="22">
        <f>IF(RES_hh_tesh_in!P13=0,0,RES_hh_tesh_in!P13/RES_summary!P$21)</f>
        <v>74.561609253665367</v>
      </c>
      <c r="Q13" s="22">
        <f>IF(RES_hh_tesh_in!Q13=0,0,RES_hh_tesh_in!Q13/RES_summary!Q$21)</f>
        <v>76.470154883040706</v>
      </c>
      <c r="S13" s="28"/>
    </row>
    <row r="14" spans="1:19" ht="12" customHeight="1" x14ac:dyDescent="0.3">
      <c r="A14" s="99" t="s">
        <v>117</v>
      </c>
      <c r="B14" s="98"/>
      <c r="C14" s="98">
        <f>IF(RES_hh_tesh_in!C14=0,0,RES_hh_tesh_in!C14/RES_summary!C$21)</f>
        <v>1.7400661907137205</v>
      </c>
      <c r="D14" s="98">
        <f>IF(RES_hh_tesh_in!D14=0,0,RES_hh_tesh_in!D14/RES_summary!D$21)</f>
        <v>1.6326104604797629</v>
      </c>
      <c r="E14" s="98">
        <f>IF(RES_hh_tesh_in!E14=0,0,RES_hh_tesh_in!E14/RES_summary!E$21)</f>
        <v>1.9582184229400197</v>
      </c>
      <c r="F14" s="98">
        <f>IF(RES_hh_tesh_in!F14=0,0,RES_hh_tesh_in!F14/RES_summary!F$21)</f>
        <v>1.8800877291663027</v>
      </c>
      <c r="G14" s="98">
        <f>IF(RES_hh_tesh_in!G14=0,0,RES_hh_tesh_in!G14/RES_summary!G$21)</f>
        <v>1.8876744011151598</v>
      </c>
      <c r="H14" s="98">
        <f>IF(RES_hh_tesh_in!H14=0,0,RES_hh_tesh_in!H14/RES_summary!H$21)</f>
        <v>1.6861447063248061</v>
      </c>
      <c r="I14" s="98">
        <f>IF(RES_hh_tesh_in!I14=0,0,RES_hh_tesh_in!I14/RES_summary!I$21)</f>
        <v>1.4081040523113473</v>
      </c>
      <c r="J14" s="98">
        <f>IF(RES_hh_tesh_in!J14=0,0,RES_hh_tesh_in!J14/RES_summary!J$21)</f>
        <v>1.4153961355932485</v>
      </c>
      <c r="K14" s="98">
        <f>IF(RES_hh_tesh_in!K14=0,0,RES_hh_tesh_in!K14/RES_summary!K$21)</f>
        <v>1.3214439164183878</v>
      </c>
      <c r="L14" s="98">
        <f>IF(RES_hh_tesh_in!L14=0,0,RES_hh_tesh_in!L14/RES_summary!L$21)</f>
        <v>1.4359999694645729</v>
      </c>
      <c r="M14" s="98">
        <f>IF(RES_hh_tesh_in!M14=0,0,RES_hh_tesh_in!M14/RES_summary!M$21)</f>
        <v>1.2689419075107389</v>
      </c>
      <c r="N14" s="98">
        <f>IF(RES_hh_tesh_in!N14=0,0,RES_hh_tesh_in!N14/RES_summary!N$21)</f>
        <v>1.5595183036415636</v>
      </c>
      <c r="O14" s="98">
        <f>IF(RES_hh_tesh_in!O14=0,0,RES_hh_tesh_in!O14/RES_summary!O$21)</f>
        <v>1.331311565157107</v>
      </c>
      <c r="P14" s="98">
        <f>IF(RES_hh_tesh_in!P14=0,0,RES_hh_tesh_in!P14/RES_summary!P$21)</f>
        <v>1.1832554972934748</v>
      </c>
      <c r="Q14" s="98">
        <f>IF(RES_hh_tesh_in!Q14=0,0,RES_hh_tesh_in!Q14/RES_summary!Q$21)</f>
        <v>1.5108026665755174</v>
      </c>
      <c r="S14" s="28"/>
    </row>
    <row r="15" spans="1:19" ht="12.9" customHeight="1" x14ac:dyDescent="0.3">
      <c r="A15" s="89" t="s">
        <v>112</v>
      </c>
      <c r="B15" s="96"/>
      <c r="C15" s="96">
        <f>IF(RES_hh_tesh_in!C15=0,0,RES_hh_tesh_in!C15/RES_summary!C$21)</f>
        <v>1.7892069708866691</v>
      </c>
      <c r="D15" s="96">
        <f>IF(RES_hh_tesh_in!D15=0,0,RES_hh_tesh_in!D15/RES_summary!D$21)</f>
        <v>1.6135671672522205</v>
      </c>
      <c r="E15" s="96">
        <f>IF(RES_hh_tesh_in!E15=0,0,RES_hh_tesh_in!E15/RES_summary!E$21)</f>
        <v>1.4059785373913727</v>
      </c>
      <c r="F15" s="96">
        <f>IF(RES_hh_tesh_in!F15=0,0,RES_hh_tesh_in!F15/RES_summary!F$21)</f>
        <v>2.0421624232705731</v>
      </c>
      <c r="G15" s="96">
        <f>IF(RES_hh_tesh_in!G15=0,0,RES_hh_tesh_in!G15/RES_summary!G$21)</f>
        <v>2.1423487953858977</v>
      </c>
      <c r="H15" s="96">
        <f>IF(RES_hh_tesh_in!H15=0,0,RES_hh_tesh_in!H15/RES_summary!H$21)</f>
        <v>2.2658701096264489</v>
      </c>
      <c r="I15" s="96">
        <f>IF(RES_hh_tesh_in!I15=0,0,RES_hh_tesh_in!I15/RES_summary!I$21)</f>
        <v>2.1572470844427154</v>
      </c>
      <c r="J15" s="96">
        <f>IF(RES_hh_tesh_in!J15=0,0,RES_hh_tesh_in!J15/RES_summary!J$21)</f>
        <v>3.0586449381876246</v>
      </c>
      <c r="K15" s="96">
        <f>IF(RES_hh_tesh_in!K15=0,0,RES_hh_tesh_in!K15/RES_summary!K$21)</f>
        <v>3.6342799580753429</v>
      </c>
      <c r="L15" s="96">
        <f>IF(RES_hh_tesh_in!L15=0,0,RES_hh_tesh_in!L15/RES_summary!L$21)</f>
        <v>3.3996622689004732</v>
      </c>
      <c r="M15" s="96">
        <f>IF(RES_hh_tesh_in!M15=0,0,RES_hh_tesh_in!M15/RES_summary!M$21)</f>
        <v>4.0061226955651366</v>
      </c>
      <c r="N15" s="96">
        <f>IF(RES_hh_tesh_in!N15=0,0,RES_hh_tesh_in!N15/RES_summary!N$21)</f>
        <v>4.4624860923378211</v>
      </c>
      <c r="O15" s="96">
        <f>IF(RES_hh_tesh_in!O15=0,0,RES_hh_tesh_in!O15/RES_summary!O$21)</f>
        <v>4.4770253777208708</v>
      </c>
      <c r="P15" s="96">
        <f>IF(RES_hh_tesh_in!P15=0,0,RES_hh_tesh_in!P15/RES_summary!P$21)</f>
        <v>5.3735357397071359</v>
      </c>
      <c r="Q15" s="96">
        <f>IF(RES_hh_tesh_in!Q15=0,0,RES_hh_tesh_in!Q15/RES_summary!Q$21)</f>
        <v>3.572478890278902</v>
      </c>
      <c r="S15" s="28"/>
    </row>
    <row r="16" spans="1:19" ht="12" customHeight="1" x14ac:dyDescent="0.3">
      <c r="A16" s="87" t="s">
        <v>111</v>
      </c>
      <c r="B16" s="97"/>
      <c r="C16" s="97">
        <f>IF(RES_hh_tesh_in!C16=0,0,RES_hh_tesh_in!C16/RES_summary!C$21)</f>
        <v>1.7892069708866691</v>
      </c>
      <c r="D16" s="97">
        <f>IF(RES_hh_tesh_in!D16=0,0,RES_hh_tesh_in!D16/RES_summary!D$21)</f>
        <v>1.6135671672522205</v>
      </c>
      <c r="E16" s="97">
        <f>IF(RES_hh_tesh_in!E16=0,0,RES_hh_tesh_in!E16/RES_summary!E$21)</f>
        <v>1.4059785373913727</v>
      </c>
      <c r="F16" s="97">
        <f>IF(RES_hh_tesh_in!F16=0,0,RES_hh_tesh_in!F16/RES_summary!F$21)</f>
        <v>2.0421624232705731</v>
      </c>
      <c r="G16" s="97">
        <f>IF(RES_hh_tesh_in!G16=0,0,RES_hh_tesh_in!G16/RES_summary!G$21)</f>
        <v>2.1423487953858977</v>
      </c>
      <c r="H16" s="97">
        <f>IF(RES_hh_tesh_in!H16=0,0,RES_hh_tesh_in!H16/RES_summary!H$21)</f>
        <v>2.2658701096264489</v>
      </c>
      <c r="I16" s="97">
        <f>IF(RES_hh_tesh_in!I16=0,0,RES_hh_tesh_in!I16/RES_summary!I$21)</f>
        <v>2.1572470844427154</v>
      </c>
      <c r="J16" s="97">
        <f>IF(RES_hh_tesh_in!J16=0,0,RES_hh_tesh_in!J16/RES_summary!J$21)</f>
        <v>3.0586449381876246</v>
      </c>
      <c r="K16" s="97">
        <f>IF(RES_hh_tesh_in!K16=0,0,RES_hh_tesh_in!K16/RES_summary!K$21)</f>
        <v>3.6342799580753429</v>
      </c>
      <c r="L16" s="97">
        <f>IF(RES_hh_tesh_in!L16=0,0,RES_hh_tesh_in!L16/RES_summary!L$21)</f>
        <v>3.3996622689004732</v>
      </c>
      <c r="M16" s="97">
        <f>IF(RES_hh_tesh_in!M16=0,0,RES_hh_tesh_in!M16/RES_summary!M$21)</f>
        <v>4.0061226955651366</v>
      </c>
      <c r="N16" s="97">
        <f>IF(RES_hh_tesh_in!N16=0,0,RES_hh_tesh_in!N16/RES_summary!N$21)</f>
        <v>4.4624860923378211</v>
      </c>
      <c r="O16" s="97">
        <f>IF(RES_hh_tesh_in!O16=0,0,RES_hh_tesh_in!O16/RES_summary!O$21)</f>
        <v>4.4770253777208708</v>
      </c>
      <c r="P16" s="97">
        <f>IF(RES_hh_tesh_in!P16=0,0,RES_hh_tesh_in!P16/RES_summary!P$21)</f>
        <v>5.3735357397071359</v>
      </c>
      <c r="Q16" s="97">
        <f>IF(RES_hh_tesh_in!Q16=0,0,RES_hh_tesh_in!Q16/RES_summary!Q$21)</f>
        <v>3.572478890278902</v>
      </c>
      <c r="S16" s="28"/>
    </row>
    <row r="17" spans="1:19" ht="12.9" customHeight="1" x14ac:dyDescent="0.3">
      <c r="A17" s="89" t="s">
        <v>63</v>
      </c>
      <c r="B17" s="96"/>
      <c r="C17" s="96">
        <f>IF(RES_hh_tesh_in!C17=0,0,RES_hh_tesh_in!C17/RES_summary!C$21)</f>
        <v>16.016557637149518</v>
      </c>
      <c r="D17" s="96">
        <f>IF(RES_hh_tesh_in!D17=0,0,RES_hh_tesh_in!D17/RES_summary!D$21)</f>
        <v>16.041704512148129</v>
      </c>
      <c r="E17" s="96">
        <f>IF(RES_hh_tesh_in!E17=0,0,RES_hh_tesh_in!E17/RES_summary!E$21)</f>
        <v>16.117750424687554</v>
      </c>
      <c r="F17" s="96">
        <f>IF(RES_hh_tesh_in!F17=0,0,RES_hh_tesh_in!F17/RES_summary!F$21)</f>
        <v>15.838067867504963</v>
      </c>
      <c r="G17" s="96">
        <f>IF(RES_hh_tesh_in!G17=0,0,RES_hh_tesh_in!G17/RES_summary!G$21)</f>
        <v>16.187753369211652</v>
      </c>
      <c r="H17" s="96">
        <f>IF(RES_hh_tesh_in!H17=0,0,RES_hh_tesh_in!H17/RES_summary!H$21)</f>
        <v>15.436445440514282</v>
      </c>
      <c r="I17" s="96">
        <f>IF(RES_hh_tesh_in!I17=0,0,RES_hh_tesh_in!I17/RES_summary!I$21)</f>
        <v>15.311858268330363</v>
      </c>
      <c r="J17" s="96">
        <f>IF(RES_hh_tesh_in!J17=0,0,RES_hh_tesh_in!J17/RES_summary!J$21)</f>
        <v>15.126282476675238</v>
      </c>
      <c r="K17" s="96">
        <f>IF(RES_hh_tesh_in!K17=0,0,RES_hh_tesh_in!K17/RES_summary!K$21)</f>
        <v>14.864447627630675</v>
      </c>
      <c r="L17" s="96">
        <f>IF(RES_hh_tesh_in!L17=0,0,RES_hh_tesh_in!L17/RES_summary!L$21)</f>
        <v>14.961406938370667</v>
      </c>
      <c r="M17" s="96">
        <f>IF(RES_hh_tesh_in!M17=0,0,RES_hh_tesh_in!M17/RES_summary!M$21)</f>
        <v>14.794401496129534</v>
      </c>
      <c r="N17" s="96">
        <f>IF(RES_hh_tesh_in!N17=0,0,RES_hh_tesh_in!N17/RES_summary!N$21)</f>
        <v>14.725512950865799</v>
      </c>
      <c r="O17" s="96">
        <f>IF(RES_hh_tesh_in!O17=0,0,RES_hh_tesh_in!O17/RES_summary!O$21)</f>
        <v>15.225012000391674</v>
      </c>
      <c r="P17" s="96">
        <f>IF(RES_hh_tesh_in!P17=0,0,RES_hh_tesh_in!P17/RES_summary!P$21)</f>
        <v>14.633278670854871</v>
      </c>
      <c r="Q17" s="96">
        <f>IF(RES_hh_tesh_in!Q17=0,0,RES_hh_tesh_in!Q17/RES_summary!Q$21)</f>
        <v>14.572340205153569</v>
      </c>
      <c r="S17" s="28"/>
    </row>
    <row r="18" spans="1:19" ht="12" customHeight="1" x14ac:dyDescent="0.3">
      <c r="A18" s="87" t="s">
        <v>58</v>
      </c>
      <c r="B18" s="95"/>
      <c r="C18" s="95">
        <f>IF(RES_hh_tesh_in!C18=0,0,RES_hh_tesh_in!C18/RES_summary!C$21)</f>
        <v>14.124390207526645</v>
      </c>
      <c r="D18" s="95">
        <f>IF(RES_hh_tesh_in!D18=0,0,RES_hh_tesh_in!D18/RES_summary!D$21)</f>
        <v>14.269162536607492</v>
      </c>
      <c r="E18" s="95">
        <f>IF(RES_hh_tesh_in!E18=0,0,RES_hh_tesh_in!E18/RES_summary!E$21)</f>
        <v>14.060160163111345</v>
      </c>
      <c r="F18" s="95">
        <f>IF(RES_hh_tesh_in!F18=0,0,RES_hh_tesh_in!F18/RES_summary!F$21)</f>
        <v>14.34803989104471</v>
      </c>
      <c r="G18" s="95">
        <f>IF(RES_hh_tesh_in!G18=0,0,RES_hh_tesh_in!G18/RES_summary!G$21)</f>
        <v>14.401447490061072</v>
      </c>
      <c r="H18" s="95">
        <f>IF(RES_hh_tesh_in!H18=0,0,RES_hh_tesh_in!H18/RES_summary!H$21)</f>
        <v>14.220490881169352</v>
      </c>
      <c r="I18" s="95">
        <f>IF(RES_hh_tesh_in!I18=0,0,RES_hh_tesh_in!I18/RES_summary!I$21)</f>
        <v>14.969561259982703</v>
      </c>
      <c r="J18" s="95">
        <f>IF(RES_hh_tesh_in!J18=0,0,RES_hh_tesh_in!J18/RES_summary!J$21)</f>
        <v>14.081949218936183</v>
      </c>
      <c r="K18" s="95">
        <f>IF(RES_hh_tesh_in!K18=0,0,RES_hh_tesh_in!K18/RES_summary!K$21)</f>
        <v>14.927313719155494</v>
      </c>
      <c r="L18" s="95">
        <f>IF(RES_hh_tesh_in!L18=0,0,RES_hh_tesh_in!L18/RES_summary!L$21)</f>
        <v>14.122313290310714</v>
      </c>
      <c r="M18" s="95">
        <f>IF(RES_hh_tesh_in!M18=0,0,RES_hh_tesh_in!M18/RES_summary!M$21)</f>
        <v>14.616336632084087</v>
      </c>
      <c r="N18" s="95">
        <f>IF(RES_hh_tesh_in!N18=0,0,RES_hh_tesh_in!N18/RES_summary!N$21)</f>
        <v>14.179066850130988</v>
      </c>
      <c r="O18" s="95">
        <f>IF(RES_hh_tesh_in!O18=0,0,RES_hh_tesh_in!O18/RES_summary!O$21)</f>
        <v>14.27812012153294</v>
      </c>
      <c r="P18" s="95">
        <f>IF(RES_hh_tesh_in!P18=0,0,RES_hh_tesh_in!P18/RES_summary!P$21)</f>
        <v>13.78368093805674</v>
      </c>
      <c r="Q18" s="95">
        <f>IF(RES_hh_tesh_in!Q18=0,0,RES_hh_tesh_in!Q18/RES_summary!Q$21)</f>
        <v>13.456620309476191</v>
      </c>
      <c r="S18" s="28"/>
    </row>
    <row r="19" spans="1:19" s="28" customFormat="1" ht="12" customHeight="1" x14ac:dyDescent="0.3">
      <c r="A19" s="87" t="s">
        <v>84</v>
      </c>
      <c r="B19" s="95"/>
      <c r="C19" s="95">
        <f>IF(RES_hh_tesh_in!C19=0,0,RES_hh_tesh_in!C19/RES_summary!C$21)</f>
        <v>13.199800527898061</v>
      </c>
      <c r="D19" s="95">
        <f>IF(RES_hh_tesh_in!D19=0,0,RES_hh_tesh_in!D19/RES_summary!D$21)</f>
        <v>13.38869429288223</v>
      </c>
      <c r="E19" s="95">
        <f>IF(RES_hh_tesh_in!E19=0,0,RES_hh_tesh_in!E19/RES_summary!E$21)</f>
        <v>13.887588575107825</v>
      </c>
      <c r="F19" s="95">
        <f>IF(RES_hh_tesh_in!F19=0,0,RES_hh_tesh_in!F19/RES_summary!F$21)</f>
        <v>13.784730173582052</v>
      </c>
      <c r="G19" s="95">
        <f>IF(RES_hh_tesh_in!G19=0,0,RES_hh_tesh_in!G19/RES_summary!G$21)</f>
        <v>12.180899091464621</v>
      </c>
      <c r="H19" s="95">
        <f>IF(RES_hh_tesh_in!H19=0,0,RES_hh_tesh_in!H19/RES_summary!H$21)</f>
        <v>12.738114018140715</v>
      </c>
      <c r="I19" s="95">
        <f>IF(RES_hh_tesh_in!I19=0,0,RES_hh_tesh_in!I19/RES_summary!I$21)</f>
        <v>11.467981803805035</v>
      </c>
      <c r="J19" s="95">
        <f>IF(RES_hh_tesh_in!J19=0,0,RES_hh_tesh_in!J19/RES_summary!J$21)</f>
        <v>10.271040639994084</v>
      </c>
      <c r="K19" s="95">
        <f>IF(RES_hh_tesh_in!K19=0,0,RES_hh_tesh_in!K19/RES_summary!K$21)</f>
        <v>9.6760358584209474</v>
      </c>
      <c r="L19" s="95">
        <f>IF(RES_hh_tesh_in!L19=0,0,RES_hh_tesh_in!L19/RES_summary!L$21)</f>
        <v>7.827687096987332</v>
      </c>
      <c r="M19" s="95">
        <f>IF(RES_hh_tesh_in!M19=0,0,RES_hh_tesh_in!M19/RES_summary!M$21)</f>
        <v>9.41584863567528</v>
      </c>
      <c r="N19" s="95">
        <f>IF(RES_hh_tesh_in!N19=0,0,RES_hh_tesh_in!N19/RES_summary!N$21)</f>
        <v>8.990927369485636</v>
      </c>
      <c r="O19" s="95">
        <f>IF(RES_hh_tesh_in!O19=0,0,RES_hh_tesh_in!O19/RES_summary!O$21)</f>
        <v>10.574081499972266</v>
      </c>
      <c r="P19" s="95">
        <f>IF(RES_hh_tesh_in!P19=0,0,RES_hh_tesh_in!P19/RES_summary!P$21)</f>
        <v>9.4579155978511498</v>
      </c>
      <c r="Q19" s="95">
        <f>IF(RES_hh_tesh_in!Q19=0,0,RES_hh_tesh_in!Q19/RES_summary!Q$21)</f>
        <v>5.8844511256747172</v>
      </c>
    </row>
    <row r="20" spans="1:19" ht="12" customHeight="1" x14ac:dyDescent="0.3">
      <c r="A20" s="87" t="s">
        <v>110</v>
      </c>
      <c r="B20" s="95"/>
      <c r="C20" s="95">
        <f>IF(RES_hh_tesh_in!C20=0,0,RES_hh_tesh_in!C20/RES_summary!C$21)</f>
        <v>14.976518192412048</v>
      </c>
      <c r="D20" s="95">
        <f>IF(RES_hh_tesh_in!D20=0,0,RES_hh_tesh_in!D20/RES_summary!D$21)</f>
        <v>14.204616881695351</v>
      </c>
      <c r="E20" s="95">
        <f>IF(RES_hh_tesh_in!E20=0,0,RES_hh_tesh_in!E20/RES_summary!E$21)</f>
        <v>12.987427142723053</v>
      </c>
      <c r="F20" s="95">
        <f>IF(RES_hh_tesh_in!F20=0,0,RES_hh_tesh_in!F20/RES_summary!F$21)</f>
        <v>13.577319163439183</v>
      </c>
      <c r="G20" s="95">
        <f>IF(RES_hh_tesh_in!G20=0,0,RES_hh_tesh_in!G20/RES_summary!G$21)</f>
        <v>13.008120115495521</v>
      </c>
      <c r="H20" s="95">
        <f>IF(RES_hh_tesh_in!H20=0,0,RES_hh_tesh_in!H20/RES_summary!H$21)</f>
        <v>12.40077475490426</v>
      </c>
      <c r="I20" s="95">
        <f>IF(RES_hh_tesh_in!I20=0,0,RES_hh_tesh_in!I20/RES_summary!I$21)</f>
        <v>11.834655621176436</v>
      </c>
      <c r="J20" s="95">
        <f>IF(RES_hh_tesh_in!J20=0,0,RES_hh_tesh_in!J20/RES_summary!J$21)</f>
        <v>11.195914156195288</v>
      </c>
      <c r="K20" s="95">
        <f>IF(RES_hh_tesh_in!K20=0,0,RES_hh_tesh_in!K20/RES_summary!K$21)</f>
        <v>13.139674116859609</v>
      </c>
      <c r="L20" s="95">
        <f>IF(RES_hh_tesh_in!L20=0,0,RES_hh_tesh_in!L20/RES_summary!L$21)</f>
        <v>12.150162018101273</v>
      </c>
      <c r="M20" s="95">
        <f>IF(RES_hh_tesh_in!M20=0,0,RES_hh_tesh_in!M20/RES_summary!M$21)</f>
        <v>10.997371714691326</v>
      </c>
      <c r="N20" s="95">
        <f>IF(RES_hh_tesh_in!N20=0,0,RES_hh_tesh_in!N20/RES_summary!N$21)</f>
        <v>11.591561669676128</v>
      </c>
      <c r="O20" s="95">
        <f>IF(RES_hh_tesh_in!O20=0,0,RES_hh_tesh_in!O20/RES_summary!O$21)</f>
        <v>11.137977393269516</v>
      </c>
      <c r="P20" s="95">
        <f>IF(RES_hh_tesh_in!P20=0,0,RES_hh_tesh_in!P20/RES_summary!P$21)</f>
        <v>11.550263902100319</v>
      </c>
      <c r="Q20" s="95">
        <f>IF(RES_hh_tesh_in!Q20=0,0,RES_hh_tesh_in!Q20/RES_summary!Q$21)</f>
        <v>9.5685389628751736</v>
      </c>
      <c r="S20" s="28"/>
    </row>
    <row r="21" spans="1:19" ht="12" customHeight="1" x14ac:dyDescent="0.3">
      <c r="A21" s="87" t="s">
        <v>109</v>
      </c>
      <c r="B21" s="95"/>
      <c r="C21" s="95">
        <f>IF(RES_hh_tesh_in!C21=0,0,RES_hh_tesh_in!C21/RES_summary!C$21)</f>
        <v>15.043467781556325</v>
      </c>
      <c r="D21" s="95">
        <f>IF(RES_hh_tesh_in!D21=0,0,RES_hh_tesh_in!D21/RES_summary!D$21)</f>
        <v>14.54329255617891</v>
      </c>
      <c r="E21" s="95">
        <f>IF(RES_hh_tesh_in!E21=0,0,RES_hh_tesh_in!E21/RES_summary!E$21)</f>
        <v>14.170303451789495</v>
      </c>
      <c r="F21" s="95">
        <f>IF(RES_hh_tesh_in!F21=0,0,RES_hh_tesh_in!F21/RES_summary!F$21)</f>
        <v>15.096476405264115</v>
      </c>
      <c r="G21" s="95">
        <f>IF(RES_hh_tesh_in!G21=0,0,RES_hh_tesh_in!G21/RES_summary!G$21)</f>
        <v>14.136118880637063</v>
      </c>
      <c r="H21" s="95">
        <f>IF(RES_hh_tesh_in!H21=0,0,RES_hh_tesh_in!H21/RES_summary!H$21)</f>
        <v>12.959446662235402</v>
      </c>
      <c r="I21" s="95">
        <f>IF(RES_hh_tesh_in!I21=0,0,RES_hh_tesh_in!I21/RES_summary!I$21)</f>
        <v>12.160642207227982</v>
      </c>
      <c r="J21" s="95">
        <f>IF(RES_hh_tesh_in!J21=0,0,RES_hh_tesh_in!J21/RES_summary!J$21)</f>
        <v>12.876901390015952</v>
      </c>
      <c r="K21" s="95">
        <f>IF(RES_hh_tesh_in!K21=0,0,RES_hh_tesh_in!K21/RES_summary!K$21)</f>
        <v>12.47843165383652</v>
      </c>
      <c r="L21" s="95">
        <f>IF(RES_hh_tesh_in!L21=0,0,RES_hh_tesh_in!L21/RES_summary!L$21)</f>
        <v>11.836762639065665</v>
      </c>
      <c r="M21" s="95">
        <f>IF(RES_hh_tesh_in!M21=0,0,RES_hh_tesh_in!M21/RES_summary!M$21)</f>
        <v>12.630919322323907</v>
      </c>
      <c r="N21" s="95">
        <f>IF(RES_hh_tesh_in!N21=0,0,RES_hh_tesh_in!N21/RES_summary!N$21)</f>
        <v>12.564549311346592</v>
      </c>
      <c r="O21" s="95">
        <f>IF(RES_hh_tesh_in!O21=0,0,RES_hh_tesh_in!O21/RES_summary!O$21)</f>
        <v>12.917219774428427</v>
      </c>
      <c r="P21" s="95">
        <f>IF(RES_hh_tesh_in!P21=0,0,RES_hh_tesh_in!P21/RES_summary!P$21)</f>
        <v>12.287240345031218</v>
      </c>
      <c r="Q21" s="95">
        <f>IF(RES_hh_tesh_in!Q21=0,0,RES_hh_tesh_in!Q21/RES_summary!Q$21)</f>
        <v>11.599495937390895</v>
      </c>
      <c r="S21" s="28"/>
    </row>
    <row r="22" spans="1:19" ht="12" customHeight="1" x14ac:dyDescent="0.3">
      <c r="A22" s="87" t="s">
        <v>55</v>
      </c>
      <c r="B22" s="95"/>
      <c r="C22" s="95">
        <f>IF(RES_hh_tesh_in!C22=0,0,RES_hh_tesh_in!C22/RES_summary!C$21)</f>
        <v>13.776004900291179</v>
      </c>
      <c r="D22" s="95">
        <f>IF(RES_hh_tesh_in!D22=0,0,RES_hh_tesh_in!D22/RES_summary!D$21)</f>
        <v>13.782152536317826</v>
      </c>
      <c r="E22" s="95">
        <f>IF(RES_hh_tesh_in!E22=0,0,RES_hh_tesh_in!E22/RES_summary!E$21)</f>
        <v>13.3456912352468</v>
      </c>
      <c r="F22" s="95">
        <f>IF(RES_hh_tesh_in!F22=0,0,RES_hh_tesh_in!F22/RES_summary!F$21)</f>
        <v>12.416637358766149</v>
      </c>
      <c r="G22" s="95">
        <f>IF(RES_hh_tesh_in!G22=0,0,RES_hh_tesh_in!G22/RES_summary!G$21)</f>
        <v>13.824073428401853</v>
      </c>
      <c r="H22" s="95">
        <f>IF(RES_hh_tesh_in!H22=0,0,RES_hh_tesh_in!H22/RES_summary!H$21)</f>
        <v>13.290893646076791</v>
      </c>
      <c r="I22" s="95">
        <f>IF(RES_hh_tesh_in!I22=0,0,RES_hh_tesh_in!I22/RES_summary!I$21)</f>
        <v>13.423370815328818</v>
      </c>
      <c r="J22" s="95">
        <f>IF(RES_hh_tesh_in!J22=0,0,RES_hh_tesh_in!J22/RES_summary!J$21)</f>
        <v>11.498703475975761</v>
      </c>
      <c r="K22" s="95">
        <f>IF(RES_hh_tesh_in!K22=0,0,RES_hh_tesh_in!K22/RES_summary!K$21)</f>
        <v>10.716470341729277</v>
      </c>
      <c r="L22" s="95">
        <f>IF(RES_hh_tesh_in!L22=0,0,RES_hh_tesh_in!L22/RES_summary!L$21)</f>
        <v>12.17925037438904</v>
      </c>
      <c r="M22" s="95">
        <f>IF(RES_hh_tesh_in!M22=0,0,RES_hh_tesh_in!M22/RES_summary!M$21)</f>
        <v>11.102769817874663</v>
      </c>
      <c r="N22" s="95">
        <f>IF(RES_hh_tesh_in!N22=0,0,RES_hh_tesh_in!N22/RES_summary!N$21)</f>
        <v>10.185873518133169</v>
      </c>
      <c r="O22" s="95">
        <f>IF(RES_hh_tesh_in!O22=0,0,RES_hh_tesh_in!O22/RES_summary!O$21)</f>
        <v>9.9370765350605073</v>
      </c>
      <c r="P22" s="95">
        <f>IF(RES_hh_tesh_in!P22=0,0,RES_hh_tesh_in!P22/RES_summary!P$21)</f>
        <v>10.52068953374461</v>
      </c>
      <c r="Q22" s="95">
        <f>IF(RES_hh_tesh_in!Q22=0,0,RES_hh_tesh_in!Q22/RES_summary!Q$21)</f>
        <v>10.662708079926999</v>
      </c>
      <c r="S22" s="28"/>
    </row>
    <row r="23" spans="1:19" ht="12" customHeight="1" x14ac:dyDescent="0.3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3">
      <c r="A24" s="87" t="s">
        <v>61</v>
      </c>
      <c r="B24" s="95"/>
      <c r="C24" s="95">
        <f>IF(RES_hh_tesh_in!C24=0,0,RES_hh_tesh_in!C24/RES_summary!C$21)</f>
        <v>13.02473951838776</v>
      </c>
      <c r="D24" s="95">
        <f>IF(RES_hh_tesh_in!D24=0,0,RES_hh_tesh_in!D24/RES_summary!D$21)</f>
        <v>15.310987415621668</v>
      </c>
      <c r="E24" s="95">
        <f>IF(RES_hh_tesh_in!E24=0,0,RES_hh_tesh_in!E24/RES_summary!E$21)</f>
        <v>14.254876165716176</v>
      </c>
      <c r="F24" s="95">
        <f>IF(RES_hh_tesh_in!F24=0,0,RES_hh_tesh_in!F24/RES_summary!F$21)</f>
        <v>15.286177664990198</v>
      </c>
      <c r="G24" s="95">
        <f>IF(RES_hh_tesh_in!G24=0,0,RES_hh_tesh_in!G24/RES_summary!G$21)</f>
        <v>12.331502832237257</v>
      </c>
      <c r="H24" s="95">
        <f>IF(RES_hh_tesh_in!H24=0,0,RES_hh_tesh_in!H24/RES_summary!H$21)</f>
        <v>12.318515351016378</v>
      </c>
      <c r="I24" s="95">
        <f>IF(RES_hh_tesh_in!I24=0,0,RES_hh_tesh_in!I24/RES_summary!I$21)</f>
        <v>12.863655603098989</v>
      </c>
      <c r="J24" s="95">
        <f>IF(RES_hh_tesh_in!J24=0,0,RES_hh_tesh_in!J24/RES_summary!J$21)</f>
        <v>13.383300449495437</v>
      </c>
      <c r="K24" s="95">
        <f>IF(RES_hh_tesh_in!K24=0,0,RES_hh_tesh_in!K24/RES_summary!K$21)</f>
        <v>12.343918499665406</v>
      </c>
      <c r="L24" s="95">
        <f>IF(RES_hh_tesh_in!L24=0,0,RES_hh_tesh_in!L24/RES_summary!L$21)</f>
        <v>13.00507365106087</v>
      </c>
      <c r="M24" s="95">
        <f>IF(RES_hh_tesh_in!M24=0,0,RES_hh_tesh_in!M24/RES_summary!M$21)</f>
        <v>11.917056011303865</v>
      </c>
      <c r="N24" s="95">
        <f>IF(RES_hh_tesh_in!N24=0,0,RES_hh_tesh_in!N24/RES_summary!N$21)</f>
        <v>13.075406637957837</v>
      </c>
      <c r="O24" s="95">
        <f>IF(RES_hh_tesh_in!O24=0,0,RES_hh_tesh_in!O24/RES_summary!O$21)</f>
        <v>11.832245644021517</v>
      </c>
      <c r="P24" s="95">
        <f>IF(RES_hh_tesh_in!P24=0,0,RES_hh_tesh_in!P24/RES_summary!P$21)</f>
        <v>11.98332577147521</v>
      </c>
      <c r="Q24" s="95">
        <f>IF(RES_hh_tesh_in!Q24=0,0,RES_hh_tesh_in!Q24/RES_summary!Q$21)</f>
        <v>10.958641615357775</v>
      </c>
      <c r="S24" s="28"/>
    </row>
    <row r="25" spans="1:19" ht="12" customHeight="1" x14ac:dyDescent="0.3">
      <c r="A25" s="51" t="s">
        <v>60</v>
      </c>
      <c r="B25" s="22"/>
      <c r="C25" s="22">
        <f>IF(RES_hh_tesh_in!C25=0,0,RES_hh_tesh_in!C25/RES_summary!C$21)</f>
        <v>16.101481587762599</v>
      </c>
      <c r="D25" s="22">
        <f>IF(RES_hh_tesh_in!D25=0,0,RES_hh_tesh_in!D25/RES_summary!D$21)</f>
        <v>16.2736698971447</v>
      </c>
      <c r="E25" s="22">
        <f>IF(RES_hh_tesh_in!E25=0,0,RES_hh_tesh_in!E25/RES_summary!E$21)</f>
        <v>16.385450441542957</v>
      </c>
      <c r="F25" s="22">
        <f>IF(RES_hh_tesh_in!F25=0,0,RES_hh_tesh_in!F25/RES_summary!F$21)</f>
        <v>15.869406843010598</v>
      </c>
      <c r="G25" s="22">
        <f>IF(RES_hh_tesh_in!G25=0,0,RES_hh_tesh_in!G25/RES_summary!G$21)</f>
        <v>16.587132127447912</v>
      </c>
      <c r="H25" s="22">
        <f>IF(RES_hh_tesh_in!H25=0,0,RES_hh_tesh_in!H25/RES_summary!H$21)</f>
        <v>15.55369549946286</v>
      </c>
      <c r="I25" s="22">
        <f>IF(RES_hh_tesh_in!I25=0,0,RES_hh_tesh_in!I25/RES_summary!I$21)</f>
        <v>14.872244559099657</v>
      </c>
      <c r="J25" s="22">
        <f>IF(RES_hh_tesh_in!J25=0,0,RES_hh_tesh_in!J25/RES_summary!J$21)</f>
        <v>14.434569756320924</v>
      </c>
      <c r="K25" s="22">
        <f>IF(RES_hh_tesh_in!K25=0,0,RES_hh_tesh_in!K25/RES_summary!K$21)</f>
        <v>13.667392067266825</v>
      </c>
      <c r="L25" s="22">
        <f>IF(RES_hh_tesh_in!L25=0,0,RES_hh_tesh_in!L25/RES_summary!L$21)</f>
        <v>14.784372382084058</v>
      </c>
      <c r="M25" s="22">
        <f>IF(RES_hh_tesh_in!M25=0,0,RES_hh_tesh_in!M25/RES_summary!M$21)</f>
        <v>14.42725331234255</v>
      </c>
      <c r="N25" s="22">
        <f>IF(RES_hh_tesh_in!N25=0,0,RES_hh_tesh_in!N25/RES_summary!N$21)</f>
        <v>14.469046845896765</v>
      </c>
      <c r="O25" s="22">
        <f>IF(RES_hh_tesh_in!O25=0,0,RES_hh_tesh_in!O25/RES_summary!O$21)</f>
        <v>15.624331951352556</v>
      </c>
      <c r="P25" s="22">
        <f>IF(RES_hh_tesh_in!P25=0,0,RES_hh_tesh_in!P25/RES_summary!P$21)</f>
        <v>14.503220773029486</v>
      </c>
      <c r="Q25" s="22">
        <f>IF(RES_hh_tesh_in!Q25=0,0,RES_hh_tesh_in!Q25/RES_summary!Q$21)</f>
        <v>15.025041483382113</v>
      </c>
      <c r="S25" s="28"/>
    </row>
    <row r="26" spans="1:19" ht="12" customHeight="1" x14ac:dyDescent="0.3">
      <c r="A26" s="49" t="s">
        <v>59</v>
      </c>
      <c r="B26" s="18"/>
      <c r="C26" s="18">
        <f>IF(RES_hh_tesh_in!C26=0,0,RES_hh_tesh_in!C26/RES_summary!C$21)</f>
        <v>5.5959442267413735</v>
      </c>
      <c r="D26" s="18">
        <f>IF(RES_hh_tesh_in!D26=0,0,RES_hh_tesh_in!D26/RES_summary!D$21)</f>
        <v>5.5645431225130704</v>
      </c>
      <c r="E26" s="18">
        <f>IF(RES_hh_tesh_in!E26=0,0,RES_hh_tesh_in!E26/RES_summary!E$21)</f>
        <v>5.3875741861546151</v>
      </c>
      <c r="F26" s="18">
        <f>IF(RES_hh_tesh_in!F26=0,0,RES_hh_tesh_in!F26/RES_summary!F$21)</f>
        <v>6.1765020673978217</v>
      </c>
      <c r="G26" s="18">
        <f>IF(RES_hh_tesh_in!G26=0,0,RES_hh_tesh_in!G26/RES_summary!G$21)</f>
        <v>5.4678472518674761</v>
      </c>
      <c r="H26" s="18">
        <f>IF(RES_hh_tesh_in!H26=0,0,RES_hh_tesh_in!H26/RES_summary!H$21)</f>
        <v>5.3412192727343086</v>
      </c>
      <c r="I26" s="18">
        <f>IF(RES_hh_tesh_in!I26=0,0,RES_hh_tesh_in!I26/RES_summary!I$21)</f>
        <v>5.6821081489683563</v>
      </c>
      <c r="J26" s="18">
        <f>IF(RES_hh_tesh_in!J26=0,0,RES_hh_tesh_in!J26/RES_summary!J$21)</f>
        <v>5.7008058905269028</v>
      </c>
      <c r="K26" s="18">
        <f>IF(RES_hh_tesh_in!K26=0,0,RES_hh_tesh_in!K26/RES_summary!K$21)</f>
        <v>5.7278836764968153</v>
      </c>
      <c r="L26" s="18">
        <f>IF(RES_hh_tesh_in!L26=0,0,RES_hh_tesh_in!L26/RES_summary!L$21)</f>
        <v>5.9447173842828072</v>
      </c>
      <c r="M26" s="18">
        <f>IF(RES_hh_tesh_in!M26=0,0,RES_hh_tesh_in!M26/RES_summary!M$21)</f>
        <v>5.3914038540795515</v>
      </c>
      <c r="N26" s="18">
        <f>IF(RES_hh_tesh_in!N26=0,0,RES_hh_tesh_in!N26/RES_summary!N$21)</f>
        <v>5.5260740655933089</v>
      </c>
      <c r="O26" s="18">
        <f>IF(RES_hh_tesh_in!O26=0,0,RES_hh_tesh_in!O26/RES_summary!O$21)</f>
        <v>5.4962512563440065</v>
      </c>
      <c r="P26" s="18">
        <f>IF(RES_hh_tesh_in!P26=0,0,RES_hh_tesh_in!P26/RES_summary!P$21)</f>
        <v>5.3741319931225693</v>
      </c>
      <c r="Q26" s="18">
        <f>IF(RES_hh_tesh_in!Q26=0,0,RES_hh_tesh_in!Q26/RES_summary!Q$21)</f>
        <v>4.9006995435586562</v>
      </c>
      <c r="S26" s="28"/>
    </row>
    <row r="27" spans="1:19" ht="12.9" customHeight="1" x14ac:dyDescent="0.3">
      <c r="A27" s="89" t="s">
        <v>62</v>
      </c>
      <c r="B27" s="96"/>
      <c r="C27" s="96">
        <f>IF(RES_hh_tesh_in!C27=0,0,RES_hh_tesh_in!C27/RES_summary!C$21)</f>
        <v>6.8604858647487008</v>
      </c>
      <c r="D27" s="96">
        <f>IF(RES_hh_tesh_in!D27=0,0,RES_hh_tesh_in!D27/RES_summary!D$21)</f>
        <v>6.9491500719683934</v>
      </c>
      <c r="E27" s="96">
        <f>IF(RES_hh_tesh_in!E27=0,0,RES_hh_tesh_in!E27/RES_summary!E$21)</f>
        <v>7.1067325950094666</v>
      </c>
      <c r="F27" s="96">
        <f>IF(RES_hh_tesh_in!F27=0,0,RES_hh_tesh_in!F27/RES_summary!F$21)</f>
        <v>7.2466657715581571</v>
      </c>
      <c r="G27" s="96">
        <f>IF(RES_hh_tesh_in!G27=0,0,RES_hh_tesh_in!G27/RES_summary!G$21)</f>
        <v>7.0181741379654179</v>
      </c>
      <c r="H27" s="96">
        <f>IF(RES_hh_tesh_in!H27=0,0,RES_hh_tesh_in!H27/RES_summary!H$21)</f>
        <v>7.3737954735263536</v>
      </c>
      <c r="I27" s="96">
        <f>IF(RES_hh_tesh_in!I27=0,0,RES_hh_tesh_in!I27/RES_summary!I$21)</f>
        <v>7.1395049335648846</v>
      </c>
      <c r="J27" s="96">
        <f>IF(RES_hh_tesh_in!J27=0,0,RES_hh_tesh_in!J27/RES_summary!J$21)</f>
        <v>7.0159955191605388</v>
      </c>
      <c r="K27" s="96">
        <f>IF(RES_hh_tesh_in!K27=0,0,RES_hh_tesh_in!K27/RES_summary!K$21)</f>
        <v>6.8250523107823957</v>
      </c>
      <c r="L27" s="96">
        <f>IF(RES_hh_tesh_in!L27=0,0,RES_hh_tesh_in!L27/RES_summary!L$21)</f>
        <v>6.9737454086590551</v>
      </c>
      <c r="M27" s="96">
        <f>IF(RES_hh_tesh_in!M27=0,0,RES_hh_tesh_in!M27/RES_summary!M$21)</f>
        <v>7.0136072861921583</v>
      </c>
      <c r="N27" s="96">
        <f>IF(RES_hh_tesh_in!N27=0,0,RES_hh_tesh_in!N27/RES_summary!N$21)</f>
        <v>6.8291978069954089</v>
      </c>
      <c r="O27" s="96">
        <f>IF(RES_hh_tesh_in!O27=0,0,RES_hh_tesh_in!O27/RES_summary!O$21)</f>
        <v>7.0675158431919494</v>
      </c>
      <c r="P27" s="96">
        <f>IF(RES_hh_tesh_in!P27=0,0,RES_hh_tesh_in!P27/RES_summary!P$21)</f>
        <v>6.9320910818751029</v>
      </c>
      <c r="Q27" s="96">
        <f>IF(RES_hh_tesh_in!Q27=0,0,RES_hh_tesh_in!Q27/RES_summary!Q$21)</f>
        <v>6.8472368725996384</v>
      </c>
      <c r="S27" s="28"/>
    </row>
    <row r="28" spans="1:19" ht="12" customHeight="1" x14ac:dyDescent="0.3">
      <c r="A28" s="87" t="s">
        <v>58</v>
      </c>
      <c r="B28" s="95"/>
      <c r="C28" s="95">
        <f>IF(RES_hh_tesh_in!C28=0,0,RES_hh_tesh_in!C28/RES_summary!C$21)</f>
        <v>5.208784990654328</v>
      </c>
      <c r="D28" s="95">
        <f>IF(RES_hh_tesh_in!D28=0,0,RES_hh_tesh_in!D28/RES_summary!D$21)</f>
        <v>5.8268787856601705</v>
      </c>
      <c r="E28" s="95">
        <f>IF(RES_hh_tesh_in!E28=0,0,RES_hh_tesh_in!E28/RES_summary!E$21)</f>
        <v>6.7585666428597113</v>
      </c>
      <c r="F28" s="95">
        <f>IF(RES_hh_tesh_in!F28=0,0,RES_hh_tesh_in!F28/RES_summary!F$21)</f>
        <v>6.8292622696044978</v>
      </c>
      <c r="G28" s="95">
        <f>IF(RES_hh_tesh_in!G28=0,0,RES_hh_tesh_in!G28/RES_summary!G$21)</f>
        <v>6.8090509376827386</v>
      </c>
      <c r="H28" s="95">
        <f>IF(RES_hh_tesh_in!H28=0,0,RES_hh_tesh_in!H28/RES_summary!H$21)</f>
        <v>6.8222399234111331</v>
      </c>
      <c r="I28" s="95">
        <f>IF(RES_hh_tesh_in!I28=0,0,RES_hh_tesh_in!I28/RES_summary!I$21)</f>
        <v>6.6084818501409055</v>
      </c>
      <c r="J28" s="95">
        <f>IF(RES_hh_tesh_in!J28=0,0,RES_hh_tesh_in!J28/RES_summary!J$21)</f>
        <v>6.6858517246176943</v>
      </c>
      <c r="K28" s="95">
        <f>IF(RES_hh_tesh_in!K28=0,0,RES_hh_tesh_in!K28/RES_summary!K$21)</f>
        <v>6.7187415276818729</v>
      </c>
      <c r="L28" s="95">
        <f>IF(RES_hh_tesh_in!L28=0,0,RES_hh_tesh_in!L28/RES_summary!L$21)</f>
        <v>6.7838654238908962</v>
      </c>
      <c r="M28" s="95">
        <f>IF(RES_hh_tesh_in!M28=0,0,RES_hh_tesh_in!M28/RES_summary!M$21)</f>
        <v>6.8325543216859117</v>
      </c>
      <c r="N28" s="95">
        <f>IF(RES_hh_tesh_in!N28=0,0,RES_hh_tesh_in!N28/RES_summary!N$21)</f>
        <v>6.7271434752554953</v>
      </c>
      <c r="O28" s="95">
        <f>IF(RES_hh_tesh_in!O28=0,0,RES_hh_tesh_in!O28/RES_summary!O$21)</f>
        <v>6.6558408759689325</v>
      </c>
      <c r="P28" s="95">
        <f>IF(RES_hh_tesh_in!P28=0,0,RES_hh_tesh_in!P28/RES_summary!P$21)</f>
        <v>6.5888406291774961</v>
      </c>
      <c r="Q28" s="95">
        <f>IF(RES_hh_tesh_in!Q28=0,0,RES_hh_tesh_in!Q28/RES_summary!Q$21)</f>
        <v>6.4795972887596509</v>
      </c>
      <c r="S28" s="28"/>
    </row>
    <row r="29" spans="1:19" s="28" customFormat="1" ht="12" customHeight="1" x14ac:dyDescent="0.3">
      <c r="A29" s="87" t="s">
        <v>84</v>
      </c>
      <c r="B29" s="95"/>
      <c r="C29" s="95">
        <f>IF(RES_hh_tesh_in!C29=0,0,RES_hh_tesh_in!C29/RES_summary!C$21)</f>
        <v>8.0456692428446228</v>
      </c>
      <c r="D29" s="95">
        <f>IF(RES_hh_tesh_in!D29=0,0,RES_hh_tesh_in!D29/RES_summary!D$21)</f>
        <v>7.4919683121030598</v>
      </c>
      <c r="E29" s="95">
        <f>IF(RES_hh_tesh_in!E29=0,0,RES_hh_tesh_in!E29/RES_summary!E$21)</f>
        <v>8.2788130697650661</v>
      </c>
      <c r="F29" s="95">
        <f>IF(RES_hh_tesh_in!F29=0,0,RES_hh_tesh_in!F29/RES_summary!F$21)</f>
        <v>7.4783077921611563</v>
      </c>
      <c r="G29" s="95">
        <f>IF(RES_hh_tesh_in!G29=0,0,RES_hh_tesh_in!G29/RES_summary!G$21)</f>
        <v>7.8669147013303471</v>
      </c>
      <c r="H29" s="95">
        <f>IF(RES_hh_tesh_in!H29=0,0,RES_hh_tesh_in!H29/RES_summary!H$21)</f>
        <v>7.9077215584076193</v>
      </c>
      <c r="I29" s="95">
        <f>IF(RES_hh_tesh_in!I29=0,0,RES_hh_tesh_in!I29/RES_summary!I$21)</f>
        <v>7.2829956472265263</v>
      </c>
      <c r="J29" s="95">
        <f>IF(RES_hh_tesh_in!J29=0,0,RES_hh_tesh_in!J29/RES_summary!J$21)</f>
        <v>6.9953051918488462</v>
      </c>
      <c r="K29" s="95">
        <f>IF(RES_hh_tesh_in!K29=0,0,RES_hh_tesh_in!K29/RES_summary!K$21)</f>
        <v>7.9544339320674462</v>
      </c>
      <c r="L29" s="95">
        <f>IF(RES_hh_tesh_in!L29=0,0,RES_hh_tesh_in!L29/RES_summary!L$21)</f>
        <v>11.928033875521439</v>
      </c>
      <c r="M29" s="95">
        <f>IF(RES_hh_tesh_in!M29=0,0,RES_hh_tesh_in!M29/RES_summary!M$21)</f>
        <v>9.5407758399830254</v>
      </c>
      <c r="N29" s="95">
        <f>IF(RES_hh_tesh_in!N29=0,0,RES_hh_tesh_in!N29/RES_summary!N$21)</f>
        <v>8.6504389464806266</v>
      </c>
      <c r="O29" s="95">
        <f>IF(RES_hh_tesh_in!O29=0,0,RES_hh_tesh_in!O29/RES_summary!O$21)</f>
        <v>6.4628731512374147</v>
      </c>
      <c r="P29" s="95">
        <f>IF(RES_hh_tesh_in!P29=0,0,RES_hh_tesh_in!P29/RES_summary!P$21)</f>
        <v>6.6815216456131798</v>
      </c>
      <c r="Q29" s="95">
        <f>IF(RES_hh_tesh_in!Q29=0,0,RES_hh_tesh_in!Q29/RES_summary!Q$21)</f>
        <v>6.8464706088783025</v>
      </c>
    </row>
    <row r="30" spans="1:19" ht="12" customHeight="1" x14ac:dyDescent="0.3">
      <c r="A30" s="87" t="s">
        <v>109</v>
      </c>
      <c r="B30" s="95"/>
      <c r="C30" s="95">
        <f>IF(RES_hh_tesh_in!C30=0,0,RES_hh_tesh_in!C30/RES_summary!C$21)</f>
        <v>5.9486386521553269</v>
      </c>
      <c r="D30" s="95">
        <f>IF(RES_hh_tesh_in!D30=0,0,RES_hh_tesh_in!D30/RES_summary!D$21)</f>
        <v>6.0821361011359212</v>
      </c>
      <c r="E30" s="95">
        <f>IF(RES_hh_tesh_in!E30=0,0,RES_hh_tesh_in!E30/RES_summary!E$21)</f>
        <v>6.0785483132384224</v>
      </c>
      <c r="F30" s="95">
        <f>IF(RES_hh_tesh_in!F30=0,0,RES_hh_tesh_in!F30/RES_summary!F$21)</f>
        <v>6.3260552529532239</v>
      </c>
      <c r="G30" s="95">
        <f>IF(RES_hh_tesh_in!G30=0,0,RES_hh_tesh_in!G30/RES_summary!G$21)</f>
        <v>6.2167568771955253</v>
      </c>
      <c r="H30" s="95">
        <f>IF(RES_hh_tesh_in!H30=0,0,RES_hh_tesh_in!H30/RES_summary!H$21)</f>
        <v>6.2794679042088637</v>
      </c>
      <c r="I30" s="95">
        <f>IF(RES_hh_tesh_in!I30=0,0,RES_hh_tesh_in!I30/RES_summary!I$21)</f>
        <v>6.1865843781720855</v>
      </c>
      <c r="J30" s="95">
        <f>IF(RES_hh_tesh_in!J30=0,0,RES_hh_tesh_in!J30/RES_summary!J$21)</f>
        <v>6.1904698535647187</v>
      </c>
      <c r="K30" s="95">
        <f>IF(RES_hh_tesh_in!K30=0,0,RES_hh_tesh_in!K30/RES_summary!K$21)</f>
        <v>6.0632582965866773</v>
      </c>
      <c r="L30" s="95">
        <f>IF(RES_hh_tesh_in!L30=0,0,RES_hh_tesh_in!L30/RES_summary!L$21)</f>
        <v>5.8061520334596226</v>
      </c>
      <c r="M30" s="95">
        <f>IF(RES_hh_tesh_in!M30=0,0,RES_hh_tesh_in!M30/RES_summary!M$21)</f>
        <v>5.8048147253017888</v>
      </c>
      <c r="N30" s="95">
        <f>IF(RES_hh_tesh_in!N30=0,0,RES_hh_tesh_in!N30/RES_summary!N$21)</f>
        <v>5.8069497296070924</v>
      </c>
      <c r="O30" s="95">
        <f>IF(RES_hh_tesh_in!O30=0,0,RES_hh_tesh_in!O30/RES_summary!O$21)</f>
        <v>5.6018337969959511</v>
      </c>
      <c r="P30" s="95">
        <f>IF(RES_hh_tesh_in!P30=0,0,RES_hh_tesh_in!P30/RES_summary!P$21)</f>
        <v>5.8020338607599253</v>
      </c>
      <c r="Q30" s="95">
        <f>IF(RES_hh_tesh_in!Q30=0,0,RES_hh_tesh_in!Q30/RES_summary!Q$21)</f>
        <v>5.6307229012843418</v>
      </c>
      <c r="S30" s="28"/>
    </row>
    <row r="31" spans="1:19" ht="12" customHeight="1" x14ac:dyDescent="0.3">
      <c r="A31" s="87" t="s">
        <v>55</v>
      </c>
      <c r="B31" s="95"/>
      <c r="C31" s="95">
        <f>IF(RES_hh_tesh_in!C31=0,0,RES_hh_tesh_in!C31/RES_summary!C$21)</f>
        <v>9.701899714681689</v>
      </c>
      <c r="D31" s="95">
        <f>IF(RES_hh_tesh_in!D31=0,0,RES_hh_tesh_in!D31/RES_summary!D$21)</f>
        <v>4.9061942987007958</v>
      </c>
      <c r="E31" s="95">
        <f>IF(RES_hh_tesh_in!E31=0,0,RES_hh_tesh_in!E31/RES_summary!E$21)</f>
        <v>5.0075782939125579</v>
      </c>
      <c r="F31" s="95">
        <f>IF(RES_hh_tesh_in!F31=0,0,RES_hh_tesh_in!F31/RES_summary!F$21)</f>
        <v>4.4562423816065904</v>
      </c>
      <c r="G31" s="95">
        <f>IF(RES_hh_tesh_in!G31=0,0,RES_hh_tesh_in!G31/RES_summary!G$21)</f>
        <v>6.9553608018814455</v>
      </c>
      <c r="H31" s="95">
        <f>IF(RES_hh_tesh_in!H31=0,0,RES_hh_tesh_in!H31/RES_summary!H$21)</f>
        <v>6.5594181895538375</v>
      </c>
      <c r="I31" s="95">
        <f>IF(RES_hh_tesh_in!I31=0,0,RES_hh_tesh_in!I31/RES_summary!I$21)</f>
        <v>7.1089200175572245</v>
      </c>
      <c r="J31" s="95">
        <f>IF(RES_hh_tesh_in!J31=0,0,RES_hh_tesh_in!J31/RES_summary!J$21)</f>
        <v>4.7739772780311753</v>
      </c>
      <c r="K31" s="95">
        <f>IF(RES_hh_tesh_in!K31=0,0,RES_hh_tesh_in!K31/RES_summary!K$21)</f>
        <v>6.1693441494225461</v>
      </c>
      <c r="L31" s="95">
        <f>IF(RES_hh_tesh_in!L31=0,0,RES_hh_tesh_in!L31/RES_summary!L$21)</f>
        <v>4.690639498093029</v>
      </c>
      <c r="M31" s="95">
        <f>IF(RES_hh_tesh_in!M31=0,0,RES_hh_tesh_in!M31/RES_summary!M$21)</f>
        <v>8.297131119540941</v>
      </c>
      <c r="N31" s="95">
        <f>IF(RES_hh_tesh_in!N31=0,0,RES_hh_tesh_in!N31/RES_summary!N$21)</f>
        <v>4.8465254837372065</v>
      </c>
      <c r="O31" s="95">
        <f>IF(RES_hh_tesh_in!O31=0,0,RES_hh_tesh_in!O31/RES_summary!O$21)</f>
        <v>4.5470899289843087</v>
      </c>
      <c r="P31" s="95">
        <f>IF(RES_hh_tesh_in!P31=0,0,RES_hh_tesh_in!P31/RES_summary!P$21)</f>
        <v>4.759715640449957</v>
      </c>
      <c r="Q31" s="95">
        <f>IF(RES_hh_tesh_in!Q31=0,0,RES_hh_tesh_in!Q31/RES_summary!Q$21)</f>
        <v>4.9740384479277662</v>
      </c>
      <c r="S31" s="28"/>
    </row>
    <row r="32" spans="1:19" ht="12" customHeight="1" x14ac:dyDescent="0.3">
      <c r="A32" s="49" t="s">
        <v>60</v>
      </c>
      <c r="B32" s="18"/>
      <c r="C32" s="18">
        <f>IF(RES_hh_tesh_in!C32=0,0,RES_hh_tesh_in!C32/RES_summary!C$21)</f>
        <v>7.3488928073771582</v>
      </c>
      <c r="D32" s="18">
        <f>IF(RES_hh_tesh_in!D32=0,0,RES_hh_tesh_in!D32/RES_summary!D$21)</f>
        <v>7.5514335977713891</v>
      </c>
      <c r="E32" s="18">
        <f>IF(RES_hh_tesh_in!E32=0,0,RES_hh_tesh_in!E32/RES_summary!E$21)</f>
        <v>7.8503749460365881</v>
      </c>
      <c r="F32" s="18">
        <f>IF(RES_hh_tesh_in!F32=0,0,RES_hh_tesh_in!F32/RES_summary!F$21)</f>
        <v>7.920986632847657</v>
      </c>
      <c r="G32" s="18">
        <f>IF(RES_hh_tesh_in!G32=0,0,RES_hh_tesh_in!G32/RES_summary!G$21)</f>
        <v>7.4725291318850422</v>
      </c>
      <c r="H32" s="18">
        <f>IF(RES_hh_tesh_in!H32=0,0,RES_hh_tesh_in!H32/RES_summary!H$21)</f>
        <v>7.9794026441546269</v>
      </c>
      <c r="I32" s="18">
        <f>IF(RES_hh_tesh_in!I32=0,0,RES_hh_tesh_in!I32/RES_summary!I$21)</f>
        <v>7.4874238149340915</v>
      </c>
      <c r="J32" s="18">
        <f>IF(RES_hh_tesh_in!J32=0,0,RES_hh_tesh_in!J32/RES_summary!J$21)</f>
        <v>7.5616066474368102</v>
      </c>
      <c r="K32" s="18">
        <f>IF(RES_hh_tesh_in!K32=0,0,RES_hh_tesh_in!K32/RES_summary!K$21)</f>
        <v>7.3642972931299822</v>
      </c>
      <c r="L32" s="18">
        <f>IF(RES_hh_tesh_in!L32=0,0,RES_hh_tesh_in!L32/RES_summary!L$21)</f>
        <v>7.7077135583980514</v>
      </c>
      <c r="M32" s="18">
        <f>IF(RES_hh_tesh_in!M32=0,0,RES_hh_tesh_in!M32/RES_summary!M$21)</f>
        <v>7.5321418721071138</v>
      </c>
      <c r="N32" s="18">
        <f>IF(RES_hh_tesh_in!N32=0,0,RES_hh_tesh_in!N32/RES_summary!N$21)</f>
        <v>7.723375173483098</v>
      </c>
      <c r="O32" s="18">
        <f>IF(RES_hh_tesh_in!O32=0,0,RES_hh_tesh_in!O32/RES_summary!O$21)</f>
        <v>7.7256833014047679</v>
      </c>
      <c r="P32" s="18">
        <f>IF(RES_hh_tesh_in!P32=0,0,RES_hh_tesh_in!P32/RES_summary!P$21)</f>
        <v>7.3576846063502925</v>
      </c>
      <c r="Q32" s="18">
        <f>IF(RES_hh_tesh_in!Q32=0,0,RES_hh_tesh_in!Q32/RES_summary!Q$21)</f>
        <v>7.4454265134162361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0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5.5" customHeight="1" x14ac:dyDescent="0.3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94" t="s">
        <v>127</v>
      </c>
      <c r="B3" s="100"/>
      <c r="C3" s="100">
        <f>IF(RES_hh_emih_in!C3=0,0,RES_hh_emih_in!C3/RES_summary!C$21)</f>
        <v>25.238377820384592</v>
      </c>
      <c r="D3" s="100">
        <f>IF(RES_hh_emih_in!D3=0,0,RES_hh_emih_in!D3/RES_summary!D$21)</f>
        <v>23.982975295524167</v>
      </c>
      <c r="E3" s="100">
        <f>IF(RES_hh_emih_in!E3=0,0,RES_hh_emih_in!E3/RES_summary!E$21)</f>
        <v>22.424506612527733</v>
      </c>
      <c r="F3" s="100">
        <f>IF(RES_hh_emih_in!F3=0,0,RES_hh_emih_in!F3/RES_summary!F$21)</f>
        <v>22.907905684973141</v>
      </c>
      <c r="G3" s="100">
        <f>IF(RES_hh_emih_in!G3=0,0,RES_hh_emih_in!G3/RES_summary!G$21)</f>
        <v>22.155617294515537</v>
      </c>
      <c r="H3" s="100">
        <f>IF(RES_hh_emih_in!H3=0,0,RES_hh_emih_in!H3/RES_summary!H$21)</f>
        <v>21.011308452881465</v>
      </c>
      <c r="I3" s="100">
        <f>IF(RES_hh_emih_in!I3=0,0,RES_hh_emih_in!I3/RES_summary!I$21)</f>
        <v>13.420926056195443</v>
      </c>
      <c r="J3" s="100">
        <f>IF(RES_hh_emih_in!J3=0,0,RES_hh_emih_in!J3/RES_summary!J$21)</f>
        <v>20.113824994437465</v>
      </c>
      <c r="K3" s="100">
        <f>IF(RES_hh_emih_in!K3=0,0,RES_hh_emih_in!K3/RES_summary!K$21)</f>
        <v>18.599617083757334</v>
      </c>
      <c r="L3" s="100">
        <f>IF(RES_hh_emih_in!L3=0,0,RES_hh_emih_in!L3/RES_summary!L$21)</f>
        <v>19.722665861262723</v>
      </c>
      <c r="M3" s="100">
        <f>IF(RES_hh_emih_in!M3=0,0,RES_hh_emih_in!M3/RES_summary!M$21)</f>
        <v>15.290878291075249</v>
      </c>
      <c r="N3" s="100">
        <f>IF(RES_hh_emih_in!N3=0,0,RES_hh_emih_in!N3/RES_summary!N$21)</f>
        <v>17.580033902670788</v>
      </c>
      <c r="O3" s="100">
        <f>IF(RES_hh_emih_in!O3=0,0,RES_hh_emih_in!O3/RES_summary!O$21)</f>
        <v>13.416351639901281</v>
      </c>
      <c r="P3" s="100">
        <f>IF(RES_hh_emih_in!P3=0,0,RES_hh_emih_in!P3/RES_summary!P$21)</f>
        <v>12.748664108133585</v>
      </c>
      <c r="Q3" s="100">
        <f>IF(RES_hh_emih_in!Q3=0,0,RES_hh_emih_in!Q3/RES_summary!Q$21)</f>
        <v>13.487851775757241</v>
      </c>
    </row>
    <row r="4" spans="1:17" ht="12.9" customHeight="1" x14ac:dyDescent="0.3">
      <c r="A4" s="89" t="s">
        <v>65</v>
      </c>
      <c r="B4" s="96"/>
      <c r="C4" s="96">
        <f>IF(RES_hh_emih_in!C4=0,0,RES_hh_emih_in!C4/RES_summary!C$21)</f>
        <v>21.456429963520382</v>
      </c>
      <c r="D4" s="96">
        <f>IF(RES_hh_emih_in!D4=0,0,RES_hh_emih_in!D4/RES_summary!D$21)</f>
        <v>20.155529157377142</v>
      </c>
      <c r="E4" s="96">
        <f>IF(RES_hh_emih_in!E4=0,0,RES_hh_emih_in!E4/RES_summary!E$21)</f>
        <v>18.911693953571845</v>
      </c>
      <c r="F4" s="96">
        <f>IF(RES_hh_emih_in!F4=0,0,RES_hh_emih_in!F4/RES_summary!F$21)</f>
        <v>19.209086471823589</v>
      </c>
      <c r="G4" s="96">
        <f>IF(RES_hh_emih_in!G4=0,0,RES_hh_emih_in!G4/RES_summary!G$21)</f>
        <v>18.825101405130546</v>
      </c>
      <c r="H4" s="96">
        <f>IF(RES_hh_emih_in!H4=0,0,RES_hh_emih_in!H4/RES_summary!H$21)</f>
        <v>17.632739429078999</v>
      </c>
      <c r="I4" s="96">
        <f>IF(RES_hh_emih_in!I4=0,0,RES_hh_emih_in!I4/RES_summary!I$21)</f>
        <v>11.13493191252927</v>
      </c>
      <c r="J4" s="96">
        <f>IF(RES_hh_emih_in!J4=0,0,RES_hh_emih_in!J4/RES_summary!J$21)</f>
        <v>17.23647901523336</v>
      </c>
      <c r="K4" s="96">
        <f>IF(RES_hh_emih_in!K4=0,0,RES_hh_emih_in!K4/RES_summary!K$21)</f>
        <v>15.421690348857616</v>
      </c>
      <c r="L4" s="96">
        <f>IF(RES_hh_emih_in!L4=0,0,RES_hh_emih_in!L4/RES_summary!L$21)</f>
        <v>16.486410150337612</v>
      </c>
      <c r="M4" s="96">
        <f>IF(RES_hh_emih_in!M4=0,0,RES_hh_emih_in!M4/RES_summary!M$21)</f>
        <v>12.598201498465095</v>
      </c>
      <c r="N4" s="96">
        <f>IF(RES_hh_emih_in!N4=0,0,RES_hh_emih_in!N4/RES_summary!N$21)</f>
        <v>14.317117148901682</v>
      </c>
      <c r="O4" s="96">
        <f>IF(RES_hh_emih_in!O4=0,0,RES_hh_emih_in!O4/RES_summary!O$21)</f>
        <v>11.207753914774958</v>
      </c>
      <c r="P4" s="96">
        <f>IF(RES_hh_emih_in!P4=0,0,RES_hh_emih_in!P4/RES_summary!P$21)</f>
        <v>10.357572297970787</v>
      </c>
      <c r="Q4" s="96">
        <f>IF(RES_hh_emih_in!Q4=0,0,RES_hh_emih_in!Q4/RES_summary!Q$21)</f>
        <v>10.917514299182113</v>
      </c>
    </row>
    <row r="5" spans="1:17" ht="12" customHeight="1" x14ac:dyDescent="0.3">
      <c r="A5" s="87" t="s">
        <v>58</v>
      </c>
      <c r="B5" s="95"/>
      <c r="C5" s="95">
        <f>IF(RES_hh_emih_in!C5=0,0,RES_hh_emih_in!C5/RES_summary!C$21)</f>
        <v>65.500460682666798</v>
      </c>
      <c r="D5" s="95">
        <f>IF(RES_hh_emih_in!D5=0,0,RES_hh_emih_in!D5/RES_summary!D$21)</f>
        <v>70.543773122230888</v>
      </c>
      <c r="E5" s="95">
        <f>IF(RES_hh_emih_in!E5=0,0,RES_hh_emih_in!E5/RES_summary!E$21)</f>
        <v>60.671669333940137</v>
      </c>
      <c r="F5" s="95">
        <f>IF(RES_hh_emih_in!F5=0,0,RES_hh_emih_in!F5/RES_summary!F$21)</f>
        <v>63.175925712586306</v>
      </c>
      <c r="G5" s="95">
        <f>IF(RES_hh_emih_in!G5=0,0,RES_hh_emih_in!G5/RES_summary!G$21)</f>
        <v>65.783533877964487</v>
      </c>
      <c r="H5" s="95">
        <f>IF(RES_hh_emih_in!H5=0,0,RES_hh_emih_in!H5/RES_summary!H$21)</f>
        <v>66.126340873221778</v>
      </c>
      <c r="I5" s="95">
        <f>IF(RES_hh_emih_in!I5=0,0,RES_hh_emih_in!I5/RES_summary!I$21)</f>
        <v>53.537213236102261</v>
      </c>
      <c r="J5" s="95">
        <f>IF(RES_hh_emih_in!J5=0,0,RES_hh_emih_in!J5/RES_summary!J$21)</f>
        <v>56.239027123441311</v>
      </c>
      <c r="K5" s="95">
        <f>IF(RES_hh_emih_in!K5=0,0,RES_hh_emih_in!K5/RES_summary!K$21)</f>
        <v>57.519698162248439</v>
      </c>
      <c r="L5" s="95">
        <f>IF(RES_hh_emih_in!L5=0,0,RES_hh_emih_in!L5/RES_summary!L$21)</f>
        <v>61.028018434778531</v>
      </c>
      <c r="M5" s="95">
        <f>IF(RES_hh_emih_in!M5=0,0,RES_hh_emih_in!M5/RES_summary!M$21)</f>
        <v>46.96119070982008</v>
      </c>
      <c r="N5" s="95">
        <f>IF(RES_hh_emih_in!N5=0,0,RES_hh_emih_in!N5/RES_summary!N$21)</f>
        <v>56.790818208184099</v>
      </c>
      <c r="O5" s="95">
        <f>IF(RES_hh_emih_in!O5=0,0,RES_hh_emih_in!O5/RES_summary!O$21)</f>
        <v>59.024754793374726</v>
      </c>
      <c r="P5" s="95">
        <f>IF(RES_hh_emih_in!P5=0,0,RES_hh_emih_in!P5/RES_summary!P$21)</f>
        <v>46.676345247742042</v>
      </c>
      <c r="Q5" s="95">
        <f>IF(RES_hh_emih_in!Q5=0,0,RES_hh_emih_in!Q5/RES_summary!Q$21)</f>
        <v>45.744623809025178</v>
      </c>
    </row>
    <row r="6" spans="1:17" ht="12" customHeight="1" x14ac:dyDescent="0.3">
      <c r="A6" s="87" t="s">
        <v>84</v>
      </c>
      <c r="B6" s="95"/>
      <c r="C6" s="95">
        <f>IF(RES_hh_emih_in!C6=0,0,RES_hh_emih_in!C6/RES_summary!C$21)</f>
        <v>19.688520439775587</v>
      </c>
      <c r="D6" s="95">
        <f>IF(RES_hh_emih_in!D6=0,0,RES_hh_emih_in!D6/RES_summary!D$21)</f>
        <v>18.108171555422199</v>
      </c>
      <c r="E6" s="95">
        <f>IF(RES_hh_emih_in!E6=0,0,RES_hh_emih_in!E6/RES_summary!E$21)</f>
        <v>23.718902224949723</v>
      </c>
      <c r="F6" s="95">
        <f>IF(RES_hh_emih_in!F6=0,0,RES_hh_emih_in!F6/RES_summary!F$21)</f>
        <v>23.21109118980317</v>
      </c>
      <c r="G6" s="95">
        <f>IF(RES_hh_emih_in!G6=0,0,RES_hh_emih_in!G6/RES_summary!G$21)</f>
        <v>18.028651965019868</v>
      </c>
      <c r="H6" s="95">
        <f>IF(RES_hh_emih_in!H6=0,0,RES_hh_emih_in!H6/RES_summary!H$21)</f>
        <v>19.476983004378052</v>
      </c>
      <c r="I6" s="95">
        <f>IF(RES_hh_emih_in!I6=0,0,RES_hh_emih_in!I6/RES_summary!I$21)</f>
        <v>17.4487444449497</v>
      </c>
      <c r="J6" s="95">
        <f>IF(RES_hh_emih_in!J6=0,0,RES_hh_emih_in!J6/RES_summary!J$21)</f>
        <v>15.251694634848404</v>
      </c>
      <c r="K6" s="95">
        <f>IF(RES_hh_emih_in!K6=0,0,RES_hh_emih_in!K6/RES_summary!K$21)</f>
        <v>15.557814036837055</v>
      </c>
      <c r="L6" s="95">
        <f>IF(RES_hh_emih_in!L6=0,0,RES_hh_emih_in!L6/RES_summary!L$21)</f>
        <v>11.624402886135188</v>
      </c>
      <c r="M6" s="95">
        <f>IF(RES_hh_emih_in!M6=0,0,RES_hh_emih_in!M6/RES_summary!M$21)</f>
        <v>12.103327684360746</v>
      </c>
      <c r="N6" s="95">
        <f>IF(RES_hh_emih_in!N6=0,0,RES_hh_emih_in!N6/RES_summary!N$21)</f>
        <v>9.1895134423566169</v>
      </c>
      <c r="O6" s="95">
        <f>IF(RES_hh_emih_in!O6=0,0,RES_hh_emih_in!O6/RES_summary!O$21)</f>
        <v>13.913098273542305</v>
      </c>
      <c r="P6" s="95">
        <f>IF(RES_hh_emih_in!P6=0,0,RES_hh_emih_in!P6/RES_summary!P$21)</f>
        <v>10.893465274356691</v>
      </c>
      <c r="Q6" s="95">
        <f>IF(RES_hh_emih_in!Q6=0,0,RES_hh_emih_in!Q6/RES_summary!Q$21)</f>
        <v>10.772051822024331</v>
      </c>
    </row>
    <row r="7" spans="1:17" ht="12" customHeight="1" x14ac:dyDescent="0.3">
      <c r="A7" s="87" t="s">
        <v>110</v>
      </c>
      <c r="B7" s="95"/>
      <c r="C7" s="95">
        <f>IF(RES_hh_emih_in!C7=0,0,RES_hh_emih_in!C7/RES_summary!C$21)</f>
        <v>41.676073120935754</v>
      </c>
      <c r="D7" s="95">
        <f>IF(RES_hh_emih_in!D7=0,0,RES_hh_emih_in!D7/RES_summary!D$21)</f>
        <v>31.980233472477916</v>
      </c>
      <c r="E7" s="95">
        <f>IF(RES_hh_emih_in!E7=0,0,RES_hh_emih_in!E7/RES_summary!E$21)</f>
        <v>37.24638372855334</v>
      </c>
      <c r="F7" s="95">
        <f>IF(RES_hh_emih_in!F7=0,0,RES_hh_emih_in!F7/RES_summary!F$21)</f>
        <v>32.62265092148543</v>
      </c>
      <c r="G7" s="95">
        <f>IF(RES_hh_emih_in!G7=0,0,RES_hh_emih_in!G7/RES_summary!G$21)</f>
        <v>35.293293764358751</v>
      </c>
      <c r="H7" s="95">
        <f>IF(RES_hh_emih_in!H7=0,0,RES_hh_emih_in!H7/RES_summary!H$21)</f>
        <v>38.778575594956031</v>
      </c>
      <c r="I7" s="95">
        <f>IF(RES_hh_emih_in!I7=0,0,RES_hh_emih_in!I7/RES_summary!I$21)</f>
        <v>26.658276546585402</v>
      </c>
      <c r="J7" s="95">
        <f>IF(RES_hh_emih_in!J7=0,0,RES_hh_emih_in!J7/RES_summary!J$21)</f>
        <v>32.176442437546683</v>
      </c>
      <c r="K7" s="95">
        <f>IF(RES_hh_emih_in!K7=0,0,RES_hh_emih_in!K7/RES_summary!K$21)</f>
        <v>31.175455819161229</v>
      </c>
      <c r="L7" s="95">
        <f>IF(RES_hh_emih_in!L7=0,0,RES_hh_emih_in!L7/RES_summary!L$21)</f>
        <v>32.230422095691182</v>
      </c>
      <c r="M7" s="95">
        <f>IF(RES_hh_emih_in!M7=0,0,RES_hh_emih_in!M7/RES_summary!M$21)</f>
        <v>26.015220141867257</v>
      </c>
      <c r="N7" s="95">
        <f>IF(RES_hh_emih_in!N7=0,0,RES_hh_emih_in!N7/RES_summary!N$21)</f>
        <v>30.460964036743039</v>
      </c>
      <c r="O7" s="95">
        <f>IF(RES_hh_emih_in!O7=0,0,RES_hh_emih_in!O7/RES_summary!O$21)</f>
        <v>26.247814603693904</v>
      </c>
      <c r="P7" s="95">
        <f>IF(RES_hh_emih_in!P7=0,0,RES_hh_emih_in!P7/RES_summary!P$21)</f>
        <v>23.002027145579536</v>
      </c>
      <c r="Q7" s="95">
        <f>IF(RES_hh_emih_in!Q7=0,0,RES_hh_emih_in!Q7/RES_summary!Q$21)</f>
        <v>19.273052953614492</v>
      </c>
    </row>
    <row r="8" spans="1:17" ht="12" customHeight="1" x14ac:dyDescent="0.3">
      <c r="A8" s="87" t="s">
        <v>109</v>
      </c>
      <c r="B8" s="95"/>
      <c r="C8" s="95">
        <f>IF(RES_hh_emih_in!C8=0,0,RES_hh_emih_in!C8/RES_summary!C$21)</f>
        <v>26.058208993202246</v>
      </c>
      <c r="D8" s="95">
        <f>IF(RES_hh_emih_in!D8=0,0,RES_hh_emih_in!D8/RES_summary!D$21)</f>
        <v>26.242635654998576</v>
      </c>
      <c r="E8" s="95">
        <f>IF(RES_hh_emih_in!E8=0,0,RES_hh_emih_in!E8/RES_summary!E$21)</f>
        <v>24.524610273399954</v>
      </c>
      <c r="F8" s="95">
        <f>IF(RES_hh_emih_in!F8=0,0,RES_hh_emih_in!F8/RES_summary!F$21)</f>
        <v>25.457862963897433</v>
      </c>
      <c r="G8" s="95">
        <f>IF(RES_hh_emih_in!G8=0,0,RES_hh_emih_in!G8/RES_summary!G$21)</f>
        <v>25.261224257053478</v>
      </c>
      <c r="H8" s="95">
        <f>IF(RES_hh_emih_in!H8=0,0,RES_hh_emih_in!H8/RES_summary!H$21)</f>
        <v>22.530101343242546</v>
      </c>
      <c r="I8" s="95">
        <f>IF(RES_hh_emih_in!I8=0,0,RES_hh_emih_in!I8/RES_summary!I$21)</f>
        <v>21.245118883904812</v>
      </c>
      <c r="J8" s="95">
        <f>IF(RES_hh_emih_in!J8=0,0,RES_hh_emih_in!J8/RES_summary!J$21)</f>
        <v>20.987086586283102</v>
      </c>
      <c r="K8" s="95">
        <f>IF(RES_hh_emih_in!K8=0,0,RES_hh_emih_in!K8/RES_summary!K$21)</f>
        <v>20.493435925096303</v>
      </c>
      <c r="L8" s="95">
        <f>IF(RES_hh_emih_in!L8=0,0,RES_hh_emih_in!L8/RES_summary!L$21)</f>
        <v>22.40957914366421</v>
      </c>
      <c r="M8" s="95">
        <f>IF(RES_hh_emih_in!M8=0,0,RES_hh_emih_in!M8/RES_summary!M$21)</f>
        <v>19.284192041828543</v>
      </c>
      <c r="N8" s="95">
        <f>IF(RES_hh_emih_in!N8=0,0,RES_hh_emih_in!N8/RES_summary!N$21)</f>
        <v>19.532356480001084</v>
      </c>
      <c r="O8" s="95">
        <f>IF(RES_hh_emih_in!O8=0,0,RES_hh_emih_in!O8/RES_summary!O$21)</f>
        <v>20.123082036396127</v>
      </c>
      <c r="P8" s="95">
        <f>IF(RES_hh_emih_in!P8=0,0,RES_hh_emih_in!P8/RES_summary!P$21)</f>
        <v>15.22580450623893</v>
      </c>
      <c r="Q8" s="95">
        <f>IF(RES_hh_emih_in!Q8=0,0,RES_hh_emih_in!Q8/RES_summary!Q$21)</f>
        <v>17.612801710792091</v>
      </c>
    </row>
    <row r="9" spans="1:17" ht="12" customHeight="1" x14ac:dyDescent="0.3">
      <c r="A9" s="87" t="s">
        <v>55</v>
      </c>
      <c r="B9" s="95"/>
      <c r="C9" s="95">
        <f>IF(RES_hh_emih_in!C9=0,0,RES_hh_emih_in!C9/RES_summary!C$21)</f>
        <v>2.3973710805846905E-2</v>
      </c>
      <c r="D9" s="95">
        <f>IF(RES_hh_emih_in!D9=0,0,RES_hh_emih_in!D9/RES_summary!D$21)</f>
        <v>5.2774002903533306E-3</v>
      </c>
      <c r="E9" s="95">
        <f>IF(RES_hh_emih_in!E9=0,0,RES_hh_emih_in!E9/RES_summary!E$21)</f>
        <v>6.0250178935004513E-3</v>
      </c>
      <c r="F9" s="95">
        <f>IF(RES_hh_emih_in!F9=0,0,RES_hh_emih_in!F9/RES_summary!F$21)</f>
        <v>6.3460989907888283E-3</v>
      </c>
      <c r="G9" s="95">
        <f>IF(RES_hh_emih_in!G9=0,0,RES_hh_emih_in!G9/RES_summary!G$21)</f>
        <v>2.0553403323355306E-2</v>
      </c>
      <c r="H9" s="95">
        <f>IF(RES_hh_emih_in!H9=0,0,RES_hh_emih_in!H9/RES_summary!H$21)</f>
        <v>9.8148248040461645E-3</v>
      </c>
      <c r="I9" s="95">
        <f>IF(RES_hh_emih_in!I9=0,0,RES_hh_emih_in!I9/RES_summary!I$21)</f>
        <v>6.2599939336749968E-3</v>
      </c>
      <c r="J9" s="95">
        <f>IF(RES_hh_emih_in!J9=0,0,RES_hh_emih_in!J9/RES_summary!J$21)</f>
        <v>2.7757782072240667E-2</v>
      </c>
      <c r="K9" s="95">
        <f>IF(RES_hh_emih_in!K9=0,0,RES_hh_emih_in!K9/RES_summary!K$21)</f>
        <v>6.7303173176261879E-3</v>
      </c>
      <c r="L9" s="95">
        <f>IF(RES_hh_emih_in!L9=0,0,RES_hh_emih_in!L9/RES_summary!L$21)</f>
        <v>9.2249409863461827E-3</v>
      </c>
      <c r="M9" s="95">
        <f>IF(RES_hh_emih_in!M9=0,0,RES_hh_emih_in!M9/RES_summary!M$21)</f>
        <v>1.0755036058103759E-2</v>
      </c>
      <c r="N9" s="95">
        <f>IF(RES_hh_emih_in!N9=0,0,RES_hh_emih_in!N9/RES_summary!N$21)</f>
        <v>5.9152192146953572E-3</v>
      </c>
      <c r="O9" s="95">
        <f>IF(RES_hh_emih_in!O9=0,0,RES_hh_emih_in!O9/RES_summary!O$21)</f>
        <v>1.788486372178888E-2</v>
      </c>
      <c r="P9" s="95">
        <f>IF(RES_hh_emih_in!P9=0,0,RES_hh_emih_in!P9/RES_summary!P$21)</f>
        <v>1.2103730504006708E-2</v>
      </c>
      <c r="Q9" s="95">
        <f>IF(RES_hh_emih_in!Q9=0,0,RES_hh_emih_in!Q9/RES_summary!Q$21)</f>
        <v>5.7782482424246955E-3</v>
      </c>
    </row>
    <row r="10" spans="1:17" ht="12" customHeight="1" x14ac:dyDescent="0.3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3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3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3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3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" customHeight="1" x14ac:dyDescent="0.3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3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" customHeight="1" x14ac:dyDescent="0.3">
      <c r="A17" s="89" t="s">
        <v>63</v>
      </c>
      <c r="B17" s="96"/>
      <c r="C17" s="96">
        <f>IF(RES_hh_emih_in!C17=0,0,RES_hh_emih_in!C17/RES_summary!C$21)</f>
        <v>2.892834480838848</v>
      </c>
      <c r="D17" s="96">
        <f>IF(RES_hh_emih_in!D17=0,0,RES_hh_emih_in!D17/RES_summary!D$21)</f>
        <v>2.767171310327555</v>
      </c>
      <c r="E17" s="96">
        <f>IF(RES_hh_emih_in!E17=0,0,RES_hh_emih_in!E17/RES_summary!E$21)</f>
        <v>2.4694935978669377</v>
      </c>
      <c r="F17" s="96">
        <f>IF(RES_hh_emih_in!F17=0,0,RES_hh_emih_in!F17/RES_summary!F$21)</f>
        <v>2.6488747231298531</v>
      </c>
      <c r="G17" s="96">
        <f>IF(RES_hh_emih_in!G17=0,0,RES_hh_emih_in!G17/RES_summary!G$21)</f>
        <v>2.3520742129144128</v>
      </c>
      <c r="H17" s="96">
        <f>IF(RES_hh_emih_in!H17=0,0,RES_hh_emih_in!H17/RES_summary!H$21)</f>
        <v>2.4185490044281663</v>
      </c>
      <c r="I17" s="96">
        <f>IF(RES_hh_emih_in!I17=0,0,RES_hh_emih_in!I17/RES_summary!I$21)</f>
        <v>1.5823407878710101</v>
      </c>
      <c r="J17" s="96">
        <f>IF(RES_hh_emih_in!J17=0,0,RES_hh_emih_in!J17/RES_summary!J$21)</f>
        <v>1.9266764020657896</v>
      </c>
      <c r="K17" s="96">
        <f>IF(RES_hh_emih_in!K17=0,0,RES_hh_emih_in!K17/RES_summary!K$21)</f>
        <v>2.1681358211688684</v>
      </c>
      <c r="L17" s="96">
        <f>IF(RES_hh_emih_in!L17=0,0,RES_hh_emih_in!L17/RES_summary!L$21)</f>
        <v>2.2473947558410075</v>
      </c>
      <c r="M17" s="96">
        <f>IF(RES_hh_emih_in!M17=0,0,RES_hh_emih_in!M17/RES_summary!M$21)</f>
        <v>1.9094407996601976</v>
      </c>
      <c r="N17" s="96">
        <f>IF(RES_hh_emih_in!N17=0,0,RES_hh_emih_in!N17/RES_summary!N$21)</f>
        <v>2.1852691815830196</v>
      </c>
      <c r="O17" s="96">
        <f>IF(RES_hh_emih_in!O17=0,0,RES_hh_emih_in!O17/RES_summary!O$21)</f>
        <v>1.5422984759461307</v>
      </c>
      <c r="P17" s="96">
        <f>IF(RES_hh_emih_in!P17=0,0,RES_hh_emih_in!P17/RES_summary!P$21)</f>
        <v>1.7595522304515909</v>
      </c>
      <c r="Q17" s="96">
        <f>IF(RES_hh_emih_in!Q17=0,0,RES_hh_emih_in!Q17/RES_summary!Q$21)</f>
        <v>1.8312330050636585</v>
      </c>
    </row>
    <row r="18" spans="1:17" ht="12" customHeight="1" x14ac:dyDescent="0.3">
      <c r="A18" s="87" t="s">
        <v>58</v>
      </c>
      <c r="B18" s="95"/>
      <c r="C18" s="95">
        <f>IF(RES_hh_emih_in!C18=0,0,RES_hh_emih_in!C18/RES_summary!C$21)</f>
        <v>10.99380627318302</v>
      </c>
      <c r="D18" s="95">
        <f>IF(RES_hh_emih_in!D18=0,0,RES_hh_emih_in!D18/RES_summary!D$21)</f>
        <v>10.994090219573202</v>
      </c>
      <c r="E18" s="95">
        <f>IF(RES_hh_emih_in!E18=0,0,RES_hh_emih_in!E18/RES_summary!E$21)</f>
        <v>10.855970703980294</v>
      </c>
      <c r="F18" s="95">
        <f>IF(RES_hh_emih_in!F18=0,0,RES_hh_emih_in!F18/RES_summary!F$21)</f>
        <v>10.983416388291978</v>
      </c>
      <c r="G18" s="95">
        <f>IF(RES_hh_emih_in!G18=0,0,RES_hh_emih_in!G18/RES_summary!G$21)</f>
        <v>10.898780034151601</v>
      </c>
      <c r="H18" s="95">
        <f>IF(RES_hh_emih_in!H18=0,0,RES_hh_emih_in!H18/RES_summary!H$21)</f>
        <v>10.745030106387606</v>
      </c>
      <c r="I18" s="95">
        <f>IF(RES_hh_emih_in!I18=0,0,RES_hh_emih_in!I18/RES_summary!I$21)</f>
        <v>11.215026251835871</v>
      </c>
      <c r="J18" s="95">
        <f>IF(RES_hh_emih_in!J18=0,0,RES_hh_emih_in!J18/RES_summary!J$21)</f>
        <v>10.51796602914238</v>
      </c>
      <c r="K18" s="95">
        <f>IF(RES_hh_emih_in!K18=0,0,RES_hh_emih_in!K18/RES_summary!K$21)</f>
        <v>11.070393801994046</v>
      </c>
      <c r="L18" s="95">
        <f>IF(RES_hh_emih_in!L18=0,0,RES_hh_emih_in!L18/RES_summary!L$21)</f>
        <v>10.653386485104678</v>
      </c>
      <c r="M18" s="95">
        <f>IF(RES_hh_emih_in!M18=0,0,RES_hh_emih_in!M18/RES_summary!M$21)</f>
        <v>10.858353455069979</v>
      </c>
      <c r="N18" s="95">
        <f>IF(RES_hh_emih_in!N18=0,0,RES_hh_emih_in!N18/RES_summary!N$21)</f>
        <v>10.572678932801171</v>
      </c>
      <c r="O18" s="95">
        <f>IF(RES_hh_emih_in!O18=0,0,RES_hh_emih_in!O18/RES_summary!O$21)</f>
        <v>10.670665611728767</v>
      </c>
      <c r="P18" s="95">
        <f>IF(RES_hh_emih_in!P18=0,0,RES_hh_emih_in!P18/RES_summary!P$21)</f>
        <v>10.133582880692453</v>
      </c>
      <c r="Q18" s="95">
        <f>IF(RES_hh_emih_in!Q18=0,0,RES_hh_emih_in!Q18/RES_summary!Q$21)</f>
        <v>9.9427730582708751</v>
      </c>
    </row>
    <row r="19" spans="1:17" s="28" customFormat="1" ht="12" customHeight="1" x14ac:dyDescent="0.3">
      <c r="A19" s="87" t="s">
        <v>84</v>
      </c>
      <c r="B19" s="95"/>
      <c r="C19" s="95">
        <f>IF(RES_hh_emih_in!C19=0,0,RES_hh_emih_in!C19/RES_summary!C$21)</f>
        <v>5.2659219441570206</v>
      </c>
      <c r="D19" s="95">
        <f>IF(RES_hh_emih_in!D19=0,0,RES_hh_emih_in!D19/RES_summary!D$21)</f>
        <v>5.3457562994263279</v>
      </c>
      <c r="E19" s="95">
        <f>IF(RES_hh_emih_in!E19=0,0,RES_hh_emih_in!E19/RES_summary!E$21)</f>
        <v>5.4321979498028563</v>
      </c>
      <c r="F19" s="95">
        <f>IF(RES_hh_emih_in!F19=0,0,RES_hh_emih_in!F19/RES_summary!F$21)</f>
        <v>5.3008428402557684</v>
      </c>
      <c r="G19" s="95">
        <f>IF(RES_hh_emih_in!G19=0,0,RES_hh_emih_in!G19/RES_summary!G$21)</f>
        <v>4.8213665446654232</v>
      </c>
      <c r="H19" s="95">
        <f>IF(RES_hh_emih_in!H19=0,0,RES_hh_emih_in!H19/RES_summary!H$21)</f>
        <v>4.956755063475816</v>
      </c>
      <c r="I19" s="95">
        <f>IF(RES_hh_emih_in!I19=0,0,RES_hh_emih_in!I19/RES_summary!I$21)</f>
        <v>4.4429324582336065</v>
      </c>
      <c r="J19" s="95">
        <f>IF(RES_hh_emih_in!J19=0,0,RES_hh_emih_in!J19/RES_summary!J$21)</f>
        <v>3.9399378617836471</v>
      </c>
      <c r="K19" s="95">
        <f>IF(RES_hh_emih_in!K19=0,0,RES_hh_emih_in!K19/RES_summary!K$21)</f>
        <v>3.6820813590433961</v>
      </c>
      <c r="L19" s="95">
        <f>IF(RES_hh_emih_in!L19=0,0,RES_hh_emih_in!L19/RES_summary!L$21)</f>
        <v>2.9859359390150186</v>
      </c>
      <c r="M19" s="95">
        <f>IF(RES_hh_emih_in!M19=0,0,RES_hh_emih_in!M19/RES_summary!M$21)</f>
        <v>3.5434617007731326</v>
      </c>
      <c r="N19" s="95">
        <f>IF(RES_hh_emih_in!N19=0,0,RES_hh_emih_in!N19/RES_summary!N$21)</f>
        <v>3.449895442437549</v>
      </c>
      <c r="O19" s="95">
        <f>IF(RES_hh_emih_in!O19=0,0,RES_hh_emih_in!O19/RES_summary!O$21)</f>
        <v>3.9941230933482355</v>
      </c>
      <c r="P19" s="95">
        <f>IF(RES_hh_emih_in!P19=0,0,RES_hh_emih_in!P19/RES_summary!P$21)</f>
        <v>3.6107318280366782</v>
      </c>
      <c r="Q19" s="95">
        <f>IF(RES_hh_emih_in!Q19=0,0,RES_hh_emih_in!Q19/RES_summary!Q$21)</f>
        <v>2.321630834637666</v>
      </c>
    </row>
    <row r="20" spans="1:17" ht="12" customHeight="1" x14ac:dyDescent="0.3">
      <c r="A20" s="87" t="s">
        <v>110</v>
      </c>
      <c r="B20" s="95"/>
      <c r="C20" s="95">
        <f>IF(RES_hh_emih_in!C20=0,0,RES_hh_emih_in!C20/RES_summary!C$21)</f>
        <v>6.9209412664256638</v>
      </c>
      <c r="D20" s="95">
        <f>IF(RES_hh_emih_in!D20=0,0,RES_hh_emih_in!D20/RES_summary!D$21)</f>
        <v>6.8103629633206788</v>
      </c>
      <c r="E20" s="95">
        <f>IF(RES_hh_emih_in!E20=0,0,RES_hh_emih_in!E20/RES_summary!E$21)</f>
        <v>6.0951501133679091</v>
      </c>
      <c r="F20" s="95">
        <f>IF(RES_hh_emih_in!F20=0,0,RES_hh_emih_in!F20/RES_summary!F$21)</f>
        <v>6.4570940656157969</v>
      </c>
      <c r="G20" s="95">
        <f>IF(RES_hh_emih_in!G20=0,0,RES_hh_emih_in!G20/RES_summary!G$21)</f>
        <v>5.9044760769676214</v>
      </c>
      <c r="H20" s="95">
        <f>IF(RES_hh_emih_in!H20=0,0,RES_hh_emih_in!H20/RES_summary!H$21)</f>
        <v>5.5379146268727091</v>
      </c>
      <c r="I20" s="95">
        <f>IF(RES_hh_emih_in!I20=0,0,RES_hh_emih_in!I20/RES_summary!I$21)</f>
        <v>5.569041796922253</v>
      </c>
      <c r="J20" s="95">
        <f>IF(RES_hh_emih_in!J20=0,0,RES_hh_emih_in!J20/RES_summary!J$21)</f>
        <v>5.0024544546130834</v>
      </c>
      <c r="K20" s="95">
        <f>IF(RES_hh_emih_in!K20=0,0,RES_hh_emih_in!K20/RES_summary!K$21)</f>
        <v>6.0191244922908478</v>
      </c>
      <c r="L20" s="95">
        <f>IF(RES_hh_emih_in!L20=0,0,RES_hh_emih_in!L20/RES_summary!L$21)</f>
        <v>5.3637410284215106</v>
      </c>
      <c r="M20" s="95">
        <f>IF(RES_hh_emih_in!M20=0,0,RES_hh_emih_in!M20/RES_summary!M$21)</f>
        <v>4.8640001380983309</v>
      </c>
      <c r="N20" s="95">
        <f>IF(RES_hh_emih_in!N20=0,0,RES_hh_emih_in!N20/RES_summary!N$21)</f>
        <v>4.9831938525903707</v>
      </c>
      <c r="O20" s="95">
        <f>IF(RES_hh_emih_in!O20=0,0,RES_hh_emih_in!O20/RES_summary!O$21)</f>
        <v>4.9128918352938955</v>
      </c>
      <c r="P20" s="95">
        <f>IF(RES_hh_emih_in!P20=0,0,RES_hh_emih_in!P20/RES_summary!P$21)</f>
        <v>4.9917806616349178</v>
      </c>
      <c r="Q20" s="95">
        <f>IF(RES_hh_emih_in!Q20=0,0,RES_hh_emih_in!Q20/RES_summary!Q$21)</f>
        <v>4.3108438778594493</v>
      </c>
    </row>
    <row r="21" spans="1:17" ht="12" customHeight="1" x14ac:dyDescent="0.3">
      <c r="A21" s="87" t="s">
        <v>109</v>
      </c>
      <c r="B21" s="95"/>
      <c r="C21" s="95">
        <f>IF(RES_hh_emih_in!C21=0,0,RES_hh_emih_in!C21/RES_summary!C$21)</f>
        <v>5.2067986774688135</v>
      </c>
      <c r="D21" s="95">
        <f>IF(RES_hh_emih_in!D21=0,0,RES_hh_emih_in!D21/RES_summary!D$21)</f>
        <v>4.9593076677808421</v>
      </c>
      <c r="E21" s="95">
        <f>IF(RES_hh_emih_in!E21=0,0,RES_hh_emih_in!E21/RES_summary!E$21)</f>
        <v>4.8617680881027976</v>
      </c>
      <c r="F21" s="95">
        <f>IF(RES_hh_emih_in!F21=0,0,RES_hh_emih_in!F21/RES_summary!F$21)</f>
        <v>5.128947082066464</v>
      </c>
      <c r="G21" s="95">
        <f>IF(RES_hh_emih_in!G21=0,0,RES_hh_emih_in!G21/RES_summary!G$21)</f>
        <v>4.7796630141478138</v>
      </c>
      <c r="H21" s="95">
        <f>IF(RES_hh_emih_in!H21=0,0,RES_hh_emih_in!H21/RES_summary!H$21)</f>
        <v>4.3416016258597905</v>
      </c>
      <c r="I21" s="95">
        <f>IF(RES_hh_emih_in!I21=0,0,RES_hh_emih_in!I21/RES_summary!I$21)</f>
        <v>3.9745434960935442</v>
      </c>
      <c r="J21" s="95">
        <f>IF(RES_hh_emih_in!J21=0,0,RES_hh_emih_in!J21/RES_summary!J$21)</f>
        <v>4.293090235614903</v>
      </c>
      <c r="K21" s="95">
        <f>IF(RES_hh_emih_in!K21=0,0,RES_hh_emih_in!K21/RES_summary!K$21)</f>
        <v>4.1232844144791789</v>
      </c>
      <c r="L21" s="95">
        <f>IF(RES_hh_emih_in!L21=0,0,RES_hh_emih_in!L21/RES_summary!L$21)</f>
        <v>3.9062713694255424</v>
      </c>
      <c r="M21" s="95">
        <f>IF(RES_hh_emih_in!M21=0,0,RES_hh_emih_in!M21/RES_summary!M$21)</f>
        <v>4.1746659907599124</v>
      </c>
      <c r="N21" s="95">
        <f>IF(RES_hh_emih_in!N21=0,0,RES_hh_emih_in!N21/RES_summary!N$21)</f>
        <v>4.0732965129985956</v>
      </c>
      <c r="O21" s="95">
        <f>IF(RES_hh_emih_in!O21=0,0,RES_hh_emih_in!O21/RES_summary!O$21)</f>
        <v>4.2339434533181697</v>
      </c>
      <c r="P21" s="95">
        <f>IF(RES_hh_emih_in!P21=0,0,RES_hh_emih_in!P21/RES_summary!P$21)</f>
        <v>4.0151601664093137</v>
      </c>
      <c r="Q21" s="95">
        <f>IF(RES_hh_emih_in!Q21=0,0,RES_hh_emih_in!Q21/RES_summary!Q$21)</f>
        <v>3.682002437032311</v>
      </c>
    </row>
    <row r="22" spans="1:17" ht="12" customHeight="1" x14ac:dyDescent="0.3">
      <c r="A22" s="87" t="s">
        <v>55</v>
      </c>
      <c r="B22" s="95"/>
      <c r="C22" s="95">
        <f>IF(RES_hh_emih_in!C22=0,0,RES_hh_emih_in!C22/RES_summary!C$21)</f>
        <v>2.9170629726367539E-3</v>
      </c>
      <c r="D22" s="95">
        <f>IF(RES_hh_emih_in!D22=0,0,RES_hh_emih_in!D22/RES_summary!D$21)</f>
        <v>1.8230694799314176E-3</v>
      </c>
      <c r="E22" s="95">
        <f>IF(RES_hh_emih_in!E22=0,0,RES_hh_emih_in!E22/RES_summary!E$21)</f>
        <v>5.848783754073345E-4</v>
      </c>
      <c r="F22" s="95">
        <f>IF(RES_hh_emih_in!F22=0,0,RES_hh_emih_in!F22/RES_summary!F$21)</f>
        <v>6.8211856450975654E-4</v>
      </c>
      <c r="G22" s="95">
        <f>IF(RES_hh_emih_in!G22=0,0,RES_hh_emih_in!G22/RES_summary!G$21)</f>
        <v>4.0094691633038131E-3</v>
      </c>
      <c r="H22" s="95">
        <f>IF(RES_hh_emih_in!H22=0,0,RES_hh_emih_in!H22/RES_summary!H$21)</f>
        <v>1.4284982372296138E-3</v>
      </c>
      <c r="I22" s="95">
        <f>IF(RES_hh_emih_in!I22=0,0,RES_hh_emih_in!I22/RES_summary!I$21)</f>
        <v>9.7851832501736138E-4</v>
      </c>
      <c r="J22" s="95">
        <f>IF(RES_hh_emih_in!J22=0,0,RES_hh_emih_in!J22/RES_summary!J$21)</f>
        <v>4.4624740945365679E-3</v>
      </c>
      <c r="K22" s="95">
        <f>IF(RES_hh_emih_in!K22=0,0,RES_hh_emih_in!K22/RES_summary!K$21)</f>
        <v>1.0989020716841577E-3</v>
      </c>
      <c r="L22" s="95">
        <f>IF(RES_hh_emih_in!L22=0,0,RES_hh_emih_in!L22/RES_summary!L$21)</f>
        <v>1.323323913379281E-3</v>
      </c>
      <c r="M22" s="95">
        <f>IF(RES_hh_emih_in!M22=0,0,RES_hh_emih_in!M22/RES_summary!M$21)</f>
        <v>1.9706144060602461E-3</v>
      </c>
      <c r="N22" s="95">
        <f>IF(RES_hh_emih_in!N22=0,0,RES_hh_emih_in!N22/RES_summary!N$21)</f>
        <v>1.1287360720679716E-3</v>
      </c>
      <c r="O22" s="95">
        <f>IF(RES_hh_emih_in!O22=0,0,RES_hh_emih_in!O22/RES_summary!O$21)</f>
        <v>3.3719644835872469E-3</v>
      </c>
      <c r="P22" s="95">
        <f>IF(RES_hh_emih_in!P22=0,0,RES_hh_emih_in!P22/RES_summary!P$21)</f>
        <v>2.8750129859516538E-3</v>
      </c>
      <c r="Q22" s="95">
        <f>IF(RES_hh_emih_in!Q22=0,0,RES_hh_emih_in!Q22/RES_summary!Q$21)</f>
        <v>2.1477392004074832E-3</v>
      </c>
    </row>
    <row r="23" spans="1:17" ht="12" customHeight="1" x14ac:dyDescent="0.3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3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3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3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" customHeight="1" x14ac:dyDescent="0.3">
      <c r="A27" s="89" t="s">
        <v>62</v>
      </c>
      <c r="B27" s="96"/>
      <c r="C27" s="96">
        <f>IF(RES_hh_emih_in!C27=0,0,RES_hh_emih_in!C27/RES_summary!C$21)</f>
        <v>0.88911337602536555</v>
      </c>
      <c r="D27" s="96">
        <f>IF(RES_hh_emih_in!D27=0,0,RES_hh_emih_in!D27/RES_summary!D$21)</f>
        <v>1.0602748278194667</v>
      </c>
      <c r="E27" s="96">
        <f>IF(RES_hh_emih_in!E27=0,0,RES_hh_emih_in!E27/RES_summary!E$21)</f>
        <v>1.0433190610889513</v>
      </c>
      <c r="F27" s="96">
        <f>IF(RES_hh_emih_in!F27=0,0,RES_hh_emih_in!F27/RES_summary!F$21)</f>
        <v>1.0499444900196979</v>
      </c>
      <c r="G27" s="96">
        <f>IF(RES_hh_emih_in!G27=0,0,RES_hh_emih_in!G27/RES_summary!G$21)</f>
        <v>0.97844167647057567</v>
      </c>
      <c r="H27" s="96">
        <f>IF(RES_hh_emih_in!H27=0,0,RES_hh_emih_in!H27/RES_summary!H$21)</f>
        <v>0.96002001937430104</v>
      </c>
      <c r="I27" s="96">
        <f>IF(RES_hh_emih_in!I27=0,0,RES_hh_emih_in!I27/RES_summary!I$21)</f>
        <v>0.70365335579516197</v>
      </c>
      <c r="J27" s="96">
        <f>IF(RES_hh_emih_in!J27=0,0,RES_hh_emih_in!J27/RES_summary!J$21)</f>
        <v>0.95066957713831202</v>
      </c>
      <c r="K27" s="96">
        <f>IF(RES_hh_emih_in!K27=0,0,RES_hh_emih_in!K27/RES_summary!K$21)</f>
        <v>1.0097909137308512</v>
      </c>
      <c r="L27" s="96">
        <f>IF(RES_hh_emih_in!L27=0,0,RES_hh_emih_in!L27/RES_summary!L$21)</f>
        <v>0.98886095508410021</v>
      </c>
      <c r="M27" s="96">
        <f>IF(RES_hh_emih_in!M27=0,0,RES_hh_emih_in!M27/RES_summary!M$21)</f>
        <v>0.78323599294995638</v>
      </c>
      <c r="N27" s="96">
        <f>IF(RES_hh_emih_in!N27=0,0,RES_hh_emih_in!N27/RES_summary!N$21)</f>
        <v>1.0776475721860883</v>
      </c>
      <c r="O27" s="96">
        <f>IF(RES_hh_emih_in!O27=0,0,RES_hh_emih_in!O27/RES_summary!O$21)</f>
        <v>0.66629924918019201</v>
      </c>
      <c r="P27" s="96">
        <f>IF(RES_hh_emih_in!P27=0,0,RES_hh_emih_in!P27/RES_summary!P$21)</f>
        <v>0.63153957971120789</v>
      </c>
      <c r="Q27" s="96">
        <f>IF(RES_hh_emih_in!Q27=0,0,RES_hh_emih_in!Q27/RES_summary!Q$21)</f>
        <v>0.73910447151146819</v>
      </c>
    </row>
    <row r="28" spans="1:17" ht="12" customHeight="1" x14ac:dyDescent="0.3">
      <c r="A28" s="87" t="s">
        <v>58</v>
      </c>
      <c r="B28" s="95"/>
      <c r="C28" s="95">
        <f>IF(RES_hh_emih_in!C28=0,0,RES_hh_emih_in!C28/RES_summary!C$21)</f>
        <v>5.3461678563860016</v>
      </c>
      <c r="D28" s="95">
        <f>IF(RES_hh_emih_in!D28=0,0,RES_hh_emih_in!D28/RES_summary!D$21)</f>
        <v>5.9195134493728236</v>
      </c>
      <c r="E28" s="95">
        <f>IF(RES_hh_emih_in!E28=0,0,RES_hh_emih_in!E28/RES_summary!E$21)</f>
        <v>6.8027305786174246</v>
      </c>
      <c r="F28" s="95">
        <f>IF(RES_hh_emih_in!F28=0,0,RES_hh_emih_in!F28/RES_summary!F$21)</f>
        <v>6.8196015595388602</v>
      </c>
      <c r="G28" s="95">
        <f>IF(RES_hh_emih_in!G28=0,0,RES_hh_emih_in!G28/RES_summary!G$21)</f>
        <v>6.7227749639702052</v>
      </c>
      <c r="H28" s="95">
        <f>IF(RES_hh_emih_in!H28=0,0,RES_hh_emih_in!H28/RES_summary!H$21)</f>
        <v>6.6951903648840059</v>
      </c>
      <c r="I28" s="95">
        <f>IF(RES_hh_emih_in!I28=0,0,RES_hh_emih_in!I28/RES_summary!I$21)</f>
        <v>6.4368920091935484</v>
      </c>
      <c r="J28" s="95">
        <f>IF(RES_hh_emih_in!J28=0,0,RES_hh_emih_in!J28/RES_summary!J$21)</f>
        <v>6.4692499361184428</v>
      </c>
      <c r="K28" s="95">
        <f>IF(RES_hh_emih_in!K28=0,0,RES_hh_emih_in!K28/RES_summary!K$21)</f>
        <v>6.4993322339620621</v>
      </c>
      <c r="L28" s="95">
        <f>IF(RES_hh_emih_in!L28=0,0,RES_hh_emih_in!L28/RES_summary!L$21)</f>
        <v>6.5381712222871746</v>
      </c>
      <c r="M28" s="95">
        <f>IF(RES_hh_emih_in!M28=0,0,RES_hh_emih_in!M28/RES_summary!M$21)</f>
        <v>6.5963409456475759</v>
      </c>
      <c r="N28" s="95">
        <f>IF(RES_hh_emih_in!N28=0,0,RES_hh_emih_in!N28/RES_summary!N$21)</f>
        <v>6.4905230084759564</v>
      </c>
      <c r="O28" s="95">
        <f>IF(RES_hh_emih_in!O28=0,0,RES_hh_emih_in!O28/RES_summary!O$21)</f>
        <v>6.4237824800602592</v>
      </c>
      <c r="P28" s="95">
        <f>IF(RES_hh_emih_in!P28=0,0,RES_hh_emih_in!P28/RES_summary!P$21)</f>
        <v>6.36874999541583</v>
      </c>
      <c r="Q28" s="95">
        <f>IF(RES_hh_emih_in!Q28=0,0,RES_hh_emih_in!Q28/RES_summary!Q$21)</f>
        <v>6.2832065359799634</v>
      </c>
    </row>
    <row r="29" spans="1:17" s="28" customFormat="1" ht="12" customHeight="1" x14ac:dyDescent="0.3">
      <c r="A29" s="87" t="s">
        <v>84</v>
      </c>
      <c r="B29" s="95"/>
      <c r="C29" s="95">
        <f>IF(RES_hh_emih_in!C29=0,0,RES_hh_emih_in!C29/RES_summary!C$21)</f>
        <v>4.104008620491963</v>
      </c>
      <c r="D29" s="95">
        <f>IF(RES_hh_emih_in!D29=0,0,RES_hh_emih_in!D29/RES_summary!D$21)</f>
        <v>3.813950903342942</v>
      </c>
      <c r="E29" s="95">
        <f>IF(RES_hh_emih_in!E29=0,0,RES_hh_emih_in!E29/RES_summary!E$21)</f>
        <v>4.1706610215038094</v>
      </c>
      <c r="F29" s="95">
        <f>IF(RES_hh_emih_in!F29=0,0,RES_hh_emih_in!F29/RES_summary!F$21)</f>
        <v>3.723156495260739</v>
      </c>
      <c r="G29" s="95">
        <f>IF(RES_hh_emih_in!G29=0,0,RES_hh_emih_in!G29/RES_summary!G$21)</f>
        <v>3.9039101782307788</v>
      </c>
      <c r="H29" s="95">
        <f>IF(RES_hh_emih_in!H29=0,0,RES_hh_emih_in!H29/RES_summary!H$21)</f>
        <v>3.873563324551732</v>
      </c>
      <c r="I29" s="95">
        <f>IF(RES_hh_emih_in!I29=0,0,RES_hh_emih_in!I29/RES_summary!I$21)</f>
        <v>3.54418145604174</v>
      </c>
      <c r="J29" s="95">
        <f>IF(RES_hh_emih_in!J29=0,0,RES_hh_emih_in!J29/RES_summary!J$21)</f>
        <v>3.4270400961414897</v>
      </c>
      <c r="K29" s="95">
        <f>IF(RES_hh_emih_in!K29=0,0,RES_hh_emih_in!K29/RES_summary!K$21)</f>
        <v>3.8782882791597522</v>
      </c>
      <c r="L29" s="95">
        <f>IF(RES_hh_emih_in!L29=0,0,RES_hh_emih_in!L29/RES_summary!L$21)</f>
        <v>5.8854787756306788</v>
      </c>
      <c r="M29" s="95">
        <f>IF(RES_hh_emih_in!M29=0,0,RES_hh_emih_in!M29/RES_summary!M$21)</f>
        <v>4.6319560928509613</v>
      </c>
      <c r="N29" s="95">
        <f>IF(RES_hh_emih_in!N29=0,0,RES_hh_emih_in!N29/RES_summary!N$21)</f>
        <v>4.2531907128228026</v>
      </c>
      <c r="O29" s="95">
        <f>IF(RES_hh_emih_in!O29=0,0,RES_hh_emih_in!O29/RES_summary!O$21)</f>
        <v>3.0655731629099732</v>
      </c>
      <c r="P29" s="95">
        <f>IF(RES_hh_emih_in!P29=0,0,RES_hh_emih_in!P29/RES_summary!P$21)</f>
        <v>3.1590136462704592</v>
      </c>
      <c r="Q29" s="95">
        <f>IF(RES_hh_emih_in!Q29=0,0,RES_hh_emih_in!Q29/RES_summary!Q$21)</f>
        <v>3.2297805931606676</v>
      </c>
    </row>
    <row r="30" spans="1:17" ht="12" customHeight="1" x14ac:dyDescent="0.3">
      <c r="A30" s="87" t="s">
        <v>109</v>
      </c>
      <c r="B30" s="95"/>
      <c r="C30" s="95">
        <f>IF(RES_hh_emih_in!C30=0,0,RES_hh_emih_in!C30/RES_summary!C$21)</f>
        <v>2.4440907149881501</v>
      </c>
      <c r="D30" s="95">
        <f>IF(RES_hh_emih_in!D30=0,0,RES_hh_emih_in!D30/RES_summary!D$21)</f>
        <v>2.4788803210445995</v>
      </c>
      <c r="E30" s="95">
        <f>IF(RES_hh_emih_in!E30=0,0,RES_hh_emih_in!E30/RES_summary!E$21)</f>
        <v>2.4567503541605373</v>
      </c>
      <c r="F30" s="95">
        <f>IF(RES_hh_emih_in!F30=0,0,RES_hh_emih_in!F30/RES_summary!F$21)</f>
        <v>2.5285294276778885</v>
      </c>
      <c r="G30" s="95">
        <f>IF(RES_hh_emih_in!G30=0,0,RES_hh_emih_in!G30/RES_summary!G$21)</f>
        <v>2.4630534859454358</v>
      </c>
      <c r="H30" s="95">
        <f>IF(RES_hh_emih_in!H30=0,0,RES_hh_emih_in!H30/RES_summary!H$21)</f>
        <v>2.4684100648753406</v>
      </c>
      <c r="I30" s="95">
        <f>IF(RES_hh_emih_in!I30=0,0,RES_hh_emih_in!I30/RES_summary!I$21)</f>
        <v>2.4098390944937935</v>
      </c>
      <c r="J30" s="95">
        <f>IF(RES_hh_emih_in!J30=0,0,RES_hh_emih_in!J30/RES_summary!J$21)</f>
        <v>2.3770073851129552</v>
      </c>
      <c r="K30" s="95">
        <f>IF(RES_hh_emih_in!K30=0,0,RES_hh_emih_in!K30/RES_summary!K$21)</f>
        <v>2.3299227523151709</v>
      </c>
      <c r="L30" s="95">
        <f>IF(RES_hh_emih_in!L30=0,0,RES_hh_emih_in!L30/RES_summary!L$21)</f>
        <v>2.2371329105490734</v>
      </c>
      <c r="M30" s="95">
        <f>IF(RES_hh_emih_in!M30=0,0,RES_hh_emih_in!M30/RES_summary!M$21)</f>
        <v>2.2303529729007185</v>
      </c>
      <c r="N30" s="95">
        <f>IF(RES_hh_emih_in!N30=0,0,RES_hh_emih_in!N30/RES_summary!N$21)</f>
        <v>2.2257077620504453</v>
      </c>
      <c r="O30" s="95">
        <f>IF(RES_hh_emih_in!O30=0,0,RES_hh_emih_in!O30/RES_summary!O$21)</f>
        <v>2.1445439997773628</v>
      </c>
      <c r="P30" s="95">
        <f>IF(RES_hh_emih_in!P30=0,0,RES_hh_emih_in!P30/RES_summary!P$21)</f>
        <v>2.2181926762122028</v>
      </c>
      <c r="Q30" s="95">
        <f>IF(RES_hh_emih_in!Q30=0,0,RES_hh_emih_in!Q30/RES_summary!Q$21)</f>
        <v>2.1435041482136166</v>
      </c>
    </row>
    <row r="31" spans="1:17" ht="12" customHeight="1" x14ac:dyDescent="0.3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3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11" t="s">
        <v>118</v>
      </c>
      <c r="B3" s="110">
        <f>SUM(B4,B9,B12)</f>
        <v>30063.349839603048</v>
      </c>
      <c r="C3" s="110">
        <f t="shared" ref="C3:Q3" si="0">SUM(C4,C9,C12)</f>
        <v>30928.201939973591</v>
      </c>
      <c r="D3" s="110">
        <f t="shared" si="0"/>
        <v>31817.404710742085</v>
      </c>
      <c r="E3" s="110">
        <f t="shared" si="0"/>
        <v>32923.790304444876</v>
      </c>
      <c r="F3" s="110">
        <f t="shared" si="0"/>
        <v>33991.600556053789</v>
      </c>
      <c r="G3" s="110">
        <f t="shared" si="0"/>
        <v>35060.164221667408</v>
      </c>
      <c r="H3" s="110">
        <f t="shared" si="0"/>
        <v>36118.85152386043</v>
      </c>
      <c r="I3" s="110">
        <f t="shared" si="0"/>
        <v>37228.094392378473</v>
      </c>
      <c r="J3" s="110">
        <f t="shared" si="0"/>
        <v>38299.495529892956</v>
      </c>
      <c r="K3" s="110">
        <f t="shared" si="0"/>
        <v>39216.514810480876</v>
      </c>
      <c r="L3" s="110">
        <f t="shared" si="0"/>
        <v>39989.165390350114</v>
      </c>
      <c r="M3" s="110">
        <f t="shared" si="0"/>
        <v>39993.124825090883</v>
      </c>
      <c r="N3" s="110">
        <f t="shared" si="0"/>
        <v>39731.88123984047</v>
      </c>
      <c r="O3" s="110">
        <f t="shared" si="0"/>
        <v>39096.456249817798</v>
      </c>
      <c r="P3" s="110">
        <f t="shared" si="0"/>
        <v>38404.641534924871</v>
      </c>
      <c r="Q3" s="110">
        <f t="shared" si="0"/>
        <v>37433.308940966534</v>
      </c>
    </row>
    <row r="4" spans="1:17" ht="12.9" customHeight="1" x14ac:dyDescent="0.3">
      <c r="A4" s="40" t="s">
        <v>130</v>
      </c>
      <c r="B4" s="55">
        <f>SUM(B5:B8)</f>
        <v>12550.225928113223</v>
      </c>
      <c r="C4" s="55">
        <f t="shared" ref="C4:Q4" si="1">SUM(C5:C8)</f>
        <v>12682.568848947789</v>
      </c>
      <c r="D4" s="55">
        <f t="shared" si="1"/>
        <v>12872.990900139341</v>
      </c>
      <c r="E4" s="55">
        <f t="shared" si="1"/>
        <v>13166.346482815465</v>
      </c>
      <c r="F4" s="55">
        <f t="shared" si="1"/>
        <v>13408.134230004931</v>
      </c>
      <c r="G4" s="55">
        <f t="shared" si="1"/>
        <v>13659.745675956532</v>
      </c>
      <c r="H4" s="55">
        <f t="shared" si="1"/>
        <v>13922.779075653258</v>
      </c>
      <c r="I4" s="55">
        <f t="shared" si="1"/>
        <v>14207.912594502393</v>
      </c>
      <c r="J4" s="55">
        <f t="shared" si="1"/>
        <v>14532.726388662759</v>
      </c>
      <c r="K4" s="55">
        <f t="shared" si="1"/>
        <v>14856.193586433883</v>
      </c>
      <c r="L4" s="55">
        <f t="shared" si="1"/>
        <v>15205.118082581897</v>
      </c>
      <c r="M4" s="55">
        <f t="shared" si="1"/>
        <v>15357.2464234093</v>
      </c>
      <c r="N4" s="55">
        <f t="shared" si="1"/>
        <v>15569.540224287919</v>
      </c>
      <c r="O4" s="55">
        <f t="shared" si="1"/>
        <v>15703.935860897231</v>
      </c>
      <c r="P4" s="55">
        <f t="shared" si="1"/>
        <v>15963.310862199683</v>
      </c>
      <c r="Q4" s="55">
        <f t="shared" si="1"/>
        <v>16147.731598157477</v>
      </c>
    </row>
    <row r="5" spans="1:17" ht="12" customHeight="1" x14ac:dyDescent="0.3">
      <c r="A5" s="87" t="s">
        <v>33</v>
      </c>
      <c r="B5" s="109">
        <v>7439.334727032604</v>
      </c>
      <c r="C5" s="109">
        <v>7510.6947480769522</v>
      </c>
      <c r="D5" s="109">
        <v>7569.0953318482862</v>
      </c>
      <c r="E5" s="109">
        <v>7655.7143426530129</v>
      </c>
      <c r="F5" s="109">
        <v>7710.7167835267619</v>
      </c>
      <c r="G5" s="109">
        <v>7753.4169937782481</v>
      </c>
      <c r="H5" s="109">
        <v>7817.8642710185677</v>
      </c>
      <c r="I5" s="109">
        <v>7882.6857353672667</v>
      </c>
      <c r="J5" s="109">
        <v>7981.969382022904</v>
      </c>
      <c r="K5" s="109">
        <v>8075.9527674811206</v>
      </c>
      <c r="L5" s="109">
        <v>8168.9380191501432</v>
      </c>
      <c r="M5" s="109">
        <v>8233.872222010099</v>
      </c>
      <c r="N5" s="109">
        <v>8318.9031096460021</v>
      </c>
      <c r="O5" s="109">
        <v>8346.1386083174348</v>
      </c>
      <c r="P5" s="109">
        <v>8493.2751680082201</v>
      </c>
      <c r="Q5" s="109">
        <v>8591.7585863895329</v>
      </c>
    </row>
    <row r="6" spans="1:17" ht="12" customHeight="1" x14ac:dyDescent="0.3">
      <c r="A6" s="87" t="s">
        <v>53</v>
      </c>
      <c r="B6" s="109">
        <v>2945.4578001707632</v>
      </c>
      <c r="C6" s="109">
        <v>2887.3430048424511</v>
      </c>
      <c r="D6" s="109">
        <v>2884.6146174909845</v>
      </c>
      <c r="E6" s="109">
        <v>2907.5496201521037</v>
      </c>
      <c r="F6" s="109">
        <v>2933.4745042739723</v>
      </c>
      <c r="G6" s="109">
        <v>2960.6784048046156</v>
      </c>
      <c r="H6" s="109">
        <v>2976.5987749730411</v>
      </c>
      <c r="I6" s="109">
        <v>2994.5294415279295</v>
      </c>
      <c r="J6" s="109">
        <v>3007.5742118247344</v>
      </c>
      <c r="K6" s="109">
        <v>3020.1345085431099</v>
      </c>
      <c r="L6" s="109">
        <v>3042.6251009619637</v>
      </c>
      <c r="M6" s="109">
        <v>3059.3659318779041</v>
      </c>
      <c r="N6" s="109">
        <v>3091.4701735555568</v>
      </c>
      <c r="O6" s="109">
        <v>3101.4925463652908</v>
      </c>
      <c r="P6" s="109">
        <v>3124.9795397871144</v>
      </c>
      <c r="Q6" s="109">
        <v>3145.9876462863999</v>
      </c>
    </row>
    <row r="7" spans="1:17" ht="12" customHeight="1" x14ac:dyDescent="0.3">
      <c r="A7" s="87" t="s">
        <v>52</v>
      </c>
      <c r="B7" s="109">
        <v>1042.9873960222778</v>
      </c>
      <c r="C7" s="109">
        <v>1118.6073130259497</v>
      </c>
      <c r="D7" s="109">
        <v>1200.5000871887612</v>
      </c>
      <c r="E7" s="109">
        <v>1320.0437468672401</v>
      </c>
      <c r="F7" s="109">
        <v>1416.3748147107822</v>
      </c>
      <c r="G7" s="109">
        <v>1532.9187557988305</v>
      </c>
      <c r="H7" s="109">
        <v>1644.7567563259736</v>
      </c>
      <c r="I7" s="109">
        <v>1767.9002437096256</v>
      </c>
      <c r="J7" s="109">
        <v>1889.9304534964785</v>
      </c>
      <c r="K7" s="109">
        <v>2024.3781280571989</v>
      </c>
      <c r="L7" s="109">
        <v>2173.8247642636729</v>
      </c>
      <c r="M7" s="109">
        <v>2210.643902295732</v>
      </c>
      <c r="N7" s="109">
        <v>2257.8096538570167</v>
      </c>
      <c r="O7" s="109">
        <v>2309.678489473129</v>
      </c>
      <c r="P7" s="109">
        <v>2351.453785976968</v>
      </c>
      <c r="Q7" s="109">
        <v>2386.808850757579</v>
      </c>
    </row>
    <row r="8" spans="1:17" ht="12" customHeight="1" x14ac:dyDescent="0.3">
      <c r="A8" s="87" t="s">
        <v>51</v>
      </c>
      <c r="B8" s="109">
        <v>1122.4460048875767</v>
      </c>
      <c r="C8" s="109">
        <v>1165.9237830024356</v>
      </c>
      <c r="D8" s="109">
        <v>1218.78086361131</v>
      </c>
      <c r="E8" s="109">
        <v>1283.0387731431083</v>
      </c>
      <c r="F8" s="109">
        <v>1347.5681274934143</v>
      </c>
      <c r="G8" s="109">
        <v>1412.7315215748376</v>
      </c>
      <c r="H8" s="109">
        <v>1483.5592733356775</v>
      </c>
      <c r="I8" s="109">
        <v>1562.7971738975721</v>
      </c>
      <c r="J8" s="109">
        <v>1653.2523413186432</v>
      </c>
      <c r="K8" s="109">
        <v>1735.7281823524543</v>
      </c>
      <c r="L8" s="109">
        <v>1819.7301982061174</v>
      </c>
      <c r="M8" s="109">
        <v>1853.3643672255655</v>
      </c>
      <c r="N8" s="109">
        <v>1901.3572872293432</v>
      </c>
      <c r="O8" s="109">
        <v>1946.6262167413749</v>
      </c>
      <c r="P8" s="109">
        <v>1993.602368427381</v>
      </c>
      <c r="Q8" s="109">
        <v>2023.1765147239657</v>
      </c>
    </row>
    <row r="9" spans="1:17" ht="12.9" customHeight="1" x14ac:dyDescent="0.3">
      <c r="A9" s="40" t="s">
        <v>129</v>
      </c>
      <c r="B9" s="55">
        <f>SUM(B10:B11)</f>
        <v>6683.6262194380861</v>
      </c>
      <c r="C9" s="55">
        <f t="shared" ref="C9:Q9" si="2">SUM(C10:C11)</f>
        <v>7256.5654138082282</v>
      </c>
      <c r="D9" s="55">
        <f t="shared" si="2"/>
        <v>7869.5636183111183</v>
      </c>
      <c r="E9" s="55">
        <f t="shared" si="2"/>
        <v>8589.3420854636188</v>
      </c>
      <c r="F9" s="55">
        <f t="shared" si="2"/>
        <v>9335.3002009550455</v>
      </c>
      <c r="G9" s="55">
        <f t="shared" si="2"/>
        <v>10085.969963479272</v>
      </c>
      <c r="H9" s="55">
        <f t="shared" si="2"/>
        <v>10826.783784011715</v>
      </c>
      <c r="I9" s="55">
        <f t="shared" si="2"/>
        <v>11591.303377788336</v>
      </c>
      <c r="J9" s="55">
        <f t="shared" si="2"/>
        <v>12327.572405944844</v>
      </c>
      <c r="K9" s="55">
        <f t="shared" si="2"/>
        <v>13030.885828633611</v>
      </c>
      <c r="L9" s="55">
        <f t="shared" si="2"/>
        <v>13675.546577883209</v>
      </c>
      <c r="M9" s="55">
        <f t="shared" si="2"/>
        <v>14040.837274580967</v>
      </c>
      <c r="N9" s="55">
        <f t="shared" si="2"/>
        <v>14315.510711399405</v>
      </c>
      <c r="O9" s="55">
        <f t="shared" si="2"/>
        <v>14447.243507797419</v>
      </c>
      <c r="P9" s="55">
        <f t="shared" si="2"/>
        <v>14438.438659894553</v>
      </c>
      <c r="Q9" s="55">
        <f t="shared" si="2"/>
        <v>14281.95759021406</v>
      </c>
    </row>
    <row r="10" spans="1:17" ht="12" customHeight="1" x14ac:dyDescent="0.3">
      <c r="A10" s="87" t="s">
        <v>29</v>
      </c>
      <c r="B10" s="109">
        <v>5307.1738401444227</v>
      </c>
      <c r="C10" s="109">
        <v>5779.6346565815556</v>
      </c>
      <c r="D10" s="109">
        <v>6288.0451283154798</v>
      </c>
      <c r="E10" s="109">
        <v>6863.5034612528352</v>
      </c>
      <c r="F10" s="109">
        <v>7444.6556677910648</v>
      </c>
      <c r="G10" s="109">
        <v>8057.4848159788799</v>
      </c>
      <c r="H10" s="109">
        <v>8656.1401363925615</v>
      </c>
      <c r="I10" s="109">
        <v>9269.1809269485184</v>
      </c>
      <c r="J10" s="109">
        <v>9873.5299452391573</v>
      </c>
      <c r="K10" s="109">
        <v>10445.096824014614</v>
      </c>
      <c r="L10" s="109">
        <v>10960.094269172489</v>
      </c>
      <c r="M10" s="109">
        <v>11240.826562181828</v>
      </c>
      <c r="N10" s="109">
        <v>11423.682477854347</v>
      </c>
      <c r="O10" s="109">
        <v>11489.840130477114</v>
      </c>
      <c r="P10" s="109">
        <v>11451.50323865949</v>
      </c>
      <c r="Q10" s="109">
        <v>11304.64166804357</v>
      </c>
    </row>
    <row r="11" spans="1:17" ht="12" customHeight="1" x14ac:dyDescent="0.3">
      <c r="A11" s="87" t="s">
        <v>28</v>
      </c>
      <c r="B11" s="109">
        <v>1376.4523792936636</v>
      </c>
      <c r="C11" s="109">
        <v>1476.9307572266725</v>
      </c>
      <c r="D11" s="109">
        <v>1581.518489995638</v>
      </c>
      <c r="E11" s="109">
        <v>1725.8386242107838</v>
      </c>
      <c r="F11" s="109">
        <v>1890.64453316398</v>
      </c>
      <c r="G11" s="109">
        <v>2028.4851475003923</v>
      </c>
      <c r="H11" s="109">
        <v>2170.6436476191543</v>
      </c>
      <c r="I11" s="109">
        <v>2322.1224508398163</v>
      </c>
      <c r="J11" s="109">
        <v>2454.0424607056871</v>
      </c>
      <c r="K11" s="109">
        <v>2585.7890046189959</v>
      </c>
      <c r="L11" s="109">
        <v>2715.4523087107209</v>
      </c>
      <c r="M11" s="109">
        <v>2800.0107123991388</v>
      </c>
      <c r="N11" s="109">
        <v>2891.8282335450585</v>
      </c>
      <c r="O11" s="109">
        <v>2957.4033773203046</v>
      </c>
      <c r="P11" s="109">
        <v>2986.9354212350631</v>
      </c>
      <c r="Q11" s="109">
        <v>2977.3159221704896</v>
      </c>
    </row>
    <row r="12" spans="1:17" ht="12.9" customHeight="1" x14ac:dyDescent="0.3">
      <c r="A12" s="40" t="s">
        <v>128</v>
      </c>
      <c r="B12" s="55">
        <f>SUM(B13:B14)</f>
        <v>10829.497692051738</v>
      </c>
      <c r="C12" s="55">
        <f t="shared" ref="C12:Q12" si="3">SUM(C13:C14)</f>
        <v>10989.067677217576</v>
      </c>
      <c r="D12" s="55">
        <f t="shared" si="3"/>
        <v>11074.850192291626</v>
      </c>
      <c r="E12" s="55">
        <f t="shared" si="3"/>
        <v>11168.10173616579</v>
      </c>
      <c r="F12" s="55">
        <f t="shared" si="3"/>
        <v>11248.166125093812</v>
      </c>
      <c r="G12" s="55">
        <f t="shared" si="3"/>
        <v>11314.448582231602</v>
      </c>
      <c r="H12" s="55">
        <f t="shared" si="3"/>
        <v>11369.288664195454</v>
      </c>
      <c r="I12" s="55">
        <f t="shared" si="3"/>
        <v>11428.878420087744</v>
      </c>
      <c r="J12" s="55">
        <f t="shared" si="3"/>
        <v>11439.19673528535</v>
      </c>
      <c r="K12" s="55">
        <f t="shared" si="3"/>
        <v>11329.435395413386</v>
      </c>
      <c r="L12" s="55">
        <f t="shared" si="3"/>
        <v>11108.500729885009</v>
      </c>
      <c r="M12" s="55">
        <f t="shared" si="3"/>
        <v>10595.041127100612</v>
      </c>
      <c r="N12" s="55">
        <f t="shared" si="3"/>
        <v>9846.830304153149</v>
      </c>
      <c r="O12" s="55">
        <f t="shared" si="3"/>
        <v>8945.2768811231545</v>
      </c>
      <c r="P12" s="55">
        <f t="shared" si="3"/>
        <v>8002.8920128306308</v>
      </c>
      <c r="Q12" s="55">
        <f t="shared" si="3"/>
        <v>7003.6197525949947</v>
      </c>
    </row>
    <row r="13" spans="1:17" ht="12" customHeight="1" x14ac:dyDescent="0.3">
      <c r="A13" s="54" t="s">
        <v>50</v>
      </c>
      <c r="B13" s="53">
        <v>8068.0409645981408</v>
      </c>
      <c r="C13" s="53">
        <v>8126.9424127366574</v>
      </c>
      <c r="D13" s="53">
        <v>8109.1133487777888</v>
      </c>
      <c r="E13" s="53">
        <v>8098.2772045965203</v>
      </c>
      <c r="F13" s="53">
        <v>8077.5998538396452</v>
      </c>
      <c r="G13" s="53">
        <v>8038.5190960750069</v>
      </c>
      <c r="H13" s="53">
        <v>7994.1725174212597</v>
      </c>
      <c r="I13" s="53">
        <v>7940.5193933621231</v>
      </c>
      <c r="J13" s="53">
        <v>7832.6965126233636</v>
      </c>
      <c r="K13" s="53">
        <v>7627.7390017231573</v>
      </c>
      <c r="L13" s="53">
        <v>7303.8750655273734</v>
      </c>
      <c r="M13" s="53">
        <v>6706.5742243184768</v>
      </c>
      <c r="N13" s="53">
        <v>5874.6399589593566</v>
      </c>
      <c r="O13" s="53">
        <v>4909.7719712279468</v>
      </c>
      <c r="P13" s="53">
        <v>3907.9590430315629</v>
      </c>
      <c r="Q13" s="53">
        <v>2871.7962172338703</v>
      </c>
    </row>
    <row r="14" spans="1:17" ht="12" customHeight="1" x14ac:dyDescent="0.3">
      <c r="A14" s="49" t="s">
        <v>26</v>
      </c>
      <c r="B14" s="48">
        <v>2761.4567274535971</v>
      </c>
      <c r="C14" s="48">
        <v>2862.1252644809192</v>
      </c>
      <c r="D14" s="48">
        <v>2965.7368435138374</v>
      </c>
      <c r="E14" s="48">
        <v>3069.8245315692707</v>
      </c>
      <c r="F14" s="48">
        <v>3170.5662712541671</v>
      </c>
      <c r="G14" s="48">
        <v>3275.9294861565954</v>
      </c>
      <c r="H14" s="48">
        <v>3375.1161467741931</v>
      </c>
      <c r="I14" s="48">
        <v>3488.3590267256204</v>
      </c>
      <c r="J14" s="48">
        <v>3606.5002226619858</v>
      </c>
      <c r="K14" s="48">
        <v>3701.696393690228</v>
      </c>
      <c r="L14" s="48">
        <v>3804.6256643576348</v>
      </c>
      <c r="M14" s="48">
        <v>3888.4669027821351</v>
      </c>
      <c r="N14" s="48">
        <v>3972.1903451937928</v>
      </c>
      <c r="O14" s="48">
        <v>4035.5049098952086</v>
      </c>
      <c r="P14" s="48">
        <v>4094.9329697990679</v>
      </c>
      <c r="Q14" s="48">
        <v>4131.8235353611244</v>
      </c>
    </row>
    <row r="15" spans="1:17" s="28" customFormat="1" ht="12" customHeight="1" x14ac:dyDescent="0.3"/>
    <row r="16" spans="1:17" ht="12.9" customHeight="1" x14ac:dyDescent="0.3">
      <c r="A16" s="111" t="s">
        <v>138</v>
      </c>
      <c r="B16" s="110">
        <f>SUM(B17,B22,B25)</f>
        <v>1485638.9282888726</v>
      </c>
      <c r="C16" s="110">
        <f t="shared" ref="C16:Q16" si="4">SUM(C17,C22,C25)</f>
        <v>1511534.6094059946</v>
      </c>
      <c r="D16" s="110">
        <f t="shared" si="4"/>
        <v>1539425.3990729279</v>
      </c>
      <c r="E16" s="110">
        <f t="shared" si="4"/>
        <v>1570462.0132660947</v>
      </c>
      <c r="F16" s="110">
        <f t="shared" si="4"/>
        <v>1599898.6274254438</v>
      </c>
      <c r="G16" s="110">
        <f t="shared" si="4"/>
        <v>1631226.1657518595</v>
      </c>
      <c r="H16" s="110">
        <f t="shared" si="4"/>
        <v>1659277.3553556458</v>
      </c>
      <c r="I16" s="110">
        <f t="shared" si="4"/>
        <v>1694003.8066425007</v>
      </c>
      <c r="J16" s="110">
        <f t="shared" si="4"/>
        <v>1732821.5712921177</v>
      </c>
      <c r="K16" s="110">
        <f t="shared" si="4"/>
        <v>1764540.6924063363</v>
      </c>
      <c r="L16" s="110">
        <f t="shared" si="4"/>
        <v>1793429.5095583466</v>
      </c>
      <c r="M16" s="110">
        <f t="shared" si="4"/>
        <v>1803111.0966973966</v>
      </c>
      <c r="N16" s="110">
        <f t="shared" si="4"/>
        <v>1808318.1998253635</v>
      </c>
      <c r="O16" s="110">
        <f t="shared" si="4"/>
        <v>1798855.9285239563</v>
      </c>
      <c r="P16" s="110">
        <f t="shared" si="4"/>
        <v>1785602.1514807167</v>
      </c>
      <c r="Q16" s="110">
        <f t="shared" si="4"/>
        <v>1760140.1461641761</v>
      </c>
    </row>
    <row r="17" spans="1:17" ht="12.9" customHeight="1" x14ac:dyDescent="0.3">
      <c r="A17" s="40" t="s">
        <v>130</v>
      </c>
      <c r="B17" s="55">
        <f>SUM(B18:B21)</f>
        <v>137898.55525302072</v>
      </c>
      <c r="C17" s="55">
        <f t="shared" ref="C17:Q17" si="5">SUM(C18:C21)</f>
        <v>141535.27124478549</v>
      </c>
      <c r="D17" s="55">
        <f t="shared" si="5"/>
        <v>145946.50758025754</v>
      </c>
      <c r="E17" s="55">
        <f t="shared" si="5"/>
        <v>151525.8539540685</v>
      </c>
      <c r="F17" s="55">
        <f t="shared" si="5"/>
        <v>156726.15822340909</v>
      </c>
      <c r="G17" s="55">
        <f t="shared" si="5"/>
        <v>162753.2167028749</v>
      </c>
      <c r="H17" s="55">
        <f t="shared" si="5"/>
        <v>168352.54350042273</v>
      </c>
      <c r="I17" s="55">
        <f t="shared" si="5"/>
        <v>174935.26286409202</v>
      </c>
      <c r="J17" s="55">
        <f t="shared" si="5"/>
        <v>182099.22518698772</v>
      </c>
      <c r="K17" s="55">
        <f t="shared" si="5"/>
        <v>189861.05479335028</v>
      </c>
      <c r="L17" s="55">
        <f t="shared" si="5"/>
        <v>198249.558054742</v>
      </c>
      <c r="M17" s="55">
        <f t="shared" si="5"/>
        <v>201660.33905331066</v>
      </c>
      <c r="N17" s="55">
        <f t="shared" si="5"/>
        <v>204205.733245479</v>
      </c>
      <c r="O17" s="55">
        <f t="shared" si="5"/>
        <v>205002.95209639877</v>
      </c>
      <c r="P17" s="55">
        <f t="shared" si="5"/>
        <v>206377.0596597321</v>
      </c>
      <c r="Q17" s="55">
        <f t="shared" si="5"/>
        <v>206322.47960334399</v>
      </c>
    </row>
    <row r="18" spans="1:17" ht="12" customHeight="1" x14ac:dyDescent="0.3">
      <c r="A18" s="87" t="s">
        <v>33</v>
      </c>
      <c r="B18" s="109">
        <v>9874.8735359358179</v>
      </c>
      <c r="C18" s="109">
        <v>9969.5958745844728</v>
      </c>
      <c r="D18" s="109">
        <v>10047.116029319701</v>
      </c>
      <c r="E18" s="109">
        <v>10162.092947134195</v>
      </c>
      <c r="F18" s="109">
        <v>10235.102452382354</v>
      </c>
      <c r="G18" s="109">
        <v>10291.782141045787</v>
      </c>
      <c r="H18" s="109">
        <v>10377.328595915065</v>
      </c>
      <c r="I18" s="109">
        <v>10463.371741753306</v>
      </c>
      <c r="J18" s="109">
        <v>10595.15952801172</v>
      </c>
      <c r="K18" s="109">
        <v>10719.911818361907</v>
      </c>
      <c r="L18" s="109">
        <v>10843.339199254207</v>
      </c>
      <c r="M18" s="109">
        <v>10929.531992686239</v>
      </c>
      <c r="N18" s="109">
        <v>11042.400857021887</v>
      </c>
      <c r="O18" s="109">
        <v>11078.552894124239</v>
      </c>
      <c r="P18" s="109">
        <v>11273.859997887101</v>
      </c>
      <c r="Q18" s="109">
        <v>11404.585571824278</v>
      </c>
    </row>
    <row r="19" spans="1:17" ht="12" customHeight="1" x14ac:dyDescent="0.3">
      <c r="A19" s="87" t="s">
        <v>53</v>
      </c>
      <c r="B19" s="109">
        <v>47868.40626950084</v>
      </c>
      <c r="C19" s="109">
        <v>47474.976306220102</v>
      </c>
      <c r="D19" s="109">
        <v>47205.256133148672</v>
      </c>
      <c r="E19" s="109">
        <v>47133.294365593902</v>
      </c>
      <c r="F19" s="109">
        <v>47107.843742087643</v>
      </c>
      <c r="G19" s="109">
        <v>47040.73583540674</v>
      </c>
      <c r="H19" s="109">
        <v>46810.149234821314</v>
      </c>
      <c r="I19" s="109">
        <v>46898.729318413454</v>
      </c>
      <c r="J19" s="109">
        <v>47056.552778360579</v>
      </c>
      <c r="K19" s="109">
        <v>46984.192861578151</v>
      </c>
      <c r="L19" s="109">
        <v>46970.850043798091</v>
      </c>
      <c r="M19" s="109">
        <v>46636.317626661061</v>
      </c>
      <c r="N19" s="109">
        <v>46501.473168207871</v>
      </c>
      <c r="O19" s="109">
        <v>46097.674350922251</v>
      </c>
      <c r="P19" s="109">
        <v>46013.362790988009</v>
      </c>
      <c r="Q19" s="109">
        <v>45439.703551309656</v>
      </c>
    </row>
    <row r="20" spans="1:17" ht="12" customHeight="1" x14ac:dyDescent="0.3">
      <c r="A20" s="87" t="s">
        <v>52</v>
      </c>
      <c r="B20" s="109">
        <v>54755.282629292669</v>
      </c>
      <c r="C20" s="109">
        <v>57891.875996935589</v>
      </c>
      <c r="D20" s="109">
        <v>61525.006210484054</v>
      </c>
      <c r="E20" s="109">
        <v>65932.465903339646</v>
      </c>
      <c r="F20" s="109">
        <v>69985.438340997251</v>
      </c>
      <c r="G20" s="109">
        <v>74988.750863480775</v>
      </c>
      <c r="H20" s="109">
        <v>79598.319184908309</v>
      </c>
      <c r="I20" s="109">
        <v>84673.623685257393</v>
      </c>
      <c r="J20" s="109">
        <v>89897.502538915811</v>
      </c>
      <c r="K20" s="109">
        <v>96091.590280033648</v>
      </c>
      <c r="L20" s="109">
        <v>103001.4172710719</v>
      </c>
      <c r="M20" s="109">
        <v>106198.15034357287</v>
      </c>
      <c r="N20" s="109">
        <v>108150.58593360109</v>
      </c>
      <c r="O20" s="109">
        <v>108822.71042733084</v>
      </c>
      <c r="P20" s="109">
        <v>109478.27457367853</v>
      </c>
      <c r="Q20" s="109">
        <v>109645.2913753519</v>
      </c>
    </row>
    <row r="21" spans="1:17" ht="12" customHeight="1" x14ac:dyDescent="0.3">
      <c r="A21" s="87" t="s">
        <v>51</v>
      </c>
      <c r="B21" s="109">
        <v>25399.992818291386</v>
      </c>
      <c r="C21" s="109">
        <v>26198.823067045327</v>
      </c>
      <c r="D21" s="109">
        <v>27169.129207305115</v>
      </c>
      <c r="E21" s="109">
        <v>28298.000738000759</v>
      </c>
      <c r="F21" s="109">
        <v>29397.773687941841</v>
      </c>
      <c r="G21" s="109">
        <v>30431.947862941593</v>
      </c>
      <c r="H21" s="109">
        <v>31566.746484778025</v>
      </c>
      <c r="I21" s="109">
        <v>32899.538118667864</v>
      </c>
      <c r="J21" s="109">
        <v>34550.010341699599</v>
      </c>
      <c r="K21" s="109">
        <v>36065.359833376555</v>
      </c>
      <c r="L21" s="109">
        <v>37433.951540617782</v>
      </c>
      <c r="M21" s="109">
        <v>37896.339090390517</v>
      </c>
      <c r="N21" s="109">
        <v>38511.273286648153</v>
      </c>
      <c r="O21" s="109">
        <v>39004.014424021443</v>
      </c>
      <c r="P21" s="109">
        <v>39611.562297178476</v>
      </c>
      <c r="Q21" s="109">
        <v>39832.899104858174</v>
      </c>
    </row>
    <row r="22" spans="1:17" ht="12.9" customHeight="1" x14ac:dyDescent="0.3">
      <c r="A22" s="40" t="s">
        <v>129</v>
      </c>
      <c r="B22" s="55">
        <f>SUM(B23:B24)</f>
        <v>63359.474531131091</v>
      </c>
      <c r="C22" s="55">
        <f t="shared" ref="C22:Q22" si="6">SUM(C23:C24)</f>
        <v>67366.048076960113</v>
      </c>
      <c r="D22" s="55">
        <f t="shared" si="6"/>
        <v>71668.196456374862</v>
      </c>
      <c r="E22" s="55">
        <f t="shared" si="6"/>
        <v>77013.944706620678</v>
      </c>
      <c r="F22" s="55">
        <f t="shared" si="6"/>
        <v>82681.522182173561</v>
      </c>
      <c r="G22" s="55">
        <f t="shared" si="6"/>
        <v>88081.752130106077</v>
      </c>
      <c r="H22" s="55">
        <f t="shared" si="6"/>
        <v>93371.280456769018</v>
      </c>
      <c r="I22" s="55">
        <f t="shared" si="6"/>
        <v>98905.088967370131</v>
      </c>
      <c r="J22" s="55">
        <f t="shared" si="6"/>
        <v>104193.83918058418</v>
      </c>
      <c r="K22" s="55">
        <f t="shared" si="6"/>
        <v>109387.73134502137</v>
      </c>
      <c r="L22" s="55">
        <f t="shared" si="6"/>
        <v>113857.27106483569</v>
      </c>
      <c r="M22" s="55">
        <f t="shared" si="6"/>
        <v>116148.53843084635</v>
      </c>
      <c r="N22" s="55">
        <f t="shared" si="6"/>
        <v>118037.10901717456</v>
      </c>
      <c r="O22" s="55">
        <f t="shared" si="6"/>
        <v>118656.76788901011</v>
      </c>
      <c r="P22" s="55">
        <f t="shared" si="6"/>
        <v>118007.26266650771</v>
      </c>
      <c r="Q22" s="55">
        <f t="shared" si="6"/>
        <v>116001.52598569318</v>
      </c>
    </row>
    <row r="23" spans="1:17" ht="12" customHeight="1" x14ac:dyDescent="0.3">
      <c r="A23" s="87" t="s">
        <v>29</v>
      </c>
      <c r="B23" s="109">
        <v>39527.097449490939</v>
      </c>
      <c r="C23" s="109">
        <v>42247.375386824817</v>
      </c>
      <c r="D23" s="109">
        <v>45194.370623690935</v>
      </c>
      <c r="E23" s="109">
        <v>48566.709329551421</v>
      </c>
      <c r="F23" s="109">
        <v>51915.49780549312</v>
      </c>
      <c r="G23" s="109">
        <v>55454.785224500556</v>
      </c>
      <c r="H23" s="109">
        <v>58830.688903422735</v>
      </c>
      <c r="I23" s="109">
        <v>62303.150704601227</v>
      </c>
      <c r="J23" s="109">
        <v>65786.667133976545</v>
      </c>
      <c r="K23" s="109">
        <v>69138.564917971977</v>
      </c>
      <c r="L23" s="109">
        <v>71905.521748668252</v>
      </c>
      <c r="M23" s="109">
        <v>73160.444160494691</v>
      </c>
      <c r="N23" s="109">
        <v>73861.102114126363</v>
      </c>
      <c r="O23" s="109">
        <v>73760.399417755398</v>
      </c>
      <c r="P23" s="109">
        <v>72967.238343097561</v>
      </c>
      <c r="Q23" s="109">
        <v>71455.553896354395</v>
      </c>
    </row>
    <row r="24" spans="1:17" ht="12" customHeight="1" x14ac:dyDescent="0.3">
      <c r="A24" s="87" t="s">
        <v>28</v>
      </c>
      <c r="B24" s="109">
        <v>23832.377081640152</v>
      </c>
      <c r="C24" s="109">
        <v>25118.672690135289</v>
      </c>
      <c r="D24" s="109">
        <v>26473.825832683931</v>
      </c>
      <c r="E24" s="109">
        <v>28447.23537706925</v>
      </c>
      <c r="F24" s="109">
        <v>30766.024376680438</v>
      </c>
      <c r="G24" s="109">
        <v>32626.966905605521</v>
      </c>
      <c r="H24" s="109">
        <v>34540.591553346276</v>
      </c>
      <c r="I24" s="109">
        <v>36601.938262768912</v>
      </c>
      <c r="J24" s="109">
        <v>38407.172046607644</v>
      </c>
      <c r="K24" s="109">
        <v>40249.166427049386</v>
      </c>
      <c r="L24" s="109">
        <v>41951.749316167428</v>
      </c>
      <c r="M24" s="109">
        <v>42988.09427035167</v>
      </c>
      <c r="N24" s="109">
        <v>44176.006903048197</v>
      </c>
      <c r="O24" s="109">
        <v>44896.368471254718</v>
      </c>
      <c r="P24" s="109">
        <v>45040.024323410151</v>
      </c>
      <c r="Q24" s="109">
        <v>44545.972089338786</v>
      </c>
    </row>
    <row r="25" spans="1:17" ht="12.9" customHeight="1" x14ac:dyDescent="0.3">
      <c r="A25" s="40" t="s">
        <v>128</v>
      </c>
      <c r="B25" s="55">
        <f>SUM(B26:B27)</f>
        <v>1284380.8985047208</v>
      </c>
      <c r="C25" s="55">
        <f t="shared" ref="C25:Q25" si="7">SUM(C26:C27)</f>
        <v>1302633.2900842491</v>
      </c>
      <c r="D25" s="55">
        <f t="shared" si="7"/>
        <v>1321810.6950362956</v>
      </c>
      <c r="E25" s="55">
        <f t="shared" si="7"/>
        <v>1341922.2146054055</v>
      </c>
      <c r="F25" s="55">
        <f t="shared" si="7"/>
        <v>1360490.9470198613</v>
      </c>
      <c r="G25" s="55">
        <f t="shared" si="7"/>
        <v>1380391.1969188787</v>
      </c>
      <c r="H25" s="55">
        <f t="shared" si="7"/>
        <v>1397553.531398454</v>
      </c>
      <c r="I25" s="55">
        <f t="shared" si="7"/>
        <v>1420163.4548110384</v>
      </c>
      <c r="J25" s="55">
        <f t="shared" si="7"/>
        <v>1446528.5069245459</v>
      </c>
      <c r="K25" s="55">
        <f t="shared" si="7"/>
        <v>1465291.9062679647</v>
      </c>
      <c r="L25" s="55">
        <f t="shared" si="7"/>
        <v>1481322.6804387688</v>
      </c>
      <c r="M25" s="55">
        <f t="shared" si="7"/>
        <v>1485302.2192132396</v>
      </c>
      <c r="N25" s="55">
        <f t="shared" si="7"/>
        <v>1486075.3575627098</v>
      </c>
      <c r="O25" s="55">
        <f t="shared" si="7"/>
        <v>1475196.2085385474</v>
      </c>
      <c r="P25" s="55">
        <f t="shared" si="7"/>
        <v>1461217.829154477</v>
      </c>
      <c r="Q25" s="55">
        <f t="shared" si="7"/>
        <v>1437816.1405751389</v>
      </c>
    </row>
    <row r="26" spans="1:17" ht="12" customHeight="1" x14ac:dyDescent="0.3">
      <c r="A26" s="54" t="s">
        <v>50</v>
      </c>
      <c r="B26" s="53">
        <v>180184.49515242799</v>
      </c>
      <c r="C26" s="53">
        <v>181044.01167805371</v>
      </c>
      <c r="D26" s="53">
        <v>180326.27256621263</v>
      </c>
      <c r="E26" s="53">
        <v>179824.38570744035</v>
      </c>
      <c r="F26" s="53">
        <v>179031.2015265408</v>
      </c>
      <c r="G26" s="53">
        <v>177801.1144479842</v>
      </c>
      <c r="H26" s="53">
        <v>176401.69324530341</v>
      </c>
      <c r="I26" s="53">
        <v>174852.56146273334</v>
      </c>
      <c r="J26" s="53">
        <v>172520.58948319213</v>
      </c>
      <c r="K26" s="53">
        <v>168313.87164020995</v>
      </c>
      <c r="L26" s="53">
        <v>161113.4834058327</v>
      </c>
      <c r="M26" s="53">
        <v>147979.30102388238</v>
      </c>
      <c r="N26" s="53">
        <v>129850.02962761461</v>
      </c>
      <c r="O26" s="53">
        <v>108600.97767875757</v>
      </c>
      <c r="P26" s="53">
        <v>86429.084673589736</v>
      </c>
      <c r="Q26" s="53">
        <v>63403.49159230238</v>
      </c>
    </row>
    <row r="27" spans="1:17" ht="12" customHeight="1" x14ac:dyDescent="0.3">
      <c r="A27" s="49" t="s">
        <v>26</v>
      </c>
      <c r="B27" s="48">
        <v>1104196.4033522927</v>
      </c>
      <c r="C27" s="48">
        <v>1121589.2784061953</v>
      </c>
      <c r="D27" s="48">
        <v>1141484.422470083</v>
      </c>
      <c r="E27" s="48">
        <v>1162097.8288979651</v>
      </c>
      <c r="F27" s="48">
        <v>1181459.7454933205</v>
      </c>
      <c r="G27" s="48">
        <v>1202590.0824708946</v>
      </c>
      <c r="H27" s="48">
        <v>1221151.8381531506</v>
      </c>
      <c r="I27" s="48">
        <v>1245310.893348305</v>
      </c>
      <c r="J27" s="48">
        <v>1274007.9174413537</v>
      </c>
      <c r="K27" s="48">
        <v>1296978.0346277547</v>
      </c>
      <c r="L27" s="48">
        <v>1320209.1970329362</v>
      </c>
      <c r="M27" s="48">
        <v>1337322.9181893573</v>
      </c>
      <c r="N27" s="48">
        <v>1356225.3279350952</v>
      </c>
      <c r="O27" s="48">
        <v>1366595.2308597898</v>
      </c>
      <c r="P27" s="48">
        <v>1374788.7444808872</v>
      </c>
      <c r="Q27" s="48">
        <v>1374412.6489828364</v>
      </c>
    </row>
    <row r="28" spans="1:17" s="28" customFormat="1" ht="12" customHeight="1" x14ac:dyDescent="0.3"/>
    <row r="29" spans="1:17" ht="12.9" customHeight="1" x14ac:dyDescent="0.3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" customHeight="1" x14ac:dyDescent="0.3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3">
      <c r="A31" s="87" t="s">
        <v>33</v>
      </c>
      <c r="B31" s="129">
        <v>202477853.00220445</v>
      </c>
      <c r="C31" s="129">
        <v>208135590.23619688</v>
      </c>
      <c r="D31" s="129">
        <v>214059566.79596061</v>
      </c>
      <c r="E31" s="129">
        <v>221385784.49115866</v>
      </c>
      <c r="F31" s="129">
        <v>227999661.30071297</v>
      </c>
      <c r="G31" s="129">
        <v>234572358.39339814</v>
      </c>
      <c r="H31" s="129">
        <v>242342811.24636757</v>
      </c>
      <c r="I31" s="129">
        <v>250450819.08587939</v>
      </c>
      <c r="J31" s="129">
        <v>260311881.64182368</v>
      </c>
      <c r="K31" s="129">
        <v>270521070.3677929</v>
      </c>
      <c r="L31" s="129">
        <v>281386018.66734427</v>
      </c>
      <c r="M31" s="129">
        <v>291932612.45448667</v>
      </c>
      <c r="N31" s="129">
        <v>304497582.58345735</v>
      </c>
      <c r="O31" s="129">
        <v>316257646.0505777</v>
      </c>
      <c r="P31" s="129">
        <v>329569095.51019704</v>
      </c>
      <c r="Q31" s="129">
        <v>342024030.26513481</v>
      </c>
    </row>
    <row r="32" spans="1:17" ht="12" customHeight="1" x14ac:dyDescent="0.3">
      <c r="A32" s="87" t="s">
        <v>53</v>
      </c>
      <c r="B32" s="129">
        <v>139255081.66735309</v>
      </c>
      <c r="C32" s="129">
        <v>140763874.10913706</v>
      </c>
      <c r="D32" s="129">
        <v>143438981.59576809</v>
      </c>
      <c r="E32" s="129">
        <v>147170823.95842654</v>
      </c>
      <c r="F32" s="129">
        <v>151337429.43190783</v>
      </c>
      <c r="G32" s="129">
        <v>155601330.64507219</v>
      </c>
      <c r="H32" s="129">
        <v>159405352.30558032</v>
      </c>
      <c r="I32" s="129">
        <v>164937714.88574019</v>
      </c>
      <c r="J32" s="129">
        <v>171201460.7177254</v>
      </c>
      <c r="K32" s="129">
        <v>176952131.98598307</v>
      </c>
      <c r="L32" s="129">
        <v>183768546.12114802</v>
      </c>
      <c r="M32" s="129">
        <v>190087532.57223105</v>
      </c>
      <c r="N32" s="129">
        <v>199158164.68721366</v>
      </c>
      <c r="O32" s="129">
        <v>209279725.75103602</v>
      </c>
      <c r="P32" s="129">
        <v>219587015.59565634</v>
      </c>
      <c r="Q32" s="129">
        <v>232061614.72142482</v>
      </c>
    </row>
    <row r="33" spans="1:17" ht="12" customHeight="1" x14ac:dyDescent="0.3">
      <c r="A33" s="87" t="s">
        <v>52</v>
      </c>
      <c r="B33" s="129">
        <v>28900950.1886179</v>
      </c>
      <c r="C33" s="129">
        <v>30863076.629292008</v>
      </c>
      <c r="D33" s="129">
        <v>33257277.023754768</v>
      </c>
      <c r="E33" s="129">
        <v>36235762.603401691</v>
      </c>
      <c r="F33" s="129">
        <v>39107627.71313826</v>
      </c>
      <c r="G33" s="129">
        <v>42644834.666433752</v>
      </c>
      <c r="H33" s="129">
        <v>46049287.614583194</v>
      </c>
      <c r="I33" s="129">
        <v>49898675.744670875</v>
      </c>
      <c r="J33" s="129">
        <v>53995461.422290199</v>
      </c>
      <c r="K33" s="129">
        <v>58923702.41627077</v>
      </c>
      <c r="L33" s="129">
        <v>64612619.462945729</v>
      </c>
      <c r="M33" s="129">
        <v>68086186.229488999</v>
      </c>
      <c r="N33" s="129">
        <v>71170754.461865857</v>
      </c>
      <c r="O33" s="129">
        <v>73924700.317484632</v>
      </c>
      <c r="P33" s="129">
        <v>77176182.943576574</v>
      </c>
      <c r="Q33" s="129">
        <v>81093405.750983924</v>
      </c>
    </row>
    <row r="34" spans="1:17" ht="12" customHeight="1" x14ac:dyDescent="0.3">
      <c r="A34" s="87" t="s">
        <v>51</v>
      </c>
      <c r="B34" s="129">
        <v>47029542.665471815</v>
      </c>
      <c r="C34" s="129">
        <v>49107252.437643066</v>
      </c>
      <c r="D34" s="129">
        <v>51737507.406289339</v>
      </c>
      <c r="E34" s="129">
        <v>54806907.079770342</v>
      </c>
      <c r="F34" s="129">
        <v>57927218.301992394</v>
      </c>
      <c r="G34" s="129">
        <v>60989356.983914405</v>
      </c>
      <c r="H34" s="129">
        <v>64382030.899078131</v>
      </c>
      <c r="I34" s="129">
        <v>68385617.223718733</v>
      </c>
      <c r="J34" s="129">
        <v>73252761.489386439</v>
      </c>
      <c r="K34" s="129">
        <v>77969554.081303403</v>
      </c>
      <c r="L34" s="129">
        <v>82609994.633060887</v>
      </c>
      <c r="M34" s="129">
        <v>85352979.742833182</v>
      </c>
      <c r="N34" s="129">
        <v>89027897.774530947</v>
      </c>
      <c r="O34" s="129">
        <v>93107832.604015395</v>
      </c>
      <c r="P34" s="129">
        <v>97713957.294974938</v>
      </c>
      <c r="Q34" s="129">
        <v>102555615.47506222</v>
      </c>
    </row>
    <row r="35" spans="1:17" ht="12.9" customHeight="1" x14ac:dyDescent="0.3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3">
      <c r="A36" s="87" t="s">
        <v>29</v>
      </c>
      <c r="B36" s="129">
        <v>110258207.81727299</v>
      </c>
      <c r="C36" s="129">
        <v>119932906.20665941</v>
      </c>
      <c r="D36" s="129">
        <v>131304382.65378487</v>
      </c>
      <c r="E36" s="129">
        <v>145013231.5200924</v>
      </c>
      <c r="F36" s="129">
        <v>159571432.53560632</v>
      </c>
      <c r="G36" s="129">
        <v>176009528.66759011</v>
      </c>
      <c r="H36" s="129">
        <v>193560787.92484176</v>
      </c>
      <c r="I36" s="129">
        <v>211585041.5648953</v>
      </c>
      <c r="J36" s="129">
        <v>231254482.07356262</v>
      </c>
      <c r="K36" s="129">
        <v>253058660.39945543</v>
      </c>
      <c r="L36" s="129">
        <v>275943376.20418537</v>
      </c>
      <c r="M36" s="129">
        <v>296587717.94942766</v>
      </c>
      <c r="N36" s="129">
        <v>321699886.41467661</v>
      </c>
      <c r="O36" s="129">
        <v>350705938.02152216</v>
      </c>
      <c r="P36" s="129">
        <v>392296781.52907914</v>
      </c>
      <c r="Q36" s="129">
        <v>457438657.77923703</v>
      </c>
    </row>
    <row r="37" spans="1:17" ht="12" customHeight="1" x14ac:dyDescent="0.3">
      <c r="A37" s="87" t="s">
        <v>28</v>
      </c>
      <c r="B37" s="129">
        <v>66413512.626986712</v>
      </c>
      <c r="C37" s="129">
        <v>71211253.979522124</v>
      </c>
      <c r="D37" s="129">
        <v>76746580.532543987</v>
      </c>
      <c r="E37" s="129">
        <v>84770745.012086108</v>
      </c>
      <c r="F37" s="129">
        <v>94685020.315033108</v>
      </c>
      <c r="G37" s="129">
        <v>103997317.6809155</v>
      </c>
      <c r="H37" s="129">
        <v>113248070.55173843</v>
      </c>
      <c r="I37" s="129">
        <v>123830922.69629863</v>
      </c>
      <c r="J37" s="129">
        <v>135130919.80850735</v>
      </c>
      <c r="K37" s="129">
        <v>148516175.4231641</v>
      </c>
      <c r="L37" s="129">
        <v>163082682.42065302</v>
      </c>
      <c r="M37" s="129">
        <v>177535003.0424017</v>
      </c>
      <c r="N37" s="129">
        <v>197049644.98071462</v>
      </c>
      <c r="O37" s="129">
        <v>220393971.94028401</v>
      </c>
      <c r="P37" s="129">
        <v>249462051.09117264</v>
      </c>
      <c r="Q37" s="129">
        <v>286787508.73523492</v>
      </c>
    </row>
    <row r="38" spans="1:17" ht="12.9" customHeight="1" x14ac:dyDescent="0.3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3">
      <c r="A39" s="54" t="s">
        <v>50</v>
      </c>
      <c r="B39" s="127">
        <v>2652491036.4923258</v>
      </c>
      <c r="C39" s="127">
        <v>2699821152.893137</v>
      </c>
      <c r="D39" s="127">
        <v>2752801305.7777243</v>
      </c>
      <c r="E39" s="127">
        <v>2812075033.4865379</v>
      </c>
      <c r="F39" s="127">
        <v>2871997823.223918</v>
      </c>
      <c r="G39" s="127">
        <v>2930016565.8399229</v>
      </c>
      <c r="H39" s="127">
        <v>2987260875.1818762</v>
      </c>
      <c r="I39" s="127">
        <v>3047090014.4525928</v>
      </c>
      <c r="J39" s="127">
        <v>3118628198.1132498</v>
      </c>
      <c r="K39" s="127">
        <v>3183990983.5302935</v>
      </c>
      <c r="L39" s="127">
        <v>3249031468.8437581</v>
      </c>
      <c r="M39" s="127">
        <v>3297805042.2056093</v>
      </c>
      <c r="N39" s="127">
        <v>3364764829.852232</v>
      </c>
      <c r="O39" s="127">
        <v>3422806141.7283678</v>
      </c>
      <c r="P39" s="127">
        <v>3490932266.6342459</v>
      </c>
      <c r="Q39" s="127">
        <v>3554524917.3701072</v>
      </c>
    </row>
    <row r="40" spans="1:17" ht="12" customHeight="1" x14ac:dyDescent="0.3">
      <c r="A40" s="49" t="s">
        <v>26</v>
      </c>
      <c r="B40" s="126">
        <v>103794329.93352914</v>
      </c>
      <c r="C40" s="126">
        <v>106278245.4363315</v>
      </c>
      <c r="D40" s="126">
        <v>109262755.62415326</v>
      </c>
      <c r="E40" s="126">
        <v>112519530.34329873</v>
      </c>
      <c r="F40" s="126">
        <v>115811200.87131113</v>
      </c>
      <c r="G40" s="126">
        <v>119485366.23578806</v>
      </c>
      <c r="H40" s="126">
        <v>123053730.1437837</v>
      </c>
      <c r="I40" s="126">
        <v>127451526.87233892</v>
      </c>
      <c r="J40" s="126">
        <v>132663176.89310086</v>
      </c>
      <c r="K40" s="126">
        <v>137729417.42733574</v>
      </c>
      <c r="L40" s="126">
        <v>143505305.98217782</v>
      </c>
      <c r="M40" s="126">
        <v>148308093.30247939</v>
      </c>
      <c r="N40" s="126">
        <v>154310981.71201292</v>
      </c>
      <c r="O40" s="126">
        <v>160270483.84473372</v>
      </c>
      <c r="P40" s="126">
        <v>167189709.64553726</v>
      </c>
      <c r="Q40" s="126">
        <v>174709701.82919496</v>
      </c>
    </row>
    <row r="41" spans="1:17" s="28" customFormat="1" ht="12" customHeight="1" x14ac:dyDescent="0.3"/>
    <row r="42" spans="1:17" ht="12.9" customHeight="1" x14ac:dyDescent="0.3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" customHeight="1" x14ac:dyDescent="0.3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3">
      <c r="A44" s="87" t="s">
        <v>33</v>
      </c>
      <c r="B44" s="125"/>
      <c r="C44" s="125">
        <v>19016902.506252132</v>
      </c>
      <c r="D44" s="125">
        <v>19610661.920953568</v>
      </c>
      <c r="E44" s="125">
        <v>21350675.536506921</v>
      </c>
      <c r="F44" s="125">
        <v>20986778.826983623</v>
      </c>
      <c r="G44" s="125">
        <v>21305155.864247445</v>
      </c>
      <c r="H44" s="125">
        <v>22874044.713224076</v>
      </c>
      <c r="I44" s="125">
        <v>23594797.136912957</v>
      </c>
      <c r="J44" s="125">
        <v>25743627.384407312</v>
      </c>
      <c r="K44" s="125">
        <v>26500648.228413239</v>
      </c>
      <c r="L44" s="125">
        <v>27578991.647993561</v>
      </c>
      <c r="M44" s="125">
        <v>27697510.951205365</v>
      </c>
      <c r="N44" s="125">
        <v>30167684.552499268</v>
      </c>
      <c r="O44" s="125">
        <v>29830166.780978501</v>
      </c>
      <c r="P44" s="125">
        <v>32328351.965871528</v>
      </c>
      <c r="Q44" s="125">
        <v>32065596.675891265</v>
      </c>
    </row>
    <row r="45" spans="1:17" ht="12" customHeight="1" x14ac:dyDescent="0.3">
      <c r="A45" s="87" t="s">
        <v>53</v>
      </c>
      <c r="B45" s="125"/>
      <c r="C45" s="125">
        <v>11705284.876676595</v>
      </c>
      <c r="D45" s="125">
        <v>12947950.975627003</v>
      </c>
      <c r="E45" s="125">
        <v>14083367.180545945</v>
      </c>
      <c r="F45" s="125">
        <v>14599242.460457984</v>
      </c>
      <c r="G45" s="125">
        <v>14780186.792290648</v>
      </c>
      <c r="H45" s="125">
        <v>14406603.118657839</v>
      </c>
      <c r="I45" s="125">
        <v>16224003.62662375</v>
      </c>
      <c r="J45" s="125">
        <v>17047332.449654091</v>
      </c>
      <c r="K45" s="125">
        <v>16629217.873121547</v>
      </c>
      <c r="L45" s="125">
        <v>17793070.060720123</v>
      </c>
      <c r="M45" s="125">
        <v>17397042.775142398</v>
      </c>
      <c r="N45" s="125">
        <v>20253528.847333916</v>
      </c>
      <c r="O45" s="125">
        <v>21412894.714184932</v>
      </c>
      <c r="P45" s="125">
        <v>22012574.721296947</v>
      </c>
      <c r="Q45" s="125">
        <v>25422550.101395458</v>
      </c>
    </row>
    <row r="46" spans="1:17" ht="12" customHeight="1" x14ac:dyDescent="0.3">
      <c r="A46" s="87" t="s">
        <v>52</v>
      </c>
      <c r="B46" s="125"/>
      <c r="C46" s="125">
        <v>3511421.4828930623</v>
      </c>
      <c r="D46" s="125">
        <v>4026307.5897510159</v>
      </c>
      <c r="E46" s="125">
        <v>4699582.1719484264</v>
      </c>
      <c r="F46" s="125">
        <v>4688709.1092562303</v>
      </c>
      <c r="G46" s="125">
        <v>5457204.8985205777</v>
      </c>
      <c r="H46" s="125">
        <v>5435739.7786175972</v>
      </c>
      <c r="I46" s="125">
        <v>6000923.2790604942</v>
      </c>
      <c r="J46" s="125">
        <v>6378471.5799240414</v>
      </c>
      <c r="K46" s="125">
        <v>7351073.4912724355</v>
      </c>
      <c r="L46" s="125">
        <v>8265182.372895903</v>
      </c>
      <c r="M46" s="125">
        <v>6217108.049178509</v>
      </c>
      <c r="N46" s="125">
        <v>6011157.5704809763</v>
      </c>
      <c r="O46" s="125">
        <v>5881818.9436853575</v>
      </c>
      <c r="P46" s="125">
        <v>6762904.1089849994</v>
      </c>
      <c r="Q46" s="125">
        <v>7943530.3971583704</v>
      </c>
    </row>
    <row r="47" spans="1:17" ht="12" customHeight="1" x14ac:dyDescent="0.3">
      <c r="A47" s="87" t="s">
        <v>51</v>
      </c>
      <c r="B47" s="125"/>
      <c r="C47" s="125">
        <v>4968027.6350955423</v>
      </c>
      <c r="D47" s="125">
        <v>5617694.803304405</v>
      </c>
      <c r="E47" s="125">
        <v>6159060.2988262754</v>
      </c>
      <c r="F47" s="125">
        <v>6317713.890565983</v>
      </c>
      <c r="G47" s="125">
        <v>6373292.0993536711</v>
      </c>
      <c r="H47" s="125">
        <v>6824154.7281294409</v>
      </c>
      <c r="I47" s="125">
        <v>7562639.4036567677</v>
      </c>
      <c r="J47" s="125">
        <v>8561808.388169283</v>
      </c>
      <c r="K47" s="125">
        <v>8556058.7755626142</v>
      </c>
      <c r="L47" s="125">
        <v>8634452.4302299544</v>
      </c>
      <c r="M47" s="125">
        <v>6903293.5222395435</v>
      </c>
      <c r="N47" s="125">
        <v>8014805.6056790734</v>
      </c>
      <c r="O47" s="125">
        <v>8614831.0232028384</v>
      </c>
      <c r="P47" s="125">
        <v>9574152.3260550629</v>
      </c>
      <c r="Q47" s="125">
        <v>10459352.983391708</v>
      </c>
    </row>
    <row r="48" spans="1:17" ht="12.9" customHeight="1" x14ac:dyDescent="0.3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3">
      <c r="A49" s="87" t="s">
        <v>29</v>
      </c>
      <c r="B49" s="125"/>
      <c r="C49" s="125">
        <v>24665297.350693673</v>
      </c>
      <c r="D49" s="125">
        <v>27554564.641916268</v>
      </c>
      <c r="E49" s="125">
        <v>31195950.297747537</v>
      </c>
      <c r="F49" s="125">
        <v>33473270.786315855</v>
      </c>
      <c r="G49" s="125">
        <v>36919196.611290589</v>
      </c>
      <c r="H49" s="125">
        <v>39752508.236877978</v>
      </c>
      <c r="I49" s="125">
        <v>42689550.990747146</v>
      </c>
      <c r="J49" s="125">
        <v>47224005.150583558</v>
      </c>
      <c r="K49" s="125">
        <v>53000128.623640418</v>
      </c>
      <c r="L49" s="125">
        <v>56357986.591045737</v>
      </c>
      <c r="M49" s="125">
        <v>57563538.356532894</v>
      </c>
      <c r="N49" s="125">
        <v>64864676.702126876</v>
      </c>
      <c r="O49" s="125">
        <v>71695602.597592816</v>
      </c>
      <c r="P49" s="125">
        <v>88814848.6581406</v>
      </c>
      <c r="Q49" s="125">
        <v>118142004.87379824</v>
      </c>
    </row>
    <row r="50" spans="1:17" ht="12" customHeight="1" x14ac:dyDescent="0.3">
      <c r="A50" s="87" t="s">
        <v>28</v>
      </c>
      <c r="B50" s="125"/>
      <c r="C50" s="125">
        <v>16616750.436809624</v>
      </c>
      <c r="D50" s="125">
        <v>18017581.474789377</v>
      </c>
      <c r="E50" s="125">
        <v>21233553.18862756</v>
      </c>
      <c r="F50" s="125">
        <v>23923770.656746995</v>
      </c>
      <c r="G50" s="125">
        <v>24205661.923941959</v>
      </c>
      <c r="H50" s="125">
        <v>25867503.307632547</v>
      </c>
      <c r="I50" s="125">
        <v>28600433.61934955</v>
      </c>
      <c r="J50" s="125">
        <v>32533550.30083631</v>
      </c>
      <c r="K50" s="125">
        <v>37309026.271403737</v>
      </c>
      <c r="L50" s="125">
        <v>38772168.921430878</v>
      </c>
      <c r="M50" s="125">
        <v>40319823.929381244</v>
      </c>
      <c r="N50" s="125">
        <v>48115075.557662427</v>
      </c>
      <c r="O50" s="125">
        <v>55877877.260405727</v>
      </c>
      <c r="P50" s="125">
        <v>66377105.422292329</v>
      </c>
      <c r="Q50" s="125">
        <v>76097626.565493211</v>
      </c>
    </row>
    <row r="51" spans="1:17" ht="12.9" customHeight="1" x14ac:dyDescent="0.3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3">
      <c r="A52" s="54" t="s">
        <v>50</v>
      </c>
      <c r="B52" s="123"/>
      <c r="C52" s="123">
        <v>1563039280.1107121</v>
      </c>
      <c r="D52" s="123">
        <v>1568689316.5944879</v>
      </c>
      <c r="E52" s="123">
        <v>1574982891.4187136</v>
      </c>
      <c r="F52" s="123">
        <v>1575631953.4472804</v>
      </c>
      <c r="G52" s="123">
        <v>1573727906.3259058</v>
      </c>
      <c r="H52" s="123">
        <v>1572953473.0518529</v>
      </c>
      <c r="I52" s="123">
        <v>1575538302.9806182</v>
      </c>
      <c r="J52" s="123">
        <v>1587247347.3705578</v>
      </c>
      <c r="K52" s="123">
        <v>1581071949.1269443</v>
      </c>
      <c r="L52" s="123">
        <v>1580749649.023365</v>
      </c>
      <c r="M52" s="123">
        <v>1564482737.0717511</v>
      </c>
      <c r="N52" s="123">
        <v>1582668951.3565235</v>
      </c>
      <c r="O52" s="123">
        <v>1573750475.5860362</v>
      </c>
      <c r="P52" s="123">
        <v>1583835288.6157789</v>
      </c>
      <c r="Q52" s="123">
        <v>1579301814.4457605</v>
      </c>
    </row>
    <row r="53" spans="1:17" ht="12" customHeight="1" x14ac:dyDescent="0.3">
      <c r="A53" s="49" t="s">
        <v>26</v>
      </c>
      <c r="B53" s="122"/>
      <c r="C53" s="122">
        <v>11988075.727147453</v>
      </c>
      <c r="D53" s="122">
        <v>12663211.776726855</v>
      </c>
      <c r="E53" s="122">
        <v>13116574.431010012</v>
      </c>
      <c r="F53" s="122">
        <v>13339587.998468719</v>
      </c>
      <c r="G53" s="122">
        <v>13917733.072133144</v>
      </c>
      <c r="H53" s="122">
        <v>14015684.630312314</v>
      </c>
      <c r="I53" s="122">
        <v>15057609.919364911</v>
      </c>
      <c r="J53" s="122">
        <v>16093408.856839782</v>
      </c>
      <c r="K53" s="122">
        <v>16180201.769017752</v>
      </c>
      <c r="L53" s="122">
        <v>17133217.801156811</v>
      </c>
      <c r="M53" s="122">
        <v>16790863.047449015</v>
      </c>
      <c r="N53" s="122">
        <v>18666100.186260406</v>
      </c>
      <c r="O53" s="122">
        <v>19076076.563730832</v>
      </c>
      <c r="P53" s="122">
        <v>20258813.799272276</v>
      </c>
      <c r="Q53" s="122">
        <v>21437725.255790826</v>
      </c>
    </row>
    <row r="54" spans="1:17" s="28" customFormat="1" ht="12" customHeight="1" x14ac:dyDescent="0.3"/>
    <row r="55" spans="1:17" ht="12.9" customHeight="1" x14ac:dyDescent="0.3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" customHeight="1" x14ac:dyDescent="0.3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3">
      <c r="A57" s="87" t="s">
        <v>33</v>
      </c>
      <c r="B57" s="125"/>
      <c r="C57" s="125">
        <f t="shared" ref="C57:P57" si="8">B31+C44-C31</f>
        <v>13359165.272259712</v>
      </c>
      <c r="D57" s="125">
        <f t="shared" si="8"/>
        <v>13686685.361189842</v>
      </c>
      <c r="E57" s="125">
        <f t="shared" si="8"/>
        <v>14024457.841308862</v>
      </c>
      <c r="F57" s="125">
        <f t="shared" si="8"/>
        <v>14372902.017429322</v>
      </c>
      <c r="G57" s="125">
        <f t="shared" si="8"/>
        <v>14732458.771562278</v>
      </c>
      <c r="H57" s="125">
        <f t="shared" si="8"/>
        <v>15103591.860254645</v>
      </c>
      <c r="I57" s="125">
        <f t="shared" si="8"/>
        <v>15486789.29740113</v>
      </c>
      <c r="J57" s="125">
        <f t="shared" si="8"/>
        <v>15882564.828463048</v>
      </c>
      <c r="K57" s="125">
        <f t="shared" si="8"/>
        <v>16291459.502444029</v>
      </c>
      <c r="L57" s="125">
        <f t="shared" si="8"/>
        <v>16714043.348442197</v>
      </c>
      <c r="M57" s="125">
        <f t="shared" si="8"/>
        <v>17150917.164062977</v>
      </c>
      <c r="N57" s="125">
        <f t="shared" si="8"/>
        <v>17602714.423528612</v>
      </c>
      <c r="O57" s="125">
        <f t="shared" si="8"/>
        <v>18070103.313858151</v>
      </c>
      <c r="P57" s="125">
        <f t="shared" si="8"/>
        <v>19016902.50625217</v>
      </c>
      <c r="Q57" s="125">
        <f t="shared" ref="Q57" si="9">P31+Q44-Q31</f>
        <v>19610661.920953512</v>
      </c>
    </row>
    <row r="58" spans="1:17" ht="12" customHeight="1" x14ac:dyDescent="0.3">
      <c r="A58" s="87" t="s">
        <v>53</v>
      </c>
      <c r="B58" s="125"/>
      <c r="C58" s="125">
        <f t="shared" ref="C58:P58" si="10">B32+C45-C32</f>
        <v>10196492.434892625</v>
      </c>
      <c r="D58" s="125">
        <f t="shared" si="10"/>
        <v>10272843.488995969</v>
      </c>
      <c r="E58" s="125">
        <f t="shared" si="10"/>
        <v>10351524.817887515</v>
      </c>
      <c r="F58" s="125">
        <f t="shared" si="10"/>
        <v>10432636.986976683</v>
      </c>
      <c r="G58" s="125">
        <f t="shared" si="10"/>
        <v>10516285.579126298</v>
      </c>
      <c r="H58" s="125">
        <f t="shared" si="10"/>
        <v>10602581.458149701</v>
      </c>
      <c r="I58" s="125">
        <f t="shared" si="10"/>
        <v>10691641.046463877</v>
      </c>
      <c r="J58" s="125">
        <f t="shared" si="10"/>
        <v>10783586.617668897</v>
      </c>
      <c r="K58" s="125">
        <f t="shared" si="10"/>
        <v>10878546.604863882</v>
      </c>
      <c r="L58" s="125">
        <f t="shared" si="10"/>
        <v>10976655.92555517</v>
      </c>
      <c r="M58" s="125">
        <f t="shared" si="10"/>
        <v>11078056.324059367</v>
      </c>
      <c r="N58" s="125">
        <f t="shared" si="10"/>
        <v>11182896.732351303</v>
      </c>
      <c r="O58" s="125">
        <f t="shared" si="10"/>
        <v>11291333.650362581</v>
      </c>
      <c r="P58" s="125">
        <f t="shared" si="10"/>
        <v>11705284.876676619</v>
      </c>
      <c r="Q58" s="125">
        <f t="shared" ref="Q58" si="11">P32+Q45-Q32</f>
        <v>12947950.975626975</v>
      </c>
    </row>
    <row r="59" spans="1:17" ht="12" customHeight="1" x14ac:dyDescent="0.3">
      <c r="A59" s="87" t="s">
        <v>52</v>
      </c>
      <c r="B59" s="125"/>
      <c r="C59" s="125">
        <f t="shared" ref="C59:P59" si="12">B33+C46-C33</f>
        <v>1549295.0422189534</v>
      </c>
      <c r="D59" s="125">
        <f t="shared" si="12"/>
        <v>1632107.1952882558</v>
      </c>
      <c r="E59" s="125">
        <f t="shared" si="12"/>
        <v>1721096.5923015028</v>
      </c>
      <c r="F59" s="125">
        <f t="shared" si="12"/>
        <v>1816843.9995196611</v>
      </c>
      <c r="G59" s="125">
        <f t="shared" si="12"/>
        <v>1919997.9452250898</v>
      </c>
      <c r="H59" s="125">
        <f t="shared" si="12"/>
        <v>2031286.8304681554</v>
      </c>
      <c r="I59" s="125">
        <f t="shared" si="12"/>
        <v>2151535.1489728168</v>
      </c>
      <c r="J59" s="125">
        <f t="shared" si="12"/>
        <v>2281685.9023047164</v>
      </c>
      <c r="K59" s="125">
        <f t="shared" si="12"/>
        <v>2422832.497291863</v>
      </c>
      <c r="L59" s="125">
        <f t="shared" si="12"/>
        <v>2576265.3262209445</v>
      </c>
      <c r="M59" s="125">
        <f t="shared" si="12"/>
        <v>2743541.2826352417</v>
      </c>
      <c r="N59" s="125">
        <f t="shared" si="12"/>
        <v>2926589.3381041139</v>
      </c>
      <c r="O59" s="125">
        <f t="shared" si="12"/>
        <v>3127873.0880665779</v>
      </c>
      <c r="P59" s="125">
        <f t="shared" si="12"/>
        <v>3511421.4828930497</v>
      </c>
      <c r="Q59" s="125">
        <f t="shared" ref="Q59" si="13">P33+Q46-Q33</f>
        <v>4026307.5897510201</v>
      </c>
    </row>
    <row r="60" spans="1:17" ht="12" customHeight="1" x14ac:dyDescent="0.3">
      <c r="A60" s="87" t="s">
        <v>51</v>
      </c>
      <c r="B60" s="125"/>
      <c r="C60" s="125">
        <f t="shared" ref="C60:P60" si="14">B34+C47-C34</f>
        <v>2890317.8629242927</v>
      </c>
      <c r="D60" s="125">
        <f t="shared" si="14"/>
        <v>2987439.834658131</v>
      </c>
      <c r="E60" s="125">
        <f t="shared" si="14"/>
        <v>3089660.6253452748</v>
      </c>
      <c r="F60" s="125">
        <f t="shared" si="14"/>
        <v>3197402.6683439314</v>
      </c>
      <c r="G60" s="125">
        <f t="shared" si="14"/>
        <v>3311153.41743166</v>
      </c>
      <c r="H60" s="125">
        <f t="shared" si="14"/>
        <v>3431480.8129657209</v>
      </c>
      <c r="I60" s="125">
        <f t="shared" si="14"/>
        <v>3559053.0790161639</v>
      </c>
      <c r="J60" s="125">
        <f t="shared" si="14"/>
        <v>3694664.1225015819</v>
      </c>
      <c r="K60" s="125">
        <f t="shared" si="14"/>
        <v>3839266.1836456507</v>
      </c>
      <c r="L60" s="125">
        <f t="shared" si="14"/>
        <v>3994011.8784724623</v>
      </c>
      <c r="M60" s="125">
        <f t="shared" si="14"/>
        <v>4160308.4124672562</v>
      </c>
      <c r="N60" s="125">
        <f t="shared" si="14"/>
        <v>4339887.5739813149</v>
      </c>
      <c r="O60" s="125">
        <f t="shared" si="14"/>
        <v>4534896.1937183887</v>
      </c>
      <c r="P60" s="125">
        <f t="shared" si="14"/>
        <v>4968027.6350955218</v>
      </c>
      <c r="Q60" s="125">
        <f t="shared" ref="Q60" si="15">P34+Q47-Q34</f>
        <v>5617694.8033044189</v>
      </c>
    </row>
    <row r="61" spans="1:17" ht="12.9" customHeight="1" x14ac:dyDescent="0.3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3">
      <c r="A62" s="87" t="s">
        <v>29</v>
      </c>
      <c r="B62" s="125"/>
      <c r="C62" s="125">
        <f t="shared" ref="C62:P62" si="16">B36+C49-C36</f>
        <v>14990598.961307257</v>
      </c>
      <c r="D62" s="125">
        <f t="shared" si="16"/>
        <v>16183088.19479081</v>
      </c>
      <c r="E62" s="125">
        <f t="shared" si="16"/>
        <v>17487101.431440026</v>
      </c>
      <c r="F62" s="125">
        <f t="shared" si="16"/>
        <v>18915069.770801932</v>
      </c>
      <c r="G62" s="125">
        <f t="shared" si="16"/>
        <v>20481100.479306787</v>
      </c>
      <c r="H62" s="125">
        <f t="shared" si="16"/>
        <v>22201248.979626328</v>
      </c>
      <c r="I62" s="125">
        <f t="shared" si="16"/>
        <v>24665297.350693613</v>
      </c>
      <c r="J62" s="125">
        <f t="shared" si="16"/>
        <v>27554564.641916245</v>
      </c>
      <c r="K62" s="125">
        <f t="shared" si="16"/>
        <v>31195950.297747612</v>
      </c>
      <c r="L62" s="125">
        <f t="shared" si="16"/>
        <v>33473270.786315799</v>
      </c>
      <c r="M62" s="125">
        <f t="shared" si="16"/>
        <v>36919196.611290574</v>
      </c>
      <c r="N62" s="125">
        <f t="shared" si="16"/>
        <v>39752508.236877918</v>
      </c>
      <c r="O62" s="125">
        <f t="shared" si="16"/>
        <v>42689550.990747273</v>
      </c>
      <c r="P62" s="125">
        <f t="shared" si="16"/>
        <v>47224005.150583625</v>
      </c>
      <c r="Q62" s="125">
        <f t="shared" ref="Q62" si="17">P36+Q49-Q36</f>
        <v>53000128.623640358</v>
      </c>
    </row>
    <row r="63" spans="1:17" ht="12" customHeight="1" x14ac:dyDescent="0.3">
      <c r="A63" s="87" t="s">
        <v>28</v>
      </c>
      <c r="B63" s="125"/>
      <c r="C63" s="125">
        <f t="shared" ref="C63:P63" si="18">B37+C50-C37</f>
        <v>11819009.084274217</v>
      </c>
      <c r="D63" s="125">
        <f t="shared" si="18"/>
        <v>12482254.921767518</v>
      </c>
      <c r="E63" s="125">
        <f t="shared" si="18"/>
        <v>13209388.709085435</v>
      </c>
      <c r="F63" s="125">
        <f t="shared" si="18"/>
        <v>14009495.353799999</v>
      </c>
      <c r="G63" s="125">
        <f t="shared" si="18"/>
        <v>14893364.558059558</v>
      </c>
      <c r="H63" s="125">
        <f t="shared" si="18"/>
        <v>16616750.436809629</v>
      </c>
      <c r="I63" s="125">
        <f t="shared" si="18"/>
        <v>18017581.474789351</v>
      </c>
      <c r="J63" s="125">
        <f t="shared" si="18"/>
        <v>21233553.188627571</v>
      </c>
      <c r="K63" s="125">
        <f t="shared" si="18"/>
        <v>23923770.656746984</v>
      </c>
      <c r="L63" s="125">
        <f t="shared" si="18"/>
        <v>24205661.92394197</v>
      </c>
      <c r="M63" s="125">
        <f t="shared" si="18"/>
        <v>25867503.307632565</v>
      </c>
      <c r="N63" s="125">
        <f t="shared" si="18"/>
        <v>28600433.619349509</v>
      </c>
      <c r="O63" s="125">
        <f t="shared" si="18"/>
        <v>32533550.300836325</v>
      </c>
      <c r="P63" s="125">
        <f t="shared" si="18"/>
        <v>37309026.27140373</v>
      </c>
      <c r="Q63" s="125">
        <f t="shared" ref="Q63" si="19">P37+Q50-Q37</f>
        <v>38772168.921430945</v>
      </c>
    </row>
    <row r="64" spans="1:17" ht="12.9" customHeight="1" x14ac:dyDescent="0.3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3">
      <c r="A65" s="54" t="s">
        <v>50</v>
      </c>
      <c r="B65" s="123"/>
      <c r="C65" s="123">
        <f t="shared" ref="C65:P65" si="20">B39+C52-C39</f>
        <v>1515709163.7099009</v>
      </c>
      <c r="D65" s="123">
        <f t="shared" si="20"/>
        <v>1515709163.7099009</v>
      </c>
      <c r="E65" s="123">
        <f t="shared" si="20"/>
        <v>1515709163.7098999</v>
      </c>
      <c r="F65" s="123">
        <f t="shared" si="20"/>
        <v>1515709163.7099009</v>
      </c>
      <c r="G65" s="123">
        <f t="shared" si="20"/>
        <v>1515709163.7099009</v>
      </c>
      <c r="H65" s="123">
        <f t="shared" si="20"/>
        <v>1515709163.7098999</v>
      </c>
      <c r="I65" s="123">
        <f t="shared" si="20"/>
        <v>1515709163.7099018</v>
      </c>
      <c r="J65" s="123">
        <f t="shared" si="20"/>
        <v>1515709163.7099009</v>
      </c>
      <c r="K65" s="123">
        <f t="shared" si="20"/>
        <v>1515709163.7099009</v>
      </c>
      <c r="L65" s="123">
        <f t="shared" si="20"/>
        <v>1515709163.7099004</v>
      </c>
      <c r="M65" s="123">
        <f t="shared" si="20"/>
        <v>1515709163.7098999</v>
      </c>
      <c r="N65" s="123">
        <f t="shared" si="20"/>
        <v>1515709163.7099009</v>
      </c>
      <c r="O65" s="123">
        <f t="shared" si="20"/>
        <v>1515709163.7099009</v>
      </c>
      <c r="P65" s="123">
        <f t="shared" si="20"/>
        <v>1515709163.7099009</v>
      </c>
      <c r="Q65" s="123">
        <f t="shared" ref="Q65" si="21">P39+Q52-Q39</f>
        <v>1515709163.7098994</v>
      </c>
    </row>
    <row r="66" spans="1:17" ht="12" customHeight="1" x14ac:dyDescent="0.3">
      <c r="A66" s="49" t="s">
        <v>26</v>
      </c>
      <c r="B66" s="122"/>
      <c r="C66" s="122">
        <f t="shared" ref="C66:P66" si="22">B40+C53-C40</f>
        <v>9504160.2243451029</v>
      </c>
      <c r="D66" s="122">
        <f t="shared" si="22"/>
        <v>9678701.5889050961</v>
      </c>
      <c r="E66" s="122">
        <f t="shared" si="22"/>
        <v>9859799.711864531</v>
      </c>
      <c r="F66" s="122">
        <f t="shared" si="22"/>
        <v>10047917.470456332</v>
      </c>
      <c r="G66" s="122">
        <f t="shared" si="22"/>
        <v>10243567.707656205</v>
      </c>
      <c r="H66" s="122">
        <f t="shared" si="22"/>
        <v>10447320.722316667</v>
      </c>
      <c r="I66" s="122">
        <f t="shared" si="22"/>
        <v>10659813.190809697</v>
      </c>
      <c r="J66" s="122">
        <f t="shared" si="22"/>
        <v>10881758.836077839</v>
      </c>
      <c r="K66" s="122">
        <f t="shared" si="22"/>
        <v>11113961.234782875</v>
      </c>
      <c r="L66" s="122">
        <f t="shared" si="22"/>
        <v>11357329.246314734</v>
      </c>
      <c r="M66" s="122">
        <f t="shared" si="22"/>
        <v>11988075.72714746</v>
      </c>
      <c r="N66" s="122">
        <f t="shared" si="22"/>
        <v>12663211.776726872</v>
      </c>
      <c r="O66" s="122">
        <f t="shared" si="22"/>
        <v>13116574.431010038</v>
      </c>
      <c r="P66" s="122">
        <f t="shared" si="22"/>
        <v>13339587.998468727</v>
      </c>
      <c r="Q66" s="122">
        <f t="shared" ref="Q66" si="23">P40+Q53-Q40</f>
        <v>13917733.072133124</v>
      </c>
    </row>
    <row r="67" spans="1:17" s="28" customFormat="1" ht="12" customHeight="1" x14ac:dyDescent="0.3"/>
    <row r="68" spans="1:17" ht="12.9" customHeight="1" x14ac:dyDescent="0.3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" customHeight="1" x14ac:dyDescent="0.3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3">
      <c r="A70" s="87" t="s">
        <v>33</v>
      </c>
      <c r="B70" s="120">
        <v>8759.9999999999964</v>
      </c>
      <c r="C70" s="120">
        <v>8759.9999999999927</v>
      </c>
      <c r="D70" s="120">
        <v>8759.9999999999964</v>
      </c>
      <c r="E70" s="120">
        <v>8759.9999999999964</v>
      </c>
      <c r="F70" s="120">
        <v>8759.9999999999927</v>
      </c>
      <c r="G70" s="120">
        <v>8759.9999999999945</v>
      </c>
      <c r="H70" s="120">
        <v>8759.9999999999927</v>
      </c>
      <c r="I70" s="120">
        <v>8759.9999999999964</v>
      </c>
      <c r="J70" s="120">
        <v>8759.9999999999945</v>
      </c>
      <c r="K70" s="120">
        <v>8759.9999999999945</v>
      </c>
      <c r="L70" s="120">
        <v>8759.9999999999945</v>
      </c>
      <c r="M70" s="120">
        <v>8759.9999999999945</v>
      </c>
      <c r="N70" s="120">
        <v>8759.9999999999945</v>
      </c>
      <c r="O70" s="120">
        <v>8759.9999999999982</v>
      </c>
      <c r="P70" s="120">
        <v>8759.9999999999945</v>
      </c>
      <c r="Q70" s="120">
        <v>8759.9999999999945</v>
      </c>
    </row>
    <row r="71" spans="1:17" ht="12" customHeight="1" x14ac:dyDescent="0.3">
      <c r="A71" s="87" t="s">
        <v>53</v>
      </c>
      <c r="B71" s="120">
        <v>715.49299367698279</v>
      </c>
      <c r="C71" s="120">
        <v>707.18847027338666</v>
      </c>
      <c r="D71" s="120">
        <v>710.55711129565634</v>
      </c>
      <c r="E71" s="120">
        <v>717.30009473040479</v>
      </c>
      <c r="F71" s="120">
        <v>724.08681749687923</v>
      </c>
      <c r="G71" s="120">
        <v>731.84427215552228</v>
      </c>
      <c r="H71" s="120">
        <v>739.40404438467817</v>
      </c>
      <c r="I71" s="120">
        <v>742.453160059016</v>
      </c>
      <c r="J71" s="120">
        <v>743.18646598428381</v>
      </c>
      <c r="K71" s="120">
        <v>747.4395319731525</v>
      </c>
      <c r="L71" s="120">
        <v>753.21953096661082</v>
      </c>
      <c r="M71" s="120">
        <v>762.7965558618547</v>
      </c>
      <c r="N71" s="120">
        <v>773.03631799905418</v>
      </c>
      <c r="O71" s="120">
        <v>782.33592748436661</v>
      </c>
      <c r="P71" s="120">
        <v>789.70475507150377</v>
      </c>
      <c r="Q71" s="120">
        <v>805.05040398641245</v>
      </c>
    </row>
    <row r="72" spans="1:17" ht="12" customHeight="1" x14ac:dyDescent="0.3">
      <c r="A72" s="87" t="s">
        <v>52</v>
      </c>
      <c r="B72" s="120">
        <v>221.49023503306066</v>
      </c>
      <c r="C72" s="120">
        <v>224.6785331340794</v>
      </c>
      <c r="D72" s="120">
        <v>226.88828818070874</v>
      </c>
      <c r="E72" s="120">
        <v>232.80406220977753</v>
      </c>
      <c r="F72" s="120">
        <v>235.32716205068752</v>
      </c>
      <c r="G72" s="120">
        <v>237.69747448901387</v>
      </c>
      <c r="H72" s="120">
        <v>240.26987953730568</v>
      </c>
      <c r="I72" s="120">
        <v>242.77902236039654</v>
      </c>
      <c r="J72" s="120">
        <v>244.45546188849715</v>
      </c>
      <c r="K72" s="120">
        <v>244.96712449243066</v>
      </c>
      <c r="L72" s="120">
        <v>245.4047023069453</v>
      </c>
      <c r="M72" s="120">
        <v>242.04905237464163</v>
      </c>
      <c r="N72" s="120">
        <v>242.75042432375491</v>
      </c>
      <c r="O72" s="120">
        <v>246.79339924835676</v>
      </c>
      <c r="P72" s="120">
        <v>249.7526197771021</v>
      </c>
      <c r="Q72" s="120">
        <v>253.12159728655524</v>
      </c>
    </row>
    <row r="73" spans="1:17" ht="12" customHeight="1" x14ac:dyDescent="0.3">
      <c r="A73" s="87" t="s">
        <v>51</v>
      </c>
      <c r="B73" s="120">
        <v>513.84651265932359</v>
      </c>
      <c r="C73" s="120">
        <v>517.47566125515152</v>
      </c>
      <c r="D73" s="120">
        <v>521.61666275626487</v>
      </c>
      <c r="E73" s="120">
        <v>527.21235114074977</v>
      </c>
      <c r="F73" s="120">
        <v>533.01304369677246</v>
      </c>
      <c r="G73" s="120">
        <v>539.79820121835019</v>
      </c>
      <c r="H73" s="120">
        <v>546.48296533036785</v>
      </c>
      <c r="I73" s="120">
        <v>552.35000856405588</v>
      </c>
      <c r="J73" s="120">
        <v>556.40690824152284</v>
      </c>
      <c r="K73" s="120">
        <v>559.61969974938199</v>
      </c>
      <c r="L73" s="120">
        <v>565.25300153134185</v>
      </c>
      <c r="M73" s="120">
        <v>568.67626196578738</v>
      </c>
      <c r="N73" s="120">
        <v>574.08659279833773</v>
      </c>
      <c r="O73" s="120">
        <v>580.32971480032631</v>
      </c>
      <c r="P73" s="120">
        <v>585.21859639809475</v>
      </c>
      <c r="Q73" s="120">
        <v>590.59995228603759</v>
      </c>
    </row>
    <row r="74" spans="1:17" ht="12.9" customHeight="1" x14ac:dyDescent="0.3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3">
      <c r="A75" s="87" t="s">
        <v>29</v>
      </c>
      <c r="B75" s="120">
        <v>1561.2409639100463</v>
      </c>
      <c r="C75" s="120">
        <v>1590.7509882201014</v>
      </c>
      <c r="D75" s="120">
        <v>1617.8298936039166</v>
      </c>
      <c r="E75" s="120">
        <v>1643.2692452039112</v>
      </c>
      <c r="F75" s="120">
        <v>1667.4358763406958</v>
      </c>
      <c r="G75" s="120">
        <v>1689.5148638198514</v>
      </c>
      <c r="H75" s="120">
        <v>1710.8892341693881</v>
      </c>
      <c r="I75" s="120">
        <v>1729.9473999347667</v>
      </c>
      <c r="J75" s="120">
        <v>1745.1634614887553</v>
      </c>
      <c r="K75" s="120">
        <v>1756.6840500207866</v>
      </c>
      <c r="L75" s="120">
        <v>1772.3667601458592</v>
      </c>
      <c r="M75" s="120">
        <v>1786.5840907147613</v>
      </c>
      <c r="N75" s="120">
        <v>1798.4231670291811</v>
      </c>
      <c r="O75" s="120">
        <v>1811.3078734588537</v>
      </c>
      <c r="P75" s="120">
        <v>1824.8876814674393</v>
      </c>
      <c r="Q75" s="120">
        <v>1839.5955884983116</v>
      </c>
    </row>
    <row r="76" spans="1:17" ht="12" customHeight="1" x14ac:dyDescent="0.3">
      <c r="A76" s="87" t="s">
        <v>28</v>
      </c>
      <c r="B76" s="120">
        <v>671.57632532908224</v>
      </c>
      <c r="C76" s="120">
        <v>683.69908187340627</v>
      </c>
      <c r="D76" s="120">
        <v>694.63892373903434</v>
      </c>
      <c r="E76" s="120">
        <v>705.44257511123533</v>
      </c>
      <c r="F76" s="120">
        <v>714.56222255300486</v>
      </c>
      <c r="G76" s="120">
        <v>722.93071762025693</v>
      </c>
      <c r="H76" s="120">
        <v>730.73567298910291</v>
      </c>
      <c r="I76" s="120">
        <v>737.70475358787655</v>
      </c>
      <c r="J76" s="120">
        <v>742.97002173026567</v>
      </c>
      <c r="K76" s="120">
        <v>747.02948349735129</v>
      </c>
      <c r="L76" s="120">
        <v>752.65101837612929</v>
      </c>
      <c r="M76" s="120">
        <v>757.37863355620811</v>
      </c>
      <c r="N76" s="120">
        <v>761.18037934443043</v>
      </c>
      <c r="O76" s="120">
        <v>765.9508449153758</v>
      </c>
      <c r="P76" s="120">
        <v>771.13207076158722</v>
      </c>
      <c r="Q76" s="120">
        <v>777.17357955386058</v>
      </c>
    </row>
    <row r="77" spans="1:17" ht="12.9" customHeight="1" x14ac:dyDescent="0.3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3">
      <c r="A78" s="54" t="s">
        <v>50</v>
      </c>
      <c r="B78" s="118">
        <v>520.6576167474667</v>
      </c>
      <c r="C78" s="118">
        <v>521.96882683258661</v>
      </c>
      <c r="D78" s="118">
        <v>522.89671572310863</v>
      </c>
      <c r="E78" s="118">
        <v>523.6554187936265</v>
      </c>
      <c r="F78" s="118">
        <v>524.63246012391699</v>
      </c>
      <c r="G78" s="118">
        <v>525.70622276547635</v>
      </c>
      <c r="H78" s="118">
        <v>526.95352679725022</v>
      </c>
      <c r="I78" s="118">
        <v>528.05415076934275</v>
      </c>
      <c r="J78" s="118">
        <v>527.92461872921172</v>
      </c>
      <c r="K78" s="118">
        <v>526.95977277805912</v>
      </c>
      <c r="L78" s="118">
        <v>527.13638881349527</v>
      </c>
      <c r="M78" s="118">
        <v>526.98871175516501</v>
      </c>
      <c r="N78" s="118">
        <v>526.06662594181319</v>
      </c>
      <c r="O78" s="118">
        <v>525.68929837204803</v>
      </c>
      <c r="P78" s="118">
        <v>525.76495971133249</v>
      </c>
      <c r="Q78" s="118">
        <v>526.67413783589518</v>
      </c>
    </row>
    <row r="79" spans="1:17" ht="12" customHeight="1" x14ac:dyDescent="0.3">
      <c r="A79" s="49" t="s">
        <v>26</v>
      </c>
      <c r="B79" s="117">
        <v>29.079937092396236</v>
      </c>
      <c r="C79" s="117">
        <v>29.672650204418762</v>
      </c>
      <c r="D79" s="117">
        <v>30.210935388201197</v>
      </c>
      <c r="E79" s="117">
        <v>30.71654829771559</v>
      </c>
      <c r="F79" s="117">
        <v>31.204660003335309</v>
      </c>
      <c r="G79" s="117">
        <v>31.675135096022373</v>
      </c>
      <c r="H79" s="117">
        <v>32.138130054123231</v>
      </c>
      <c r="I79" s="117">
        <v>32.572038421016529</v>
      </c>
      <c r="J79" s="117">
        <v>32.916631464067187</v>
      </c>
      <c r="K79" s="117">
        <v>33.187132066067065</v>
      </c>
      <c r="L79" s="117">
        <v>33.509714525477925</v>
      </c>
      <c r="M79" s="117">
        <v>33.809883022805643</v>
      </c>
      <c r="N79" s="117">
        <v>34.056479315393851</v>
      </c>
      <c r="O79" s="117">
        <v>34.336777003775659</v>
      </c>
      <c r="P79" s="117">
        <v>34.634775590053096</v>
      </c>
      <c r="Q79" s="117">
        <v>34.956357356764563</v>
      </c>
    </row>
    <row r="80" spans="1:17" s="28" customFormat="1" ht="12" customHeight="1" x14ac:dyDescent="0.3"/>
    <row r="81" spans="1:17" ht="12.9" customHeight="1" x14ac:dyDescent="0.3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" customHeight="1" x14ac:dyDescent="0.3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3">
      <c r="A83" s="87" t="s">
        <v>33</v>
      </c>
      <c r="B83" s="109">
        <f t="shared" ref="B83:P83" si="24">IF(B18=0,0,1000000*B18/B31)</f>
        <v>48.77014147235306</v>
      </c>
      <c r="C83" s="109">
        <f t="shared" si="24"/>
        <v>47.899524839892855</v>
      </c>
      <c r="D83" s="109">
        <f t="shared" si="24"/>
        <v>46.936075690074198</v>
      </c>
      <c r="E83" s="109">
        <f t="shared" si="24"/>
        <v>45.90219272882009</v>
      </c>
      <c r="F83" s="109">
        <f t="shared" si="24"/>
        <v>44.890866916170935</v>
      </c>
      <c r="G83" s="109">
        <f t="shared" si="24"/>
        <v>43.874658598033015</v>
      </c>
      <c r="H83" s="109">
        <f t="shared" si="24"/>
        <v>42.820864140943691</v>
      </c>
      <c r="I83" s="109">
        <f t="shared" si="24"/>
        <v>41.778149418490919</v>
      </c>
      <c r="J83" s="109">
        <f t="shared" si="24"/>
        <v>40.701789949757796</v>
      </c>
      <c r="K83" s="109">
        <f t="shared" si="24"/>
        <v>39.626901534092752</v>
      </c>
      <c r="L83" s="109">
        <f t="shared" si="24"/>
        <v>38.535458338010919</v>
      </c>
      <c r="M83" s="109">
        <f t="shared" si="24"/>
        <v>37.438544124254676</v>
      </c>
      <c r="N83" s="109">
        <f t="shared" si="24"/>
        <v>36.264330124838878</v>
      </c>
      <c r="O83" s="109">
        <f t="shared" si="24"/>
        <v>35.030150361495117</v>
      </c>
      <c r="P83" s="109">
        <f t="shared" si="24"/>
        <v>34.207879778394698</v>
      </c>
      <c r="Q83" s="109">
        <f t="shared" ref="Q83" si="25">IF(Q18=0,0,1000000*Q18/Q31)</f>
        <v>33.344398529493724</v>
      </c>
    </row>
    <row r="84" spans="1:17" ht="12" customHeight="1" x14ac:dyDescent="0.3">
      <c r="A84" s="87" t="s">
        <v>53</v>
      </c>
      <c r="B84" s="109">
        <f t="shared" ref="B84:P84" si="26">IF(B19=0,0,1000000*B19/B32)</f>
        <v>343.74620801161819</v>
      </c>
      <c r="C84" s="109">
        <f t="shared" si="26"/>
        <v>337.2667639810183</v>
      </c>
      <c r="D84" s="109">
        <f t="shared" si="26"/>
        <v>329.09642558798942</v>
      </c>
      <c r="E84" s="109">
        <f t="shared" si="26"/>
        <v>320.2624888402359</v>
      </c>
      <c r="F84" s="109">
        <f t="shared" si="26"/>
        <v>311.27688582343183</v>
      </c>
      <c r="G84" s="109">
        <f t="shared" si="26"/>
        <v>302.31576838315743</v>
      </c>
      <c r="H84" s="109">
        <f t="shared" si="26"/>
        <v>293.65481495932573</v>
      </c>
      <c r="I84" s="109">
        <f t="shared" si="26"/>
        <v>284.34205815754342</v>
      </c>
      <c r="J84" s="109">
        <f t="shared" si="26"/>
        <v>274.86069675507485</v>
      </c>
      <c r="K84" s="109">
        <f t="shared" si="26"/>
        <v>265.51922451717007</v>
      </c>
      <c r="L84" s="109">
        <f t="shared" si="26"/>
        <v>255.59787588912474</v>
      </c>
      <c r="M84" s="109">
        <f t="shared" si="26"/>
        <v>245.34127512513112</v>
      </c>
      <c r="N84" s="109">
        <f t="shared" si="26"/>
        <v>233.49016718064462</v>
      </c>
      <c r="O84" s="109">
        <f t="shared" si="26"/>
        <v>220.26822801632062</v>
      </c>
      <c r="P84" s="109">
        <f t="shared" si="26"/>
        <v>209.54500732282006</v>
      </c>
      <c r="Q84" s="109">
        <f t="shared" ref="Q84" si="27">IF(Q19=0,0,1000000*Q19/Q32)</f>
        <v>195.80878813524211</v>
      </c>
    </row>
    <row r="85" spans="1:17" ht="12" customHeight="1" x14ac:dyDescent="0.3">
      <c r="A85" s="87" t="s">
        <v>52</v>
      </c>
      <c r="B85" s="109">
        <f t="shared" ref="B85:P85" si="28">IF(B20=0,0,1000000*B20/B33)</f>
        <v>1894.5841666775723</v>
      </c>
      <c r="C85" s="109">
        <f t="shared" si="28"/>
        <v>1875.7649048504343</v>
      </c>
      <c r="D85" s="109">
        <f t="shared" si="28"/>
        <v>1849.9712458881831</v>
      </c>
      <c r="E85" s="109">
        <f t="shared" si="28"/>
        <v>1819.5412809429911</v>
      </c>
      <c r="F85" s="109">
        <f t="shared" si="28"/>
        <v>1789.5597977548905</v>
      </c>
      <c r="G85" s="109">
        <f t="shared" si="28"/>
        <v>1758.4486245530059</v>
      </c>
      <c r="H85" s="109">
        <f t="shared" si="28"/>
        <v>1728.5461580018143</v>
      </c>
      <c r="I85" s="109">
        <f t="shared" si="28"/>
        <v>1696.911239058292</v>
      </c>
      <c r="J85" s="109">
        <f t="shared" si="28"/>
        <v>1664.9084973242709</v>
      </c>
      <c r="K85" s="109">
        <f t="shared" si="28"/>
        <v>1630.7799126604034</v>
      </c>
      <c r="L85" s="109">
        <f t="shared" si="28"/>
        <v>1594.1377725777163</v>
      </c>
      <c r="M85" s="109">
        <f t="shared" si="28"/>
        <v>1559.760594985082</v>
      </c>
      <c r="N85" s="109">
        <f t="shared" si="28"/>
        <v>1519.5930793673049</v>
      </c>
      <c r="O85" s="109">
        <f t="shared" si="28"/>
        <v>1472.0750974974483</v>
      </c>
      <c r="P85" s="109">
        <f t="shared" si="28"/>
        <v>1418.5500033568385</v>
      </c>
      <c r="Q85" s="109">
        <f t="shared" ref="Q85" si="29">IF(Q20=0,0,1000000*Q20/Q33)</f>
        <v>1352.0864040664806</v>
      </c>
    </row>
    <row r="86" spans="1:17" ht="12" customHeight="1" x14ac:dyDescent="0.3">
      <c r="A86" s="87" t="s">
        <v>51</v>
      </c>
      <c r="B86" s="109">
        <f t="shared" ref="B86:P86" si="30">IF(B21=0,0,1000000*B21/B34)</f>
        <v>540.0858987501822</v>
      </c>
      <c r="C86" s="109">
        <f t="shared" si="30"/>
        <v>533.50211560528419</v>
      </c>
      <c r="D86" s="109">
        <f t="shared" si="30"/>
        <v>525.13409650659685</v>
      </c>
      <c r="E86" s="109">
        <f t="shared" si="30"/>
        <v>516.32179675480666</v>
      </c>
      <c r="F86" s="109">
        <f t="shared" si="30"/>
        <v>507.49500061753719</v>
      </c>
      <c r="G86" s="109">
        <f t="shared" si="30"/>
        <v>498.9714495755029</v>
      </c>
      <c r="H86" s="109">
        <f t="shared" si="30"/>
        <v>490.30367703467431</v>
      </c>
      <c r="I86" s="109">
        <f t="shared" si="30"/>
        <v>481.08856005553542</v>
      </c>
      <c r="J86" s="109">
        <f t="shared" si="30"/>
        <v>471.65471497897778</v>
      </c>
      <c r="K86" s="109">
        <f t="shared" si="30"/>
        <v>462.55695903774313</v>
      </c>
      <c r="L86" s="109">
        <f t="shared" si="30"/>
        <v>453.14070902549787</v>
      </c>
      <c r="M86" s="109">
        <f t="shared" si="30"/>
        <v>443.99550202665949</v>
      </c>
      <c r="N86" s="109">
        <f t="shared" si="30"/>
        <v>432.57534154272076</v>
      </c>
      <c r="O86" s="109">
        <f t="shared" si="30"/>
        <v>418.91227980683709</v>
      </c>
      <c r="P86" s="109">
        <f t="shared" si="30"/>
        <v>405.38284799581595</v>
      </c>
      <c r="Q86" s="109">
        <f t="shared" ref="Q86" si="31">IF(Q21=0,0,1000000*Q21/Q34)</f>
        <v>388.4029062703454</v>
      </c>
    </row>
    <row r="87" spans="1:17" ht="12.9" customHeight="1" x14ac:dyDescent="0.3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3">
      <c r="A88" s="87" t="s">
        <v>29</v>
      </c>
      <c r="B88" s="109">
        <f t="shared" ref="B88:P88" si="32">IF(B23=0,0,1000000*B23/B36)</f>
        <v>358.49573679809663</v>
      </c>
      <c r="C88" s="109">
        <f t="shared" si="32"/>
        <v>352.25841450074842</v>
      </c>
      <c r="D88" s="109">
        <f t="shared" si="32"/>
        <v>344.19544656675021</v>
      </c>
      <c r="E88" s="109">
        <f t="shared" si="32"/>
        <v>334.91226159470995</v>
      </c>
      <c r="F88" s="109">
        <f t="shared" si="32"/>
        <v>325.34330851425324</v>
      </c>
      <c r="G88" s="109">
        <f t="shared" si="32"/>
        <v>315.06694918337024</v>
      </c>
      <c r="H88" s="109">
        <f t="shared" si="32"/>
        <v>303.93908566990473</v>
      </c>
      <c r="I88" s="109">
        <f t="shared" si="32"/>
        <v>294.45914627897838</v>
      </c>
      <c r="J88" s="109">
        <f t="shared" si="32"/>
        <v>284.47737118041954</v>
      </c>
      <c r="K88" s="109">
        <f t="shared" si="32"/>
        <v>273.21161350034851</v>
      </c>
      <c r="L88" s="109">
        <f t="shared" si="32"/>
        <v>260.58071310782793</v>
      </c>
      <c r="M88" s="109">
        <f t="shared" si="32"/>
        <v>246.67388341741636</v>
      </c>
      <c r="N88" s="109">
        <f t="shared" si="32"/>
        <v>229.59629528410261</v>
      </c>
      <c r="O88" s="109">
        <f t="shared" si="32"/>
        <v>210.3197905170025</v>
      </c>
      <c r="P88" s="109">
        <f t="shared" si="32"/>
        <v>186.00009426202453</v>
      </c>
      <c r="Q88" s="109">
        <f t="shared" ref="Q88" si="33">IF(Q23=0,0,1000000*Q23/Q36)</f>
        <v>156.20794762571057</v>
      </c>
    </row>
    <row r="89" spans="1:17" ht="12" customHeight="1" x14ac:dyDescent="0.3">
      <c r="A89" s="87" t="s">
        <v>28</v>
      </c>
      <c r="B89" s="109">
        <f t="shared" ref="B89:P89" si="34">IF(B24=0,0,1000000*B24/B37)</f>
        <v>358.8483147322043</v>
      </c>
      <c r="C89" s="109">
        <f t="shared" si="34"/>
        <v>352.73459300911264</v>
      </c>
      <c r="D89" s="109">
        <f t="shared" si="34"/>
        <v>344.95121019050282</v>
      </c>
      <c r="E89" s="109">
        <f t="shared" si="34"/>
        <v>335.57845189414593</v>
      </c>
      <c r="F89" s="109">
        <f t="shared" si="34"/>
        <v>324.93021889118955</v>
      </c>
      <c r="G89" s="109">
        <f t="shared" si="34"/>
        <v>313.72892717975247</v>
      </c>
      <c r="H89" s="109">
        <f t="shared" si="34"/>
        <v>304.99938219756325</v>
      </c>
      <c r="I89" s="109">
        <f t="shared" si="34"/>
        <v>295.57995261439623</v>
      </c>
      <c r="J89" s="109">
        <f t="shared" si="34"/>
        <v>284.22193899837322</v>
      </c>
      <c r="K89" s="109">
        <f t="shared" si="34"/>
        <v>271.00863803130034</v>
      </c>
      <c r="L89" s="109">
        <f t="shared" si="34"/>
        <v>257.24220802278512</v>
      </c>
      <c r="M89" s="109">
        <f t="shared" si="34"/>
        <v>242.13869678468183</v>
      </c>
      <c r="N89" s="109">
        <f t="shared" si="34"/>
        <v>224.1871935743489</v>
      </c>
      <c r="O89" s="109">
        <f t="shared" si="34"/>
        <v>203.70960274457704</v>
      </c>
      <c r="P89" s="109">
        <f t="shared" si="34"/>
        <v>180.54860098520177</v>
      </c>
      <c r="Q89" s="109">
        <f t="shared" ref="Q89" si="35">IF(Q24=0,0,1000000*Q24/Q37)</f>
        <v>155.32744883412641</v>
      </c>
    </row>
    <row r="90" spans="1:17" ht="12.9" customHeight="1" x14ac:dyDescent="0.3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3">
      <c r="A91" s="54" t="s">
        <v>50</v>
      </c>
      <c r="B91" s="53">
        <f t="shared" ref="B91:P91" si="36">IF(B26=0,0,1000000*B26/B39)</f>
        <v>67.930293702596373</v>
      </c>
      <c r="C91" s="53">
        <f t="shared" si="36"/>
        <v>67.057779543673249</v>
      </c>
      <c r="D91" s="53">
        <f t="shared" si="36"/>
        <v>65.506461431754758</v>
      </c>
      <c r="E91" s="53">
        <f t="shared" si="36"/>
        <v>63.947221736998223</v>
      </c>
      <c r="F91" s="53">
        <f t="shared" si="36"/>
        <v>62.336816580721504</v>
      </c>
      <c r="G91" s="53">
        <f t="shared" si="36"/>
        <v>60.682631122604406</v>
      </c>
      <c r="H91" s="53">
        <f t="shared" si="36"/>
        <v>59.051318453920892</v>
      </c>
      <c r="I91" s="53">
        <f t="shared" si="36"/>
        <v>57.383457867471449</v>
      </c>
      <c r="J91" s="53">
        <f t="shared" si="36"/>
        <v>55.319383563441768</v>
      </c>
      <c r="K91" s="53">
        <f t="shared" si="36"/>
        <v>52.86254656839187</v>
      </c>
      <c r="L91" s="53">
        <f t="shared" si="36"/>
        <v>49.588157255727843</v>
      </c>
      <c r="M91" s="53">
        <f t="shared" si="36"/>
        <v>44.872058575334144</v>
      </c>
      <c r="N91" s="53">
        <f t="shared" si="36"/>
        <v>38.591115930475638</v>
      </c>
      <c r="O91" s="53">
        <f t="shared" si="36"/>
        <v>31.728638193899819</v>
      </c>
      <c r="P91" s="53">
        <f t="shared" si="36"/>
        <v>24.758167180630988</v>
      </c>
      <c r="Q91" s="53">
        <f t="shared" ref="Q91" si="37">IF(Q26=0,0,1000000*Q26/Q39)</f>
        <v>17.837402484496533</v>
      </c>
    </row>
    <row r="92" spans="1:17" ht="12" customHeight="1" x14ac:dyDescent="0.3">
      <c r="A92" s="49" t="s">
        <v>26</v>
      </c>
      <c r="B92" s="48">
        <f t="shared" ref="B92:P92" si="38">IF(B27=0,0,1000000*B27/B40)</f>
        <v>10638.311399663455</v>
      </c>
      <c r="C92" s="48">
        <f t="shared" si="38"/>
        <v>10553.328894370108</v>
      </c>
      <c r="D92" s="48">
        <f t="shared" si="38"/>
        <v>10447.150229274926</v>
      </c>
      <c r="E92" s="48">
        <f t="shared" si="38"/>
        <v>10327.965512763763</v>
      </c>
      <c r="F92" s="48">
        <f t="shared" si="38"/>
        <v>10201.601715590128</v>
      </c>
      <c r="G92" s="48">
        <f t="shared" si="38"/>
        <v>10064.747846173457</v>
      </c>
      <c r="H92" s="48">
        <f t="shared" si="38"/>
        <v>9923.7287380584094</v>
      </c>
      <c r="I92" s="48">
        <f t="shared" si="38"/>
        <v>9770.8589603297842</v>
      </c>
      <c r="J92" s="48">
        <f t="shared" si="38"/>
        <v>9603.3273684372962</v>
      </c>
      <c r="K92" s="48">
        <f t="shared" si="38"/>
        <v>9416.8555915951911</v>
      </c>
      <c r="L92" s="48">
        <f t="shared" si="38"/>
        <v>9199.723926562654</v>
      </c>
      <c r="M92" s="48">
        <f t="shared" si="38"/>
        <v>9017.1944659947967</v>
      </c>
      <c r="N92" s="48">
        <f t="shared" si="38"/>
        <v>8788.9099848135738</v>
      </c>
      <c r="O92" s="48">
        <f t="shared" si="38"/>
        <v>8526.8054234098108</v>
      </c>
      <c r="P92" s="48">
        <f t="shared" si="38"/>
        <v>8222.9268021076678</v>
      </c>
      <c r="Q92" s="48">
        <f t="shared" ref="Q92" si="39">IF(Q27=0,0,1000000*Q27/Q40)</f>
        <v>7866.8364412099545</v>
      </c>
    </row>
    <row r="93" spans="1:17" s="28" customFormat="1" ht="12" customHeight="1" x14ac:dyDescent="0.3"/>
    <row r="94" spans="1:17" ht="12.9" customHeight="1" x14ac:dyDescent="0.3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" customHeight="1" x14ac:dyDescent="0.3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3">
      <c r="A96" s="87" t="s">
        <v>33</v>
      </c>
      <c r="B96" s="109"/>
      <c r="C96" s="109">
        <v>39.226326501968629</v>
      </c>
      <c r="D96" s="109">
        <v>37.977882567849164</v>
      </c>
      <c r="E96" s="109">
        <v>37.410587077324941</v>
      </c>
      <c r="F96" s="109">
        <v>36.871323233836478</v>
      </c>
      <c r="G96" s="109">
        <v>36.379070388906214</v>
      </c>
      <c r="H96" s="109">
        <v>35.939309065195722</v>
      </c>
      <c r="I96" s="109">
        <v>35.656772457034336</v>
      </c>
      <c r="J96" s="109">
        <v>35.209325758934114</v>
      </c>
      <c r="K96" s="109">
        <v>34.692739165847179</v>
      </c>
      <c r="L96" s="109">
        <v>34.037714164374542</v>
      </c>
      <c r="M96" s="109">
        <v>33.31931614251554</v>
      </c>
      <c r="N96" s="109">
        <v>32.207981241043186</v>
      </c>
      <c r="O96" s="109">
        <v>30.767148920293035</v>
      </c>
      <c r="P96" s="109">
        <v>29.115939207878398</v>
      </c>
      <c r="Q96" s="109">
        <v>27.303311966971552</v>
      </c>
    </row>
    <row r="97" spans="1:17" ht="12" customHeight="1" x14ac:dyDescent="0.3">
      <c r="A97" s="87" t="s">
        <v>53</v>
      </c>
      <c r="B97" s="109"/>
      <c r="C97" s="109">
        <v>264.88006768154628</v>
      </c>
      <c r="D97" s="109">
        <v>251.15817756742044</v>
      </c>
      <c r="E97" s="109">
        <v>246.98607118729825</v>
      </c>
      <c r="F97" s="109">
        <v>243.46979185940353</v>
      </c>
      <c r="G97" s="109">
        <v>239.73546878946343</v>
      </c>
      <c r="H97" s="109">
        <v>236.79290576880467</v>
      </c>
      <c r="I97" s="109">
        <v>231.94707343998638</v>
      </c>
      <c r="J97" s="109">
        <v>226.78060715279062</v>
      </c>
      <c r="K97" s="109">
        <v>220.73256597149751</v>
      </c>
      <c r="L97" s="109">
        <v>211.63327632609762</v>
      </c>
      <c r="M97" s="109">
        <v>200.12820551298913</v>
      </c>
      <c r="N97" s="109">
        <v>183.66434258203185</v>
      </c>
      <c r="O97" s="109">
        <v>163.02243543840754</v>
      </c>
      <c r="P97" s="109">
        <v>137.02100406789347</v>
      </c>
      <c r="Q97" s="109">
        <v>105.35231595218389</v>
      </c>
    </row>
    <row r="98" spans="1:17" ht="12" customHeight="1" x14ac:dyDescent="0.3">
      <c r="A98" s="87" t="s">
        <v>52</v>
      </c>
      <c r="B98" s="109"/>
      <c r="C98" s="109">
        <v>1726.9650813267544</v>
      </c>
      <c r="D98" s="109">
        <v>1668.5046912140592</v>
      </c>
      <c r="E98" s="109">
        <v>1630.2163918103611</v>
      </c>
      <c r="F98" s="109">
        <v>1597.2175262710482</v>
      </c>
      <c r="G98" s="109">
        <v>1582.3993698838581</v>
      </c>
      <c r="H98" s="109">
        <v>1555.191589270232</v>
      </c>
      <c r="I98" s="109">
        <v>1524.5141588190402</v>
      </c>
      <c r="J98" s="109">
        <v>1496.4918657721723</v>
      </c>
      <c r="K98" s="109">
        <v>1467.1481473124959</v>
      </c>
      <c r="L98" s="109">
        <v>1426.9915373329316</v>
      </c>
      <c r="M98" s="109">
        <v>1351.4079683537946</v>
      </c>
      <c r="N98" s="109">
        <v>1249.2209504421687</v>
      </c>
      <c r="O98" s="109">
        <v>1124.9888244245742</v>
      </c>
      <c r="P98" s="109">
        <v>993.60664070292535</v>
      </c>
      <c r="Q98" s="109">
        <v>866.73425532640988</v>
      </c>
    </row>
    <row r="99" spans="1:17" ht="12" customHeight="1" x14ac:dyDescent="0.3">
      <c r="A99" s="87" t="s">
        <v>51</v>
      </c>
      <c r="B99" s="109"/>
      <c r="C99" s="109">
        <v>474.49743889455203</v>
      </c>
      <c r="D99" s="109">
        <v>459.48193780790592</v>
      </c>
      <c r="E99" s="109">
        <v>453.80970446718766</v>
      </c>
      <c r="F99" s="109">
        <v>447.03544688814628</v>
      </c>
      <c r="G99" s="109">
        <v>442.51499210840745</v>
      </c>
      <c r="H99" s="109">
        <v>437.59281881698644</v>
      </c>
      <c r="I99" s="109">
        <v>430.21356365977311</v>
      </c>
      <c r="J99" s="109">
        <v>425.74073789457731</v>
      </c>
      <c r="K99" s="109">
        <v>419.46365006318683</v>
      </c>
      <c r="L99" s="109">
        <v>408.47282374945473</v>
      </c>
      <c r="M99" s="109">
        <v>392.86914193761982</v>
      </c>
      <c r="N99" s="109">
        <v>369.77164277396321</v>
      </c>
      <c r="O99" s="109">
        <v>342.36453651229994</v>
      </c>
      <c r="P99" s="109">
        <v>309.67381355513135</v>
      </c>
      <c r="Q99" s="109">
        <v>267.94832398959943</v>
      </c>
    </row>
    <row r="100" spans="1:17" ht="12.9" customHeight="1" x14ac:dyDescent="0.3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3">
      <c r="A101" s="87" t="s">
        <v>29</v>
      </c>
      <c r="B101" s="109"/>
      <c r="C101" s="109">
        <v>328.2135702627811</v>
      </c>
      <c r="D101" s="109">
        <v>317.52247471272705</v>
      </c>
      <c r="E101" s="109">
        <v>309.06335639512338</v>
      </c>
      <c r="F101" s="109">
        <v>302.61295434020298</v>
      </c>
      <c r="G101" s="109">
        <v>294.72455042213335</v>
      </c>
      <c r="H101" s="109">
        <v>285.11524062443931</v>
      </c>
      <c r="I101" s="109">
        <v>270.97842066200491</v>
      </c>
      <c r="J101" s="109">
        <v>259.03584300191869</v>
      </c>
      <c r="K101" s="109">
        <v>245.1583274678529</v>
      </c>
      <c r="L101" s="109">
        <v>228.83007315988652</v>
      </c>
      <c r="M101" s="109">
        <v>210.82644294499181</v>
      </c>
      <c r="N101" s="109">
        <v>185.5355567450091</v>
      </c>
      <c r="O101" s="109">
        <v>159.94348320404299</v>
      </c>
      <c r="P101" s="109">
        <v>128.80221136763728</v>
      </c>
      <c r="Q101" s="109">
        <v>97.185911602521216</v>
      </c>
    </row>
    <row r="102" spans="1:17" ht="12" customHeight="1" x14ac:dyDescent="0.3">
      <c r="A102" s="87" t="s">
        <v>28</v>
      </c>
      <c r="B102" s="109"/>
      <c r="C102" s="109">
        <v>332.3144423340533</v>
      </c>
      <c r="D102" s="109">
        <v>323.62971379398056</v>
      </c>
      <c r="E102" s="109">
        <v>316.14659687871534</v>
      </c>
      <c r="F102" s="109">
        <v>307.17441297038141</v>
      </c>
      <c r="G102" s="109">
        <v>297.95798395256378</v>
      </c>
      <c r="H102" s="109">
        <v>287.44988312649872</v>
      </c>
      <c r="I102" s="109">
        <v>275.95285968073148</v>
      </c>
      <c r="J102" s="109">
        <v>261.82661545695373</v>
      </c>
      <c r="K102" s="109">
        <v>246.34158289492743</v>
      </c>
      <c r="L102" s="109">
        <v>229.92918281869851</v>
      </c>
      <c r="M102" s="109">
        <v>210.11886786945951</v>
      </c>
      <c r="N102" s="109">
        <v>188.72014587575376</v>
      </c>
      <c r="O102" s="109">
        <v>165.33396372985209</v>
      </c>
      <c r="P102" s="109">
        <v>140.62710901199608</v>
      </c>
      <c r="Q102" s="109">
        <v>110.65786493215312</v>
      </c>
    </row>
    <row r="103" spans="1:17" ht="12.9" customHeight="1" x14ac:dyDescent="0.3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3">
      <c r="A104" s="54" t="s">
        <v>50</v>
      </c>
      <c r="B104" s="53"/>
      <c r="C104" s="53">
        <v>66.423209259848022</v>
      </c>
      <c r="D104" s="53">
        <v>64.812361100768811</v>
      </c>
      <c r="E104" s="53">
        <v>63.256968675143021</v>
      </c>
      <c r="F104" s="53">
        <v>61.56211978122726</v>
      </c>
      <c r="G104" s="53">
        <v>59.883684233864081</v>
      </c>
      <c r="H104" s="53">
        <v>58.228428299718388</v>
      </c>
      <c r="I104" s="53">
        <v>56.481896471586566</v>
      </c>
      <c r="J104" s="53">
        <v>54.087170245495557</v>
      </c>
      <c r="K104" s="53">
        <v>51.434583548556205</v>
      </c>
      <c r="L104" s="53">
        <v>47.388205874464767</v>
      </c>
      <c r="M104" s="53">
        <v>41.605887589249086</v>
      </c>
      <c r="N104" s="53">
        <v>34.31535895244599</v>
      </c>
      <c r="O104" s="53">
        <v>27.361293458349149</v>
      </c>
      <c r="P104" s="53">
        <v>20.018307925708466</v>
      </c>
      <c r="Q104" s="53">
        <v>13.093923495047417</v>
      </c>
    </row>
    <row r="105" spans="1:17" ht="12" customHeight="1" x14ac:dyDescent="0.3">
      <c r="A105" s="49" t="s">
        <v>26</v>
      </c>
      <c r="B105" s="48"/>
      <c r="C105" s="48">
        <v>9865.5495545361591</v>
      </c>
      <c r="D105" s="48">
        <v>9686.9739596165509</v>
      </c>
      <c r="E105" s="48">
        <v>9557.1262129615025</v>
      </c>
      <c r="F105" s="48">
        <v>9457.1248881270621</v>
      </c>
      <c r="G105" s="48">
        <v>9344.6177405493981</v>
      </c>
      <c r="H105" s="48">
        <v>9254.7459112272209</v>
      </c>
      <c r="I105" s="48">
        <v>9140.3239011772821</v>
      </c>
      <c r="J105" s="48">
        <v>8984.942796623669</v>
      </c>
      <c r="K105" s="48">
        <v>8740.0674186541673</v>
      </c>
      <c r="L105" s="48">
        <v>8425.025253607384</v>
      </c>
      <c r="M105" s="48">
        <v>8062.8777641477554</v>
      </c>
      <c r="N105" s="48">
        <v>7584.3701179856707</v>
      </c>
      <c r="O105" s="48">
        <v>7115.0196839541741</v>
      </c>
      <c r="P105" s="48">
        <v>6631.5661227708679</v>
      </c>
      <c r="Q105" s="48">
        <v>6049.1399310664201</v>
      </c>
    </row>
    <row r="106" spans="1:17" s="28" customFormat="1" ht="12" customHeight="1" x14ac:dyDescent="0.3"/>
    <row r="107" spans="1:17" ht="12.9" customHeight="1" x14ac:dyDescent="0.3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" customHeight="1" x14ac:dyDescent="0.3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3">
      <c r="A109" s="87" t="s">
        <v>33</v>
      </c>
      <c r="B109" s="115">
        <f>B31/RES_summary!B$6</f>
        <v>1.0263849475168676</v>
      </c>
      <c r="C109" s="115">
        <f>C31/RES_summary!C$6</f>
        <v>1.0476897826819485</v>
      </c>
      <c r="D109" s="115">
        <f>D31/RES_summary!D$6</f>
        <v>1.0703098910207254</v>
      </c>
      <c r="E109" s="115">
        <f>E31/RES_summary!E$6</f>
        <v>1.0976035292071553</v>
      </c>
      <c r="F109" s="115">
        <f>F31/RES_summary!F$6</f>
        <v>1.1204924269820096</v>
      </c>
      <c r="G109" s="115">
        <f>G31/RES_summary!G$6</f>
        <v>1.1445016309698965</v>
      </c>
      <c r="H109" s="115">
        <f>H31/RES_summary!H$6</f>
        <v>1.1756633962819099</v>
      </c>
      <c r="I109" s="115">
        <f>I31/RES_summary!I$6</f>
        <v>1.2058480172516031</v>
      </c>
      <c r="J109" s="115">
        <f>J31/RES_summary!J$6</f>
        <v>1.2402836473169554</v>
      </c>
      <c r="K109" s="115">
        <f>K31/RES_summary!K$6</f>
        <v>1.2784651445253377</v>
      </c>
      <c r="L109" s="115">
        <f>L31/RES_summary!L$6</f>
        <v>1.3190600197552145</v>
      </c>
      <c r="M109" s="115">
        <f>M31/RES_summary!M$6</f>
        <v>1.3626511062346711</v>
      </c>
      <c r="N109" s="115">
        <f>N31/RES_summary!N$6</f>
        <v>1.4092890201867716</v>
      </c>
      <c r="O109" s="115">
        <f>O31/RES_summary!O$6</f>
        <v>1.4557962295930911</v>
      </c>
      <c r="P109" s="115">
        <f>P31/RES_summary!P$6</f>
        <v>1.5044892490588473</v>
      </c>
      <c r="Q109" s="115">
        <f>Q31/RES_summary!Q$6</f>
        <v>1.5511162906421843</v>
      </c>
    </row>
    <row r="110" spans="1:17" ht="12" customHeight="1" x14ac:dyDescent="0.3">
      <c r="A110" s="87" t="s">
        <v>53</v>
      </c>
      <c r="B110" s="115">
        <f>B32/RES_summary!B$6</f>
        <v>0.70590100383495857</v>
      </c>
      <c r="C110" s="115">
        <f>C32/RES_summary!C$6</f>
        <v>0.7085615319682278</v>
      </c>
      <c r="D110" s="115">
        <f>D32/RES_summary!D$6</f>
        <v>0.71720298727049203</v>
      </c>
      <c r="E110" s="115">
        <f>E32/RES_summary!E$6</f>
        <v>0.72965486986606876</v>
      </c>
      <c r="F110" s="115">
        <f>F32/RES_summary!F$6</f>
        <v>0.74373989255065076</v>
      </c>
      <c r="G110" s="115">
        <f>G32/RES_summary!G$6</f>
        <v>0.75919421164579715</v>
      </c>
      <c r="H110" s="115">
        <f>H32/RES_summary!H$6</f>
        <v>0.77331379013579848</v>
      </c>
      <c r="I110" s="115">
        <f>I32/RES_summary!I$6</f>
        <v>0.79412723500329563</v>
      </c>
      <c r="J110" s="115">
        <f>J32/RES_summary!J$6</f>
        <v>0.81570756888130858</v>
      </c>
      <c r="K110" s="115">
        <f>K32/RES_summary!K$6</f>
        <v>0.83626437188775848</v>
      </c>
      <c r="L110" s="115">
        <f>L32/RES_summary!L$6</f>
        <v>0.86145624158930545</v>
      </c>
      <c r="M110" s="115">
        <f>M32/RES_summary!M$6</f>
        <v>0.88726978587002614</v>
      </c>
      <c r="N110" s="115">
        <f>N32/RES_summary!N$6</f>
        <v>0.92175252227925975</v>
      </c>
      <c r="O110" s="115">
        <f>O32/RES_summary!O$6</f>
        <v>0.96335579387038761</v>
      </c>
      <c r="P110" s="115">
        <f>P32/RES_summary!P$6</f>
        <v>1.0024189424835215</v>
      </c>
      <c r="Q110" s="115">
        <f>Q32/RES_summary!Q$6</f>
        <v>1.0524247397122879</v>
      </c>
    </row>
    <row r="111" spans="1:17" ht="12" customHeight="1" x14ac:dyDescent="0.3">
      <c r="A111" s="87" t="s">
        <v>52</v>
      </c>
      <c r="B111" s="115">
        <f>B33/RES_summary!B$6</f>
        <v>0.14650244361396517</v>
      </c>
      <c r="C111" s="115">
        <f>C33/RES_summary!C$6</f>
        <v>0.15535512215832417</v>
      </c>
      <c r="D111" s="115">
        <f>D33/RES_summary!D$6</f>
        <v>0.16628825835600422</v>
      </c>
      <c r="E111" s="115">
        <f>E33/RES_summary!E$6</f>
        <v>0.17965246056073994</v>
      </c>
      <c r="F111" s="115">
        <f>F33/RES_summary!F$6</f>
        <v>0.19219239379486816</v>
      </c>
      <c r="G111" s="115">
        <f>G33/RES_summary!G$6</f>
        <v>0.20806834685236578</v>
      </c>
      <c r="H111" s="115">
        <f>H33/RES_summary!H$6</f>
        <v>0.22339619481547476</v>
      </c>
      <c r="I111" s="115">
        <f>I33/RES_summary!I$6</f>
        <v>0.24024764394785114</v>
      </c>
      <c r="J111" s="115">
        <f>J33/RES_summary!J$6</f>
        <v>0.25726711899976601</v>
      </c>
      <c r="K111" s="115">
        <f>K33/RES_summary!K$6</f>
        <v>0.27846962021541039</v>
      </c>
      <c r="L111" s="115">
        <f>L33/RES_summary!L$6</f>
        <v>0.30288613310949947</v>
      </c>
      <c r="M111" s="115">
        <f>M33/RES_summary!M$6</f>
        <v>0.31780525034481161</v>
      </c>
      <c r="N111" s="115">
        <f>N33/RES_summary!N$6</f>
        <v>0.32939559641339927</v>
      </c>
      <c r="O111" s="115">
        <f>O33/RES_summary!O$6</f>
        <v>0.34028995453530386</v>
      </c>
      <c r="P111" s="115">
        <f>P33/RES_summary!P$6</f>
        <v>0.35231075699698672</v>
      </c>
      <c r="Q111" s="115">
        <f>Q33/RES_summary!Q$6</f>
        <v>0.36776744203177714</v>
      </c>
    </row>
    <row r="112" spans="1:17" ht="12" customHeight="1" x14ac:dyDescent="0.3">
      <c r="A112" s="87" t="s">
        <v>51</v>
      </c>
      <c r="B112" s="115">
        <f>B34/RES_summary!B$6</f>
        <v>0.23839849131508239</v>
      </c>
      <c r="C112" s="115">
        <f>C34/RES_summary!C$6</f>
        <v>0.24719062499650443</v>
      </c>
      <c r="D112" s="115">
        <f>D34/RES_summary!D$6</f>
        <v>0.25869045117937922</v>
      </c>
      <c r="E112" s="115">
        <f>E34/RES_summary!E$6</f>
        <v>0.27172591399194818</v>
      </c>
      <c r="F112" s="115">
        <f>F34/RES_summary!F$6</f>
        <v>0.28468028879178503</v>
      </c>
      <c r="G112" s="115">
        <f>G34/RES_summary!G$6</f>
        <v>0.29757307731386917</v>
      </c>
      <c r="H112" s="115">
        <f>H34/RES_summary!H$6</f>
        <v>0.31233275176208297</v>
      </c>
      <c r="I112" s="115">
        <f>I34/RES_summary!I$6</f>
        <v>0.32925690256765311</v>
      </c>
      <c r="J112" s="115">
        <f>J34/RES_summary!J$6</f>
        <v>0.34902057341011478</v>
      </c>
      <c r="K112" s="115">
        <f>K34/RES_summary!K$6</f>
        <v>0.36847908775314869</v>
      </c>
      <c r="L112" s="115">
        <f>L34/RES_summary!L$6</f>
        <v>0.38725286234454076</v>
      </c>
      <c r="M112" s="115">
        <f>M34/RES_summary!M$6</f>
        <v>0.39840129983809081</v>
      </c>
      <c r="N112" s="115">
        <f>N34/RES_summary!N$6</f>
        <v>0.4120428075634025</v>
      </c>
      <c r="O112" s="115">
        <f>O34/RES_summary!O$6</f>
        <v>0.42859369043944945</v>
      </c>
      <c r="P112" s="115">
        <f>P34/RES_summary!P$6</f>
        <v>0.44606609125683799</v>
      </c>
      <c r="Q112" s="115">
        <f>Q34/RES_summary!Q$6</f>
        <v>0.46510090456770031</v>
      </c>
    </row>
    <row r="113" spans="1:17" ht="12.9" customHeight="1" x14ac:dyDescent="0.3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3">
      <c r="A114" s="87" t="s">
        <v>29</v>
      </c>
      <c r="B114" s="115">
        <f>B36/RES_summary!B$6</f>
        <v>0.55891231147439868</v>
      </c>
      <c r="C114" s="115">
        <f>C36/RES_summary!C$6</f>
        <v>0.60370492282207144</v>
      </c>
      <c r="D114" s="115">
        <f>D36/RES_summary!D$6</f>
        <v>0.65652930907159102</v>
      </c>
      <c r="E114" s="115">
        <f>E36/RES_summary!E$6</f>
        <v>0.71895779154936779</v>
      </c>
      <c r="F114" s="115">
        <f>F36/RES_summary!F$6</f>
        <v>0.78420547073969904</v>
      </c>
      <c r="G114" s="115">
        <f>G36/RES_summary!G$6</f>
        <v>0.8587678190473832</v>
      </c>
      <c r="H114" s="115">
        <f>H36/RES_summary!H$6</f>
        <v>0.93901004180140635</v>
      </c>
      <c r="I114" s="115">
        <f>I36/RES_summary!I$6</f>
        <v>1.0187205766879122</v>
      </c>
      <c r="J114" s="115">
        <f>J36/RES_summary!J$6</f>
        <v>1.1018365764773024</v>
      </c>
      <c r="K114" s="115">
        <f>K36/RES_summary!K$6</f>
        <v>1.1959389203995099</v>
      </c>
      <c r="L114" s="115">
        <f>L36/RES_summary!L$6</f>
        <v>1.293546413539185</v>
      </c>
      <c r="M114" s="115">
        <f>M36/RES_summary!M$6</f>
        <v>1.3843796983196317</v>
      </c>
      <c r="N114" s="115">
        <f>N36/RES_summary!N$6</f>
        <v>1.4889054746281121</v>
      </c>
      <c r="O114" s="115">
        <f>O36/RES_summary!O$6</f>
        <v>1.6143685018954108</v>
      </c>
      <c r="P114" s="115">
        <f>P36/RES_summary!P$6</f>
        <v>1.7908423401690758</v>
      </c>
      <c r="Q114" s="115">
        <f>Q36/RES_summary!Q$6</f>
        <v>2.0745342176713093</v>
      </c>
    </row>
    <row r="115" spans="1:17" ht="12" customHeight="1" x14ac:dyDescent="0.3">
      <c r="A115" s="87" t="s">
        <v>28</v>
      </c>
      <c r="B115" s="115">
        <f>B37/RES_summary!B$6</f>
        <v>0.33665820069377378</v>
      </c>
      <c r="C115" s="115">
        <f>C37/RES_summary!C$6</f>
        <v>0.35845528927392262</v>
      </c>
      <c r="D115" s="115">
        <f>D37/RES_summary!D$6</f>
        <v>0.38373722546256478</v>
      </c>
      <c r="E115" s="115">
        <f>E37/RES_summary!E$6</f>
        <v>0.42028294234267527</v>
      </c>
      <c r="F115" s="115">
        <f>F37/RES_summary!F$6</f>
        <v>0.46532458691551826</v>
      </c>
      <c r="G115" s="115">
        <f>G37/RES_summary!G$6</f>
        <v>0.50741315182024505</v>
      </c>
      <c r="H115" s="115">
        <f>H37/RES_summary!H$6</f>
        <v>0.5493936897178161</v>
      </c>
      <c r="I115" s="115">
        <f>I37/RES_summary!I$6</f>
        <v>0.59620995911602948</v>
      </c>
      <c r="J115" s="115">
        <f>J37/RES_summary!J$6</f>
        <v>0.64384564019248569</v>
      </c>
      <c r="K115" s="115">
        <f>K37/RES_summary!K$6</f>
        <v>0.70187787375889121</v>
      </c>
      <c r="L115" s="115">
        <f>L37/RES_summary!L$6</f>
        <v>0.76448661989077282</v>
      </c>
      <c r="M115" s="115">
        <f>M37/RES_summary!M$6</f>
        <v>0.82867846198177086</v>
      </c>
      <c r="N115" s="115">
        <f>N37/RES_summary!N$6</f>
        <v>0.91199377921796765</v>
      </c>
      <c r="O115" s="115">
        <f>O37/RES_summary!O$6</f>
        <v>1.0145168579557411</v>
      </c>
      <c r="P115" s="115">
        <f>P37/RES_summary!P$6</f>
        <v>1.1387990531509826</v>
      </c>
      <c r="Q115" s="115">
        <f>Q37/RES_summary!Q$6</f>
        <v>1.3006126394308404</v>
      </c>
    </row>
    <row r="116" spans="1:17" ht="12.9" customHeight="1" x14ac:dyDescent="0.3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3">
      <c r="A117" s="54" t="s">
        <v>50</v>
      </c>
      <c r="B117" s="113">
        <f>B39/RES_summary!B$6</f>
        <v>13.445800777280549</v>
      </c>
      <c r="C117" s="113">
        <f>C39/RES_summary!C$6</f>
        <v>13.590059411486564</v>
      </c>
      <c r="D117" s="113">
        <f>D39/RES_summary!D$6</f>
        <v>13.764161582168844</v>
      </c>
      <c r="E117" s="113">
        <f>E39/RES_summary!E$6</f>
        <v>13.941922640807222</v>
      </c>
      <c r="F117" s="113">
        <f>F39/RES_summary!F$6</f>
        <v>14.114283297056605</v>
      </c>
      <c r="G117" s="113">
        <f>G39/RES_summary!G$6</f>
        <v>14.295839293855121</v>
      </c>
      <c r="H117" s="113">
        <f>H39/RES_summary!H$6</f>
        <v>14.491922611750406</v>
      </c>
      <c r="I117" s="113">
        <f>I39/RES_summary!I$6</f>
        <v>14.67085420493232</v>
      </c>
      <c r="J117" s="113">
        <f>J39/RES_summary!J$6</f>
        <v>14.859035752749699</v>
      </c>
      <c r="K117" s="113">
        <f>K39/RES_summary!K$6</f>
        <v>15.047336192305186</v>
      </c>
      <c r="L117" s="113">
        <f>L39/RES_summary!L$6</f>
        <v>15.230563102514681</v>
      </c>
      <c r="M117" s="113">
        <f>M39/RES_summary!M$6</f>
        <v>15.393133542448405</v>
      </c>
      <c r="N117" s="113">
        <f>N39/RES_summary!N$6</f>
        <v>15.572951647068278</v>
      </c>
      <c r="O117" s="113">
        <f>O39/RES_summary!O$6</f>
        <v>15.755850769088878</v>
      </c>
      <c r="P117" s="113">
        <f>P39/RES_summary!P$6</f>
        <v>15.936172826560901</v>
      </c>
      <c r="Q117" s="113">
        <f>Q39/RES_summary!Q$6</f>
        <v>16.12015828406069</v>
      </c>
    </row>
    <row r="118" spans="1:17" ht="12" customHeight="1" x14ac:dyDescent="0.3">
      <c r="A118" s="49" t="s">
        <v>26</v>
      </c>
      <c r="B118" s="112">
        <f>B40/RES_summary!B$6</f>
        <v>0.5261461256220149</v>
      </c>
      <c r="C118" s="112">
        <f>C40/RES_summary!C$6</f>
        <v>0.53497161027890672</v>
      </c>
      <c r="D118" s="112">
        <f>D40/RES_summary!D$6</f>
        <v>0.54631993241480492</v>
      </c>
      <c r="E118" s="112">
        <f>E40/RES_summary!E$6</f>
        <v>0.55785801194687135</v>
      </c>
      <c r="F118" s="112">
        <f>F40/RES_summary!F$6</f>
        <v>0.56914809783355869</v>
      </c>
      <c r="G118" s="112">
        <f>G40/RES_summary!G$6</f>
        <v>0.58298086556537609</v>
      </c>
      <c r="H118" s="112">
        <f>H40/RES_summary!H$6</f>
        <v>0.59696330814172971</v>
      </c>
      <c r="I118" s="112">
        <f>I40/RES_summary!I$6</f>
        <v>0.6136421175847705</v>
      </c>
      <c r="J118" s="112">
        <f>J40/RES_summary!J$6</f>
        <v>0.6320878165985081</v>
      </c>
      <c r="K118" s="112">
        <f>K40/RES_summary!K$6</f>
        <v>0.65090035063528617</v>
      </c>
      <c r="L118" s="112">
        <f>L40/RES_summary!L$6</f>
        <v>0.67271328063961666</v>
      </c>
      <c r="M118" s="112">
        <f>M40/RES_summary!M$6</f>
        <v>0.69225629059749272</v>
      </c>
      <c r="N118" s="112">
        <f>N40/RES_summary!N$6</f>
        <v>0.71418882992733512</v>
      </c>
      <c r="O118" s="112">
        <f>O40/RES_summary!O$6</f>
        <v>0.73775660133418464</v>
      </c>
      <c r="P118" s="112">
        <f>P40/RES_summary!P$6</f>
        <v>0.76322423474077972</v>
      </c>
      <c r="Q118" s="112">
        <f>Q40/RES_summary!Q$6</f>
        <v>0.79232755789243614</v>
      </c>
    </row>
    <row r="119" spans="1:17" s="28" customFormat="1" ht="12" customHeight="1" x14ac:dyDescent="0.3"/>
    <row r="120" spans="1:17" ht="12.9" customHeight="1" x14ac:dyDescent="0.3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" customHeight="1" x14ac:dyDescent="0.3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3">
      <c r="A122" s="87" t="s">
        <v>33</v>
      </c>
      <c r="B122" s="109">
        <f t="shared" ref="B122:Q122" si="40">B83*B109</f>
        <v>50.056939095491302</v>
      </c>
      <c r="C122" s="109">
        <f t="shared" si="40"/>
        <v>50.183842770075934</v>
      </c>
      <c r="D122" s="109">
        <f t="shared" si="40"/>
        <v>50.236146056783831</v>
      </c>
      <c r="E122" s="109">
        <f t="shared" si="40"/>
        <v>50.382408737499951</v>
      </c>
      <c r="F122" s="109">
        <f t="shared" si="40"/>
        <v>50.299876420226774</v>
      </c>
      <c r="G122" s="109">
        <f t="shared" si="40"/>
        <v>50.214618323696179</v>
      </c>
      <c r="H122" s="109">
        <f t="shared" si="40"/>
        <v>50.342922567668104</v>
      </c>
      <c r="I122" s="109">
        <f t="shared" si="40"/>
        <v>50.378098640728489</v>
      </c>
      <c r="J122" s="109">
        <f t="shared" si="40"/>
        <v>50.4817644912142</v>
      </c>
      <c r="K122" s="109">
        <f t="shared" si="40"/>
        <v>50.661612396875213</v>
      </c>
      <c r="L122" s="109">
        <f t="shared" si="40"/>
        <v>50.830582436612929</v>
      </c>
      <c r="M122" s="109">
        <f t="shared" si="40"/>
        <v>51.015673566731181</v>
      </c>
      <c r="N122" s="109">
        <f t="shared" si="40"/>
        <v>51.106922269363807</v>
      </c>
      <c r="O122" s="109">
        <f t="shared" si="40"/>
        <v>50.996760818343645</v>
      </c>
      <c r="P122" s="109">
        <f t="shared" si="40"/>
        <v>51.465387359692365</v>
      </c>
      <c r="Q122" s="109">
        <f t="shared" si="40"/>
        <v>51.721039760763006</v>
      </c>
    </row>
    <row r="123" spans="1:17" ht="12" customHeight="1" x14ac:dyDescent="0.3">
      <c r="A123" s="87" t="s">
        <v>53</v>
      </c>
      <c r="B123" s="109">
        <f t="shared" ref="B123:Q123" si="41">B84*B110</f>
        <v>242.65079329986176</v>
      </c>
      <c r="C123" s="109">
        <f t="shared" si="41"/>
        <v>238.97425496835703</v>
      </c>
      <c r="D123" s="109">
        <f t="shared" si="41"/>
        <v>236.0289395317472</v>
      </c>
      <c r="E123" s="109">
        <f t="shared" si="41"/>
        <v>233.68108461770564</v>
      </c>
      <c r="F123" s="109">
        <f t="shared" si="41"/>
        <v>231.50903761582038</v>
      </c>
      <c r="G123" s="109">
        <f t="shared" si="41"/>
        <v>229.5163814457446</v>
      </c>
      <c r="H123" s="109">
        <f t="shared" si="41"/>
        <v>227.08731794782275</v>
      </c>
      <c r="I123" s="109">
        <f t="shared" si="41"/>
        <v>225.80377243979623</v>
      </c>
      <c r="J123" s="109">
        <f t="shared" si="41"/>
        <v>224.20595073110468</v>
      </c>
      <c r="K123" s="109">
        <f t="shared" si="41"/>
        <v>222.04426751497596</v>
      </c>
      <c r="L123" s="109">
        <f t="shared" si="41"/>
        <v>220.18638552165515</v>
      </c>
      <c r="M123" s="109">
        <f t="shared" si="41"/>
        <v>217.68390064535427</v>
      </c>
      <c r="N123" s="109">
        <f t="shared" si="41"/>
        <v>215.22015052616521</v>
      </c>
      <c r="O123" s="109">
        <f t="shared" si="41"/>
        <v>212.19667366508611</v>
      </c>
      <c r="P123" s="109">
        <f t="shared" si="41"/>
        <v>210.05188464324306</v>
      </c>
      <c r="Q123" s="109">
        <f t="shared" si="41"/>
        <v>206.07401288661072</v>
      </c>
    </row>
    <row r="124" spans="1:17" ht="12" customHeight="1" x14ac:dyDescent="0.3">
      <c r="A124" s="87" t="s">
        <v>52</v>
      </c>
      <c r="B124" s="109">
        <f t="shared" ref="B124:Q124" si="42">B85*B111</f>
        <v>277.56121005059219</v>
      </c>
      <c r="C124" s="109">
        <f t="shared" si="42"/>
        <v>291.40968593333656</v>
      </c>
      <c r="D124" s="109">
        <f t="shared" si="42"/>
        <v>307.62849648743321</v>
      </c>
      <c r="E124" s="109">
        <f t="shared" si="42"/>
        <v>326.88506821324893</v>
      </c>
      <c r="F124" s="109">
        <f t="shared" si="42"/>
        <v>343.93978136957253</v>
      </c>
      <c r="G124" s="109">
        <f t="shared" si="42"/>
        <v>365.87749833556035</v>
      </c>
      <c r="H124" s="109">
        <f t="shared" si="42"/>
        <v>386.15063426051375</v>
      </c>
      <c r="I124" s="109">
        <f t="shared" si="42"/>
        <v>407.67892717238345</v>
      </c>
      <c r="J124" s="109">
        <f t="shared" si="42"/>
        <v>428.32621250484482</v>
      </c>
      <c r="K124" s="109">
        <f t="shared" si="42"/>
        <v>454.12266293346266</v>
      </c>
      <c r="L124" s="109">
        <f t="shared" si="42"/>
        <v>482.84222557985515</v>
      </c>
      <c r="M124" s="109">
        <f t="shared" si="42"/>
        <v>495.70010636720627</v>
      </c>
      <c r="N124" s="109">
        <f t="shared" si="42"/>
        <v>500.54726868386734</v>
      </c>
      <c r="O124" s="109">
        <f t="shared" si="42"/>
        <v>500.93236799995969</v>
      </c>
      <c r="P124" s="109">
        <f t="shared" si="42"/>
        <v>499.77042552072584</v>
      </c>
      <c r="Q124" s="109">
        <f t="shared" si="42"/>
        <v>497.25335822947341</v>
      </c>
    </row>
    <row r="125" spans="1:17" ht="12" customHeight="1" x14ac:dyDescent="0.3">
      <c r="A125" s="87" t="s">
        <v>51</v>
      </c>
      <c r="B125" s="109">
        <f t="shared" ref="B125:Q125" si="43">B86*B112</f>
        <v>128.75566344259377</v>
      </c>
      <c r="C125" s="109">
        <f t="shared" si="43"/>
        <v>131.87672139342757</v>
      </c>
      <c r="D125" s="109">
        <f t="shared" si="43"/>
        <v>135.84717635496722</v>
      </c>
      <c r="E125" s="109">
        <f t="shared" si="43"/>
        <v>140.29801213716473</v>
      </c>
      <c r="F125" s="109">
        <f t="shared" si="43"/>
        <v>144.47382333618762</v>
      </c>
      <c r="G125" s="109">
        <f t="shared" si="43"/>
        <v>148.48046974194449</v>
      </c>
      <c r="H125" s="109">
        <f t="shared" si="43"/>
        <v>153.13789664730743</v>
      </c>
      <c r="I125" s="109">
        <f t="shared" si="43"/>
        <v>158.40172914461795</v>
      </c>
      <c r="J125" s="109">
        <f t="shared" si="43"/>
        <v>164.61719907354708</v>
      </c>
      <c r="K125" s="109">
        <f t="shared" si="43"/>
        <v>170.44256630009815</v>
      </c>
      <c r="L125" s="109">
        <f t="shared" si="43"/>
        <v>175.48003661495872</v>
      </c>
      <c r="M125" s="109">
        <f t="shared" si="43"/>
        <v>176.88838512968681</v>
      </c>
      <c r="N125" s="109">
        <f t="shared" si="43"/>
        <v>178.2395582119604</v>
      </c>
      <c r="O125" s="109">
        <f t="shared" si="43"/>
        <v>179.54315997281557</v>
      </c>
      <c r="P125" s="109">
        <f t="shared" si="43"/>
        <v>180.82754246805851</v>
      </c>
      <c r="Q125" s="109">
        <f t="shared" si="43"/>
        <v>180.64654304306137</v>
      </c>
    </row>
    <row r="126" spans="1:17" ht="12.9" customHeight="1" x14ac:dyDescent="0.3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3">
      <c r="A127" s="87" t="s">
        <v>29</v>
      </c>
      <c r="B127" s="109">
        <f t="shared" ref="B127:Q127" si="44">B88*B114</f>
        <v>200.36768090754182</v>
      </c>
      <c r="C127" s="109">
        <f t="shared" si="44"/>
        <v>212.66013893959956</v>
      </c>
      <c r="D127" s="109">
        <f t="shared" si="44"/>
        <v>225.97439872005623</v>
      </c>
      <c r="E127" s="109">
        <f t="shared" si="44"/>
        <v>240.7877799589368</v>
      </c>
      <c r="F127" s="109">
        <f t="shared" si="44"/>
        <v>255.1360024054311</v>
      </c>
      <c r="G127" s="109">
        <f t="shared" si="44"/>
        <v>270.56935680411556</v>
      </c>
      <c r="H127" s="109">
        <f t="shared" si="44"/>
        <v>285.40185353997845</v>
      </c>
      <c r="I127" s="109">
        <f t="shared" si="44"/>
        <v>299.97159130835115</v>
      </c>
      <c r="J127" s="109">
        <f t="shared" si="44"/>
        <v>313.44757274669627</v>
      </c>
      <c r="K127" s="109">
        <f t="shared" si="44"/>
        <v>326.74440209021498</v>
      </c>
      <c r="L127" s="109">
        <f t="shared" si="44"/>
        <v>337.07324687811411</v>
      </c>
      <c r="M127" s="109">
        <f t="shared" si="44"/>
        <v>341.49031630873486</v>
      </c>
      <c r="N127" s="109">
        <f t="shared" si="44"/>
        <v>341.84718100283294</v>
      </c>
      <c r="O127" s="109">
        <f t="shared" si="44"/>
        <v>339.53364513588997</v>
      </c>
      <c r="P127" s="109">
        <f t="shared" si="44"/>
        <v>333.09684407987271</v>
      </c>
      <c r="Q127" s="109">
        <f t="shared" si="44"/>
        <v>324.05873242174437</v>
      </c>
    </row>
    <row r="128" spans="1:17" ht="12" customHeight="1" x14ac:dyDescent="0.3">
      <c r="A128" s="87" t="s">
        <v>28</v>
      </c>
      <c r="B128" s="109">
        <f t="shared" ref="B128:Q128" si="45">B89*B115</f>
        <v>120.80922795973693</v>
      </c>
      <c r="C128" s="109">
        <f t="shared" si="45"/>
        <v>126.43958057400083</v>
      </c>
      <c r="D128" s="109">
        <f t="shared" si="45"/>
        <v>132.37062031845755</v>
      </c>
      <c r="E128" s="109">
        <f t="shared" si="45"/>
        <v>141.03789914887156</v>
      </c>
      <c r="F128" s="109">
        <f t="shared" si="45"/>
        <v>151.1980198819117</v>
      </c>
      <c r="G128" s="109">
        <f t="shared" si="45"/>
        <v>159.19018375746234</v>
      </c>
      <c r="H128" s="109">
        <f t="shared" si="45"/>
        <v>167.56473594717366</v>
      </c>
      <c r="I128" s="109">
        <f t="shared" si="45"/>
        <v>176.22771146374711</v>
      </c>
      <c r="J128" s="109">
        <f t="shared" si="45"/>
        <v>182.99505627115721</v>
      </c>
      <c r="K128" s="109">
        <f t="shared" si="45"/>
        <v>190.21496663170205</v>
      </c>
      <c r="L128" s="109">
        <f t="shared" si="45"/>
        <v>196.65822610457803</v>
      </c>
      <c r="M128" s="109">
        <f t="shared" si="45"/>
        <v>200.65512283780049</v>
      </c>
      <c r="N128" s="109">
        <f t="shared" si="45"/>
        <v>204.45732592014053</v>
      </c>
      <c r="O128" s="109">
        <f t="shared" si="45"/>
        <v>206.66682611184052</v>
      </c>
      <c r="P128" s="109">
        <f t="shared" si="45"/>
        <v>205.60857584968235</v>
      </c>
      <c r="Q128" s="109">
        <f t="shared" si="45"/>
        <v>202.02084320421196</v>
      </c>
    </row>
    <row r="129" spans="1:17" ht="12.9" customHeight="1" x14ac:dyDescent="0.3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3">
      <c r="A130" s="54" t="s">
        <v>50</v>
      </c>
      <c r="B130" s="53">
        <f t="shared" ref="B130:Q130" si="46">B91*B117</f>
        <v>913.37719586726632</v>
      </c>
      <c r="C130" s="53">
        <f t="shared" si="46"/>
        <v>911.31920800088778</v>
      </c>
      <c r="D130" s="53">
        <f t="shared" si="46"/>
        <v>901.64151982278395</v>
      </c>
      <c r="E130" s="53">
        <f t="shared" si="46"/>
        <v>891.54721855177525</v>
      </c>
      <c r="F130" s="53">
        <f t="shared" si="46"/>
        <v>879.83948905695877</v>
      </c>
      <c r="G130" s="53">
        <f t="shared" si="46"/>
        <v>867.50914245704371</v>
      </c>
      <c r="H130" s="53">
        <f t="shared" si="46"/>
        <v>855.76713715605013</v>
      </c>
      <c r="I130" s="53">
        <f t="shared" si="46"/>
        <v>841.86434414855012</v>
      </c>
      <c r="J130" s="53">
        <f t="shared" si="46"/>
        <v>821.99269818925529</v>
      </c>
      <c r="K130" s="53">
        <f t="shared" si="46"/>
        <v>795.44051019598135</v>
      </c>
      <c r="L130" s="53">
        <f t="shared" si="46"/>
        <v>755.25555822078411</v>
      </c>
      <c r="M130" s="53">
        <f t="shared" si="46"/>
        <v>690.72158997468557</v>
      </c>
      <c r="N130" s="53">
        <f t="shared" si="46"/>
        <v>600.97758239170344</v>
      </c>
      <c r="O130" s="53">
        <f t="shared" si="46"/>
        <v>499.91168848949923</v>
      </c>
      <c r="P130" s="53">
        <f t="shared" si="46"/>
        <v>394.55043105942343</v>
      </c>
      <c r="Q130" s="53">
        <f t="shared" si="46"/>
        <v>287.54175142658153</v>
      </c>
    </row>
    <row r="131" spans="1:17" ht="12" customHeight="1" x14ac:dyDescent="0.3">
      <c r="A131" s="49" t="s">
        <v>26</v>
      </c>
      <c r="B131" s="48">
        <f t="shared" ref="B131:Q131" si="47">B92*B118</f>
        <v>5597.3063260934414</v>
      </c>
      <c r="C131" s="48">
        <f t="shared" si="47"/>
        <v>5645.7313524240908</v>
      </c>
      <c r="D131" s="48">
        <f t="shared" si="47"/>
        <v>5707.4864071847915</v>
      </c>
      <c r="E131" s="48">
        <f t="shared" si="47"/>
        <v>5761.5383084062423</v>
      </c>
      <c r="F131" s="48">
        <f t="shared" si="47"/>
        <v>5806.2222112836907</v>
      </c>
      <c r="G131" s="48">
        <f t="shared" si="47"/>
        <v>5867.5554110594567</v>
      </c>
      <c r="H131" s="48">
        <f t="shared" si="47"/>
        <v>5924.1019365725006</v>
      </c>
      <c r="I131" s="48">
        <f t="shared" si="47"/>
        <v>5995.8105830388977</v>
      </c>
      <c r="J131" s="48">
        <f t="shared" si="47"/>
        <v>6070.1462283962273</v>
      </c>
      <c r="K131" s="48">
        <f t="shared" si="47"/>
        <v>6129.4346064511647</v>
      </c>
      <c r="L131" s="48">
        <f t="shared" si="47"/>
        <v>6188.7764636167385</v>
      </c>
      <c r="M131" s="48">
        <f t="shared" si="47"/>
        <v>6242.2095926257971</v>
      </c>
      <c r="N131" s="48">
        <f t="shared" si="47"/>
        <v>6276.9413383906794</v>
      </c>
      <c r="O131" s="48">
        <f t="shared" si="47"/>
        <v>6290.7069894127153</v>
      </c>
      <c r="P131" s="48">
        <f t="shared" si="47"/>
        <v>6275.9370158680713</v>
      </c>
      <c r="Q131" s="48">
        <f t="shared" si="47"/>
        <v>6233.1113058031069</v>
      </c>
    </row>
    <row r="132" spans="1:17" s="28" customFormat="1" ht="12" customHeight="1" x14ac:dyDescent="0.3"/>
    <row r="133" spans="1:17" ht="12.9" customHeight="1" x14ac:dyDescent="0.3">
      <c r="A133" s="111" t="s">
        <v>48</v>
      </c>
      <c r="B133" s="110">
        <f t="shared" ref="B133" si="48">SUM(B134,B139,B142)</f>
        <v>1772.0324337849556</v>
      </c>
      <c r="C133" s="110">
        <f t="shared" ref="C133:Q133" si="49">SUM(C134,C139,C142)</f>
        <v>1810.2667756183703</v>
      </c>
      <c r="D133" s="110">
        <f t="shared" si="49"/>
        <v>1849.8699498746419</v>
      </c>
      <c r="E133" s="110">
        <f t="shared" si="49"/>
        <v>1898.0477752840839</v>
      </c>
      <c r="F133" s="110">
        <f t="shared" si="49"/>
        <v>1942.441227241595</v>
      </c>
      <c r="G133" s="110">
        <f t="shared" si="49"/>
        <v>1989.0929420729149</v>
      </c>
      <c r="H133" s="110">
        <f t="shared" si="49"/>
        <v>2037.4564595113195</v>
      </c>
      <c r="I133" s="110">
        <f t="shared" si="49"/>
        <v>2084.2147852065209</v>
      </c>
      <c r="J133" s="110">
        <f t="shared" si="49"/>
        <v>2121.8839541233065</v>
      </c>
      <c r="K133" s="110">
        <f t="shared" si="49"/>
        <v>2155.0549028161322</v>
      </c>
      <c r="L133" s="110">
        <f t="shared" si="49"/>
        <v>2179.7462110081465</v>
      </c>
      <c r="M133" s="110">
        <f t="shared" si="49"/>
        <v>2170.6457227863575</v>
      </c>
      <c r="N133" s="110">
        <f t="shared" si="49"/>
        <v>2138.2422010375331</v>
      </c>
      <c r="O133" s="110">
        <f t="shared" si="49"/>
        <v>2092.659161659928</v>
      </c>
      <c r="P133" s="110">
        <f t="shared" si="49"/>
        <v>2038.5805350498886</v>
      </c>
      <c r="Q133" s="110">
        <f t="shared" si="49"/>
        <v>1974.0016263322316</v>
      </c>
    </row>
    <row r="134" spans="1:17" ht="12.9" customHeight="1" x14ac:dyDescent="0.3">
      <c r="A134" s="40" t="s">
        <v>130</v>
      </c>
      <c r="B134" s="55">
        <f t="shared" ref="B134" si="50">SUM(B135:B138)</f>
        <v>739.75147528799721</v>
      </c>
      <c r="C134" s="55">
        <f t="shared" ref="C134:Q134" si="51">SUM(C135:C138)</f>
        <v>742.32679485544963</v>
      </c>
      <c r="D134" s="55">
        <f t="shared" si="51"/>
        <v>748.4381346520604</v>
      </c>
      <c r="E134" s="55">
        <f t="shared" si="51"/>
        <v>759.03638126845601</v>
      </c>
      <c r="F134" s="55">
        <f t="shared" si="51"/>
        <v>766.20436468715729</v>
      </c>
      <c r="G134" s="55">
        <f t="shared" si="51"/>
        <v>774.96795345198677</v>
      </c>
      <c r="H134" s="55">
        <f t="shared" si="51"/>
        <v>785.38090125316546</v>
      </c>
      <c r="I134" s="55">
        <f t="shared" si="51"/>
        <v>795.42995631939255</v>
      </c>
      <c r="J134" s="55">
        <f t="shared" si="51"/>
        <v>805.14791401624632</v>
      </c>
      <c r="K134" s="55">
        <f t="shared" si="51"/>
        <v>816.3885286683726</v>
      </c>
      <c r="L134" s="55">
        <f t="shared" si="51"/>
        <v>828.80695820766573</v>
      </c>
      <c r="M134" s="55">
        <f t="shared" si="51"/>
        <v>833.52179677232152</v>
      </c>
      <c r="N134" s="55">
        <f t="shared" si="51"/>
        <v>837.90263434446615</v>
      </c>
      <c r="O134" s="55">
        <f t="shared" si="51"/>
        <v>840.56173898317513</v>
      </c>
      <c r="P134" s="55">
        <f t="shared" si="51"/>
        <v>847.35837903959737</v>
      </c>
      <c r="Q134" s="55">
        <f t="shared" si="51"/>
        <v>851.53167962276848</v>
      </c>
    </row>
    <row r="135" spans="1:17" ht="12" customHeight="1" x14ac:dyDescent="0.3">
      <c r="A135" s="87" t="s">
        <v>33</v>
      </c>
      <c r="B135" s="109">
        <f>B5*1000000/0.086/RES_summary!B$6</f>
        <v>438.4987864765036</v>
      </c>
      <c r="C135" s="109">
        <f>C5*1000000/0.086/RES_summary!C$6</f>
        <v>439.61046266586487</v>
      </c>
      <c r="D135" s="109">
        <f>D5*1000000/0.086/RES_summary!D$6</f>
        <v>440.06863945742623</v>
      </c>
      <c r="E135" s="109">
        <f>E5*1000000/0.086/RES_summary!E$6</f>
        <v>441.34990054049939</v>
      </c>
      <c r="F135" s="109">
        <f>F5*1000000/0.086/RES_summary!F$6</f>
        <v>440.62691744118609</v>
      </c>
      <c r="G135" s="109">
        <f>G5*1000000/0.086/RES_summary!G$6</f>
        <v>439.88005651557825</v>
      </c>
      <c r="H135" s="109">
        <f>H5*1000000/0.086/RES_summary!H$6</f>
        <v>441.00400169277225</v>
      </c>
      <c r="I135" s="109">
        <f>I5*1000000/0.086/RES_summary!I$6</f>
        <v>441.31214409278135</v>
      </c>
      <c r="J135" s="109">
        <f>J5*1000000/0.086/RES_summary!J$6</f>
        <v>442.22025694303613</v>
      </c>
      <c r="K135" s="109">
        <f>K5*1000000/0.086/RES_summary!K$6</f>
        <v>443.79572459662666</v>
      </c>
      <c r="L135" s="109">
        <f>L5*1000000/0.086/RES_summary!L$6</f>
        <v>445.27590214472895</v>
      </c>
      <c r="M135" s="109">
        <f>M5*1000000/0.086/RES_summary!M$6</f>
        <v>446.89730044456485</v>
      </c>
      <c r="N135" s="109">
        <f>N5*1000000/0.086/RES_summary!N$6</f>
        <v>447.69663907962661</v>
      </c>
      <c r="O135" s="109">
        <f>O5*1000000/0.086/RES_summary!O$6</f>
        <v>446.73162476869027</v>
      </c>
      <c r="P135" s="109">
        <f>P5*1000000/0.086/RES_summary!P$6</f>
        <v>450.83679327090488</v>
      </c>
      <c r="Q135" s="109">
        <f>Q5*1000000/0.086/RES_summary!Q$6</f>
        <v>453.07630830428371</v>
      </c>
    </row>
    <row r="136" spans="1:17" ht="12" customHeight="1" x14ac:dyDescent="0.3">
      <c r="A136" s="87" t="s">
        <v>53</v>
      </c>
      <c r="B136" s="109">
        <f>B6*1000000/0.086/RES_summary!B$6</f>
        <v>173.61494251621284</v>
      </c>
      <c r="C136" s="109">
        <f>C6*1000000/0.086/RES_summary!C$6</f>
        <v>168.99983780579464</v>
      </c>
      <c r="D136" s="109">
        <f>D6*1000000/0.086/RES_summary!D$6</f>
        <v>167.7120414558554</v>
      </c>
      <c r="E136" s="109">
        <f>E6*1000000/0.086/RES_summary!E$6</f>
        <v>167.61946413298401</v>
      </c>
      <c r="F136" s="109">
        <f>F6*1000000/0.086/RES_summary!F$6</f>
        <v>167.63264226900466</v>
      </c>
      <c r="G136" s="109">
        <f>G6*1000000/0.086/RES_summary!G$6</f>
        <v>167.97024912693016</v>
      </c>
      <c r="H136" s="109">
        <f>H6*1000000/0.086/RES_summary!H$6</f>
        <v>167.90928131908944</v>
      </c>
      <c r="I136" s="109">
        <f>I6*1000000/0.086/RES_summary!I$6</f>
        <v>167.64872440117364</v>
      </c>
      <c r="J136" s="109">
        <f>J6*1000000/0.086/RES_summary!J$6</f>
        <v>166.6268281764961</v>
      </c>
      <c r="K136" s="109">
        <f>K6*1000000/0.086/RES_summary!K$6</f>
        <v>165.96466338871511</v>
      </c>
      <c r="L136" s="109">
        <f>L6*1000000/0.086/RES_summary!L$6</f>
        <v>165.84868602785443</v>
      </c>
      <c r="M136" s="109">
        <f>M6*1000000/0.086/RES_summary!M$6</f>
        <v>166.0485296788504</v>
      </c>
      <c r="N136" s="109">
        <f>N6*1000000/0.086/RES_summary!N$6</f>
        <v>166.37299272194895</v>
      </c>
      <c r="O136" s="109">
        <f>O6*1000000/0.086/RES_summary!O$6</f>
        <v>166.00908150087264</v>
      </c>
      <c r="P136" s="109">
        <f>P6*1000000/0.086/RES_summary!P$6</f>
        <v>165.87897211449999</v>
      </c>
      <c r="Q136" s="109">
        <f>Q6*1000000/0.086/RES_summary!Q$6</f>
        <v>165.89996732546709</v>
      </c>
    </row>
    <row r="137" spans="1:17" ht="12" customHeight="1" x14ac:dyDescent="0.3">
      <c r="A137" s="87" t="s">
        <v>52</v>
      </c>
      <c r="B137" s="109">
        <f>B7*1000000/0.086/RES_summary!B$6</f>
        <v>61.477097650166392</v>
      </c>
      <c r="C137" s="109">
        <f>C7*1000000/0.086/RES_summary!C$6</f>
        <v>65.473500776564833</v>
      </c>
      <c r="D137" s="109">
        <f>D7*1000000/0.086/RES_summary!D$6</f>
        <v>69.797302963638899</v>
      </c>
      <c r="E137" s="109">
        <f>E7*1000000/0.086/RES_summary!E$6</f>
        <v>76.100171755764578</v>
      </c>
      <c r="F137" s="109">
        <f>F7*1000000/0.086/RES_summary!F$6</f>
        <v>80.938372666035434</v>
      </c>
      <c r="G137" s="109">
        <f>G7*1000000/0.086/RES_summary!G$6</f>
        <v>86.968157326721069</v>
      </c>
      <c r="H137" s="109">
        <f>H7*1000000/0.086/RES_summary!H$6</f>
        <v>92.780366377027818</v>
      </c>
      <c r="I137" s="109">
        <f>I7*1000000/0.086/RES_summary!I$6</f>
        <v>98.97589137584653</v>
      </c>
      <c r="J137" s="109">
        <f>J7*1000000/0.086/RES_summary!J$6</f>
        <v>104.70668211682239</v>
      </c>
      <c r="K137" s="109">
        <f>K7*1000000/0.086/RES_summary!K$6</f>
        <v>111.24512290565565</v>
      </c>
      <c r="L137" s="109">
        <f>L7*1000000/0.086/RES_summary!L$6</f>
        <v>118.49175262964727</v>
      </c>
      <c r="M137" s="109">
        <f>M7*1000000/0.086/RES_summary!M$6</f>
        <v>119.98374100819137</v>
      </c>
      <c r="N137" s="109">
        <f>N7*1000000/0.086/RES_summary!N$6</f>
        <v>121.50806186710534</v>
      </c>
      <c r="O137" s="109">
        <f>O7*1000000/0.086/RES_summary!O$6</f>
        <v>123.62680189223882</v>
      </c>
      <c r="P137" s="109">
        <f>P7*1000000/0.086/RES_summary!P$6</f>
        <v>124.81897306091835</v>
      </c>
      <c r="Q137" s="109">
        <f>Q7*1000000/0.086/RES_summary!Q$6</f>
        <v>125.86556429114792</v>
      </c>
    </row>
    <row r="138" spans="1:17" ht="12" customHeight="1" x14ac:dyDescent="0.3">
      <c r="A138" s="87" t="s">
        <v>51</v>
      </c>
      <c r="B138" s="109">
        <f>B8*1000000/0.086/RES_summary!B$6</f>
        <v>66.160648645114364</v>
      </c>
      <c r="C138" s="109">
        <f>C8*1000000/0.086/RES_summary!C$6</f>
        <v>68.242993607225316</v>
      </c>
      <c r="D138" s="109">
        <f>D8*1000000/0.086/RES_summary!D$6</f>
        <v>70.860150775139772</v>
      </c>
      <c r="E138" s="109">
        <f>E8*1000000/0.086/RES_summary!E$6</f>
        <v>73.966844839208065</v>
      </c>
      <c r="F138" s="109">
        <f>F8*1000000/0.086/RES_summary!F$6</f>
        <v>77.00643231093116</v>
      </c>
      <c r="G138" s="109">
        <f>G8*1000000/0.086/RES_summary!G$6</f>
        <v>80.149490482757301</v>
      </c>
      <c r="H138" s="109">
        <f>H8*1000000/0.086/RES_summary!H$6</f>
        <v>83.687251864275964</v>
      </c>
      <c r="I138" s="109">
        <f>I8*1000000/0.086/RES_summary!I$6</f>
        <v>87.493196449590982</v>
      </c>
      <c r="J138" s="109">
        <f>J8*1000000/0.086/RES_summary!J$6</f>
        <v>91.594146779891602</v>
      </c>
      <c r="K138" s="109">
        <f>K8*1000000/0.086/RES_summary!K$6</f>
        <v>95.383017777375073</v>
      </c>
      <c r="L138" s="109">
        <f>L8*1000000/0.086/RES_summary!L$6</f>
        <v>99.190617405435148</v>
      </c>
      <c r="M138" s="109">
        <f>M8*1000000/0.086/RES_summary!M$6</f>
        <v>100.59222564071489</v>
      </c>
      <c r="N138" s="109">
        <f>N8*1000000/0.086/RES_summary!N$6</f>
        <v>102.32494067578533</v>
      </c>
      <c r="O138" s="109">
        <f>O8*1000000/0.086/RES_summary!O$6</f>
        <v>104.19423082137341</v>
      </c>
      <c r="P138" s="109">
        <f>P8*1000000/0.086/RES_summary!P$6</f>
        <v>105.82364059327409</v>
      </c>
      <c r="Q138" s="109">
        <f>Q8*1000000/0.086/RES_summary!Q$6</f>
        <v>106.68983970186969</v>
      </c>
    </row>
    <row r="139" spans="1:17" ht="12.9" customHeight="1" x14ac:dyDescent="0.3">
      <c r="A139" s="40" t="s">
        <v>129</v>
      </c>
      <c r="B139" s="55">
        <f t="shared" ref="B139" si="52">SUM(B140:B141)</f>
        <v>393.95484865555477</v>
      </c>
      <c r="C139" s="55">
        <f t="shared" ref="C139:Q139" si="53">SUM(C140:C141)</f>
        <v>424.73595132409503</v>
      </c>
      <c r="D139" s="55">
        <f t="shared" si="53"/>
        <v>457.53792267115927</v>
      </c>
      <c r="E139" s="55">
        <f t="shared" si="53"/>
        <v>495.17329219130619</v>
      </c>
      <c r="F139" s="55">
        <f t="shared" si="53"/>
        <v>533.46331688939404</v>
      </c>
      <c r="G139" s="55">
        <f t="shared" si="53"/>
        <v>572.21442379661289</v>
      </c>
      <c r="H139" s="55">
        <f t="shared" si="53"/>
        <v>610.73648872513684</v>
      </c>
      <c r="I139" s="55">
        <f t="shared" si="53"/>
        <v>648.93909489889563</v>
      </c>
      <c r="J139" s="55">
        <f t="shared" si="53"/>
        <v>682.97709198418568</v>
      </c>
      <c r="K139" s="55">
        <f t="shared" si="53"/>
        <v>716.08286786180554</v>
      </c>
      <c r="L139" s="55">
        <f t="shared" si="53"/>
        <v>745.43243265086221</v>
      </c>
      <c r="M139" s="55">
        <f t="shared" si="53"/>
        <v>762.07306900128367</v>
      </c>
      <c r="N139" s="55">
        <f t="shared" si="53"/>
        <v>770.41479480275302</v>
      </c>
      <c r="O139" s="55">
        <f t="shared" si="53"/>
        <v>773.29659481516501</v>
      </c>
      <c r="P139" s="55">
        <f t="shared" si="53"/>
        <v>766.4156943583464</v>
      </c>
      <c r="Q139" s="55">
        <f t="shared" si="53"/>
        <v>753.14227643490221</v>
      </c>
    </row>
    <row r="140" spans="1:17" ht="12" customHeight="1" x14ac:dyDescent="0.3">
      <c r="A140" s="87" t="s">
        <v>29</v>
      </c>
      <c r="B140" s="109">
        <f>B10*1000000/0.086/RES_summary!B$6</f>
        <v>312.82223127651122</v>
      </c>
      <c r="C140" s="109">
        <f>C10*1000000/0.086/RES_summary!C$6</f>
        <v>338.28932617319208</v>
      </c>
      <c r="D140" s="109">
        <f>D10*1000000/0.086/RES_summary!D$6</f>
        <v>365.58813743847759</v>
      </c>
      <c r="E140" s="109">
        <f>E10*1000000/0.086/RES_summary!E$6</f>
        <v>395.67915342744755</v>
      </c>
      <c r="F140" s="109">
        <f>F10*1000000/0.086/RES_summary!F$6</f>
        <v>425.42292375696184</v>
      </c>
      <c r="G140" s="109">
        <f>G10*1000000/0.086/RES_summary!G$6</f>
        <v>457.1309500147301</v>
      </c>
      <c r="H140" s="109">
        <f>H10*1000000/0.086/RES_summary!H$6</f>
        <v>488.29095863353757</v>
      </c>
      <c r="I140" s="109">
        <f>I10*1000000/0.086/RES_summary!I$6</f>
        <v>518.93507443817668</v>
      </c>
      <c r="J140" s="109">
        <f>J10*1000000/0.086/RES_summary!J$6</f>
        <v>547.01725104987281</v>
      </c>
      <c r="K140" s="109">
        <f>K10*1000000/0.086/RES_summary!K$6</f>
        <v>573.98667958545923</v>
      </c>
      <c r="L140" s="109">
        <f>L10*1000000/0.086/RES_summary!L$6</f>
        <v>597.41741850120843</v>
      </c>
      <c r="M140" s="109">
        <f>M10*1000000/0.086/RES_summary!M$6</f>
        <v>610.1011662503372</v>
      </c>
      <c r="N140" s="109">
        <f>N10*1000000/0.086/RES_summary!N$6</f>
        <v>614.78588989911259</v>
      </c>
      <c r="O140" s="109">
        <f>O10*1000000/0.086/RES_summary!O$6</f>
        <v>614.99996473882175</v>
      </c>
      <c r="P140" s="109">
        <f>P10*1000000/0.086/RES_summary!P$6</f>
        <v>607.86432749703999</v>
      </c>
      <c r="Q140" s="109">
        <f>Q10*1000000/0.086/RES_summary!Q$6</f>
        <v>596.13701457739558</v>
      </c>
    </row>
    <row r="141" spans="1:17" ht="12" customHeight="1" x14ac:dyDescent="0.3">
      <c r="A141" s="87" t="s">
        <v>28</v>
      </c>
      <c r="B141" s="109">
        <f>B11*1000000/0.086/RES_summary!B$6</f>
        <v>81.132617379043538</v>
      </c>
      <c r="C141" s="109">
        <f>C11*1000000/0.086/RES_summary!C$6</f>
        <v>86.446625150902946</v>
      </c>
      <c r="D141" s="109">
        <f>D11*1000000/0.086/RES_summary!D$6</f>
        <v>91.949785232681691</v>
      </c>
      <c r="E141" s="109">
        <f>E11*1000000/0.086/RES_summary!E$6</f>
        <v>99.494138763858629</v>
      </c>
      <c r="F141" s="109">
        <f>F11*1000000/0.086/RES_summary!F$6</f>
        <v>108.04039313243224</v>
      </c>
      <c r="G141" s="109">
        <f>G11*1000000/0.086/RES_summary!G$6</f>
        <v>115.08347378188279</v>
      </c>
      <c r="H141" s="109">
        <f>H11*1000000/0.086/RES_summary!H$6</f>
        <v>122.44553009159927</v>
      </c>
      <c r="I141" s="109">
        <f>I11*1000000/0.086/RES_summary!I$6</f>
        <v>130.00402046071898</v>
      </c>
      <c r="J141" s="109">
        <f>J11*1000000/0.086/RES_summary!J$6</f>
        <v>135.95984093431287</v>
      </c>
      <c r="K141" s="109">
        <f>K11*1000000/0.086/RES_summary!K$6</f>
        <v>142.09618827634631</v>
      </c>
      <c r="L141" s="109">
        <f>L11*1000000/0.086/RES_summary!L$6</f>
        <v>148.01501414965378</v>
      </c>
      <c r="M141" s="109">
        <f>M11*1000000/0.086/RES_summary!M$6</f>
        <v>151.97190275094644</v>
      </c>
      <c r="N141" s="109">
        <f>N11*1000000/0.086/RES_summary!N$6</f>
        <v>155.62890490364043</v>
      </c>
      <c r="O141" s="109">
        <f>O11*1000000/0.086/RES_summary!O$6</f>
        <v>158.29663007634329</v>
      </c>
      <c r="P141" s="109">
        <f>P11*1000000/0.086/RES_summary!P$6</f>
        <v>158.55136686130643</v>
      </c>
      <c r="Q141" s="109">
        <f>Q11*1000000/0.086/RES_summary!Q$6</f>
        <v>157.00526185750664</v>
      </c>
    </row>
    <row r="142" spans="1:17" ht="12.9" customHeight="1" x14ac:dyDescent="0.3">
      <c r="A142" s="40" t="s">
        <v>128</v>
      </c>
      <c r="B142" s="55">
        <f t="shared" ref="B142" si="54">SUM(B143:B144)</f>
        <v>638.32610984140376</v>
      </c>
      <c r="C142" s="55">
        <f t="shared" ref="C142:Q142" si="55">SUM(C143:C144)</f>
        <v>643.2040294388255</v>
      </c>
      <c r="D142" s="55">
        <f t="shared" si="55"/>
        <v>643.89389255142214</v>
      </c>
      <c r="E142" s="55">
        <f t="shared" si="55"/>
        <v>643.83810182432171</v>
      </c>
      <c r="F142" s="55">
        <f t="shared" si="55"/>
        <v>642.77354566504368</v>
      </c>
      <c r="G142" s="55">
        <f t="shared" si="55"/>
        <v>641.91056482431543</v>
      </c>
      <c r="H142" s="55">
        <f t="shared" si="55"/>
        <v>641.33906953301721</v>
      </c>
      <c r="I142" s="55">
        <f t="shared" si="55"/>
        <v>639.84573398823284</v>
      </c>
      <c r="J142" s="55">
        <f t="shared" si="55"/>
        <v>633.7589481228747</v>
      </c>
      <c r="K142" s="55">
        <f t="shared" si="55"/>
        <v>622.58350628595429</v>
      </c>
      <c r="L142" s="55">
        <f t="shared" si="55"/>
        <v>605.50682014961853</v>
      </c>
      <c r="M142" s="55">
        <f t="shared" si="55"/>
        <v>575.05085701275232</v>
      </c>
      <c r="N142" s="55">
        <f t="shared" si="55"/>
        <v>529.9247718903141</v>
      </c>
      <c r="O142" s="55">
        <f t="shared" si="55"/>
        <v>478.80082786158795</v>
      </c>
      <c r="P142" s="55">
        <f t="shared" si="55"/>
        <v>424.8064616519448</v>
      </c>
      <c r="Q142" s="55">
        <f t="shared" si="55"/>
        <v>369.32767027456089</v>
      </c>
    </row>
    <row r="143" spans="1:17" ht="12" customHeight="1" x14ac:dyDescent="0.3">
      <c r="A143" s="54" t="s">
        <v>50</v>
      </c>
      <c r="B143" s="53">
        <f>B13*1000000/0.086/RES_summary!B$6</f>
        <v>475.55679399173499</v>
      </c>
      <c r="C143" s="53">
        <f>C13*1000000/0.086/RES_summary!C$6</f>
        <v>475.68021787022542</v>
      </c>
      <c r="D143" s="53">
        <f>D13*1000000/0.086/RES_summary!D$6</f>
        <v>471.46538947492581</v>
      </c>
      <c r="E143" s="53">
        <f>E13*1000000/0.086/RES_summary!E$6</f>
        <v>466.86353210502273</v>
      </c>
      <c r="F143" s="53">
        <f>F13*1000000/0.086/RES_summary!F$6</f>
        <v>461.59235565812236</v>
      </c>
      <c r="G143" s="53">
        <f>G13*1000000/0.086/RES_summary!G$6</f>
        <v>456.05495449561005</v>
      </c>
      <c r="H143" s="53">
        <f>H13*1000000/0.086/RES_summary!H$6</f>
        <v>450.94951104156684</v>
      </c>
      <c r="I143" s="53">
        <f>I13*1000000/0.086/RES_summary!I$6</f>
        <v>444.54996131235237</v>
      </c>
      <c r="J143" s="53">
        <f>J13*1000000/0.086/RES_summary!J$6</f>
        <v>433.95018178975869</v>
      </c>
      <c r="K143" s="53">
        <f>K13*1000000/0.086/RES_summary!K$6</f>
        <v>419.16515051133769</v>
      </c>
      <c r="L143" s="53">
        <f>L13*1000000/0.086/RES_summary!L$6</f>
        <v>398.12268759182473</v>
      </c>
      <c r="M143" s="53">
        <f>M13*1000000/0.086/RES_summary!M$6</f>
        <v>364.00248088223884</v>
      </c>
      <c r="N143" s="53">
        <f>N13*1000000/0.086/RES_summary!N$6</f>
        <v>316.15424903547137</v>
      </c>
      <c r="O143" s="53">
        <f>O13*1000000/0.086/RES_summary!O$6</f>
        <v>262.79822477003063</v>
      </c>
      <c r="P143" s="53">
        <f>P13*1000000/0.086/RES_summary!P$6</f>
        <v>207.44079149004665</v>
      </c>
      <c r="Q143" s="53">
        <f>Q13*1000000/0.086/RES_summary!Q$6</f>
        <v>151.4408040244181</v>
      </c>
    </row>
    <row r="144" spans="1:17" ht="12" customHeight="1" x14ac:dyDescent="0.3">
      <c r="A144" s="49" t="s">
        <v>26</v>
      </c>
      <c r="B144" s="48">
        <f>B14*1000000/0.086/RES_summary!B$6</f>
        <v>162.76931584966877</v>
      </c>
      <c r="C144" s="48">
        <f>C14*1000000/0.086/RES_summary!C$6</f>
        <v>167.52381156860014</v>
      </c>
      <c r="D144" s="48">
        <f>D14*1000000/0.086/RES_summary!D$6</f>
        <v>172.42850307649633</v>
      </c>
      <c r="E144" s="48">
        <f>E14*1000000/0.086/RES_summary!E$6</f>
        <v>176.97456971929896</v>
      </c>
      <c r="F144" s="48">
        <f>F14*1000000/0.086/RES_summary!F$6</f>
        <v>181.18119000692127</v>
      </c>
      <c r="G144" s="48">
        <f>G14*1000000/0.086/RES_summary!G$6</f>
        <v>185.85561032870538</v>
      </c>
      <c r="H144" s="48">
        <f>H14*1000000/0.086/RES_summary!H$6</f>
        <v>190.38955849145032</v>
      </c>
      <c r="I144" s="48">
        <f>I14*1000000/0.086/RES_summary!I$6</f>
        <v>195.2957726758805</v>
      </c>
      <c r="J144" s="48">
        <f>J14*1000000/0.086/RES_summary!J$6</f>
        <v>199.80876633311598</v>
      </c>
      <c r="K144" s="48">
        <f>K14*1000000/0.086/RES_summary!K$6</f>
        <v>203.41835577461663</v>
      </c>
      <c r="L144" s="48">
        <f>L14*1000000/0.086/RES_summary!L$6</f>
        <v>207.38413255779375</v>
      </c>
      <c r="M144" s="48">
        <f>M14*1000000/0.086/RES_summary!M$6</f>
        <v>211.04837613051347</v>
      </c>
      <c r="N144" s="48">
        <f>N14*1000000/0.086/RES_summary!N$6</f>
        <v>213.77052285484271</v>
      </c>
      <c r="O144" s="48">
        <f>O14*1000000/0.086/RES_summary!O$6</f>
        <v>216.00260309155732</v>
      </c>
      <c r="P144" s="48">
        <f>P14*1000000/0.086/RES_summary!P$6</f>
        <v>217.36567016189818</v>
      </c>
      <c r="Q144" s="48">
        <f>Q14*1000000/0.086/RES_summary!Q$6</f>
        <v>217.88686625014282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41" t="s">
        <v>118</v>
      </c>
      <c r="B3" s="144">
        <v>7439.334727032604</v>
      </c>
      <c r="C3" s="144">
        <v>7510.6947480769522</v>
      </c>
      <c r="D3" s="144">
        <v>7569.0953318482862</v>
      </c>
      <c r="E3" s="144">
        <v>7655.7143426530129</v>
      </c>
      <c r="F3" s="144">
        <v>7710.7167835267619</v>
      </c>
      <c r="G3" s="144">
        <v>7753.4169937782481</v>
      </c>
      <c r="H3" s="144">
        <v>7817.8642710185677</v>
      </c>
      <c r="I3" s="144">
        <v>7882.6857353672667</v>
      </c>
      <c r="J3" s="144">
        <v>7981.969382022904</v>
      </c>
      <c r="K3" s="144">
        <v>8075.9527674811206</v>
      </c>
      <c r="L3" s="144">
        <v>8168.9380191501432</v>
      </c>
      <c r="M3" s="144">
        <v>8233.872222010099</v>
      </c>
      <c r="N3" s="144">
        <v>8318.9031096460021</v>
      </c>
      <c r="O3" s="144">
        <v>8346.1386083174348</v>
      </c>
      <c r="P3" s="144">
        <v>8493.2751680082201</v>
      </c>
      <c r="Q3" s="144">
        <v>8591.7585863895329</v>
      </c>
    </row>
    <row r="4" spans="1:17" ht="12" customHeight="1" x14ac:dyDescent="0.3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" customHeight="1" x14ac:dyDescent="0.3">
      <c r="A5" s="141" t="s">
        <v>138</v>
      </c>
      <c r="B5" s="144">
        <v>9874.8735359358179</v>
      </c>
      <c r="C5" s="144">
        <v>9969.5958745844728</v>
      </c>
      <c r="D5" s="144">
        <v>10047.116029319701</v>
      </c>
      <c r="E5" s="144">
        <v>10162.092947134195</v>
      </c>
      <c r="F5" s="144">
        <v>10235.102452382354</v>
      </c>
      <c r="G5" s="144">
        <v>10291.782141045787</v>
      </c>
      <c r="H5" s="144">
        <v>10377.328595915065</v>
      </c>
      <c r="I5" s="144">
        <v>10463.371741753306</v>
      </c>
      <c r="J5" s="144">
        <v>10595.15952801172</v>
      </c>
      <c r="K5" s="144">
        <v>10719.911818361907</v>
      </c>
      <c r="L5" s="144">
        <v>10843.339199254207</v>
      </c>
      <c r="M5" s="144">
        <v>10929.531992686239</v>
      </c>
      <c r="N5" s="144">
        <v>11042.400857021887</v>
      </c>
      <c r="O5" s="144">
        <v>11078.552894124239</v>
      </c>
      <c r="P5" s="144">
        <v>11273.859997887101</v>
      </c>
      <c r="Q5" s="144">
        <v>11404.585571824278</v>
      </c>
    </row>
    <row r="6" spans="1:17" ht="12" customHeight="1" x14ac:dyDescent="0.3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" customHeight="1" x14ac:dyDescent="0.3">
      <c r="A7" s="135" t="s">
        <v>137</v>
      </c>
      <c r="B7" s="62">
        <v>202477853.00220445</v>
      </c>
      <c r="C7" s="62">
        <v>208135590.23619688</v>
      </c>
      <c r="D7" s="62">
        <v>214059566.79596061</v>
      </c>
      <c r="E7" s="62">
        <v>221385784.49115866</v>
      </c>
      <c r="F7" s="62">
        <v>227999661.30071297</v>
      </c>
      <c r="G7" s="62">
        <v>234572358.39339814</v>
      </c>
      <c r="H7" s="62">
        <v>242342811.24636757</v>
      </c>
      <c r="I7" s="62">
        <v>250450819.08587939</v>
      </c>
      <c r="J7" s="62">
        <v>260311881.64182368</v>
      </c>
      <c r="K7" s="62">
        <v>270521070.3677929</v>
      </c>
      <c r="L7" s="62">
        <v>281386018.66734427</v>
      </c>
      <c r="M7" s="62">
        <v>291932612.45448667</v>
      </c>
      <c r="N7" s="62">
        <v>304497582.58345735</v>
      </c>
      <c r="O7" s="62">
        <v>316257646.0505777</v>
      </c>
      <c r="P7" s="62">
        <v>329569095.51019704</v>
      </c>
      <c r="Q7" s="62">
        <v>342024030.26513481</v>
      </c>
    </row>
    <row r="8" spans="1:17" ht="12.9" customHeight="1" x14ac:dyDescent="0.3">
      <c r="A8" s="133" t="s">
        <v>136</v>
      </c>
      <c r="B8" s="143"/>
      <c r="C8" s="143">
        <v>19016902.506252132</v>
      </c>
      <c r="D8" s="143">
        <v>19610661.920953568</v>
      </c>
      <c r="E8" s="143">
        <v>21350675.536506921</v>
      </c>
      <c r="F8" s="143">
        <v>20986778.826983623</v>
      </c>
      <c r="G8" s="143">
        <v>21305155.864247445</v>
      </c>
      <c r="H8" s="143">
        <v>22874044.713224076</v>
      </c>
      <c r="I8" s="143">
        <v>23594797.136912957</v>
      </c>
      <c r="J8" s="143">
        <v>25743627.384407312</v>
      </c>
      <c r="K8" s="143">
        <v>26500648.228413239</v>
      </c>
      <c r="L8" s="143">
        <v>27578991.647993561</v>
      </c>
      <c r="M8" s="143">
        <v>27697510.951205365</v>
      </c>
      <c r="N8" s="143">
        <v>30167684.552499268</v>
      </c>
      <c r="O8" s="143">
        <v>29830166.780978501</v>
      </c>
      <c r="P8" s="143">
        <v>32328351.965871528</v>
      </c>
      <c r="Q8" s="143">
        <v>32065596.675891265</v>
      </c>
    </row>
    <row r="9" spans="1:17" ht="12.9" customHeight="1" x14ac:dyDescent="0.3">
      <c r="A9" s="131" t="s">
        <v>135</v>
      </c>
      <c r="B9" s="142"/>
      <c r="C9" s="142">
        <f>B7+C8-C7</f>
        <v>13359165.272259712</v>
      </c>
      <c r="D9" s="142">
        <f t="shared" ref="D9:Q9" si="0">C7+D8-D7</f>
        <v>13686685.361189842</v>
      </c>
      <c r="E9" s="142">
        <f t="shared" si="0"/>
        <v>14024457.841308862</v>
      </c>
      <c r="F9" s="142">
        <f t="shared" si="0"/>
        <v>14372902.017429322</v>
      </c>
      <c r="G9" s="142">
        <f t="shared" si="0"/>
        <v>14732458.771562278</v>
      </c>
      <c r="H9" s="142">
        <f t="shared" si="0"/>
        <v>15103591.860254645</v>
      </c>
      <c r="I9" s="142">
        <f t="shared" si="0"/>
        <v>15486789.29740113</v>
      </c>
      <c r="J9" s="142">
        <f t="shared" si="0"/>
        <v>15882564.828463048</v>
      </c>
      <c r="K9" s="142">
        <f t="shared" si="0"/>
        <v>16291459.502444029</v>
      </c>
      <c r="L9" s="142">
        <f t="shared" si="0"/>
        <v>16714043.348442197</v>
      </c>
      <c r="M9" s="142">
        <f t="shared" si="0"/>
        <v>17150917.164062977</v>
      </c>
      <c r="N9" s="142">
        <f t="shared" si="0"/>
        <v>17602714.423528612</v>
      </c>
      <c r="O9" s="142">
        <f t="shared" si="0"/>
        <v>18070103.313858151</v>
      </c>
      <c r="P9" s="142">
        <f t="shared" si="0"/>
        <v>19016902.50625217</v>
      </c>
      <c r="Q9" s="142">
        <f t="shared" si="0"/>
        <v>19610661.920953512</v>
      </c>
    </row>
    <row r="10" spans="1:17" ht="12" customHeight="1" x14ac:dyDescent="0.3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" customHeight="1" x14ac:dyDescent="0.3">
      <c r="A11" s="141" t="s">
        <v>134</v>
      </c>
      <c r="B11" s="140">
        <v>8759.9999999999964</v>
      </c>
      <c r="C11" s="140">
        <v>8759.9999999999927</v>
      </c>
      <c r="D11" s="140">
        <v>8759.9999999999964</v>
      </c>
      <c r="E11" s="140">
        <v>8759.9999999999964</v>
      </c>
      <c r="F11" s="140">
        <v>8759.9999999999927</v>
      </c>
      <c r="G11" s="140">
        <v>8759.9999999999945</v>
      </c>
      <c r="H11" s="140">
        <v>8759.9999999999927</v>
      </c>
      <c r="I11" s="140">
        <v>8759.9999999999964</v>
      </c>
      <c r="J11" s="140">
        <v>8759.9999999999945</v>
      </c>
      <c r="K11" s="140">
        <v>8759.9999999999945</v>
      </c>
      <c r="L11" s="140">
        <v>8759.9999999999945</v>
      </c>
      <c r="M11" s="140">
        <v>8759.9999999999945</v>
      </c>
      <c r="N11" s="140">
        <v>8759.9999999999945</v>
      </c>
      <c r="O11" s="140">
        <v>8759.9999999999982</v>
      </c>
      <c r="P11" s="140">
        <v>8759.9999999999945</v>
      </c>
      <c r="Q11" s="140">
        <v>8759.9999999999945</v>
      </c>
    </row>
    <row r="12" spans="1:17" ht="12" customHeight="1" x14ac:dyDescent="0.3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" customHeight="1" x14ac:dyDescent="0.3">
      <c r="A13" s="135" t="s">
        <v>133</v>
      </c>
      <c r="B13" s="137">
        <f>IF(B5=0,0,1000000*B5/B7)</f>
        <v>48.77014147235306</v>
      </c>
      <c r="C13" s="137">
        <f t="shared" ref="C13:Q13" si="1">IF(C5=0,0,1000000*C5/C7)</f>
        <v>47.899524839892855</v>
      </c>
      <c r="D13" s="137">
        <f t="shared" si="1"/>
        <v>46.936075690074198</v>
      </c>
      <c r="E13" s="137">
        <f t="shared" si="1"/>
        <v>45.90219272882009</v>
      </c>
      <c r="F13" s="137">
        <f t="shared" si="1"/>
        <v>44.890866916170935</v>
      </c>
      <c r="G13" s="137">
        <f t="shared" si="1"/>
        <v>43.874658598033015</v>
      </c>
      <c r="H13" s="137">
        <f t="shared" si="1"/>
        <v>42.820864140943691</v>
      </c>
      <c r="I13" s="137">
        <f t="shared" si="1"/>
        <v>41.778149418490919</v>
      </c>
      <c r="J13" s="137">
        <f t="shared" si="1"/>
        <v>40.701789949757796</v>
      </c>
      <c r="K13" s="137">
        <f t="shared" si="1"/>
        <v>39.626901534092752</v>
      </c>
      <c r="L13" s="137">
        <f t="shared" si="1"/>
        <v>38.535458338010919</v>
      </c>
      <c r="M13" s="137">
        <f t="shared" si="1"/>
        <v>37.438544124254676</v>
      </c>
      <c r="N13" s="137">
        <f t="shared" si="1"/>
        <v>36.264330124838878</v>
      </c>
      <c r="O13" s="137">
        <f t="shared" si="1"/>
        <v>35.030150361495117</v>
      </c>
      <c r="P13" s="137">
        <f t="shared" si="1"/>
        <v>34.207879778394698</v>
      </c>
      <c r="Q13" s="137">
        <f t="shared" si="1"/>
        <v>33.344398529493724</v>
      </c>
    </row>
    <row r="14" spans="1:17" ht="12.9" customHeight="1" x14ac:dyDescent="0.3">
      <c r="A14" s="131" t="s">
        <v>132</v>
      </c>
      <c r="B14" s="130"/>
      <c r="C14" s="130">
        <v>39.226326501968629</v>
      </c>
      <c r="D14" s="130">
        <v>37.977882567849164</v>
      </c>
      <c r="E14" s="130">
        <v>37.410587077324941</v>
      </c>
      <c r="F14" s="130">
        <v>36.871323233836478</v>
      </c>
      <c r="G14" s="130">
        <v>36.379070388906214</v>
      </c>
      <c r="H14" s="130">
        <v>35.939309065195722</v>
      </c>
      <c r="I14" s="130">
        <v>35.656772457034336</v>
      </c>
      <c r="J14" s="130">
        <v>35.209325758934114</v>
      </c>
      <c r="K14" s="130">
        <v>34.692739165847179</v>
      </c>
      <c r="L14" s="130">
        <v>34.037714164374542</v>
      </c>
      <c r="M14" s="130">
        <v>33.31931614251554</v>
      </c>
      <c r="N14" s="130">
        <v>32.207981241043186</v>
      </c>
      <c r="O14" s="130">
        <v>30.767148920293035</v>
      </c>
      <c r="P14" s="130">
        <v>29.115939207878398</v>
      </c>
      <c r="Q14" s="130">
        <v>27.303311966971552</v>
      </c>
    </row>
    <row r="15" spans="1:17" ht="12" customHeight="1" x14ac:dyDescent="0.3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" customHeight="1" x14ac:dyDescent="0.3">
      <c r="A16" s="135" t="s">
        <v>131</v>
      </c>
      <c r="B16" s="134">
        <f>B7/RES_summary!B$6</f>
        <v>1.0263849475168676</v>
      </c>
      <c r="C16" s="134">
        <f>C7/RES_summary!C$6</f>
        <v>1.0476897826819485</v>
      </c>
      <c r="D16" s="134">
        <f>D7/RES_summary!D$6</f>
        <v>1.0703098910207254</v>
      </c>
      <c r="E16" s="134">
        <f>E7/RES_summary!E$6</f>
        <v>1.0976035292071553</v>
      </c>
      <c r="F16" s="134">
        <f>F7/RES_summary!F$6</f>
        <v>1.1204924269820096</v>
      </c>
      <c r="G16" s="134">
        <f>G7/RES_summary!G$6</f>
        <v>1.1445016309698965</v>
      </c>
      <c r="H16" s="134">
        <f>H7/RES_summary!H$6</f>
        <v>1.1756633962819099</v>
      </c>
      <c r="I16" s="134">
        <f>I7/RES_summary!I$6</f>
        <v>1.2058480172516031</v>
      </c>
      <c r="J16" s="134">
        <f>J7/RES_summary!J$6</f>
        <v>1.2402836473169554</v>
      </c>
      <c r="K16" s="134">
        <f>K7/RES_summary!K$6</f>
        <v>1.2784651445253377</v>
      </c>
      <c r="L16" s="134">
        <f>L7/RES_summary!L$6</f>
        <v>1.3190600197552145</v>
      </c>
      <c r="M16" s="134">
        <f>M7/RES_summary!M$6</f>
        <v>1.3626511062346711</v>
      </c>
      <c r="N16" s="134">
        <f>N7/RES_summary!N$6</f>
        <v>1.4092890201867716</v>
      </c>
      <c r="O16" s="134">
        <f>O7/RES_summary!O$6</f>
        <v>1.4557962295930911</v>
      </c>
      <c r="P16" s="134">
        <f>P7/RES_summary!P$6</f>
        <v>1.5044892490588473</v>
      </c>
      <c r="Q16" s="134">
        <f>Q7/RES_summary!Q$6</f>
        <v>1.5511162906421843</v>
      </c>
    </row>
    <row r="17" spans="1:17" ht="12.9" customHeight="1" x14ac:dyDescent="0.3">
      <c r="A17" s="133" t="s">
        <v>49</v>
      </c>
      <c r="B17" s="132">
        <f>1000000*B5/RES_summary!B$6</f>
        <v>50.056939095491302</v>
      </c>
      <c r="C17" s="132">
        <f>1000000*C5/RES_summary!C$6</f>
        <v>50.183842770075941</v>
      </c>
      <c r="D17" s="132">
        <f>1000000*D5/RES_summary!D$6</f>
        <v>50.236146056783831</v>
      </c>
      <c r="E17" s="132">
        <f>1000000*E5/RES_summary!E$6</f>
        <v>50.382408737499951</v>
      </c>
      <c r="F17" s="132">
        <f>1000000*F5/RES_summary!F$6</f>
        <v>50.299876420226774</v>
      </c>
      <c r="G17" s="132">
        <f>1000000*G5/RES_summary!G$6</f>
        <v>50.214618323696186</v>
      </c>
      <c r="H17" s="132">
        <f>1000000*H5/RES_summary!H$6</f>
        <v>50.342922567668097</v>
      </c>
      <c r="I17" s="132">
        <f>1000000*I5/RES_summary!I$6</f>
        <v>50.378098640728481</v>
      </c>
      <c r="J17" s="132">
        <f>1000000*J5/RES_summary!J$6</f>
        <v>50.481764491214207</v>
      </c>
      <c r="K17" s="132">
        <f>1000000*K5/RES_summary!K$6</f>
        <v>50.661612396875213</v>
      </c>
      <c r="L17" s="132">
        <f>1000000*L5/RES_summary!L$6</f>
        <v>50.830582436612922</v>
      </c>
      <c r="M17" s="132">
        <f>1000000*M5/RES_summary!M$6</f>
        <v>51.015673566731181</v>
      </c>
      <c r="N17" s="132">
        <f>1000000*N5/RES_summary!N$6</f>
        <v>51.106922269363807</v>
      </c>
      <c r="O17" s="132">
        <f>1000000*O5/RES_summary!O$6</f>
        <v>50.996760818343645</v>
      </c>
      <c r="P17" s="132">
        <f>1000000*P5/RES_summary!P$6</f>
        <v>51.465387359692365</v>
      </c>
      <c r="Q17" s="132">
        <f>1000000*Q5/RES_summary!Q$6</f>
        <v>51.721039760763006</v>
      </c>
    </row>
    <row r="18" spans="1:17" ht="12.9" customHeight="1" x14ac:dyDescent="0.3">
      <c r="A18" s="131" t="s">
        <v>48</v>
      </c>
      <c r="B18" s="130">
        <f>B3*1000000/0.086/RES_summary!B$6</f>
        <v>438.4987864765036</v>
      </c>
      <c r="C18" s="130">
        <f>C3*1000000/0.086/RES_summary!C$6</f>
        <v>439.61046266586487</v>
      </c>
      <c r="D18" s="130">
        <f>D3*1000000/0.086/RES_summary!D$6</f>
        <v>440.06863945742623</v>
      </c>
      <c r="E18" s="130">
        <f>E3*1000000/0.086/RES_summary!E$6</f>
        <v>441.34990054049939</v>
      </c>
      <c r="F18" s="130">
        <f>F3*1000000/0.086/RES_summary!F$6</f>
        <v>440.62691744118609</v>
      </c>
      <c r="G18" s="130">
        <f>G3*1000000/0.086/RES_summary!G$6</f>
        <v>439.88005651557825</v>
      </c>
      <c r="H18" s="130">
        <f>H3*1000000/0.086/RES_summary!H$6</f>
        <v>441.00400169277225</v>
      </c>
      <c r="I18" s="130">
        <f>I3*1000000/0.086/RES_summary!I$6</f>
        <v>441.31214409278135</v>
      </c>
      <c r="J18" s="130">
        <f>J3*1000000/0.086/RES_summary!J$6</f>
        <v>442.22025694303613</v>
      </c>
      <c r="K18" s="130">
        <f>K3*1000000/0.086/RES_summary!K$6</f>
        <v>443.79572459662666</v>
      </c>
      <c r="L18" s="130">
        <f>L3*1000000/0.086/RES_summary!L$6</f>
        <v>445.27590214472895</v>
      </c>
      <c r="M18" s="130">
        <f>M3*1000000/0.086/RES_summary!M$6</f>
        <v>446.89730044456485</v>
      </c>
      <c r="N18" s="130">
        <f>N3*1000000/0.086/RES_summary!N$6</f>
        <v>447.69663907962661</v>
      </c>
      <c r="O18" s="130">
        <f>O3*1000000/0.086/RES_summary!O$6</f>
        <v>446.73162476869027</v>
      </c>
      <c r="P18" s="130">
        <f>P3*1000000/0.086/RES_summary!P$6</f>
        <v>450.83679327090488</v>
      </c>
      <c r="Q18" s="130">
        <f>Q3*1000000/0.086/RES_summary!Q$6</f>
        <v>453.07630830428371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41" t="s">
        <v>118</v>
      </c>
      <c r="B3" s="144">
        <v>2945.4578001707632</v>
      </c>
      <c r="C3" s="144">
        <v>2887.3430048424511</v>
      </c>
      <c r="D3" s="144">
        <v>2884.6146174909845</v>
      </c>
      <c r="E3" s="144">
        <v>2907.5496201521037</v>
      </c>
      <c r="F3" s="144">
        <v>2933.4745042739723</v>
      </c>
      <c r="G3" s="144">
        <v>2960.6784048046156</v>
      </c>
      <c r="H3" s="144">
        <v>2976.5987749730411</v>
      </c>
      <c r="I3" s="144">
        <v>2994.5294415279295</v>
      </c>
      <c r="J3" s="144">
        <v>3007.5742118247344</v>
      </c>
      <c r="K3" s="144">
        <v>3020.1345085431099</v>
      </c>
      <c r="L3" s="144">
        <v>3042.6251009619637</v>
      </c>
      <c r="M3" s="144">
        <v>3059.3659318779041</v>
      </c>
      <c r="N3" s="144">
        <v>3091.4701735555568</v>
      </c>
      <c r="O3" s="144">
        <v>3101.4925463652908</v>
      </c>
      <c r="P3" s="144">
        <v>3124.9795397871144</v>
      </c>
      <c r="Q3" s="144">
        <v>3145.9876462863999</v>
      </c>
    </row>
    <row r="4" spans="1:17" ht="12" customHeight="1" x14ac:dyDescent="0.3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" customHeight="1" x14ac:dyDescent="0.3">
      <c r="A5" s="141" t="s">
        <v>138</v>
      </c>
      <c r="B5" s="144">
        <v>47868.40626950084</v>
      </c>
      <c r="C5" s="144">
        <v>47474.976306220102</v>
      </c>
      <c r="D5" s="144">
        <v>47205.256133148672</v>
      </c>
      <c r="E5" s="144">
        <v>47133.294365593902</v>
      </c>
      <c r="F5" s="144">
        <v>47107.843742087643</v>
      </c>
      <c r="G5" s="144">
        <v>47040.73583540674</v>
      </c>
      <c r="H5" s="144">
        <v>46810.149234821314</v>
      </c>
      <c r="I5" s="144">
        <v>46898.729318413454</v>
      </c>
      <c r="J5" s="144">
        <v>47056.552778360579</v>
      </c>
      <c r="K5" s="144">
        <v>46984.192861578151</v>
      </c>
      <c r="L5" s="144">
        <v>46970.850043798091</v>
      </c>
      <c r="M5" s="144">
        <v>46636.317626661061</v>
      </c>
      <c r="N5" s="144">
        <v>46501.473168207871</v>
      </c>
      <c r="O5" s="144">
        <v>46097.674350922251</v>
      </c>
      <c r="P5" s="144">
        <v>46013.362790988009</v>
      </c>
      <c r="Q5" s="144">
        <v>45439.703551309656</v>
      </c>
    </row>
    <row r="6" spans="1:17" ht="12" customHeight="1" x14ac:dyDescent="0.3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" customHeight="1" x14ac:dyDescent="0.3">
      <c r="A7" s="135" t="s">
        <v>137</v>
      </c>
      <c r="B7" s="62">
        <v>139255081.66735309</v>
      </c>
      <c r="C7" s="62">
        <v>140763874.10913706</v>
      </c>
      <c r="D7" s="62">
        <v>143438981.59576809</v>
      </c>
      <c r="E7" s="62">
        <v>147170823.95842654</v>
      </c>
      <c r="F7" s="62">
        <v>151337429.43190783</v>
      </c>
      <c r="G7" s="62">
        <v>155601330.64507219</v>
      </c>
      <c r="H7" s="62">
        <v>159405352.30558032</v>
      </c>
      <c r="I7" s="62">
        <v>164937714.88574019</v>
      </c>
      <c r="J7" s="62">
        <v>171201460.7177254</v>
      </c>
      <c r="K7" s="62">
        <v>176952131.98598307</v>
      </c>
      <c r="L7" s="62">
        <v>183768546.12114802</v>
      </c>
      <c r="M7" s="62">
        <v>190087532.57223105</v>
      </c>
      <c r="N7" s="62">
        <v>199158164.68721366</v>
      </c>
      <c r="O7" s="62">
        <v>209279725.75103602</v>
      </c>
      <c r="P7" s="62">
        <v>219587015.59565634</v>
      </c>
      <c r="Q7" s="62">
        <v>232061614.72142482</v>
      </c>
    </row>
    <row r="8" spans="1:17" ht="12.9" customHeight="1" x14ac:dyDescent="0.3">
      <c r="A8" s="133" t="s">
        <v>136</v>
      </c>
      <c r="B8" s="143"/>
      <c r="C8" s="143">
        <v>11705284.876676595</v>
      </c>
      <c r="D8" s="143">
        <v>12947950.975627003</v>
      </c>
      <c r="E8" s="143">
        <v>14083367.180545945</v>
      </c>
      <c r="F8" s="143">
        <v>14599242.460457984</v>
      </c>
      <c r="G8" s="143">
        <v>14780186.792290648</v>
      </c>
      <c r="H8" s="143">
        <v>14406603.118657839</v>
      </c>
      <c r="I8" s="143">
        <v>16224003.62662375</v>
      </c>
      <c r="J8" s="143">
        <v>17047332.449654091</v>
      </c>
      <c r="K8" s="143">
        <v>16629217.873121547</v>
      </c>
      <c r="L8" s="143">
        <v>17793070.060720123</v>
      </c>
      <c r="M8" s="143">
        <v>17397042.775142398</v>
      </c>
      <c r="N8" s="143">
        <v>20253528.847333916</v>
      </c>
      <c r="O8" s="143">
        <v>21412894.714184932</v>
      </c>
      <c r="P8" s="143">
        <v>22012574.721296947</v>
      </c>
      <c r="Q8" s="143">
        <v>25422550.101395458</v>
      </c>
    </row>
    <row r="9" spans="1:17" ht="12.9" customHeight="1" x14ac:dyDescent="0.3">
      <c r="A9" s="131" t="s">
        <v>135</v>
      </c>
      <c r="B9" s="142"/>
      <c r="C9" s="142">
        <f>B7+C8-C7</f>
        <v>10196492.434892625</v>
      </c>
      <c r="D9" s="142">
        <f t="shared" ref="D9:Q9" si="0">C7+D8-D7</f>
        <v>10272843.488995969</v>
      </c>
      <c r="E9" s="142">
        <f t="shared" si="0"/>
        <v>10351524.817887515</v>
      </c>
      <c r="F9" s="142">
        <f t="shared" si="0"/>
        <v>10432636.986976683</v>
      </c>
      <c r="G9" s="142">
        <f t="shared" si="0"/>
        <v>10516285.579126298</v>
      </c>
      <c r="H9" s="142">
        <f t="shared" si="0"/>
        <v>10602581.458149701</v>
      </c>
      <c r="I9" s="142">
        <f t="shared" si="0"/>
        <v>10691641.046463877</v>
      </c>
      <c r="J9" s="142">
        <f t="shared" si="0"/>
        <v>10783586.617668897</v>
      </c>
      <c r="K9" s="142">
        <f t="shared" si="0"/>
        <v>10878546.604863882</v>
      </c>
      <c r="L9" s="142">
        <f t="shared" si="0"/>
        <v>10976655.92555517</v>
      </c>
      <c r="M9" s="142">
        <f t="shared" si="0"/>
        <v>11078056.324059367</v>
      </c>
      <c r="N9" s="142">
        <f t="shared" si="0"/>
        <v>11182896.732351303</v>
      </c>
      <c r="O9" s="142">
        <f t="shared" si="0"/>
        <v>11291333.650362581</v>
      </c>
      <c r="P9" s="142">
        <f t="shared" si="0"/>
        <v>11705284.876676619</v>
      </c>
      <c r="Q9" s="142">
        <f t="shared" si="0"/>
        <v>12947950.975626975</v>
      </c>
    </row>
    <row r="10" spans="1:17" ht="12" customHeight="1" x14ac:dyDescent="0.3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" customHeight="1" x14ac:dyDescent="0.3">
      <c r="A11" s="141" t="s">
        <v>134</v>
      </c>
      <c r="B11" s="140">
        <v>715.49299367698279</v>
      </c>
      <c r="C11" s="140">
        <v>707.18847027338666</v>
      </c>
      <c r="D11" s="140">
        <v>710.55711129565634</v>
      </c>
      <c r="E11" s="140">
        <v>717.30009473040479</v>
      </c>
      <c r="F11" s="140">
        <v>724.08681749687923</v>
      </c>
      <c r="G11" s="140">
        <v>731.84427215552228</v>
      </c>
      <c r="H11" s="140">
        <v>739.40404438467817</v>
      </c>
      <c r="I11" s="140">
        <v>742.453160059016</v>
      </c>
      <c r="J11" s="140">
        <v>743.18646598428381</v>
      </c>
      <c r="K11" s="140">
        <v>747.4395319731525</v>
      </c>
      <c r="L11" s="140">
        <v>753.21953096661082</v>
      </c>
      <c r="M11" s="140">
        <v>762.7965558618547</v>
      </c>
      <c r="N11" s="140">
        <v>773.03631799905418</v>
      </c>
      <c r="O11" s="140">
        <v>782.33592748436661</v>
      </c>
      <c r="P11" s="140">
        <v>789.70475507150377</v>
      </c>
      <c r="Q11" s="140">
        <v>805.05040398641245</v>
      </c>
    </row>
    <row r="12" spans="1:17" ht="12" customHeight="1" x14ac:dyDescent="0.3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" customHeight="1" x14ac:dyDescent="0.3">
      <c r="A13" s="135" t="s">
        <v>133</v>
      </c>
      <c r="B13" s="137">
        <f>IF(B5=0,0,1000000*B5/B7)</f>
        <v>343.74620801161819</v>
      </c>
      <c r="C13" s="137">
        <f t="shared" ref="C13:Q13" si="1">IF(C5=0,0,1000000*C5/C7)</f>
        <v>337.2667639810183</v>
      </c>
      <c r="D13" s="137">
        <f t="shared" si="1"/>
        <v>329.09642558798942</v>
      </c>
      <c r="E13" s="137">
        <f t="shared" si="1"/>
        <v>320.2624888402359</v>
      </c>
      <c r="F13" s="137">
        <f t="shared" si="1"/>
        <v>311.27688582343183</v>
      </c>
      <c r="G13" s="137">
        <f t="shared" si="1"/>
        <v>302.31576838315743</v>
      </c>
      <c r="H13" s="137">
        <f t="shared" si="1"/>
        <v>293.65481495932573</v>
      </c>
      <c r="I13" s="137">
        <f t="shared" si="1"/>
        <v>284.34205815754342</v>
      </c>
      <c r="J13" s="137">
        <f t="shared" si="1"/>
        <v>274.86069675507485</v>
      </c>
      <c r="K13" s="137">
        <f t="shared" si="1"/>
        <v>265.51922451717007</v>
      </c>
      <c r="L13" s="137">
        <f t="shared" si="1"/>
        <v>255.59787588912474</v>
      </c>
      <c r="M13" s="137">
        <f t="shared" si="1"/>
        <v>245.34127512513112</v>
      </c>
      <c r="N13" s="137">
        <f t="shared" si="1"/>
        <v>233.49016718064462</v>
      </c>
      <c r="O13" s="137">
        <f t="shared" si="1"/>
        <v>220.26822801632062</v>
      </c>
      <c r="P13" s="137">
        <f t="shared" si="1"/>
        <v>209.54500732282006</v>
      </c>
      <c r="Q13" s="137">
        <f t="shared" si="1"/>
        <v>195.80878813524211</v>
      </c>
    </row>
    <row r="14" spans="1:17" ht="12.9" customHeight="1" x14ac:dyDescent="0.3">
      <c r="A14" s="131" t="s">
        <v>132</v>
      </c>
      <c r="B14" s="130"/>
      <c r="C14" s="130">
        <v>264.88006768154628</v>
      </c>
      <c r="D14" s="130">
        <v>251.15817756742044</v>
      </c>
      <c r="E14" s="130">
        <v>246.98607118729825</v>
      </c>
      <c r="F14" s="130">
        <v>243.46979185940353</v>
      </c>
      <c r="G14" s="130">
        <v>239.73546878946343</v>
      </c>
      <c r="H14" s="130">
        <v>236.79290576880467</v>
      </c>
      <c r="I14" s="130">
        <v>231.94707343998638</v>
      </c>
      <c r="J14" s="130">
        <v>226.78060715279062</v>
      </c>
      <c r="K14" s="130">
        <v>220.73256597149751</v>
      </c>
      <c r="L14" s="130">
        <v>211.63327632609762</v>
      </c>
      <c r="M14" s="130">
        <v>200.12820551298913</v>
      </c>
      <c r="N14" s="130">
        <v>183.66434258203185</v>
      </c>
      <c r="O14" s="130">
        <v>163.02243543840754</v>
      </c>
      <c r="P14" s="130">
        <v>137.02100406789347</v>
      </c>
      <c r="Q14" s="130">
        <v>105.35231595218389</v>
      </c>
    </row>
    <row r="15" spans="1:17" ht="12" customHeight="1" x14ac:dyDescent="0.3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" customHeight="1" x14ac:dyDescent="0.3">
      <c r="A16" s="135" t="s">
        <v>131</v>
      </c>
      <c r="B16" s="134">
        <f>B7/RES_summary!B$6</f>
        <v>0.70590100383495857</v>
      </c>
      <c r="C16" s="134">
        <f>C7/RES_summary!C$6</f>
        <v>0.7085615319682278</v>
      </c>
      <c r="D16" s="134">
        <f>D7/RES_summary!D$6</f>
        <v>0.71720298727049203</v>
      </c>
      <c r="E16" s="134">
        <f>E7/RES_summary!E$6</f>
        <v>0.72965486986606876</v>
      </c>
      <c r="F16" s="134">
        <f>F7/RES_summary!F$6</f>
        <v>0.74373989255065076</v>
      </c>
      <c r="G16" s="134">
        <f>G7/RES_summary!G$6</f>
        <v>0.75919421164579715</v>
      </c>
      <c r="H16" s="134">
        <f>H7/RES_summary!H$6</f>
        <v>0.77331379013579848</v>
      </c>
      <c r="I16" s="134">
        <f>I7/RES_summary!I$6</f>
        <v>0.79412723500329563</v>
      </c>
      <c r="J16" s="134">
        <f>J7/RES_summary!J$6</f>
        <v>0.81570756888130858</v>
      </c>
      <c r="K16" s="134">
        <f>K7/RES_summary!K$6</f>
        <v>0.83626437188775848</v>
      </c>
      <c r="L16" s="134">
        <f>L7/RES_summary!L$6</f>
        <v>0.86145624158930545</v>
      </c>
      <c r="M16" s="134">
        <f>M7/RES_summary!M$6</f>
        <v>0.88726978587002614</v>
      </c>
      <c r="N16" s="134">
        <f>N7/RES_summary!N$6</f>
        <v>0.92175252227925975</v>
      </c>
      <c r="O16" s="134">
        <f>O7/RES_summary!O$6</f>
        <v>0.96335579387038761</v>
      </c>
      <c r="P16" s="134">
        <f>P7/RES_summary!P$6</f>
        <v>1.0024189424835215</v>
      </c>
      <c r="Q16" s="134">
        <f>Q7/RES_summary!Q$6</f>
        <v>1.0524247397122879</v>
      </c>
    </row>
    <row r="17" spans="1:17" ht="12.9" customHeight="1" x14ac:dyDescent="0.3">
      <c r="A17" s="133" t="s">
        <v>49</v>
      </c>
      <c r="B17" s="132">
        <f>1000000*B5/RES_summary!B$6</f>
        <v>242.65079329986179</v>
      </c>
      <c r="C17" s="132">
        <f>1000000*C5/RES_summary!C$6</f>
        <v>238.97425496835703</v>
      </c>
      <c r="D17" s="132">
        <f>1000000*D5/RES_summary!D$6</f>
        <v>236.0289395317472</v>
      </c>
      <c r="E17" s="132">
        <f>1000000*E5/RES_summary!E$6</f>
        <v>233.68108461770564</v>
      </c>
      <c r="F17" s="132">
        <f>1000000*F5/RES_summary!F$6</f>
        <v>231.50903761582038</v>
      </c>
      <c r="G17" s="132">
        <f>1000000*G5/RES_summary!G$6</f>
        <v>229.51638144574457</v>
      </c>
      <c r="H17" s="132">
        <f>1000000*H5/RES_summary!H$6</f>
        <v>227.08731794782273</v>
      </c>
      <c r="I17" s="132">
        <f>1000000*I5/RES_summary!I$6</f>
        <v>225.80377243979623</v>
      </c>
      <c r="J17" s="132">
        <f>1000000*J5/RES_summary!J$6</f>
        <v>224.20595073110468</v>
      </c>
      <c r="K17" s="132">
        <f>1000000*K5/RES_summary!K$6</f>
        <v>222.04426751497596</v>
      </c>
      <c r="L17" s="132">
        <f>1000000*L5/RES_summary!L$6</f>
        <v>220.18638552165515</v>
      </c>
      <c r="M17" s="132">
        <f>1000000*M5/RES_summary!M$6</f>
        <v>217.68390064535427</v>
      </c>
      <c r="N17" s="132">
        <f>1000000*N5/RES_summary!N$6</f>
        <v>215.22015052616521</v>
      </c>
      <c r="O17" s="132">
        <f>1000000*O5/RES_summary!O$6</f>
        <v>212.19667366508611</v>
      </c>
      <c r="P17" s="132">
        <f>1000000*P5/RES_summary!P$6</f>
        <v>210.05188464324303</v>
      </c>
      <c r="Q17" s="132">
        <f>1000000*Q5/RES_summary!Q$6</f>
        <v>206.07401288661069</v>
      </c>
    </row>
    <row r="18" spans="1:17" ht="12.9" customHeight="1" x14ac:dyDescent="0.3">
      <c r="A18" s="131" t="s">
        <v>48</v>
      </c>
      <c r="B18" s="130">
        <f>B3*1000000/0.086/RES_summary!B$6</f>
        <v>173.61494251621284</v>
      </c>
      <c r="C18" s="130">
        <f>C3*1000000/0.086/RES_summary!C$6</f>
        <v>168.99983780579464</v>
      </c>
      <c r="D18" s="130">
        <f>D3*1000000/0.086/RES_summary!D$6</f>
        <v>167.7120414558554</v>
      </c>
      <c r="E18" s="130">
        <f>E3*1000000/0.086/RES_summary!E$6</f>
        <v>167.61946413298401</v>
      </c>
      <c r="F18" s="130">
        <f>F3*1000000/0.086/RES_summary!F$6</f>
        <v>167.63264226900466</v>
      </c>
      <c r="G18" s="130">
        <f>G3*1000000/0.086/RES_summary!G$6</f>
        <v>167.97024912693016</v>
      </c>
      <c r="H18" s="130">
        <f>H3*1000000/0.086/RES_summary!H$6</f>
        <v>167.90928131908944</v>
      </c>
      <c r="I18" s="130">
        <f>I3*1000000/0.086/RES_summary!I$6</f>
        <v>167.64872440117364</v>
      </c>
      <c r="J18" s="130">
        <f>J3*1000000/0.086/RES_summary!J$6</f>
        <v>166.6268281764961</v>
      </c>
      <c r="K18" s="130">
        <f>K3*1000000/0.086/RES_summary!K$6</f>
        <v>165.96466338871511</v>
      </c>
      <c r="L18" s="130">
        <f>L3*1000000/0.086/RES_summary!L$6</f>
        <v>165.84868602785443</v>
      </c>
      <c r="M18" s="130">
        <f>M3*1000000/0.086/RES_summary!M$6</f>
        <v>166.0485296788504</v>
      </c>
      <c r="N18" s="130">
        <f>N3*1000000/0.086/RES_summary!N$6</f>
        <v>166.37299272194895</v>
      </c>
      <c r="O18" s="130">
        <f>O3*1000000/0.086/RES_summary!O$6</f>
        <v>166.00908150087264</v>
      </c>
      <c r="P18" s="130">
        <f>P3*1000000/0.086/RES_summary!P$6</f>
        <v>165.87897211449999</v>
      </c>
      <c r="Q18" s="130">
        <f>Q3*1000000/0.086/RES_summary!Q$6</f>
        <v>165.89996732546709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41" t="s">
        <v>118</v>
      </c>
      <c r="B3" s="144">
        <v>1042.9873960222778</v>
      </c>
      <c r="C3" s="144">
        <v>1118.6073130259497</v>
      </c>
      <c r="D3" s="144">
        <v>1200.5000871887612</v>
      </c>
      <c r="E3" s="144">
        <v>1320.0437468672401</v>
      </c>
      <c r="F3" s="144">
        <v>1416.3748147107822</v>
      </c>
      <c r="G3" s="144">
        <v>1532.9187557988305</v>
      </c>
      <c r="H3" s="144">
        <v>1644.7567563259736</v>
      </c>
      <c r="I3" s="144">
        <v>1767.9002437096256</v>
      </c>
      <c r="J3" s="144">
        <v>1889.9304534964785</v>
      </c>
      <c r="K3" s="144">
        <v>2024.3781280571989</v>
      </c>
      <c r="L3" s="144">
        <v>2173.8247642636729</v>
      </c>
      <c r="M3" s="144">
        <v>2210.643902295732</v>
      </c>
      <c r="N3" s="144">
        <v>2257.8096538570167</v>
      </c>
      <c r="O3" s="144">
        <v>2309.678489473129</v>
      </c>
      <c r="P3" s="144">
        <v>2351.453785976968</v>
      </c>
      <c r="Q3" s="144">
        <v>2386.808850757579</v>
      </c>
    </row>
    <row r="4" spans="1:17" ht="12" customHeight="1" x14ac:dyDescent="0.3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" customHeight="1" x14ac:dyDescent="0.3">
      <c r="A5" s="141" t="s">
        <v>138</v>
      </c>
      <c r="B5" s="144">
        <v>54755.282629292669</v>
      </c>
      <c r="C5" s="144">
        <v>57891.875996935589</v>
      </c>
      <c r="D5" s="144">
        <v>61525.006210484054</v>
      </c>
      <c r="E5" s="144">
        <v>65932.465903339646</v>
      </c>
      <c r="F5" s="144">
        <v>69985.438340997251</v>
      </c>
      <c r="G5" s="144">
        <v>74988.750863480775</v>
      </c>
      <c r="H5" s="144">
        <v>79598.319184908309</v>
      </c>
      <c r="I5" s="144">
        <v>84673.623685257393</v>
      </c>
      <c r="J5" s="144">
        <v>89897.502538915811</v>
      </c>
      <c r="K5" s="144">
        <v>96091.590280033648</v>
      </c>
      <c r="L5" s="144">
        <v>103001.4172710719</v>
      </c>
      <c r="M5" s="144">
        <v>106198.15034357287</v>
      </c>
      <c r="N5" s="144">
        <v>108150.58593360109</v>
      </c>
      <c r="O5" s="144">
        <v>108822.71042733084</v>
      </c>
      <c r="P5" s="144">
        <v>109478.27457367853</v>
      </c>
      <c r="Q5" s="144">
        <v>109645.2913753519</v>
      </c>
    </row>
    <row r="6" spans="1:17" ht="12" customHeight="1" x14ac:dyDescent="0.3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" customHeight="1" x14ac:dyDescent="0.3">
      <c r="A7" s="135" t="s">
        <v>137</v>
      </c>
      <c r="B7" s="62">
        <v>28900950.1886179</v>
      </c>
      <c r="C7" s="62">
        <v>30863076.629292008</v>
      </c>
      <c r="D7" s="62">
        <v>33257277.023754768</v>
      </c>
      <c r="E7" s="62">
        <v>36235762.603401691</v>
      </c>
      <c r="F7" s="62">
        <v>39107627.71313826</v>
      </c>
      <c r="G7" s="62">
        <v>42644834.666433752</v>
      </c>
      <c r="H7" s="62">
        <v>46049287.614583194</v>
      </c>
      <c r="I7" s="62">
        <v>49898675.744670875</v>
      </c>
      <c r="J7" s="62">
        <v>53995461.422290199</v>
      </c>
      <c r="K7" s="62">
        <v>58923702.41627077</v>
      </c>
      <c r="L7" s="62">
        <v>64612619.462945729</v>
      </c>
      <c r="M7" s="62">
        <v>68086186.229488999</v>
      </c>
      <c r="N7" s="62">
        <v>71170754.461865857</v>
      </c>
      <c r="O7" s="62">
        <v>73924700.317484632</v>
      </c>
      <c r="P7" s="62">
        <v>77176182.943576574</v>
      </c>
      <c r="Q7" s="62">
        <v>81093405.750983924</v>
      </c>
    </row>
    <row r="8" spans="1:17" ht="12.9" customHeight="1" x14ac:dyDescent="0.3">
      <c r="A8" s="133" t="s">
        <v>136</v>
      </c>
      <c r="B8" s="143"/>
      <c r="C8" s="143">
        <v>3511421.4828930623</v>
      </c>
      <c r="D8" s="143">
        <v>4026307.5897510159</v>
      </c>
      <c r="E8" s="143">
        <v>4699582.1719484264</v>
      </c>
      <c r="F8" s="143">
        <v>4688709.1092562303</v>
      </c>
      <c r="G8" s="143">
        <v>5457204.8985205777</v>
      </c>
      <c r="H8" s="143">
        <v>5435739.7786175972</v>
      </c>
      <c r="I8" s="143">
        <v>6000923.2790604942</v>
      </c>
      <c r="J8" s="143">
        <v>6378471.5799240414</v>
      </c>
      <c r="K8" s="143">
        <v>7351073.4912724355</v>
      </c>
      <c r="L8" s="143">
        <v>8265182.372895903</v>
      </c>
      <c r="M8" s="143">
        <v>6217108.049178509</v>
      </c>
      <c r="N8" s="143">
        <v>6011157.5704809763</v>
      </c>
      <c r="O8" s="143">
        <v>5881818.9436853575</v>
      </c>
      <c r="P8" s="143">
        <v>6762904.1089849994</v>
      </c>
      <c r="Q8" s="143">
        <v>7943530.3971583704</v>
      </c>
    </row>
    <row r="9" spans="1:17" ht="12.9" customHeight="1" x14ac:dyDescent="0.3">
      <c r="A9" s="131" t="s">
        <v>135</v>
      </c>
      <c r="B9" s="142"/>
      <c r="C9" s="142">
        <f>B7+C8-C7</f>
        <v>1549295.0422189534</v>
      </c>
      <c r="D9" s="142">
        <f t="shared" ref="D9:Q9" si="0">C7+D8-D7</f>
        <v>1632107.1952882558</v>
      </c>
      <c r="E9" s="142">
        <f t="shared" si="0"/>
        <v>1721096.5923015028</v>
      </c>
      <c r="F9" s="142">
        <f t="shared" si="0"/>
        <v>1816843.9995196611</v>
      </c>
      <c r="G9" s="142">
        <f t="shared" si="0"/>
        <v>1919997.9452250898</v>
      </c>
      <c r="H9" s="142">
        <f t="shared" si="0"/>
        <v>2031286.8304681554</v>
      </c>
      <c r="I9" s="142">
        <f t="shared" si="0"/>
        <v>2151535.1489728168</v>
      </c>
      <c r="J9" s="142">
        <f t="shared" si="0"/>
        <v>2281685.9023047164</v>
      </c>
      <c r="K9" s="142">
        <f t="shared" si="0"/>
        <v>2422832.497291863</v>
      </c>
      <c r="L9" s="142">
        <f t="shared" si="0"/>
        <v>2576265.3262209445</v>
      </c>
      <c r="M9" s="142">
        <f t="shared" si="0"/>
        <v>2743541.2826352417</v>
      </c>
      <c r="N9" s="142">
        <f t="shared" si="0"/>
        <v>2926589.3381041139</v>
      </c>
      <c r="O9" s="142">
        <f t="shared" si="0"/>
        <v>3127873.0880665779</v>
      </c>
      <c r="P9" s="142">
        <f t="shared" si="0"/>
        <v>3511421.4828930497</v>
      </c>
      <c r="Q9" s="142">
        <f t="shared" si="0"/>
        <v>4026307.5897510201</v>
      </c>
    </row>
    <row r="10" spans="1:17" ht="12" customHeight="1" x14ac:dyDescent="0.3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" customHeight="1" x14ac:dyDescent="0.3">
      <c r="A11" s="141" t="s">
        <v>134</v>
      </c>
      <c r="B11" s="140">
        <v>221.49023503306066</v>
      </c>
      <c r="C11" s="140">
        <v>224.6785331340794</v>
      </c>
      <c r="D11" s="140">
        <v>226.88828818070874</v>
      </c>
      <c r="E11" s="140">
        <v>232.80406220977753</v>
      </c>
      <c r="F11" s="140">
        <v>235.32716205068752</v>
      </c>
      <c r="G11" s="140">
        <v>237.69747448901387</v>
      </c>
      <c r="H11" s="140">
        <v>240.26987953730568</v>
      </c>
      <c r="I11" s="140">
        <v>242.77902236039654</v>
      </c>
      <c r="J11" s="140">
        <v>244.45546188849715</v>
      </c>
      <c r="K11" s="140">
        <v>244.96712449243066</v>
      </c>
      <c r="L11" s="140">
        <v>245.4047023069453</v>
      </c>
      <c r="M11" s="140">
        <v>242.04905237464163</v>
      </c>
      <c r="N11" s="140">
        <v>242.75042432375491</v>
      </c>
      <c r="O11" s="140">
        <v>246.79339924835676</v>
      </c>
      <c r="P11" s="140">
        <v>249.7526197771021</v>
      </c>
      <c r="Q11" s="140">
        <v>253.12159728655524</v>
      </c>
    </row>
    <row r="12" spans="1:17" ht="12" customHeight="1" x14ac:dyDescent="0.3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" customHeight="1" x14ac:dyDescent="0.3">
      <c r="A13" s="135" t="s">
        <v>133</v>
      </c>
      <c r="B13" s="137">
        <f>IF(B5=0,0,1000000*B5/B7)</f>
        <v>1894.5841666775723</v>
      </c>
      <c r="C13" s="137">
        <f t="shared" ref="C13:Q13" si="1">IF(C5=0,0,1000000*C5/C7)</f>
        <v>1875.7649048504343</v>
      </c>
      <c r="D13" s="137">
        <f t="shared" si="1"/>
        <v>1849.9712458881831</v>
      </c>
      <c r="E13" s="137">
        <f t="shared" si="1"/>
        <v>1819.5412809429911</v>
      </c>
      <c r="F13" s="137">
        <f t="shared" si="1"/>
        <v>1789.5597977548905</v>
      </c>
      <c r="G13" s="137">
        <f t="shared" si="1"/>
        <v>1758.4486245530059</v>
      </c>
      <c r="H13" s="137">
        <f t="shared" si="1"/>
        <v>1728.5461580018143</v>
      </c>
      <c r="I13" s="137">
        <f t="shared" si="1"/>
        <v>1696.911239058292</v>
      </c>
      <c r="J13" s="137">
        <f t="shared" si="1"/>
        <v>1664.9084973242709</v>
      </c>
      <c r="K13" s="137">
        <f t="shared" si="1"/>
        <v>1630.7799126604034</v>
      </c>
      <c r="L13" s="137">
        <f t="shared" si="1"/>
        <v>1594.1377725777163</v>
      </c>
      <c r="M13" s="137">
        <f t="shared" si="1"/>
        <v>1559.760594985082</v>
      </c>
      <c r="N13" s="137">
        <f t="shared" si="1"/>
        <v>1519.5930793673049</v>
      </c>
      <c r="O13" s="137">
        <f t="shared" si="1"/>
        <v>1472.0750974974483</v>
      </c>
      <c r="P13" s="137">
        <f t="shared" si="1"/>
        <v>1418.5500033568385</v>
      </c>
      <c r="Q13" s="137">
        <f t="shared" si="1"/>
        <v>1352.0864040664806</v>
      </c>
    </row>
    <row r="14" spans="1:17" ht="12.9" customHeight="1" x14ac:dyDescent="0.3">
      <c r="A14" s="131" t="s">
        <v>132</v>
      </c>
      <c r="B14" s="130"/>
      <c r="C14" s="130">
        <v>1726.9650813267544</v>
      </c>
      <c r="D14" s="130">
        <v>1668.5046912140592</v>
      </c>
      <c r="E14" s="130">
        <v>1630.2163918103611</v>
      </c>
      <c r="F14" s="130">
        <v>1597.2175262710482</v>
      </c>
      <c r="G14" s="130">
        <v>1582.3993698838581</v>
      </c>
      <c r="H14" s="130">
        <v>1555.191589270232</v>
      </c>
      <c r="I14" s="130">
        <v>1524.5141588190402</v>
      </c>
      <c r="J14" s="130">
        <v>1496.4918657721723</v>
      </c>
      <c r="K14" s="130">
        <v>1467.1481473124959</v>
      </c>
      <c r="L14" s="130">
        <v>1426.9915373329316</v>
      </c>
      <c r="M14" s="130">
        <v>1351.4079683537946</v>
      </c>
      <c r="N14" s="130">
        <v>1249.2209504421687</v>
      </c>
      <c r="O14" s="130">
        <v>1124.9888244245742</v>
      </c>
      <c r="P14" s="130">
        <v>993.60664070292535</v>
      </c>
      <c r="Q14" s="130">
        <v>866.73425532640988</v>
      </c>
    </row>
    <row r="15" spans="1:17" ht="12" customHeight="1" x14ac:dyDescent="0.3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" customHeight="1" x14ac:dyDescent="0.3">
      <c r="A16" s="135" t="s">
        <v>131</v>
      </c>
      <c r="B16" s="134">
        <f>B7/RES_summary!B$6</f>
        <v>0.14650244361396517</v>
      </c>
      <c r="C16" s="134">
        <f>C7/RES_summary!C$6</f>
        <v>0.15535512215832417</v>
      </c>
      <c r="D16" s="134">
        <f>D7/RES_summary!D$6</f>
        <v>0.16628825835600422</v>
      </c>
      <c r="E16" s="134">
        <f>E7/RES_summary!E$6</f>
        <v>0.17965246056073994</v>
      </c>
      <c r="F16" s="134">
        <f>F7/RES_summary!F$6</f>
        <v>0.19219239379486816</v>
      </c>
      <c r="G16" s="134">
        <f>G7/RES_summary!G$6</f>
        <v>0.20806834685236578</v>
      </c>
      <c r="H16" s="134">
        <f>H7/RES_summary!H$6</f>
        <v>0.22339619481547476</v>
      </c>
      <c r="I16" s="134">
        <f>I7/RES_summary!I$6</f>
        <v>0.24024764394785114</v>
      </c>
      <c r="J16" s="134">
        <f>J7/RES_summary!J$6</f>
        <v>0.25726711899976601</v>
      </c>
      <c r="K16" s="134">
        <f>K7/RES_summary!K$6</f>
        <v>0.27846962021541039</v>
      </c>
      <c r="L16" s="134">
        <f>L7/RES_summary!L$6</f>
        <v>0.30288613310949947</v>
      </c>
      <c r="M16" s="134">
        <f>M7/RES_summary!M$6</f>
        <v>0.31780525034481161</v>
      </c>
      <c r="N16" s="134">
        <f>N7/RES_summary!N$6</f>
        <v>0.32939559641339927</v>
      </c>
      <c r="O16" s="134">
        <f>O7/RES_summary!O$6</f>
        <v>0.34028995453530386</v>
      </c>
      <c r="P16" s="134">
        <f>P7/RES_summary!P$6</f>
        <v>0.35231075699698672</v>
      </c>
      <c r="Q16" s="134">
        <f>Q7/RES_summary!Q$6</f>
        <v>0.36776744203177714</v>
      </c>
    </row>
    <row r="17" spans="1:17" ht="12.9" customHeight="1" x14ac:dyDescent="0.3">
      <c r="A17" s="133" t="s">
        <v>49</v>
      </c>
      <c r="B17" s="132">
        <f>1000000*B5/RES_summary!B$6</f>
        <v>277.56121005059225</v>
      </c>
      <c r="C17" s="132">
        <f>1000000*C5/RES_summary!C$6</f>
        <v>291.4096859333365</v>
      </c>
      <c r="D17" s="132">
        <f>1000000*D5/RES_summary!D$6</f>
        <v>307.62849648743321</v>
      </c>
      <c r="E17" s="132">
        <f>1000000*E5/RES_summary!E$6</f>
        <v>326.88506821324893</v>
      </c>
      <c r="F17" s="132">
        <f>1000000*F5/RES_summary!F$6</f>
        <v>343.93978136957253</v>
      </c>
      <c r="G17" s="132">
        <f>1000000*G5/RES_summary!G$6</f>
        <v>365.87749833556035</v>
      </c>
      <c r="H17" s="132">
        <f>1000000*H5/RES_summary!H$6</f>
        <v>386.15063426051375</v>
      </c>
      <c r="I17" s="132">
        <f>1000000*I5/RES_summary!I$6</f>
        <v>407.67892717238345</v>
      </c>
      <c r="J17" s="132">
        <f>1000000*J5/RES_summary!J$6</f>
        <v>428.32621250484482</v>
      </c>
      <c r="K17" s="132">
        <f>1000000*K5/RES_summary!K$6</f>
        <v>454.12266293346261</v>
      </c>
      <c r="L17" s="132">
        <f>1000000*L5/RES_summary!L$6</f>
        <v>482.84222557985515</v>
      </c>
      <c r="M17" s="132">
        <f>1000000*M5/RES_summary!M$6</f>
        <v>495.70010636720633</v>
      </c>
      <c r="N17" s="132">
        <f>1000000*N5/RES_summary!N$6</f>
        <v>500.54726868386734</v>
      </c>
      <c r="O17" s="132">
        <f>1000000*O5/RES_summary!O$6</f>
        <v>500.93236799995969</v>
      </c>
      <c r="P17" s="132">
        <f>1000000*P5/RES_summary!P$6</f>
        <v>499.77042552072584</v>
      </c>
      <c r="Q17" s="132">
        <f>1000000*Q5/RES_summary!Q$6</f>
        <v>497.25335822947335</v>
      </c>
    </row>
    <row r="18" spans="1:17" ht="12.9" customHeight="1" x14ac:dyDescent="0.3">
      <c r="A18" s="131" t="s">
        <v>48</v>
      </c>
      <c r="B18" s="130">
        <f>B3*1000000/0.086/RES_summary!B$6</f>
        <v>61.477097650166392</v>
      </c>
      <c r="C18" s="130">
        <f>C3*1000000/0.086/RES_summary!C$6</f>
        <v>65.473500776564833</v>
      </c>
      <c r="D18" s="130">
        <f>D3*1000000/0.086/RES_summary!D$6</f>
        <v>69.797302963638899</v>
      </c>
      <c r="E18" s="130">
        <f>E3*1000000/0.086/RES_summary!E$6</f>
        <v>76.100171755764578</v>
      </c>
      <c r="F18" s="130">
        <f>F3*1000000/0.086/RES_summary!F$6</f>
        <v>80.938372666035434</v>
      </c>
      <c r="G18" s="130">
        <f>G3*1000000/0.086/RES_summary!G$6</f>
        <v>86.968157326721069</v>
      </c>
      <c r="H18" s="130">
        <f>H3*1000000/0.086/RES_summary!H$6</f>
        <v>92.780366377027818</v>
      </c>
      <c r="I18" s="130">
        <f>I3*1000000/0.086/RES_summary!I$6</f>
        <v>98.97589137584653</v>
      </c>
      <c r="J18" s="130">
        <f>J3*1000000/0.086/RES_summary!J$6</f>
        <v>104.70668211682239</v>
      </c>
      <c r="K18" s="130">
        <f>K3*1000000/0.086/RES_summary!K$6</f>
        <v>111.24512290565565</v>
      </c>
      <c r="L18" s="130">
        <f>L3*1000000/0.086/RES_summary!L$6</f>
        <v>118.49175262964727</v>
      </c>
      <c r="M18" s="130">
        <f>M3*1000000/0.086/RES_summary!M$6</f>
        <v>119.98374100819137</v>
      </c>
      <c r="N18" s="130">
        <f>N3*1000000/0.086/RES_summary!N$6</f>
        <v>121.50806186710534</v>
      </c>
      <c r="O18" s="130">
        <f>O3*1000000/0.086/RES_summary!O$6</f>
        <v>123.62680189223882</v>
      </c>
      <c r="P18" s="130">
        <f>P3*1000000/0.086/RES_summary!P$6</f>
        <v>124.81897306091835</v>
      </c>
      <c r="Q18" s="130">
        <f>Q3*1000000/0.086/RES_summary!Q$6</f>
        <v>125.86556429114792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41" t="s">
        <v>118</v>
      </c>
      <c r="B3" s="144">
        <v>1122.4460048875767</v>
      </c>
      <c r="C3" s="144">
        <v>1165.9237830024356</v>
      </c>
      <c r="D3" s="144">
        <v>1218.78086361131</v>
      </c>
      <c r="E3" s="144">
        <v>1283.0387731431083</v>
      </c>
      <c r="F3" s="144">
        <v>1347.5681274934143</v>
      </c>
      <c r="G3" s="144">
        <v>1412.7315215748376</v>
      </c>
      <c r="H3" s="144">
        <v>1483.5592733356775</v>
      </c>
      <c r="I3" s="144">
        <v>1562.7971738975721</v>
      </c>
      <c r="J3" s="144">
        <v>1653.2523413186432</v>
      </c>
      <c r="K3" s="144">
        <v>1735.7281823524543</v>
      </c>
      <c r="L3" s="144">
        <v>1819.7301982061174</v>
      </c>
      <c r="M3" s="144">
        <v>1853.3643672255655</v>
      </c>
      <c r="N3" s="144">
        <v>1901.3572872293432</v>
      </c>
      <c r="O3" s="144">
        <v>1946.6262167413749</v>
      </c>
      <c r="P3" s="144">
        <v>1993.602368427381</v>
      </c>
      <c r="Q3" s="144">
        <v>2023.1765147239657</v>
      </c>
    </row>
    <row r="4" spans="1:17" ht="12" customHeight="1" x14ac:dyDescent="0.3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" customHeight="1" x14ac:dyDescent="0.3">
      <c r="A5" s="141" t="s">
        <v>138</v>
      </c>
      <c r="B5" s="144">
        <v>25399.992818291386</v>
      </c>
      <c r="C5" s="144">
        <v>26198.823067045327</v>
      </c>
      <c r="D5" s="144">
        <v>27169.129207305115</v>
      </c>
      <c r="E5" s="144">
        <v>28298.000738000759</v>
      </c>
      <c r="F5" s="144">
        <v>29397.773687941841</v>
      </c>
      <c r="G5" s="144">
        <v>30431.947862941593</v>
      </c>
      <c r="H5" s="144">
        <v>31566.746484778025</v>
      </c>
      <c r="I5" s="144">
        <v>32899.538118667864</v>
      </c>
      <c r="J5" s="144">
        <v>34550.010341699599</v>
      </c>
      <c r="K5" s="144">
        <v>36065.359833376555</v>
      </c>
      <c r="L5" s="144">
        <v>37433.951540617782</v>
      </c>
      <c r="M5" s="144">
        <v>37896.339090390517</v>
      </c>
      <c r="N5" s="144">
        <v>38511.273286648153</v>
      </c>
      <c r="O5" s="144">
        <v>39004.014424021443</v>
      </c>
      <c r="P5" s="144">
        <v>39611.562297178476</v>
      </c>
      <c r="Q5" s="144">
        <v>39832.899104858174</v>
      </c>
    </row>
    <row r="6" spans="1:17" ht="12" customHeight="1" x14ac:dyDescent="0.3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" customHeight="1" x14ac:dyDescent="0.3">
      <c r="A7" s="135" t="s">
        <v>137</v>
      </c>
      <c r="B7" s="62">
        <v>47029542.665471815</v>
      </c>
      <c r="C7" s="62">
        <v>49107252.437643066</v>
      </c>
      <c r="D7" s="62">
        <v>51737507.406289339</v>
      </c>
      <c r="E7" s="62">
        <v>54806907.079770342</v>
      </c>
      <c r="F7" s="62">
        <v>57927218.301992394</v>
      </c>
      <c r="G7" s="62">
        <v>60989356.983914405</v>
      </c>
      <c r="H7" s="62">
        <v>64382030.899078131</v>
      </c>
      <c r="I7" s="62">
        <v>68385617.223718733</v>
      </c>
      <c r="J7" s="62">
        <v>73252761.489386439</v>
      </c>
      <c r="K7" s="62">
        <v>77969554.081303403</v>
      </c>
      <c r="L7" s="62">
        <v>82609994.633060887</v>
      </c>
      <c r="M7" s="62">
        <v>85352979.742833182</v>
      </c>
      <c r="N7" s="62">
        <v>89027897.774530947</v>
      </c>
      <c r="O7" s="62">
        <v>93107832.604015395</v>
      </c>
      <c r="P7" s="62">
        <v>97713957.294974938</v>
      </c>
      <c r="Q7" s="62">
        <v>102555615.47506222</v>
      </c>
    </row>
    <row r="8" spans="1:17" ht="12.9" customHeight="1" x14ac:dyDescent="0.3">
      <c r="A8" s="133" t="s">
        <v>136</v>
      </c>
      <c r="B8" s="143"/>
      <c r="C8" s="143">
        <v>4968027.6350955423</v>
      </c>
      <c r="D8" s="143">
        <v>5617694.803304405</v>
      </c>
      <c r="E8" s="143">
        <v>6159060.2988262754</v>
      </c>
      <c r="F8" s="143">
        <v>6317713.890565983</v>
      </c>
      <c r="G8" s="143">
        <v>6373292.0993536711</v>
      </c>
      <c r="H8" s="143">
        <v>6824154.7281294409</v>
      </c>
      <c r="I8" s="143">
        <v>7562639.4036567677</v>
      </c>
      <c r="J8" s="143">
        <v>8561808.388169283</v>
      </c>
      <c r="K8" s="143">
        <v>8556058.7755626142</v>
      </c>
      <c r="L8" s="143">
        <v>8634452.4302299544</v>
      </c>
      <c r="M8" s="143">
        <v>6903293.5222395435</v>
      </c>
      <c r="N8" s="143">
        <v>8014805.6056790734</v>
      </c>
      <c r="O8" s="143">
        <v>8614831.0232028384</v>
      </c>
      <c r="P8" s="143">
        <v>9574152.3260550629</v>
      </c>
      <c r="Q8" s="143">
        <v>10459352.983391708</v>
      </c>
    </row>
    <row r="9" spans="1:17" ht="12.9" customHeight="1" x14ac:dyDescent="0.3">
      <c r="A9" s="131" t="s">
        <v>135</v>
      </c>
      <c r="B9" s="142"/>
      <c r="C9" s="142">
        <f>B7+C8-C7</f>
        <v>2890317.8629242927</v>
      </c>
      <c r="D9" s="142">
        <f t="shared" ref="D9:Q9" si="0">C7+D8-D7</f>
        <v>2987439.834658131</v>
      </c>
      <c r="E9" s="142">
        <f t="shared" si="0"/>
        <v>3089660.6253452748</v>
      </c>
      <c r="F9" s="142">
        <f t="shared" si="0"/>
        <v>3197402.6683439314</v>
      </c>
      <c r="G9" s="142">
        <f t="shared" si="0"/>
        <v>3311153.41743166</v>
      </c>
      <c r="H9" s="142">
        <f t="shared" si="0"/>
        <v>3431480.8129657209</v>
      </c>
      <c r="I9" s="142">
        <f t="shared" si="0"/>
        <v>3559053.0790161639</v>
      </c>
      <c r="J9" s="142">
        <f t="shared" si="0"/>
        <v>3694664.1225015819</v>
      </c>
      <c r="K9" s="142">
        <f t="shared" si="0"/>
        <v>3839266.1836456507</v>
      </c>
      <c r="L9" s="142">
        <f t="shared" si="0"/>
        <v>3994011.8784724623</v>
      </c>
      <c r="M9" s="142">
        <f t="shared" si="0"/>
        <v>4160308.4124672562</v>
      </c>
      <c r="N9" s="142">
        <f t="shared" si="0"/>
        <v>4339887.5739813149</v>
      </c>
      <c r="O9" s="142">
        <f t="shared" si="0"/>
        <v>4534896.1937183887</v>
      </c>
      <c r="P9" s="142">
        <f t="shared" si="0"/>
        <v>4968027.6350955218</v>
      </c>
      <c r="Q9" s="142">
        <f t="shared" si="0"/>
        <v>5617694.8033044189</v>
      </c>
    </row>
    <row r="10" spans="1:17" ht="12" customHeight="1" x14ac:dyDescent="0.3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" customHeight="1" x14ac:dyDescent="0.3">
      <c r="A11" s="141" t="s">
        <v>134</v>
      </c>
      <c r="B11" s="140">
        <v>513.84651265932359</v>
      </c>
      <c r="C11" s="140">
        <v>517.47566125515152</v>
      </c>
      <c r="D11" s="140">
        <v>521.61666275626487</v>
      </c>
      <c r="E11" s="140">
        <v>527.21235114074977</v>
      </c>
      <c r="F11" s="140">
        <v>533.01304369677246</v>
      </c>
      <c r="G11" s="140">
        <v>539.79820121835019</v>
      </c>
      <c r="H11" s="140">
        <v>546.48296533036785</v>
      </c>
      <c r="I11" s="140">
        <v>552.35000856405588</v>
      </c>
      <c r="J11" s="140">
        <v>556.40690824152284</v>
      </c>
      <c r="K11" s="140">
        <v>559.61969974938199</v>
      </c>
      <c r="L11" s="140">
        <v>565.25300153134185</v>
      </c>
      <c r="M11" s="140">
        <v>568.67626196578738</v>
      </c>
      <c r="N11" s="140">
        <v>574.08659279833773</v>
      </c>
      <c r="O11" s="140">
        <v>580.32971480032631</v>
      </c>
      <c r="P11" s="140">
        <v>585.21859639809475</v>
      </c>
      <c r="Q11" s="140">
        <v>590.59995228603759</v>
      </c>
    </row>
    <row r="12" spans="1:17" ht="12" customHeight="1" x14ac:dyDescent="0.3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" customHeight="1" x14ac:dyDescent="0.3">
      <c r="A13" s="135" t="s">
        <v>133</v>
      </c>
      <c r="B13" s="137">
        <f>IF(B5=0,0,1000000*B5/B7)</f>
        <v>540.0858987501822</v>
      </c>
      <c r="C13" s="137">
        <f t="shared" ref="C13:Q13" si="1">IF(C5=0,0,1000000*C5/C7)</f>
        <v>533.50211560528419</v>
      </c>
      <c r="D13" s="137">
        <f t="shared" si="1"/>
        <v>525.13409650659685</v>
      </c>
      <c r="E13" s="137">
        <f t="shared" si="1"/>
        <v>516.32179675480666</v>
      </c>
      <c r="F13" s="137">
        <f t="shared" si="1"/>
        <v>507.49500061753719</v>
      </c>
      <c r="G13" s="137">
        <f t="shared" si="1"/>
        <v>498.9714495755029</v>
      </c>
      <c r="H13" s="137">
        <f t="shared" si="1"/>
        <v>490.30367703467431</v>
      </c>
      <c r="I13" s="137">
        <f t="shared" si="1"/>
        <v>481.08856005553542</v>
      </c>
      <c r="J13" s="137">
        <f t="shared" si="1"/>
        <v>471.65471497897778</v>
      </c>
      <c r="K13" s="137">
        <f t="shared" si="1"/>
        <v>462.55695903774313</v>
      </c>
      <c r="L13" s="137">
        <f t="shared" si="1"/>
        <v>453.14070902549787</v>
      </c>
      <c r="M13" s="137">
        <f t="shared" si="1"/>
        <v>443.99550202665949</v>
      </c>
      <c r="N13" s="137">
        <f t="shared" si="1"/>
        <v>432.57534154272076</v>
      </c>
      <c r="O13" s="137">
        <f t="shared" si="1"/>
        <v>418.91227980683709</v>
      </c>
      <c r="P13" s="137">
        <f t="shared" si="1"/>
        <v>405.38284799581595</v>
      </c>
      <c r="Q13" s="137">
        <f t="shared" si="1"/>
        <v>388.4029062703454</v>
      </c>
    </row>
    <row r="14" spans="1:17" ht="12.9" customHeight="1" x14ac:dyDescent="0.3">
      <c r="A14" s="131" t="s">
        <v>132</v>
      </c>
      <c r="B14" s="130"/>
      <c r="C14" s="130">
        <v>474.49743889455203</v>
      </c>
      <c r="D14" s="130">
        <v>459.48193780790592</v>
      </c>
      <c r="E14" s="130">
        <v>453.80970446718766</v>
      </c>
      <c r="F14" s="130">
        <v>447.03544688814628</v>
      </c>
      <c r="G14" s="130">
        <v>442.51499210840745</v>
      </c>
      <c r="H14" s="130">
        <v>437.59281881698644</v>
      </c>
      <c r="I14" s="130">
        <v>430.21356365977311</v>
      </c>
      <c r="J14" s="130">
        <v>425.74073789457731</v>
      </c>
      <c r="K14" s="130">
        <v>419.46365006318683</v>
      </c>
      <c r="L14" s="130">
        <v>408.47282374945473</v>
      </c>
      <c r="M14" s="130">
        <v>392.86914193761982</v>
      </c>
      <c r="N14" s="130">
        <v>369.77164277396321</v>
      </c>
      <c r="O14" s="130">
        <v>342.36453651229994</v>
      </c>
      <c r="P14" s="130">
        <v>309.67381355513135</v>
      </c>
      <c r="Q14" s="130">
        <v>267.94832398959943</v>
      </c>
    </row>
    <row r="15" spans="1:17" ht="12" customHeight="1" x14ac:dyDescent="0.3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" customHeight="1" x14ac:dyDescent="0.3">
      <c r="A16" s="135" t="s">
        <v>131</v>
      </c>
      <c r="B16" s="134">
        <f>B7/RES_summary!B$6</f>
        <v>0.23839849131508239</v>
      </c>
      <c r="C16" s="134">
        <f>C7/RES_summary!C$6</f>
        <v>0.24719062499650443</v>
      </c>
      <c r="D16" s="134">
        <f>D7/RES_summary!D$6</f>
        <v>0.25869045117937922</v>
      </c>
      <c r="E16" s="134">
        <f>E7/RES_summary!E$6</f>
        <v>0.27172591399194818</v>
      </c>
      <c r="F16" s="134">
        <f>F7/RES_summary!F$6</f>
        <v>0.28468028879178503</v>
      </c>
      <c r="G16" s="134">
        <f>G7/RES_summary!G$6</f>
        <v>0.29757307731386917</v>
      </c>
      <c r="H16" s="134">
        <f>H7/RES_summary!H$6</f>
        <v>0.31233275176208297</v>
      </c>
      <c r="I16" s="134">
        <f>I7/RES_summary!I$6</f>
        <v>0.32925690256765311</v>
      </c>
      <c r="J16" s="134">
        <f>J7/RES_summary!J$6</f>
        <v>0.34902057341011478</v>
      </c>
      <c r="K16" s="134">
        <f>K7/RES_summary!K$6</f>
        <v>0.36847908775314869</v>
      </c>
      <c r="L16" s="134">
        <f>L7/RES_summary!L$6</f>
        <v>0.38725286234454076</v>
      </c>
      <c r="M16" s="134">
        <f>M7/RES_summary!M$6</f>
        <v>0.39840129983809081</v>
      </c>
      <c r="N16" s="134">
        <f>N7/RES_summary!N$6</f>
        <v>0.4120428075634025</v>
      </c>
      <c r="O16" s="134">
        <f>O7/RES_summary!O$6</f>
        <v>0.42859369043944945</v>
      </c>
      <c r="P16" s="134">
        <f>P7/RES_summary!P$6</f>
        <v>0.44606609125683799</v>
      </c>
      <c r="Q16" s="134">
        <f>Q7/RES_summary!Q$6</f>
        <v>0.46510090456770031</v>
      </c>
    </row>
    <row r="17" spans="1:17" ht="12.9" customHeight="1" x14ac:dyDescent="0.3">
      <c r="A17" s="133" t="s">
        <v>49</v>
      </c>
      <c r="B17" s="132">
        <f>1000000*B5/RES_summary!B$6</f>
        <v>128.7556634425938</v>
      </c>
      <c r="C17" s="132">
        <f>1000000*C5/RES_summary!C$6</f>
        <v>131.87672139342757</v>
      </c>
      <c r="D17" s="132">
        <f>1000000*D5/RES_summary!D$6</f>
        <v>135.84717635496722</v>
      </c>
      <c r="E17" s="132">
        <f>1000000*E5/RES_summary!E$6</f>
        <v>140.29801213716473</v>
      </c>
      <c r="F17" s="132">
        <f>1000000*F5/RES_summary!F$6</f>
        <v>144.47382333618762</v>
      </c>
      <c r="G17" s="132">
        <f>1000000*G5/RES_summary!G$6</f>
        <v>148.48046974194449</v>
      </c>
      <c r="H17" s="132">
        <f>1000000*H5/RES_summary!H$6</f>
        <v>153.13789664730743</v>
      </c>
      <c r="I17" s="132">
        <f>1000000*I5/RES_summary!I$6</f>
        <v>158.40172914461795</v>
      </c>
      <c r="J17" s="132">
        <f>1000000*J5/RES_summary!J$6</f>
        <v>164.61719907354706</v>
      </c>
      <c r="K17" s="132">
        <f>1000000*K5/RES_summary!K$6</f>
        <v>170.44256630009818</v>
      </c>
      <c r="L17" s="132">
        <f>1000000*L5/RES_summary!L$6</f>
        <v>175.48003661495872</v>
      </c>
      <c r="M17" s="132">
        <f>1000000*M5/RES_summary!M$6</f>
        <v>176.88838512968684</v>
      </c>
      <c r="N17" s="132">
        <f>1000000*N5/RES_summary!N$6</f>
        <v>178.2395582119604</v>
      </c>
      <c r="O17" s="132">
        <f>1000000*O5/RES_summary!O$6</f>
        <v>179.54315997281557</v>
      </c>
      <c r="P17" s="132">
        <f>1000000*P5/RES_summary!P$6</f>
        <v>180.82754246805851</v>
      </c>
      <c r="Q17" s="132">
        <f>1000000*Q5/RES_summary!Q$6</f>
        <v>180.64654304306137</v>
      </c>
    </row>
    <row r="18" spans="1:17" ht="12.9" customHeight="1" x14ac:dyDescent="0.3">
      <c r="A18" s="131" t="s">
        <v>48</v>
      </c>
      <c r="B18" s="130">
        <f>B3*1000000/0.086/RES_summary!B$6</f>
        <v>66.160648645114364</v>
      </c>
      <c r="C18" s="130">
        <f>C3*1000000/0.086/RES_summary!C$6</f>
        <v>68.242993607225316</v>
      </c>
      <c r="D18" s="130">
        <f>D3*1000000/0.086/RES_summary!D$6</f>
        <v>70.860150775139772</v>
      </c>
      <c r="E18" s="130">
        <f>E3*1000000/0.086/RES_summary!E$6</f>
        <v>73.966844839208065</v>
      </c>
      <c r="F18" s="130">
        <f>F3*1000000/0.086/RES_summary!F$6</f>
        <v>77.00643231093116</v>
      </c>
      <c r="G18" s="130">
        <f>G3*1000000/0.086/RES_summary!G$6</f>
        <v>80.149490482757301</v>
      </c>
      <c r="H18" s="130">
        <f>H3*1000000/0.086/RES_summary!H$6</f>
        <v>83.687251864275964</v>
      </c>
      <c r="I18" s="130">
        <f>I3*1000000/0.086/RES_summary!I$6</f>
        <v>87.493196449590982</v>
      </c>
      <c r="J18" s="130">
        <f>J3*1000000/0.086/RES_summary!J$6</f>
        <v>91.594146779891602</v>
      </c>
      <c r="K18" s="130">
        <f>K3*1000000/0.086/RES_summary!K$6</f>
        <v>95.383017777375073</v>
      </c>
      <c r="L18" s="130">
        <f>L3*1000000/0.086/RES_summary!L$6</f>
        <v>99.190617405435148</v>
      </c>
      <c r="M18" s="130">
        <f>M3*1000000/0.086/RES_summary!M$6</f>
        <v>100.59222564071489</v>
      </c>
      <c r="N18" s="130">
        <f>N3*1000000/0.086/RES_summary!N$6</f>
        <v>102.32494067578533</v>
      </c>
      <c r="O18" s="130">
        <f>O3*1000000/0.086/RES_summary!O$6</f>
        <v>104.19423082137341</v>
      </c>
      <c r="P18" s="130">
        <f>P3*1000000/0.086/RES_summary!P$6</f>
        <v>105.82364059327409</v>
      </c>
      <c r="Q18" s="130">
        <f>Q3*1000000/0.086/RES_summary!Q$6</f>
        <v>106.68983970186969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41" t="s">
        <v>118</v>
      </c>
      <c r="B3" s="144">
        <v>5307.1738401444227</v>
      </c>
      <c r="C3" s="144">
        <v>5779.6346565815556</v>
      </c>
      <c r="D3" s="144">
        <v>6288.0451283154798</v>
      </c>
      <c r="E3" s="144">
        <v>6863.5034612528352</v>
      </c>
      <c r="F3" s="144">
        <v>7444.6556677910648</v>
      </c>
      <c r="G3" s="144">
        <v>8057.4848159788799</v>
      </c>
      <c r="H3" s="144">
        <v>8656.1401363925615</v>
      </c>
      <c r="I3" s="144">
        <v>9269.1809269485184</v>
      </c>
      <c r="J3" s="144">
        <v>9873.5299452391573</v>
      </c>
      <c r="K3" s="144">
        <v>10445.096824014614</v>
      </c>
      <c r="L3" s="144">
        <v>10960.094269172489</v>
      </c>
      <c r="M3" s="144">
        <v>11240.826562181828</v>
      </c>
      <c r="N3" s="144">
        <v>11423.682477854347</v>
      </c>
      <c r="O3" s="144">
        <v>11489.840130477114</v>
      </c>
      <c r="P3" s="144">
        <v>11451.50323865949</v>
      </c>
      <c r="Q3" s="144">
        <v>11304.64166804357</v>
      </c>
    </row>
    <row r="4" spans="1:17" ht="12" customHeight="1" x14ac:dyDescent="0.3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" customHeight="1" x14ac:dyDescent="0.3">
      <c r="A5" s="141" t="s">
        <v>138</v>
      </c>
      <c r="B5" s="144">
        <v>39527.097449490939</v>
      </c>
      <c r="C5" s="144">
        <v>42247.375386824817</v>
      </c>
      <c r="D5" s="144">
        <v>45194.370623690935</v>
      </c>
      <c r="E5" s="144">
        <v>48566.709329551421</v>
      </c>
      <c r="F5" s="144">
        <v>51915.49780549312</v>
      </c>
      <c r="G5" s="144">
        <v>55454.785224500556</v>
      </c>
      <c r="H5" s="144">
        <v>58830.688903422735</v>
      </c>
      <c r="I5" s="144">
        <v>62303.150704601227</v>
      </c>
      <c r="J5" s="144">
        <v>65786.667133976545</v>
      </c>
      <c r="K5" s="144">
        <v>69138.564917971977</v>
      </c>
      <c r="L5" s="144">
        <v>71905.521748668252</v>
      </c>
      <c r="M5" s="144">
        <v>73160.444160494691</v>
      </c>
      <c r="N5" s="144">
        <v>73861.102114126363</v>
      </c>
      <c r="O5" s="144">
        <v>73760.399417755398</v>
      </c>
      <c r="P5" s="144">
        <v>72967.238343097561</v>
      </c>
      <c r="Q5" s="144">
        <v>71455.553896354395</v>
      </c>
    </row>
    <row r="6" spans="1:17" ht="12" customHeight="1" x14ac:dyDescent="0.3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" customHeight="1" x14ac:dyDescent="0.3">
      <c r="A7" s="135" t="s">
        <v>137</v>
      </c>
      <c r="B7" s="62">
        <v>110258207.81727299</v>
      </c>
      <c r="C7" s="62">
        <v>119932906.20665941</v>
      </c>
      <c r="D7" s="62">
        <v>131304382.65378487</v>
      </c>
      <c r="E7" s="62">
        <v>145013231.5200924</v>
      </c>
      <c r="F7" s="62">
        <v>159571432.53560632</v>
      </c>
      <c r="G7" s="62">
        <v>176009528.66759011</v>
      </c>
      <c r="H7" s="62">
        <v>193560787.92484176</v>
      </c>
      <c r="I7" s="62">
        <v>211585041.5648953</v>
      </c>
      <c r="J7" s="62">
        <v>231254482.07356262</v>
      </c>
      <c r="K7" s="62">
        <v>253058660.39945543</v>
      </c>
      <c r="L7" s="62">
        <v>275943376.20418537</v>
      </c>
      <c r="M7" s="62">
        <v>296587717.94942766</v>
      </c>
      <c r="N7" s="62">
        <v>321699886.41467661</v>
      </c>
      <c r="O7" s="62">
        <v>350705938.02152216</v>
      </c>
      <c r="P7" s="62">
        <v>392296781.52907914</v>
      </c>
      <c r="Q7" s="62">
        <v>457438657.77923703</v>
      </c>
    </row>
    <row r="8" spans="1:17" ht="12.9" customHeight="1" x14ac:dyDescent="0.3">
      <c r="A8" s="133" t="s">
        <v>136</v>
      </c>
      <c r="B8" s="143"/>
      <c r="C8" s="143">
        <v>24665297.350693673</v>
      </c>
      <c r="D8" s="143">
        <v>27554564.641916268</v>
      </c>
      <c r="E8" s="143">
        <v>31195950.297747537</v>
      </c>
      <c r="F8" s="143">
        <v>33473270.786315855</v>
      </c>
      <c r="G8" s="143">
        <v>36919196.611290589</v>
      </c>
      <c r="H8" s="143">
        <v>39752508.236877978</v>
      </c>
      <c r="I8" s="143">
        <v>42689550.990747146</v>
      </c>
      <c r="J8" s="143">
        <v>47224005.150583558</v>
      </c>
      <c r="K8" s="143">
        <v>53000128.623640418</v>
      </c>
      <c r="L8" s="143">
        <v>56357986.591045737</v>
      </c>
      <c r="M8" s="143">
        <v>57563538.356532894</v>
      </c>
      <c r="N8" s="143">
        <v>64864676.702126876</v>
      </c>
      <c r="O8" s="143">
        <v>71695602.597592816</v>
      </c>
      <c r="P8" s="143">
        <v>88814848.6581406</v>
      </c>
      <c r="Q8" s="143">
        <v>118142004.87379824</v>
      </c>
    </row>
    <row r="9" spans="1:17" ht="12.9" customHeight="1" x14ac:dyDescent="0.3">
      <c r="A9" s="131" t="s">
        <v>135</v>
      </c>
      <c r="B9" s="142"/>
      <c r="C9" s="142">
        <f>B7+C8-C7</f>
        <v>14990598.961307257</v>
      </c>
      <c r="D9" s="142">
        <f t="shared" ref="D9:Q9" si="0">C7+D8-D7</f>
        <v>16183088.19479081</v>
      </c>
      <c r="E9" s="142">
        <f t="shared" si="0"/>
        <v>17487101.431440026</v>
      </c>
      <c r="F9" s="142">
        <f t="shared" si="0"/>
        <v>18915069.770801932</v>
      </c>
      <c r="G9" s="142">
        <f t="shared" si="0"/>
        <v>20481100.479306787</v>
      </c>
      <c r="H9" s="142">
        <f t="shared" si="0"/>
        <v>22201248.979626328</v>
      </c>
      <c r="I9" s="142">
        <f t="shared" si="0"/>
        <v>24665297.350693613</v>
      </c>
      <c r="J9" s="142">
        <f t="shared" si="0"/>
        <v>27554564.641916245</v>
      </c>
      <c r="K9" s="142">
        <f t="shared" si="0"/>
        <v>31195950.297747612</v>
      </c>
      <c r="L9" s="142">
        <f t="shared" si="0"/>
        <v>33473270.786315799</v>
      </c>
      <c r="M9" s="142">
        <f t="shared" si="0"/>
        <v>36919196.611290574</v>
      </c>
      <c r="N9" s="142">
        <f t="shared" si="0"/>
        <v>39752508.236877918</v>
      </c>
      <c r="O9" s="142">
        <f t="shared" si="0"/>
        <v>42689550.990747273</v>
      </c>
      <c r="P9" s="142">
        <f t="shared" si="0"/>
        <v>47224005.150583625</v>
      </c>
      <c r="Q9" s="142">
        <f t="shared" si="0"/>
        <v>53000128.623640358</v>
      </c>
    </row>
    <row r="10" spans="1:17" ht="12" customHeight="1" x14ac:dyDescent="0.3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" customHeight="1" x14ac:dyDescent="0.3">
      <c r="A11" s="141" t="s">
        <v>134</v>
      </c>
      <c r="B11" s="140">
        <v>1561.2409639100463</v>
      </c>
      <c r="C11" s="140">
        <v>1590.7509882201014</v>
      </c>
      <c r="D11" s="140">
        <v>1617.8298936039166</v>
      </c>
      <c r="E11" s="140">
        <v>1643.2692452039112</v>
      </c>
      <c r="F11" s="140">
        <v>1667.4358763406958</v>
      </c>
      <c r="G11" s="140">
        <v>1689.5148638198514</v>
      </c>
      <c r="H11" s="140">
        <v>1710.8892341693881</v>
      </c>
      <c r="I11" s="140">
        <v>1729.9473999347667</v>
      </c>
      <c r="J11" s="140">
        <v>1745.1634614887553</v>
      </c>
      <c r="K11" s="140">
        <v>1756.6840500207866</v>
      </c>
      <c r="L11" s="140">
        <v>1772.3667601458592</v>
      </c>
      <c r="M11" s="140">
        <v>1786.5840907147613</v>
      </c>
      <c r="N11" s="140">
        <v>1798.4231670291811</v>
      </c>
      <c r="O11" s="140">
        <v>1811.3078734588537</v>
      </c>
      <c r="P11" s="140">
        <v>1824.8876814674393</v>
      </c>
      <c r="Q11" s="140">
        <v>1839.5955884983116</v>
      </c>
    </row>
    <row r="12" spans="1:17" ht="12" customHeight="1" x14ac:dyDescent="0.3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" customHeight="1" x14ac:dyDescent="0.3">
      <c r="A13" s="135" t="s">
        <v>133</v>
      </c>
      <c r="B13" s="137">
        <f>IF(B5=0,0,1000000*B5/B7)</f>
        <v>358.49573679809663</v>
      </c>
      <c r="C13" s="137">
        <f t="shared" ref="C13:Q13" si="1">IF(C5=0,0,1000000*C5/C7)</f>
        <v>352.25841450074842</v>
      </c>
      <c r="D13" s="137">
        <f t="shared" si="1"/>
        <v>344.19544656675021</v>
      </c>
      <c r="E13" s="137">
        <f t="shared" si="1"/>
        <v>334.91226159470995</v>
      </c>
      <c r="F13" s="137">
        <f t="shared" si="1"/>
        <v>325.34330851425324</v>
      </c>
      <c r="G13" s="137">
        <f t="shared" si="1"/>
        <v>315.06694918337024</v>
      </c>
      <c r="H13" s="137">
        <f t="shared" si="1"/>
        <v>303.93908566990473</v>
      </c>
      <c r="I13" s="137">
        <f t="shared" si="1"/>
        <v>294.45914627897838</v>
      </c>
      <c r="J13" s="137">
        <f t="shared" si="1"/>
        <v>284.47737118041954</v>
      </c>
      <c r="K13" s="137">
        <f t="shared" si="1"/>
        <v>273.21161350034851</v>
      </c>
      <c r="L13" s="137">
        <f t="shared" si="1"/>
        <v>260.58071310782793</v>
      </c>
      <c r="M13" s="137">
        <f t="shared" si="1"/>
        <v>246.67388341741636</v>
      </c>
      <c r="N13" s="137">
        <f t="shared" si="1"/>
        <v>229.59629528410261</v>
      </c>
      <c r="O13" s="137">
        <f t="shared" si="1"/>
        <v>210.3197905170025</v>
      </c>
      <c r="P13" s="137">
        <f t="shared" si="1"/>
        <v>186.00009426202453</v>
      </c>
      <c r="Q13" s="137">
        <f t="shared" si="1"/>
        <v>156.20794762571057</v>
      </c>
    </row>
    <row r="14" spans="1:17" ht="12.9" customHeight="1" x14ac:dyDescent="0.3">
      <c r="A14" s="131" t="s">
        <v>132</v>
      </c>
      <c r="B14" s="130"/>
      <c r="C14" s="130">
        <v>328.2135702627811</v>
      </c>
      <c r="D14" s="130">
        <v>317.52247471272705</v>
      </c>
      <c r="E14" s="130">
        <v>309.06335639512338</v>
      </c>
      <c r="F14" s="130">
        <v>302.61295434020298</v>
      </c>
      <c r="G14" s="130">
        <v>294.72455042213335</v>
      </c>
      <c r="H14" s="130">
        <v>285.11524062443931</v>
      </c>
      <c r="I14" s="130">
        <v>270.97842066200491</v>
      </c>
      <c r="J14" s="130">
        <v>259.03584300191869</v>
      </c>
      <c r="K14" s="130">
        <v>245.1583274678529</v>
      </c>
      <c r="L14" s="130">
        <v>228.83007315988652</v>
      </c>
      <c r="M14" s="130">
        <v>210.82644294499181</v>
      </c>
      <c r="N14" s="130">
        <v>185.5355567450091</v>
      </c>
      <c r="O14" s="130">
        <v>159.94348320404299</v>
      </c>
      <c r="P14" s="130">
        <v>128.80221136763728</v>
      </c>
      <c r="Q14" s="130">
        <v>97.185911602521216</v>
      </c>
    </row>
    <row r="15" spans="1:17" ht="12" customHeight="1" x14ac:dyDescent="0.3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" customHeight="1" x14ac:dyDescent="0.3">
      <c r="A16" s="135" t="s">
        <v>131</v>
      </c>
      <c r="B16" s="134">
        <f>B7/RES_summary!B$6</f>
        <v>0.55891231147439868</v>
      </c>
      <c r="C16" s="134">
        <f>C7/RES_summary!C$6</f>
        <v>0.60370492282207144</v>
      </c>
      <c r="D16" s="134">
        <f>D7/RES_summary!D$6</f>
        <v>0.65652930907159102</v>
      </c>
      <c r="E16" s="134">
        <f>E7/RES_summary!E$6</f>
        <v>0.71895779154936779</v>
      </c>
      <c r="F16" s="134">
        <f>F7/RES_summary!F$6</f>
        <v>0.78420547073969904</v>
      </c>
      <c r="G16" s="134">
        <f>G7/RES_summary!G$6</f>
        <v>0.8587678190473832</v>
      </c>
      <c r="H16" s="134">
        <f>H7/RES_summary!H$6</f>
        <v>0.93901004180140635</v>
      </c>
      <c r="I16" s="134">
        <f>I7/RES_summary!I$6</f>
        <v>1.0187205766879122</v>
      </c>
      <c r="J16" s="134">
        <f>J7/RES_summary!J$6</f>
        <v>1.1018365764773024</v>
      </c>
      <c r="K16" s="134">
        <f>K7/RES_summary!K$6</f>
        <v>1.1959389203995099</v>
      </c>
      <c r="L16" s="134">
        <f>L7/RES_summary!L$6</f>
        <v>1.293546413539185</v>
      </c>
      <c r="M16" s="134">
        <f>M7/RES_summary!M$6</f>
        <v>1.3843796983196317</v>
      </c>
      <c r="N16" s="134">
        <f>N7/RES_summary!N$6</f>
        <v>1.4889054746281121</v>
      </c>
      <c r="O16" s="134">
        <f>O7/RES_summary!O$6</f>
        <v>1.6143685018954108</v>
      </c>
      <c r="P16" s="134">
        <f>P7/RES_summary!P$6</f>
        <v>1.7908423401690758</v>
      </c>
      <c r="Q16" s="134">
        <f>Q7/RES_summary!Q$6</f>
        <v>2.0745342176713093</v>
      </c>
    </row>
    <row r="17" spans="1:17" ht="12.9" customHeight="1" x14ac:dyDescent="0.3">
      <c r="A17" s="133" t="s">
        <v>49</v>
      </c>
      <c r="B17" s="132">
        <f>1000000*B5/RES_summary!B$6</f>
        <v>200.36768090754182</v>
      </c>
      <c r="C17" s="132">
        <f>1000000*C5/RES_summary!C$6</f>
        <v>212.66013893959956</v>
      </c>
      <c r="D17" s="132">
        <f>1000000*D5/RES_summary!D$6</f>
        <v>225.97439872005626</v>
      </c>
      <c r="E17" s="132">
        <f>1000000*E5/RES_summary!E$6</f>
        <v>240.7877799589368</v>
      </c>
      <c r="F17" s="132">
        <f>1000000*F5/RES_summary!F$6</f>
        <v>255.1360024054311</v>
      </c>
      <c r="G17" s="132">
        <f>1000000*G5/RES_summary!G$6</f>
        <v>270.56935680411556</v>
      </c>
      <c r="H17" s="132">
        <f>1000000*H5/RES_summary!H$6</f>
        <v>285.40185353997845</v>
      </c>
      <c r="I17" s="132">
        <f>1000000*I5/RES_summary!I$6</f>
        <v>299.97159130835115</v>
      </c>
      <c r="J17" s="132">
        <f>1000000*J5/RES_summary!J$6</f>
        <v>313.44757274669627</v>
      </c>
      <c r="K17" s="132">
        <f>1000000*K5/RES_summary!K$6</f>
        <v>326.74440209021498</v>
      </c>
      <c r="L17" s="132">
        <f>1000000*L5/RES_summary!L$6</f>
        <v>337.07324687811411</v>
      </c>
      <c r="M17" s="132">
        <f>1000000*M5/RES_summary!M$6</f>
        <v>341.49031630873486</v>
      </c>
      <c r="N17" s="132">
        <f>1000000*N5/RES_summary!N$6</f>
        <v>341.84718100283294</v>
      </c>
      <c r="O17" s="132">
        <f>1000000*O5/RES_summary!O$6</f>
        <v>339.53364513588997</v>
      </c>
      <c r="P17" s="132">
        <f>1000000*P5/RES_summary!P$6</f>
        <v>333.09684407987271</v>
      </c>
      <c r="Q17" s="132">
        <f>1000000*Q5/RES_summary!Q$6</f>
        <v>324.05873242174437</v>
      </c>
    </row>
    <row r="18" spans="1:17" ht="12.9" customHeight="1" x14ac:dyDescent="0.3">
      <c r="A18" s="131" t="s">
        <v>48</v>
      </c>
      <c r="B18" s="130">
        <f>B3*1000000/0.086/RES_summary!B$6</f>
        <v>312.82223127651122</v>
      </c>
      <c r="C18" s="130">
        <f>C3*1000000/0.086/RES_summary!C$6</f>
        <v>338.28932617319208</v>
      </c>
      <c r="D18" s="130">
        <f>D3*1000000/0.086/RES_summary!D$6</f>
        <v>365.58813743847759</v>
      </c>
      <c r="E18" s="130">
        <f>E3*1000000/0.086/RES_summary!E$6</f>
        <v>395.67915342744755</v>
      </c>
      <c r="F18" s="130">
        <f>F3*1000000/0.086/RES_summary!F$6</f>
        <v>425.42292375696184</v>
      </c>
      <c r="G18" s="130">
        <f>G3*1000000/0.086/RES_summary!G$6</f>
        <v>457.1309500147301</v>
      </c>
      <c r="H18" s="130">
        <f>H3*1000000/0.086/RES_summary!H$6</f>
        <v>488.29095863353757</v>
      </c>
      <c r="I18" s="130">
        <f>I3*1000000/0.086/RES_summary!I$6</f>
        <v>518.93507443817668</v>
      </c>
      <c r="J18" s="130">
        <f>J3*1000000/0.086/RES_summary!J$6</f>
        <v>547.01725104987281</v>
      </c>
      <c r="K18" s="130">
        <f>K3*1000000/0.086/RES_summary!K$6</f>
        <v>573.98667958545923</v>
      </c>
      <c r="L18" s="130">
        <f>L3*1000000/0.086/RES_summary!L$6</f>
        <v>597.41741850120843</v>
      </c>
      <c r="M18" s="130">
        <f>M3*1000000/0.086/RES_summary!M$6</f>
        <v>610.1011662503372</v>
      </c>
      <c r="N18" s="130">
        <f>N3*1000000/0.086/RES_summary!N$6</f>
        <v>614.78588989911259</v>
      </c>
      <c r="O18" s="130">
        <f>O3*1000000/0.086/RES_summary!O$6</f>
        <v>614.99996473882175</v>
      </c>
      <c r="P18" s="130">
        <f>P3*1000000/0.086/RES_summary!P$6</f>
        <v>607.86432749703999</v>
      </c>
      <c r="Q18" s="130">
        <f>Q3*1000000/0.086/RES_summary!Q$6</f>
        <v>596.13701457739558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41" t="s">
        <v>118</v>
      </c>
      <c r="B3" s="144">
        <v>1376.4523792936636</v>
      </c>
      <c r="C3" s="144">
        <v>1476.9307572266725</v>
      </c>
      <c r="D3" s="144">
        <v>1581.518489995638</v>
      </c>
      <c r="E3" s="144">
        <v>1725.8386242107838</v>
      </c>
      <c r="F3" s="144">
        <v>1890.64453316398</v>
      </c>
      <c r="G3" s="144">
        <v>2028.4851475003923</v>
      </c>
      <c r="H3" s="144">
        <v>2170.6436476191543</v>
      </c>
      <c r="I3" s="144">
        <v>2322.1224508398163</v>
      </c>
      <c r="J3" s="144">
        <v>2454.0424607056871</v>
      </c>
      <c r="K3" s="144">
        <v>2585.7890046189959</v>
      </c>
      <c r="L3" s="144">
        <v>2715.4523087107209</v>
      </c>
      <c r="M3" s="144">
        <v>2800.0107123991388</v>
      </c>
      <c r="N3" s="144">
        <v>2891.8282335450585</v>
      </c>
      <c r="O3" s="144">
        <v>2957.4033773203046</v>
      </c>
      <c r="P3" s="144">
        <v>2986.9354212350631</v>
      </c>
      <c r="Q3" s="144">
        <v>2977.3159221704896</v>
      </c>
    </row>
    <row r="4" spans="1:17" ht="12" customHeight="1" x14ac:dyDescent="0.3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" customHeight="1" x14ac:dyDescent="0.3">
      <c r="A5" s="141" t="s">
        <v>138</v>
      </c>
      <c r="B5" s="144">
        <v>23832.377081640152</v>
      </c>
      <c r="C5" s="144">
        <v>25118.672690135289</v>
      </c>
      <c r="D5" s="144">
        <v>26473.825832683931</v>
      </c>
      <c r="E5" s="144">
        <v>28447.23537706925</v>
      </c>
      <c r="F5" s="144">
        <v>30766.024376680438</v>
      </c>
      <c r="G5" s="144">
        <v>32626.966905605521</v>
      </c>
      <c r="H5" s="144">
        <v>34540.591553346276</v>
      </c>
      <c r="I5" s="144">
        <v>36601.938262768912</v>
      </c>
      <c r="J5" s="144">
        <v>38407.172046607644</v>
      </c>
      <c r="K5" s="144">
        <v>40249.166427049386</v>
      </c>
      <c r="L5" s="144">
        <v>41951.749316167428</v>
      </c>
      <c r="M5" s="144">
        <v>42988.09427035167</v>
      </c>
      <c r="N5" s="144">
        <v>44176.006903048197</v>
      </c>
      <c r="O5" s="144">
        <v>44896.368471254718</v>
      </c>
      <c r="P5" s="144">
        <v>45040.024323410151</v>
      </c>
      <c r="Q5" s="144">
        <v>44545.972089338786</v>
      </c>
    </row>
    <row r="6" spans="1:17" ht="12" customHeight="1" x14ac:dyDescent="0.3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" customHeight="1" x14ac:dyDescent="0.3">
      <c r="A7" s="135" t="s">
        <v>137</v>
      </c>
      <c r="B7" s="62">
        <v>66413512.626986712</v>
      </c>
      <c r="C7" s="62">
        <v>71211253.979522124</v>
      </c>
      <c r="D7" s="62">
        <v>76746580.532543987</v>
      </c>
      <c r="E7" s="62">
        <v>84770745.012086108</v>
      </c>
      <c r="F7" s="62">
        <v>94685020.315033108</v>
      </c>
      <c r="G7" s="62">
        <v>103997317.6809155</v>
      </c>
      <c r="H7" s="62">
        <v>113248070.55173843</v>
      </c>
      <c r="I7" s="62">
        <v>123830922.69629863</v>
      </c>
      <c r="J7" s="62">
        <v>135130919.80850735</v>
      </c>
      <c r="K7" s="62">
        <v>148516175.4231641</v>
      </c>
      <c r="L7" s="62">
        <v>163082682.42065302</v>
      </c>
      <c r="M7" s="62">
        <v>177535003.0424017</v>
      </c>
      <c r="N7" s="62">
        <v>197049644.98071462</v>
      </c>
      <c r="O7" s="62">
        <v>220393971.94028401</v>
      </c>
      <c r="P7" s="62">
        <v>249462051.09117264</v>
      </c>
      <c r="Q7" s="62">
        <v>286787508.73523492</v>
      </c>
    </row>
    <row r="8" spans="1:17" ht="12.9" customHeight="1" x14ac:dyDescent="0.3">
      <c r="A8" s="133" t="s">
        <v>136</v>
      </c>
      <c r="B8" s="143"/>
      <c r="C8" s="143">
        <v>16616750.436809624</v>
      </c>
      <c r="D8" s="143">
        <v>18017581.474789377</v>
      </c>
      <c r="E8" s="143">
        <v>21233553.18862756</v>
      </c>
      <c r="F8" s="143">
        <v>23923770.656746995</v>
      </c>
      <c r="G8" s="143">
        <v>24205661.923941959</v>
      </c>
      <c r="H8" s="143">
        <v>25867503.307632547</v>
      </c>
      <c r="I8" s="143">
        <v>28600433.61934955</v>
      </c>
      <c r="J8" s="143">
        <v>32533550.30083631</v>
      </c>
      <c r="K8" s="143">
        <v>37309026.271403737</v>
      </c>
      <c r="L8" s="143">
        <v>38772168.921430878</v>
      </c>
      <c r="M8" s="143">
        <v>40319823.929381244</v>
      </c>
      <c r="N8" s="143">
        <v>48115075.557662427</v>
      </c>
      <c r="O8" s="143">
        <v>55877877.260405727</v>
      </c>
      <c r="P8" s="143">
        <v>66377105.422292329</v>
      </c>
      <c r="Q8" s="143">
        <v>76097626.565493211</v>
      </c>
    </row>
    <row r="9" spans="1:17" ht="12.9" customHeight="1" x14ac:dyDescent="0.3">
      <c r="A9" s="131" t="s">
        <v>135</v>
      </c>
      <c r="B9" s="142"/>
      <c r="C9" s="142">
        <f>B7+C8-C7</f>
        <v>11819009.084274217</v>
      </c>
      <c r="D9" s="142">
        <f t="shared" ref="D9:Q9" si="0">C7+D8-D7</f>
        <v>12482254.921767518</v>
      </c>
      <c r="E9" s="142">
        <f t="shared" si="0"/>
        <v>13209388.709085435</v>
      </c>
      <c r="F9" s="142">
        <f t="shared" si="0"/>
        <v>14009495.353799999</v>
      </c>
      <c r="G9" s="142">
        <f t="shared" si="0"/>
        <v>14893364.558059558</v>
      </c>
      <c r="H9" s="142">
        <f t="shared" si="0"/>
        <v>16616750.436809629</v>
      </c>
      <c r="I9" s="142">
        <f t="shared" si="0"/>
        <v>18017581.474789351</v>
      </c>
      <c r="J9" s="142">
        <f t="shared" si="0"/>
        <v>21233553.188627571</v>
      </c>
      <c r="K9" s="142">
        <f t="shared" si="0"/>
        <v>23923770.656746984</v>
      </c>
      <c r="L9" s="142">
        <f t="shared" si="0"/>
        <v>24205661.92394197</v>
      </c>
      <c r="M9" s="142">
        <f t="shared" si="0"/>
        <v>25867503.307632565</v>
      </c>
      <c r="N9" s="142">
        <f t="shared" si="0"/>
        <v>28600433.619349509</v>
      </c>
      <c r="O9" s="142">
        <f t="shared" si="0"/>
        <v>32533550.300836325</v>
      </c>
      <c r="P9" s="142">
        <f t="shared" si="0"/>
        <v>37309026.27140373</v>
      </c>
      <c r="Q9" s="142">
        <f t="shared" si="0"/>
        <v>38772168.921430945</v>
      </c>
    </row>
    <row r="10" spans="1:17" ht="12" customHeight="1" x14ac:dyDescent="0.3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" customHeight="1" x14ac:dyDescent="0.3">
      <c r="A11" s="141" t="s">
        <v>134</v>
      </c>
      <c r="B11" s="140">
        <v>671.57632532908224</v>
      </c>
      <c r="C11" s="140">
        <v>683.69908187340627</v>
      </c>
      <c r="D11" s="140">
        <v>694.63892373903434</v>
      </c>
      <c r="E11" s="140">
        <v>705.44257511123533</v>
      </c>
      <c r="F11" s="140">
        <v>714.56222255300486</v>
      </c>
      <c r="G11" s="140">
        <v>722.93071762025693</v>
      </c>
      <c r="H11" s="140">
        <v>730.73567298910291</v>
      </c>
      <c r="I11" s="140">
        <v>737.70475358787655</v>
      </c>
      <c r="J11" s="140">
        <v>742.97002173026567</v>
      </c>
      <c r="K11" s="140">
        <v>747.02948349735129</v>
      </c>
      <c r="L11" s="140">
        <v>752.65101837612929</v>
      </c>
      <c r="M11" s="140">
        <v>757.37863355620811</v>
      </c>
      <c r="N11" s="140">
        <v>761.18037934443043</v>
      </c>
      <c r="O11" s="140">
        <v>765.9508449153758</v>
      </c>
      <c r="P11" s="140">
        <v>771.13207076158722</v>
      </c>
      <c r="Q11" s="140">
        <v>777.17357955386058</v>
      </c>
    </row>
    <row r="12" spans="1:17" ht="12" customHeight="1" x14ac:dyDescent="0.3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" customHeight="1" x14ac:dyDescent="0.3">
      <c r="A13" s="135" t="s">
        <v>133</v>
      </c>
      <c r="B13" s="137">
        <f>IF(B5=0,0,1000000*B5/B7)</f>
        <v>358.8483147322043</v>
      </c>
      <c r="C13" s="137">
        <f t="shared" ref="C13:Q13" si="1">IF(C5=0,0,1000000*C5/C7)</f>
        <v>352.73459300911264</v>
      </c>
      <c r="D13" s="137">
        <f t="shared" si="1"/>
        <v>344.95121019050282</v>
      </c>
      <c r="E13" s="137">
        <f t="shared" si="1"/>
        <v>335.57845189414593</v>
      </c>
      <c r="F13" s="137">
        <f t="shared" si="1"/>
        <v>324.93021889118955</v>
      </c>
      <c r="G13" s="137">
        <f t="shared" si="1"/>
        <v>313.72892717975247</v>
      </c>
      <c r="H13" s="137">
        <f t="shared" si="1"/>
        <v>304.99938219756325</v>
      </c>
      <c r="I13" s="137">
        <f t="shared" si="1"/>
        <v>295.57995261439623</v>
      </c>
      <c r="J13" s="137">
        <f t="shared" si="1"/>
        <v>284.22193899837322</v>
      </c>
      <c r="K13" s="137">
        <f t="shared" si="1"/>
        <v>271.00863803130034</v>
      </c>
      <c r="L13" s="137">
        <f t="shared" si="1"/>
        <v>257.24220802278512</v>
      </c>
      <c r="M13" s="137">
        <f t="shared" si="1"/>
        <v>242.13869678468183</v>
      </c>
      <c r="N13" s="137">
        <f t="shared" si="1"/>
        <v>224.1871935743489</v>
      </c>
      <c r="O13" s="137">
        <f t="shared" si="1"/>
        <v>203.70960274457704</v>
      </c>
      <c r="P13" s="137">
        <f t="shared" si="1"/>
        <v>180.54860098520177</v>
      </c>
      <c r="Q13" s="137">
        <f t="shared" si="1"/>
        <v>155.32744883412641</v>
      </c>
    </row>
    <row r="14" spans="1:17" ht="12.9" customHeight="1" x14ac:dyDescent="0.3">
      <c r="A14" s="131" t="s">
        <v>132</v>
      </c>
      <c r="B14" s="130"/>
      <c r="C14" s="130">
        <v>332.3144423340533</v>
      </c>
      <c r="D14" s="130">
        <v>323.62971379398056</v>
      </c>
      <c r="E14" s="130">
        <v>316.14659687871534</v>
      </c>
      <c r="F14" s="130">
        <v>307.17441297038141</v>
      </c>
      <c r="G14" s="130">
        <v>297.95798395256378</v>
      </c>
      <c r="H14" s="130">
        <v>287.44988312649872</v>
      </c>
      <c r="I14" s="130">
        <v>275.95285968073148</v>
      </c>
      <c r="J14" s="130">
        <v>261.82661545695373</v>
      </c>
      <c r="K14" s="130">
        <v>246.34158289492743</v>
      </c>
      <c r="L14" s="130">
        <v>229.92918281869851</v>
      </c>
      <c r="M14" s="130">
        <v>210.11886786945951</v>
      </c>
      <c r="N14" s="130">
        <v>188.72014587575376</v>
      </c>
      <c r="O14" s="130">
        <v>165.33396372985209</v>
      </c>
      <c r="P14" s="130">
        <v>140.62710901199608</v>
      </c>
      <c r="Q14" s="130">
        <v>110.65786493215312</v>
      </c>
    </row>
    <row r="15" spans="1:17" ht="12" customHeight="1" x14ac:dyDescent="0.3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" customHeight="1" x14ac:dyDescent="0.3">
      <c r="A16" s="135" t="s">
        <v>131</v>
      </c>
      <c r="B16" s="134">
        <f>B7/RES_summary!B$6</f>
        <v>0.33665820069377378</v>
      </c>
      <c r="C16" s="134">
        <f>C7/RES_summary!C$6</f>
        <v>0.35845528927392262</v>
      </c>
      <c r="D16" s="134">
        <f>D7/RES_summary!D$6</f>
        <v>0.38373722546256478</v>
      </c>
      <c r="E16" s="134">
        <f>E7/RES_summary!E$6</f>
        <v>0.42028294234267527</v>
      </c>
      <c r="F16" s="134">
        <f>F7/RES_summary!F$6</f>
        <v>0.46532458691551826</v>
      </c>
      <c r="G16" s="134">
        <f>G7/RES_summary!G$6</f>
        <v>0.50741315182024505</v>
      </c>
      <c r="H16" s="134">
        <f>H7/RES_summary!H$6</f>
        <v>0.5493936897178161</v>
      </c>
      <c r="I16" s="134">
        <f>I7/RES_summary!I$6</f>
        <v>0.59620995911602948</v>
      </c>
      <c r="J16" s="134">
        <f>J7/RES_summary!J$6</f>
        <v>0.64384564019248569</v>
      </c>
      <c r="K16" s="134">
        <f>K7/RES_summary!K$6</f>
        <v>0.70187787375889121</v>
      </c>
      <c r="L16" s="134">
        <f>L7/RES_summary!L$6</f>
        <v>0.76448661989077282</v>
      </c>
      <c r="M16" s="134">
        <f>M7/RES_summary!M$6</f>
        <v>0.82867846198177086</v>
      </c>
      <c r="N16" s="134">
        <f>N7/RES_summary!N$6</f>
        <v>0.91199377921796765</v>
      </c>
      <c r="O16" s="134">
        <f>O7/RES_summary!O$6</f>
        <v>1.0145168579557411</v>
      </c>
      <c r="P16" s="134">
        <f>P7/RES_summary!P$6</f>
        <v>1.1387990531509826</v>
      </c>
      <c r="Q16" s="134">
        <f>Q7/RES_summary!Q$6</f>
        <v>1.3006126394308404</v>
      </c>
    </row>
    <row r="17" spans="1:17" ht="12.9" customHeight="1" x14ac:dyDescent="0.3">
      <c r="A17" s="133" t="s">
        <v>49</v>
      </c>
      <c r="B17" s="132">
        <f>1000000*B5/RES_summary!B$6</f>
        <v>120.80922795973693</v>
      </c>
      <c r="C17" s="132">
        <f>1000000*C5/RES_summary!C$6</f>
        <v>126.43958057400083</v>
      </c>
      <c r="D17" s="132">
        <f>1000000*D5/RES_summary!D$6</f>
        <v>132.37062031845755</v>
      </c>
      <c r="E17" s="132">
        <f>1000000*E5/RES_summary!E$6</f>
        <v>141.03789914887156</v>
      </c>
      <c r="F17" s="132">
        <f>1000000*F5/RES_summary!F$6</f>
        <v>151.1980198819117</v>
      </c>
      <c r="G17" s="132">
        <f>1000000*G5/RES_summary!G$6</f>
        <v>159.19018375746234</v>
      </c>
      <c r="H17" s="132">
        <f>1000000*H5/RES_summary!H$6</f>
        <v>167.56473594717366</v>
      </c>
      <c r="I17" s="132">
        <f>1000000*I5/RES_summary!I$6</f>
        <v>176.22771146374711</v>
      </c>
      <c r="J17" s="132">
        <f>1000000*J5/RES_summary!J$6</f>
        <v>182.99505627115724</v>
      </c>
      <c r="K17" s="132">
        <f>1000000*K5/RES_summary!K$6</f>
        <v>190.21496663170208</v>
      </c>
      <c r="L17" s="132">
        <f>1000000*L5/RES_summary!L$6</f>
        <v>196.65822610457803</v>
      </c>
      <c r="M17" s="132">
        <f>1000000*M5/RES_summary!M$6</f>
        <v>200.65512283780049</v>
      </c>
      <c r="N17" s="132">
        <f>1000000*N5/RES_summary!N$6</f>
        <v>204.45732592014053</v>
      </c>
      <c r="O17" s="132">
        <f>1000000*O5/RES_summary!O$6</f>
        <v>206.66682611184049</v>
      </c>
      <c r="P17" s="132">
        <f>1000000*P5/RES_summary!P$6</f>
        <v>205.60857584968232</v>
      </c>
      <c r="Q17" s="132">
        <f>1000000*Q5/RES_summary!Q$6</f>
        <v>202.02084320421196</v>
      </c>
    </row>
    <row r="18" spans="1:17" ht="12.9" customHeight="1" x14ac:dyDescent="0.3">
      <c r="A18" s="131" t="s">
        <v>48</v>
      </c>
      <c r="B18" s="130">
        <f>B3*1000000/0.086/RES_summary!B$6</f>
        <v>81.132617379043538</v>
      </c>
      <c r="C18" s="130">
        <f>C3*1000000/0.086/RES_summary!C$6</f>
        <v>86.446625150902946</v>
      </c>
      <c r="D18" s="130">
        <f>D3*1000000/0.086/RES_summary!D$6</f>
        <v>91.949785232681691</v>
      </c>
      <c r="E18" s="130">
        <f>E3*1000000/0.086/RES_summary!E$6</f>
        <v>99.494138763858629</v>
      </c>
      <c r="F18" s="130">
        <f>F3*1000000/0.086/RES_summary!F$6</f>
        <v>108.04039313243224</v>
      </c>
      <c r="G18" s="130">
        <f>G3*1000000/0.086/RES_summary!G$6</f>
        <v>115.08347378188279</v>
      </c>
      <c r="H18" s="130">
        <f>H3*1000000/0.086/RES_summary!H$6</f>
        <v>122.44553009159927</v>
      </c>
      <c r="I18" s="130">
        <f>I3*1000000/0.086/RES_summary!I$6</f>
        <v>130.00402046071898</v>
      </c>
      <c r="J18" s="130">
        <f>J3*1000000/0.086/RES_summary!J$6</f>
        <v>135.95984093431287</v>
      </c>
      <c r="K18" s="130">
        <f>K3*1000000/0.086/RES_summary!K$6</f>
        <v>142.09618827634631</v>
      </c>
      <c r="L18" s="130">
        <f>L3*1000000/0.086/RES_summary!L$6</f>
        <v>148.01501414965378</v>
      </c>
      <c r="M18" s="130">
        <f>M3*1000000/0.086/RES_summary!M$6</f>
        <v>151.97190275094644</v>
      </c>
      <c r="N18" s="130">
        <f>N3*1000000/0.086/RES_summary!N$6</f>
        <v>155.62890490364043</v>
      </c>
      <c r="O18" s="130">
        <f>O3*1000000/0.086/RES_summary!O$6</f>
        <v>158.29663007634329</v>
      </c>
      <c r="P18" s="130">
        <f>P3*1000000/0.086/RES_summary!P$6</f>
        <v>158.55136686130643</v>
      </c>
      <c r="Q18" s="130">
        <f>Q3*1000000/0.086/RES_summary!Q$6</f>
        <v>157.00526185750664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41" t="s">
        <v>118</v>
      </c>
      <c r="B3" s="144">
        <v>8068.0409645981408</v>
      </c>
      <c r="C3" s="144">
        <v>8126.9424127366574</v>
      </c>
      <c r="D3" s="144">
        <v>8109.1133487777888</v>
      </c>
      <c r="E3" s="144">
        <v>8098.2772045965203</v>
      </c>
      <c r="F3" s="144">
        <v>8077.5998538396452</v>
      </c>
      <c r="G3" s="144">
        <v>8038.5190960750069</v>
      </c>
      <c r="H3" s="144">
        <v>7994.1725174212597</v>
      </c>
      <c r="I3" s="144">
        <v>7940.5193933621231</v>
      </c>
      <c r="J3" s="144">
        <v>7832.6965126233636</v>
      </c>
      <c r="K3" s="144">
        <v>7627.7390017231573</v>
      </c>
      <c r="L3" s="144">
        <v>7303.8750655273734</v>
      </c>
      <c r="M3" s="144">
        <v>6706.5742243184768</v>
      </c>
      <c r="N3" s="144">
        <v>5874.6399589593566</v>
      </c>
      <c r="O3" s="144">
        <v>4909.7719712279468</v>
      </c>
      <c r="P3" s="144">
        <v>3907.9590430315629</v>
      </c>
      <c r="Q3" s="144">
        <v>2871.7962172338703</v>
      </c>
    </row>
    <row r="4" spans="1:17" ht="12" customHeight="1" x14ac:dyDescent="0.3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" customHeight="1" x14ac:dyDescent="0.3">
      <c r="A5" s="141" t="s">
        <v>138</v>
      </c>
      <c r="B5" s="144">
        <v>180184.49515242799</v>
      </c>
      <c r="C5" s="144">
        <v>181044.01167805371</v>
      </c>
      <c r="D5" s="144">
        <v>180326.27256621263</v>
      </c>
      <c r="E5" s="144">
        <v>179824.38570744035</v>
      </c>
      <c r="F5" s="144">
        <v>179031.2015265408</v>
      </c>
      <c r="G5" s="144">
        <v>177801.1144479842</v>
      </c>
      <c r="H5" s="144">
        <v>176401.69324530341</v>
      </c>
      <c r="I5" s="144">
        <v>174852.56146273334</v>
      </c>
      <c r="J5" s="144">
        <v>172520.58948319213</v>
      </c>
      <c r="K5" s="144">
        <v>168313.87164020995</v>
      </c>
      <c r="L5" s="144">
        <v>161113.4834058327</v>
      </c>
      <c r="M5" s="144">
        <v>147979.30102388238</v>
      </c>
      <c r="N5" s="144">
        <v>129850.02962761461</v>
      </c>
      <c r="O5" s="144">
        <v>108600.97767875757</v>
      </c>
      <c r="P5" s="144">
        <v>86429.084673589736</v>
      </c>
      <c r="Q5" s="144">
        <v>63403.49159230238</v>
      </c>
    </row>
    <row r="6" spans="1:17" ht="12" customHeight="1" x14ac:dyDescent="0.3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" customHeight="1" x14ac:dyDescent="0.3">
      <c r="A7" s="135" t="s">
        <v>137</v>
      </c>
      <c r="B7" s="62">
        <v>2652491036.4923258</v>
      </c>
      <c r="C7" s="62">
        <v>2699821152.893137</v>
      </c>
      <c r="D7" s="62">
        <v>2752801305.7777243</v>
      </c>
      <c r="E7" s="62">
        <v>2812075033.4865379</v>
      </c>
      <c r="F7" s="62">
        <v>2871997823.223918</v>
      </c>
      <c r="G7" s="62">
        <v>2930016565.8399229</v>
      </c>
      <c r="H7" s="62">
        <v>2987260875.1818762</v>
      </c>
      <c r="I7" s="62">
        <v>3047090014.4525928</v>
      </c>
      <c r="J7" s="62">
        <v>3118628198.1132498</v>
      </c>
      <c r="K7" s="62">
        <v>3183990983.5302935</v>
      </c>
      <c r="L7" s="62">
        <v>3249031468.8437581</v>
      </c>
      <c r="M7" s="62">
        <v>3297805042.2056093</v>
      </c>
      <c r="N7" s="62">
        <v>3364764829.852232</v>
      </c>
      <c r="O7" s="62">
        <v>3422806141.7283678</v>
      </c>
      <c r="P7" s="62">
        <v>3490932266.6342459</v>
      </c>
      <c r="Q7" s="62">
        <v>3554524917.3701072</v>
      </c>
    </row>
    <row r="8" spans="1:17" ht="12.9" customHeight="1" x14ac:dyDescent="0.3">
      <c r="A8" s="133" t="s">
        <v>136</v>
      </c>
      <c r="B8" s="143"/>
      <c r="C8" s="143">
        <v>1563039280.1107121</v>
      </c>
      <c r="D8" s="143">
        <v>1568689316.5944879</v>
      </c>
      <c r="E8" s="143">
        <v>1574982891.4187136</v>
      </c>
      <c r="F8" s="143">
        <v>1575631953.4472804</v>
      </c>
      <c r="G8" s="143">
        <v>1573727906.3259058</v>
      </c>
      <c r="H8" s="143">
        <v>1572953473.0518529</v>
      </c>
      <c r="I8" s="143">
        <v>1575538302.9806182</v>
      </c>
      <c r="J8" s="143">
        <v>1587247347.3705578</v>
      </c>
      <c r="K8" s="143">
        <v>1581071949.1269443</v>
      </c>
      <c r="L8" s="143">
        <v>1580749649.023365</v>
      </c>
      <c r="M8" s="143">
        <v>1564482737.0717511</v>
      </c>
      <c r="N8" s="143">
        <v>1582668951.3565235</v>
      </c>
      <c r="O8" s="143">
        <v>1573750475.5860362</v>
      </c>
      <c r="P8" s="143">
        <v>1583835288.6157789</v>
      </c>
      <c r="Q8" s="143">
        <v>1579301814.4457605</v>
      </c>
    </row>
    <row r="9" spans="1:17" ht="12.9" customHeight="1" x14ac:dyDescent="0.3">
      <c r="A9" s="131" t="s">
        <v>135</v>
      </c>
      <c r="B9" s="142"/>
      <c r="C9" s="142">
        <f>B7+C8-C7</f>
        <v>1515709163.7099009</v>
      </c>
      <c r="D9" s="142">
        <f t="shared" ref="D9:Q9" si="0">C7+D8-D7</f>
        <v>1515709163.7099009</v>
      </c>
      <c r="E9" s="142">
        <f t="shared" si="0"/>
        <v>1515709163.7098999</v>
      </c>
      <c r="F9" s="142">
        <f t="shared" si="0"/>
        <v>1515709163.7099009</v>
      </c>
      <c r="G9" s="142">
        <f t="shared" si="0"/>
        <v>1515709163.7099009</v>
      </c>
      <c r="H9" s="142">
        <f t="shared" si="0"/>
        <v>1515709163.7098999</v>
      </c>
      <c r="I9" s="142">
        <f t="shared" si="0"/>
        <v>1515709163.7099018</v>
      </c>
      <c r="J9" s="142">
        <f t="shared" si="0"/>
        <v>1515709163.7099009</v>
      </c>
      <c r="K9" s="142">
        <f t="shared" si="0"/>
        <v>1515709163.7099009</v>
      </c>
      <c r="L9" s="142">
        <f t="shared" si="0"/>
        <v>1515709163.7099004</v>
      </c>
      <c r="M9" s="142">
        <f t="shared" si="0"/>
        <v>1515709163.7098999</v>
      </c>
      <c r="N9" s="142">
        <f t="shared" si="0"/>
        <v>1515709163.7099009</v>
      </c>
      <c r="O9" s="142">
        <f t="shared" si="0"/>
        <v>1515709163.7099009</v>
      </c>
      <c r="P9" s="142">
        <f t="shared" si="0"/>
        <v>1515709163.7099009</v>
      </c>
      <c r="Q9" s="142">
        <f t="shared" si="0"/>
        <v>1515709163.7098994</v>
      </c>
    </row>
    <row r="10" spans="1:17" ht="12" customHeight="1" x14ac:dyDescent="0.3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" customHeight="1" x14ac:dyDescent="0.3">
      <c r="A11" s="141" t="s">
        <v>134</v>
      </c>
      <c r="B11" s="140">
        <v>520.6576167474667</v>
      </c>
      <c r="C11" s="140">
        <v>521.96882683258661</v>
      </c>
      <c r="D11" s="140">
        <v>522.89671572310863</v>
      </c>
      <c r="E11" s="140">
        <v>523.6554187936265</v>
      </c>
      <c r="F11" s="140">
        <v>524.63246012391699</v>
      </c>
      <c r="G11" s="140">
        <v>525.70622276547635</v>
      </c>
      <c r="H11" s="140">
        <v>526.95352679725022</v>
      </c>
      <c r="I11" s="140">
        <v>528.05415076934275</v>
      </c>
      <c r="J11" s="140">
        <v>527.92461872921172</v>
      </c>
      <c r="K11" s="140">
        <v>526.95977277805912</v>
      </c>
      <c r="L11" s="140">
        <v>527.13638881349527</v>
      </c>
      <c r="M11" s="140">
        <v>526.98871175516501</v>
      </c>
      <c r="N11" s="140">
        <v>526.06662594181319</v>
      </c>
      <c r="O11" s="140">
        <v>525.68929837204803</v>
      </c>
      <c r="P11" s="140">
        <v>525.76495971133249</v>
      </c>
      <c r="Q11" s="140">
        <v>526.67413783589518</v>
      </c>
    </row>
    <row r="12" spans="1:17" ht="12" customHeight="1" x14ac:dyDescent="0.3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" customHeight="1" x14ac:dyDescent="0.3">
      <c r="A13" s="135" t="s">
        <v>133</v>
      </c>
      <c r="B13" s="137">
        <f>IF(B5=0,0,1000000*B5/B7)</f>
        <v>67.930293702596373</v>
      </c>
      <c r="C13" s="137">
        <f t="shared" ref="C13:Q13" si="1">IF(C5=0,0,1000000*C5/C7)</f>
        <v>67.057779543673249</v>
      </c>
      <c r="D13" s="137">
        <f t="shared" si="1"/>
        <v>65.506461431754758</v>
      </c>
      <c r="E13" s="137">
        <f t="shared" si="1"/>
        <v>63.947221736998223</v>
      </c>
      <c r="F13" s="137">
        <f t="shared" si="1"/>
        <v>62.336816580721504</v>
      </c>
      <c r="G13" s="137">
        <f t="shared" si="1"/>
        <v>60.682631122604406</v>
      </c>
      <c r="H13" s="137">
        <f t="shared" si="1"/>
        <v>59.051318453920892</v>
      </c>
      <c r="I13" s="137">
        <f t="shared" si="1"/>
        <v>57.383457867471449</v>
      </c>
      <c r="J13" s="137">
        <f t="shared" si="1"/>
        <v>55.319383563441768</v>
      </c>
      <c r="K13" s="137">
        <f t="shared" si="1"/>
        <v>52.86254656839187</v>
      </c>
      <c r="L13" s="137">
        <f t="shared" si="1"/>
        <v>49.588157255727843</v>
      </c>
      <c r="M13" s="137">
        <f t="shared" si="1"/>
        <v>44.872058575334144</v>
      </c>
      <c r="N13" s="137">
        <f t="shared" si="1"/>
        <v>38.591115930475638</v>
      </c>
      <c r="O13" s="137">
        <f t="shared" si="1"/>
        <v>31.728638193899819</v>
      </c>
      <c r="P13" s="137">
        <f t="shared" si="1"/>
        <v>24.758167180630988</v>
      </c>
      <c r="Q13" s="137">
        <f t="shared" si="1"/>
        <v>17.837402484496533</v>
      </c>
    </row>
    <row r="14" spans="1:17" ht="12.9" customHeight="1" x14ac:dyDescent="0.3">
      <c r="A14" s="131" t="s">
        <v>132</v>
      </c>
      <c r="B14" s="130"/>
      <c r="C14" s="130">
        <v>66.423209259848022</v>
      </c>
      <c r="D14" s="130">
        <v>64.812361100768811</v>
      </c>
      <c r="E14" s="130">
        <v>63.256968675143021</v>
      </c>
      <c r="F14" s="130">
        <v>61.56211978122726</v>
      </c>
      <c r="G14" s="130">
        <v>59.883684233864081</v>
      </c>
      <c r="H14" s="130">
        <v>58.228428299718388</v>
      </c>
      <c r="I14" s="130">
        <v>56.481896471586566</v>
      </c>
      <c r="J14" s="130">
        <v>54.087170245495557</v>
      </c>
      <c r="K14" s="130">
        <v>51.434583548556205</v>
      </c>
      <c r="L14" s="130">
        <v>47.388205874464767</v>
      </c>
      <c r="M14" s="130">
        <v>41.605887589249086</v>
      </c>
      <c r="N14" s="130">
        <v>34.31535895244599</v>
      </c>
      <c r="O14" s="130">
        <v>27.361293458349149</v>
      </c>
      <c r="P14" s="130">
        <v>20.018307925708466</v>
      </c>
      <c r="Q14" s="130">
        <v>13.093923495047417</v>
      </c>
    </row>
    <row r="15" spans="1:17" ht="12" customHeight="1" x14ac:dyDescent="0.3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" customHeight="1" x14ac:dyDescent="0.3">
      <c r="A16" s="135" t="s">
        <v>131</v>
      </c>
      <c r="B16" s="134">
        <f>B7/RES_summary!B$6</f>
        <v>13.445800777280549</v>
      </c>
      <c r="C16" s="134">
        <f>C7/RES_summary!C$6</f>
        <v>13.590059411486564</v>
      </c>
      <c r="D16" s="134">
        <f>D7/RES_summary!D$6</f>
        <v>13.764161582168844</v>
      </c>
      <c r="E16" s="134">
        <f>E7/RES_summary!E$6</f>
        <v>13.941922640807222</v>
      </c>
      <c r="F16" s="134">
        <f>F7/RES_summary!F$6</f>
        <v>14.114283297056605</v>
      </c>
      <c r="G16" s="134">
        <f>G7/RES_summary!G$6</f>
        <v>14.295839293855121</v>
      </c>
      <c r="H16" s="134">
        <f>H7/RES_summary!H$6</f>
        <v>14.491922611750406</v>
      </c>
      <c r="I16" s="134">
        <f>I7/RES_summary!I$6</f>
        <v>14.67085420493232</v>
      </c>
      <c r="J16" s="134">
        <f>J7/RES_summary!J$6</f>
        <v>14.859035752749699</v>
      </c>
      <c r="K16" s="134">
        <f>K7/RES_summary!K$6</f>
        <v>15.047336192305186</v>
      </c>
      <c r="L16" s="134">
        <f>L7/RES_summary!L$6</f>
        <v>15.230563102514681</v>
      </c>
      <c r="M16" s="134">
        <f>M7/RES_summary!M$6</f>
        <v>15.393133542448405</v>
      </c>
      <c r="N16" s="134">
        <f>N7/RES_summary!N$6</f>
        <v>15.572951647068278</v>
      </c>
      <c r="O16" s="134">
        <f>O7/RES_summary!O$6</f>
        <v>15.755850769088878</v>
      </c>
      <c r="P16" s="134">
        <f>P7/RES_summary!P$6</f>
        <v>15.936172826560901</v>
      </c>
      <c r="Q16" s="134">
        <f>Q7/RES_summary!Q$6</f>
        <v>16.12015828406069</v>
      </c>
    </row>
    <row r="17" spans="1:17" ht="12.9" customHeight="1" x14ac:dyDescent="0.3">
      <c r="A17" s="133" t="s">
        <v>49</v>
      </c>
      <c r="B17" s="132">
        <f>1000000*B5/RES_summary!B$6</f>
        <v>913.37719586726632</v>
      </c>
      <c r="C17" s="132">
        <f>1000000*C5/RES_summary!C$6</f>
        <v>911.31920800088778</v>
      </c>
      <c r="D17" s="132">
        <f>1000000*D5/RES_summary!D$6</f>
        <v>901.64151982278406</v>
      </c>
      <c r="E17" s="132">
        <f>1000000*E5/RES_summary!E$6</f>
        <v>891.54721855177525</v>
      </c>
      <c r="F17" s="132">
        <f>1000000*F5/RES_summary!F$6</f>
        <v>879.83948905695888</v>
      </c>
      <c r="G17" s="132">
        <f>1000000*G5/RES_summary!G$6</f>
        <v>867.50914245704382</v>
      </c>
      <c r="H17" s="132">
        <f>1000000*H5/RES_summary!H$6</f>
        <v>855.76713715605024</v>
      </c>
      <c r="I17" s="132">
        <f>1000000*I5/RES_summary!I$6</f>
        <v>841.86434414855023</v>
      </c>
      <c r="J17" s="132">
        <f>1000000*J5/RES_summary!J$6</f>
        <v>821.99269818925541</v>
      </c>
      <c r="K17" s="132">
        <f>1000000*K5/RES_summary!K$6</f>
        <v>795.44051019598135</v>
      </c>
      <c r="L17" s="132">
        <f>1000000*L5/RES_summary!L$6</f>
        <v>755.25555822078422</v>
      </c>
      <c r="M17" s="132">
        <f>1000000*M5/RES_summary!M$6</f>
        <v>690.72158997468557</v>
      </c>
      <c r="N17" s="132">
        <f>1000000*N5/RES_summary!N$6</f>
        <v>600.97758239170344</v>
      </c>
      <c r="O17" s="132">
        <f>1000000*O5/RES_summary!O$6</f>
        <v>499.91168848949923</v>
      </c>
      <c r="P17" s="132">
        <f>1000000*P5/RES_summary!P$6</f>
        <v>394.55043105942349</v>
      </c>
      <c r="Q17" s="132">
        <f>1000000*Q5/RES_summary!Q$6</f>
        <v>287.54175142658153</v>
      </c>
    </row>
    <row r="18" spans="1:17" ht="12.9" customHeight="1" x14ac:dyDescent="0.3">
      <c r="A18" s="133" t="s">
        <v>48</v>
      </c>
      <c r="B18" s="132">
        <f>B3*1000000/0.086/RES_summary!B$6</f>
        <v>475.55679399173499</v>
      </c>
      <c r="C18" s="132">
        <f>C3*1000000/0.086/RES_summary!C$6</f>
        <v>475.68021787022542</v>
      </c>
      <c r="D18" s="132">
        <f>D3*1000000/0.086/RES_summary!D$6</f>
        <v>471.46538947492581</v>
      </c>
      <c r="E18" s="132">
        <f>E3*1000000/0.086/RES_summary!E$6</f>
        <v>466.86353210502273</v>
      </c>
      <c r="F18" s="132">
        <f>F3*1000000/0.086/RES_summary!F$6</f>
        <v>461.59235565812236</v>
      </c>
      <c r="G18" s="132">
        <f>G3*1000000/0.086/RES_summary!G$6</f>
        <v>456.05495449561005</v>
      </c>
      <c r="H18" s="132">
        <f>H3*1000000/0.086/RES_summary!H$6</f>
        <v>450.94951104156684</v>
      </c>
      <c r="I18" s="132">
        <f>I3*1000000/0.086/RES_summary!I$6</f>
        <v>444.54996131235237</v>
      </c>
      <c r="J18" s="132">
        <f>J3*1000000/0.086/RES_summary!J$6</f>
        <v>433.95018178975869</v>
      </c>
      <c r="K18" s="132">
        <f>K3*1000000/0.086/RES_summary!K$6</f>
        <v>419.16515051133769</v>
      </c>
      <c r="L18" s="132">
        <f>L3*1000000/0.086/RES_summary!L$6</f>
        <v>398.12268759182473</v>
      </c>
      <c r="M18" s="132">
        <f>M3*1000000/0.086/RES_summary!M$6</f>
        <v>364.00248088223884</v>
      </c>
      <c r="N18" s="132">
        <f>N3*1000000/0.086/RES_summary!N$6</f>
        <v>316.15424903547137</v>
      </c>
      <c r="O18" s="132">
        <f>O3*1000000/0.086/RES_summary!O$6</f>
        <v>262.79822477003063</v>
      </c>
      <c r="P18" s="132">
        <f>P3*1000000/0.086/RES_summary!P$6</f>
        <v>207.44079149004665</v>
      </c>
      <c r="Q18" s="132">
        <f>Q3*1000000/0.086/RES_summary!Q$6</f>
        <v>151.4408040244181</v>
      </c>
    </row>
    <row r="19" spans="1:17" ht="12.9" customHeight="1" x14ac:dyDescent="0.3">
      <c r="A19" s="131" t="s">
        <v>139</v>
      </c>
      <c r="B19" s="142">
        <v>155.132698420222</v>
      </c>
      <c r="C19" s="142">
        <v>156.35910474577412</v>
      </c>
      <c r="D19" s="142">
        <v>157.7841763901495</v>
      </c>
      <c r="E19" s="142">
        <v>159.25435267035883</v>
      </c>
      <c r="F19" s="142">
        <v>160.64077902950351</v>
      </c>
      <c r="G19" s="142">
        <v>162.07699815203856</v>
      </c>
      <c r="H19" s="142">
        <v>163.52015744130921</v>
      </c>
      <c r="I19" s="142">
        <v>164.75027366691646</v>
      </c>
      <c r="J19" s="142">
        <v>165.91599721279161</v>
      </c>
      <c r="K19" s="142">
        <v>167.14291163295988</v>
      </c>
      <c r="L19" s="142">
        <v>168.24300965409424</v>
      </c>
      <c r="M19" s="142">
        <v>169.17289116606199</v>
      </c>
      <c r="N19" s="142">
        <v>170.13945804552503</v>
      </c>
      <c r="O19" s="142">
        <v>171.19260383358019</v>
      </c>
      <c r="P19" s="142">
        <v>172.12806573972429</v>
      </c>
      <c r="Q19" s="142">
        <v>173.03974826326493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61.66406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12.9" customHeight="1" x14ac:dyDescent="0.3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/>
    <row r="3" spans="1:17" ht="12.9" customHeight="1" x14ac:dyDescent="0.3">
      <c r="A3" s="141" t="s">
        <v>118</v>
      </c>
      <c r="B3" s="144">
        <v>2761.4567274535971</v>
      </c>
      <c r="C3" s="144">
        <v>2862.1252644809192</v>
      </c>
      <c r="D3" s="144">
        <v>2965.7368435138374</v>
      </c>
      <c r="E3" s="144">
        <v>3069.8245315692707</v>
      </c>
      <c r="F3" s="144">
        <v>3170.5662712541671</v>
      </c>
      <c r="G3" s="144">
        <v>3275.9294861565954</v>
      </c>
      <c r="H3" s="144">
        <v>3375.1161467741931</v>
      </c>
      <c r="I3" s="144">
        <v>3488.3590267256204</v>
      </c>
      <c r="J3" s="144">
        <v>3606.5002226619858</v>
      </c>
      <c r="K3" s="144">
        <v>3701.696393690228</v>
      </c>
      <c r="L3" s="144">
        <v>3804.6256643576348</v>
      </c>
      <c r="M3" s="144">
        <v>3888.4669027821351</v>
      </c>
      <c r="N3" s="144">
        <v>3972.1903451937928</v>
      </c>
      <c r="O3" s="144">
        <v>4035.5049098952086</v>
      </c>
      <c r="P3" s="144">
        <v>4094.9329697990679</v>
      </c>
      <c r="Q3" s="144">
        <v>4131.8235353611244</v>
      </c>
    </row>
    <row r="4" spans="1:17" ht="12" customHeight="1" x14ac:dyDescent="0.3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" customHeight="1" x14ac:dyDescent="0.3">
      <c r="A5" s="141" t="s">
        <v>138</v>
      </c>
      <c r="B5" s="144">
        <v>1104196.4033522927</v>
      </c>
      <c r="C5" s="144">
        <v>1121589.2784061953</v>
      </c>
      <c r="D5" s="144">
        <v>1141484.422470083</v>
      </c>
      <c r="E5" s="144">
        <v>1162097.8288979651</v>
      </c>
      <c r="F5" s="144">
        <v>1181459.7454933205</v>
      </c>
      <c r="G5" s="144">
        <v>1202590.0824708946</v>
      </c>
      <c r="H5" s="144">
        <v>1221151.8381531506</v>
      </c>
      <c r="I5" s="144">
        <v>1245310.893348305</v>
      </c>
      <c r="J5" s="144">
        <v>1274007.9174413537</v>
      </c>
      <c r="K5" s="144">
        <v>1296978.0346277547</v>
      </c>
      <c r="L5" s="144">
        <v>1320209.1970329362</v>
      </c>
      <c r="M5" s="144">
        <v>1337322.9181893573</v>
      </c>
      <c r="N5" s="144">
        <v>1356225.3279350952</v>
      </c>
      <c r="O5" s="144">
        <v>1366595.2308597898</v>
      </c>
      <c r="P5" s="144">
        <v>1374788.7444808872</v>
      </c>
      <c r="Q5" s="144">
        <v>1374412.6489828364</v>
      </c>
    </row>
    <row r="6" spans="1:17" ht="12" customHeight="1" x14ac:dyDescent="0.3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" customHeight="1" x14ac:dyDescent="0.3">
      <c r="A7" s="135" t="s">
        <v>137</v>
      </c>
      <c r="B7" s="62">
        <v>103794329.93352914</v>
      </c>
      <c r="C7" s="62">
        <v>106278245.4363315</v>
      </c>
      <c r="D7" s="62">
        <v>109262755.62415326</v>
      </c>
      <c r="E7" s="62">
        <v>112519530.34329873</v>
      </c>
      <c r="F7" s="62">
        <v>115811200.87131113</v>
      </c>
      <c r="G7" s="62">
        <v>119485366.23578806</v>
      </c>
      <c r="H7" s="62">
        <v>123053730.1437837</v>
      </c>
      <c r="I7" s="62">
        <v>127451526.87233892</v>
      </c>
      <c r="J7" s="62">
        <v>132663176.89310086</v>
      </c>
      <c r="K7" s="62">
        <v>137729417.42733574</v>
      </c>
      <c r="L7" s="62">
        <v>143505305.98217782</v>
      </c>
      <c r="M7" s="62">
        <v>148308093.30247939</v>
      </c>
      <c r="N7" s="62">
        <v>154310981.71201292</v>
      </c>
      <c r="O7" s="62">
        <v>160270483.84473372</v>
      </c>
      <c r="P7" s="62">
        <v>167189709.64553726</v>
      </c>
      <c r="Q7" s="62">
        <v>174709701.82919496</v>
      </c>
    </row>
    <row r="8" spans="1:17" ht="12.9" customHeight="1" x14ac:dyDescent="0.3">
      <c r="A8" s="133" t="s">
        <v>136</v>
      </c>
      <c r="B8" s="143"/>
      <c r="C8" s="143">
        <v>11988075.727147453</v>
      </c>
      <c r="D8" s="143">
        <v>12663211.776726855</v>
      </c>
      <c r="E8" s="143">
        <v>13116574.431010012</v>
      </c>
      <c r="F8" s="143">
        <v>13339587.998468719</v>
      </c>
      <c r="G8" s="143">
        <v>13917733.072133144</v>
      </c>
      <c r="H8" s="143">
        <v>14015684.630312314</v>
      </c>
      <c r="I8" s="143">
        <v>15057609.919364911</v>
      </c>
      <c r="J8" s="143">
        <v>16093408.856839782</v>
      </c>
      <c r="K8" s="143">
        <v>16180201.769017752</v>
      </c>
      <c r="L8" s="143">
        <v>17133217.801156811</v>
      </c>
      <c r="M8" s="143">
        <v>16790863.047449015</v>
      </c>
      <c r="N8" s="143">
        <v>18666100.186260406</v>
      </c>
      <c r="O8" s="143">
        <v>19076076.563730832</v>
      </c>
      <c r="P8" s="143">
        <v>20258813.799272276</v>
      </c>
      <c r="Q8" s="143">
        <v>21437725.255790826</v>
      </c>
    </row>
    <row r="9" spans="1:17" ht="12.9" customHeight="1" x14ac:dyDescent="0.3">
      <c r="A9" s="131" t="s">
        <v>135</v>
      </c>
      <c r="B9" s="142"/>
      <c r="C9" s="142">
        <f>B7+C8-C7</f>
        <v>9504160.2243451029</v>
      </c>
      <c r="D9" s="142">
        <f t="shared" ref="D9:Q9" si="0">C7+D8-D7</f>
        <v>9678701.5889050961</v>
      </c>
      <c r="E9" s="142">
        <f t="shared" si="0"/>
        <v>9859799.711864531</v>
      </c>
      <c r="F9" s="142">
        <f t="shared" si="0"/>
        <v>10047917.470456332</v>
      </c>
      <c r="G9" s="142">
        <f t="shared" si="0"/>
        <v>10243567.707656205</v>
      </c>
      <c r="H9" s="142">
        <f t="shared" si="0"/>
        <v>10447320.722316667</v>
      </c>
      <c r="I9" s="142">
        <f t="shared" si="0"/>
        <v>10659813.190809697</v>
      </c>
      <c r="J9" s="142">
        <f t="shared" si="0"/>
        <v>10881758.836077839</v>
      </c>
      <c r="K9" s="142">
        <f t="shared" si="0"/>
        <v>11113961.234782875</v>
      </c>
      <c r="L9" s="142">
        <f t="shared" si="0"/>
        <v>11357329.246314734</v>
      </c>
      <c r="M9" s="142">
        <f t="shared" si="0"/>
        <v>11988075.72714746</v>
      </c>
      <c r="N9" s="142">
        <f t="shared" si="0"/>
        <v>12663211.776726872</v>
      </c>
      <c r="O9" s="142">
        <f t="shared" si="0"/>
        <v>13116574.431010038</v>
      </c>
      <c r="P9" s="142">
        <f t="shared" si="0"/>
        <v>13339587.998468727</v>
      </c>
      <c r="Q9" s="142">
        <f t="shared" si="0"/>
        <v>13917733.072133124</v>
      </c>
    </row>
    <row r="10" spans="1:17" ht="12" customHeight="1" x14ac:dyDescent="0.3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" customHeight="1" x14ac:dyDescent="0.3">
      <c r="A11" s="141" t="s">
        <v>134</v>
      </c>
      <c r="B11" s="140">
        <v>29.079937092396236</v>
      </c>
      <c r="C11" s="140">
        <v>29.672650204418762</v>
      </c>
      <c r="D11" s="140">
        <v>30.210935388201197</v>
      </c>
      <c r="E11" s="140">
        <v>30.71654829771559</v>
      </c>
      <c r="F11" s="140">
        <v>31.204660003335309</v>
      </c>
      <c r="G11" s="140">
        <v>31.675135096022373</v>
      </c>
      <c r="H11" s="140">
        <v>32.138130054123231</v>
      </c>
      <c r="I11" s="140">
        <v>32.572038421016529</v>
      </c>
      <c r="J11" s="140">
        <v>32.916631464067187</v>
      </c>
      <c r="K11" s="140">
        <v>33.187132066067065</v>
      </c>
      <c r="L11" s="140">
        <v>33.509714525477925</v>
      </c>
      <c r="M11" s="140">
        <v>33.809883022805643</v>
      </c>
      <c r="N11" s="140">
        <v>34.056479315393851</v>
      </c>
      <c r="O11" s="140">
        <v>34.336777003775659</v>
      </c>
      <c r="P11" s="140">
        <v>34.634775590053096</v>
      </c>
      <c r="Q11" s="140">
        <v>34.956357356764563</v>
      </c>
    </row>
    <row r="12" spans="1:17" ht="12" customHeight="1" x14ac:dyDescent="0.3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" customHeight="1" x14ac:dyDescent="0.3">
      <c r="A13" s="135" t="s">
        <v>133</v>
      </c>
      <c r="B13" s="137">
        <f>IF(B5=0,0,1000000*B5/B7)</f>
        <v>10638.311399663455</v>
      </c>
      <c r="C13" s="137">
        <f t="shared" ref="C13:Q13" si="1">IF(C5=0,0,1000000*C5/C7)</f>
        <v>10553.328894370108</v>
      </c>
      <c r="D13" s="137">
        <f t="shared" si="1"/>
        <v>10447.150229274926</v>
      </c>
      <c r="E13" s="137">
        <f t="shared" si="1"/>
        <v>10327.965512763763</v>
      </c>
      <c r="F13" s="137">
        <f t="shared" si="1"/>
        <v>10201.601715590128</v>
      </c>
      <c r="G13" s="137">
        <f t="shared" si="1"/>
        <v>10064.747846173457</v>
      </c>
      <c r="H13" s="137">
        <f t="shared" si="1"/>
        <v>9923.7287380584094</v>
      </c>
      <c r="I13" s="137">
        <f t="shared" si="1"/>
        <v>9770.8589603297842</v>
      </c>
      <c r="J13" s="137">
        <f t="shared" si="1"/>
        <v>9603.3273684372962</v>
      </c>
      <c r="K13" s="137">
        <f t="shared" si="1"/>
        <v>9416.8555915951911</v>
      </c>
      <c r="L13" s="137">
        <f t="shared" si="1"/>
        <v>9199.723926562654</v>
      </c>
      <c r="M13" s="137">
        <f t="shared" si="1"/>
        <v>9017.1944659947967</v>
      </c>
      <c r="N13" s="137">
        <f t="shared" si="1"/>
        <v>8788.9099848135738</v>
      </c>
      <c r="O13" s="137">
        <f t="shared" si="1"/>
        <v>8526.8054234098108</v>
      </c>
      <c r="P13" s="137">
        <f t="shared" si="1"/>
        <v>8222.9268021076678</v>
      </c>
      <c r="Q13" s="137">
        <f t="shared" si="1"/>
        <v>7866.8364412099545</v>
      </c>
    </row>
    <row r="14" spans="1:17" ht="12.9" customHeight="1" x14ac:dyDescent="0.3">
      <c r="A14" s="131" t="s">
        <v>132</v>
      </c>
      <c r="B14" s="130"/>
      <c r="C14" s="130">
        <v>9865.5495545361591</v>
      </c>
      <c r="D14" s="130">
        <v>9686.9739596165509</v>
      </c>
      <c r="E14" s="130">
        <v>9557.1262129615025</v>
      </c>
      <c r="F14" s="130">
        <v>9457.1248881270621</v>
      </c>
      <c r="G14" s="130">
        <v>9344.6177405493981</v>
      </c>
      <c r="H14" s="130">
        <v>9254.7459112272209</v>
      </c>
      <c r="I14" s="130">
        <v>9140.3239011772821</v>
      </c>
      <c r="J14" s="130">
        <v>8984.942796623669</v>
      </c>
      <c r="K14" s="130">
        <v>8740.0674186541673</v>
      </c>
      <c r="L14" s="130">
        <v>8425.025253607384</v>
      </c>
      <c r="M14" s="130">
        <v>8062.8777641477554</v>
      </c>
      <c r="N14" s="130">
        <v>7584.3701179856707</v>
      </c>
      <c r="O14" s="130">
        <v>7115.0196839541741</v>
      </c>
      <c r="P14" s="130">
        <v>6631.5661227708679</v>
      </c>
      <c r="Q14" s="130">
        <v>6049.1399310664201</v>
      </c>
    </row>
    <row r="15" spans="1:17" ht="12" customHeight="1" x14ac:dyDescent="0.3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" customHeight="1" x14ac:dyDescent="0.3">
      <c r="A16" s="135" t="s">
        <v>131</v>
      </c>
      <c r="B16" s="134">
        <f>B7/RES_summary!B$6</f>
        <v>0.5261461256220149</v>
      </c>
      <c r="C16" s="134">
        <f>C7/RES_summary!C$6</f>
        <v>0.53497161027890672</v>
      </c>
      <c r="D16" s="134">
        <f>D7/RES_summary!D$6</f>
        <v>0.54631993241480492</v>
      </c>
      <c r="E16" s="134">
        <f>E7/RES_summary!E$6</f>
        <v>0.55785801194687135</v>
      </c>
      <c r="F16" s="134">
        <f>F7/RES_summary!F$6</f>
        <v>0.56914809783355869</v>
      </c>
      <c r="G16" s="134">
        <f>G7/RES_summary!G$6</f>
        <v>0.58298086556537609</v>
      </c>
      <c r="H16" s="134">
        <f>H7/RES_summary!H$6</f>
        <v>0.59696330814172971</v>
      </c>
      <c r="I16" s="134">
        <f>I7/RES_summary!I$6</f>
        <v>0.6136421175847705</v>
      </c>
      <c r="J16" s="134">
        <f>J7/RES_summary!J$6</f>
        <v>0.6320878165985081</v>
      </c>
      <c r="K16" s="134">
        <f>K7/RES_summary!K$6</f>
        <v>0.65090035063528617</v>
      </c>
      <c r="L16" s="134">
        <f>L7/RES_summary!L$6</f>
        <v>0.67271328063961666</v>
      </c>
      <c r="M16" s="134">
        <f>M7/RES_summary!M$6</f>
        <v>0.69225629059749272</v>
      </c>
      <c r="N16" s="134">
        <f>N7/RES_summary!N$6</f>
        <v>0.71418882992733512</v>
      </c>
      <c r="O16" s="134">
        <f>O7/RES_summary!O$6</f>
        <v>0.73775660133418464</v>
      </c>
      <c r="P16" s="134">
        <f>P7/RES_summary!P$6</f>
        <v>0.76322423474077972</v>
      </c>
      <c r="Q16" s="134">
        <f>Q7/RES_summary!Q$6</f>
        <v>0.79232755789243614</v>
      </c>
    </row>
    <row r="17" spans="1:17" ht="12.9" customHeight="1" x14ac:dyDescent="0.3">
      <c r="A17" s="133" t="s">
        <v>49</v>
      </c>
      <c r="B17" s="132">
        <f>1000000*B5/RES_summary!B$6</f>
        <v>5597.3063260934414</v>
      </c>
      <c r="C17" s="132">
        <f>1000000*C5/RES_summary!C$6</f>
        <v>5645.7313524240908</v>
      </c>
      <c r="D17" s="132">
        <f>1000000*D5/RES_summary!D$6</f>
        <v>5707.4864071847924</v>
      </c>
      <c r="E17" s="132">
        <f>1000000*E5/RES_summary!E$6</f>
        <v>5761.5383084062432</v>
      </c>
      <c r="F17" s="132">
        <f>1000000*F5/RES_summary!F$6</f>
        <v>5806.2222112836907</v>
      </c>
      <c r="G17" s="132">
        <f>1000000*G5/RES_summary!G$6</f>
        <v>5867.5554110594558</v>
      </c>
      <c r="H17" s="132">
        <f>1000000*H5/RES_summary!H$6</f>
        <v>5924.1019365725006</v>
      </c>
      <c r="I17" s="132">
        <f>1000000*I5/RES_summary!I$6</f>
        <v>5995.8105830388977</v>
      </c>
      <c r="J17" s="132">
        <f>1000000*J5/RES_summary!J$6</f>
        <v>6070.1462283962264</v>
      </c>
      <c r="K17" s="132">
        <f>1000000*K5/RES_summary!K$6</f>
        <v>6129.4346064511647</v>
      </c>
      <c r="L17" s="132">
        <f>1000000*L5/RES_summary!L$6</f>
        <v>6188.7764636167385</v>
      </c>
      <c r="M17" s="132">
        <f>1000000*M5/RES_summary!M$6</f>
        <v>6242.2095926257971</v>
      </c>
      <c r="N17" s="132">
        <f>1000000*N5/RES_summary!N$6</f>
        <v>6276.9413383906794</v>
      </c>
      <c r="O17" s="132">
        <f>1000000*O5/RES_summary!O$6</f>
        <v>6290.7069894127153</v>
      </c>
      <c r="P17" s="132">
        <f>1000000*P5/RES_summary!P$6</f>
        <v>6275.9370158680713</v>
      </c>
      <c r="Q17" s="132">
        <f>1000000*Q5/RES_summary!Q$6</f>
        <v>6233.1113058031069</v>
      </c>
    </row>
    <row r="18" spans="1:17" ht="12.9" customHeight="1" x14ac:dyDescent="0.3">
      <c r="A18" s="131" t="s">
        <v>48</v>
      </c>
      <c r="B18" s="130">
        <f>B3*1000000/0.086/RES_summary!B$6</f>
        <v>162.76931584966877</v>
      </c>
      <c r="C18" s="130">
        <f>C3*1000000/0.086/RES_summary!C$6</f>
        <v>167.52381156860014</v>
      </c>
      <c r="D18" s="130">
        <f>D3*1000000/0.086/RES_summary!D$6</f>
        <v>172.42850307649633</v>
      </c>
      <c r="E18" s="130">
        <f>E3*1000000/0.086/RES_summary!E$6</f>
        <v>176.97456971929896</v>
      </c>
      <c r="F18" s="130">
        <f>F3*1000000/0.086/RES_summary!F$6</f>
        <v>181.18119000692127</v>
      </c>
      <c r="G18" s="130">
        <f>G3*1000000/0.086/RES_summary!G$6</f>
        <v>185.85561032870538</v>
      </c>
      <c r="H18" s="130">
        <f>H3*1000000/0.086/RES_summary!H$6</f>
        <v>190.38955849145032</v>
      </c>
      <c r="I18" s="130">
        <f>I3*1000000/0.086/RES_summary!I$6</f>
        <v>195.2957726758805</v>
      </c>
      <c r="J18" s="130">
        <f>J3*1000000/0.086/RES_summary!J$6</f>
        <v>199.80876633311598</v>
      </c>
      <c r="K18" s="130">
        <f>K3*1000000/0.086/RES_summary!K$6</f>
        <v>203.41835577461663</v>
      </c>
      <c r="L18" s="130">
        <f>L3*1000000/0.086/RES_summary!L$6</f>
        <v>207.38413255779375</v>
      </c>
      <c r="M18" s="130">
        <f>M3*1000000/0.086/RES_summary!M$6</f>
        <v>211.04837613051347</v>
      </c>
      <c r="N18" s="130">
        <f>N3*1000000/0.086/RES_summary!N$6</f>
        <v>213.77052285484271</v>
      </c>
      <c r="O18" s="130">
        <f>O3*1000000/0.086/RES_summary!O$6</f>
        <v>216.00260309155732</v>
      </c>
      <c r="P18" s="130">
        <f>P3*1000000/0.086/RES_summary!P$6</f>
        <v>217.36567016189818</v>
      </c>
      <c r="Q18" s="130">
        <f>Q3*1000000/0.086/RES_summary!Q$6</f>
        <v>217.88686625014282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ht="12" customHeight="1" x14ac:dyDescent="0.3">
      <c r="A3" s="152" t="s">
        <v>172</v>
      </c>
      <c r="B3" s="151">
        <v>7439563</v>
      </c>
      <c r="C3" s="151">
        <v>7200257</v>
      </c>
      <c r="D3" s="151">
        <v>7439036</v>
      </c>
      <c r="E3" s="151">
        <v>7201527</v>
      </c>
      <c r="F3" s="151">
        <v>7147251</v>
      </c>
      <c r="G3" s="151">
        <v>7169164</v>
      </c>
      <c r="H3" s="151">
        <v>7415617</v>
      </c>
      <c r="I3" s="151">
        <v>7444485</v>
      </c>
      <c r="J3" s="151">
        <v>7626021</v>
      </c>
      <c r="K3" s="151">
        <v>7571027.0000000019</v>
      </c>
      <c r="L3" s="151">
        <v>7866817.0000000009</v>
      </c>
      <c r="M3" s="151">
        <v>7888755.0000000009</v>
      </c>
      <c r="N3" s="151">
        <v>7744292</v>
      </c>
      <c r="O3" s="151">
        <v>7437956.0000000009</v>
      </c>
      <c r="P3" s="151">
        <v>7316790</v>
      </c>
      <c r="Q3" s="151">
        <v>7095488.9999999991</v>
      </c>
    </row>
    <row r="4" spans="1:17" ht="12.9" customHeight="1" x14ac:dyDescent="0.3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3">
      <c r="A5" s="23" t="s">
        <v>58</v>
      </c>
      <c r="B5" s="67">
        <f>B3</f>
        <v>7439563</v>
      </c>
      <c r="C5" s="67">
        <f t="shared" ref="C5:Q5" si="0">C3</f>
        <v>7200257</v>
      </c>
      <c r="D5" s="67">
        <f t="shared" si="0"/>
        <v>7439036</v>
      </c>
      <c r="E5" s="67">
        <f t="shared" si="0"/>
        <v>7201527</v>
      </c>
      <c r="F5" s="67">
        <f t="shared" si="0"/>
        <v>7147251</v>
      </c>
      <c r="G5" s="67">
        <f t="shared" si="0"/>
        <v>7169164</v>
      </c>
      <c r="H5" s="67">
        <f t="shared" si="0"/>
        <v>7415617</v>
      </c>
      <c r="I5" s="67">
        <f t="shared" si="0"/>
        <v>7444485</v>
      </c>
      <c r="J5" s="67">
        <f t="shared" si="0"/>
        <v>7626021</v>
      </c>
      <c r="K5" s="67">
        <f t="shared" si="0"/>
        <v>7571027.0000000019</v>
      </c>
      <c r="L5" s="67">
        <f t="shared" si="0"/>
        <v>7866817.0000000009</v>
      </c>
      <c r="M5" s="67">
        <f t="shared" si="0"/>
        <v>7888755.0000000009</v>
      </c>
      <c r="N5" s="67">
        <f t="shared" si="0"/>
        <v>7744292</v>
      </c>
      <c r="O5" s="67">
        <f t="shared" si="0"/>
        <v>7437956.0000000009</v>
      </c>
      <c r="P5" s="67">
        <f t="shared" si="0"/>
        <v>7316790</v>
      </c>
      <c r="Q5" s="67">
        <f t="shared" si="0"/>
        <v>7095488.9999999991</v>
      </c>
    </row>
    <row r="6" spans="1:17" ht="12" hidden="1" customHeight="1" x14ac:dyDescent="0.3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" customHeight="1" x14ac:dyDescent="0.3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3">
      <c r="A8" s="23" t="s">
        <v>60</v>
      </c>
      <c r="B8" s="67">
        <v>42526</v>
      </c>
      <c r="C8" s="67">
        <v>44553</v>
      </c>
      <c r="D8" s="67">
        <v>40034</v>
      </c>
      <c r="E8" s="67">
        <v>41130</v>
      </c>
      <c r="F8" s="67">
        <v>45831</v>
      </c>
      <c r="G8" s="67">
        <v>50115</v>
      </c>
      <c r="H8" s="67">
        <v>62399</v>
      </c>
      <c r="I8" s="67">
        <v>75422</v>
      </c>
      <c r="J8" s="67">
        <v>90206</v>
      </c>
      <c r="K8" s="67">
        <v>107058</v>
      </c>
      <c r="L8" s="67">
        <v>134006</v>
      </c>
      <c r="M8" s="67">
        <v>151711</v>
      </c>
      <c r="N8" s="67">
        <v>159761.99999999997</v>
      </c>
      <c r="O8" s="67">
        <v>157754.99999999997</v>
      </c>
      <c r="P8" s="67">
        <v>178097.99999999997</v>
      </c>
      <c r="Q8" s="67">
        <v>189394.99999999997</v>
      </c>
    </row>
    <row r="9" spans="1:17" ht="12" customHeight="1" x14ac:dyDescent="0.3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3">
      <c r="A10" s="23" t="s">
        <v>171</v>
      </c>
      <c r="B10" s="67">
        <v>3541859</v>
      </c>
      <c r="C10" s="67">
        <v>3563911</v>
      </c>
      <c r="D10" s="67">
        <v>4015068</v>
      </c>
      <c r="E10" s="67">
        <v>4024951</v>
      </c>
      <c r="F10" s="67">
        <v>4211409</v>
      </c>
      <c r="G10" s="67">
        <v>4552552</v>
      </c>
      <c r="H10" s="67">
        <v>4903947</v>
      </c>
      <c r="I10" s="67">
        <v>4984998</v>
      </c>
      <c r="J10" s="67">
        <v>5142900</v>
      </c>
      <c r="K10" s="67">
        <v>5203475.0000000019</v>
      </c>
      <c r="L10" s="67">
        <v>5454170.0000000019</v>
      </c>
      <c r="M10" s="67">
        <v>5497470.0000000019</v>
      </c>
      <c r="N10" s="67">
        <v>5444509.0000000009</v>
      </c>
      <c r="O10" s="67">
        <v>5320560.0000000019</v>
      </c>
      <c r="P10" s="67">
        <v>5310281.0000000009</v>
      </c>
      <c r="Q10" s="67">
        <v>5196137.9999999991</v>
      </c>
    </row>
    <row r="11" spans="1:17" ht="12" customHeight="1" x14ac:dyDescent="0.3">
      <c r="A11" s="23" t="s">
        <v>144</v>
      </c>
      <c r="B11" s="67">
        <v>1382877</v>
      </c>
      <c r="C11" s="67">
        <v>1315408.0000000005</v>
      </c>
      <c r="D11" s="67">
        <v>1242189</v>
      </c>
      <c r="E11" s="67">
        <v>1221753.0000000005</v>
      </c>
      <c r="F11" s="67">
        <v>1171656</v>
      </c>
      <c r="G11" s="67">
        <v>1138490.0000000002</v>
      </c>
      <c r="H11" s="67">
        <v>1125788</v>
      </c>
      <c r="I11" s="67">
        <v>1085568</v>
      </c>
      <c r="J11" s="67">
        <v>1106911.0000000002</v>
      </c>
      <c r="K11" s="67">
        <v>1025823.9999999997</v>
      </c>
      <c r="L11" s="67">
        <v>1001575.9999999991</v>
      </c>
      <c r="M11" s="67">
        <v>905873.99999999942</v>
      </c>
      <c r="N11" s="67">
        <v>822901.9999999993</v>
      </c>
      <c r="O11" s="67">
        <v>731455.9999999993</v>
      </c>
      <c r="P11" s="67">
        <v>723711.99999999953</v>
      </c>
      <c r="Q11" s="67">
        <v>672831.99999999988</v>
      </c>
    </row>
    <row r="12" spans="1:17" ht="12" customHeight="1" x14ac:dyDescent="0.3">
      <c r="A12" s="23" t="s">
        <v>143</v>
      </c>
      <c r="B12" s="67">
        <v>21728</v>
      </c>
      <c r="C12" s="67">
        <v>23484.999999999996</v>
      </c>
      <c r="D12" s="67">
        <v>21366</v>
      </c>
      <c r="E12" s="67">
        <v>22412</v>
      </c>
      <c r="F12" s="67">
        <v>21933.00000000004</v>
      </c>
      <c r="G12" s="67">
        <v>22389</v>
      </c>
      <c r="H12" s="67">
        <v>25105.999999999996</v>
      </c>
      <c r="I12" s="67">
        <v>29254.999999999993</v>
      </c>
      <c r="J12" s="67">
        <v>34846.999999999993</v>
      </c>
      <c r="K12" s="67">
        <v>48058.999999999949</v>
      </c>
      <c r="L12" s="67">
        <v>56450.999999999985</v>
      </c>
      <c r="M12" s="67">
        <v>59147.999999999942</v>
      </c>
      <c r="N12" s="67">
        <v>55850.999999999971</v>
      </c>
      <c r="O12" s="67">
        <v>59050.999999999891</v>
      </c>
      <c r="P12" s="67">
        <v>70517.999999999927</v>
      </c>
      <c r="Q12" s="67">
        <v>79268.000000000015</v>
      </c>
    </row>
    <row r="13" spans="1:17" ht="12" hidden="1" customHeight="1" x14ac:dyDescent="0.3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3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3">
      <c r="A15" s="23" t="s">
        <v>142</v>
      </c>
      <c r="B15" s="67">
        <v>2444625</v>
      </c>
      <c r="C15" s="67">
        <v>2248015</v>
      </c>
      <c r="D15" s="67">
        <v>2115490</v>
      </c>
      <c r="E15" s="67">
        <v>1882676</v>
      </c>
      <c r="F15" s="67">
        <v>1694403</v>
      </c>
      <c r="G15" s="67">
        <v>1405554</v>
      </c>
      <c r="H15" s="67">
        <v>1302121</v>
      </c>
      <c r="I15" s="67">
        <v>1273679</v>
      </c>
      <c r="J15" s="67">
        <v>1261801</v>
      </c>
      <c r="K15" s="67">
        <v>1198539</v>
      </c>
      <c r="L15" s="67">
        <v>1223936</v>
      </c>
      <c r="M15" s="67">
        <v>1272377</v>
      </c>
      <c r="N15" s="67">
        <v>1277136.9999999998</v>
      </c>
      <c r="O15" s="67">
        <v>1186724</v>
      </c>
      <c r="P15" s="67">
        <v>1080251</v>
      </c>
      <c r="Q15" s="67">
        <v>1014606</v>
      </c>
    </row>
    <row r="16" spans="1:17" ht="12" customHeight="1" x14ac:dyDescent="0.3">
      <c r="A16" s="23" t="s">
        <v>141</v>
      </c>
      <c r="B16" s="67">
        <v>48474</v>
      </c>
      <c r="C16" s="67">
        <v>49438</v>
      </c>
      <c r="D16" s="67">
        <v>44923</v>
      </c>
      <c r="E16" s="67">
        <v>49735</v>
      </c>
      <c r="F16" s="67">
        <v>47850.00000000008</v>
      </c>
      <c r="G16" s="67">
        <v>50178.999999999993</v>
      </c>
      <c r="H16" s="67">
        <v>58655</v>
      </c>
      <c r="I16" s="67">
        <v>70985</v>
      </c>
      <c r="J16" s="67">
        <v>79562</v>
      </c>
      <c r="K16" s="67">
        <v>95130</v>
      </c>
      <c r="L16" s="67">
        <v>130684</v>
      </c>
      <c r="M16" s="67">
        <v>153886</v>
      </c>
      <c r="N16" s="67">
        <v>143892.99999999997</v>
      </c>
      <c r="O16" s="67">
        <v>140165</v>
      </c>
      <c r="P16" s="67">
        <v>132028.00000000003</v>
      </c>
      <c r="Q16" s="67">
        <v>132644.99999999997</v>
      </c>
    </row>
    <row r="17" spans="1:17" ht="12" hidden="1" customHeight="1" x14ac:dyDescent="0.3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3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3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3">
      <c r="A20" s="23" t="s">
        <v>58</v>
      </c>
      <c r="B20" s="67">
        <v>1275142</v>
      </c>
      <c r="C20" s="67">
        <v>1308291</v>
      </c>
      <c r="D20" s="67">
        <v>1498377</v>
      </c>
      <c r="E20" s="67">
        <v>1561537.0000000002</v>
      </c>
      <c r="F20" s="67">
        <v>1672649.0000000002</v>
      </c>
      <c r="G20" s="67">
        <v>1822070.0000000005</v>
      </c>
      <c r="H20" s="67">
        <v>1999058.0000000005</v>
      </c>
      <c r="I20" s="67">
        <v>1992922.0000000002</v>
      </c>
      <c r="J20" s="67">
        <v>2151355.0000000005</v>
      </c>
      <c r="K20" s="67">
        <v>2206128</v>
      </c>
      <c r="L20" s="67">
        <v>2259816</v>
      </c>
      <c r="M20" s="67">
        <v>2195506</v>
      </c>
      <c r="N20" s="67">
        <v>2181533.9999999995</v>
      </c>
      <c r="O20" s="67">
        <v>2128118</v>
      </c>
      <c r="P20" s="67">
        <v>2110404.0688465592</v>
      </c>
      <c r="Q20" s="67">
        <v>2089101.9999999998</v>
      </c>
    </row>
    <row r="21" spans="1:17" ht="12" customHeight="1" x14ac:dyDescent="0.3">
      <c r="A21" s="23" t="s">
        <v>57</v>
      </c>
      <c r="B21" s="67">
        <v>1495467</v>
      </c>
      <c r="C21" s="67">
        <v>1591461</v>
      </c>
      <c r="D21" s="67">
        <v>1521560</v>
      </c>
      <c r="E21" s="67">
        <v>1440018</v>
      </c>
      <c r="F21" s="67">
        <v>1342420</v>
      </c>
      <c r="G21" s="67">
        <v>1269313</v>
      </c>
      <c r="H21" s="67">
        <v>1292206</v>
      </c>
      <c r="I21" s="67">
        <v>1151349</v>
      </c>
      <c r="J21" s="67">
        <v>1282398</v>
      </c>
      <c r="K21" s="67">
        <v>1216740</v>
      </c>
      <c r="L21" s="67">
        <v>1339452.9999999998</v>
      </c>
      <c r="M21" s="67">
        <v>1196241</v>
      </c>
      <c r="N21" s="67">
        <v>1173897.9999999995</v>
      </c>
      <c r="O21" s="67">
        <v>1169666.0000000002</v>
      </c>
      <c r="P21" s="67">
        <v>1153968.1119708379</v>
      </c>
      <c r="Q21" s="67">
        <v>1099037.0000000002</v>
      </c>
    </row>
    <row r="22" spans="1:17" ht="12" customHeight="1" x14ac:dyDescent="0.3">
      <c r="A22" s="29" t="s">
        <v>140</v>
      </c>
      <c r="B22" s="83">
        <v>4668954</v>
      </c>
      <c r="C22" s="83">
        <v>4300505</v>
      </c>
      <c r="D22" s="83">
        <v>4419099</v>
      </c>
      <c r="E22" s="83">
        <v>4199972</v>
      </c>
      <c r="F22" s="83">
        <v>4132182</v>
      </c>
      <c r="G22" s="83">
        <v>4077781</v>
      </c>
      <c r="H22" s="83">
        <v>4124353</v>
      </c>
      <c r="I22" s="83">
        <v>4300214</v>
      </c>
      <c r="J22" s="83">
        <v>4192268</v>
      </c>
      <c r="K22" s="83">
        <v>4148159</v>
      </c>
      <c r="L22" s="83">
        <v>4267548</v>
      </c>
      <c r="M22" s="83">
        <v>4497008</v>
      </c>
      <c r="N22" s="83">
        <v>4388859.9999999991</v>
      </c>
      <c r="O22" s="83">
        <v>4140172.0000000005</v>
      </c>
      <c r="P22" s="83">
        <v>4052417.8191826032</v>
      </c>
      <c r="Q22" s="83">
        <v>3907349.9999999995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51">
        <v>2116722</v>
      </c>
      <c r="C24" s="151">
        <v>2059313</v>
      </c>
      <c r="D24" s="151">
        <v>2039541</v>
      </c>
      <c r="E24" s="151">
        <v>1957270</v>
      </c>
      <c r="F24" s="151">
        <v>1942010</v>
      </c>
      <c r="G24" s="151">
        <v>1925210</v>
      </c>
      <c r="H24" s="151">
        <v>1997812</v>
      </c>
      <c r="I24" s="151">
        <v>2079112</v>
      </c>
      <c r="J24" s="151">
        <v>2135798</v>
      </c>
      <c r="K24" s="151">
        <v>2138680</v>
      </c>
      <c r="L24" s="151">
        <v>2189144</v>
      </c>
      <c r="M24" s="151">
        <v>2255763</v>
      </c>
      <c r="N24" s="151">
        <v>2175399.9999999995</v>
      </c>
      <c r="O24" s="151">
        <v>2157163</v>
      </c>
      <c r="P24" s="151">
        <v>2123377.0000000005</v>
      </c>
      <c r="Q24" s="151">
        <v>1985541</v>
      </c>
    </row>
    <row r="25" spans="1:17" ht="12.9" customHeight="1" x14ac:dyDescent="0.3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3">
      <c r="A26" s="23" t="s">
        <v>84</v>
      </c>
      <c r="B26" s="67">
        <f>B24</f>
        <v>2116722</v>
      </c>
      <c r="C26" s="67">
        <f t="shared" ref="C26:Q26" si="1">C24</f>
        <v>2059313</v>
      </c>
      <c r="D26" s="67">
        <f t="shared" si="1"/>
        <v>2039541</v>
      </c>
      <c r="E26" s="67">
        <f t="shared" si="1"/>
        <v>1957270</v>
      </c>
      <c r="F26" s="67">
        <f t="shared" si="1"/>
        <v>1942010</v>
      </c>
      <c r="G26" s="67">
        <f t="shared" si="1"/>
        <v>1925210</v>
      </c>
      <c r="H26" s="67">
        <f t="shared" si="1"/>
        <v>1997812</v>
      </c>
      <c r="I26" s="67">
        <f t="shared" si="1"/>
        <v>2079112</v>
      </c>
      <c r="J26" s="67">
        <f t="shared" si="1"/>
        <v>2135798</v>
      </c>
      <c r="K26" s="67">
        <f t="shared" si="1"/>
        <v>2138680</v>
      </c>
      <c r="L26" s="67">
        <f t="shared" si="1"/>
        <v>2189144</v>
      </c>
      <c r="M26" s="67">
        <f t="shared" si="1"/>
        <v>2255763</v>
      </c>
      <c r="N26" s="67">
        <f t="shared" si="1"/>
        <v>2175399.9999999995</v>
      </c>
      <c r="O26" s="67">
        <f t="shared" si="1"/>
        <v>2157163</v>
      </c>
      <c r="P26" s="67">
        <f t="shared" si="1"/>
        <v>2123377.0000000005</v>
      </c>
      <c r="Q26" s="67">
        <f t="shared" si="1"/>
        <v>1985541</v>
      </c>
    </row>
    <row r="27" spans="1:17" ht="12" hidden="1" customHeight="1" x14ac:dyDescent="0.3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" customHeight="1" x14ac:dyDescent="0.3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3">
      <c r="A29" s="23" t="s">
        <v>60</v>
      </c>
      <c r="B29" s="67">
        <v>94094</v>
      </c>
      <c r="C29" s="67">
        <v>95764</v>
      </c>
      <c r="D29" s="67">
        <v>101592</v>
      </c>
      <c r="E29" s="67">
        <v>102809</v>
      </c>
      <c r="F29" s="67">
        <v>110220.00000000001</v>
      </c>
      <c r="G29" s="67">
        <v>116296</v>
      </c>
      <c r="H29" s="67">
        <v>133008</v>
      </c>
      <c r="I29" s="67">
        <v>146356</v>
      </c>
      <c r="J29" s="67">
        <v>159506</v>
      </c>
      <c r="K29" s="67">
        <v>173126.00000000006</v>
      </c>
      <c r="L29" s="67">
        <v>184576</v>
      </c>
      <c r="M29" s="67">
        <v>208611.99999999997</v>
      </c>
      <c r="N29" s="67">
        <v>220625.99999999994</v>
      </c>
      <c r="O29" s="67">
        <v>227992</v>
      </c>
      <c r="P29" s="67">
        <v>230224.99999999997</v>
      </c>
      <c r="Q29" s="67">
        <v>214984</v>
      </c>
    </row>
    <row r="30" spans="1:17" ht="12" customHeight="1" x14ac:dyDescent="0.3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3">
      <c r="A31" s="23" t="s">
        <v>169</v>
      </c>
      <c r="B31" s="67">
        <v>1604449</v>
      </c>
      <c r="C31" s="67">
        <v>1551566</v>
      </c>
      <c r="D31" s="67">
        <v>1533765</v>
      </c>
      <c r="E31" s="67">
        <v>1461995</v>
      </c>
      <c r="F31" s="67">
        <v>1428227</v>
      </c>
      <c r="G31" s="67">
        <v>1406954</v>
      </c>
      <c r="H31" s="67">
        <v>1459487</v>
      </c>
      <c r="I31" s="67">
        <v>1508103</v>
      </c>
      <c r="J31" s="67">
        <v>1525426</v>
      </c>
      <c r="K31" s="67">
        <v>1505216</v>
      </c>
      <c r="L31" s="67">
        <v>1503067.0000000002</v>
      </c>
      <c r="M31" s="67">
        <v>1509788</v>
      </c>
      <c r="N31" s="67">
        <v>1431192.9999999998</v>
      </c>
      <c r="O31" s="67">
        <v>1418570</v>
      </c>
      <c r="P31" s="67">
        <v>1386698.0000000002</v>
      </c>
      <c r="Q31" s="67">
        <v>1274625</v>
      </c>
    </row>
    <row r="32" spans="1:17" ht="12" customHeight="1" x14ac:dyDescent="0.3">
      <c r="A32" s="23" t="s">
        <v>168</v>
      </c>
      <c r="B32" s="67">
        <v>41106</v>
      </c>
      <c r="C32" s="67">
        <v>43213.999999999985</v>
      </c>
      <c r="D32" s="67">
        <v>44586</v>
      </c>
      <c r="E32" s="67">
        <v>44962</v>
      </c>
      <c r="F32" s="67">
        <v>49223.999999999993</v>
      </c>
      <c r="G32" s="67">
        <v>54635</v>
      </c>
      <c r="H32" s="67">
        <v>64262.999999999993</v>
      </c>
      <c r="I32" s="67">
        <v>83596</v>
      </c>
      <c r="J32" s="67">
        <v>109465</v>
      </c>
      <c r="K32" s="67">
        <v>132526</v>
      </c>
      <c r="L32" s="67">
        <v>171510.99999999994</v>
      </c>
      <c r="M32" s="67">
        <v>196225.99999999994</v>
      </c>
      <c r="N32" s="67">
        <v>206956.99999999997</v>
      </c>
      <c r="O32" s="67">
        <v>220691</v>
      </c>
      <c r="P32" s="67">
        <v>229876</v>
      </c>
      <c r="Q32" s="67">
        <v>232657.99999999997</v>
      </c>
    </row>
    <row r="33" spans="1:17" ht="12" hidden="1" customHeight="1" x14ac:dyDescent="0.3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3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3">
      <c r="A35" s="23" t="s">
        <v>142</v>
      </c>
      <c r="B35" s="67">
        <v>450209</v>
      </c>
      <c r="C35" s="67">
        <v>441868.99999999994</v>
      </c>
      <c r="D35" s="67">
        <v>435079.99999999994</v>
      </c>
      <c r="E35" s="67">
        <v>420227</v>
      </c>
      <c r="F35" s="67">
        <v>429238</v>
      </c>
      <c r="G35" s="67">
        <v>424528</v>
      </c>
      <c r="H35" s="67">
        <v>429631.99999999994</v>
      </c>
      <c r="I35" s="67">
        <v>436051.99999999994</v>
      </c>
      <c r="J35" s="67">
        <v>441344.99999999988</v>
      </c>
      <c r="K35" s="67">
        <v>430343.99999999994</v>
      </c>
      <c r="L35" s="67">
        <v>421636.99999999994</v>
      </c>
      <c r="M35" s="67">
        <v>439308.99999999994</v>
      </c>
      <c r="N35" s="67">
        <v>422687.99999999994</v>
      </c>
      <c r="O35" s="67">
        <v>404719.99999999994</v>
      </c>
      <c r="P35" s="67">
        <v>395176.99999999994</v>
      </c>
      <c r="Q35" s="67">
        <v>370329.99999999994</v>
      </c>
    </row>
    <row r="36" spans="1:17" ht="12" customHeight="1" x14ac:dyDescent="0.3">
      <c r="A36" s="23" t="s">
        <v>141</v>
      </c>
      <c r="B36" s="67">
        <v>20958</v>
      </c>
      <c r="C36" s="67">
        <v>22664.000000000004</v>
      </c>
      <c r="D36" s="67">
        <v>26110</v>
      </c>
      <c r="E36" s="67">
        <v>30085.999999999993</v>
      </c>
      <c r="F36" s="67">
        <v>35321</v>
      </c>
      <c r="G36" s="67">
        <v>39093</v>
      </c>
      <c r="H36" s="67">
        <v>44430</v>
      </c>
      <c r="I36" s="67">
        <v>51360.999999999993</v>
      </c>
      <c r="J36" s="67">
        <v>59561.999999999985</v>
      </c>
      <c r="K36" s="67">
        <v>70593.999999999985</v>
      </c>
      <c r="L36" s="67">
        <v>92929</v>
      </c>
      <c r="M36" s="67">
        <v>110439.99999999999</v>
      </c>
      <c r="N36" s="67">
        <v>114561.99999999999</v>
      </c>
      <c r="O36" s="67">
        <v>113182</v>
      </c>
      <c r="P36" s="67">
        <v>111626.00000000001</v>
      </c>
      <c r="Q36" s="67">
        <v>107927.99999999999</v>
      </c>
    </row>
    <row r="37" spans="1:17" ht="12" hidden="1" customHeight="1" x14ac:dyDescent="0.3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3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3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3">
      <c r="A40" s="23" t="s">
        <v>57</v>
      </c>
      <c r="B40" s="67">
        <v>873119</v>
      </c>
      <c r="C40" s="67">
        <v>778251</v>
      </c>
      <c r="D40" s="67">
        <v>715768</v>
      </c>
      <c r="E40" s="67">
        <v>711851</v>
      </c>
      <c r="F40" s="67">
        <v>710996</v>
      </c>
      <c r="G40" s="67">
        <v>663403</v>
      </c>
      <c r="H40" s="67">
        <v>582475</v>
      </c>
      <c r="I40" s="67">
        <v>544561</v>
      </c>
      <c r="J40" s="67">
        <v>631757</v>
      </c>
      <c r="K40" s="67">
        <v>623876.00000000012</v>
      </c>
      <c r="L40" s="67">
        <v>666184</v>
      </c>
      <c r="M40" s="67">
        <v>640247</v>
      </c>
      <c r="N40" s="67">
        <v>624313.99999999988</v>
      </c>
      <c r="O40" s="67">
        <v>620684</v>
      </c>
      <c r="P40" s="67">
        <v>580506</v>
      </c>
      <c r="Q40" s="67">
        <v>521526</v>
      </c>
    </row>
    <row r="41" spans="1:17" ht="12" customHeight="1" x14ac:dyDescent="0.3">
      <c r="A41" s="29" t="s">
        <v>140</v>
      </c>
      <c r="B41" s="83">
        <v>1243603</v>
      </c>
      <c r="C41" s="83">
        <v>1281062</v>
      </c>
      <c r="D41" s="83">
        <v>1323773</v>
      </c>
      <c r="E41" s="83">
        <v>1245419</v>
      </c>
      <c r="F41" s="83">
        <v>1231014</v>
      </c>
      <c r="G41" s="83">
        <v>1261807</v>
      </c>
      <c r="H41" s="83">
        <v>1415337</v>
      </c>
      <c r="I41" s="83">
        <v>1534551</v>
      </c>
      <c r="J41" s="83">
        <v>1504041</v>
      </c>
      <c r="K41" s="83">
        <v>1514804</v>
      </c>
      <c r="L41" s="83">
        <v>1522960</v>
      </c>
      <c r="M41" s="83">
        <v>1615516</v>
      </c>
      <c r="N41" s="83">
        <v>1551085.9999999998</v>
      </c>
      <c r="O41" s="83">
        <v>1536479</v>
      </c>
      <c r="P41" s="83">
        <v>1542871.0000000002</v>
      </c>
      <c r="Q41" s="83">
        <v>1464014.9999999998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51">
        <v>40531566</v>
      </c>
      <c r="C43" s="151">
        <v>40859003</v>
      </c>
      <c r="D43" s="151">
        <v>39471182</v>
      </c>
      <c r="E43" s="151">
        <v>38148375</v>
      </c>
      <c r="F43" s="151">
        <v>37557897</v>
      </c>
      <c r="G43" s="151">
        <v>36999769</v>
      </c>
      <c r="H43" s="151">
        <v>35933759</v>
      </c>
      <c r="I43" s="151">
        <v>33809001</v>
      </c>
      <c r="J43" s="151">
        <v>33330201</v>
      </c>
      <c r="K43" s="151">
        <v>32627803</v>
      </c>
      <c r="L43" s="151">
        <v>31784375</v>
      </c>
      <c r="M43" s="151">
        <v>31574872</v>
      </c>
      <c r="N43" s="151">
        <v>30499371.999999993</v>
      </c>
      <c r="O43" s="151">
        <v>30226966</v>
      </c>
      <c r="P43" s="151">
        <v>30805698</v>
      </c>
      <c r="Q43" s="151">
        <v>30907896.999999996</v>
      </c>
    </row>
    <row r="44" spans="1:17" ht="12.9" customHeight="1" x14ac:dyDescent="0.3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3">
      <c r="A45" s="23" t="s">
        <v>166</v>
      </c>
      <c r="B45" s="67">
        <f>B43</f>
        <v>40531566</v>
      </c>
      <c r="C45" s="67">
        <f t="shared" ref="C45:Q45" si="2">C43</f>
        <v>40859003</v>
      </c>
      <c r="D45" s="67">
        <f t="shared" si="2"/>
        <v>39471182</v>
      </c>
      <c r="E45" s="67">
        <f t="shared" si="2"/>
        <v>38148375</v>
      </c>
      <c r="F45" s="67">
        <f t="shared" si="2"/>
        <v>37557897</v>
      </c>
      <c r="G45" s="67">
        <f t="shared" si="2"/>
        <v>36999769</v>
      </c>
      <c r="H45" s="67">
        <f t="shared" si="2"/>
        <v>35933759</v>
      </c>
      <c r="I45" s="67">
        <f t="shared" si="2"/>
        <v>33809001</v>
      </c>
      <c r="J45" s="67">
        <f t="shared" si="2"/>
        <v>33330201</v>
      </c>
      <c r="K45" s="67">
        <f t="shared" si="2"/>
        <v>32627803</v>
      </c>
      <c r="L45" s="67">
        <f t="shared" si="2"/>
        <v>31784375</v>
      </c>
      <c r="M45" s="67">
        <f t="shared" si="2"/>
        <v>31574872</v>
      </c>
      <c r="N45" s="67">
        <f t="shared" si="2"/>
        <v>30499371.999999993</v>
      </c>
      <c r="O45" s="67">
        <f t="shared" si="2"/>
        <v>30226966</v>
      </c>
      <c r="P45" s="67">
        <f t="shared" si="2"/>
        <v>30805698</v>
      </c>
      <c r="Q45" s="67">
        <f t="shared" si="2"/>
        <v>30907896.999999996</v>
      </c>
    </row>
    <row r="46" spans="1:17" ht="12" hidden="1" customHeight="1" x14ac:dyDescent="0.3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" customHeight="1" x14ac:dyDescent="0.3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3">
      <c r="A48" s="23" t="s">
        <v>60</v>
      </c>
      <c r="B48" s="67">
        <v>1159078</v>
      </c>
      <c r="C48" s="67">
        <v>1323342</v>
      </c>
      <c r="D48" s="67">
        <v>1409881</v>
      </c>
      <c r="E48" s="67">
        <v>1419956.0000000002</v>
      </c>
      <c r="F48" s="67">
        <v>1565566</v>
      </c>
      <c r="G48" s="67">
        <v>1681505.0000000002</v>
      </c>
      <c r="H48" s="67">
        <v>1806040.0000000002</v>
      </c>
      <c r="I48" s="67">
        <v>1828863.0000000002</v>
      </c>
      <c r="J48" s="67">
        <v>2006059.0000000002</v>
      </c>
      <c r="K48" s="67">
        <v>2140264</v>
      </c>
      <c r="L48" s="67">
        <v>2222914</v>
      </c>
      <c r="M48" s="67">
        <v>2320760</v>
      </c>
      <c r="N48" s="67">
        <v>2222133.9999999991</v>
      </c>
      <c r="O48" s="67">
        <v>2129050.9999999991</v>
      </c>
      <c r="P48" s="67">
        <v>2184299.9999999991</v>
      </c>
      <c r="Q48" s="67">
        <v>2284307.9999999986</v>
      </c>
    </row>
    <row r="49" spans="1:17" ht="12" customHeight="1" x14ac:dyDescent="0.3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3">
      <c r="A50" s="23" t="s">
        <v>165</v>
      </c>
      <c r="B50" s="67">
        <v>24255425</v>
      </c>
      <c r="C50" s="67">
        <v>25179841</v>
      </c>
      <c r="D50" s="67">
        <v>24385018</v>
      </c>
      <c r="E50" s="67">
        <v>23770184</v>
      </c>
      <c r="F50" s="67">
        <v>23693279</v>
      </c>
      <c r="G50" s="67">
        <v>23485929</v>
      </c>
      <c r="H50" s="67">
        <v>23372986</v>
      </c>
      <c r="I50" s="67">
        <v>20488438</v>
      </c>
      <c r="J50" s="67">
        <v>22086729</v>
      </c>
      <c r="K50" s="67">
        <v>20696012</v>
      </c>
      <c r="L50" s="67">
        <v>19869442</v>
      </c>
      <c r="M50" s="67">
        <v>19705541</v>
      </c>
      <c r="N50" s="67">
        <v>19186825.999999996</v>
      </c>
      <c r="O50" s="67">
        <v>19211185</v>
      </c>
      <c r="P50" s="67">
        <v>19924878</v>
      </c>
      <c r="Q50" s="67">
        <v>19858260.999999996</v>
      </c>
    </row>
    <row r="51" spans="1:17" ht="12" customHeight="1" x14ac:dyDescent="0.3">
      <c r="A51" s="23" t="s">
        <v>164</v>
      </c>
      <c r="B51" s="67">
        <v>1207626</v>
      </c>
      <c r="C51" s="67">
        <v>1466012</v>
      </c>
      <c r="D51" s="67">
        <v>1592938.9999999995</v>
      </c>
      <c r="E51" s="67">
        <v>1961022.9999999993</v>
      </c>
      <c r="F51" s="67">
        <v>1946342</v>
      </c>
      <c r="G51" s="67">
        <v>2293710</v>
      </c>
      <c r="H51" s="67">
        <v>2768880</v>
      </c>
      <c r="I51" s="67">
        <v>2660594</v>
      </c>
      <c r="J51" s="67">
        <v>3563913</v>
      </c>
      <c r="K51" s="67">
        <v>3995389.0000000005</v>
      </c>
      <c r="L51" s="67">
        <v>4195180</v>
      </c>
      <c r="M51" s="67">
        <v>4874695.0000000009</v>
      </c>
      <c r="N51" s="67">
        <v>5060296.9999999991</v>
      </c>
      <c r="O51" s="67">
        <v>5361767</v>
      </c>
      <c r="P51" s="67">
        <v>5760348</v>
      </c>
      <c r="Q51" s="67">
        <v>6112646.9999999991</v>
      </c>
    </row>
    <row r="52" spans="1:17" ht="12" hidden="1" customHeight="1" x14ac:dyDescent="0.3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3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3">
      <c r="A54" s="23" t="s">
        <v>142</v>
      </c>
      <c r="B54" s="67">
        <v>13607538</v>
      </c>
      <c r="C54" s="67">
        <v>12698251</v>
      </c>
      <c r="D54" s="67">
        <v>11936508</v>
      </c>
      <c r="E54" s="67">
        <v>10746519</v>
      </c>
      <c r="F54" s="67">
        <v>10254192.000000002</v>
      </c>
      <c r="G54" s="67">
        <v>9515794</v>
      </c>
      <c r="H54" s="67">
        <v>8150866</v>
      </c>
      <c r="I54" s="67">
        <v>8375954</v>
      </c>
      <c r="J54" s="67">
        <v>5808349</v>
      </c>
      <c r="K54" s="67">
        <v>5830165.9999999991</v>
      </c>
      <c r="L54" s="67">
        <v>5550815.9999999991</v>
      </c>
      <c r="M54" s="67">
        <v>4838024.9999999991</v>
      </c>
      <c r="N54" s="67">
        <v>4301692.9999999972</v>
      </c>
      <c r="O54" s="67">
        <v>3919369.0000000009</v>
      </c>
      <c r="P54" s="67">
        <v>3469174</v>
      </c>
      <c r="Q54" s="67">
        <v>3289961.9999999991</v>
      </c>
    </row>
    <row r="55" spans="1:17" ht="12" customHeight="1" x14ac:dyDescent="0.3">
      <c r="A55" s="23" t="s">
        <v>141</v>
      </c>
      <c r="B55" s="67">
        <v>1460977</v>
      </c>
      <c r="C55" s="67">
        <v>1514899</v>
      </c>
      <c r="D55" s="67">
        <v>1556717</v>
      </c>
      <c r="E55" s="67">
        <v>1670649</v>
      </c>
      <c r="F55" s="67">
        <v>1664084</v>
      </c>
      <c r="G55" s="67">
        <v>1704336</v>
      </c>
      <c r="H55" s="67">
        <v>1641027</v>
      </c>
      <c r="I55" s="67">
        <v>2284014.9999999995</v>
      </c>
      <c r="J55" s="67">
        <v>1871210</v>
      </c>
      <c r="K55" s="67">
        <v>2106236</v>
      </c>
      <c r="L55" s="67">
        <v>2168936.9999999995</v>
      </c>
      <c r="M55" s="67">
        <v>2156610.9999999995</v>
      </c>
      <c r="N55" s="67">
        <v>1950555.9999999998</v>
      </c>
      <c r="O55" s="67">
        <v>1734645</v>
      </c>
      <c r="P55" s="67">
        <v>1651298</v>
      </c>
      <c r="Q55" s="67">
        <v>1647027</v>
      </c>
    </row>
    <row r="56" spans="1:17" ht="12" hidden="1" customHeight="1" x14ac:dyDescent="0.3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3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3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3">
      <c r="A59" s="23" t="s">
        <v>57</v>
      </c>
      <c r="B59" s="67">
        <v>10643074</v>
      </c>
      <c r="C59" s="67">
        <v>10477688</v>
      </c>
      <c r="D59" s="67">
        <v>9254269</v>
      </c>
      <c r="E59" s="67">
        <v>8294176</v>
      </c>
      <c r="F59" s="67">
        <v>9187348</v>
      </c>
      <c r="G59" s="67">
        <v>8281469</v>
      </c>
      <c r="H59" s="67">
        <v>7556045</v>
      </c>
      <c r="I59" s="67">
        <v>5529400</v>
      </c>
      <c r="J59" s="67">
        <v>6709628.0000000009</v>
      </c>
      <c r="K59" s="67">
        <v>5872664</v>
      </c>
      <c r="L59" s="67">
        <v>6098790.9999999991</v>
      </c>
      <c r="M59" s="67">
        <v>5846092</v>
      </c>
      <c r="N59" s="67">
        <v>5406767.9999999991</v>
      </c>
      <c r="O59" s="67">
        <v>6130519.9999999981</v>
      </c>
      <c r="P59" s="67">
        <v>5691054</v>
      </c>
      <c r="Q59" s="67">
        <v>5393937.9999999991</v>
      </c>
    </row>
    <row r="60" spans="1:17" ht="12" customHeight="1" x14ac:dyDescent="0.3">
      <c r="A60" s="29" t="s">
        <v>140</v>
      </c>
      <c r="B60" s="83">
        <v>29888492</v>
      </c>
      <c r="C60" s="83">
        <v>30381314.999999996</v>
      </c>
      <c r="D60" s="83">
        <v>30216912.999999996</v>
      </c>
      <c r="E60" s="83">
        <v>29854198.999999996</v>
      </c>
      <c r="F60" s="83">
        <v>28370549</v>
      </c>
      <c r="G60" s="83">
        <v>28718300</v>
      </c>
      <c r="H60" s="83">
        <v>28377714</v>
      </c>
      <c r="I60" s="83">
        <v>28279601</v>
      </c>
      <c r="J60" s="83">
        <v>26620573</v>
      </c>
      <c r="K60" s="83">
        <v>26755139</v>
      </c>
      <c r="L60" s="83">
        <v>25685584</v>
      </c>
      <c r="M60" s="83">
        <v>25728779.999999996</v>
      </c>
      <c r="N60" s="83">
        <v>25092603.999999993</v>
      </c>
      <c r="O60" s="83">
        <v>24096445.999999996</v>
      </c>
      <c r="P60" s="83">
        <v>25114643.999999996</v>
      </c>
      <c r="Q60" s="83">
        <v>25513958.999999993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51">
        <v>82563573</v>
      </c>
      <c r="C62" s="151">
        <v>83305186</v>
      </c>
      <c r="D62" s="151">
        <v>85298840</v>
      </c>
      <c r="E62" s="151">
        <v>87847485</v>
      </c>
      <c r="F62" s="151">
        <v>89533356</v>
      </c>
      <c r="G62" s="151">
        <v>90332832</v>
      </c>
      <c r="H62" s="151">
        <v>90849969</v>
      </c>
      <c r="I62" s="151">
        <v>90393096</v>
      </c>
      <c r="J62" s="151">
        <v>92246709</v>
      </c>
      <c r="K62" s="151">
        <v>93474529</v>
      </c>
      <c r="L62" s="151">
        <v>93957896</v>
      </c>
      <c r="M62" s="151">
        <v>92804127</v>
      </c>
      <c r="N62" s="151">
        <v>95141386.999999985</v>
      </c>
      <c r="O62" s="151">
        <v>93552855</v>
      </c>
      <c r="P62" s="151">
        <v>92500696</v>
      </c>
      <c r="Q62" s="151">
        <v>92884880.999999985</v>
      </c>
    </row>
    <row r="63" spans="1:17" ht="12.9" customHeight="1" x14ac:dyDescent="0.3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3">
      <c r="A64" s="23" t="s">
        <v>161</v>
      </c>
      <c r="B64" s="67">
        <f>B62</f>
        <v>82563573</v>
      </c>
      <c r="C64" s="67">
        <f t="shared" ref="C64:Q64" si="3">C62</f>
        <v>83305186</v>
      </c>
      <c r="D64" s="67">
        <f t="shared" si="3"/>
        <v>85298840</v>
      </c>
      <c r="E64" s="67">
        <f t="shared" si="3"/>
        <v>87847485</v>
      </c>
      <c r="F64" s="67">
        <f t="shared" si="3"/>
        <v>89533356</v>
      </c>
      <c r="G64" s="67">
        <f t="shared" si="3"/>
        <v>90332832</v>
      </c>
      <c r="H64" s="67">
        <f t="shared" si="3"/>
        <v>90849969</v>
      </c>
      <c r="I64" s="67">
        <f t="shared" si="3"/>
        <v>90393096</v>
      </c>
      <c r="J64" s="67">
        <f t="shared" si="3"/>
        <v>92246709</v>
      </c>
      <c r="K64" s="67">
        <f t="shared" si="3"/>
        <v>93474529</v>
      </c>
      <c r="L64" s="67">
        <f t="shared" si="3"/>
        <v>93957896</v>
      </c>
      <c r="M64" s="67">
        <f t="shared" si="3"/>
        <v>92804127</v>
      </c>
      <c r="N64" s="67">
        <f t="shared" si="3"/>
        <v>95141386.999999985</v>
      </c>
      <c r="O64" s="67">
        <f t="shared" si="3"/>
        <v>93552855</v>
      </c>
      <c r="P64" s="67">
        <f t="shared" si="3"/>
        <v>92500696</v>
      </c>
      <c r="Q64" s="67">
        <f t="shared" si="3"/>
        <v>92884880.999999985</v>
      </c>
    </row>
    <row r="65" spans="1:17" ht="12" hidden="1" customHeight="1" x14ac:dyDescent="0.3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" customHeight="1" x14ac:dyDescent="0.3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23" t="s">
        <v>60</v>
      </c>
      <c r="B67" s="67">
        <v>1955525</v>
      </c>
      <c r="C67" s="67">
        <v>2125706</v>
      </c>
      <c r="D67" s="67">
        <v>2298220.0000000005</v>
      </c>
      <c r="E67" s="67">
        <v>2582683.0000000005</v>
      </c>
      <c r="F67" s="67">
        <v>2823272</v>
      </c>
      <c r="G67" s="67">
        <v>3104040</v>
      </c>
      <c r="H67" s="67">
        <v>3400314.0000000005</v>
      </c>
      <c r="I67" s="67">
        <v>3590560.9999999995</v>
      </c>
      <c r="J67" s="67">
        <v>4119907.9999999991</v>
      </c>
      <c r="K67" s="67">
        <v>4587127.9999999991</v>
      </c>
      <c r="L67" s="67">
        <v>5190326.9999999991</v>
      </c>
      <c r="M67" s="67">
        <v>5848789</v>
      </c>
      <c r="N67" s="67">
        <v>6901217.9999999991</v>
      </c>
      <c r="O67" s="67">
        <v>7347758</v>
      </c>
      <c r="P67" s="67">
        <v>7768064</v>
      </c>
      <c r="Q67" s="67">
        <v>8214480.0000000009</v>
      </c>
    </row>
    <row r="68" spans="1:17" ht="12" customHeight="1" x14ac:dyDescent="0.3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3">
      <c r="A69" s="23" t="s">
        <v>160</v>
      </c>
      <c r="B69" s="67">
        <v>71135189</v>
      </c>
      <c r="C69" s="67">
        <v>71653953</v>
      </c>
      <c r="D69" s="67">
        <v>73806910</v>
      </c>
      <c r="E69" s="67">
        <v>75248414</v>
      </c>
      <c r="F69" s="67">
        <v>77420112</v>
      </c>
      <c r="G69" s="67">
        <v>77241498</v>
      </c>
      <c r="H69" s="67">
        <v>77743041</v>
      </c>
      <c r="I69" s="67">
        <v>78551961</v>
      </c>
      <c r="J69" s="67">
        <v>77810347</v>
      </c>
      <c r="K69" s="67">
        <v>78960727</v>
      </c>
      <c r="L69" s="67">
        <v>80535790</v>
      </c>
      <c r="M69" s="67">
        <v>79520749</v>
      </c>
      <c r="N69" s="67">
        <v>80761477.999999985</v>
      </c>
      <c r="O69" s="67">
        <v>79408481</v>
      </c>
      <c r="P69" s="67">
        <v>77755540</v>
      </c>
      <c r="Q69" s="67">
        <v>77624394.999999985</v>
      </c>
    </row>
    <row r="70" spans="1:17" ht="12" customHeight="1" x14ac:dyDescent="0.3">
      <c r="A70" s="23" t="s">
        <v>159</v>
      </c>
      <c r="B70" s="67">
        <v>1701938</v>
      </c>
      <c r="C70" s="67">
        <v>2082491</v>
      </c>
      <c r="D70" s="67">
        <v>2489627</v>
      </c>
      <c r="E70" s="67">
        <v>3217218.9999999986</v>
      </c>
      <c r="F70" s="67">
        <v>3409720.0000000005</v>
      </c>
      <c r="G70" s="67">
        <v>4032540.9999999991</v>
      </c>
      <c r="H70" s="67">
        <v>4710891</v>
      </c>
      <c r="I70" s="67">
        <v>5756939.9999999991</v>
      </c>
      <c r="J70" s="67">
        <v>6405571</v>
      </c>
      <c r="K70" s="67">
        <v>7921075.0000000009</v>
      </c>
      <c r="L70" s="67">
        <v>9036296</v>
      </c>
      <c r="M70" s="67">
        <v>10367922</v>
      </c>
      <c r="N70" s="67">
        <v>11040447.999999998</v>
      </c>
      <c r="O70" s="67">
        <v>11530792</v>
      </c>
      <c r="P70" s="67">
        <v>11709235</v>
      </c>
      <c r="Q70" s="67">
        <v>12855535.999999998</v>
      </c>
    </row>
    <row r="71" spans="1:17" ht="12" hidden="1" customHeight="1" x14ac:dyDescent="0.3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3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3">
      <c r="A73" s="23" t="s">
        <v>142</v>
      </c>
      <c r="B73" s="67">
        <v>9529848</v>
      </c>
      <c r="C73" s="67">
        <v>9328718</v>
      </c>
      <c r="D73" s="67">
        <v>8728370</v>
      </c>
      <c r="E73" s="67">
        <v>9099032.9999999981</v>
      </c>
      <c r="F73" s="67">
        <v>8324203</v>
      </c>
      <c r="G73" s="67">
        <v>8605923</v>
      </c>
      <c r="H73" s="67">
        <v>7865906.9999999991</v>
      </c>
      <c r="I73" s="67">
        <v>5747343.9999999991</v>
      </c>
      <c r="J73" s="67">
        <v>7321515.9999999972</v>
      </c>
      <c r="K73" s="67">
        <v>5972105.9999999981</v>
      </c>
      <c r="L73" s="67">
        <v>3922359</v>
      </c>
      <c r="M73" s="67">
        <v>2649532.9999999991</v>
      </c>
      <c r="N73" s="67">
        <v>2956419.9999999995</v>
      </c>
      <c r="O73" s="67">
        <v>2388964.0000000009</v>
      </c>
      <c r="P73" s="67">
        <v>2636191.9999999972</v>
      </c>
      <c r="Q73" s="67">
        <v>2142716.9999999986</v>
      </c>
    </row>
    <row r="74" spans="1:17" ht="12" customHeight="1" x14ac:dyDescent="0.3">
      <c r="A74" s="23" t="s">
        <v>141</v>
      </c>
      <c r="B74" s="67">
        <v>196598</v>
      </c>
      <c r="C74" s="67">
        <v>240023.99999999951</v>
      </c>
      <c r="D74" s="67">
        <v>273932.99999999756</v>
      </c>
      <c r="E74" s="67">
        <v>282818.99999999913</v>
      </c>
      <c r="F74" s="67">
        <v>379320.99999999913</v>
      </c>
      <c r="G74" s="67">
        <v>452870</v>
      </c>
      <c r="H74" s="67">
        <v>530130</v>
      </c>
      <c r="I74" s="67">
        <v>336851</v>
      </c>
      <c r="J74" s="67">
        <v>709275</v>
      </c>
      <c r="K74" s="67">
        <v>620621</v>
      </c>
      <c r="L74" s="67">
        <v>463451</v>
      </c>
      <c r="M74" s="67">
        <v>265923</v>
      </c>
      <c r="N74" s="67">
        <v>383040.99999999994</v>
      </c>
      <c r="O74" s="67">
        <v>224618.00000000017</v>
      </c>
      <c r="P74" s="67">
        <v>399729</v>
      </c>
      <c r="Q74" s="67">
        <v>262232.99999999994</v>
      </c>
    </row>
    <row r="75" spans="1:17" ht="12" hidden="1" customHeight="1" x14ac:dyDescent="0.3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3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3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3">
      <c r="A78" s="23" t="s">
        <v>109</v>
      </c>
      <c r="B78" s="67">
        <v>68174132</v>
      </c>
      <c r="C78" s="67">
        <v>69398308</v>
      </c>
      <c r="D78" s="67">
        <v>72497277</v>
      </c>
      <c r="E78" s="67">
        <v>74872562</v>
      </c>
      <c r="F78" s="67">
        <v>76758028</v>
      </c>
      <c r="G78" s="67">
        <v>78447667</v>
      </c>
      <c r="H78" s="67">
        <v>79386470</v>
      </c>
      <c r="I78" s="67">
        <v>80216878</v>
      </c>
      <c r="J78" s="67">
        <v>82263133</v>
      </c>
      <c r="K78" s="67">
        <v>84193316</v>
      </c>
      <c r="L78" s="67">
        <v>87356186</v>
      </c>
      <c r="M78" s="67">
        <v>87368097</v>
      </c>
      <c r="N78" s="67">
        <v>89306909.999999985</v>
      </c>
      <c r="O78" s="67">
        <v>89503677</v>
      </c>
      <c r="P78" s="67">
        <v>88516059</v>
      </c>
      <c r="Q78" s="67">
        <v>89502600.999999985</v>
      </c>
    </row>
    <row r="79" spans="1:17" ht="12" customHeight="1" x14ac:dyDescent="0.3">
      <c r="A79" s="29" t="s">
        <v>140</v>
      </c>
      <c r="B79" s="83">
        <v>14389441</v>
      </c>
      <c r="C79" s="83">
        <v>13906878</v>
      </c>
      <c r="D79" s="83">
        <v>12801563</v>
      </c>
      <c r="E79" s="83">
        <v>12974922.999999998</v>
      </c>
      <c r="F79" s="83">
        <v>12775328</v>
      </c>
      <c r="G79" s="83">
        <v>11885165</v>
      </c>
      <c r="H79" s="83">
        <v>11463499</v>
      </c>
      <c r="I79" s="83">
        <v>10176218</v>
      </c>
      <c r="J79" s="83">
        <v>9983576.0000000019</v>
      </c>
      <c r="K79" s="83">
        <v>9281213</v>
      </c>
      <c r="L79" s="83">
        <v>6601710</v>
      </c>
      <c r="M79" s="83">
        <v>5436030</v>
      </c>
      <c r="N79" s="83">
        <v>5834476.9999999991</v>
      </c>
      <c r="O79" s="83">
        <v>4049178</v>
      </c>
      <c r="P79" s="83">
        <v>3984637</v>
      </c>
      <c r="Q79" s="83">
        <v>3382279.9999999995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51">
        <v>25353999</v>
      </c>
      <c r="C81" s="151">
        <v>24480779</v>
      </c>
      <c r="D81" s="151">
        <v>25480944</v>
      </c>
      <c r="E81" s="151">
        <v>26204117</v>
      </c>
      <c r="F81" s="151">
        <v>26664104</v>
      </c>
      <c r="G81" s="151">
        <v>27730544</v>
      </c>
      <c r="H81" s="151">
        <v>29117561</v>
      </c>
      <c r="I81" s="151">
        <v>32320125</v>
      </c>
      <c r="J81" s="151">
        <v>33511449</v>
      </c>
      <c r="K81" s="151">
        <v>34935017</v>
      </c>
      <c r="L81" s="151">
        <v>36047105</v>
      </c>
      <c r="M81" s="151">
        <v>37514914</v>
      </c>
      <c r="N81" s="151">
        <v>39059158.999999993</v>
      </c>
      <c r="O81" s="151">
        <v>40686699</v>
      </c>
      <c r="P81" s="151">
        <v>41957915</v>
      </c>
      <c r="Q81" s="151">
        <v>42077309.999999993</v>
      </c>
    </row>
    <row r="82" spans="1:17" ht="12.9" customHeight="1" x14ac:dyDescent="0.3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3">
      <c r="A83" s="23" t="s">
        <v>157</v>
      </c>
      <c r="B83" s="67">
        <f>B81</f>
        <v>25353999</v>
      </c>
      <c r="C83" s="67">
        <f t="shared" ref="C83:Q83" si="4">C81</f>
        <v>24480779</v>
      </c>
      <c r="D83" s="67">
        <f t="shared" si="4"/>
        <v>25480944</v>
      </c>
      <c r="E83" s="67">
        <f t="shared" si="4"/>
        <v>26204117</v>
      </c>
      <c r="F83" s="67">
        <f t="shared" si="4"/>
        <v>26664104</v>
      </c>
      <c r="G83" s="67">
        <f t="shared" si="4"/>
        <v>27730544</v>
      </c>
      <c r="H83" s="67">
        <f t="shared" si="4"/>
        <v>29117561</v>
      </c>
      <c r="I83" s="67">
        <f t="shared" si="4"/>
        <v>32320125</v>
      </c>
      <c r="J83" s="67">
        <f t="shared" si="4"/>
        <v>33511449</v>
      </c>
      <c r="K83" s="67">
        <f t="shared" si="4"/>
        <v>34935017</v>
      </c>
      <c r="L83" s="67">
        <f t="shared" si="4"/>
        <v>36047105</v>
      </c>
      <c r="M83" s="67">
        <f t="shared" si="4"/>
        <v>37514914</v>
      </c>
      <c r="N83" s="67">
        <f t="shared" si="4"/>
        <v>39059158.999999993</v>
      </c>
      <c r="O83" s="67">
        <f t="shared" si="4"/>
        <v>40686699</v>
      </c>
      <c r="P83" s="67">
        <f t="shared" si="4"/>
        <v>41957915</v>
      </c>
      <c r="Q83" s="67">
        <f t="shared" si="4"/>
        <v>42077309.999999993</v>
      </c>
    </row>
    <row r="84" spans="1:17" ht="12" hidden="1" customHeight="1" x14ac:dyDescent="0.3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" customHeight="1" x14ac:dyDescent="0.3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3">
      <c r="A86" s="23" t="s">
        <v>60</v>
      </c>
      <c r="B86" s="67">
        <v>532639</v>
      </c>
      <c r="C86" s="67">
        <v>595796</v>
      </c>
      <c r="D86" s="67">
        <v>775970</v>
      </c>
      <c r="E86" s="67">
        <v>896047</v>
      </c>
      <c r="F86" s="67">
        <v>1004722</v>
      </c>
      <c r="G86" s="67">
        <v>1203499</v>
      </c>
      <c r="H86" s="67">
        <v>1474107</v>
      </c>
      <c r="I86" s="67">
        <v>1908515</v>
      </c>
      <c r="J86" s="67">
        <v>2158383</v>
      </c>
      <c r="K86" s="67">
        <v>2391125.0000000005</v>
      </c>
      <c r="L86" s="67">
        <v>2645938.0000000005</v>
      </c>
      <c r="M86" s="67">
        <v>2945797</v>
      </c>
      <c r="N86" s="67">
        <v>3406893</v>
      </c>
      <c r="O86" s="67">
        <v>3797742</v>
      </c>
      <c r="P86" s="67">
        <v>4063211.0000000009</v>
      </c>
      <c r="Q86" s="67">
        <v>4143398.0000000014</v>
      </c>
    </row>
    <row r="87" spans="1:17" ht="12" customHeight="1" x14ac:dyDescent="0.3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3">
      <c r="A88" s="23" t="s">
        <v>156</v>
      </c>
      <c r="B88" s="67">
        <v>10792145</v>
      </c>
      <c r="C88" s="67">
        <v>10714845</v>
      </c>
      <c r="D88" s="67">
        <v>11280843</v>
      </c>
      <c r="E88" s="67">
        <v>12101615</v>
      </c>
      <c r="F88" s="67">
        <v>12676557</v>
      </c>
      <c r="G88" s="67">
        <v>13424576</v>
      </c>
      <c r="H88" s="67">
        <v>14336146</v>
      </c>
      <c r="I88" s="67">
        <v>16710882</v>
      </c>
      <c r="J88" s="67">
        <v>17996223</v>
      </c>
      <c r="K88" s="67">
        <v>18781865</v>
      </c>
      <c r="L88" s="67">
        <v>19077127</v>
      </c>
      <c r="M88" s="67">
        <v>20289294</v>
      </c>
      <c r="N88" s="67">
        <v>21220604.999999996</v>
      </c>
      <c r="O88" s="67">
        <v>22768172</v>
      </c>
      <c r="P88" s="67">
        <v>24225746</v>
      </c>
      <c r="Q88" s="67">
        <v>24302398.999999996</v>
      </c>
    </row>
    <row r="89" spans="1:17" ht="12" customHeight="1" x14ac:dyDescent="0.3">
      <c r="A89" s="23" t="s">
        <v>155</v>
      </c>
      <c r="B89" s="67">
        <v>383067</v>
      </c>
      <c r="C89" s="67">
        <v>415200</v>
      </c>
      <c r="D89" s="67">
        <v>455181</v>
      </c>
      <c r="E89" s="67">
        <v>532736</v>
      </c>
      <c r="F89" s="67">
        <v>568319</v>
      </c>
      <c r="G89" s="67">
        <v>712139</v>
      </c>
      <c r="H89" s="67">
        <v>866508</v>
      </c>
      <c r="I89" s="67">
        <v>1119146</v>
      </c>
      <c r="J89" s="67">
        <v>1317333</v>
      </c>
      <c r="K89" s="67">
        <v>1762467</v>
      </c>
      <c r="L89" s="67">
        <v>2138492</v>
      </c>
      <c r="M89" s="67">
        <v>2656783</v>
      </c>
      <c r="N89" s="67">
        <v>2943041.9999999995</v>
      </c>
      <c r="O89" s="67">
        <v>3414025</v>
      </c>
      <c r="P89" s="67">
        <v>3758556</v>
      </c>
      <c r="Q89" s="67">
        <v>4107114.9999999995</v>
      </c>
    </row>
    <row r="90" spans="1:17" ht="12" hidden="1" customHeight="1" x14ac:dyDescent="0.3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3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3">
      <c r="A92" s="23" t="s">
        <v>144</v>
      </c>
      <c r="B92" s="67">
        <v>7360450</v>
      </c>
      <c r="C92" s="67">
        <v>7274077</v>
      </c>
      <c r="D92" s="67">
        <v>7185012.0000000009</v>
      </c>
      <c r="E92" s="67">
        <v>6945022</v>
      </c>
      <c r="F92" s="67">
        <v>6750174.9999999991</v>
      </c>
      <c r="G92" s="67">
        <v>6424355</v>
      </c>
      <c r="H92" s="67">
        <v>5764716.0000000009</v>
      </c>
      <c r="I92" s="67">
        <v>5337781</v>
      </c>
      <c r="J92" s="67">
        <v>4892568</v>
      </c>
      <c r="K92" s="67">
        <v>4445900</v>
      </c>
      <c r="L92" s="67">
        <v>4173918</v>
      </c>
      <c r="M92" s="67">
        <v>3478060</v>
      </c>
      <c r="N92" s="67">
        <v>3075300.9999999995</v>
      </c>
      <c r="O92" s="67">
        <v>2996183</v>
      </c>
      <c r="P92" s="67">
        <v>2630355</v>
      </c>
      <c r="Q92" s="67">
        <v>2532742.9999999995</v>
      </c>
    </row>
    <row r="93" spans="1:17" ht="12" customHeight="1" x14ac:dyDescent="0.3">
      <c r="A93" s="23" t="s">
        <v>143</v>
      </c>
      <c r="B93" s="67">
        <v>271151</v>
      </c>
      <c r="C93" s="67">
        <v>283322.00000000006</v>
      </c>
      <c r="D93" s="67">
        <v>292853.99999999994</v>
      </c>
      <c r="E93" s="67">
        <v>301982</v>
      </c>
      <c r="F93" s="67">
        <v>304998.99999999994</v>
      </c>
      <c r="G93" s="67">
        <v>313773.99999999994</v>
      </c>
      <c r="H93" s="67">
        <v>325184</v>
      </c>
      <c r="I93" s="67">
        <v>383176.99999999994</v>
      </c>
      <c r="J93" s="67">
        <v>445046.99999999988</v>
      </c>
      <c r="K93" s="67">
        <v>501734</v>
      </c>
      <c r="L93" s="67">
        <v>568234</v>
      </c>
      <c r="M93" s="67">
        <v>542960</v>
      </c>
      <c r="N93" s="67">
        <v>473849.99999999994</v>
      </c>
      <c r="O93" s="67">
        <v>555061</v>
      </c>
      <c r="P93" s="67">
        <v>517095</v>
      </c>
      <c r="Q93" s="67">
        <v>491910.99999999983</v>
      </c>
    </row>
    <row r="94" spans="1:17" ht="12" hidden="1" customHeight="1" x14ac:dyDescent="0.3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3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3">
      <c r="A96" s="23" t="s">
        <v>142</v>
      </c>
      <c r="B96" s="67">
        <v>6152663</v>
      </c>
      <c r="C96" s="67">
        <v>5404328</v>
      </c>
      <c r="D96" s="67">
        <v>5871812</v>
      </c>
      <c r="E96" s="67">
        <v>5885532</v>
      </c>
      <c r="F96" s="67">
        <v>5912783</v>
      </c>
      <c r="G96" s="67">
        <v>6335207</v>
      </c>
      <c r="H96" s="67">
        <v>7192548</v>
      </c>
      <c r="I96" s="67">
        <v>7984030.9999999991</v>
      </c>
      <c r="J96" s="67">
        <v>7991033</v>
      </c>
      <c r="K96" s="67">
        <v>8421978</v>
      </c>
      <c r="L96" s="67">
        <v>8862898</v>
      </c>
      <c r="M96" s="67">
        <v>9185983</v>
      </c>
      <c r="N96" s="67">
        <v>9667510.9999999981</v>
      </c>
      <c r="O96" s="67">
        <v>9129441</v>
      </c>
      <c r="P96" s="67">
        <v>8978532</v>
      </c>
      <c r="Q96" s="67">
        <v>8830173.9999999981</v>
      </c>
    </row>
    <row r="97" spans="1:17" ht="12" customHeight="1" x14ac:dyDescent="0.3">
      <c r="A97" s="23" t="s">
        <v>141</v>
      </c>
      <c r="B97" s="67">
        <v>394523</v>
      </c>
      <c r="C97" s="67">
        <v>389007</v>
      </c>
      <c r="D97" s="67">
        <v>395242</v>
      </c>
      <c r="E97" s="67">
        <v>437230</v>
      </c>
      <c r="F97" s="67">
        <v>451271</v>
      </c>
      <c r="G97" s="67">
        <v>520493</v>
      </c>
      <c r="H97" s="67">
        <v>632459</v>
      </c>
      <c r="I97" s="67">
        <v>785108</v>
      </c>
      <c r="J97" s="67">
        <v>869244.99999999988</v>
      </c>
      <c r="K97" s="67">
        <v>1021073</v>
      </c>
      <c r="L97" s="67">
        <v>1226436</v>
      </c>
      <c r="M97" s="67">
        <v>1361834</v>
      </c>
      <c r="N97" s="67">
        <v>1678849.9999999998</v>
      </c>
      <c r="O97" s="67">
        <v>1823817</v>
      </c>
      <c r="P97" s="67">
        <v>1847631</v>
      </c>
      <c r="Q97" s="67">
        <v>1812967.9999999998</v>
      </c>
    </row>
    <row r="98" spans="1:17" ht="12" hidden="1" customHeight="1" x14ac:dyDescent="0.3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3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3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3">
      <c r="A101" s="23" t="s">
        <v>55</v>
      </c>
      <c r="B101" s="67">
        <v>1540732</v>
      </c>
      <c r="C101" s="67">
        <v>1405873</v>
      </c>
      <c r="D101" s="67">
        <v>1372378</v>
      </c>
      <c r="E101" s="67">
        <v>1518744</v>
      </c>
      <c r="F101" s="67">
        <v>1747344.0000000002</v>
      </c>
      <c r="G101" s="67">
        <v>1892096.9999999998</v>
      </c>
      <c r="H101" s="67">
        <v>1887059.9999999998</v>
      </c>
      <c r="I101" s="67">
        <v>2257381</v>
      </c>
      <c r="J101" s="67">
        <v>2581662</v>
      </c>
      <c r="K101" s="67">
        <v>2765647.0000000005</v>
      </c>
      <c r="L101" s="67">
        <v>2706303</v>
      </c>
      <c r="M101" s="67">
        <v>2583746.0000000005</v>
      </c>
      <c r="N101" s="67">
        <v>2594702</v>
      </c>
      <c r="O101" s="67">
        <v>2602535.0000000005</v>
      </c>
      <c r="P101" s="67">
        <v>2599310.0000000005</v>
      </c>
      <c r="Q101" s="67">
        <v>2439127.0000000005</v>
      </c>
    </row>
    <row r="102" spans="1:17" ht="12" customHeight="1" x14ac:dyDescent="0.3">
      <c r="A102" s="23" t="s">
        <v>57</v>
      </c>
      <c r="B102" s="67">
        <v>7542969</v>
      </c>
      <c r="C102" s="67">
        <v>6698602</v>
      </c>
      <c r="D102" s="67">
        <v>6935826</v>
      </c>
      <c r="E102" s="67">
        <v>7442459</v>
      </c>
      <c r="F102" s="67">
        <v>7571971</v>
      </c>
      <c r="G102" s="67">
        <v>7484031</v>
      </c>
      <c r="H102" s="67">
        <v>7387585</v>
      </c>
      <c r="I102" s="67">
        <v>7400855</v>
      </c>
      <c r="J102" s="67">
        <v>8318517.0000000009</v>
      </c>
      <c r="K102" s="67">
        <v>8466638.0000000019</v>
      </c>
      <c r="L102" s="67">
        <v>9022724.6047210619</v>
      </c>
      <c r="M102" s="67">
        <v>8797699</v>
      </c>
      <c r="N102" s="67">
        <v>9120214.1724117473</v>
      </c>
      <c r="O102" s="67">
        <v>9531375.0000000019</v>
      </c>
      <c r="P102" s="67">
        <v>9478520.0000000019</v>
      </c>
      <c r="Q102" s="67">
        <v>9522732.9999999963</v>
      </c>
    </row>
    <row r="103" spans="1:17" ht="12" customHeight="1" x14ac:dyDescent="0.3">
      <c r="A103" s="29" t="s">
        <v>140</v>
      </c>
      <c r="B103" s="83">
        <v>16270298</v>
      </c>
      <c r="C103" s="83">
        <v>16376304</v>
      </c>
      <c r="D103" s="83">
        <v>17172740</v>
      </c>
      <c r="E103" s="83">
        <v>17242914</v>
      </c>
      <c r="F103" s="83">
        <v>17344789</v>
      </c>
      <c r="G103" s="83">
        <v>18354416</v>
      </c>
      <c r="H103" s="83">
        <v>19842916</v>
      </c>
      <c r="I103" s="83">
        <v>22661889</v>
      </c>
      <c r="J103" s="83">
        <v>22611270</v>
      </c>
      <c r="K103" s="83">
        <v>23702732</v>
      </c>
      <c r="L103" s="83">
        <v>24318077.395278942</v>
      </c>
      <c r="M103" s="83">
        <v>26133469</v>
      </c>
      <c r="N103" s="83">
        <v>27344242.827588249</v>
      </c>
      <c r="O103" s="83">
        <v>28552789</v>
      </c>
      <c r="P103" s="83">
        <v>29880085</v>
      </c>
      <c r="Q103" s="83">
        <v>30115450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51">
        <v>149557</v>
      </c>
      <c r="C105" s="151">
        <v>147590</v>
      </c>
      <c r="D105" s="151">
        <v>157044</v>
      </c>
      <c r="E105" s="151">
        <v>158616</v>
      </c>
      <c r="F105" s="151">
        <v>157061.99999999997</v>
      </c>
      <c r="G105" s="151">
        <v>50875</v>
      </c>
      <c r="H105" s="151">
        <v>54443</v>
      </c>
      <c r="I105" s="151">
        <v>63897</v>
      </c>
      <c r="J105" s="151">
        <v>71881</v>
      </c>
      <c r="K105" s="151">
        <v>94265</v>
      </c>
      <c r="L105" s="151">
        <v>108726</v>
      </c>
      <c r="M105" s="151">
        <v>134402</v>
      </c>
      <c r="N105" s="151">
        <v>153705.99999999997</v>
      </c>
      <c r="O105" s="151">
        <v>165407</v>
      </c>
      <c r="P105" s="151">
        <v>175690</v>
      </c>
      <c r="Q105" s="151">
        <v>183213.99999999997</v>
      </c>
    </row>
    <row r="106" spans="1:17" ht="12.9" customHeight="1" x14ac:dyDescent="0.3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3">
      <c r="A107" s="23" t="s">
        <v>153</v>
      </c>
      <c r="B107" s="67">
        <f>B105</f>
        <v>149557</v>
      </c>
      <c r="C107" s="67">
        <f t="shared" ref="C107:Q107" si="5">C105</f>
        <v>147590</v>
      </c>
      <c r="D107" s="67">
        <f t="shared" si="5"/>
        <v>157044</v>
      </c>
      <c r="E107" s="67">
        <f t="shared" si="5"/>
        <v>158616</v>
      </c>
      <c r="F107" s="67">
        <f t="shared" si="5"/>
        <v>157061.99999999997</v>
      </c>
      <c r="G107" s="67">
        <f t="shared" si="5"/>
        <v>50875</v>
      </c>
      <c r="H107" s="67">
        <f t="shared" si="5"/>
        <v>54443</v>
      </c>
      <c r="I107" s="67">
        <f t="shared" si="5"/>
        <v>63897</v>
      </c>
      <c r="J107" s="67">
        <f t="shared" si="5"/>
        <v>71881</v>
      </c>
      <c r="K107" s="67">
        <f t="shared" si="5"/>
        <v>94265</v>
      </c>
      <c r="L107" s="67">
        <f t="shared" si="5"/>
        <v>108726</v>
      </c>
      <c r="M107" s="67">
        <f t="shared" si="5"/>
        <v>134402</v>
      </c>
      <c r="N107" s="67">
        <f t="shared" si="5"/>
        <v>153705.99999999997</v>
      </c>
      <c r="O107" s="67">
        <f t="shared" si="5"/>
        <v>165407</v>
      </c>
      <c r="P107" s="67">
        <f t="shared" si="5"/>
        <v>175690</v>
      </c>
      <c r="Q107" s="67">
        <f t="shared" si="5"/>
        <v>183213.99999999997</v>
      </c>
    </row>
    <row r="108" spans="1:17" ht="12" hidden="1" customHeight="1" x14ac:dyDescent="0.3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" customHeight="1" x14ac:dyDescent="0.3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3">
      <c r="A110" s="23" t="s">
        <v>60</v>
      </c>
      <c r="B110" s="67">
        <v>2406</v>
      </c>
      <c r="C110" s="67">
        <v>2462</v>
      </c>
      <c r="D110" s="67">
        <v>2765</v>
      </c>
      <c r="E110" s="67">
        <v>2827</v>
      </c>
      <c r="F110" s="67">
        <v>2962</v>
      </c>
      <c r="G110" s="67">
        <v>1380</v>
      </c>
      <c r="H110" s="67">
        <v>1650</v>
      </c>
      <c r="I110" s="67">
        <v>2235</v>
      </c>
      <c r="J110" s="67">
        <v>2940</v>
      </c>
      <c r="K110" s="67">
        <v>4558</v>
      </c>
      <c r="L110" s="67">
        <v>5967</v>
      </c>
      <c r="M110" s="67">
        <v>7696</v>
      </c>
      <c r="N110" s="67">
        <v>10650</v>
      </c>
      <c r="O110" s="67">
        <v>12198</v>
      </c>
      <c r="P110" s="67">
        <v>13348.000000000002</v>
      </c>
      <c r="Q110" s="67">
        <v>15482</v>
      </c>
    </row>
    <row r="111" spans="1:17" ht="12" customHeight="1" x14ac:dyDescent="0.3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3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3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3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3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3">
      <c r="A116" s="23" t="s">
        <v>142</v>
      </c>
      <c r="B116" s="67">
        <v>147037</v>
      </c>
      <c r="C116" s="67">
        <v>145126</v>
      </c>
      <c r="D116" s="67">
        <v>154594</v>
      </c>
      <c r="E116" s="67">
        <v>155906</v>
      </c>
      <c r="F116" s="67">
        <v>153966.99999999997</v>
      </c>
      <c r="G116" s="67">
        <v>49571</v>
      </c>
      <c r="H116" s="67">
        <v>52715</v>
      </c>
      <c r="I116" s="67">
        <v>60976</v>
      </c>
      <c r="J116" s="67">
        <v>67411</v>
      </c>
      <c r="K116" s="67">
        <v>86437</v>
      </c>
      <c r="L116" s="67">
        <v>96924</v>
      </c>
      <c r="M116" s="67">
        <v>116806</v>
      </c>
      <c r="N116" s="67">
        <v>130973.99999999999</v>
      </c>
      <c r="O116" s="67">
        <v>138727</v>
      </c>
      <c r="P116" s="67">
        <v>144191</v>
      </c>
      <c r="Q116" s="67">
        <v>148115.99999999997</v>
      </c>
    </row>
    <row r="117" spans="1:17" ht="12" customHeight="1" x14ac:dyDescent="0.3">
      <c r="A117" s="23" t="s">
        <v>141</v>
      </c>
      <c r="B117" s="67">
        <v>2520</v>
      </c>
      <c r="C117" s="67">
        <v>2463.9999999999995</v>
      </c>
      <c r="D117" s="67">
        <v>2449.9999999999995</v>
      </c>
      <c r="E117" s="67">
        <v>2710.0000000000005</v>
      </c>
      <c r="F117" s="67">
        <v>3095.0000000000005</v>
      </c>
      <c r="G117" s="67">
        <v>1303.9999999999998</v>
      </c>
      <c r="H117" s="67">
        <v>1728</v>
      </c>
      <c r="I117" s="67">
        <v>2921</v>
      </c>
      <c r="J117" s="67">
        <v>4470</v>
      </c>
      <c r="K117" s="67">
        <v>7828</v>
      </c>
      <c r="L117" s="67">
        <v>11802</v>
      </c>
      <c r="M117" s="67">
        <v>17596</v>
      </c>
      <c r="N117" s="67">
        <v>22731.999999999996</v>
      </c>
      <c r="O117" s="67">
        <v>26680</v>
      </c>
      <c r="P117" s="67">
        <v>31499</v>
      </c>
      <c r="Q117" s="67">
        <v>35097.999999999993</v>
      </c>
    </row>
    <row r="118" spans="1:17" ht="12" hidden="1" customHeight="1" x14ac:dyDescent="0.3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3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3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3">
      <c r="A121" s="23" t="s">
        <v>57</v>
      </c>
      <c r="B121" s="67">
        <v>44247</v>
      </c>
      <c r="C121" s="67">
        <v>42354</v>
      </c>
      <c r="D121" s="67">
        <v>47895</v>
      </c>
      <c r="E121" s="67">
        <v>48010.999999999993</v>
      </c>
      <c r="F121" s="67">
        <v>47715</v>
      </c>
      <c r="G121" s="67">
        <v>20058</v>
      </c>
      <c r="H121" s="67">
        <v>19973</v>
      </c>
      <c r="I121" s="67">
        <v>23256</v>
      </c>
      <c r="J121" s="67">
        <v>26129</v>
      </c>
      <c r="K121" s="67">
        <v>33962</v>
      </c>
      <c r="L121" s="67">
        <v>37236</v>
      </c>
      <c r="M121" s="67">
        <v>41107</v>
      </c>
      <c r="N121" s="67">
        <v>43585.999999999993</v>
      </c>
      <c r="O121" s="67">
        <v>44712</v>
      </c>
      <c r="P121" s="67">
        <v>37598</v>
      </c>
      <c r="Q121" s="67">
        <v>43719.999999999993</v>
      </c>
    </row>
    <row r="122" spans="1:17" ht="12" customHeight="1" x14ac:dyDescent="0.3">
      <c r="A122" s="29" t="s">
        <v>140</v>
      </c>
      <c r="B122" s="83">
        <v>105310</v>
      </c>
      <c r="C122" s="83">
        <v>105236</v>
      </c>
      <c r="D122" s="83">
        <v>109149.00000000001</v>
      </c>
      <c r="E122" s="83">
        <v>110605.00000000003</v>
      </c>
      <c r="F122" s="83">
        <v>109347.00000000003</v>
      </c>
      <c r="G122" s="83">
        <v>30817</v>
      </c>
      <c r="H122" s="83">
        <v>34470</v>
      </c>
      <c r="I122" s="83">
        <v>40641</v>
      </c>
      <c r="J122" s="83">
        <v>45752</v>
      </c>
      <c r="K122" s="83">
        <v>60303</v>
      </c>
      <c r="L122" s="83">
        <v>71490</v>
      </c>
      <c r="M122" s="83">
        <v>93295</v>
      </c>
      <c r="N122" s="83">
        <v>110119.99999999999</v>
      </c>
      <c r="O122" s="83">
        <v>120695</v>
      </c>
      <c r="P122" s="83">
        <v>138092</v>
      </c>
      <c r="Q122" s="83">
        <v>139493.99999999997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51">
        <v>25550219</v>
      </c>
      <c r="C124" s="151">
        <v>26566529</v>
      </c>
      <c r="D124" s="151">
        <v>25616594</v>
      </c>
      <c r="E124" s="151">
        <v>24996557</v>
      </c>
      <c r="F124" s="151">
        <v>24888526</v>
      </c>
      <c r="G124" s="151">
        <v>24670152</v>
      </c>
      <c r="H124" s="151">
        <v>24218008</v>
      </c>
      <c r="I124" s="151">
        <v>24566648</v>
      </c>
      <c r="J124" s="151">
        <v>23745231</v>
      </c>
      <c r="K124" s="151">
        <v>23317127</v>
      </c>
      <c r="L124" s="151">
        <v>23710840</v>
      </c>
      <c r="M124" s="151">
        <v>23974841</v>
      </c>
      <c r="N124" s="151">
        <v>22793960.999999996</v>
      </c>
      <c r="O124" s="151">
        <v>23928671</v>
      </c>
      <c r="P124" s="151">
        <v>24442549</v>
      </c>
      <c r="Q124" s="151">
        <v>24804387.999999996</v>
      </c>
    </row>
    <row r="125" spans="1:17" ht="12.9" customHeight="1" x14ac:dyDescent="0.3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3">
      <c r="A126" s="23" t="s">
        <v>149</v>
      </c>
      <c r="B126" s="67">
        <f>B124</f>
        <v>25550219</v>
      </c>
      <c r="C126" s="67">
        <f t="shared" ref="C126:Q126" si="6">C124</f>
        <v>26566529</v>
      </c>
      <c r="D126" s="67">
        <f t="shared" si="6"/>
        <v>25616594</v>
      </c>
      <c r="E126" s="67">
        <f t="shared" si="6"/>
        <v>24996557</v>
      </c>
      <c r="F126" s="67">
        <f t="shared" si="6"/>
        <v>24888526</v>
      </c>
      <c r="G126" s="67">
        <f t="shared" si="6"/>
        <v>24670152</v>
      </c>
      <c r="H126" s="67">
        <f t="shared" si="6"/>
        <v>24218008</v>
      </c>
      <c r="I126" s="67">
        <f t="shared" si="6"/>
        <v>24566648</v>
      </c>
      <c r="J126" s="67">
        <f t="shared" si="6"/>
        <v>23745231</v>
      </c>
      <c r="K126" s="67">
        <f t="shared" si="6"/>
        <v>23317127</v>
      </c>
      <c r="L126" s="67">
        <f t="shared" si="6"/>
        <v>23710840</v>
      </c>
      <c r="M126" s="67">
        <f t="shared" si="6"/>
        <v>23974841</v>
      </c>
      <c r="N126" s="67">
        <f t="shared" si="6"/>
        <v>22793960.999999996</v>
      </c>
      <c r="O126" s="67">
        <f t="shared" si="6"/>
        <v>23928671</v>
      </c>
      <c r="P126" s="67">
        <f t="shared" si="6"/>
        <v>24442549</v>
      </c>
      <c r="Q126" s="67">
        <f t="shared" si="6"/>
        <v>24804387.999999996</v>
      </c>
    </row>
    <row r="127" spans="1:17" ht="12" hidden="1" customHeight="1" x14ac:dyDescent="0.3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" customHeight="1" x14ac:dyDescent="0.3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3">
      <c r="A129" s="23" t="s">
        <v>60</v>
      </c>
      <c r="B129" s="67">
        <v>215392</v>
      </c>
      <c r="C129" s="67">
        <v>258913</v>
      </c>
      <c r="D129" s="67">
        <v>283620.00000000006</v>
      </c>
      <c r="E129" s="67">
        <v>299516.00000000006</v>
      </c>
      <c r="F129" s="67">
        <v>347628</v>
      </c>
      <c r="G129" s="67">
        <v>390732.00000000006</v>
      </c>
      <c r="H129" s="67">
        <v>450617.00000000006</v>
      </c>
      <c r="I129" s="67">
        <v>524695</v>
      </c>
      <c r="J129" s="67">
        <v>574888</v>
      </c>
      <c r="K129" s="67">
        <v>649193.00000000012</v>
      </c>
      <c r="L129" s="67">
        <v>778622.00000000012</v>
      </c>
      <c r="M129" s="67">
        <v>949256</v>
      </c>
      <c r="N129" s="67">
        <v>1003652.9999999998</v>
      </c>
      <c r="O129" s="67">
        <v>1213222.0000000002</v>
      </c>
      <c r="P129" s="67">
        <v>1333692.0000000002</v>
      </c>
      <c r="Q129" s="67">
        <v>1424595.9999999998</v>
      </c>
    </row>
    <row r="130" spans="1:17" ht="12" customHeight="1" x14ac:dyDescent="0.3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3">
      <c r="A131" s="23" t="s">
        <v>148</v>
      </c>
      <c r="B131" s="67">
        <v>22349975</v>
      </c>
      <c r="C131" s="67">
        <v>23554773</v>
      </c>
      <c r="D131" s="67">
        <v>22805464</v>
      </c>
      <c r="E131" s="67">
        <v>22269907</v>
      </c>
      <c r="F131" s="67">
        <v>22300309</v>
      </c>
      <c r="G131" s="67">
        <v>22201303</v>
      </c>
      <c r="H131" s="67">
        <v>21739124</v>
      </c>
      <c r="I131" s="67">
        <v>21951212</v>
      </c>
      <c r="J131" s="67">
        <v>21175698</v>
      </c>
      <c r="K131" s="67">
        <v>20558238</v>
      </c>
      <c r="L131" s="67">
        <v>20643288</v>
      </c>
      <c r="M131" s="67">
        <v>20778992</v>
      </c>
      <c r="N131" s="67">
        <v>19740013.999999996</v>
      </c>
      <c r="O131" s="67">
        <v>20258505</v>
      </c>
      <c r="P131" s="67">
        <v>20472822</v>
      </c>
      <c r="Q131" s="67">
        <v>20434985.999999996</v>
      </c>
    </row>
    <row r="132" spans="1:17" ht="12" customHeight="1" x14ac:dyDescent="0.3">
      <c r="A132" s="23" t="s">
        <v>147</v>
      </c>
      <c r="B132" s="67">
        <v>533491</v>
      </c>
      <c r="C132" s="67">
        <v>621240</v>
      </c>
      <c r="D132" s="67">
        <v>715941</v>
      </c>
      <c r="E132" s="67">
        <v>910394.9999999993</v>
      </c>
      <c r="F132" s="67">
        <v>949828</v>
      </c>
      <c r="G132" s="67">
        <v>1138094.0000000002</v>
      </c>
      <c r="H132" s="67">
        <v>1321342</v>
      </c>
      <c r="I132" s="67">
        <v>1564713</v>
      </c>
      <c r="J132" s="67">
        <v>1728211.9999999995</v>
      </c>
      <c r="K132" s="67">
        <v>2070867</v>
      </c>
      <c r="L132" s="67">
        <v>2342378</v>
      </c>
      <c r="M132" s="67">
        <v>2718150</v>
      </c>
      <c r="N132" s="67">
        <v>2601118.9999999995</v>
      </c>
      <c r="O132" s="67">
        <v>3168134</v>
      </c>
      <c r="P132" s="67">
        <v>3423370</v>
      </c>
      <c r="Q132" s="67">
        <v>3778963.9999999995</v>
      </c>
    </row>
    <row r="133" spans="1:17" ht="12" hidden="1" customHeight="1" x14ac:dyDescent="0.3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3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3">
      <c r="A135" s="23" t="s">
        <v>142</v>
      </c>
      <c r="B135" s="67">
        <v>2598501</v>
      </c>
      <c r="C135" s="67">
        <v>2332279</v>
      </c>
      <c r="D135" s="67">
        <v>2031575.9999999995</v>
      </c>
      <c r="E135" s="67">
        <v>1755532.9999999993</v>
      </c>
      <c r="F135" s="67">
        <v>1586712</v>
      </c>
      <c r="G135" s="67">
        <v>1277912</v>
      </c>
      <c r="H135" s="67">
        <v>1106240.9999999995</v>
      </c>
      <c r="I135" s="67">
        <v>1013475.9999999995</v>
      </c>
      <c r="J135" s="67">
        <v>788998.99999999977</v>
      </c>
      <c r="K135" s="67">
        <v>629077.99999999988</v>
      </c>
      <c r="L135" s="67">
        <v>663780.00000000023</v>
      </c>
      <c r="M135" s="67">
        <v>417435.00000000006</v>
      </c>
      <c r="N135" s="67">
        <v>406244.99999999994</v>
      </c>
      <c r="O135" s="67">
        <v>426918.99999999977</v>
      </c>
      <c r="P135" s="67">
        <v>490276.00000000006</v>
      </c>
      <c r="Q135" s="67">
        <v>503073.99999999971</v>
      </c>
    </row>
    <row r="136" spans="1:17" ht="12" customHeight="1" x14ac:dyDescent="0.3">
      <c r="A136" s="23" t="s">
        <v>141</v>
      </c>
      <c r="B136" s="67">
        <v>68252</v>
      </c>
      <c r="C136" s="67">
        <v>58236.999999999993</v>
      </c>
      <c r="D136" s="67">
        <v>63612.999999999993</v>
      </c>
      <c r="E136" s="67">
        <v>60722.000000000007</v>
      </c>
      <c r="F136" s="67">
        <v>51677.000000000007</v>
      </c>
      <c r="G136" s="67">
        <v>52843.000000000015</v>
      </c>
      <c r="H136" s="67">
        <v>51301</v>
      </c>
      <c r="I136" s="67">
        <v>37247</v>
      </c>
      <c r="J136" s="67">
        <v>52321.999999999942</v>
      </c>
      <c r="K136" s="67">
        <v>58944</v>
      </c>
      <c r="L136" s="67">
        <v>61393.999999999993</v>
      </c>
      <c r="M136" s="67">
        <v>60264</v>
      </c>
      <c r="N136" s="67">
        <v>46582.999999999993</v>
      </c>
      <c r="O136" s="67">
        <v>75113</v>
      </c>
      <c r="P136" s="67">
        <v>56081.000000000007</v>
      </c>
      <c r="Q136" s="67">
        <v>87363.999999999985</v>
      </c>
    </row>
    <row r="137" spans="1:17" ht="12" hidden="1" customHeight="1" x14ac:dyDescent="0.3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3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3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3">
      <c r="A140" s="23" t="s">
        <v>57</v>
      </c>
      <c r="B140" s="67">
        <v>7273347</v>
      </c>
      <c r="C140" s="67">
        <v>7390420</v>
      </c>
      <c r="D140" s="67">
        <v>7123810</v>
      </c>
      <c r="E140" s="67">
        <v>6621553</v>
      </c>
      <c r="F140" s="67">
        <v>6571150</v>
      </c>
      <c r="G140" s="67">
        <v>6128325</v>
      </c>
      <c r="H140" s="67">
        <v>5873550</v>
      </c>
      <c r="I140" s="67">
        <v>5295748</v>
      </c>
      <c r="J140" s="67">
        <v>5264373</v>
      </c>
      <c r="K140" s="67">
        <v>5072057</v>
      </c>
      <c r="L140" s="67">
        <v>5140545</v>
      </c>
      <c r="M140" s="67">
        <v>5102706</v>
      </c>
      <c r="N140" s="67">
        <v>4694042.9999999991</v>
      </c>
      <c r="O140" s="67">
        <v>5029266</v>
      </c>
      <c r="P140" s="67">
        <v>4972078.9999999991</v>
      </c>
      <c r="Q140" s="67">
        <v>4967648.9999999991</v>
      </c>
    </row>
    <row r="141" spans="1:17" ht="12" customHeight="1" x14ac:dyDescent="0.3">
      <c r="A141" s="29" t="s">
        <v>140</v>
      </c>
      <c r="B141" s="83">
        <v>18276872</v>
      </c>
      <c r="C141" s="83">
        <v>19176109</v>
      </c>
      <c r="D141" s="83">
        <v>18492784</v>
      </c>
      <c r="E141" s="83">
        <v>18375004</v>
      </c>
      <c r="F141" s="83">
        <v>18317376</v>
      </c>
      <c r="G141" s="83">
        <v>18541827</v>
      </c>
      <c r="H141" s="83">
        <v>18344458</v>
      </c>
      <c r="I141" s="83">
        <v>19270900</v>
      </c>
      <c r="J141" s="83">
        <v>18480858</v>
      </c>
      <c r="K141" s="83">
        <v>18245070</v>
      </c>
      <c r="L141" s="83">
        <v>18570295</v>
      </c>
      <c r="M141" s="83">
        <v>18872135</v>
      </c>
      <c r="N141" s="83">
        <v>18099917.999999993</v>
      </c>
      <c r="O141" s="83">
        <v>18899405</v>
      </c>
      <c r="P141" s="83">
        <v>19470469.999999996</v>
      </c>
      <c r="Q141" s="83">
        <v>19836738.999999996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51">
        <v>1053240</v>
      </c>
      <c r="C143" s="151">
        <v>1314915</v>
      </c>
      <c r="D143" s="151">
        <v>1561979</v>
      </c>
      <c r="E143" s="151">
        <v>1887006</v>
      </c>
      <c r="F143" s="151">
        <v>2187593</v>
      </c>
      <c r="G143" s="151">
        <v>2551221</v>
      </c>
      <c r="H143" s="151">
        <v>2920977</v>
      </c>
      <c r="I143" s="151">
        <v>3258373</v>
      </c>
      <c r="J143" s="151">
        <v>3562014</v>
      </c>
      <c r="K143" s="151">
        <v>3878745</v>
      </c>
      <c r="L143" s="151">
        <v>4349006</v>
      </c>
      <c r="M143" s="151">
        <v>5007886</v>
      </c>
      <c r="N143" s="151">
        <v>5624269.9999999991</v>
      </c>
      <c r="O143" s="151">
        <v>6435958</v>
      </c>
      <c r="P143" s="151">
        <v>7330384</v>
      </c>
      <c r="Q143" s="151">
        <v>8487011.9999999981</v>
      </c>
    </row>
    <row r="144" spans="1:17" ht="12.9" customHeight="1" x14ac:dyDescent="0.3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3">
      <c r="A145" s="23" t="s">
        <v>60</v>
      </c>
      <c r="B145" s="67">
        <f>B143</f>
        <v>1053240</v>
      </c>
      <c r="C145" s="67">
        <f t="shared" ref="C145:Q145" si="7">C143</f>
        <v>1314915</v>
      </c>
      <c r="D145" s="67">
        <f t="shared" si="7"/>
        <v>1561979</v>
      </c>
      <c r="E145" s="67">
        <f t="shared" si="7"/>
        <v>1887006</v>
      </c>
      <c r="F145" s="67">
        <f t="shared" si="7"/>
        <v>2187593</v>
      </c>
      <c r="G145" s="67">
        <f t="shared" si="7"/>
        <v>2551221</v>
      </c>
      <c r="H145" s="67">
        <f t="shared" si="7"/>
        <v>2920977</v>
      </c>
      <c r="I145" s="67">
        <f t="shared" si="7"/>
        <v>3258373</v>
      </c>
      <c r="J145" s="67">
        <f t="shared" si="7"/>
        <v>3562014</v>
      </c>
      <c r="K145" s="67">
        <f t="shared" si="7"/>
        <v>3878745</v>
      </c>
      <c r="L145" s="67">
        <f t="shared" si="7"/>
        <v>4349006</v>
      </c>
      <c r="M145" s="67">
        <f t="shared" si="7"/>
        <v>5007886</v>
      </c>
      <c r="N145" s="67">
        <f t="shared" si="7"/>
        <v>5624269.9999999991</v>
      </c>
      <c r="O145" s="67">
        <f t="shared" si="7"/>
        <v>6435958</v>
      </c>
      <c r="P145" s="67">
        <f t="shared" si="7"/>
        <v>7330384</v>
      </c>
      <c r="Q145" s="67">
        <f t="shared" si="7"/>
        <v>8487011.9999999981</v>
      </c>
    </row>
    <row r="146" spans="1:17" ht="12.9" customHeight="1" x14ac:dyDescent="0.3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3">
      <c r="A147" s="23" t="s">
        <v>60</v>
      </c>
      <c r="B147" s="67">
        <v>302080.70000000007</v>
      </c>
      <c r="C147" s="67">
        <v>406729.1</v>
      </c>
      <c r="D147" s="67">
        <v>487416.30000000005</v>
      </c>
      <c r="E147" s="67">
        <v>602002.10000000009</v>
      </c>
      <c r="F147" s="67">
        <v>713372.5</v>
      </c>
      <c r="G147" s="67">
        <v>861219</v>
      </c>
      <c r="H147" s="67">
        <v>1013598.2000000001</v>
      </c>
      <c r="I147" s="67">
        <v>1168969.7000000002</v>
      </c>
      <c r="J147" s="67">
        <v>1290087.7</v>
      </c>
      <c r="K147" s="67">
        <v>1412116.7</v>
      </c>
      <c r="L147" s="67">
        <v>1627228.9000000001</v>
      </c>
      <c r="M147" s="67">
        <v>1920463.5000000002</v>
      </c>
      <c r="N147" s="67">
        <v>2155491.5000000009</v>
      </c>
      <c r="O147" s="67">
        <v>2427474.2000000011</v>
      </c>
      <c r="P147" s="67">
        <v>2775861.9000000013</v>
      </c>
      <c r="Q147" s="67">
        <v>3189701.6999999997</v>
      </c>
    </row>
    <row r="148" spans="1:17" ht="12" customHeight="1" x14ac:dyDescent="0.3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3">
      <c r="A149" s="23" t="s">
        <v>144</v>
      </c>
      <c r="B149" s="67">
        <v>302500</v>
      </c>
      <c r="C149" s="67">
        <v>297631</v>
      </c>
      <c r="D149" s="67">
        <v>292615</v>
      </c>
      <c r="E149" s="67">
        <v>389291</v>
      </c>
      <c r="F149" s="67">
        <v>390179</v>
      </c>
      <c r="G149" s="67">
        <v>380913</v>
      </c>
      <c r="H149" s="67">
        <v>364700</v>
      </c>
      <c r="I149" s="67">
        <v>339748</v>
      </c>
      <c r="J149" s="67">
        <v>312627</v>
      </c>
      <c r="K149" s="67">
        <v>282490.99999999994</v>
      </c>
      <c r="L149" s="67">
        <v>279088</v>
      </c>
      <c r="M149" s="67">
        <v>232049.00000000003</v>
      </c>
      <c r="N149" s="67">
        <v>213248.99999999997</v>
      </c>
      <c r="O149" s="67">
        <v>202320</v>
      </c>
      <c r="P149" s="67">
        <v>170759</v>
      </c>
      <c r="Q149" s="67">
        <v>166235.99999999997</v>
      </c>
    </row>
    <row r="150" spans="1:17" ht="12" customHeight="1" x14ac:dyDescent="0.3">
      <c r="A150" s="23" t="s">
        <v>143</v>
      </c>
      <c r="B150" s="67">
        <v>10104</v>
      </c>
      <c r="C150" s="67">
        <v>10643</v>
      </c>
      <c r="D150" s="67">
        <v>10933</v>
      </c>
      <c r="E150" s="67">
        <v>14805</v>
      </c>
      <c r="F150" s="67">
        <v>16438</v>
      </c>
      <c r="G150" s="67">
        <v>17640</v>
      </c>
      <c r="H150" s="67">
        <v>19952</v>
      </c>
      <c r="I150" s="67">
        <v>23816</v>
      </c>
      <c r="J150" s="67">
        <v>28723.999999999971</v>
      </c>
      <c r="K150" s="67">
        <v>31464.000000000004</v>
      </c>
      <c r="L150" s="67">
        <v>36042</v>
      </c>
      <c r="M150" s="67">
        <v>35130</v>
      </c>
      <c r="N150" s="67">
        <v>33913.999999999993</v>
      </c>
      <c r="O150" s="67">
        <v>35484.000000000007</v>
      </c>
      <c r="P150" s="67">
        <v>33547</v>
      </c>
      <c r="Q150" s="67">
        <v>34724.999999999985</v>
      </c>
    </row>
    <row r="151" spans="1:17" ht="12" hidden="1" customHeight="1" x14ac:dyDescent="0.3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3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3">
      <c r="A153" s="23" t="s">
        <v>142</v>
      </c>
      <c r="B153" s="67">
        <v>715540</v>
      </c>
      <c r="C153" s="67">
        <v>974526</v>
      </c>
      <c r="D153" s="67">
        <v>1211880</v>
      </c>
      <c r="E153" s="67">
        <v>1417188</v>
      </c>
      <c r="F153" s="67">
        <v>1697940</v>
      </c>
      <c r="G153" s="67">
        <v>2034757</v>
      </c>
      <c r="H153" s="67">
        <v>2378583</v>
      </c>
      <c r="I153" s="67">
        <v>2651620</v>
      </c>
      <c r="J153" s="67">
        <v>2909084</v>
      </c>
      <c r="K153" s="67">
        <v>3175938</v>
      </c>
      <c r="L153" s="67">
        <v>3538004</v>
      </c>
      <c r="M153" s="67">
        <v>4097914</v>
      </c>
      <c r="N153" s="67">
        <v>4604847.9999999991</v>
      </c>
      <c r="O153" s="67">
        <v>5301570</v>
      </c>
      <c r="P153" s="67">
        <v>6081768</v>
      </c>
      <c r="Q153" s="67">
        <v>7025087.9999999981</v>
      </c>
    </row>
    <row r="154" spans="1:17" ht="12" customHeight="1" x14ac:dyDescent="0.3">
      <c r="A154" s="23" t="s">
        <v>141</v>
      </c>
      <c r="B154" s="67">
        <v>25096</v>
      </c>
      <c r="C154" s="67">
        <v>32115</v>
      </c>
      <c r="D154" s="67">
        <v>46551</v>
      </c>
      <c r="E154" s="67">
        <v>65722</v>
      </c>
      <c r="F154" s="67">
        <v>83036</v>
      </c>
      <c r="G154" s="67">
        <v>117911</v>
      </c>
      <c r="H154" s="67">
        <v>157742</v>
      </c>
      <c r="I154" s="67">
        <v>243189</v>
      </c>
      <c r="J154" s="67">
        <v>311579</v>
      </c>
      <c r="K154" s="67">
        <v>388852</v>
      </c>
      <c r="L154" s="67">
        <v>495872</v>
      </c>
      <c r="M154" s="67">
        <v>642793</v>
      </c>
      <c r="N154" s="67">
        <v>772258.99999999988</v>
      </c>
      <c r="O154" s="67">
        <v>896584</v>
      </c>
      <c r="P154" s="67">
        <v>1044310</v>
      </c>
      <c r="Q154" s="67">
        <v>1260962.9999999998</v>
      </c>
    </row>
    <row r="155" spans="1:17" ht="12" hidden="1" customHeight="1" x14ac:dyDescent="0.3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3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3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3">
      <c r="A158" s="23" t="s">
        <v>57</v>
      </c>
      <c r="B158" s="67">
        <v>157034</v>
      </c>
      <c r="C158" s="67">
        <v>200612</v>
      </c>
      <c r="D158" s="67">
        <v>226711</v>
      </c>
      <c r="E158" s="67">
        <v>272079</v>
      </c>
      <c r="F158" s="67">
        <v>334880</v>
      </c>
      <c r="G158" s="67">
        <v>371071</v>
      </c>
      <c r="H158" s="67">
        <v>370766</v>
      </c>
      <c r="I158" s="67">
        <v>397105</v>
      </c>
      <c r="J158" s="67">
        <v>488375</v>
      </c>
      <c r="K158" s="67">
        <v>513063</v>
      </c>
      <c r="L158" s="67">
        <v>633139</v>
      </c>
      <c r="M158" s="67">
        <v>681373</v>
      </c>
      <c r="N158" s="67">
        <v>761609.99999999988</v>
      </c>
      <c r="O158" s="67">
        <v>902614</v>
      </c>
      <c r="P158" s="67">
        <v>935369</v>
      </c>
      <c r="Q158" s="67">
        <v>1050848.9999999998</v>
      </c>
    </row>
    <row r="159" spans="1:17" ht="12" customHeight="1" x14ac:dyDescent="0.3">
      <c r="A159" s="29" t="s">
        <v>140</v>
      </c>
      <c r="B159" s="83">
        <v>896206</v>
      </c>
      <c r="C159" s="83">
        <v>1114303</v>
      </c>
      <c r="D159" s="83">
        <v>1335268</v>
      </c>
      <c r="E159" s="83">
        <v>1614927</v>
      </c>
      <c r="F159" s="83">
        <v>1852713</v>
      </c>
      <c r="G159" s="83">
        <v>2180149.9999999995</v>
      </c>
      <c r="H159" s="83">
        <v>2550211</v>
      </c>
      <c r="I159" s="83">
        <v>2861268</v>
      </c>
      <c r="J159" s="83">
        <v>3073639</v>
      </c>
      <c r="K159" s="83">
        <v>3365682</v>
      </c>
      <c r="L159" s="83">
        <v>3715867</v>
      </c>
      <c r="M159" s="83">
        <v>4326512.9999999991</v>
      </c>
      <c r="N159" s="83">
        <v>4862659.9999999991</v>
      </c>
      <c r="O159" s="83">
        <v>5533344</v>
      </c>
      <c r="P159" s="83">
        <v>6395015</v>
      </c>
      <c r="Q159" s="83">
        <v>7436162.9999999991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51">
        <v>12514381</v>
      </c>
      <c r="C161" s="151">
        <v>12727896</v>
      </c>
      <c r="D161" s="151">
        <v>12932587</v>
      </c>
      <c r="E161" s="151">
        <v>13298275.000000002</v>
      </c>
      <c r="F161" s="151">
        <v>13403863.000000002</v>
      </c>
      <c r="G161" s="151">
        <v>13526130</v>
      </c>
      <c r="H161" s="151">
        <v>13624674</v>
      </c>
      <c r="I161" s="151">
        <v>13762100</v>
      </c>
      <c r="J161" s="151">
        <v>13651623</v>
      </c>
      <c r="K161" s="151">
        <v>13561122</v>
      </c>
      <c r="L161" s="151">
        <v>13309226</v>
      </c>
      <c r="M161" s="151">
        <v>13083148</v>
      </c>
      <c r="N161" s="151">
        <v>12873133.999999998</v>
      </c>
      <c r="O161" s="151">
        <v>12648650</v>
      </c>
      <c r="P161" s="151">
        <v>12404030</v>
      </c>
      <c r="Q161" s="151">
        <v>12076129.999999998</v>
      </c>
    </row>
    <row r="162" spans="1:17" ht="12.9" customHeight="1" x14ac:dyDescent="0.3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3">
      <c r="A163" s="23" t="s">
        <v>60</v>
      </c>
      <c r="B163" s="67">
        <f>B161</f>
        <v>12514381</v>
      </c>
      <c r="C163" s="67">
        <f t="shared" ref="C163:Q163" si="8">C161</f>
        <v>12727896</v>
      </c>
      <c r="D163" s="67">
        <f t="shared" si="8"/>
        <v>12932587</v>
      </c>
      <c r="E163" s="67">
        <f t="shared" si="8"/>
        <v>13298275.000000002</v>
      </c>
      <c r="F163" s="67">
        <f t="shared" si="8"/>
        <v>13403863.000000002</v>
      </c>
      <c r="G163" s="67">
        <f t="shared" si="8"/>
        <v>13526130</v>
      </c>
      <c r="H163" s="67">
        <f t="shared" si="8"/>
        <v>13624674</v>
      </c>
      <c r="I163" s="67">
        <f t="shared" si="8"/>
        <v>13762100</v>
      </c>
      <c r="J163" s="67">
        <f t="shared" si="8"/>
        <v>13651623</v>
      </c>
      <c r="K163" s="67">
        <f t="shared" si="8"/>
        <v>13561122</v>
      </c>
      <c r="L163" s="67">
        <f t="shared" si="8"/>
        <v>13309226</v>
      </c>
      <c r="M163" s="67">
        <f t="shared" si="8"/>
        <v>13083148</v>
      </c>
      <c r="N163" s="67">
        <f t="shared" si="8"/>
        <v>12873133.999999998</v>
      </c>
      <c r="O163" s="67">
        <f t="shared" si="8"/>
        <v>12648650</v>
      </c>
      <c r="P163" s="67">
        <f t="shared" si="8"/>
        <v>12404030</v>
      </c>
      <c r="Q163" s="67">
        <f t="shared" si="8"/>
        <v>12076129.999999998</v>
      </c>
    </row>
    <row r="164" spans="1:17" ht="12.9" customHeight="1" x14ac:dyDescent="0.3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3">
      <c r="A165" s="23" t="s">
        <v>60</v>
      </c>
      <c r="B165" s="67">
        <v>182417</v>
      </c>
      <c r="C165" s="67">
        <v>196330</v>
      </c>
      <c r="D165" s="67">
        <v>210060</v>
      </c>
      <c r="E165" s="67">
        <v>223071</v>
      </c>
      <c r="F165" s="67">
        <v>240812</v>
      </c>
      <c r="G165" s="67">
        <v>260229</v>
      </c>
      <c r="H165" s="67">
        <v>301546</v>
      </c>
      <c r="I165" s="67">
        <v>344989</v>
      </c>
      <c r="J165" s="67">
        <v>396445</v>
      </c>
      <c r="K165" s="67">
        <v>452228.99999999994</v>
      </c>
      <c r="L165" s="67">
        <v>505996.00000000006</v>
      </c>
      <c r="M165" s="67">
        <v>511731.00000000006</v>
      </c>
      <c r="N165" s="67">
        <v>522553.6875</v>
      </c>
      <c r="O165" s="67">
        <v>535224</v>
      </c>
      <c r="P165" s="67">
        <v>541592</v>
      </c>
      <c r="Q165" s="67">
        <v>552361.9375</v>
      </c>
    </row>
    <row r="166" spans="1:17" ht="12" customHeight="1" x14ac:dyDescent="0.3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3">
      <c r="A167" s="23" t="s">
        <v>144</v>
      </c>
      <c r="B167" s="67">
        <v>4606701</v>
      </c>
      <c r="C167" s="67">
        <v>4583570</v>
      </c>
      <c r="D167" s="67">
        <v>4598966</v>
      </c>
      <c r="E167" s="67">
        <v>4742497</v>
      </c>
      <c r="F167" s="67">
        <v>4855149</v>
      </c>
      <c r="G167" s="67">
        <v>4740260</v>
      </c>
      <c r="H167" s="67">
        <v>4552270</v>
      </c>
      <c r="I167" s="67">
        <v>4224823</v>
      </c>
      <c r="J167" s="67">
        <v>3980660</v>
      </c>
      <c r="K167" s="67">
        <v>3774410</v>
      </c>
      <c r="L167" s="67">
        <v>3754805.9999999995</v>
      </c>
      <c r="M167" s="67">
        <v>3139924</v>
      </c>
      <c r="N167" s="67">
        <v>2903753.9999999995</v>
      </c>
      <c r="O167" s="67">
        <v>2788880</v>
      </c>
      <c r="P167" s="67">
        <v>2311427</v>
      </c>
      <c r="Q167" s="67">
        <v>2142318.9999999995</v>
      </c>
    </row>
    <row r="168" spans="1:17" ht="12" customHeight="1" x14ac:dyDescent="0.3">
      <c r="A168" s="23" t="s">
        <v>143</v>
      </c>
      <c r="B168" s="67">
        <v>120052</v>
      </c>
      <c r="C168" s="67">
        <v>133187</v>
      </c>
      <c r="D168" s="67">
        <v>144795</v>
      </c>
      <c r="E168" s="67">
        <v>167180.00000000003</v>
      </c>
      <c r="F168" s="67">
        <v>187123</v>
      </c>
      <c r="G168" s="67">
        <v>210754.00000000006</v>
      </c>
      <c r="H168" s="67">
        <v>243205</v>
      </c>
      <c r="I168" s="67">
        <v>282668</v>
      </c>
      <c r="J168" s="67">
        <v>345083.99999999994</v>
      </c>
      <c r="K168" s="67">
        <v>405764</v>
      </c>
      <c r="L168" s="67">
        <v>476235</v>
      </c>
      <c r="M168" s="67">
        <v>482221</v>
      </c>
      <c r="N168" s="67">
        <v>452667.99999999988</v>
      </c>
      <c r="O168" s="67">
        <v>464084</v>
      </c>
      <c r="P168" s="67">
        <v>402177</v>
      </c>
      <c r="Q168" s="67">
        <v>371184.99999999994</v>
      </c>
    </row>
    <row r="169" spans="1:17" ht="12" hidden="1" customHeight="1" x14ac:dyDescent="0.3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3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3">
      <c r="A171" s="23" t="s">
        <v>142</v>
      </c>
      <c r="B171" s="67">
        <v>7539520</v>
      </c>
      <c r="C171" s="67">
        <v>7735770</v>
      </c>
      <c r="D171" s="67">
        <v>7859934.0000000009</v>
      </c>
      <c r="E171" s="67">
        <v>7963640.0000000019</v>
      </c>
      <c r="F171" s="67">
        <v>7911143.0000000019</v>
      </c>
      <c r="G171" s="67">
        <v>8019642</v>
      </c>
      <c r="H171" s="67">
        <v>8186575</v>
      </c>
      <c r="I171" s="67">
        <v>8487226</v>
      </c>
      <c r="J171" s="67">
        <v>8477706</v>
      </c>
      <c r="K171" s="67">
        <v>8407985</v>
      </c>
      <c r="L171" s="67">
        <v>8023132</v>
      </c>
      <c r="M171" s="67">
        <v>8240912</v>
      </c>
      <c r="N171" s="67">
        <v>8237630.9999999991</v>
      </c>
      <c r="O171" s="67">
        <v>8079275</v>
      </c>
      <c r="P171" s="67">
        <v>8299688</v>
      </c>
      <c r="Q171" s="67">
        <v>8103133.9999999991</v>
      </c>
    </row>
    <row r="172" spans="1:17" ht="12" customHeight="1" x14ac:dyDescent="0.3">
      <c r="A172" s="23" t="s">
        <v>141</v>
      </c>
      <c r="B172" s="67">
        <v>248108</v>
      </c>
      <c r="C172" s="67">
        <v>275369</v>
      </c>
      <c r="D172" s="67">
        <v>328892</v>
      </c>
      <c r="E172" s="67">
        <v>424958</v>
      </c>
      <c r="F172" s="67">
        <v>450448</v>
      </c>
      <c r="G172" s="67">
        <v>555474</v>
      </c>
      <c r="H172" s="67">
        <v>642624</v>
      </c>
      <c r="I172" s="67">
        <v>767383</v>
      </c>
      <c r="J172" s="67">
        <v>848173</v>
      </c>
      <c r="K172" s="67">
        <v>972963.00000000012</v>
      </c>
      <c r="L172" s="67">
        <v>1055053</v>
      </c>
      <c r="M172" s="67">
        <v>1220091</v>
      </c>
      <c r="N172" s="67">
        <v>1279080.9999999998</v>
      </c>
      <c r="O172" s="67">
        <v>1316411.0000000002</v>
      </c>
      <c r="P172" s="67">
        <v>1390738.0000000002</v>
      </c>
      <c r="Q172" s="67">
        <v>1459491.9999999998</v>
      </c>
    </row>
    <row r="173" spans="1:17" ht="12" hidden="1" customHeight="1" x14ac:dyDescent="0.3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3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3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3">
      <c r="A176" s="23" t="s">
        <v>57</v>
      </c>
      <c r="B176" s="67">
        <v>2689437</v>
      </c>
      <c r="C176" s="67">
        <v>2991723</v>
      </c>
      <c r="D176" s="67">
        <v>2833399</v>
      </c>
      <c r="E176" s="67">
        <v>2944164</v>
      </c>
      <c r="F176" s="67">
        <v>3077287</v>
      </c>
      <c r="G176" s="67">
        <v>2803157</v>
      </c>
      <c r="H176" s="67">
        <v>2634841.0000000005</v>
      </c>
      <c r="I176" s="67">
        <v>1999172</v>
      </c>
      <c r="J176" s="67">
        <v>2529836</v>
      </c>
      <c r="K176" s="67">
        <v>2286830.0000000005</v>
      </c>
      <c r="L176" s="67">
        <v>2715604</v>
      </c>
      <c r="M176" s="67">
        <v>2252376.0000000005</v>
      </c>
      <c r="N176" s="67">
        <v>2242127.9999999995</v>
      </c>
      <c r="O176" s="67">
        <v>2344903</v>
      </c>
      <c r="P176" s="67">
        <v>1935089</v>
      </c>
      <c r="Q176" s="67">
        <v>1827400.9999999998</v>
      </c>
    </row>
    <row r="177" spans="1:17" ht="12" customHeight="1" x14ac:dyDescent="0.3">
      <c r="A177" s="29" t="s">
        <v>140</v>
      </c>
      <c r="B177" s="83">
        <v>9824944</v>
      </c>
      <c r="C177" s="83">
        <v>9736173</v>
      </c>
      <c r="D177" s="83">
        <v>10099188</v>
      </c>
      <c r="E177" s="83">
        <v>10354111</v>
      </c>
      <c r="F177" s="83">
        <v>10326576</v>
      </c>
      <c r="G177" s="83">
        <v>10722973</v>
      </c>
      <c r="H177" s="83">
        <v>10989833</v>
      </c>
      <c r="I177" s="83">
        <v>11762928</v>
      </c>
      <c r="J177" s="83">
        <v>11121787</v>
      </c>
      <c r="K177" s="83">
        <v>11274292</v>
      </c>
      <c r="L177" s="83">
        <v>10593622</v>
      </c>
      <c r="M177" s="83">
        <v>10830772</v>
      </c>
      <c r="N177" s="83">
        <v>10631005.999999998</v>
      </c>
      <c r="O177" s="83">
        <v>10303747</v>
      </c>
      <c r="P177" s="83">
        <v>10468941</v>
      </c>
      <c r="Q177" s="83">
        <v>10248728.999999998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ht="12" customHeight="1" x14ac:dyDescent="0.3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" customHeight="1" x14ac:dyDescent="0.3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3">
      <c r="A5" s="23" t="s">
        <v>58</v>
      </c>
      <c r="B5" s="67"/>
      <c r="C5" s="67">
        <f>RES_hhdet_num!B5+RES_hhdet_in!C5-RES_hhdet_num!C5</f>
        <v>567224.3125</v>
      </c>
      <c r="D5" s="67">
        <f>RES_hhdet_num!C5+RES_hhdet_in!D5-RES_hhdet_num!D5</f>
        <v>634209.1875</v>
      </c>
      <c r="E5" s="67">
        <f>RES_hhdet_num!D5+RES_hhdet_in!E5-RES_hhdet_num!E5</f>
        <v>633201.875</v>
      </c>
      <c r="F5" s="67">
        <f>RES_hhdet_num!E5+RES_hhdet_in!F5-RES_hhdet_num!F5</f>
        <v>589351.6875</v>
      </c>
      <c r="G5" s="67">
        <f>RES_hhdet_num!F5+RES_hhdet_in!G5-RES_hhdet_num!G5</f>
        <v>623268.125</v>
      </c>
      <c r="H5" s="67">
        <f>RES_hhdet_num!G5+RES_hhdet_in!H5-RES_hhdet_num!H5</f>
        <v>465834.6875</v>
      </c>
      <c r="I5" s="67">
        <f>RES_hhdet_num!H5+RES_hhdet_in!I5-RES_hhdet_num!I5</f>
        <v>507453.4375</v>
      </c>
      <c r="J5" s="67">
        <f>RES_hhdet_num!I5+RES_hhdet_in!J5-RES_hhdet_num!J5</f>
        <v>466981.1875</v>
      </c>
      <c r="K5" s="67">
        <f>RES_hhdet_num!J5+RES_hhdet_in!K5-RES_hhdet_num!K5</f>
        <v>584504.87499999814</v>
      </c>
      <c r="L5" s="67">
        <f>RES_hhdet_num!K5+RES_hhdet_in!L5-RES_hhdet_num!L5</f>
        <v>491991.50000000093</v>
      </c>
      <c r="M5" s="67">
        <f>RES_hhdet_num!L5+RES_hhdet_in!M5-RES_hhdet_num!M5</f>
        <v>548768.43749999907</v>
      </c>
      <c r="N5" s="67">
        <f>RES_hhdet_num!M5+RES_hhdet_in!N5-RES_hhdet_num!N5</f>
        <v>473844.00000000093</v>
      </c>
      <c r="O5" s="67">
        <f>RES_hhdet_num!N5+RES_hhdet_in!O5-RES_hhdet_num!O5</f>
        <v>496863.62499999907</v>
      </c>
      <c r="P5" s="67">
        <f>RES_hhdet_num!O5+RES_hhdet_in!P5-RES_hhdet_num!P5</f>
        <v>368042.81250000093</v>
      </c>
      <c r="Q5" s="67">
        <f>RES_hhdet_num!P5+RES_hhdet_in!Q5-RES_hhdet_num!Q5</f>
        <v>370514.81250000093</v>
      </c>
    </row>
    <row r="6" spans="1:17" ht="12" hidden="1" customHeight="1" x14ac:dyDescent="0.3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" customHeight="1" x14ac:dyDescent="0.3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3">
      <c r="A8" s="23" t="s">
        <v>60</v>
      </c>
      <c r="B8" s="67"/>
      <c r="C8" s="67">
        <f>RES_hhdet_num!B8+RES_hhdet_in!C8-RES_hhdet_num!C8</f>
        <v>5495.75</v>
      </c>
      <c r="D8" s="67">
        <f>RES_hhdet_num!C8+RES_hhdet_in!D8-RES_hhdet_num!D8</f>
        <v>14358.25</v>
      </c>
      <c r="E8" s="67">
        <f>RES_hhdet_num!D8+RES_hhdet_in!E8-RES_hhdet_num!E8</f>
        <v>6270</v>
      </c>
      <c r="F8" s="67">
        <f>RES_hhdet_num!E8+RES_hhdet_in!F8-RES_hhdet_num!F8</f>
        <v>6484.75</v>
      </c>
      <c r="G8" s="67">
        <f>RES_hhdet_num!F8+RES_hhdet_in!G8-RES_hhdet_num!G8</f>
        <v>7916.5</v>
      </c>
      <c r="H8" s="67">
        <f>RES_hhdet_num!G8+RES_hhdet_in!H8-RES_hhdet_num!H8</f>
        <v>9037</v>
      </c>
      <c r="I8" s="67">
        <f>RES_hhdet_num!H8+RES_hhdet_in!I8-RES_hhdet_num!I8</f>
        <v>10268.25</v>
      </c>
      <c r="J8" s="67">
        <f>RES_hhdet_num!I8+RES_hhdet_in!J8-RES_hhdet_num!J8</f>
        <v>11081.75</v>
      </c>
      <c r="K8" s="67">
        <f>RES_hhdet_num!J8+RES_hhdet_in!K8-RES_hhdet_num!K8</f>
        <v>13725.5</v>
      </c>
      <c r="L8" s="67">
        <f>RES_hhdet_num!K8+RES_hhdet_in!L8-RES_hhdet_num!L8</f>
        <v>12402.760330578516</v>
      </c>
      <c r="M8" s="67">
        <f>RES_hhdet_num!L8+RES_hhdet_in!M8-RES_hhdet_num!M8</f>
        <v>11302</v>
      </c>
      <c r="N8" s="67">
        <f>RES_hhdet_num!M8+RES_hhdet_in!N8-RES_hhdet_num!N8</f>
        <v>15756.375000000029</v>
      </c>
      <c r="O8" s="67">
        <f>RES_hhdet_num!N8+RES_hhdet_in!O8-RES_hhdet_num!O8</f>
        <v>17100</v>
      </c>
      <c r="P8" s="67">
        <f>RES_hhdet_num!O8+RES_hhdet_in!P8-RES_hhdet_num!P8</f>
        <v>18774.954643628502</v>
      </c>
      <c r="Q8" s="67">
        <f>RES_hhdet_num!P8+RES_hhdet_in!Q8-RES_hhdet_num!Q8</f>
        <v>20687</v>
      </c>
    </row>
    <row r="9" spans="1:17" ht="12" customHeight="1" x14ac:dyDescent="0.3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3">
      <c r="A10" s="23" t="s">
        <v>171</v>
      </c>
      <c r="B10" s="67"/>
      <c r="C10" s="67">
        <f>RES_hhdet_num!B10+RES_hhdet_in!C10-RES_hhdet_num!C10</f>
        <v>212669.99407144263</v>
      </c>
      <c r="D10" s="67">
        <f>RES_hhdet_num!C10+RES_hhdet_in!D10-RES_hhdet_num!D10</f>
        <v>176482.37132866774</v>
      </c>
      <c r="E10" s="67">
        <f>RES_hhdet_num!D10+RES_hhdet_in!E10-RES_hhdet_num!E10</f>
        <v>234053.87066318095</v>
      </c>
      <c r="F10" s="67">
        <f>RES_hhdet_num!E10+RES_hhdet_in!F10-RES_hhdet_num!F10</f>
        <v>221748.69317212515</v>
      </c>
      <c r="G10" s="67">
        <f>RES_hhdet_num!F10+RES_hhdet_in!G10-RES_hhdet_num!G10</f>
        <v>224387.04733070545</v>
      </c>
      <c r="H10" s="67">
        <f>RES_hhdet_num!G10+RES_hhdet_in!H10-RES_hhdet_num!H10</f>
        <v>213984.78880092409</v>
      </c>
      <c r="I10" s="67">
        <f>RES_hhdet_num!H10+RES_hhdet_in!I10-RES_hhdet_num!I10</f>
        <v>229494.34363230225</v>
      </c>
      <c r="J10" s="67">
        <f>RES_hhdet_num!I10+RES_hhdet_in!J10-RES_hhdet_num!J10</f>
        <v>236731.18557231221</v>
      </c>
      <c r="K10" s="67">
        <f>RES_hhdet_num!J10+RES_hhdet_in!K10-RES_hhdet_num!K10</f>
        <v>294200.47729568835</v>
      </c>
      <c r="L10" s="67">
        <f>RES_hhdet_num!K10+RES_hhdet_in!L10-RES_hhdet_num!L10</f>
        <v>262168.41949738842</v>
      </c>
      <c r="M10" s="67">
        <f>RES_hhdet_num!L10+RES_hhdet_in!M10-RES_hhdet_num!M10</f>
        <v>314200.17641688231</v>
      </c>
      <c r="N10" s="67">
        <f>RES_hhdet_num!M10+RES_hhdet_in!N10-RES_hhdet_num!N10</f>
        <v>327684.3763970919</v>
      </c>
      <c r="O10" s="67">
        <f>RES_hhdet_num!N10+RES_hhdet_in!O10-RES_hhdet_num!O10</f>
        <v>332853.14060883597</v>
      </c>
      <c r="P10" s="67">
        <f>RES_hhdet_num!O10+RES_hhdet_in!P10-RES_hhdet_num!P10</f>
        <v>245136.29378488753</v>
      </c>
      <c r="Q10" s="67">
        <f>RES_hhdet_num!P10+RES_hhdet_in!Q10-RES_hhdet_num!Q10</f>
        <v>303610.6611571759</v>
      </c>
    </row>
    <row r="11" spans="1:17" ht="12" customHeight="1" x14ac:dyDescent="0.3">
      <c r="A11" s="23" t="s">
        <v>144</v>
      </c>
      <c r="B11" s="67"/>
      <c r="C11" s="67">
        <f>RES_hhdet_num!B11+RES_hhdet_in!C11-RES_hhdet_num!C11</f>
        <v>154576.63326749322</v>
      </c>
      <c r="D11" s="67">
        <f>RES_hhdet_num!C11+RES_hhdet_in!D11-RES_hhdet_num!D11</f>
        <v>215200.53857835825</v>
      </c>
      <c r="E11" s="67">
        <f>RES_hhdet_num!D11+RES_hhdet_in!E11-RES_hhdet_num!E11</f>
        <v>157380.96215911396</v>
      </c>
      <c r="F11" s="67">
        <f>RES_hhdet_num!E11+RES_hhdet_in!F11-RES_hhdet_num!F11</f>
        <v>146367.53920322214</v>
      </c>
      <c r="G11" s="67">
        <f>RES_hhdet_num!F11+RES_hhdet_in!G11-RES_hhdet_num!G11</f>
        <v>155326.80406420911</v>
      </c>
      <c r="H11" s="67">
        <f>RES_hhdet_num!G11+RES_hhdet_in!H11-RES_hhdet_num!H11</f>
        <v>136654.20934996102</v>
      </c>
      <c r="I11" s="67">
        <f>RES_hhdet_num!H11+RES_hhdet_in!I11-RES_hhdet_num!I11</f>
        <v>165089.92697218945</v>
      </c>
      <c r="J11" s="67">
        <f>RES_hhdet_num!I11+RES_hhdet_in!J11-RES_hhdet_num!J11</f>
        <v>125854.6211731676</v>
      </c>
      <c r="K11" s="67">
        <f>RES_hhdet_num!J11+RES_hhdet_in!K11-RES_hhdet_num!K11</f>
        <v>232502.28231971909</v>
      </c>
      <c r="L11" s="67">
        <f>RES_hhdet_num!K11+RES_hhdet_in!L11-RES_hhdet_num!L11</f>
        <v>198418.451995112</v>
      </c>
      <c r="M11" s="67">
        <f>RES_hhdet_num!L11+RES_hhdet_in!M11-RES_hhdet_num!M11</f>
        <v>228974.32510116801</v>
      </c>
      <c r="N11" s="67">
        <f>RES_hhdet_num!M11+RES_hhdet_in!N11-RES_hhdet_num!N11</f>
        <v>179300.08642337064</v>
      </c>
      <c r="O11" s="67">
        <f>RES_hhdet_num!N11+RES_hhdet_in!O11-RES_hhdet_num!O11</f>
        <v>167971.8351639125</v>
      </c>
      <c r="P11" s="67">
        <f>RES_hhdet_num!O11+RES_hhdet_in!P11-RES_hhdet_num!P11</f>
        <v>120030.41261891788</v>
      </c>
      <c r="Q11" s="67">
        <f>RES_hhdet_num!P11+RES_hhdet_in!Q11-RES_hhdet_num!Q11</f>
        <v>103938.8717367847</v>
      </c>
    </row>
    <row r="12" spans="1:17" ht="12" customHeight="1" x14ac:dyDescent="0.3">
      <c r="A12" s="23" t="s">
        <v>143</v>
      </c>
      <c r="B12" s="67"/>
      <c r="C12" s="67">
        <f>RES_hhdet_num!B12+RES_hhdet_in!C12-RES_hhdet_num!C12</f>
        <v>2258.8474761663456</v>
      </c>
      <c r="D12" s="67">
        <f>RES_hhdet_num!C12+RES_hhdet_in!D12-RES_hhdet_num!D12</f>
        <v>4383.5825372320651</v>
      </c>
      <c r="E12" s="67">
        <f>RES_hhdet_num!D12+RES_hhdet_in!E12-RES_hhdet_num!E12</f>
        <v>2434.8391934256979</v>
      </c>
      <c r="F12" s="67">
        <f>RES_hhdet_num!E12+RES_hhdet_in!F12-RES_hhdet_num!F12</f>
        <v>2834.6395070578146</v>
      </c>
      <c r="G12" s="67">
        <f>RES_hhdet_num!F12+RES_hhdet_in!G12-RES_hhdet_num!G12</f>
        <v>2573.0208357009105</v>
      </c>
      <c r="H12" s="67">
        <f>RES_hhdet_num!G12+RES_hhdet_in!H12-RES_hhdet_num!H12</f>
        <v>2668.8184263826843</v>
      </c>
      <c r="I12" s="67">
        <f>RES_hhdet_num!H12+RES_hhdet_in!I12-RES_hhdet_num!I12</f>
        <v>3123.6294699816426</v>
      </c>
      <c r="J12" s="67">
        <f>RES_hhdet_num!I12+RES_hhdet_in!J12-RES_hhdet_num!J12</f>
        <v>2740.5601202633334</v>
      </c>
      <c r="K12" s="67">
        <f>RES_hhdet_num!J12+RES_hhdet_in!K12-RES_hhdet_num!K12</f>
        <v>6686.8535670614001</v>
      </c>
      <c r="L12" s="67">
        <f>RES_hhdet_num!K12+RES_hhdet_in!L12-RES_hhdet_num!L12</f>
        <v>5895.2218301651592</v>
      </c>
      <c r="M12" s="67">
        <f>RES_hhdet_num!L12+RES_hhdet_in!M12-RES_hhdet_num!M12</f>
        <v>11235.044016499334</v>
      </c>
      <c r="N12" s="67">
        <f>RES_hhdet_num!M12+RES_hhdet_in!N12-RES_hhdet_num!N12</f>
        <v>11727.478309740924</v>
      </c>
      <c r="O12" s="67">
        <f>RES_hhdet_num!N12+RES_hhdet_in!O12-RES_hhdet_num!O12</f>
        <v>13400.008724368112</v>
      </c>
      <c r="P12" s="67">
        <f>RES_hhdet_num!O12+RES_hhdet_in!P12-RES_hhdet_num!P12</f>
        <v>2290.3909956579009</v>
      </c>
      <c r="Q12" s="67">
        <f>RES_hhdet_num!P12+RES_hhdet_in!Q12-RES_hhdet_num!Q12</f>
        <v>7642.7030897444783</v>
      </c>
    </row>
    <row r="13" spans="1:17" ht="12" hidden="1" customHeight="1" x14ac:dyDescent="0.3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3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3">
      <c r="A15" s="23" t="s">
        <v>142</v>
      </c>
      <c r="B15" s="67"/>
      <c r="C15" s="67">
        <f>RES_hhdet_num!B15+RES_hhdet_in!C15-RES_hhdet_num!C15</f>
        <v>322403.89938041149</v>
      </c>
      <c r="D15" s="67">
        <f>RES_hhdet_num!C15+RES_hhdet_in!D15-RES_hhdet_num!D15</f>
        <v>370212.18801158434</v>
      </c>
      <c r="E15" s="67">
        <f>RES_hhdet_num!D15+RES_hhdet_in!E15-RES_hhdet_num!E15</f>
        <v>379331.97359262733</v>
      </c>
      <c r="F15" s="67">
        <f>RES_hhdet_num!E15+RES_hhdet_in!F15-RES_hhdet_num!F15</f>
        <v>319766.67645670683</v>
      </c>
      <c r="G15" s="67">
        <f>RES_hhdet_num!F15+RES_hhdet_in!G15-RES_hhdet_num!G15</f>
        <v>389507.66044023749</v>
      </c>
      <c r="H15" s="67">
        <f>RES_hhdet_num!G15+RES_hhdet_in!H15-RES_hhdet_num!H15</f>
        <v>301156.13494677655</v>
      </c>
      <c r="I15" s="67">
        <f>RES_hhdet_num!H15+RES_hhdet_in!I15-RES_hhdet_num!I15</f>
        <v>265915.37169597577</v>
      </c>
      <c r="J15" s="67">
        <f>RES_hhdet_num!I15+RES_hhdet_in!J15-RES_hhdet_num!J15</f>
        <v>255023.26758366893</v>
      </c>
      <c r="K15" s="67">
        <f>RES_hhdet_num!J15+RES_hhdet_in!K15-RES_hhdet_num!K15</f>
        <v>323534.53734595841</v>
      </c>
      <c r="L15" s="67">
        <f>RES_hhdet_num!K15+RES_hhdet_in!L15-RES_hhdet_num!L15</f>
        <v>337799.5950166143</v>
      </c>
      <c r="M15" s="67">
        <f>RES_hhdet_num!L15+RES_hhdet_in!M15-RES_hhdet_num!M15</f>
        <v>245278.8822480049</v>
      </c>
      <c r="N15" s="67">
        <f>RES_hhdet_num!M15+RES_hhdet_in!N15-RES_hhdet_num!N15</f>
        <v>184331.78913360438</v>
      </c>
      <c r="O15" s="67">
        <f>RES_hhdet_num!N15+RES_hhdet_in!O15-RES_hhdet_num!O15</f>
        <v>154316.95664091362</v>
      </c>
      <c r="P15" s="67">
        <f>RES_hhdet_num!O15+RES_hhdet_in!P15-RES_hhdet_num!P15</f>
        <v>213074.02401617286</v>
      </c>
      <c r="Q15" s="67">
        <f>RES_hhdet_num!P15+RES_hhdet_in!Q15-RES_hhdet_num!Q15</f>
        <v>214190.1924806796</v>
      </c>
    </row>
    <row r="16" spans="1:17" ht="12" customHeight="1" x14ac:dyDescent="0.3">
      <c r="A16" s="23" t="s">
        <v>141</v>
      </c>
      <c r="B16" s="67"/>
      <c r="C16" s="67">
        <f>RES_hhdet_num!B16+RES_hhdet_in!C16-RES_hhdet_num!C16</f>
        <v>5119.6976604374649</v>
      </c>
      <c r="D16" s="67">
        <f>RES_hhdet_num!C16+RES_hhdet_in!D16-RES_hhdet_num!D16</f>
        <v>9241.3825975225554</v>
      </c>
      <c r="E16" s="67">
        <f>RES_hhdet_num!D16+RES_hhdet_in!E16-RES_hhdet_num!E16</f>
        <v>5889.6509909602973</v>
      </c>
      <c r="F16" s="67">
        <f>RES_hhdet_num!E16+RES_hhdet_in!F16-RES_hhdet_num!F16</f>
        <v>7139.7563815986286</v>
      </c>
      <c r="G16" s="67">
        <f>RES_hhdet_num!F16+RES_hhdet_in!G16-RES_hhdet_num!G16</f>
        <v>6190.6542155579082</v>
      </c>
      <c r="H16" s="67">
        <f>RES_hhdet_num!G16+RES_hhdet_in!H16-RES_hhdet_num!H16</f>
        <v>7302.4936810708168</v>
      </c>
      <c r="I16" s="67">
        <f>RES_hhdet_num!H16+RES_hhdet_in!I16-RES_hhdet_num!I16</f>
        <v>10445.714065638909</v>
      </c>
      <c r="J16" s="67">
        <f>RES_hhdet_num!I16+RES_hhdet_in!J16-RES_hhdet_num!J16</f>
        <v>6815.2001417907741</v>
      </c>
      <c r="K16" s="67">
        <f>RES_hhdet_num!J16+RES_hhdet_in!K16-RES_hhdet_num!K16</f>
        <v>7864.4239274738356</v>
      </c>
      <c r="L16" s="67">
        <f>RES_hhdet_num!K16+RES_hhdet_in!L16-RES_hhdet_num!L16</f>
        <v>13783.049956345698</v>
      </c>
      <c r="M16" s="67">
        <f>RES_hhdet_num!L16+RES_hhdet_in!M16-RES_hhdet_num!M16</f>
        <v>15269.146788650658</v>
      </c>
      <c r="N16" s="67">
        <f>RES_hhdet_num!M16+RES_hhdet_in!N16-RES_hhdet_num!N16</f>
        <v>25545.730210039066</v>
      </c>
      <c r="O16" s="67">
        <f>RES_hhdet_num!N16+RES_hhdet_in!O16-RES_hhdet_num!O16</f>
        <v>15008.552693810168</v>
      </c>
      <c r="P16" s="67">
        <f>RES_hhdet_num!O16+RES_hhdet_in!P16-RES_hhdet_num!P16</f>
        <v>12489.261694793764</v>
      </c>
      <c r="Q16" s="67">
        <f>RES_hhdet_num!P16+RES_hhdet_in!Q16-RES_hhdet_num!Q16</f>
        <v>29224.086168164737</v>
      </c>
    </row>
    <row r="17" spans="1:17" ht="12" hidden="1" customHeight="1" x14ac:dyDescent="0.3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3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3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3">
      <c r="A20" s="23" t="s">
        <v>58</v>
      </c>
      <c r="B20" s="67"/>
      <c r="C20" s="67">
        <f>RES_hhdet_num!B20+RES_hhdet_in!C20-RES_hhdet_num!C20</f>
        <v>119959.125</v>
      </c>
      <c r="D20" s="67">
        <f>RES_hhdet_num!C20+RES_hhdet_in!D20-RES_hhdet_num!D20</f>
        <v>120045.75</v>
      </c>
      <c r="E20" s="67">
        <f>RES_hhdet_num!D20+RES_hhdet_in!E20-RES_hhdet_num!E20</f>
        <v>119944.68749999977</v>
      </c>
      <c r="F20" s="67">
        <f>RES_hhdet_num!E20+RES_hhdet_in!F20-RES_hhdet_num!F20</f>
        <v>128440.75000000023</v>
      </c>
      <c r="G20" s="67">
        <f>RES_hhdet_num!F20+RES_hhdet_in!G20-RES_hhdet_num!G20</f>
        <v>120987.99999999977</v>
      </c>
      <c r="H20" s="67">
        <f>RES_hhdet_num!G20+RES_hhdet_in!H20-RES_hhdet_num!H20</f>
        <v>119723.25</v>
      </c>
      <c r="I20" s="67">
        <f>RES_hhdet_num!H20+RES_hhdet_in!I20-RES_hhdet_num!I20</f>
        <v>120790.73837962677</v>
      </c>
      <c r="J20" s="67">
        <f>RES_hhdet_num!I20+RES_hhdet_in!J20-RES_hhdet_num!J20</f>
        <v>121825.75</v>
      </c>
      <c r="K20" s="67">
        <f>RES_hhdet_num!J20+RES_hhdet_in!K20-RES_hhdet_num!K20</f>
        <v>221888.1703758142</v>
      </c>
      <c r="L20" s="67">
        <f>RES_hhdet_num!K20+RES_hhdet_in!L20-RES_hhdet_num!L20</f>
        <v>356915.79237712687</v>
      </c>
      <c r="M20" s="67">
        <f>RES_hhdet_num!L20+RES_hhdet_in!M20-RES_hhdet_num!M20</f>
        <v>229546.34157901118</v>
      </c>
      <c r="N20" s="67">
        <f>RES_hhdet_num!M20+RES_hhdet_in!N20-RES_hhdet_num!N20</f>
        <v>283557.51724736532</v>
      </c>
      <c r="O20" s="67">
        <f>RES_hhdet_num!N20+RES_hhdet_in!O20-RES_hhdet_num!O20</f>
        <v>333427.42974404711</v>
      </c>
      <c r="P20" s="67">
        <f>RES_hhdet_num!O20+RES_hhdet_in!P20-RES_hhdet_num!P20</f>
        <v>314315.65837552026</v>
      </c>
      <c r="Q20" s="67">
        <f>RES_hhdet_num!P20+RES_hhdet_in!Q20-RES_hhdet_num!Q20</f>
        <v>218453.64891719422</v>
      </c>
    </row>
    <row r="21" spans="1:17" ht="12" customHeight="1" x14ac:dyDescent="0.3">
      <c r="A21" s="23" t="s">
        <v>57</v>
      </c>
      <c r="B21" s="67"/>
      <c r="C21" s="67">
        <f>RES_hhdet_num!B21+RES_hhdet_in!C21-RES_hhdet_num!C21</f>
        <v>195739.0103151605</v>
      </c>
      <c r="D21" s="67">
        <f>RES_hhdet_num!C21+RES_hhdet_in!D21-RES_hhdet_num!D21</f>
        <v>313615.86034568911</v>
      </c>
      <c r="E21" s="67">
        <f>RES_hhdet_num!D21+RES_hhdet_in!E21-RES_hhdet_num!E21</f>
        <v>188779.6508295252</v>
      </c>
      <c r="F21" s="67">
        <f>RES_hhdet_num!E21+RES_hhdet_in!F21-RES_hhdet_num!F21</f>
        <v>250319.90668108105</v>
      </c>
      <c r="G21" s="67">
        <f>RES_hhdet_num!F21+RES_hhdet_in!G21-RES_hhdet_num!G21</f>
        <v>243306.58869045926</v>
      </c>
      <c r="H21" s="67">
        <f>RES_hhdet_num!G21+RES_hhdet_in!H21-RES_hhdet_num!H21</f>
        <v>184616.23671229067</v>
      </c>
      <c r="I21" s="67">
        <f>RES_hhdet_num!H21+RES_hhdet_in!I21-RES_hhdet_num!I21</f>
        <v>290742.30417996668</v>
      </c>
      <c r="J21" s="67">
        <f>RES_hhdet_num!I21+RES_hhdet_in!J21-RES_hhdet_num!J21</f>
        <v>177938.41902055964</v>
      </c>
      <c r="K21" s="67">
        <f>RES_hhdet_num!J21+RES_hhdet_in!K21-RES_hhdet_num!K21</f>
        <v>302444.26644603768</v>
      </c>
      <c r="L21" s="67">
        <f>RES_hhdet_num!K21+RES_hhdet_in!L21-RES_hhdet_num!L21</f>
        <v>327554.47931261826</v>
      </c>
      <c r="M21" s="67">
        <f>RES_hhdet_num!L21+RES_hhdet_in!M21-RES_hhdet_num!M21</f>
        <v>452379.9440302744</v>
      </c>
      <c r="N21" s="67">
        <f>RES_hhdet_num!M21+RES_hhdet_in!N21-RES_hhdet_num!N21</f>
        <v>485619.5414743491</v>
      </c>
      <c r="O21" s="67">
        <f>RES_hhdet_num!N21+RES_hhdet_in!O21-RES_hhdet_num!O21</f>
        <v>481931.81006510975</v>
      </c>
      <c r="P21" s="67">
        <f>RES_hhdet_num!O21+RES_hhdet_in!P21-RES_hhdet_num!P21</f>
        <v>526815.06212989334</v>
      </c>
      <c r="Q21" s="67">
        <f>RES_hhdet_num!P21+RES_hhdet_in!Q21-RES_hhdet_num!Q21</f>
        <v>454390.18317288137</v>
      </c>
    </row>
    <row r="22" spans="1:17" ht="12" customHeight="1" x14ac:dyDescent="0.3">
      <c r="A22" s="29" t="s">
        <v>140</v>
      </c>
      <c r="B22" s="83"/>
      <c r="C22" s="83">
        <f>RES_hhdet_num!B22+RES_hhdet_in!C22-RES_hhdet_num!C22</f>
        <v>679811.875</v>
      </c>
      <c r="D22" s="83">
        <f>RES_hhdet_num!C22+RES_hhdet_in!D22-RES_hhdet_num!D22</f>
        <v>607669.14909139462</v>
      </c>
      <c r="E22" s="83">
        <f>RES_hhdet_num!D22+RES_hhdet_in!E22-RES_hhdet_num!E22</f>
        <v>567283.50426819921</v>
      </c>
      <c r="F22" s="83">
        <f>RES_hhdet_num!E22+RES_hhdet_in!F22-RES_hhdet_num!F22</f>
        <v>508313.08903518133</v>
      </c>
      <c r="G22" s="83">
        <f>RES_hhdet_num!F22+RES_hhdet_in!G22-RES_hhdet_num!G22</f>
        <v>509903.06451649033</v>
      </c>
      <c r="H22" s="83">
        <f>RES_hhdet_num!G22+RES_hhdet_in!H22-RES_hhdet_num!H22</f>
        <v>476120.8818914406</v>
      </c>
      <c r="I22" s="83">
        <f>RES_hhdet_num!H22+RES_hhdet_in!I22-RES_hhdet_num!I22</f>
        <v>486444.85035845637</v>
      </c>
      <c r="J22" s="83">
        <f>RES_hhdet_num!I22+RES_hhdet_in!J22-RES_hhdet_num!J22</f>
        <v>519314.4962276388</v>
      </c>
      <c r="K22" s="83">
        <f>RES_hhdet_num!J22+RES_hhdet_in!K22-RES_hhdet_num!K22</f>
        <v>691912.74414691608</v>
      </c>
      <c r="L22" s="83">
        <f>RES_hhdet_num!K22+RES_hhdet_in!L22-RES_hhdet_num!L22</f>
        <v>923400.09465783741</v>
      </c>
      <c r="M22" s="83">
        <f>RES_hhdet_num!L22+RES_hhdet_in!M22-RES_hhdet_num!M22</f>
        <v>664684.91334094014</v>
      </c>
      <c r="N22" s="83">
        <f>RES_hhdet_num!M22+RES_hhdet_in!N22-RES_hhdet_num!N22</f>
        <v>719901.26366231777</v>
      </c>
      <c r="O22" s="83">
        <f>RES_hhdet_num!N22+RES_hhdet_in!O22-RES_hhdet_num!O22</f>
        <v>706680.02045287332</v>
      </c>
      <c r="P22" s="83">
        <f>RES_hhdet_num!O22+RES_hhdet_in!P22-RES_hhdet_num!P22</f>
        <v>465676.39195551956</v>
      </c>
      <c r="Q22" s="83">
        <f>RES_hhdet_num!P22+RES_hhdet_in!Q22-RES_hhdet_num!Q22</f>
        <v>641100.31749042729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" customHeight="1" x14ac:dyDescent="0.3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3">
      <c r="A26" s="23" t="s">
        <v>84</v>
      </c>
      <c r="B26" s="67"/>
      <c r="C26" s="67">
        <f>RES_hhdet_num!B26+RES_hhdet_in!C26-RES_hhdet_num!C26</f>
        <v>133567.625</v>
      </c>
      <c r="D26" s="67">
        <f>RES_hhdet_num!C26+RES_hhdet_in!D26-RES_hhdet_num!D26</f>
        <v>132425.0625</v>
      </c>
      <c r="E26" s="67">
        <f>RES_hhdet_num!D26+RES_hhdet_in!E26-RES_hhdet_num!E26</f>
        <v>142450.3125</v>
      </c>
      <c r="F26" s="67">
        <f>RES_hhdet_num!E26+RES_hhdet_in!F26-RES_hhdet_num!F26</f>
        <v>132295.125</v>
      </c>
      <c r="G26" s="67">
        <f>RES_hhdet_num!F26+RES_hhdet_in!G26-RES_hhdet_num!G26</f>
        <v>132295.125</v>
      </c>
      <c r="H26" s="67">
        <f>RES_hhdet_num!G26+RES_hhdet_in!H26-RES_hhdet_num!H26</f>
        <v>132295.125</v>
      </c>
      <c r="I26" s="67">
        <f>RES_hhdet_num!H26+RES_hhdet_in!I26-RES_hhdet_num!I26</f>
        <v>132295.125</v>
      </c>
      <c r="J26" s="67">
        <f>RES_hhdet_num!I26+RES_hhdet_in!J26-RES_hhdet_num!J26</f>
        <v>132295.125</v>
      </c>
      <c r="K26" s="67">
        <f>RES_hhdet_num!J26+RES_hhdet_in!K26-RES_hhdet_num!K26</f>
        <v>138454.375</v>
      </c>
      <c r="L26" s="67">
        <f>RES_hhdet_num!K26+RES_hhdet_in!L26-RES_hhdet_num!L26</f>
        <v>140188.4375</v>
      </c>
      <c r="M26" s="67">
        <f>RES_hhdet_num!L26+RES_hhdet_in!M26-RES_hhdet_num!M26</f>
        <v>135520.1875</v>
      </c>
      <c r="N26" s="67">
        <f>RES_hhdet_num!M26+RES_hhdet_in!N26-RES_hhdet_num!N26</f>
        <v>173693.56250000047</v>
      </c>
      <c r="O26" s="67">
        <f>RES_hhdet_num!N26+RES_hhdet_in!O26-RES_hhdet_num!O26</f>
        <v>144669.87499999953</v>
      </c>
      <c r="P26" s="67">
        <f>RES_hhdet_num!O26+RES_hhdet_in!P26-RES_hhdet_num!P26</f>
        <v>142539.56249999953</v>
      </c>
      <c r="Q26" s="67">
        <f>RES_hhdet_num!P26+RES_hhdet_in!Q26-RES_hhdet_num!Q26</f>
        <v>176996.75000000047</v>
      </c>
    </row>
    <row r="27" spans="1:17" ht="12" hidden="1" customHeight="1" x14ac:dyDescent="0.3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" customHeight="1" x14ac:dyDescent="0.3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3">
      <c r="A29" s="23" t="s">
        <v>60</v>
      </c>
      <c r="B29" s="67"/>
      <c r="C29" s="67">
        <f>RES_hhdet_num!B29+RES_hhdet_in!C29-RES_hhdet_num!C29</f>
        <v>11591</v>
      </c>
      <c r="D29" s="67">
        <f>RES_hhdet_num!C29+RES_hhdet_in!D29-RES_hhdet_num!D29</f>
        <v>11471</v>
      </c>
      <c r="E29" s="67">
        <f>RES_hhdet_num!D29+RES_hhdet_in!E29-RES_hhdet_num!E29</f>
        <v>11417.25</v>
      </c>
      <c r="F29" s="67">
        <f>RES_hhdet_num!E29+RES_hhdet_in!F29-RES_hhdet_num!F29</f>
        <v>12430.999999999985</v>
      </c>
      <c r="G29" s="67">
        <f>RES_hhdet_num!F29+RES_hhdet_in!G29-RES_hhdet_num!G29</f>
        <v>12130.500000000015</v>
      </c>
      <c r="H29" s="67">
        <f>RES_hhdet_num!G29+RES_hhdet_in!H29-RES_hhdet_num!H29</f>
        <v>11770.9375</v>
      </c>
      <c r="I29" s="67">
        <f>RES_hhdet_num!H29+RES_hhdet_in!I29-RES_hhdet_num!I29</f>
        <v>11780</v>
      </c>
      <c r="J29" s="67">
        <f>RES_hhdet_num!I29+RES_hhdet_in!J29-RES_hhdet_num!J29</f>
        <v>24786.5</v>
      </c>
      <c r="K29" s="67">
        <f>RES_hhdet_num!J29+RES_hhdet_in!K29-RES_hhdet_num!K29</f>
        <v>17544.956316410797</v>
      </c>
      <c r="L29" s="67">
        <f>RES_hhdet_num!K29+RES_hhdet_in!L29-RES_hhdet_num!L29</f>
        <v>13724.425595238165</v>
      </c>
      <c r="M29" s="67">
        <f>RES_hhdet_num!L29+RES_hhdet_in!M29-RES_hhdet_num!M29</f>
        <v>13023.361702127702</v>
      </c>
      <c r="N29" s="67">
        <f>RES_hhdet_num!M29+RES_hhdet_in!N29-RES_hhdet_num!N29</f>
        <v>19982.199306750117</v>
      </c>
      <c r="O29" s="67">
        <f>RES_hhdet_num!N29+RES_hhdet_in!O29-RES_hhdet_num!O29</f>
        <v>19515.999999999942</v>
      </c>
      <c r="P29" s="67">
        <f>RES_hhdet_num!O29+RES_hhdet_in!P29-RES_hhdet_num!P29</f>
        <v>26679.557692307717</v>
      </c>
      <c r="Q29" s="67">
        <f>RES_hhdet_num!P29+RES_hhdet_in!Q29-RES_hhdet_num!Q29</f>
        <v>29135.807692307659</v>
      </c>
    </row>
    <row r="30" spans="1:17" ht="12" customHeight="1" x14ac:dyDescent="0.3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3">
      <c r="A31" s="23" t="s">
        <v>169</v>
      </c>
      <c r="B31" s="67"/>
      <c r="C31" s="67">
        <f>RES_hhdet_num!B31+RES_hhdet_in!C31-RES_hhdet_num!C31</f>
        <v>107670.466910291</v>
      </c>
      <c r="D31" s="67">
        <f>RES_hhdet_num!C31+RES_hhdet_in!D31-RES_hhdet_num!D31</f>
        <v>106974.52294024802</v>
      </c>
      <c r="E31" s="67">
        <f>RES_hhdet_num!D31+RES_hhdet_in!E31-RES_hhdet_num!E31</f>
        <v>114973.79696573201</v>
      </c>
      <c r="F31" s="67">
        <f>RES_hhdet_num!E31+RES_hhdet_in!F31-RES_hhdet_num!F31</f>
        <v>110337.40659644897</v>
      </c>
      <c r="G31" s="67">
        <f>RES_hhdet_num!F31+RES_hhdet_in!G31-RES_hhdet_num!G31</f>
        <v>105393.04459956312</v>
      </c>
      <c r="H31" s="67">
        <f>RES_hhdet_num!G31+RES_hhdet_in!H31-RES_hhdet_num!H31</f>
        <v>106704.90783992782</v>
      </c>
      <c r="I31" s="67">
        <f>RES_hhdet_num!H31+RES_hhdet_in!I31-RES_hhdet_num!I31</f>
        <v>107569.51674079848</v>
      </c>
      <c r="J31" s="67">
        <f>RES_hhdet_num!I31+RES_hhdet_in!J31-RES_hhdet_num!J31</f>
        <v>105867.98509952542</v>
      </c>
      <c r="K31" s="67">
        <f>RES_hhdet_num!J31+RES_hhdet_in!K31-RES_hhdet_num!K31</f>
        <v>95304.357531560585</v>
      </c>
      <c r="L31" s="67">
        <f>RES_hhdet_num!K31+RES_hhdet_in!L31-RES_hhdet_num!L31</f>
        <v>115776.53543816227</v>
      </c>
      <c r="M31" s="67">
        <f>RES_hhdet_num!L31+RES_hhdet_in!M31-RES_hhdet_num!M31</f>
        <v>102122.52555958927</v>
      </c>
      <c r="N31" s="67">
        <f>RES_hhdet_num!M31+RES_hhdet_in!N31-RES_hhdet_num!N31</f>
        <v>139741.36464652466</v>
      </c>
      <c r="O31" s="67">
        <f>RES_hhdet_num!N31+RES_hhdet_in!O31-RES_hhdet_num!O31</f>
        <v>109820.24458989291</v>
      </c>
      <c r="P31" s="67">
        <f>RES_hhdet_num!O31+RES_hhdet_in!P31-RES_hhdet_num!P31</f>
        <v>99674.723195929546</v>
      </c>
      <c r="Q31" s="67">
        <f>RES_hhdet_num!P31+RES_hhdet_in!Q31-RES_hhdet_num!Q31</f>
        <v>130006.37060019397</v>
      </c>
    </row>
    <row r="32" spans="1:17" ht="12" customHeight="1" x14ac:dyDescent="0.3">
      <c r="A32" s="23" t="s">
        <v>168</v>
      </c>
      <c r="B32" s="67"/>
      <c r="C32" s="67">
        <f>RES_hhdet_num!B32+RES_hhdet_in!C32-RES_hhdet_num!C32</f>
        <v>2872.6343060606014</v>
      </c>
      <c r="D32" s="67">
        <f>RES_hhdet_num!C32+RES_hhdet_in!D32-RES_hhdet_num!D32</f>
        <v>3046.0791988820201</v>
      </c>
      <c r="E32" s="67">
        <f>RES_hhdet_num!D32+RES_hhdet_in!E32-RES_hhdet_num!E32</f>
        <v>3153.4797721057839</v>
      </c>
      <c r="F32" s="67">
        <f>RES_hhdet_num!E32+RES_hhdet_in!F32-RES_hhdet_num!F32</f>
        <v>4006.3390982435885</v>
      </c>
      <c r="G32" s="67">
        <f>RES_hhdet_num!F32+RES_hhdet_in!G32-RES_hhdet_num!G32</f>
        <v>3449.171908557204</v>
      </c>
      <c r="H32" s="67">
        <f>RES_hhdet_num!G32+RES_hhdet_in!H32-RES_hhdet_num!H32</f>
        <v>5158.1561500268217</v>
      </c>
      <c r="I32" s="67">
        <f>RES_hhdet_num!H32+RES_hhdet_in!I32-RES_hhdet_num!I32</f>
        <v>5397.9777669927862</v>
      </c>
      <c r="J32" s="67">
        <f>RES_hhdet_num!I32+RES_hhdet_in!J32-RES_hhdet_num!J32</f>
        <v>8517.3352190275036</v>
      </c>
      <c r="K32" s="67">
        <f>RES_hhdet_num!J32+RES_hhdet_in!K32-RES_hhdet_num!K32</f>
        <v>3958.7947450723441</v>
      </c>
      <c r="L32" s="67">
        <f>RES_hhdet_num!K32+RES_hhdet_in!L32-RES_hhdet_num!L32</f>
        <v>7278.805011974182</v>
      </c>
      <c r="M32" s="67">
        <f>RES_hhdet_num!L32+RES_hhdet_in!M32-RES_hhdet_num!M32</f>
        <v>6636.0236866116174</v>
      </c>
      <c r="N32" s="67">
        <f>RES_hhdet_num!M32+RES_hhdet_in!N32-RES_hhdet_num!N32</f>
        <v>8441.90720898789</v>
      </c>
      <c r="O32" s="67">
        <f>RES_hhdet_num!N32+RES_hhdet_in!O32-RES_hhdet_num!O32</f>
        <v>6256.222300968715</v>
      </c>
      <c r="P32" s="67">
        <f>RES_hhdet_num!O32+RES_hhdet_in!P32-RES_hhdet_num!P32</f>
        <v>6739.5538529560436</v>
      </c>
      <c r="Q32" s="67">
        <f>RES_hhdet_num!P32+RES_hhdet_in!Q32-RES_hhdet_num!Q32</f>
        <v>7573.8385835092922</v>
      </c>
    </row>
    <row r="33" spans="1:17" ht="12" hidden="1" customHeight="1" x14ac:dyDescent="0.3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3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3">
      <c r="A35" s="23" t="s">
        <v>142</v>
      </c>
      <c r="B35" s="67"/>
      <c r="C35" s="67">
        <f>RES_hhdet_num!B35+RES_hhdet_in!C35-RES_hhdet_num!C35</f>
        <v>43815.862038636638</v>
      </c>
      <c r="D35" s="67">
        <f>RES_hhdet_num!C35+RES_hhdet_in!D35-RES_hhdet_num!D35</f>
        <v>42622.688261043571</v>
      </c>
      <c r="E35" s="67">
        <f>RES_hhdet_num!D35+RES_hhdet_in!E35-RES_hhdet_num!E35</f>
        <v>45621.660124178743</v>
      </c>
      <c r="F35" s="67">
        <f>RES_hhdet_num!E35+RES_hhdet_in!F35-RES_hhdet_num!F35</f>
        <v>45642.075615437003</v>
      </c>
      <c r="G35" s="67">
        <f>RES_hhdet_num!F35+RES_hhdet_in!G35-RES_hhdet_num!G35</f>
        <v>43816.754841444141</v>
      </c>
      <c r="H35" s="67">
        <f>RES_hhdet_num!G35+RES_hhdet_in!H35-RES_hhdet_num!H35</f>
        <v>47343.547469734156</v>
      </c>
      <c r="I35" s="67">
        <f>RES_hhdet_num!H35+RES_hhdet_in!I35-RES_hhdet_num!I35</f>
        <v>46825.601497095427</v>
      </c>
      <c r="J35" s="67">
        <f>RES_hhdet_num!I35+RES_hhdet_in!J35-RES_hhdet_num!J35</f>
        <v>42415.821131871897</v>
      </c>
      <c r="K35" s="67">
        <f>RES_hhdet_num!J35+RES_hhdet_in!K35-RES_hhdet_num!K35</f>
        <v>70782.858487829508</v>
      </c>
      <c r="L35" s="67">
        <f>RES_hhdet_num!K35+RES_hhdet_in!L35-RES_hhdet_num!L35</f>
        <v>69303.756840074551</v>
      </c>
      <c r="M35" s="67">
        <f>RES_hhdet_num!L35+RES_hhdet_in!M35-RES_hhdet_num!M35</f>
        <v>65944.726685655362</v>
      </c>
      <c r="N35" s="67">
        <f>RES_hhdet_num!M35+RES_hhdet_in!N35-RES_hhdet_num!N35</f>
        <v>75719.299658564792</v>
      </c>
      <c r="O35" s="67">
        <f>RES_hhdet_num!N35+RES_hhdet_in!O35-RES_hhdet_num!O35</f>
        <v>64719.464152003988</v>
      </c>
      <c r="P35" s="67">
        <f>RES_hhdet_num!O35+RES_hhdet_in!P35-RES_hhdet_num!P35</f>
        <v>68240.219603569421</v>
      </c>
      <c r="Q35" s="67">
        <f>RES_hhdet_num!P35+RES_hhdet_in!Q35-RES_hhdet_num!Q35</f>
        <v>76819.303013988247</v>
      </c>
    </row>
    <row r="36" spans="1:17" ht="12" customHeight="1" x14ac:dyDescent="0.3">
      <c r="A36" s="23" t="s">
        <v>141</v>
      </c>
      <c r="B36" s="67"/>
      <c r="C36" s="67">
        <f>RES_hhdet_num!B36+RES_hhdet_in!C36-RES_hhdet_num!C36</f>
        <v>1969.5470849976446</v>
      </c>
      <c r="D36" s="67">
        <f>RES_hhdet_num!C36+RES_hhdet_in!D36-RES_hhdet_num!D36</f>
        <v>2180.9983808137877</v>
      </c>
      <c r="E36" s="67">
        <f>RES_hhdet_num!D36+RES_hhdet_in!E36-RES_hhdet_num!E36</f>
        <v>2035.6915935774414</v>
      </c>
      <c r="F36" s="67">
        <f>RES_hhdet_num!E36+RES_hhdet_in!F36-RES_hhdet_num!F36</f>
        <v>2741.0758358649837</v>
      </c>
      <c r="G36" s="67">
        <f>RES_hhdet_num!F36+RES_hhdet_in!G36-RES_hhdet_num!G36</f>
        <v>2305.5550840865981</v>
      </c>
      <c r="H36" s="67">
        <f>RES_hhdet_num!G36+RES_hhdet_in!H36-RES_hhdet_num!H36</f>
        <v>2785.8775898081149</v>
      </c>
      <c r="I36" s="67">
        <f>RES_hhdet_num!H36+RES_hhdet_in!I36-RES_hhdet_num!I36</f>
        <v>2688.8876220823076</v>
      </c>
      <c r="J36" s="67">
        <f>RES_hhdet_num!I36+RES_hhdet_in!J36-RES_hhdet_num!J36</f>
        <v>3038.7538386755041</v>
      </c>
      <c r="K36" s="67">
        <f>RES_hhdet_num!J36+RES_hhdet_in!K36-RES_hhdet_num!K36</f>
        <v>4412.722782537021</v>
      </c>
      <c r="L36" s="67">
        <f>RES_hhdet_num!K36+RES_hhdet_in!L36-RES_hhdet_num!L36</f>
        <v>5497.4165705795749</v>
      </c>
      <c r="M36" s="67">
        <f>RES_hhdet_num!L36+RES_hhdet_in!M36-RES_hhdet_num!M36</f>
        <v>8914.2897097566893</v>
      </c>
      <c r="N36" s="67">
        <f>RES_hhdet_num!M36+RES_hhdet_in!N36-RES_hhdet_num!N36</f>
        <v>17021.385606344076</v>
      </c>
      <c r="O36" s="67">
        <f>RES_hhdet_num!N36+RES_hhdet_in!O36-RES_hhdet_num!O36</f>
        <v>10888.729055735981</v>
      </c>
      <c r="P36" s="67">
        <f>RES_hhdet_num!O36+RES_hhdet_in!P36-RES_hhdet_num!P36</f>
        <v>21442.606857815976</v>
      </c>
      <c r="Q36" s="67">
        <f>RES_hhdet_num!P36+RES_hhdet_in!Q36-RES_hhdet_num!Q36</f>
        <v>18835.699329080962</v>
      </c>
    </row>
    <row r="37" spans="1:17" ht="12" hidden="1" customHeight="1" x14ac:dyDescent="0.3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3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3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3">
      <c r="A40" s="23" t="s">
        <v>57</v>
      </c>
      <c r="B40" s="67"/>
      <c r="C40" s="67">
        <f>RES_hhdet_num!B40+RES_hhdet_in!C40-RES_hhdet_num!C40</f>
        <v>171033.71794393775</v>
      </c>
      <c r="D40" s="67">
        <f>RES_hhdet_num!C40+RES_hhdet_in!D40-RES_hhdet_num!D40</f>
        <v>131709.23456575326</v>
      </c>
      <c r="E40" s="67">
        <f>RES_hhdet_num!D40+RES_hhdet_in!E40-RES_hhdet_num!E40</f>
        <v>96205.371459630551</v>
      </c>
      <c r="F40" s="67">
        <f>RES_hhdet_num!E40+RES_hhdet_in!F40-RES_hhdet_num!F40</f>
        <v>97118.694397659739</v>
      </c>
      <c r="G40" s="67">
        <f>RES_hhdet_num!F40+RES_hhdet_in!G40-RES_hhdet_num!G40</f>
        <v>115319.66678840609</v>
      </c>
      <c r="H40" s="67">
        <f>RES_hhdet_num!G40+RES_hhdet_in!H40-RES_hhdet_num!H40</f>
        <v>166876.41185691743</v>
      </c>
      <c r="I40" s="67">
        <f>RES_hhdet_num!H40+RES_hhdet_in!I40-RES_hhdet_num!I40</f>
        <v>147243.35811322578</v>
      </c>
      <c r="J40" s="67">
        <f>RES_hhdet_num!I40+RES_hhdet_in!J40-RES_hhdet_num!J40</f>
        <v>111697.15771555447</v>
      </c>
      <c r="K40" s="67">
        <f>RES_hhdet_num!J40+RES_hhdet_in!K40-RES_hhdet_num!K40</f>
        <v>87982.033879910596</v>
      </c>
      <c r="L40" s="67">
        <f>RES_hhdet_num!K40+RES_hhdet_in!L40-RES_hhdet_num!L40</f>
        <v>102551.66586806241</v>
      </c>
      <c r="M40" s="67">
        <f>RES_hhdet_num!L40+RES_hhdet_in!M40-RES_hhdet_num!M40</f>
        <v>96996.054421947687</v>
      </c>
      <c r="N40" s="67">
        <f>RES_hhdet_num!M40+RES_hhdet_in!N40-RES_hhdet_num!N40</f>
        <v>93591.886249738745</v>
      </c>
      <c r="O40" s="67">
        <f>RES_hhdet_num!N40+RES_hhdet_in!O40-RES_hhdet_num!O40</f>
        <v>71875.927173486911</v>
      </c>
      <c r="P40" s="67">
        <f>RES_hhdet_num!O40+RES_hhdet_in!P40-RES_hhdet_num!P40</f>
        <v>89554.52120234794</v>
      </c>
      <c r="Q40" s="67">
        <f>RES_hhdet_num!P40+RES_hhdet_in!Q40-RES_hhdet_num!Q40</f>
        <v>110274.83876706788</v>
      </c>
    </row>
    <row r="41" spans="1:17" ht="12" customHeight="1" x14ac:dyDescent="0.3">
      <c r="A41" s="29" t="s">
        <v>140</v>
      </c>
      <c r="B41" s="83"/>
      <c r="C41" s="83">
        <f>RES_hhdet_num!B41+RES_hhdet_in!C41-RES_hhdet_num!C41</f>
        <v>152318.39860045654</v>
      </c>
      <c r="D41" s="83">
        <f>RES_hhdet_num!C41+RES_hhdet_in!D41-RES_hhdet_num!D41</f>
        <v>123928.93319667154</v>
      </c>
      <c r="E41" s="83">
        <f>RES_hhdet_num!D41+RES_hhdet_in!E41-RES_hhdet_num!E41</f>
        <v>159122.15435461607</v>
      </c>
      <c r="F41" s="83">
        <f>RES_hhdet_num!E41+RES_hhdet_in!F41-RES_hhdet_num!F41</f>
        <v>129985.16533050081</v>
      </c>
      <c r="G41" s="83">
        <f>RES_hhdet_num!F41+RES_hhdet_in!G41-RES_hhdet_num!G41</f>
        <v>120831.48060477711</v>
      </c>
      <c r="H41" s="83">
        <f>RES_hhdet_num!G41+RES_hhdet_in!H41-RES_hhdet_num!H41</f>
        <v>116718.70851922734</v>
      </c>
      <c r="I41" s="83">
        <f>RES_hhdet_num!H41+RES_hhdet_in!I41-RES_hhdet_num!I41</f>
        <v>120279.95202146983</v>
      </c>
      <c r="J41" s="83">
        <f>RES_hhdet_num!I41+RES_hhdet_in!J41-RES_hhdet_num!J41</f>
        <v>184156.74809265439</v>
      </c>
      <c r="K41" s="83">
        <f>RES_hhdet_num!J41+RES_hhdet_in!K41-RES_hhdet_num!K41</f>
        <v>161316.2937848405</v>
      </c>
      <c r="L41" s="83">
        <f>RES_hhdet_num!K41+RES_hhdet_in!L41-RES_hhdet_num!L41</f>
        <v>212916.87775725638</v>
      </c>
      <c r="M41" s="83">
        <f>RES_hhdet_num!L41+RES_hhdet_in!M41-RES_hhdet_num!M41</f>
        <v>148670.70463051577</v>
      </c>
      <c r="N41" s="83">
        <f>RES_hhdet_num!M41+RES_hhdet_in!N41-RES_hhdet_num!N41</f>
        <v>216502.36091603735</v>
      </c>
      <c r="O41" s="83">
        <f>RES_hhdet_num!N41+RES_hhdet_in!O41-RES_hhdet_num!O41</f>
        <v>203934.44211673271</v>
      </c>
      <c r="P41" s="83">
        <f>RES_hhdet_num!O41+RES_hhdet_in!P41-RES_hhdet_num!P41</f>
        <v>288458.37132731383</v>
      </c>
      <c r="Q41" s="83">
        <f>RES_hhdet_num!P41+RES_hhdet_in!Q41-RES_hhdet_num!Q41</f>
        <v>295496.26134225307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" customHeight="1" x14ac:dyDescent="0.3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3">
      <c r="A45" s="23" t="s">
        <v>166</v>
      </c>
      <c r="B45" s="67"/>
      <c r="C45" s="67">
        <f>RES_hhdet_num!B45+RES_hhdet_in!C45-RES_hhdet_num!C45</f>
        <v>2561988.6875</v>
      </c>
      <c r="D45" s="67">
        <f>RES_hhdet_num!C45+RES_hhdet_in!D45-RES_hhdet_num!D45</f>
        <v>2799372.5</v>
      </c>
      <c r="E45" s="67">
        <f>RES_hhdet_num!D45+RES_hhdet_in!E45-RES_hhdet_num!E45</f>
        <v>3297579.125</v>
      </c>
      <c r="F45" s="67">
        <f>RES_hhdet_num!E45+RES_hhdet_in!F45-RES_hhdet_num!F45</f>
        <v>2626408.375</v>
      </c>
      <c r="G45" s="67">
        <f>RES_hhdet_num!F45+RES_hhdet_in!G45-RES_hhdet_num!G45</f>
        <v>2620552.25</v>
      </c>
      <c r="H45" s="67">
        <f>RES_hhdet_num!G45+RES_hhdet_in!H45-RES_hhdet_num!H45</f>
        <v>2770169.5</v>
      </c>
      <c r="I45" s="67">
        <f>RES_hhdet_num!H45+RES_hhdet_in!I45-RES_hhdet_num!I45</f>
        <v>3166219.8125</v>
      </c>
      <c r="J45" s="67">
        <f>RES_hhdet_num!I45+RES_hhdet_in!J45-RES_hhdet_num!J45</f>
        <v>2707817</v>
      </c>
      <c r="K45" s="67">
        <f>RES_hhdet_num!J45+RES_hhdet_in!K45-RES_hhdet_num!K45</f>
        <v>2725093.375</v>
      </c>
      <c r="L45" s="67">
        <f>RES_hhdet_num!K45+RES_hhdet_in!L45-RES_hhdet_num!L45</f>
        <v>2724427.5625</v>
      </c>
      <c r="M45" s="67">
        <f>RES_hhdet_num!L45+RES_hhdet_in!M45-RES_hhdet_num!M45</f>
        <v>2484224.5</v>
      </c>
      <c r="N45" s="67">
        <f>RES_hhdet_num!M45+RES_hhdet_in!N45-RES_hhdet_num!N45</f>
        <v>2779292.7500000075</v>
      </c>
      <c r="O45" s="67">
        <f>RES_hhdet_num!N45+RES_hhdet_in!O45-RES_hhdet_num!O45</f>
        <v>2543802.4374999925</v>
      </c>
      <c r="P45" s="67">
        <f>RES_hhdet_num!O45+RES_hhdet_in!P45-RES_hhdet_num!P45</f>
        <v>2156172.6875</v>
      </c>
      <c r="Q45" s="67">
        <f>RES_hhdet_num!P45+RES_hhdet_in!Q45-RES_hhdet_num!Q45</f>
        <v>1966684.0625000037</v>
      </c>
    </row>
    <row r="46" spans="1:17" ht="12" hidden="1" customHeight="1" x14ac:dyDescent="0.3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" customHeight="1" x14ac:dyDescent="0.3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3">
      <c r="A48" s="23" t="s">
        <v>60</v>
      </c>
      <c r="B48" s="67"/>
      <c r="C48" s="67">
        <f>RES_hhdet_num!B48+RES_hhdet_in!C48-RES_hhdet_num!C48</f>
        <v>142960</v>
      </c>
      <c r="D48" s="67">
        <f>RES_hhdet_num!C48+RES_hhdet_in!D48-RES_hhdet_num!D48</f>
        <v>152971.875</v>
      </c>
      <c r="E48" s="67">
        <f>RES_hhdet_num!D48+RES_hhdet_in!E48-RES_hhdet_num!E48</f>
        <v>200268.99999999977</v>
      </c>
      <c r="F48" s="67">
        <f>RES_hhdet_num!E48+RES_hhdet_in!F48-RES_hhdet_num!F48</f>
        <v>129067.00000000023</v>
      </c>
      <c r="G48" s="67">
        <f>RES_hhdet_num!F48+RES_hhdet_in!G48-RES_hhdet_num!G48</f>
        <v>130012.24999999977</v>
      </c>
      <c r="H48" s="67">
        <f>RES_hhdet_num!G48+RES_hhdet_in!H48-RES_hhdet_num!H48</f>
        <v>133457</v>
      </c>
      <c r="I48" s="67">
        <f>RES_hhdet_num!H48+RES_hhdet_in!I48-RES_hhdet_num!I48</f>
        <v>204370</v>
      </c>
      <c r="J48" s="67">
        <f>RES_hhdet_num!I48+RES_hhdet_in!J48-RES_hhdet_num!J48</f>
        <v>201455.74999999977</v>
      </c>
      <c r="K48" s="67">
        <f>RES_hhdet_num!J48+RES_hhdet_in!K48-RES_hhdet_num!K48</f>
        <v>305038.125</v>
      </c>
      <c r="L48" s="67">
        <f>RES_hhdet_num!K48+RES_hhdet_in!L48-RES_hhdet_num!L48</f>
        <v>252430.875</v>
      </c>
      <c r="M48" s="67">
        <f>RES_hhdet_num!L48+RES_hhdet_in!M48-RES_hhdet_num!M48</f>
        <v>220992.19466618262</v>
      </c>
      <c r="N48" s="67">
        <f>RES_hhdet_num!M48+RES_hhdet_in!N48-RES_hhdet_num!N48</f>
        <v>259170.90093734022</v>
      </c>
      <c r="O48" s="67">
        <f>RES_hhdet_num!N48+RES_hhdet_in!O48-RES_hhdet_num!O48</f>
        <v>290984.63634460839</v>
      </c>
      <c r="P48" s="67">
        <f>RES_hhdet_num!O48+RES_hhdet_in!P48-RES_hhdet_num!P48</f>
        <v>264180</v>
      </c>
      <c r="Q48" s="67">
        <f>RES_hhdet_num!P48+RES_hhdet_in!Q48-RES_hhdet_num!Q48</f>
        <v>224119.81250000047</v>
      </c>
    </row>
    <row r="49" spans="1:17" ht="12" customHeight="1" x14ac:dyDescent="0.3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3">
      <c r="A50" s="23" t="s">
        <v>165</v>
      </c>
      <c r="B50" s="67"/>
      <c r="C50" s="67">
        <f>RES_hhdet_num!B50+RES_hhdet_in!C50-RES_hhdet_num!C50</f>
        <v>1201476.5047308132</v>
      </c>
      <c r="D50" s="67">
        <f>RES_hhdet_num!C50+RES_hhdet_in!D50-RES_hhdet_num!D50</f>
        <v>1608087.4646726362</v>
      </c>
      <c r="E50" s="67">
        <f>RES_hhdet_num!D50+RES_hhdet_in!E50-RES_hhdet_num!E50</f>
        <v>1753076.5270507634</v>
      </c>
      <c r="F50" s="67">
        <f>RES_hhdet_num!E50+RES_hhdet_in!F50-RES_hhdet_num!F50</f>
        <v>1416800.9063439108</v>
      </c>
      <c r="G50" s="67">
        <f>RES_hhdet_num!F50+RES_hhdet_in!G50-RES_hhdet_num!G50</f>
        <v>1452952.7223168425</v>
      </c>
      <c r="H50" s="67">
        <f>RES_hhdet_num!G50+RES_hhdet_in!H50-RES_hhdet_num!H50</f>
        <v>1512399.8432935141</v>
      </c>
      <c r="I50" s="67">
        <f>RES_hhdet_num!H50+RES_hhdet_in!I50-RES_hhdet_num!I50</f>
        <v>3549629.6718129814</v>
      </c>
      <c r="J50" s="67">
        <f>RES_hhdet_num!I50+RES_hhdet_in!J50-RES_hhdet_num!J50</f>
        <v>1427654.4663743712</v>
      </c>
      <c r="K50" s="67">
        <f>RES_hhdet_num!J50+RES_hhdet_in!K50-RES_hhdet_num!K50</f>
        <v>2666495.603247609</v>
      </c>
      <c r="L50" s="67">
        <f>RES_hhdet_num!K50+RES_hhdet_in!L50-RES_hhdet_num!L50</f>
        <v>1992395.2617113143</v>
      </c>
      <c r="M50" s="67">
        <f>RES_hhdet_num!L50+RES_hhdet_in!M50-RES_hhdet_num!M50</f>
        <v>1696024.1768932529</v>
      </c>
      <c r="N50" s="67">
        <f>RES_hhdet_num!M50+RES_hhdet_in!N50-RES_hhdet_num!N50</f>
        <v>1801800.086890351</v>
      </c>
      <c r="O50" s="67">
        <f>RES_hhdet_num!N50+RES_hhdet_in!O50-RES_hhdet_num!O50</f>
        <v>1776203.5795672834</v>
      </c>
      <c r="P50" s="67">
        <f>RES_hhdet_num!O50+RES_hhdet_in!P50-RES_hhdet_num!P50</f>
        <v>1724651.3273639828</v>
      </c>
      <c r="Q50" s="67">
        <f>RES_hhdet_num!P50+RES_hhdet_in!Q50-RES_hhdet_num!Q50</f>
        <v>1867541.5898755714</v>
      </c>
    </row>
    <row r="51" spans="1:17" ht="12" customHeight="1" x14ac:dyDescent="0.3">
      <c r="A51" s="23" t="s">
        <v>164</v>
      </c>
      <c r="B51" s="67"/>
      <c r="C51" s="67">
        <f>RES_hhdet_num!B51+RES_hhdet_in!C51-RES_hhdet_num!C51</f>
        <v>88615.681813242845</v>
      </c>
      <c r="D51" s="67">
        <f>RES_hhdet_num!C51+RES_hhdet_in!D51-RES_hhdet_num!D51</f>
        <v>63947.366316213505</v>
      </c>
      <c r="E51" s="67">
        <f>RES_hhdet_num!D51+RES_hhdet_in!E51-RES_hhdet_num!E51</f>
        <v>63375.897796432953</v>
      </c>
      <c r="F51" s="67">
        <f>RES_hhdet_num!E51+RES_hhdet_in!F51-RES_hhdet_num!F51</f>
        <v>117354.43889827956</v>
      </c>
      <c r="G51" s="67">
        <f>RES_hhdet_num!F51+RES_hhdet_in!G51-RES_hhdet_num!G51</f>
        <v>65139.963458535727</v>
      </c>
      <c r="H51" s="67">
        <f>RES_hhdet_num!G51+RES_hhdet_in!H51-RES_hhdet_num!H51</f>
        <v>61838.047614862677</v>
      </c>
      <c r="I51" s="67">
        <f>RES_hhdet_num!H51+RES_hhdet_in!I51-RES_hhdet_num!I51</f>
        <v>313028.29692096682</v>
      </c>
      <c r="J51" s="67">
        <f>RES_hhdet_num!I51+RES_hhdet_in!J51-RES_hhdet_num!J51</f>
        <v>82853.898233565502</v>
      </c>
      <c r="K51" s="67">
        <f>RES_hhdet_num!J51+RES_hhdet_in!K51-RES_hhdet_num!K51</f>
        <v>70799.42062125029</v>
      </c>
      <c r="L51" s="67">
        <f>RES_hhdet_num!K51+RES_hhdet_in!L51-RES_hhdet_num!L51</f>
        <v>151334.56002014317</v>
      </c>
      <c r="M51" s="67">
        <f>RES_hhdet_num!L51+RES_hhdet_in!M51-RES_hhdet_num!M51</f>
        <v>103528.18899703678</v>
      </c>
      <c r="N51" s="67">
        <f>RES_hhdet_num!M51+RES_hhdet_in!N51-RES_hhdet_num!N51</f>
        <v>277843.20600543451</v>
      </c>
      <c r="O51" s="67">
        <f>RES_hhdet_num!N51+RES_hhdet_in!O51-RES_hhdet_num!O51</f>
        <v>276187.09427150525</v>
      </c>
      <c r="P51" s="67">
        <f>RES_hhdet_num!O51+RES_hhdet_in!P51-RES_hhdet_num!P51</f>
        <v>337402.53685881011</v>
      </c>
      <c r="Q51" s="67">
        <f>RES_hhdet_num!P51+RES_hhdet_in!Q51-RES_hhdet_num!Q51</f>
        <v>193232.15114945546</v>
      </c>
    </row>
    <row r="52" spans="1:17" ht="12" hidden="1" customHeight="1" x14ac:dyDescent="0.3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3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3">
      <c r="A54" s="23" t="s">
        <v>142</v>
      </c>
      <c r="B54" s="67"/>
      <c r="C54" s="67">
        <f>RES_hhdet_num!B54+RES_hhdet_in!C54-RES_hhdet_num!C54</f>
        <v>1795836.5503331311</v>
      </c>
      <c r="D54" s="67">
        <f>RES_hhdet_num!C54+RES_hhdet_in!D54-RES_hhdet_num!D54</f>
        <v>1633731.5690889228</v>
      </c>
      <c r="E54" s="67">
        <f>RES_hhdet_num!D54+RES_hhdet_in!E54-RES_hhdet_num!E54</f>
        <v>1800241.0353154764</v>
      </c>
      <c r="F54" s="67">
        <f>RES_hhdet_num!E54+RES_hhdet_in!F54-RES_hhdet_num!F54</f>
        <v>1474898.407830758</v>
      </c>
      <c r="G54" s="67">
        <f>RES_hhdet_num!F54+RES_hhdet_in!G54-RES_hhdet_num!G54</f>
        <v>1521082.6980428305</v>
      </c>
      <c r="H54" s="67">
        <f>RES_hhdet_num!G54+RES_hhdet_in!H54-RES_hhdet_num!H54</f>
        <v>1866283.528579805</v>
      </c>
      <c r="I54" s="67">
        <f>RES_hhdet_num!H54+RES_hhdet_in!I54-RES_hhdet_num!I54</f>
        <v>1721281.9037236758</v>
      </c>
      <c r="J54" s="67">
        <f>RES_hhdet_num!I54+RES_hhdet_in!J54-RES_hhdet_num!J54</f>
        <v>2920083.5318707377</v>
      </c>
      <c r="K54" s="67">
        <f>RES_hhdet_num!J54+RES_hhdet_in!K54-RES_hhdet_num!K54</f>
        <v>1573715.6747048916</v>
      </c>
      <c r="L54" s="67">
        <f>RES_hhdet_num!K54+RES_hhdet_in!L54-RES_hhdet_num!L54</f>
        <v>1625760.2238628268</v>
      </c>
      <c r="M54" s="67">
        <f>RES_hhdet_num!L54+RES_hhdet_in!M54-RES_hhdet_num!M54</f>
        <v>1589331.239384423</v>
      </c>
      <c r="N54" s="67">
        <f>RES_hhdet_num!M54+RES_hhdet_in!N54-RES_hhdet_num!N54</f>
        <v>1378624.0197771974</v>
      </c>
      <c r="O54" s="67">
        <f>RES_hhdet_num!N54+RES_hhdet_in!O54-RES_hhdet_num!O54</f>
        <v>929466.96295887418</v>
      </c>
      <c r="P54" s="67">
        <f>RES_hhdet_num!O54+RES_hhdet_in!P54-RES_hhdet_num!P54</f>
        <v>762133.91391820181</v>
      </c>
      <c r="Q54" s="67">
        <f>RES_hhdet_num!P54+RES_hhdet_in!Q54-RES_hhdet_num!Q54</f>
        <v>732982.63019108493</v>
      </c>
    </row>
    <row r="55" spans="1:17" ht="12" customHeight="1" x14ac:dyDescent="0.3">
      <c r="A55" s="23" t="s">
        <v>141</v>
      </c>
      <c r="B55" s="67"/>
      <c r="C55" s="67">
        <f>RES_hhdet_num!B55+RES_hhdet_in!C55-RES_hhdet_num!C55</f>
        <v>142696.83931761561</v>
      </c>
      <c r="D55" s="67">
        <f>RES_hhdet_num!C55+RES_hhdet_in!D55-RES_hhdet_num!D55</f>
        <v>137197.84818021487</v>
      </c>
      <c r="E55" s="67">
        <f>RES_hhdet_num!D55+RES_hhdet_in!E55-RES_hhdet_num!E55</f>
        <v>142310.21092854347</v>
      </c>
      <c r="F55" s="67">
        <f>RES_hhdet_num!E55+RES_hhdet_in!F55-RES_hhdet_num!F55</f>
        <v>170909.43760054093</v>
      </c>
      <c r="G55" s="67">
        <f>RES_hhdet_num!F55+RES_hhdet_in!G55-RES_hhdet_num!G55</f>
        <v>138859.93757407507</v>
      </c>
      <c r="H55" s="67">
        <f>RES_hhdet_num!G55+RES_hhdet_in!H55-RES_hhdet_num!H55</f>
        <v>202593.89850775851</v>
      </c>
      <c r="I55" s="67">
        <f>RES_hhdet_num!H55+RES_hhdet_in!I55-RES_hhdet_num!I55</f>
        <v>312382.41376885213</v>
      </c>
      <c r="J55" s="67">
        <f>RES_hhdet_num!I55+RES_hhdet_in!J55-RES_hhdet_num!J55</f>
        <v>577524.65456843423</v>
      </c>
      <c r="K55" s="67">
        <f>RES_hhdet_num!J55+RES_hhdet_in!K55-RES_hhdet_num!K55</f>
        <v>269760.86831468763</v>
      </c>
      <c r="L55" s="67">
        <f>RES_hhdet_num!K55+RES_hhdet_in!L55-RES_hhdet_num!L55</f>
        <v>252370.09048414603</v>
      </c>
      <c r="M55" s="67">
        <f>RES_hhdet_num!L55+RES_hhdet_in!M55-RES_hhdet_num!M55</f>
        <v>333976.92044117907</v>
      </c>
      <c r="N55" s="67">
        <f>RES_hhdet_num!M55+RES_hhdet_in!N55-RES_hhdet_num!N55</f>
        <v>348211.25675838557</v>
      </c>
      <c r="O55" s="67">
        <f>RES_hhdet_num!N55+RES_hhdet_in!O55-RES_hhdet_num!O55</f>
        <v>467264.47120973701</v>
      </c>
      <c r="P55" s="67">
        <f>RES_hhdet_num!O55+RES_hhdet_in!P55-RES_hhdet_num!P55</f>
        <v>284504.96573248971</v>
      </c>
      <c r="Q55" s="67">
        <f>RES_hhdet_num!P55+RES_hhdet_in!Q55-RES_hhdet_num!Q55</f>
        <v>283490.56531478371</v>
      </c>
    </row>
    <row r="56" spans="1:17" ht="12" hidden="1" customHeight="1" x14ac:dyDescent="0.3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3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3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3">
      <c r="A59" s="23" t="s">
        <v>57</v>
      </c>
      <c r="B59" s="67"/>
      <c r="C59" s="67">
        <f>RES_hhdet_num!B59+RES_hhdet_in!C59-RES_hhdet_num!C59</f>
        <v>1390220.7846870571</v>
      </c>
      <c r="D59" s="67">
        <f>RES_hhdet_num!C59+RES_hhdet_in!D59-RES_hhdet_num!D59</f>
        <v>1759164.2427411135</v>
      </c>
      <c r="E59" s="67">
        <f>RES_hhdet_num!D59+RES_hhdet_in!E59-RES_hhdet_num!E59</f>
        <v>1440999.1973007713</v>
      </c>
      <c r="F59" s="67">
        <f>RES_hhdet_num!E59+RES_hhdet_in!F59-RES_hhdet_num!F59</f>
        <v>1080011.2406748347</v>
      </c>
      <c r="G59" s="67">
        <f>RES_hhdet_num!F59+RES_hhdet_in!G59-RES_hhdet_num!G59</f>
        <v>1519424.6076676324</v>
      </c>
      <c r="H59" s="67">
        <f>RES_hhdet_num!G59+RES_hhdet_in!H59-RES_hhdet_num!H59</f>
        <v>1454077.3421794865</v>
      </c>
      <c r="I59" s="67">
        <f>RES_hhdet_num!H59+RES_hhdet_in!I59-RES_hhdet_num!I59</f>
        <v>2508647.2330360413</v>
      </c>
      <c r="J59" s="67">
        <f>RES_hhdet_num!I59+RES_hhdet_in!J59-RES_hhdet_num!J59</f>
        <v>1052372.592277634</v>
      </c>
      <c r="K59" s="67">
        <f>RES_hhdet_num!J59+RES_hhdet_in!K59-RES_hhdet_num!K59</f>
        <v>1926496.4127809899</v>
      </c>
      <c r="L59" s="67">
        <f>RES_hhdet_num!K59+RES_hhdet_in!L59-RES_hhdet_num!L59</f>
        <v>1285775.9050598703</v>
      </c>
      <c r="M59" s="67">
        <f>RES_hhdet_num!L59+RES_hhdet_in!M59-RES_hhdet_num!M59</f>
        <v>1426025.150749173</v>
      </c>
      <c r="N59" s="67">
        <f>RES_hhdet_num!M59+RES_hhdet_in!N59-RES_hhdet_num!N59</f>
        <v>1685208.5191550879</v>
      </c>
      <c r="O59" s="67">
        <f>RES_hhdet_num!N59+RES_hhdet_in!O59-RES_hhdet_num!O59</f>
        <v>1047709.9637096291</v>
      </c>
      <c r="P59" s="67">
        <f>RES_hhdet_num!O59+RES_hhdet_in!P59-RES_hhdet_num!P59</f>
        <v>1023487.2061810261</v>
      </c>
      <c r="Q59" s="67">
        <f>RES_hhdet_num!P59+RES_hhdet_in!Q59-RES_hhdet_num!Q59</f>
        <v>746279.77938970178</v>
      </c>
    </row>
    <row r="60" spans="1:17" ht="12" customHeight="1" x14ac:dyDescent="0.3">
      <c r="A60" s="29" t="s">
        <v>140</v>
      </c>
      <c r="B60" s="83"/>
      <c r="C60" s="83">
        <f>RES_hhdet_num!B60+RES_hhdet_in!C60-RES_hhdet_num!C60</f>
        <v>3228544.2296077274</v>
      </c>
      <c r="D60" s="83">
        <f>RES_hhdet_num!C60+RES_hhdet_in!D60-RES_hhdet_num!D60</f>
        <v>3280632.5899559706</v>
      </c>
      <c r="E60" s="83">
        <f>RES_hhdet_num!D60+RES_hhdet_in!E60-RES_hhdet_num!E60</f>
        <v>3382848.0368046276</v>
      </c>
      <c r="F60" s="83">
        <f>RES_hhdet_num!E60+RES_hhdet_in!F60-RES_hhdet_num!F60</f>
        <v>3627025.5330671407</v>
      </c>
      <c r="G60" s="83">
        <f>RES_hhdet_num!F60+RES_hhdet_in!G60-RES_hhdet_num!G60</f>
        <v>2917891.2847950123</v>
      </c>
      <c r="H60" s="83">
        <f>RES_hhdet_num!G60+RES_hhdet_in!H60-RES_hhdet_num!H60</f>
        <v>2998886.9695019983</v>
      </c>
      <c r="I60" s="83">
        <f>RES_hhdet_num!H60+RES_hhdet_in!I60-RES_hhdet_num!I60</f>
        <v>3211969.8224921301</v>
      </c>
      <c r="J60" s="83">
        <f>RES_hhdet_num!I60+RES_hhdet_in!J60-RES_hhdet_num!J60</f>
        <v>3902496.7824330777</v>
      </c>
      <c r="K60" s="83">
        <f>RES_hhdet_num!J60+RES_hhdet_in!K60-RES_hhdet_num!K60</f>
        <v>5504260.8106042817</v>
      </c>
      <c r="L60" s="83">
        <f>RES_hhdet_num!K60+RES_hhdet_in!L60-RES_hhdet_num!L60</f>
        <v>4415439.6642850786</v>
      </c>
      <c r="M60" s="83">
        <f>RES_hhdet_num!L60+RES_hhdet_in!M60-RES_hhdet_num!M60</f>
        <v>4548636.0075138099</v>
      </c>
      <c r="N60" s="83">
        <f>RES_hhdet_num!M60+RES_hhdet_in!N60-RES_hhdet_num!N60</f>
        <v>4415485.9170157015</v>
      </c>
      <c r="O60" s="83">
        <f>RES_hhdet_num!N60+RES_hhdet_in!O60-RES_hhdet_num!O60</f>
        <v>4564983.4917710796</v>
      </c>
      <c r="P60" s="83">
        <f>RES_hhdet_num!O60+RES_hhdet_in!P60-RES_hhdet_num!P60</f>
        <v>4038979.7566019036</v>
      </c>
      <c r="Q60" s="83">
        <f>RES_hhdet_num!P60+RES_hhdet_in!Q60-RES_hhdet_num!Q60</f>
        <v>3551766.7406416759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" customHeight="1" x14ac:dyDescent="0.3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3">
      <c r="A64" s="23" t="s">
        <v>161</v>
      </c>
      <c r="B64" s="67"/>
      <c r="C64" s="67">
        <f>RES_hhdet_num!B64+RES_hhdet_in!C64-RES_hhdet_num!C64</f>
        <v>5344995.6875</v>
      </c>
      <c r="D64" s="67">
        <f>RES_hhdet_num!C64+RES_hhdet_in!D64-RES_hhdet_num!D64</f>
        <v>5180101.625</v>
      </c>
      <c r="E64" s="67">
        <f>RES_hhdet_num!D64+RES_hhdet_in!E64-RES_hhdet_num!E64</f>
        <v>5160223.3125</v>
      </c>
      <c r="F64" s="67">
        <f>RES_hhdet_num!E64+RES_hhdet_in!F64-RES_hhdet_num!F64</f>
        <v>5160223.3125</v>
      </c>
      <c r="G64" s="67">
        <f>RES_hhdet_num!F64+RES_hhdet_in!G64-RES_hhdet_num!G64</f>
        <v>5160223.3125</v>
      </c>
      <c r="H64" s="67">
        <f>RES_hhdet_num!G64+RES_hhdet_in!H64-RES_hhdet_num!H64</f>
        <v>5280012.5</v>
      </c>
      <c r="I64" s="67">
        <f>RES_hhdet_num!H64+RES_hhdet_in!I64-RES_hhdet_num!I64</f>
        <v>5242071.75</v>
      </c>
      <c r="J64" s="67">
        <f>RES_hhdet_num!I64+RES_hhdet_in!J64-RES_hhdet_num!J64</f>
        <v>5160223.3125</v>
      </c>
      <c r="K64" s="67">
        <f>RES_hhdet_num!J64+RES_hhdet_in!K64-RES_hhdet_num!K64</f>
        <v>5160223.3125</v>
      </c>
      <c r="L64" s="67">
        <f>RES_hhdet_num!K64+RES_hhdet_in!L64-RES_hhdet_num!L64</f>
        <v>5395179.875</v>
      </c>
      <c r="M64" s="67">
        <f>RES_hhdet_num!L64+RES_hhdet_in!M64-RES_hhdet_num!M64</f>
        <v>5449696.8125</v>
      </c>
      <c r="N64" s="67">
        <f>RES_hhdet_num!M64+RES_hhdet_in!N64-RES_hhdet_num!N64</f>
        <v>5166634.9375000149</v>
      </c>
      <c r="O64" s="67">
        <f>RES_hhdet_num!N64+RES_hhdet_in!O64-RES_hhdet_num!O64</f>
        <v>5291293.8124999851</v>
      </c>
      <c r="P64" s="67">
        <f>RES_hhdet_num!O64+RES_hhdet_in!P64-RES_hhdet_num!P64</f>
        <v>5231992.9375</v>
      </c>
      <c r="Q64" s="67">
        <f>RES_hhdet_num!P64+RES_hhdet_in!Q64-RES_hhdet_num!Q64</f>
        <v>5105488.3750000149</v>
      </c>
    </row>
    <row r="65" spans="1:17" ht="12" hidden="1" customHeight="1" x14ac:dyDescent="0.3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" customHeight="1" x14ac:dyDescent="0.3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23" t="s">
        <v>60</v>
      </c>
      <c r="B67" s="67"/>
      <c r="C67" s="67">
        <f>RES_hhdet_num!B67+RES_hhdet_in!C67-RES_hhdet_num!C67</f>
        <v>240319.25</v>
      </c>
      <c r="D67" s="67">
        <f>RES_hhdet_num!C67+RES_hhdet_in!D67-RES_hhdet_num!D67</f>
        <v>227360.24999999953</v>
      </c>
      <c r="E67" s="67">
        <f>RES_hhdet_num!D67+RES_hhdet_in!E67-RES_hhdet_num!E67</f>
        <v>198380.75</v>
      </c>
      <c r="F67" s="67">
        <f>RES_hhdet_num!E67+RES_hhdet_in!F67-RES_hhdet_num!F67</f>
        <v>250252.25000000047</v>
      </c>
      <c r="G67" s="67">
        <f>RES_hhdet_num!F67+RES_hhdet_in!G67-RES_hhdet_num!G67</f>
        <v>246206.25</v>
      </c>
      <c r="H67" s="67">
        <f>RES_hhdet_num!G67+RES_hhdet_in!H67-RES_hhdet_num!H67</f>
        <v>243163.99999999953</v>
      </c>
      <c r="I67" s="67">
        <f>RES_hhdet_num!H67+RES_hhdet_in!I67-RES_hhdet_num!I67</f>
        <v>212089.86202371167</v>
      </c>
      <c r="J67" s="67">
        <f>RES_hhdet_num!I67+RES_hhdet_in!J67-RES_hhdet_num!J67</f>
        <v>391693.50000000093</v>
      </c>
      <c r="K67" s="67">
        <f>RES_hhdet_num!J67+RES_hhdet_in!K67-RES_hhdet_num!K67</f>
        <v>442117.625</v>
      </c>
      <c r="L67" s="67">
        <f>RES_hhdet_num!K67+RES_hhdet_in!L67-RES_hhdet_num!L67</f>
        <v>402276.875</v>
      </c>
      <c r="M67" s="67">
        <f>RES_hhdet_num!L67+RES_hhdet_in!M67-RES_hhdet_num!M67</f>
        <v>346638.31249999907</v>
      </c>
      <c r="N67" s="67">
        <f>RES_hhdet_num!M67+RES_hhdet_in!N67-RES_hhdet_num!N67</f>
        <v>509852.62500000093</v>
      </c>
      <c r="O67" s="67">
        <f>RES_hhdet_num!N67+RES_hhdet_in!O67-RES_hhdet_num!O67</f>
        <v>568266.74999999907</v>
      </c>
      <c r="P67" s="67">
        <f>RES_hhdet_num!O67+RES_hhdet_in!P67-RES_hhdet_num!P67</f>
        <v>558066.83181218803</v>
      </c>
      <c r="Q67" s="67">
        <f>RES_hhdet_num!P67+RES_hhdet_in!Q67-RES_hhdet_num!Q67</f>
        <v>429621.99999999907</v>
      </c>
    </row>
    <row r="68" spans="1:17" ht="12" customHeight="1" x14ac:dyDescent="0.3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3">
      <c r="A69" s="23" t="s">
        <v>160</v>
      </c>
      <c r="B69" s="67"/>
      <c r="C69" s="67">
        <f>RES_hhdet_num!B69+RES_hhdet_in!C69-RES_hhdet_num!C69</f>
        <v>4133786.243420437</v>
      </c>
      <c r="D69" s="67">
        <f>RES_hhdet_num!C69+RES_hhdet_in!D69-RES_hhdet_num!D69</f>
        <v>3893997.4409700632</v>
      </c>
      <c r="E69" s="67">
        <f>RES_hhdet_num!D69+RES_hhdet_in!E69-RES_hhdet_num!E69</f>
        <v>4415998.570067957</v>
      </c>
      <c r="F69" s="67">
        <f>RES_hhdet_num!E69+RES_hhdet_in!F69-RES_hhdet_num!F69</f>
        <v>4225783.703832522</v>
      </c>
      <c r="G69" s="67">
        <f>RES_hhdet_num!F69+RES_hhdet_in!G69-RES_hhdet_num!G69</f>
        <v>4662797.8094875216</v>
      </c>
      <c r="H69" s="67">
        <f>RES_hhdet_num!G69+RES_hhdet_in!H69-RES_hhdet_num!H69</f>
        <v>4152454.4153149426</v>
      </c>
      <c r="I69" s="67">
        <f>RES_hhdet_num!H69+RES_hhdet_in!I69-RES_hhdet_num!I69</f>
        <v>4033323.3687006831</v>
      </c>
      <c r="J69" s="67">
        <f>RES_hhdet_num!I69+RES_hhdet_in!J69-RES_hhdet_num!J69</f>
        <v>5634463.2496694624</v>
      </c>
      <c r="K69" s="67">
        <f>RES_hhdet_num!J69+RES_hhdet_in!K69-RES_hhdet_num!K69</f>
        <v>4225213.8382092118</v>
      </c>
      <c r="L69" s="67">
        <f>RES_hhdet_num!K69+RES_hhdet_in!L69-RES_hhdet_num!L69</f>
        <v>5001865.403206259</v>
      </c>
      <c r="M69" s="67">
        <f>RES_hhdet_num!L69+RES_hhdet_in!M69-RES_hhdet_num!M69</f>
        <v>5446510.7395044863</v>
      </c>
      <c r="N69" s="67">
        <f>RES_hhdet_num!M69+RES_hhdet_in!N69-RES_hhdet_num!N69</f>
        <v>4968620.7334656864</v>
      </c>
      <c r="O69" s="67">
        <f>RES_hhdet_num!N69+RES_hhdet_in!O69-RES_hhdet_num!O69</f>
        <v>4992405.2395386845</v>
      </c>
      <c r="P69" s="67">
        <f>RES_hhdet_num!O69+RES_hhdet_in!P69-RES_hhdet_num!P69</f>
        <v>5165137.2449838966</v>
      </c>
      <c r="Q69" s="67">
        <f>RES_hhdet_num!P69+RES_hhdet_in!Q69-RES_hhdet_num!Q69</f>
        <v>4691217.3218397349</v>
      </c>
    </row>
    <row r="70" spans="1:17" ht="12" customHeight="1" x14ac:dyDescent="0.3">
      <c r="A70" s="23" t="s">
        <v>159</v>
      </c>
      <c r="B70" s="67"/>
      <c r="C70" s="67">
        <f>RES_hhdet_num!B70+RES_hhdet_in!C70-RES_hhdet_num!C70</f>
        <v>105578.31783865346</v>
      </c>
      <c r="D70" s="67">
        <f>RES_hhdet_num!C70+RES_hhdet_in!D70-RES_hhdet_num!D70</f>
        <v>148653.76645658398</v>
      </c>
      <c r="E70" s="67">
        <f>RES_hhdet_num!D70+RES_hhdet_in!E70-RES_hhdet_num!E70</f>
        <v>112878.6206101398</v>
      </c>
      <c r="F70" s="67">
        <f>RES_hhdet_num!E70+RES_hhdet_in!F70-RES_hhdet_num!F70</f>
        <v>170300.74024617765</v>
      </c>
      <c r="G70" s="67">
        <f>RES_hhdet_num!F70+RES_hhdet_in!G70-RES_hhdet_num!G70</f>
        <v>99472.284001254477</v>
      </c>
      <c r="H70" s="67">
        <f>RES_hhdet_num!G70+RES_hhdet_in!H70-RES_hhdet_num!H70</f>
        <v>111274.98982627317</v>
      </c>
      <c r="I70" s="67">
        <f>RES_hhdet_num!H70+RES_hhdet_in!I70-RES_hhdet_num!I70</f>
        <v>103483.13831875753</v>
      </c>
      <c r="J70" s="67">
        <f>RES_hhdet_num!I70+RES_hhdet_in!J70-RES_hhdet_num!J70</f>
        <v>120524.78059927002</v>
      </c>
      <c r="K70" s="67">
        <f>RES_hhdet_num!J70+RES_hhdet_in!K70-RES_hhdet_num!K70</f>
        <v>123982.73298874684</v>
      </c>
      <c r="L70" s="67">
        <f>RES_hhdet_num!K70+RES_hhdet_in!L70-RES_hhdet_num!L70</f>
        <v>264249.35795660689</v>
      </c>
      <c r="M70" s="67">
        <f>RES_hhdet_num!L70+RES_hhdet_in!M70-RES_hhdet_num!M70</f>
        <v>138131.49232266471</v>
      </c>
      <c r="N70" s="67">
        <f>RES_hhdet_num!M70+RES_hhdet_in!N70-RES_hhdet_num!N70</f>
        <v>498281.06107431836</v>
      </c>
      <c r="O70" s="67">
        <f>RES_hhdet_num!N70+RES_hhdet_in!O70-RES_hhdet_num!O70</f>
        <v>160985.52381790057</v>
      </c>
      <c r="P70" s="67">
        <f>RES_hhdet_num!O70+RES_hhdet_in!P70-RES_hhdet_num!P70</f>
        <v>393585.70881844498</v>
      </c>
      <c r="Q70" s="67">
        <f>RES_hhdet_num!P70+RES_hhdet_in!Q70-RES_hhdet_num!Q70</f>
        <v>251816.75018118881</v>
      </c>
    </row>
    <row r="71" spans="1:17" ht="12" hidden="1" customHeight="1" x14ac:dyDescent="0.3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3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3">
      <c r="A73" s="23" t="s">
        <v>142</v>
      </c>
      <c r="B73" s="67"/>
      <c r="C73" s="67">
        <f>RES_hhdet_num!B73+RES_hhdet_in!C73-RES_hhdet_num!C73</f>
        <v>1351626.0990893729</v>
      </c>
      <c r="D73" s="67">
        <f>RES_hhdet_num!C73+RES_hhdet_in!D73-RES_hhdet_num!D73</f>
        <v>1491278.7817997765</v>
      </c>
      <c r="E73" s="67">
        <f>RES_hhdet_num!D73+RES_hhdet_in!E73-RES_hhdet_num!E73</f>
        <v>1467766.2395420857</v>
      </c>
      <c r="F73" s="67">
        <f>RES_hhdet_num!E73+RES_hhdet_in!F73-RES_hhdet_num!F73</f>
        <v>2195547.1005374808</v>
      </c>
      <c r="G73" s="67">
        <f>RES_hhdet_num!F73+RES_hhdet_in!G73-RES_hhdet_num!G73</f>
        <v>1132883.4625678733</v>
      </c>
      <c r="H73" s="67">
        <f>RES_hhdet_num!G73+RES_hhdet_in!H73-RES_hhdet_num!H73</f>
        <v>1429807.7269323086</v>
      </c>
      <c r="I73" s="67">
        <f>RES_hhdet_num!H73+RES_hhdet_in!I73-RES_hhdet_num!I73</f>
        <v>2573212.3067107713</v>
      </c>
      <c r="J73" s="67">
        <f>RES_hhdet_num!I73+RES_hhdet_in!J73-RES_hhdet_num!J73</f>
        <v>808616.97373213526</v>
      </c>
      <c r="K73" s="67">
        <f>RES_hhdet_num!J73+RES_hhdet_in!K73-RES_hhdet_num!K73</f>
        <v>1953617.3744135518</v>
      </c>
      <c r="L73" s="67">
        <f>RES_hhdet_num!K73+RES_hhdet_in!L73-RES_hhdet_num!L73</f>
        <v>2220428.4241486816</v>
      </c>
      <c r="M73" s="67">
        <f>RES_hhdet_num!L73+RES_hhdet_in!M73-RES_hhdet_num!M73</f>
        <v>1644869.4955610493</v>
      </c>
      <c r="N73" s="67">
        <f>RES_hhdet_num!M73+RES_hhdet_in!N73-RES_hhdet_num!N73</f>
        <v>593682.08857911127</v>
      </c>
      <c r="O73" s="67">
        <f>RES_hhdet_num!N73+RES_hhdet_in!O73-RES_hhdet_num!O73</f>
        <v>1184013.7197658289</v>
      </c>
      <c r="P73" s="67">
        <f>RES_hhdet_num!O73+RES_hhdet_in!P73-RES_hhdet_num!P73</f>
        <v>537687.66028231289</v>
      </c>
      <c r="Q73" s="67">
        <f>RES_hhdet_num!P73+RES_hhdet_in!Q73-RES_hhdet_num!Q73</f>
        <v>881554.07629443193</v>
      </c>
    </row>
    <row r="74" spans="1:17" ht="12" customHeight="1" x14ac:dyDescent="0.3">
      <c r="A74" s="23" t="s">
        <v>141</v>
      </c>
      <c r="B74" s="67"/>
      <c r="C74" s="67">
        <f>RES_hhdet_num!B74+RES_hhdet_in!C74-RES_hhdet_num!C74</f>
        <v>33846.2106616768</v>
      </c>
      <c r="D74" s="67">
        <f>RES_hhdet_num!C74+RES_hhdet_in!D74-RES_hhdet_num!D74</f>
        <v>41678.755802341853</v>
      </c>
      <c r="E74" s="67">
        <f>RES_hhdet_num!D74+RES_hhdet_in!E74-RES_hhdet_num!E74</f>
        <v>39895.128086542827</v>
      </c>
      <c r="F74" s="67">
        <f>RES_hhdet_num!E74+RES_hhdet_in!F74-RES_hhdet_num!F74</f>
        <v>64915.742958855582</v>
      </c>
      <c r="G74" s="67">
        <f>RES_hhdet_num!F74+RES_hhdet_in!G74-RES_hhdet_num!G74</f>
        <v>30030.425252257031</v>
      </c>
      <c r="H74" s="67">
        <f>RES_hhdet_num!G74+RES_hhdet_in!H74-RES_hhdet_num!H74</f>
        <v>29798.848907230538</v>
      </c>
      <c r="I74" s="67">
        <f>RES_hhdet_num!H74+RES_hhdet_in!I74-RES_hhdet_num!I74</f>
        <v>229741.0169886183</v>
      </c>
      <c r="J74" s="67">
        <f>RES_hhdet_num!I74+RES_hhdet_in!J74-RES_hhdet_num!J74</f>
        <v>107513.79842241656</v>
      </c>
      <c r="K74" s="67">
        <f>RES_hhdet_num!J74+RES_hhdet_in!K74-RES_hhdet_num!K74</f>
        <v>149145.34365597204</v>
      </c>
      <c r="L74" s="67">
        <f>RES_hhdet_num!K74+RES_hhdet_in!L74-RES_hhdet_num!L74</f>
        <v>174468.09856732131</v>
      </c>
      <c r="M74" s="67">
        <f>RES_hhdet_num!L74+RES_hhdet_in!M74-RES_hhdet_num!M74</f>
        <v>237595.98860584147</v>
      </c>
      <c r="N74" s="67">
        <f>RES_hhdet_num!M74+RES_hhdet_in!N74-RES_hhdet_num!N74</f>
        <v>69274.551813184691</v>
      </c>
      <c r="O74" s="67">
        <f>RES_hhdet_num!N74+RES_hhdet_in!O74-RES_hhdet_num!O74</f>
        <v>194512.69326522382</v>
      </c>
      <c r="P74" s="67">
        <f>RES_hhdet_num!O74+RES_hhdet_in!P74-RES_hhdet_num!P74</f>
        <v>53381.632697936555</v>
      </c>
      <c r="Q74" s="67">
        <f>RES_hhdet_num!P74+RES_hhdet_in!Q74-RES_hhdet_num!Q74</f>
        <v>183807.30027970305</v>
      </c>
    </row>
    <row r="75" spans="1:17" ht="12" hidden="1" customHeight="1" x14ac:dyDescent="0.3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3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3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3">
      <c r="A78" s="23" t="s">
        <v>109</v>
      </c>
      <c r="B78" s="67"/>
      <c r="C78" s="67">
        <f>RES_hhdet_num!B78+RES_hhdet_in!C78-RES_hhdet_num!C78</f>
        <v>6471854.1890849918</v>
      </c>
      <c r="D78" s="67">
        <f>RES_hhdet_num!C78+RES_hhdet_in!D78-RES_hhdet_num!D78</f>
        <v>6405278.1184368581</v>
      </c>
      <c r="E78" s="67">
        <f>RES_hhdet_num!D78+RES_hhdet_in!E78-RES_hhdet_num!E78</f>
        <v>6391325.25</v>
      </c>
      <c r="F78" s="67">
        <f>RES_hhdet_num!E78+RES_hhdet_in!F78-RES_hhdet_num!F78</f>
        <v>6407544.2174446881</v>
      </c>
      <c r="G78" s="67">
        <f>RES_hhdet_num!F78+RES_hhdet_in!G78-RES_hhdet_num!G78</f>
        <v>6391388.0305680037</v>
      </c>
      <c r="H78" s="67">
        <f>RES_hhdet_num!G78+RES_hhdet_in!H78-RES_hhdet_num!H78</f>
        <v>6454820.0644531399</v>
      </c>
      <c r="I78" s="67">
        <f>RES_hhdet_num!H78+RES_hhdet_in!I78-RES_hhdet_num!I78</f>
        <v>6681028.156604588</v>
      </c>
      <c r="J78" s="67">
        <f>RES_hhdet_num!I78+RES_hhdet_in!J78-RES_hhdet_num!J78</f>
        <v>6404418.648340553</v>
      </c>
      <c r="K78" s="67">
        <f>RES_hhdet_num!J78+RES_hhdet_in!K78-RES_hhdet_num!K78</f>
        <v>11359745.681658581</v>
      </c>
      <c r="L78" s="67">
        <f>RES_hhdet_num!K78+RES_hhdet_in!L78-RES_hhdet_num!L78</f>
        <v>12667897.240297228</v>
      </c>
      <c r="M78" s="67">
        <f>RES_hhdet_num!L78+RES_hhdet_in!M78-RES_hhdet_num!M78</f>
        <v>13104013.490704983</v>
      </c>
      <c r="N78" s="67">
        <f>RES_hhdet_num!M78+RES_hhdet_in!N78-RES_hhdet_num!N78</f>
        <v>12173980.046922952</v>
      </c>
      <c r="O78" s="67">
        <f>RES_hhdet_num!N78+RES_hhdet_in!O78-RES_hhdet_num!O78</f>
        <v>11627432.168407902</v>
      </c>
      <c r="P78" s="67">
        <f>RES_hhdet_num!O78+RES_hhdet_in!P78-RES_hhdet_num!P78</f>
        <v>11526805.867188871</v>
      </c>
      <c r="Q78" s="67">
        <f>RES_hhdet_num!P78+RES_hhdet_in!Q78-RES_hhdet_num!Q78</f>
        <v>10514399.309744969</v>
      </c>
    </row>
    <row r="79" spans="1:17" ht="12" customHeight="1" x14ac:dyDescent="0.3">
      <c r="A79" s="29" t="s">
        <v>140</v>
      </c>
      <c r="B79" s="83"/>
      <c r="C79" s="83">
        <f>RES_hhdet_num!B79+RES_hhdet_in!C79-RES_hhdet_num!C79</f>
        <v>1994873.2885316852</v>
      </c>
      <c r="D79" s="83">
        <f>RES_hhdet_num!C79+RES_hhdet_in!D79-RES_hhdet_num!D79</f>
        <v>2459841.5040420834</v>
      </c>
      <c r="E79" s="83">
        <f>RES_hhdet_num!D79+RES_hhdet_in!E79-RES_hhdet_num!E79</f>
        <v>1636476.3169366214</v>
      </c>
      <c r="F79" s="83">
        <f>RES_hhdet_num!E79+RES_hhdet_in!F79-RES_hhdet_num!F79</f>
        <v>1733608.9026906881</v>
      </c>
      <c r="G79" s="83">
        <f>RES_hhdet_num!F79+RES_hhdet_in!G79-RES_hhdet_num!G79</f>
        <v>2018405.0844661146</v>
      </c>
      <c r="H79" s="83">
        <f>RES_hhdet_num!G79+RES_hhdet_in!H79-RES_hhdet_num!H79</f>
        <v>1854485.4292865079</v>
      </c>
      <c r="I79" s="83">
        <f>RES_hhdet_num!H79+RES_hhdet_in!I79-RES_hhdet_num!I79</f>
        <v>2203086.7293215655</v>
      </c>
      <c r="J79" s="83">
        <f>RES_hhdet_num!I79+RES_hhdet_in!J79-RES_hhdet_num!J79</f>
        <v>1878246.1086668037</v>
      </c>
      <c r="K79" s="83">
        <f>RES_hhdet_num!J79+RES_hhdet_in!K79-RES_hhdet_num!K79</f>
        <v>2289390.8471103385</v>
      </c>
      <c r="L79" s="83">
        <f>RES_hhdet_num!K79+RES_hhdet_in!L79-RES_hhdet_num!L79</f>
        <v>3057684.5267505925</v>
      </c>
      <c r="M79" s="83">
        <f>RES_hhdet_num!L79+RES_hhdet_in!M79-RES_hhdet_num!M79</f>
        <v>2207921.8562605595</v>
      </c>
      <c r="N79" s="83">
        <f>RES_hhdet_num!M79+RES_hhdet_in!N79-RES_hhdet_num!N79</f>
        <v>1096290.5391357196</v>
      </c>
      <c r="O79" s="83">
        <f>RES_hhdet_num!N79+RES_hhdet_in!O79-RES_hhdet_num!O79</f>
        <v>2173161.6695310548</v>
      </c>
      <c r="P79" s="83">
        <f>RES_hhdet_num!O79+RES_hhdet_in!P79-RES_hhdet_num!P79</f>
        <v>1132521.640162047</v>
      </c>
      <c r="Q79" s="83">
        <f>RES_hhdet_num!P79+RES_hhdet_in!Q79-RES_hhdet_num!Q79</f>
        <v>1747745.1192102735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" customHeight="1" x14ac:dyDescent="0.3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3">
      <c r="A83" s="23" t="s">
        <v>157</v>
      </c>
      <c r="B83" s="67"/>
      <c r="C83" s="67">
        <f>RES_hhdet_num!B83+RES_hhdet_in!C83-RES_hhdet_num!C83</f>
        <v>1839055.625</v>
      </c>
      <c r="D83" s="67">
        <f>RES_hhdet_num!C83+RES_hhdet_in!D83-RES_hhdet_num!D83</f>
        <v>1609404.1875</v>
      </c>
      <c r="E83" s="67">
        <f>RES_hhdet_num!D83+RES_hhdet_in!E83-RES_hhdet_num!E83</f>
        <v>1662911.375</v>
      </c>
      <c r="F83" s="67">
        <f>RES_hhdet_num!E83+RES_hhdet_in!F83-RES_hhdet_num!F83</f>
        <v>1612747</v>
      </c>
      <c r="G83" s="67">
        <f>RES_hhdet_num!F83+RES_hhdet_in!G83-RES_hhdet_num!G83</f>
        <v>1586074</v>
      </c>
      <c r="H83" s="67">
        <f>RES_hhdet_num!G83+RES_hhdet_in!H83-RES_hhdet_num!H83</f>
        <v>1584624.9375</v>
      </c>
      <c r="I83" s="67">
        <f>RES_hhdet_num!H83+RES_hhdet_in!I83-RES_hhdet_num!I83</f>
        <v>1584624.9375</v>
      </c>
      <c r="J83" s="67">
        <f>RES_hhdet_num!I83+RES_hhdet_in!J83-RES_hhdet_num!J83</f>
        <v>1584624.9375</v>
      </c>
      <c r="K83" s="67">
        <f>RES_hhdet_num!J83+RES_hhdet_in!K83-RES_hhdet_num!K83</f>
        <v>1584624.9375</v>
      </c>
      <c r="L83" s="67">
        <f>RES_hhdet_num!K83+RES_hhdet_in!L83-RES_hhdet_num!L83</f>
        <v>1807919.0625</v>
      </c>
      <c r="M83" s="67">
        <f>RES_hhdet_num!L83+RES_hhdet_in!M83-RES_hhdet_num!M83</f>
        <v>1660339.625</v>
      </c>
      <c r="N83" s="67">
        <f>RES_hhdet_num!M83+RES_hhdet_in!N83-RES_hhdet_num!N83</f>
        <v>1603726.5000000075</v>
      </c>
      <c r="O83" s="67">
        <f>RES_hhdet_num!N83+RES_hhdet_in!O83-RES_hhdet_num!O83</f>
        <v>1625629.4999999925</v>
      </c>
      <c r="P83" s="67">
        <f>RES_hhdet_num!O83+RES_hhdet_in!P83-RES_hhdet_num!P83</f>
        <v>1571748.8125</v>
      </c>
      <c r="Q83" s="67">
        <f>RES_hhdet_num!P83+RES_hhdet_in!Q83-RES_hhdet_num!Q83</f>
        <v>1868394.5625000075</v>
      </c>
    </row>
    <row r="84" spans="1:17" ht="12" hidden="1" customHeight="1" x14ac:dyDescent="0.3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" customHeight="1" x14ac:dyDescent="0.3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3">
      <c r="A86" s="23" t="s">
        <v>60</v>
      </c>
      <c r="B86" s="67"/>
      <c r="C86" s="67">
        <f>RES_hhdet_num!B86+RES_hhdet_in!C86-RES_hhdet_num!C86</f>
        <v>65289.25</v>
      </c>
      <c r="D86" s="67">
        <f>RES_hhdet_num!C86+RES_hhdet_in!D86-RES_hhdet_num!D86</f>
        <v>112704.0625</v>
      </c>
      <c r="E86" s="67">
        <f>RES_hhdet_num!D86+RES_hhdet_in!E86-RES_hhdet_num!E86</f>
        <v>115673.8125</v>
      </c>
      <c r="F86" s="67">
        <f>RES_hhdet_num!E86+RES_hhdet_in!F86-RES_hhdet_num!F86</f>
        <v>134519.3125</v>
      </c>
      <c r="G86" s="67">
        <f>RES_hhdet_num!F86+RES_hhdet_in!G86-RES_hhdet_num!G86</f>
        <v>130909.8125</v>
      </c>
      <c r="H86" s="67">
        <f>RES_hhdet_num!G86+RES_hhdet_in!H86-RES_hhdet_num!H86</f>
        <v>137066.3125</v>
      </c>
      <c r="I86" s="67">
        <f>RES_hhdet_num!H86+RES_hhdet_in!I86-RES_hhdet_num!I86</f>
        <v>130381.3125</v>
      </c>
      <c r="J86" s="67">
        <f>RES_hhdet_num!I86+RES_hhdet_in!J86-RES_hhdet_num!J86</f>
        <v>120288.0625</v>
      </c>
      <c r="K86" s="67">
        <f>RES_hhdet_num!J86+RES_hhdet_in!K86-RES_hhdet_num!K86</f>
        <v>136220.49999999953</v>
      </c>
      <c r="L86" s="67">
        <f>RES_hhdet_num!K86+RES_hhdet_in!L86-RES_hhdet_num!L86</f>
        <v>220803.49505311204</v>
      </c>
      <c r="M86" s="67">
        <f>RES_hhdet_num!L86+RES_hhdet_in!M86-RES_hhdet_num!M86</f>
        <v>185014.86201516446</v>
      </c>
      <c r="N86" s="67">
        <f>RES_hhdet_num!M86+RES_hhdet_in!N86-RES_hhdet_num!N86</f>
        <v>388303.89443928096</v>
      </c>
      <c r="O86" s="67">
        <f>RES_hhdet_num!N86+RES_hhdet_in!O86-RES_hhdet_num!O86</f>
        <v>592787.0625</v>
      </c>
      <c r="P86" s="67">
        <f>RES_hhdet_num!O86+RES_hhdet_in!P86-RES_hhdet_num!P86</f>
        <v>676449.99999999907</v>
      </c>
      <c r="Q86" s="67">
        <f>RES_hhdet_num!P86+RES_hhdet_in!Q86-RES_hhdet_num!Q86</f>
        <v>601518.31249999953</v>
      </c>
    </row>
    <row r="87" spans="1:17" ht="12" customHeight="1" x14ac:dyDescent="0.3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3">
      <c r="A88" s="23" t="s">
        <v>156</v>
      </c>
      <c r="B88" s="67"/>
      <c r="C88" s="67">
        <f>RES_hhdet_num!B88+RES_hhdet_in!C88-RES_hhdet_num!C88</f>
        <v>734588.10342160054</v>
      </c>
      <c r="D88" s="67">
        <f>RES_hhdet_num!C88+RES_hhdet_in!D88-RES_hhdet_num!D88</f>
        <v>573097.78552505188</v>
      </c>
      <c r="E88" s="67">
        <f>RES_hhdet_num!D88+RES_hhdet_in!E88-RES_hhdet_num!E88</f>
        <v>630699.0641645398</v>
      </c>
      <c r="F88" s="67">
        <f>RES_hhdet_num!E88+RES_hhdet_in!F88-RES_hhdet_num!F88</f>
        <v>585665.03159849904</v>
      </c>
      <c r="G88" s="67">
        <f>RES_hhdet_num!F88+RES_hhdet_in!G88-RES_hhdet_num!G88</f>
        <v>627162.68491312861</v>
      </c>
      <c r="H88" s="67">
        <f>RES_hhdet_num!G88+RES_hhdet_in!H88-RES_hhdet_num!H88</f>
        <v>641391.503426034</v>
      </c>
      <c r="I88" s="67">
        <f>RES_hhdet_num!H88+RES_hhdet_in!I88-RES_hhdet_num!I88</f>
        <v>538229.16698447987</v>
      </c>
      <c r="J88" s="67">
        <f>RES_hhdet_num!I88+RES_hhdet_in!J88-RES_hhdet_num!J88</f>
        <v>675102.28002118319</v>
      </c>
      <c r="K88" s="67">
        <f>RES_hhdet_num!J88+RES_hhdet_in!K88-RES_hhdet_num!K88</f>
        <v>808294.02835542336</v>
      </c>
      <c r="L88" s="67">
        <f>RES_hhdet_num!K88+RES_hhdet_in!L88-RES_hhdet_num!L88</f>
        <v>1243011.2033605427</v>
      </c>
      <c r="M88" s="67">
        <f>RES_hhdet_num!L88+RES_hhdet_in!M88-RES_hhdet_num!M88</f>
        <v>904436.9380806759</v>
      </c>
      <c r="N88" s="67">
        <f>RES_hhdet_num!M88+RES_hhdet_in!N88-RES_hhdet_num!N88</f>
        <v>832936.69525926933</v>
      </c>
      <c r="O88" s="67">
        <f>RES_hhdet_num!N88+RES_hhdet_in!O88-RES_hhdet_num!O88</f>
        <v>968762.99270553887</v>
      </c>
      <c r="P88" s="67">
        <f>RES_hhdet_num!O88+RES_hhdet_in!P88-RES_hhdet_num!P88</f>
        <v>1054242.1036261953</v>
      </c>
      <c r="Q88" s="67">
        <f>RES_hhdet_num!P88+RES_hhdet_in!Q88-RES_hhdet_num!Q88</f>
        <v>1302090.0561919808</v>
      </c>
    </row>
    <row r="89" spans="1:17" ht="12" customHeight="1" x14ac:dyDescent="0.3">
      <c r="A89" s="23" t="s">
        <v>155</v>
      </c>
      <c r="B89" s="67"/>
      <c r="C89" s="67">
        <f>RES_hhdet_num!B89+RES_hhdet_in!C89-RES_hhdet_num!C89</f>
        <v>24071.54609838326</v>
      </c>
      <c r="D89" s="67">
        <f>RES_hhdet_num!C89+RES_hhdet_in!D89-RES_hhdet_num!D89</f>
        <v>25498.181230609014</v>
      </c>
      <c r="E89" s="67">
        <f>RES_hhdet_num!D89+RES_hhdet_in!E89-RES_hhdet_num!E89</f>
        <v>33799.427352168364</v>
      </c>
      <c r="F89" s="67">
        <f>RES_hhdet_num!E89+RES_hhdet_in!F89-RES_hhdet_num!F89</f>
        <v>28477.093077737605</v>
      </c>
      <c r="G89" s="67">
        <f>RES_hhdet_num!F89+RES_hhdet_in!G89-RES_hhdet_num!G89</f>
        <v>24581.841937965713</v>
      </c>
      <c r="H89" s="67">
        <f>RES_hhdet_num!G89+RES_hhdet_in!H89-RES_hhdet_num!H89</f>
        <v>30782.193162810872</v>
      </c>
      <c r="I89" s="67">
        <f>RES_hhdet_num!H89+RES_hhdet_in!I89-RES_hhdet_num!I89</f>
        <v>39407.460623615887</v>
      </c>
      <c r="J89" s="67">
        <f>RES_hhdet_num!I89+RES_hhdet_in!J89-RES_hhdet_num!J89</f>
        <v>37305.975225065369</v>
      </c>
      <c r="K89" s="67">
        <f>RES_hhdet_num!J89+RES_hhdet_in!K89-RES_hhdet_num!K89</f>
        <v>36778.074334944598</v>
      </c>
      <c r="L89" s="67">
        <f>RES_hhdet_num!K89+RES_hhdet_in!L89-RES_hhdet_num!L89</f>
        <v>50768.627825320698</v>
      </c>
      <c r="M89" s="67">
        <f>RES_hhdet_num!L89+RES_hhdet_in!M89-RES_hhdet_num!M89</f>
        <v>57765.35277184099</v>
      </c>
      <c r="N89" s="67">
        <f>RES_hhdet_num!M89+RES_hhdet_in!N89-RES_hhdet_num!N89</f>
        <v>72941.713437976316</v>
      </c>
      <c r="O89" s="67">
        <f>RES_hhdet_num!N89+RES_hhdet_in!O89-RES_hhdet_num!O89</f>
        <v>70989.961018352769</v>
      </c>
      <c r="P89" s="67">
        <f>RES_hhdet_num!O89+RES_hhdet_in!P89-RES_hhdet_num!P89</f>
        <v>87388.219170499127</v>
      </c>
      <c r="Q89" s="67">
        <f>RES_hhdet_num!P89+RES_hhdet_in!Q89-RES_hhdet_num!Q89</f>
        <v>87000.513835107442</v>
      </c>
    </row>
    <row r="90" spans="1:17" ht="12" hidden="1" customHeight="1" x14ac:dyDescent="0.3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3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3">
      <c r="A92" s="23" t="s">
        <v>144</v>
      </c>
      <c r="B92" s="67"/>
      <c r="C92" s="67">
        <f>RES_hhdet_num!B92+RES_hhdet_in!C92-RES_hhdet_num!C92</f>
        <v>800508.22173628211</v>
      </c>
      <c r="D92" s="67">
        <f>RES_hhdet_num!C92+RES_hhdet_in!D92-RES_hhdet_num!D92</f>
        <v>968048.20056959894</v>
      </c>
      <c r="E92" s="67">
        <f>RES_hhdet_num!D92+RES_hhdet_in!E92-RES_hhdet_num!E92</f>
        <v>860048.98406093754</v>
      </c>
      <c r="F92" s="67">
        <f>RES_hhdet_num!E92+RES_hhdet_in!F92-RES_hhdet_num!F92</f>
        <v>752848.23463256471</v>
      </c>
      <c r="G92" s="67">
        <f>RES_hhdet_num!F92+RES_hhdet_in!G92-RES_hhdet_num!G92</f>
        <v>860934.95394328795</v>
      </c>
      <c r="H92" s="67">
        <f>RES_hhdet_num!G92+RES_hhdet_in!H92-RES_hhdet_num!H92</f>
        <v>1089078.361366733</v>
      </c>
      <c r="I92" s="67">
        <f>RES_hhdet_num!H92+RES_hhdet_in!I92-RES_hhdet_num!I92</f>
        <v>918473.10910223797</v>
      </c>
      <c r="J92" s="67">
        <f>RES_hhdet_num!I92+RES_hhdet_in!J92-RES_hhdet_num!J92</f>
        <v>884535.72891736776</v>
      </c>
      <c r="K92" s="67">
        <f>RES_hhdet_num!J92+RES_hhdet_in!K92-RES_hhdet_num!K92</f>
        <v>854465.32915884629</v>
      </c>
      <c r="L92" s="67">
        <f>RES_hhdet_num!K92+RES_hhdet_in!L92-RES_hhdet_num!L92</f>
        <v>1262736.4864110807</v>
      </c>
      <c r="M92" s="67">
        <f>RES_hhdet_num!L92+RES_hhdet_in!M92-RES_hhdet_num!M92</f>
        <v>997227.79767363332</v>
      </c>
      <c r="N92" s="67">
        <f>RES_hhdet_num!M92+RES_hhdet_in!N92-RES_hhdet_num!N92</f>
        <v>790195.43680747459</v>
      </c>
      <c r="O92" s="67">
        <f>RES_hhdet_num!N92+RES_hhdet_in!O92-RES_hhdet_num!O92</f>
        <v>702752.28760335082</v>
      </c>
      <c r="P92" s="67">
        <f>RES_hhdet_num!O92+RES_hhdet_in!P92-RES_hhdet_num!P92</f>
        <v>629094.29507845594</v>
      </c>
      <c r="Q92" s="67">
        <f>RES_hhdet_num!P92+RES_hhdet_in!Q92-RES_hhdet_num!Q92</f>
        <v>597560.52843468217</v>
      </c>
    </row>
    <row r="93" spans="1:17" ht="12" customHeight="1" x14ac:dyDescent="0.3">
      <c r="A93" s="23" t="s">
        <v>143</v>
      </c>
      <c r="B93" s="67"/>
      <c r="C93" s="67">
        <f>RES_hhdet_num!B93+RES_hhdet_in!C93-RES_hhdet_num!C93</f>
        <v>31492.949540914211</v>
      </c>
      <c r="D93" s="67">
        <f>RES_hhdet_num!C93+RES_hhdet_in!D93-RES_hhdet_num!D93</f>
        <v>32251.825008016836</v>
      </c>
      <c r="E93" s="67">
        <f>RES_hhdet_num!D93+RES_hhdet_in!E93-RES_hhdet_num!E93</f>
        <v>30099.556478712999</v>
      </c>
      <c r="F93" s="67">
        <f>RES_hhdet_num!E93+RES_hhdet_in!F93-RES_hhdet_num!F93</f>
        <v>28390.663237036322</v>
      </c>
      <c r="G93" s="67">
        <f>RES_hhdet_num!F93+RES_hhdet_in!G93-RES_hhdet_num!G93</f>
        <v>29455.533309785416</v>
      </c>
      <c r="H93" s="67">
        <f>RES_hhdet_num!G93+RES_hhdet_in!H93-RES_hhdet_num!H93</f>
        <v>36959.868347939278</v>
      </c>
      <c r="I93" s="67">
        <f>RES_hhdet_num!H93+RES_hhdet_in!I93-RES_hhdet_num!I93</f>
        <v>34179.362046427501</v>
      </c>
      <c r="J93" s="67">
        <f>RES_hhdet_num!I93+RES_hhdet_in!J93-RES_hhdet_num!J93</f>
        <v>39567.883464317361</v>
      </c>
      <c r="K93" s="67">
        <f>RES_hhdet_num!J93+RES_hhdet_in!K93-RES_hhdet_num!K93</f>
        <v>33374.824953521951</v>
      </c>
      <c r="L93" s="67">
        <f>RES_hhdet_num!K93+RES_hhdet_in!L93-RES_hhdet_num!L93</f>
        <v>63501.250395177281</v>
      </c>
      <c r="M93" s="67">
        <f>RES_hhdet_num!L93+RES_hhdet_in!M93-RES_hhdet_num!M93</f>
        <v>94470.093799809692</v>
      </c>
      <c r="N93" s="67">
        <f>RES_hhdet_num!M93+RES_hhdet_in!N93-RES_hhdet_num!N93</f>
        <v>102089.54613916093</v>
      </c>
      <c r="O93" s="67">
        <f>RES_hhdet_num!N93+RES_hhdet_in!O93-RES_hhdet_num!O93</f>
        <v>48063.338204429718</v>
      </c>
      <c r="P93" s="67">
        <f>RES_hhdet_num!O93+RES_hhdet_in!P93-RES_hhdet_num!P93</f>
        <v>97966.861429787823</v>
      </c>
      <c r="Q93" s="67">
        <f>RES_hhdet_num!P93+RES_hhdet_in!Q93-RES_hhdet_num!Q93</f>
        <v>173033.28938957659</v>
      </c>
    </row>
    <row r="94" spans="1:17" ht="12" hidden="1" customHeight="1" x14ac:dyDescent="0.3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3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3">
      <c r="A96" s="23" t="s">
        <v>142</v>
      </c>
      <c r="B96" s="67"/>
      <c r="C96" s="67">
        <f>RES_hhdet_num!B96+RES_hhdet_in!C96-RES_hhdet_num!C96</f>
        <v>1039410.3304567607</v>
      </c>
      <c r="D96" s="67">
        <f>RES_hhdet_num!C96+RES_hhdet_in!D96-RES_hhdet_num!D96</f>
        <v>837014.0669871103</v>
      </c>
      <c r="E96" s="67">
        <f>RES_hhdet_num!D96+RES_hhdet_in!E96-RES_hhdet_num!E96</f>
        <v>674919.19367069565</v>
      </c>
      <c r="F96" s="67">
        <f>RES_hhdet_num!E96+RES_hhdet_in!F96-RES_hhdet_num!F96</f>
        <v>667866.63827599492</v>
      </c>
      <c r="G96" s="67">
        <f>RES_hhdet_num!F96+RES_hhdet_in!G96-RES_hhdet_num!G96</f>
        <v>671442.77514443081</v>
      </c>
      <c r="H96" s="67">
        <f>RES_hhdet_num!G96+RES_hhdet_in!H96-RES_hhdet_num!H96</f>
        <v>564358.95802412741</v>
      </c>
      <c r="I96" s="67">
        <f>RES_hhdet_num!H96+RES_hhdet_in!I96-RES_hhdet_num!I96</f>
        <v>996839.55924364645</v>
      </c>
      <c r="J96" s="67">
        <f>RES_hhdet_num!I96+RES_hhdet_in!J96-RES_hhdet_num!J96</f>
        <v>912014.03600025177</v>
      </c>
      <c r="K96" s="67">
        <f>RES_hhdet_num!J96+RES_hhdet_in!K96-RES_hhdet_num!K96</f>
        <v>773346.79356090724</v>
      </c>
      <c r="L96" s="67">
        <f>RES_hhdet_num!K96+RES_hhdet_in!L96-RES_hhdet_num!L96</f>
        <v>1594009.9081285279</v>
      </c>
      <c r="M96" s="67">
        <f>RES_hhdet_num!L96+RES_hhdet_in!M96-RES_hhdet_num!M96</f>
        <v>1165377.5371725019</v>
      </c>
      <c r="N96" s="67">
        <f>RES_hhdet_num!M96+RES_hhdet_in!N96-RES_hhdet_num!N96</f>
        <v>1349803.5115100276</v>
      </c>
      <c r="O96" s="67">
        <f>RES_hhdet_num!N96+RES_hhdet_in!O96-RES_hhdet_num!O96</f>
        <v>1847079.4377162475</v>
      </c>
      <c r="P96" s="67">
        <f>RES_hhdet_num!O96+RES_hhdet_in!P96-RES_hhdet_num!P96</f>
        <v>1326524.419630859</v>
      </c>
      <c r="Q96" s="67">
        <f>RES_hhdet_num!P96+RES_hhdet_in!Q96-RES_hhdet_num!Q96</f>
        <v>1755413.5270604398</v>
      </c>
    </row>
    <row r="97" spans="1:17" ht="12" customHeight="1" x14ac:dyDescent="0.3">
      <c r="A97" s="23" t="s">
        <v>141</v>
      </c>
      <c r="B97" s="67"/>
      <c r="C97" s="67">
        <f>RES_hhdet_num!B97+RES_hhdet_in!C97-RES_hhdet_num!C97</f>
        <v>50607.100551875948</v>
      </c>
      <c r="D97" s="67">
        <f>RES_hhdet_num!C97+RES_hhdet_in!D97-RES_hhdet_num!D97</f>
        <v>45429.246469334466</v>
      </c>
      <c r="E97" s="67">
        <f>RES_hhdet_num!D97+RES_hhdet_in!E97-RES_hhdet_num!E97</f>
        <v>47328.715415971586</v>
      </c>
      <c r="F97" s="67">
        <f>RES_hhdet_num!E97+RES_hhdet_in!F97-RES_hhdet_num!F97</f>
        <v>49028.43610705965</v>
      </c>
      <c r="G97" s="67">
        <f>RES_hhdet_num!F97+RES_hhdet_in!G97-RES_hhdet_num!G97</f>
        <v>40749.664417210501</v>
      </c>
      <c r="H97" s="67">
        <f>RES_hhdet_num!G97+RES_hhdet_in!H97-RES_hhdet_num!H97</f>
        <v>45799.17539455113</v>
      </c>
      <c r="I97" s="67">
        <f>RES_hhdet_num!H97+RES_hhdet_in!I97-RES_hhdet_num!I97</f>
        <v>75754.246480537113</v>
      </c>
      <c r="J97" s="67">
        <f>RES_hhdet_num!I97+RES_hhdet_in!J97-RES_hhdet_num!J97</f>
        <v>70062.007127185236</v>
      </c>
      <c r="K97" s="67">
        <f>RES_hhdet_num!J97+RES_hhdet_in!K97-RES_hhdet_num!K97</f>
        <v>86242.085752001964</v>
      </c>
      <c r="L97" s="67">
        <f>RES_hhdet_num!K97+RES_hhdet_in!L97-RES_hhdet_num!L97</f>
        <v>124049.64726442611</v>
      </c>
      <c r="M97" s="67">
        <f>RES_hhdet_num!L97+RES_hhdet_in!M97-RES_hhdet_num!M97</f>
        <v>153412.38616546663</v>
      </c>
      <c r="N97" s="67">
        <f>RES_hhdet_num!M97+RES_hhdet_in!N97-RES_hhdet_num!N97</f>
        <v>127600.86434075702</v>
      </c>
      <c r="O97" s="67">
        <f>RES_hhdet_num!N97+RES_hhdet_in!O97-RES_hhdet_num!O97</f>
        <v>191610.32564503956</v>
      </c>
      <c r="P97" s="67">
        <f>RES_hhdet_num!O97+RES_hhdet_in!P97-RES_hhdet_num!P97</f>
        <v>212000.39139230805</v>
      </c>
      <c r="Q97" s="67">
        <f>RES_hhdet_num!P97+RES_hhdet_in!Q97-RES_hhdet_num!Q97</f>
        <v>316020.55796650448</v>
      </c>
    </row>
    <row r="98" spans="1:17" ht="12" hidden="1" customHeight="1" x14ac:dyDescent="0.3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3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3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3">
      <c r="A101" s="23" t="s">
        <v>55</v>
      </c>
      <c r="B101" s="67"/>
      <c r="C101" s="67">
        <f>RES_hhdet_num!B101+RES_hhdet_in!C101-RES_hhdet_num!C101</f>
        <v>234034.30750373029</v>
      </c>
      <c r="D101" s="67">
        <f>RES_hhdet_num!C101+RES_hhdet_in!D101-RES_hhdet_num!D101</f>
        <v>254772.94408201007</v>
      </c>
      <c r="E101" s="67">
        <f>RES_hhdet_num!D101+RES_hhdet_in!E101-RES_hhdet_num!E101</f>
        <v>167280.06471528625</v>
      </c>
      <c r="F101" s="67">
        <f>RES_hhdet_num!E101+RES_hhdet_in!F101-RES_hhdet_num!F101</f>
        <v>145967.71796309669</v>
      </c>
      <c r="G101" s="67">
        <f>RES_hhdet_num!F101+RES_hhdet_in!G101-RES_hhdet_num!G101</f>
        <v>145608.59043323505</v>
      </c>
      <c r="H101" s="67">
        <f>RES_hhdet_num!G101+RES_hhdet_in!H101-RES_hhdet_num!H101</f>
        <v>167048.68245209684</v>
      </c>
      <c r="I101" s="67">
        <f>RES_hhdet_num!H101+RES_hhdet_in!I101-RES_hhdet_num!I101</f>
        <v>139127.07596821664</v>
      </c>
      <c r="J101" s="67">
        <f>RES_hhdet_num!I101+RES_hhdet_in!J101-RES_hhdet_num!J101</f>
        <v>142753.61114908988</v>
      </c>
      <c r="K101" s="67">
        <f>RES_hhdet_num!J101+RES_hhdet_in!K101-RES_hhdet_num!K101</f>
        <v>136399.96352257906</v>
      </c>
      <c r="L101" s="67">
        <f>RES_hhdet_num!K101+RES_hhdet_in!L101-RES_hhdet_num!L101</f>
        <v>301952.77397007914</v>
      </c>
      <c r="M101" s="67">
        <f>RES_hhdet_num!L101+RES_hhdet_in!M101-RES_hhdet_num!M101</f>
        <v>436033.97461592499</v>
      </c>
      <c r="N101" s="67">
        <f>RES_hhdet_num!M101+RES_hhdet_in!N101-RES_hhdet_num!N101</f>
        <v>498980.80700190831</v>
      </c>
      <c r="O101" s="67">
        <f>RES_hhdet_num!N101+RES_hhdet_in!O101-RES_hhdet_num!O101</f>
        <v>371567.48783062864</v>
      </c>
      <c r="P101" s="67">
        <f>RES_hhdet_num!O101+RES_hhdet_in!P101-RES_hhdet_num!P101</f>
        <v>247670.45191686647</v>
      </c>
      <c r="Q101" s="67">
        <f>RES_hhdet_num!P101+RES_hhdet_in!Q101-RES_hhdet_num!Q101</f>
        <v>556521.1631135596</v>
      </c>
    </row>
    <row r="102" spans="1:17" ht="12" customHeight="1" x14ac:dyDescent="0.3">
      <c r="A102" s="23" t="s">
        <v>57</v>
      </c>
      <c r="B102" s="67"/>
      <c r="C102" s="67">
        <f>RES_hhdet_num!B102+RES_hhdet_in!C102-RES_hhdet_num!C102</f>
        <v>1225512.7045757519</v>
      </c>
      <c r="D102" s="67">
        <f>RES_hhdet_num!C102+RES_hhdet_in!D102-RES_hhdet_num!D102</f>
        <v>927541.1743627172</v>
      </c>
      <c r="E102" s="67">
        <f>RES_hhdet_num!D102+RES_hhdet_in!E102-RES_hhdet_num!E102</f>
        <v>1304178.5326175727</v>
      </c>
      <c r="F102" s="67">
        <f>RES_hhdet_num!E102+RES_hhdet_in!F102-RES_hhdet_num!F102</f>
        <v>1513072.0596853644</v>
      </c>
      <c r="G102" s="67">
        <f>RES_hhdet_num!F102+RES_hhdet_in!G102-RES_hhdet_num!G102</f>
        <v>1787764.1215176117</v>
      </c>
      <c r="H102" s="67">
        <f>RES_hhdet_num!G102+RES_hhdet_in!H102-RES_hhdet_num!H102</f>
        <v>2093578.2598628756</v>
      </c>
      <c r="I102" s="67">
        <f>RES_hhdet_num!H102+RES_hhdet_in!I102-RES_hhdet_num!I102</f>
        <v>2393876.0994198434</v>
      </c>
      <c r="J102" s="67">
        <f>RES_hhdet_num!I102+RES_hhdet_in!J102-RES_hhdet_num!J102</f>
        <v>2458582.5376297506</v>
      </c>
      <c r="K102" s="67">
        <f>RES_hhdet_num!J102+RES_hhdet_in!K102-RES_hhdet_num!K102</f>
        <v>3198530.8323634546</v>
      </c>
      <c r="L102" s="67">
        <f>RES_hhdet_num!K102+RES_hhdet_in!L102-RES_hhdet_num!L102</f>
        <v>3543861.9938274361</v>
      </c>
      <c r="M102" s="67">
        <f>RES_hhdet_num!L102+RES_hhdet_in!M102-RES_hhdet_num!M102</f>
        <v>4910087.964281708</v>
      </c>
      <c r="N102" s="67">
        <f>RES_hhdet_num!M102+RES_hhdet_in!N102-RES_hhdet_num!N102</f>
        <v>4919773.6405954286</v>
      </c>
      <c r="O102" s="67">
        <f>RES_hhdet_num!N102+RES_hhdet_in!O102-RES_hhdet_num!O102</f>
        <v>5655200.8225193806</v>
      </c>
      <c r="P102" s="67">
        <f>RES_hhdet_num!O102+RES_hhdet_in!P102-RES_hhdet_num!P102</f>
        <v>6765652.1556010861</v>
      </c>
      <c r="Q102" s="67">
        <f>RES_hhdet_num!P102+RES_hhdet_in!Q102-RES_hhdet_num!Q102</f>
        <v>7391900.8006498851</v>
      </c>
    </row>
    <row r="103" spans="1:17" ht="12" customHeight="1" x14ac:dyDescent="0.3">
      <c r="A103" s="29" t="s">
        <v>140</v>
      </c>
      <c r="B103" s="83"/>
      <c r="C103" s="83">
        <f>RES_hhdet_num!B103+RES_hhdet_in!C103-RES_hhdet_num!C103</f>
        <v>1731230.1310392767</v>
      </c>
      <c r="D103" s="83">
        <f>RES_hhdet_num!C103+RES_hhdet_in!D103-RES_hhdet_num!D103</f>
        <v>1651587.4404237717</v>
      </c>
      <c r="E103" s="83">
        <f>RES_hhdet_num!D103+RES_hhdet_in!E103-RES_hhdet_num!E103</f>
        <v>1982177.3130785897</v>
      </c>
      <c r="F103" s="83">
        <f>RES_hhdet_num!E103+RES_hhdet_in!F103-RES_hhdet_num!F103</f>
        <v>1788890.2096809372</v>
      </c>
      <c r="G103" s="83">
        <f>RES_hhdet_num!F103+RES_hhdet_in!G103-RES_hhdet_num!G103</f>
        <v>1580553.1035032906</v>
      </c>
      <c r="H103" s="83">
        <f>RES_hhdet_num!G103+RES_hhdet_in!H103-RES_hhdet_num!H103</f>
        <v>1537993.5825938731</v>
      </c>
      <c r="I103" s="83">
        <f>RES_hhdet_num!H103+RES_hhdet_in!I103-RES_hhdet_num!I103</f>
        <v>1739922.2735526934</v>
      </c>
      <c r="J103" s="83">
        <f>RES_hhdet_num!I103+RES_hhdet_in!J103-RES_hhdet_num!J103</f>
        <v>2321396.3085620627</v>
      </c>
      <c r="K103" s="83">
        <f>RES_hhdet_num!J103+RES_hhdet_in!K103-RES_hhdet_num!K103</f>
        <v>2302545.3980982788</v>
      </c>
      <c r="L103" s="83">
        <f>RES_hhdet_num!K103+RES_hhdet_in!L103-RES_hhdet_num!L103</f>
        <v>3297132.4099777862</v>
      </c>
      <c r="M103" s="83">
        <f>RES_hhdet_num!L103+RES_hhdet_in!M103-RES_hhdet_num!M103</f>
        <v>2991191.7491233088</v>
      </c>
      <c r="N103" s="83">
        <f>RES_hhdet_num!M103+RES_hhdet_in!N103-RES_hhdet_num!N103</f>
        <v>3048713.8177589141</v>
      </c>
      <c r="O103" s="83">
        <f>RES_hhdet_num!N103+RES_hhdet_in!O103-RES_hhdet_num!O103</f>
        <v>3376020.0209579915</v>
      </c>
      <c r="P103" s="83">
        <f>RES_hhdet_num!O103+RES_hhdet_in!P103-RES_hhdet_num!P103</f>
        <v>3340837.9831216298</v>
      </c>
      <c r="Q103" s="83">
        <f>RES_hhdet_num!P103+RES_hhdet_in!Q103-RES_hhdet_num!Q103</f>
        <v>4841555.1226539835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" customHeight="1" x14ac:dyDescent="0.3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3">
      <c r="A107" s="23" t="s">
        <v>153</v>
      </c>
      <c r="B107" s="67"/>
      <c r="C107" s="67">
        <f>RES_hhdet_num!B107+RES_hhdet_in!C107-RES_hhdet_num!C107</f>
        <v>9347.3125</v>
      </c>
      <c r="D107" s="67">
        <f>RES_hhdet_num!C107+RES_hhdet_in!D107-RES_hhdet_num!D107</f>
        <v>9347.3125</v>
      </c>
      <c r="E107" s="67">
        <f>RES_hhdet_num!D107+RES_hhdet_in!E107-RES_hhdet_num!E107</f>
        <v>9465.875</v>
      </c>
      <c r="F107" s="67">
        <f>RES_hhdet_num!E107+RES_hhdet_in!F107-RES_hhdet_num!F107</f>
        <v>9347.3125000000291</v>
      </c>
      <c r="G107" s="67">
        <f>RES_hhdet_num!F107+RES_hhdet_in!G107-RES_hhdet_num!G107</f>
        <v>116201.24999999997</v>
      </c>
      <c r="H107" s="67">
        <f>RES_hhdet_num!G107+RES_hhdet_in!H107-RES_hhdet_num!H107</f>
        <v>588.25</v>
      </c>
      <c r="I107" s="67">
        <f>RES_hhdet_num!H107+RES_hhdet_in!I107-RES_hhdet_num!I107</f>
        <v>588.25</v>
      </c>
      <c r="J107" s="67">
        <f>RES_hhdet_num!I107+RES_hhdet_in!J107-RES_hhdet_num!J107</f>
        <v>588.25</v>
      </c>
      <c r="K107" s="67">
        <f>RES_hhdet_num!J107+RES_hhdet_in!K107-RES_hhdet_num!K107</f>
        <v>588.25</v>
      </c>
      <c r="L107" s="67">
        <f>RES_hhdet_num!K107+RES_hhdet_in!L107-RES_hhdet_num!L107</f>
        <v>1458.8125</v>
      </c>
      <c r="M107" s="67">
        <f>RES_hhdet_num!L107+RES_hhdet_in!M107-RES_hhdet_num!M107</f>
        <v>719.125</v>
      </c>
      <c r="N107" s="67">
        <f>RES_hhdet_num!M107+RES_hhdet_in!N107-RES_hhdet_num!N107</f>
        <v>1431.1250000000291</v>
      </c>
      <c r="O107" s="67">
        <f>RES_hhdet_num!N107+RES_hhdet_in!O107-RES_hhdet_num!O107</f>
        <v>1447.6874999999709</v>
      </c>
      <c r="P107" s="67">
        <f>RES_hhdet_num!O107+RES_hhdet_in!P107-RES_hhdet_num!P107</f>
        <v>11974.6875</v>
      </c>
      <c r="Q107" s="67">
        <f>RES_hhdet_num!P107+RES_hhdet_in!Q107-RES_hhdet_num!Q107</f>
        <v>2732.6875000000291</v>
      </c>
    </row>
    <row r="108" spans="1:17" ht="12" hidden="1" customHeight="1" x14ac:dyDescent="0.3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" customHeight="1" x14ac:dyDescent="0.3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3">
      <c r="A110" s="23" t="s">
        <v>60</v>
      </c>
      <c r="B110" s="67"/>
      <c r="C110" s="67">
        <f>RES_hhdet_num!B110+RES_hhdet_in!C110-RES_hhdet_num!C110</f>
        <v>282</v>
      </c>
      <c r="D110" s="67">
        <f>RES_hhdet_num!C110+RES_hhdet_in!D110-RES_hhdet_num!D110</f>
        <v>271</v>
      </c>
      <c r="E110" s="67">
        <f>RES_hhdet_num!D110+RES_hhdet_in!E110-RES_hhdet_num!E110</f>
        <v>273</v>
      </c>
      <c r="F110" s="67">
        <f>RES_hhdet_num!E110+RES_hhdet_in!F110-RES_hhdet_num!F110</f>
        <v>321</v>
      </c>
      <c r="G110" s="67">
        <f>RES_hhdet_num!F110+RES_hhdet_in!G110-RES_hhdet_num!G110</f>
        <v>1922.5</v>
      </c>
      <c r="H110" s="67">
        <f>RES_hhdet_num!G110+RES_hhdet_in!H110-RES_hhdet_num!H110</f>
        <v>111</v>
      </c>
      <c r="I110" s="67">
        <f>RES_hhdet_num!H110+RES_hhdet_in!I110-RES_hhdet_num!I110</f>
        <v>118.5</v>
      </c>
      <c r="J110" s="67">
        <f>RES_hhdet_num!I110+RES_hhdet_in!J110-RES_hhdet_num!J110</f>
        <v>102</v>
      </c>
      <c r="K110" s="67">
        <f>RES_hhdet_num!J110+RES_hhdet_in!K110-RES_hhdet_num!K110</f>
        <v>347</v>
      </c>
      <c r="L110" s="67">
        <f>RES_hhdet_num!K110+RES_hhdet_in!L110-RES_hhdet_num!L110</f>
        <v>653</v>
      </c>
      <c r="M110" s="67">
        <f>RES_hhdet_num!L110+RES_hhdet_in!M110-RES_hhdet_num!M110</f>
        <v>349.95987055016212</v>
      </c>
      <c r="N110" s="67">
        <f>RES_hhdet_num!M110+RES_hhdet_in!N110-RES_hhdet_num!N110</f>
        <v>476</v>
      </c>
      <c r="O110" s="67">
        <f>RES_hhdet_num!N110+RES_hhdet_in!O110-RES_hhdet_num!O110</f>
        <v>685</v>
      </c>
      <c r="P110" s="67">
        <f>RES_hhdet_num!O110+RES_hhdet_in!P110-RES_hhdet_num!P110</f>
        <v>1555.9999999999982</v>
      </c>
      <c r="Q110" s="67">
        <f>RES_hhdet_num!P110+RES_hhdet_in!Q110-RES_hhdet_num!Q110</f>
        <v>908</v>
      </c>
    </row>
    <row r="111" spans="1:17" ht="12" customHeight="1" x14ac:dyDescent="0.3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3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3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3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3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3">
      <c r="A116" s="23" t="s">
        <v>142</v>
      </c>
      <c r="B116" s="67"/>
      <c r="C116" s="67">
        <f>RES_hhdet_num!B116+RES_hhdet_in!C116-RES_hhdet_num!C116</f>
        <v>13784.25</v>
      </c>
      <c r="D116" s="67">
        <f>RES_hhdet_num!C116+RES_hhdet_in!D116-RES_hhdet_num!D116</f>
        <v>13784.25</v>
      </c>
      <c r="E116" s="67">
        <f>RES_hhdet_num!D116+RES_hhdet_in!E116-RES_hhdet_num!E116</f>
        <v>13908.256488876214</v>
      </c>
      <c r="F116" s="67">
        <f>RES_hhdet_num!E116+RES_hhdet_in!F116-RES_hhdet_num!F116</f>
        <v>14008.237315132283</v>
      </c>
      <c r="G116" s="67">
        <f>RES_hhdet_num!F116+RES_hhdet_in!G116-RES_hhdet_num!G116</f>
        <v>114373.08846369269</v>
      </c>
      <c r="H116" s="67">
        <f>RES_hhdet_num!G116+RES_hhdet_in!H116-RES_hhdet_num!H116</f>
        <v>879.7843100297905</v>
      </c>
      <c r="I116" s="67">
        <f>RES_hhdet_num!H116+RES_hhdet_in!I116-RES_hhdet_num!I116</f>
        <v>904.75</v>
      </c>
      <c r="J116" s="67">
        <f>RES_hhdet_num!I116+RES_hhdet_in!J116-RES_hhdet_num!J116</f>
        <v>980.75</v>
      </c>
      <c r="K116" s="67">
        <f>RES_hhdet_num!J116+RES_hhdet_in!K116-RES_hhdet_num!K116</f>
        <v>2218.5533689640288</v>
      </c>
      <c r="L116" s="67">
        <f>RES_hhdet_num!K116+RES_hhdet_in!L116-RES_hhdet_num!L116</f>
        <v>15792.775610742974</v>
      </c>
      <c r="M116" s="67">
        <f>RES_hhdet_num!L116+RES_hhdet_in!M116-RES_hhdet_num!M116</f>
        <v>11566.525112618576</v>
      </c>
      <c r="N116" s="67">
        <f>RES_hhdet_num!M116+RES_hhdet_in!N116-RES_hhdet_num!N116</f>
        <v>16718.786409734064</v>
      </c>
      <c r="O116" s="67">
        <f>RES_hhdet_num!N116+RES_hhdet_in!O116-RES_hhdet_num!O116</f>
        <v>12530.138046505075</v>
      </c>
      <c r="P116" s="67">
        <f>RES_hhdet_num!O116+RES_hhdet_in!P116-RES_hhdet_num!P116</f>
        <v>15004.795692757296</v>
      </c>
      <c r="Q116" s="67">
        <f>RES_hhdet_num!P116+RES_hhdet_in!Q116-RES_hhdet_num!Q116</f>
        <v>8223.2634435503278</v>
      </c>
    </row>
    <row r="117" spans="1:17" ht="12" customHeight="1" x14ac:dyDescent="0.3">
      <c r="A117" s="23" t="s">
        <v>141</v>
      </c>
      <c r="B117" s="67"/>
      <c r="C117" s="67">
        <f>RES_hhdet_num!B117+RES_hhdet_in!C117-RES_hhdet_num!C117</f>
        <v>237.00000000000045</v>
      </c>
      <c r="D117" s="67">
        <f>RES_hhdet_num!C117+RES_hhdet_in!D117-RES_hhdet_num!D117</f>
        <v>237</v>
      </c>
      <c r="E117" s="67">
        <f>RES_hhdet_num!D117+RES_hhdet_in!E117-RES_hhdet_num!E117</f>
        <v>236.99999999999955</v>
      </c>
      <c r="F117" s="67">
        <f>RES_hhdet_num!E117+RES_hhdet_in!F117-RES_hhdet_num!F117</f>
        <v>316.01737001555875</v>
      </c>
      <c r="G117" s="67">
        <f>RES_hhdet_num!F117+RES_hhdet_in!G117-RES_hhdet_num!G117</f>
        <v>2155.2846269573311</v>
      </c>
      <c r="H117" s="67">
        <f>RES_hhdet_num!G117+RES_hhdet_in!H117-RES_hhdet_num!H117</f>
        <v>50.946753733154765</v>
      </c>
      <c r="I117" s="67">
        <f>RES_hhdet_num!H117+RES_hhdet_in!I117-RES_hhdet_num!I117</f>
        <v>146.42637492816357</v>
      </c>
      <c r="J117" s="67">
        <f>RES_hhdet_num!I117+RES_hhdet_in!J117-RES_hhdet_num!J117</f>
        <v>261.65940942318048</v>
      </c>
      <c r="K117" s="67">
        <f>RES_hhdet_num!J117+RES_hhdet_in!K117-RES_hhdet_num!K117</f>
        <v>299.38760094517056</v>
      </c>
      <c r="L117" s="67">
        <f>RES_hhdet_num!K117+RES_hhdet_in!L117-RES_hhdet_num!L117</f>
        <v>531.51867517770552</v>
      </c>
      <c r="M117" s="67">
        <f>RES_hhdet_num!L117+RES_hhdet_in!M117-RES_hhdet_num!M117</f>
        <v>635.29291331807326</v>
      </c>
      <c r="N117" s="67">
        <f>RES_hhdet_num!M117+RES_hhdet_in!N117-RES_hhdet_num!N117</f>
        <v>1792.2669438070989</v>
      </c>
      <c r="O117" s="67">
        <f>RES_hhdet_num!N117+RES_hhdet_in!O117-RES_hhdet_num!O117</f>
        <v>663.95229678953547</v>
      </c>
      <c r="P117" s="67">
        <f>RES_hhdet_num!O117+RES_hhdet_in!P117-RES_hhdet_num!P117</f>
        <v>1418.9630097003756</v>
      </c>
      <c r="Q117" s="67">
        <f>RES_hhdet_num!P117+RES_hhdet_in!Q117-RES_hhdet_num!Q117</f>
        <v>1791.2506027683921</v>
      </c>
    </row>
    <row r="118" spans="1:17" ht="12" hidden="1" customHeight="1" x14ac:dyDescent="0.3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3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3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3">
      <c r="A121" s="23" t="s">
        <v>57</v>
      </c>
      <c r="B121" s="67"/>
      <c r="C121" s="67">
        <f>RES_hhdet_num!B121+RES_hhdet_in!C121-RES_hhdet_num!C121</f>
        <v>4448.4757778732965</v>
      </c>
      <c r="D121" s="67">
        <f>RES_hhdet_num!C121+RES_hhdet_in!D121-RES_hhdet_num!D121</f>
        <v>4231.1442225965802</v>
      </c>
      <c r="E121" s="67">
        <f>RES_hhdet_num!D121+RES_hhdet_in!E121-RES_hhdet_num!E121</f>
        <v>4223.9999999999927</v>
      </c>
      <c r="F121" s="67">
        <f>RES_hhdet_num!E121+RES_hhdet_in!F121-RES_hhdet_num!F121</f>
        <v>4811.2295244333654</v>
      </c>
      <c r="G121" s="67">
        <f>RES_hhdet_num!F121+RES_hhdet_in!G121-RES_hhdet_num!G121</f>
        <v>32500.895271345456</v>
      </c>
      <c r="H121" s="67">
        <f>RES_hhdet_num!G121+RES_hhdet_in!H121-RES_hhdet_num!H121</f>
        <v>1063.8987635388075</v>
      </c>
      <c r="I121" s="67">
        <f>RES_hhdet_num!H121+RES_hhdet_in!I121-RES_hhdet_num!I121</f>
        <v>887.06339295695943</v>
      </c>
      <c r="J121" s="67">
        <f>RES_hhdet_num!I121+RES_hhdet_in!J121-RES_hhdet_num!J121</f>
        <v>571.54898871271507</v>
      </c>
      <c r="K121" s="67">
        <f>RES_hhdet_num!J121+RES_hhdet_in!K121-RES_hhdet_num!K121</f>
        <v>1129.9288122712605</v>
      </c>
      <c r="L121" s="67">
        <f>RES_hhdet_num!K121+RES_hhdet_in!L121-RES_hhdet_num!L121</f>
        <v>7064.7262985734997</v>
      </c>
      <c r="M121" s="67">
        <f>RES_hhdet_num!L121+RES_hhdet_in!M121-RES_hhdet_num!M121</f>
        <v>3077.0073806745422</v>
      </c>
      <c r="N121" s="67">
        <f>RES_hhdet_num!M121+RES_hhdet_in!N121-RES_hhdet_num!N121</f>
        <v>6336.7134321099802</v>
      </c>
      <c r="O121" s="67">
        <f>RES_hhdet_num!N121+RES_hhdet_in!O121-RES_hhdet_num!O121</f>
        <v>5452.121657784257</v>
      </c>
      <c r="P121" s="67">
        <f>RES_hhdet_num!O121+RES_hhdet_in!P121-RES_hhdet_num!P121</f>
        <v>11270.67023664491</v>
      </c>
      <c r="Q121" s="67">
        <f>RES_hhdet_num!P121+RES_hhdet_in!Q121-RES_hhdet_num!Q121</f>
        <v>2330.8099347765892</v>
      </c>
    </row>
    <row r="122" spans="1:17" ht="12" customHeight="1" x14ac:dyDescent="0.3">
      <c r="A122" s="29" t="s">
        <v>140</v>
      </c>
      <c r="B122" s="83"/>
      <c r="C122" s="83">
        <f>RES_hhdet_num!B122+RES_hhdet_in!C122-RES_hhdet_num!C122</f>
        <v>9972.1913582095731</v>
      </c>
      <c r="D122" s="83">
        <f>RES_hhdet_num!C122+RES_hhdet_in!D122-RES_hhdet_num!D122</f>
        <v>10618.484572947666</v>
      </c>
      <c r="E122" s="83">
        <f>RES_hhdet_num!D122+RES_hhdet_in!E122-RES_hhdet_num!E122</f>
        <v>10643.884738186112</v>
      </c>
      <c r="F122" s="83">
        <f>RES_hhdet_num!E122+RES_hhdet_in!F122-RES_hhdet_num!F122</f>
        <v>10251.808974515574</v>
      </c>
      <c r="G122" s="83">
        <f>RES_hhdet_num!F122+RES_hhdet_in!G122-RES_hhdet_num!G122</f>
        <v>86194.922740255162</v>
      </c>
      <c r="H122" s="83">
        <f>RES_hhdet_num!G122+RES_hhdet_in!H122-RES_hhdet_num!H122</f>
        <v>434.03006004548661</v>
      </c>
      <c r="I122" s="83">
        <f>RES_hhdet_num!H122+RES_hhdet_in!I122-RES_hhdet_num!I122</f>
        <v>1299.7132922234014</v>
      </c>
      <c r="J122" s="83">
        <f>RES_hhdet_num!I122+RES_hhdet_in!J122-RES_hhdet_num!J122</f>
        <v>1288.6625455670728</v>
      </c>
      <c r="K122" s="83">
        <f>RES_hhdet_num!J122+RES_hhdet_in!K122-RES_hhdet_num!K122</f>
        <v>1664.7941286767018</v>
      </c>
      <c r="L122" s="83">
        <f>RES_hhdet_num!K122+RES_hhdet_in!L122-RES_hhdet_num!L122</f>
        <v>5359.9096179333137</v>
      </c>
      <c r="M122" s="83">
        <f>RES_hhdet_num!L122+RES_hhdet_in!M122-RES_hhdet_num!M122</f>
        <v>9054.6872789215122</v>
      </c>
      <c r="N122" s="83">
        <f>RES_hhdet_num!M122+RES_hhdet_in!N122-RES_hhdet_num!N122</f>
        <v>12031.971055116941</v>
      </c>
      <c r="O122" s="83">
        <f>RES_hhdet_num!N122+RES_hhdet_in!O122-RES_hhdet_num!O122</f>
        <v>8795.7151797937549</v>
      </c>
      <c r="P122" s="83">
        <f>RES_hhdet_num!O122+RES_hhdet_in!P122-RES_hhdet_num!P122</f>
        <v>6628.4948609155545</v>
      </c>
      <c r="Q122" s="83">
        <f>RES_hhdet_num!P122+RES_hhdet_in!Q122-RES_hhdet_num!Q122</f>
        <v>12588.008348236297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" customHeight="1" x14ac:dyDescent="0.3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3">
      <c r="A126" s="23" t="s">
        <v>149</v>
      </c>
      <c r="B126" s="67"/>
      <c r="C126" s="67">
        <f>RES_hhdet_num!B126+RES_hhdet_in!C126-RES_hhdet_num!C126</f>
        <v>1605413.5</v>
      </c>
      <c r="D126" s="67">
        <f>RES_hhdet_num!C126+RES_hhdet_in!D126-RES_hhdet_num!D126</f>
        <v>2236913</v>
      </c>
      <c r="E126" s="67">
        <f>RES_hhdet_num!D126+RES_hhdet_in!E126-RES_hhdet_num!E126</f>
        <v>1808851.5</v>
      </c>
      <c r="F126" s="67">
        <f>RES_hhdet_num!E126+RES_hhdet_in!F126-RES_hhdet_num!F126</f>
        <v>1766319.0625</v>
      </c>
      <c r="G126" s="67">
        <f>RES_hhdet_num!F126+RES_hhdet_in!G126-RES_hhdet_num!G126</f>
        <v>1623069.125</v>
      </c>
      <c r="H126" s="67">
        <f>RES_hhdet_num!G126+RES_hhdet_in!H126-RES_hhdet_num!H126</f>
        <v>1602062.375</v>
      </c>
      <c r="I126" s="67">
        <f>RES_hhdet_num!H126+RES_hhdet_in!I126-RES_hhdet_num!I126</f>
        <v>1615167.125</v>
      </c>
      <c r="J126" s="67">
        <f>RES_hhdet_num!I126+RES_hhdet_in!J126-RES_hhdet_num!J126</f>
        <v>1920819.75</v>
      </c>
      <c r="K126" s="67">
        <f>RES_hhdet_num!J126+RES_hhdet_in!K126-RES_hhdet_num!K126</f>
        <v>1928501.875</v>
      </c>
      <c r="L126" s="67">
        <f>RES_hhdet_num!K126+RES_hhdet_in!L126-RES_hhdet_num!L126</f>
        <v>1606721.5</v>
      </c>
      <c r="M126" s="67">
        <f>RES_hhdet_num!L126+RES_hhdet_in!M126-RES_hhdet_num!M126</f>
        <v>1773226.875</v>
      </c>
      <c r="N126" s="67">
        <f>RES_hhdet_num!M126+RES_hhdet_in!N126-RES_hhdet_num!N126</f>
        <v>2448941.8750000037</v>
      </c>
      <c r="O126" s="67">
        <f>RES_hhdet_num!N126+RES_hhdet_in!O126-RES_hhdet_num!O126</f>
        <v>1352124.6874999963</v>
      </c>
      <c r="P126" s="67">
        <f>RES_hhdet_num!O126+RES_hhdet_in!P126-RES_hhdet_num!P126</f>
        <v>1275801.875</v>
      </c>
      <c r="Q126" s="67">
        <f>RES_hhdet_num!P126+RES_hhdet_in!Q126-RES_hhdet_num!Q126</f>
        <v>1209900.3750000037</v>
      </c>
    </row>
    <row r="127" spans="1:17" ht="12" hidden="1" customHeight="1" x14ac:dyDescent="0.3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" customHeight="1" x14ac:dyDescent="0.3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3">
      <c r="A129" s="23" t="s">
        <v>60</v>
      </c>
      <c r="B129" s="67"/>
      <c r="C129" s="67">
        <f>RES_hhdet_num!B129+RES_hhdet_in!C129-RES_hhdet_num!C129</f>
        <v>25396.25</v>
      </c>
      <c r="D129" s="67">
        <f>RES_hhdet_num!C129+RES_hhdet_in!D129-RES_hhdet_num!D129</f>
        <v>26770.249999999942</v>
      </c>
      <c r="E129" s="67">
        <f>RES_hhdet_num!D129+RES_hhdet_in!E129-RES_hhdet_num!E129</f>
        <v>37429.25</v>
      </c>
      <c r="F129" s="67">
        <f>RES_hhdet_num!E129+RES_hhdet_in!F129-RES_hhdet_num!F129</f>
        <v>43243.000000000058</v>
      </c>
      <c r="G129" s="67">
        <f>RES_hhdet_num!F129+RES_hhdet_in!G129-RES_hhdet_num!G129</f>
        <v>49129.999999999942</v>
      </c>
      <c r="H129" s="67">
        <f>RES_hhdet_num!G129+RES_hhdet_in!H129-RES_hhdet_num!H129</f>
        <v>52357.5</v>
      </c>
      <c r="I129" s="67">
        <f>RES_hhdet_num!H129+RES_hhdet_in!I129-RES_hhdet_num!I129</f>
        <v>51994</v>
      </c>
      <c r="J129" s="67">
        <f>RES_hhdet_num!I129+RES_hhdet_in!J129-RES_hhdet_num!J129</f>
        <v>83777.25</v>
      </c>
      <c r="K129" s="67">
        <f>RES_hhdet_num!J129+RES_hhdet_in!K129-RES_hhdet_num!K129</f>
        <v>81550.249999999884</v>
      </c>
      <c r="L129" s="67">
        <f>RES_hhdet_num!K129+RES_hhdet_in!L129-RES_hhdet_num!L129</f>
        <v>59466.554216867429</v>
      </c>
      <c r="M129" s="67">
        <f>RES_hhdet_num!L129+RES_hhdet_in!M129-RES_hhdet_num!M129</f>
        <v>51980.875000000116</v>
      </c>
      <c r="N129" s="67">
        <f>RES_hhdet_num!M129+RES_hhdet_in!N129-RES_hhdet_num!N129</f>
        <v>110507.00000000023</v>
      </c>
      <c r="O129" s="67">
        <f>RES_hhdet_num!N129+RES_hhdet_in!O129-RES_hhdet_num!O129</f>
        <v>77416.312499999302</v>
      </c>
      <c r="P129" s="67">
        <f>RES_hhdet_num!O129+RES_hhdet_in!P129-RES_hhdet_num!P129</f>
        <v>97386.25</v>
      </c>
      <c r="Q129" s="67">
        <f>RES_hhdet_num!P129+RES_hhdet_in!Q129-RES_hhdet_num!Q129</f>
        <v>106061.75000000047</v>
      </c>
    </row>
    <row r="130" spans="1:17" ht="12" customHeight="1" x14ac:dyDescent="0.3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3">
      <c r="A131" s="23" t="s">
        <v>148</v>
      </c>
      <c r="B131" s="67"/>
      <c r="C131" s="67">
        <f>RES_hhdet_num!B131+RES_hhdet_in!C131-RES_hhdet_num!C131</f>
        <v>1258114.697963614</v>
      </c>
      <c r="D131" s="67">
        <f>RES_hhdet_num!C131+RES_hhdet_in!D131-RES_hhdet_num!D131</f>
        <v>1760018.217793446</v>
      </c>
      <c r="E131" s="67">
        <f>RES_hhdet_num!D131+RES_hhdet_in!E131-RES_hhdet_num!E131</f>
        <v>1498609.0986343659</v>
      </c>
      <c r="F131" s="67">
        <f>RES_hhdet_num!E131+RES_hhdet_in!F131-RES_hhdet_num!F131</f>
        <v>1375187.1989389844</v>
      </c>
      <c r="G131" s="67">
        <f>RES_hhdet_num!F131+RES_hhdet_in!G131-RES_hhdet_num!G131</f>
        <v>1287762.0372602828</v>
      </c>
      <c r="H131" s="67">
        <f>RES_hhdet_num!G131+RES_hhdet_in!H131-RES_hhdet_num!H131</f>
        <v>1414452.1996944919</v>
      </c>
      <c r="I131" s="67">
        <f>RES_hhdet_num!H131+RES_hhdet_in!I131-RES_hhdet_num!I131</f>
        <v>1483642.6996037252</v>
      </c>
      <c r="J131" s="67">
        <f>RES_hhdet_num!I131+RES_hhdet_in!J131-RES_hhdet_num!J131</f>
        <v>1797830.6781615168</v>
      </c>
      <c r="K131" s="67">
        <f>RES_hhdet_num!J131+RES_hhdet_in!K131-RES_hhdet_num!K131</f>
        <v>1980009.8549021222</v>
      </c>
      <c r="L131" s="67">
        <f>RES_hhdet_num!K131+RES_hhdet_in!L131-RES_hhdet_num!L131</f>
        <v>1676349.1705600023</v>
      </c>
      <c r="M131" s="67">
        <f>RES_hhdet_num!L131+RES_hhdet_in!M131-RES_hhdet_num!M131</f>
        <v>1697171.9670689031</v>
      </c>
      <c r="N131" s="67">
        <f>RES_hhdet_num!M131+RES_hhdet_in!N131-RES_hhdet_num!N131</f>
        <v>2251805.9595426396</v>
      </c>
      <c r="O131" s="67">
        <f>RES_hhdet_num!N131+RES_hhdet_in!O131-RES_hhdet_num!O131</f>
        <v>1272668.8448998593</v>
      </c>
      <c r="P131" s="67">
        <f>RES_hhdet_num!O131+RES_hhdet_in!P131-RES_hhdet_num!P131</f>
        <v>1255957.8054913469</v>
      </c>
      <c r="Q131" s="67">
        <f>RES_hhdet_num!P131+RES_hhdet_in!Q131-RES_hhdet_num!Q131</f>
        <v>1151058.114523802</v>
      </c>
    </row>
    <row r="132" spans="1:17" ht="12" customHeight="1" x14ac:dyDescent="0.3">
      <c r="A132" s="23" t="s">
        <v>147</v>
      </c>
      <c r="B132" s="67"/>
      <c r="C132" s="67">
        <f>RES_hhdet_num!B132+RES_hhdet_in!C132-RES_hhdet_num!C132</f>
        <v>50632.26137063792</v>
      </c>
      <c r="D132" s="67">
        <f>RES_hhdet_num!C132+RES_hhdet_in!D132-RES_hhdet_num!D132</f>
        <v>38475.904452004703</v>
      </c>
      <c r="E132" s="67">
        <f>RES_hhdet_num!D132+RES_hhdet_in!E132-RES_hhdet_num!E132</f>
        <v>31040.361809589202</v>
      </c>
      <c r="F132" s="67">
        <f>RES_hhdet_num!E132+RES_hhdet_in!F132-RES_hhdet_num!F132</f>
        <v>53620.710813611979</v>
      </c>
      <c r="G132" s="67">
        <f>RES_hhdet_num!F132+RES_hhdet_in!G132-RES_hhdet_num!G132</f>
        <v>28735.668743408285</v>
      </c>
      <c r="H132" s="67">
        <f>RES_hhdet_num!G132+RES_hhdet_in!H132-RES_hhdet_num!H132</f>
        <v>29122.44419170334</v>
      </c>
      <c r="I132" s="67">
        <f>RES_hhdet_num!H132+RES_hhdet_in!I132-RES_hhdet_num!I132</f>
        <v>44737.940433423501</v>
      </c>
      <c r="J132" s="67">
        <f>RES_hhdet_num!I132+RES_hhdet_in!J132-RES_hhdet_num!J132</f>
        <v>50904.883609751239</v>
      </c>
      <c r="K132" s="67">
        <f>RES_hhdet_num!J132+RES_hhdet_in!K132-RES_hhdet_num!K132</f>
        <v>38109.450572597329</v>
      </c>
      <c r="L132" s="67">
        <f>RES_hhdet_num!K132+RES_hhdet_in!L132-RES_hhdet_num!L132</f>
        <v>85788.648940746672</v>
      </c>
      <c r="M132" s="67">
        <f>RES_hhdet_num!L132+RES_hhdet_in!M132-RES_hhdet_num!M132</f>
        <v>80318.691781329922</v>
      </c>
      <c r="N132" s="67">
        <f>RES_hhdet_num!M132+RES_hhdet_in!N132-RES_hhdet_num!N132</f>
        <v>256813.36424099887</v>
      </c>
      <c r="O132" s="67">
        <f>RES_hhdet_num!N132+RES_hhdet_in!O132-RES_hhdet_num!O132</f>
        <v>151783.49036530219</v>
      </c>
      <c r="P132" s="67">
        <f>RES_hhdet_num!O132+RES_hhdet_in!P132-RES_hhdet_num!P132</f>
        <v>128487.99541212944</v>
      </c>
      <c r="Q132" s="67">
        <f>RES_hhdet_num!P132+RES_hhdet_in!Q132-RES_hhdet_num!Q132</f>
        <v>96894.577207135037</v>
      </c>
    </row>
    <row r="133" spans="1:17" ht="12" hidden="1" customHeight="1" x14ac:dyDescent="0.3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3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3">
      <c r="A135" s="23" t="s">
        <v>142</v>
      </c>
      <c r="B135" s="67"/>
      <c r="C135" s="67">
        <f>RES_hhdet_num!B135+RES_hhdet_in!C135-RES_hhdet_num!C135</f>
        <v>619302.09311918868</v>
      </c>
      <c r="D135" s="67">
        <f>RES_hhdet_num!C135+RES_hhdet_in!D135-RES_hhdet_num!D135</f>
        <v>497844.12150584022</v>
      </c>
      <c r="E135" s="67">
        <f>RES_hhdet_num!D135+RES_hhdet_in!E135-RES_hhdet_num!E135</f>
        <v>431276.24713166407</v>
      </c>
      <c r="F135" s="67">
        <f>RES_hhdet_num!E135+RES_hhdet_in!F135-RES_hhdet_num!F135</f>
        <v>349769.55646598269</v>
      </c>
      <c r="G135" s="67">
        <f>RES_hhdet_num!F135+RES_hhdet_in!G135-RES_hhdet_num!G135</f>
        <v>445991.0503346452</v>
      </c>
      <c r="H135" s="67">
        <f>RES_hhdet_num!G135+RES_hhdet_in!H135-RES_hhdet_num!H135</f>
        <v>375242.67162806541</v>
      </c>
      <c r="I135" s="67">
        <f>RES_hhdet_num!H135+RES_hhdet_in!I135-RES_hhdet_num!I135</f>
        <v>363276.1972224866</v>
      </c>
      <c r="J135" s="67">
        <f>RES_hhdet_num!I135+RES_hhdet_in!J135-RES_hhdet_num!J135</f>
        <v>322379.1417764537</v>
      </c>
      <c r="K135" s="67">
        <f>RES_hhdet_num!J135+RES_hhdet_in!K135-RES_hhdet_num!K135</f>
        <v>268735.60209595971</v>
      </c>
      <c r="L135" s="67">
        <f>RES_hhdet_num!K135+RES_hhdet_in!L135-RES_hhdet_num!L135</f>
        <v>215383.42045647604</v>
      </c>
      <c r="M135" s="67">
        <f>RES_hhdet_num!L135+RES_hhdet_in!M135-RES_hhdet_num!M135</f>
        <v>314258.82916609471</v>
      </c>
      <c r="N135" s="67">
        <f>RES_hhdet_num!M135+RES_hhdet_in!N135-RES_hhdet_num!N135</f>
        <v>147693.18524383538</v>
      </c>
      <c r="O135" s="67">
        <f>RES_hhdet_num!N135+RES_hhdet_in!O135-RES_hhdet_num!O135</f>
        <v>135343.4661277323</v>
      </c>
      <c r="P135" s="67">
        <f>RES_hhdet_num!O135+RES_hhdet_in!P135-RES_hhdet_num!P135</f>
        <v>155229.6260888931</v>
      </c>
      <c r="Q135" s="67">
        <f>RES_hhdet_num!P135+RES_hhdet_in!Q135-RES_hhdet_num!Q135</f>
        <v>145123.66378012561</v>
      </c>
    </row>
    <row r="136" spans="1:17" ht="12" customHeight="1" x14ac:dyDescent="0.3">
      <c r="A136" s="23" t="s">
        <v>141</v>
      </c>
      <c r="B136" s="67"/>
      <c r="C136" s="67">
        <f>RES_hhdet_num!B136+RES_hhdet_in!C136-RES_hhdet_num!C136</f>
        <v>17838.511359239237</v>
      </c>
      <c r="D136" s="67">
        <f>RES_hhdet_num!C136+RES_hhdet_in!D136-RES_hhdet_num!D136</f>
        <v>9560.4776988673912</v>
      </c>
      <c r="E136" s="67">
        <f>RES_hhdet_num!D136+RES_hhdet_in!E136-RES_hhdet_num!E136</f>
        <v>10025.154967441857</v>
      </c>
      <c r="F136" s="67">
        <f>RES_hhdet_num!E136+RES_hhdet_in!F136-RES_hhdet_num!F136</f>
        <v>16547.708944990452</v>
      </c>
      <c r="G136" s="67">
        <f>RES_hhdet_num!F136+RES_hhdet_in!G136-RES_hhdet_num!G136</f>
        <v>9248.8982306103935</v>
      </c>
      <c r="H136" s="67">
        <f>RES_hhdet_num!G136+RES_hhdet_in!H136-RES_hhdet_num!H136</f>
        <v>11212.030656147064</v>
      </c>
      <c r="I136" s="67">
        <f>RES_hhdet_num!H136+RES_hhdet_in!I136-RES_hhdet_num!I136</f>
        <v>34382.585301473795</v>
      </c>
      <c r="J136" s="67">
        <f>RES_hhdet_num!I136+RES_hhdet_in!J136-RES_hhdet_num!J136</f>
        <v>9912.8270996712308</v>
      </c>
      <c r="K136" s="67">
        <f>RES_hhdet_num!J136+RES_hhdet_in!K136-RES_hhdet_num!K136</f>
        <v>12265.857173171418</v>
      </c>
      <c r="L136" s="67">
        <f>RES_hhdet_num!K136+RES_hhdet_in!L136-RES_hhdet_num!L136</f>
        <v>15455.797120032999</v>
      </c>
      <c r="M136" s="67">
        <f>RES_hhdet_num!L136+RES_hhdet_in!M136-RES_hhdet_num!M136</f>
        <v>16220.936631472141</v>
      </c>
      <c r="N136" s="67">
        <f>RES_hhdet_num!M136+RES_hhdet_in!N136-RES_hhdet_num!N136</f>
        <v>22348.06246481448</v>
      </c>
      <c r="O136" s="67">
        <f>RES_hhdet_num!N136+RES_hhdet_in!O136-RES_hhdet_num!O136</f>
        <v>28147.224363626723</v>
      </c>
      <c r="P136" s="67">
        <f>RES_hhdet_num!O136+RES_hhdet_in!P136-RES_hhdet_num!P136</f>
        <v>41998.021886925831</v>
      </c>
      <c r="Q136" s="67">
        <f>RES_hhdet_num!P136+RES_hhdet_in!Q136-RES_hhdet_num!Q136</f>
        <v>24125.356100154575</v>
      </c>
    </row>
    <row r="137" spans="1:17" ht="12" hidden="1" customHeight="1" x14ac:dyDescent="0.3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3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3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3">
      <c r="A140" s="23" t="s">
        <v>57</v>
      </c>
      <c r="B140" s="67"/>
      <c r="C140" s="67">
        <f>RES_hhdet_num!B140+RES_hhdet_in!C140-RES_hhdet_num!C140</f>
        <v>833943.63216968812</v>
      </c>
      <c r="D140" s="67">
        <f>RES_hhdet_num!C140+RES_hhdet_in!D140-RES_hhdet_num!D140</f>
        <v>946505.68037065677</v>
      </c>
      <c r="E140" s="67">
        <f>RES_hhdet_num!D140+RES_hhdet_in!E140-RES_hhdet_num!E140</f>
        <v>937670.56322201062</v>
      </c>
      <c r="F140" s="67">
        <f>RES_hhdet_num!E140+RES_hhdet_in!F140-RES_hhdet_num!F140</f>
        <v>938946.46624137089</v>
      </c>
      <c r="G140" s="67">
        <f>RES_hhdet_num!F140+RES_hhdet_in!G140-RES_hhdet_num!G140</f>
        <v>980797.51239933725</v>
      </c>
      <c r="H140" s="67">
        <f>RES_hhdet_num!G140+RES_hhdet_in!H140-RES_hhdet_num!H140</f>
        <v>834077.6862782836</v>
      </c>
      <c r="I140" s="67">
        <f>RES_hhdet_num!H140+RES_hhdet_in!I140-RES_hhdet_num!I140</f>
        <v>1201446.5136826234</v>
      </c>
      <c r="J140" s="67">
        <f>RES_hhdet_num!I140+RES_hhdet_in!J140-RES_hhdet_num!J140</f>
        <v>831666.8126932513</v>
      </c>
      <c r="K140" s="67">
        <f>RES_hhdet_num!J140+RES_hhdet_in!K140-RES_hhdet_num!K140</f>
        <v>1327105.5135239502</v>
      </c>
      <c r="L140" s="67">
        <f>RES_hhdet_num!K140+RES_hhdet_in!L140-RES_hhdet_num!L140</f>
        <v>824461.4060179349</v>
      </c>
      <c r="M140" s="67">
        <f>RES_hhdet_num!L140+RES_hhdet_in!M140-RES_hhdet_num!M140</f>
        <v>872619.58803505171</v>
      </c>
      <c r="N140" s="67">
        <f>RES_hhdet_num!M140+RES_hhdet_in!N140-RES_hhdet_num!N140</f>
        <v>1164112.6842343435</v>
      </c>
      <c r="O140" s="67">
        <f>RES_hhdet_num!N140+RES_hhdet_in!O140-RES_hhdet_num!O140</f>
        <v>699321.10952377412</v>
      </c>
      <c r="P140" s="67">
        <f>RES_hhdet_num!O140+RES_hhdet_in!P140-RES_hhdet_num!P140</f>
        <v>640025.32943071052</v>
      </c>
      <c r="Q140" s="67">
        <f>RES_hhdet_num!P140+RES_hhdet_in!Q140-RES_hhdet_num!Q140</f>
        <v>869266.66112812888</v>
      </c>
    </row>
    <row r="141" spans="1:17" ht="12" customHeight="1" x14ac:dyDescent="0.3">
      <c r="A141" s="29" t="s">
        <v>140</v>
      </c>
      <c r="B141" s="83"/>
      <c r="C141" s="83">
        <f>RES_hhdet_num!B141+RES_hhdet_in!C141-RES_hhdet_num!C141</f>
        <v>1865813.9178958237</v>
      </c>
      <c r="D141" s="83">
        <f>RES_hhdet_num!C141+RES_hhdet_in!D141-RES_hhdet_num!D141</f>
        <v>2540325.2456488796</v>
      </c>
      <c r="E141" s="83">
        <f>RES_hhdet_num!D141+RES_hhdet_in!E141-RES_hhdet_num!E141</f>
        <v>1918966.5047272295</v>
      </c>
      <c r="F141" s="83">
        <f>RES_hhdet_num!E141+RES_hhdet_in!F141-RES_hhdet_num!F141</f>
        <v>2087587.5479049496</v>
      </c>
      <c r="G141" s="83">
        <f>RES_hhdet_num!F141+RES_hhdet_in!G141-RES_hhdet_num!G141</f>
        <v>1774846.613340985</v>
      </c>
      <c r="H141" s="83">
        <f>RES_hhdet_num!G141+RES_hhdet_in!H141-RES_hhdet_num!H141</f>
        <v>1788780.1236895397</v>
      </c>
      <c r="I141" s="83">
        <f>RES_hhdet_num!H141+RES_hhdet_in!I141-RES_hhdet_num!I141</f>
        <v>1752208.2094318643</v>
      </c>
      <c r="J141" s="83">
        <f>RES_hhdet_num!I141+RES_hhdet_in!J141-RES_hhdet_num!J141</f>
        <v>2070977.4984158799</v>
      </c>
      <c r="K141" s="83">
        <f>RES_hhdet_num!J141+RES_hhdet_in!K141-RES_hhdet_num!K141</f>
        <v>3726092.2764478661</v>
      </c>
      <c r="L141" s="83">
        <f>RES_hhdet_num!K141+RES_hhdet_in!L141-RES_hhdet_num!L141</f>
        <v>2829005.6536014415</v>
      </c>
      <c r="M141" s="83">
        <f>RES_hhdet_num!L141+RES_hhdet_in!M141-RES_hhdet_num!M141</f>
        <v>2841114.3848564588</v>
      </c>
      <c r="N141" s="83">
        <f>RES_hhdet_num!M141+RES_hhdet_in!N141-RES_hhdet_num!N141</f>
        <v>3368458.4757417031</v>
      </c>
      <c r="O141" s="83">
        <f>RES_hhdet_num!N141+RES_hhdet_in!O141-RES_hhdet_num!O141</f>
        <v>2744082.3113914877</v>
      </c>
      <c r="P141" s="83">
        <f>RES_hhdet_num!O141+RES_hhdet_in!P141-RES_hhdet_num!P141</f>
        <v>2449327.0687281117</v>
      </c>
      <c r="Q141" s="83">
        <f>RES_hhdet_num!P141+RES_hhdet_in!Q141-RES_hhdet_num!Q141</f>
        <v>2887663.0378195755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" customHeight="1" x14ac:dyDescent="0.3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3">
      <c r="A145" s="23" t="s">
        <v>60</v>
      </c>
      <c r="B145" s="67"/>
      <c r="C145" s="67">
        <f>RES_hhdet_num!B145+RES_hhdet_in!C145-RES_hhdet_num!C145</f>
        <v>65827.5</v>
      </c>
      <c r="D145" s="67">
        <f>RES_hhdet_num!C145+RES_hhdet_in!D145-RES_hhdet_num!D145</f>
        <v>65827.5</v>
      </c>
      <c r="E145" s="67">
        <f>RES_hhdet_num!D145+RES_hhdet_in!E145-RES_hhdet_num!E145</f>
        <v>65827.5</v>
      </c>
      <c r="F145" s="67">
        <f>RES_hhdet_num!E145+RES_hhdet_in!F145-RES_hhdet_num!F145</f>
        <v>65827.5</v>
      </c>
      <c r="G145" s="67">
        <f>RES_hhdet_num!F145+RES_hhdet_in!G145-RES_hhdet_num!G145</f>
        <v>65827.5</v>
      </c>
      <c r="H145" s="67">
        <f>RES_hhdet_num!G145+RES_hhdet_in!H145-RES_hhdet_num!H145</f>
        <v>65827.5</v>
      </c>
      <c r="I145" s="67">
        <f>RES_hhdet_num!H145+RES_hhdet_in!I145-RES_hhdet_num!I145</f>
        <v>65827.5</v>
      </c>
      <c r="J145" s="67">
        <f>RES_hhdet_num!I145+RES_hhdet_in!J145-RES_hhdet_num!J145</f>
        <v>65827.5</v>
      </c>
      <c r="K145" s="67">
        <f>RES_hhdet_num!J145+RES_hhdet_in!K145-RES_hhdet_num!K145</f>
        <v>65827.5</v>
      </c>
      <c r="L145" s="67">
        <f>RES_hhdet_num!K145+RES_hhdet_in!L145-RES_hhdet_num!L145</f>
        <v>65827.5</v>
      </c>
      <c r="M145" s="67">
        <f>RES_hhdet_num!L145+RES_hhdet_in!M145-RES_hhdet_num!M145</f>
        <v>65827.5</v>
      </c>
      <c r="N145" s="67">
        <f>RES_hhdet_num!M145+RES_hhdet_in!N145-RES_hhdet_num!N145</f>
        <v>65827.500000000931</v>
      </c>
      <c r="O145" s="67">
        <f>RES_hhdet_num!N145+RES_hhdet_in!O145-RES_hhdet_num!O145</f>
        <v>65827.499999999069</v>
      </c>
      <c r="P145" s="67">
        <f>RES_hhdet_num!O145+RES_hhdet_in!P145-RES_hhdet_num!P145</f>
        <v>65827.5</v>
      </c>
      <c r="Q145" s="67">
        <f>RES_hhdet_num!P145+RES_hhdet_in!Q145-RES_hhdet_num!Q145</f>
        <v>65827.500000001863</v>
      </c>
    </row>
    <row r="146" spans="1:17" ht="12.9" customHeight="1" x14ac:dyDescent="0.3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3">
      <c r="A147" s="23" t="s">
        <v>60</v>
      </c>
      <c r="B147" s="67"/>
      <c r="C147" s="67">
        <f>RES_hhdet_num!B147+RES_hhdet_in!C147-RES_hhdet_num!C147</f>
        <v>47931.400000000081</v>
      </c>
      <c r="D147" s="67">
        <f>RES_hhdet_num!C147+RES_hhdet_in!D147-RES_hhdet_num!D147</f>
        <v>45571.899999999907</v>
      </c>
      <c r="E147" s="67">
        <f>RES_hhdet_num!D147+RES_hhdet_in!E147-RES_hhdet_num!E147</f>
        <v>52826.75</v>
      </c>
      <c r="F147" s="67">
        <f>RES_hhdet_num!E147+RES_hhdet_in!F147-RES_hhdet_num!F147</f>
        <v>50349.70000000007</v>
      </c>
      <c r="G147" s="67">
        <f>RES_hhdet_num!F147+RES_hhdet_in!G147-RES_hhdet_num!G147</f>
        <v>56794.149999999907</v>
      </c>
      <c r="H147" s="67">
        <f>RES_hhdet_num!G147+RES_hhdet_in!H147-RES_hhdet_num!H147</f>
        <v>58264.999999999884</v>
      </c>
      <c r="I147" s="67">
        <f>RES_hhdet_num!H147+RES_hhdet_in!I147-RES_hhdet_num!I147</f>
        <v>56274.649999999907</v>
      </c>
      <c r="J147" s="67">
        <f>RES_hhdet_num!I147+RES_hhdet_in!J147-RES_hhdet_num!J147</f>
        <v>52997.000000000233</v>
      </c>
      <c r="K147" s="67">
        <f>RES_hhdet_num!J147+RES_hhdet_in!K147-RES_hhdet_num!K147</f>
        <v>52447.050000000047</v>
      </c>
      <c r="L147" s="67">
        <f>RES_hhdet_num!K147+RES_hhdet_in!L147-RES_hhdet_num!L147</f>
        <v>69840.699999999953</v>
      </c>
      <c r="M147" s="67">
        <f>RES_hhdet_num!L147+RES_hhdet_in!M147-RES_hhdet_num!M147</f>
        <v>85474.399999999907</v>
      </c>
      <c r="N147" s="67">
        <f>RES_hhdet_num!M147+RES_hhdet_in!N147-RES_hhdet_num!N147</f>
        <v>83051.999999999069</v>
      </c>
      <c r="O147" s="67">
        <f>RES_hhdet_num!N147+RES_hhdet_in!O147-RES_hhdet_num!O147</f>
        <v>97306.299999999814</v>
      </c>
      <c r="P147" s="67">
        <f>RES_hhdet_num!O147+RES_hhdet_in!P147-RES_hhdet_num!P147</f>
        <v>104071.29999999981</v>
      </c>
      <c r="Q147" s="67">
        <f>RES_hhdet_num!P147+RES_hhdet_in!Q147-RES_hhdet_num!Q147</f>
        <v>129841.20000000158</v>
      </c>
    </row>
    <row r="148" spans="1:17" ht="12" customHeight="1" x14ac:dyDescent="0.3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3">
      <c r="A149" s="23" t="s">
        <v>144</v>
      </c>
      <c r="B149" s="67"/>
      <c r="C149" s="67">
        <f>RES_hhdet_num!B149+RES_hhdet_in!C149-RES_hhdet_num!C149</f>
        <v>67627.126109441859</v>
      </c>
      <c r="D149" s="67">
        <f>RES_hhdet_num!C149+RES_hhdet_in!D149-RES_hhdet_num!D149</f>
        <v>40912.888449485297</v>
      </c>
      <c r="E149" s="67">
        <f>RES_hhdet_num!D149+RES_hhdet_in!E149-RES_hhdet_num!E149</f>
        <v>29769.159670723835</v>
      </c>
      <c r="F149" s="67">
        <f>RES_hhdet_num!E149+RES_hhdet_in!F149-RES_hhdet_num!F149</f>
        <v>44776.818913700583</v>
      </c>
      <c r="G149" s="67">
        <f>RES_hhdet_num!F149+RES_hhdet_in!G149-RES_hhdet_num!G149</f>
        <v>54228.102467090357</v>
      </c>
      <c r="H149" s="67">
        <f>RES_hhdet_num!G149+RES_hhdet_in!H149-RES_hhdet_num!H149</f>
        <v>48015.157271268487</v>
      </c>
      <c r="I149" s="67">
        <f>RES_hhdet_num!H149+RES_hhdet_in!I149-RES_hhdet_num!I149</f>
        <v>38282.956188621989</v>
      </c>
      <c r="J149" s="67">
        <f>RES_hhdet_num!I149+RES_hhdet_in!J149-RES_hhdet_num!J149</f>
        <v>34436.870976494043</v>
      </c>
      <c r="K149" s="67">
        <f>RES_hhdet_num!J149+RES_hhdet_in!K149-RES_hhdet_num!K149</f>
        <v>44795.779040074092</v>
      </c>
      <c r="L149" s="67">
        <f>RES_hhdet_num!K149+RES_hhdet_in!L149-RES_hhdet_num!L149</f>
        <v>18342.522148941935</v>
      </c>
      <c r="M149" s="67">
        <f>RES_hhdet_num!L149+RES_hhdet_in!M149-RES_hhdet_num!M149</f>
        <v>127427.31636157617</v>
      </c>
      <c r="N149" s="67">
        <f>RES_hhdet_num!M149+RES_hhdet_in!N149-RES_hhdet_num!N149</f>
        <v>37268.854242455593</v>
      </c>
      <c r="O149" s="67">
        <f>RES_hhdet_num!N149+RES_hhdet_in!O149-RES_hhdet_num!O149</f>
        <v>27436.026207651099</v>
      </c>
      <c r="P149" s="67">
        <f>RES_hhdet_num!O149+RES_hhdet_in!P149-RES_hhdet_num!P149</f>
        <v>32640.799473942374</v>
      </c>
      <c r="Q149" s="67">
        <f>RES_hhdet_num!P149+RES_hhdet_in!Q149-RES_hhdet_num!Q149</f>
        <v>9865.8718550074555</v>
      </c>
    </row>
    <row r="150" spans="1:17" ht="12" customHeight="1" x14ac:dyDescent="0.3">
      <c r="A150" s="23" t="s">
        <v>143</v>
      </c>
      <c r="B150" s="67"/>
      <c r="C150" s="67">
        <f>RES_hhdet_num!B150+RES_hhdet_in!C150-RES_hhdet_num!C150</f>
        <v>1832.9441809840173</v>
      </c>
      <c r="D150" s="67">
        <f>RES_hhdet_num!C150+RES_hhdet_in!D150-RES_hhdet_num!D150</f>
        <v>1309.0524346267175</v>
      </c>
      <c r="E150" s="67">
        <f>RES_hhdet_num!D150+RES_hhdet_in!E150-RES_hhdet_num!E150</f>
        <v>3496.5326777011069</v>
      </c>
      <c r="F150" s="67">
        <f>RES_hhdet_num!E150+RES_hhdet_in!F150-RES_hhdet_num!F150</f>
        <v>734.273091215764</v>
      </c>
      <c r="G150" s="67">
        <f>RES_hhdet_num!F150+RES_hhdet_in!G150-RES_hhdet_num!G150</f>
        <v>1488.9911648946945</v>
      </c>
      <c r="H150" s="67">
        <f>RES_hhdet_num!G150+RES_hhdet_in!H150-RES_hhdet_num!H150</f>
        <v>905.60789088219826</v>
      </c>
      <c r="I150" s="67">
        <f>RES_hhdet_num!H150+RES_hhdet_in!I150-RES_hhdet_num!I150</f>
        <v>894.64152362854657</v>
      </c>
      <c r="J150" s="67">
        <f>RES_hhdet_num!I150+RES_hhdet_in!J150-RES_hhdet_num!J150</f>
        <v>765.13153208395306</v>
      </c>
      <c r="K150" s="67">
        <f>RES_hhdet_num!J150+RES_hhdet_in!K150-RES_hhdet_num!K150</f>
        <v>1568.0074490562729</v>
      </c>
      <c r="L150" s="67">
        <f>RES_hhdet_num!K150+RES_hhdet_in!L150-RES_hhdet_num!L150</f>
        <v>1469.268431071745</v>
      </c>
      <c r="M150" s="67">
        <f>RES_hhdet_num!L150+RES_hhdet_in!M150-RES_hhdet_num!M150</f>
        <v>12781.888361512014</v>
      </c>
      <c r="N150" s="67">
        <f>RES_hhdet_num!M150+RES_hhdet_in!N150-RES_hhdet_num!N150</f>
        <v>4433.6607309036044</v>
      </c>
      <c r="O150" s="67">
        <f>RES_hhdet_num!N150+RES_hhdet_in!O150-RES_hhdet_num!O150</f>
        <v>2605.0162004816011</v>
      </c>
      <c r="P150" s="67">
        <f>RES_hhdet_num!O150+RES_hhdet_in!P150-RES_hhdet_num!P150</f>
        <v>3680.0409274846243</v>
      </c>
      <c r="Q150" s="67">
        <f>RES_hhdet_num!P150+RES_hhdet_in!Q150-RES_hhdet_num!Q150</f>
        <v>2222.3571761698549</v>
      </c>
    </row>
    <row r="151" spans="1:17" ht="12" hidden="1" customHeight="1" x14ac:dyDescent="0.3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3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3">
      <c r="A153" s="23" t="s">
        <v>142</v>
      </c>
      <c r="B153" s="67"/>
      <c r="C153" s="67">
        <f>RES_hhdet_num!B153+RES_hhdet_in!C153-RES_hhdet_num!C153</f>
        <v>67111.85817518516</v>
      </c>
      <c r="D153" s="67">
        <f>RES_hhdet_num!C153+RES_hhdet_in!D153-RES_hhdet_num!D153</f>
        <v>67083</v>
      </c>
      <c r="E153" s="67">
        <f>RES_hhdet_num!D153+RES_hhdet_in!E153-RES_hhdet_num!E153</f>
        <v>140096.35094968043</v>
      </c>
      <c r="F153" s="67">
        <f>RES_hhdet_num!E153+RES_hhdet_in!F153-RES_hhdet_num!F153</f>
        <v>67009.965063689044</v>
      </c>
      <c r="G153" s="67">
        <f>RES_hhdet_num!F153+RES_hhdet_in!G153-RES_hhdet_num!G153</f>
        <v>68542.999953185674</v>
      </c>
      <c r="H153" s="67">
        <f>RES_hhdet_num!G153+RES_hhdet_in!H153-RES_hhdet_num!H153</f>
        <v>67962.999654616695</v>
      </c>
      <c r="I153" s="67">
        <f>RES_hhdet_num!H153+RES_hhdet_in!I153-RES_hhdet_num!I153</f>
        <v>70832.581196958199</v>
      </c>
      <c r="J153" s="67">
        <f>RES_hhdet_num!I153+RES_hhdet_in!J153-RES_hhdet_num!J153</f>
        <v>68356.202940050978</v>
      </c>
      <c r="K153" s="67">
        <f>RES_hhdet_num!J153+RES_hhdet_in!K153-RES_hhdet_num!K153</f>
        <v>307669.65087802848</v>
      </c>
      <c r="L153" s="67">
        <f>RES_hhdet_num!K153+RES_hhdet_in!L153-RES_hhdet_num!L153</f>
        <v>338932.07144419197</v>
      </c>
      <c r="M153" s="67">
        <f>RES_hhdet_num!L153+RES_hhdet_in!M153-RES_hhdet_num!M153</f>
        <v>389099.64453950617</v>
      </c>
      <c r="N153" s="67">
        <f>RES_hhdet_num!M153+RES_hhdet_in!N153-RES_hhdet_num!N153</f>
        <v>377528.59787342977</v>
      </c>
      <c r="O153" s="67">
        <f>RES_hhdet_num!N153+RES_hhdet_in!O153-RES_hhdet_num!O153</f>
        <v>431595.94205481559</v>
      </c>
      <c r="P153" s="67">
        <f>RES_hhdet_num!O153+RES_hhdet_in!P153-RES_hhdet_num!P153</f>
        <v>442627.42976628803</v>
      </c>
      <c r="Q153" s="67">
        <f>RES_hhdet_num!P153+RES_hhdet_in!Q153-RES_hhdet_num!Q153</f>
        <v>384823.61361015216</v>
      </c>
    </row>
    <row r="154" spans="1:17" ht="12" customHeight="1" x14ac:dyDescent="0.3">
      <c r="A154" s="23" t="s">
        <v>141</v>
      </c>
      <c r="B154" s="67"/>
      <c r="C154" s="67">
        <f>RES_hhdet_num!B154+RES_hhdet_in!C154-RES_hhdet_num!C154</f>
        <v>7672.7652455036005</v>
      </c>
      <c r="D154" s="67">
        <f>RES_hhdet_num!C154+RES_hhdet_in!D154-RES_hhdet_num!D154</f>
        <v>6666.4307032634315</v>
      </c>
      <c r="E154" s="67">
        <f>RES_hhdet_num!D154+RES_hhdet_in!E154-RES_hhdet_num!E154</f>
        <v>7681.7346068890474</v>
      </c>
      <c r="F154" s="67">
        <f>RES_hhdet_num!E154+RES_hhdet_in!F154-RES_hhdet_num!F154</f>
        <v>6629.5667113149102</v>
      </c>
      <c r="G154" s="67">
        <f>RES_hhdet_num!F154+RES_hhdet_in!G154-RES_hhdet_num!G154</f>
        <v>5684.002789927501</v>
      </c>
      <c r="H154" s="67">
        <f>RES_hhdet_num!G154+RES_hhdet_in!H154-RES_hhdet_num!H154</f>
        <v>6543.7179192336043</v>
      </c>
      <c r="I154" s="67">
        <f>RES_hhdet_num!H154+RES_hhdet_in!I154-RES_hhdet_num!I154</f>
        <v>7529.2911236518994</v>
      </c>
      <c r="J154" s="67">
        <f>RES_hhdet_num!I154+RES_hhdet_in!J154-RES_hhdet_num!J154</f>
        <v>7407.0646879883134</v>
      </c>
      <c r="K154" s="67">
        <f>RES_hhdet_num!J154+RES_hhdet_in!K154-RES_hhdet_num!K154</f>
        <v>12234.600090273307</v>
      </c>
      <c r="L154" s="67">
        <f>RES_hhdet_num!K154+RES_hhdet_in!L154-RES_hhdet_num!L154</f>
        <v>24272.739052722289</v>
      </c>
      <c r="M154" s="67">
        <f>RES_hhdet_num!L154+RES_hhdet_in!M154-RES_hhdet_num!M154</f>
        <v>32907.719770818017</v>
      </c>
      <c r="N154" s="67">
        <f>RES_hhdet_num!M154+RES_hhdet_in!N154-RES_hhdet_num!N154</f>
        <v>26297.905325087951</v>
      </c>
      <c r="O154" s="67">
        <f>RES_hhdet_num!N154+RES_hhdet_in!O154-RES_hhdet_num!O154</f>
        <v>43263.627406647545</v>
      </c>
      <c r="P154" s="67">
        <f>RES_hhdet_num!O154+RES_hhdet_in!P154-RES_hhdet_num!P154</f>
        <v>48109.922933354974</v>
      </c>
      <c r="Q154" s="67">
        <f>RES_hhdet_num!P154+RES_hhdet_in!Q154-RES_hhdet_num!Q154</f>
        <v>96933.958005236927</v>
      </c>
    </row>
    <row r="155" spans="1:17" ht="12" hidden="1" customHeight="1" x14ac:dyDescent="0.3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3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3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3">
      <c r="A158" s="23" t="s">
        <v>57</v>
      </c>
      <c r="B158" s="67"/>
      <c r="C158" s="67">
        <f>RES_hhdet_num!B158+RES_hhdet_in!C158-RES_hhdet_num!C158</f>
        <v>16492.003843426734</v>
      </c>
      <c r="D158" s="67">
        <f>RES_hhdet_num!C158+RES_hhdet_in!D158-RES_hhdet_num!D158</f>
        <v>20241.235570558463</v>
      </c>
      <c r="E158" s="67">
        <f>RES_hhdet_num!D158+RES_hhdet_in!E158-RES_hhdet_num!E158</f>
        <v>17020.662257720833</v>
      </c>
      <c r="F158" s="67">
        <f>RES_hhdet_num!E158+RES_hhdet_in!F158-RES_hhdet_num!F158</f>
        <v>17074.962249544216</v>
      </c>
      <c r="G158" s="67">
        <f>RES_hhdet_num!F158+RES_hhdet_in!G158-RES_hhdet_num!G158</f>
        <v>28197.566475990345</v>
      </c>
      <c r="H158" s="67">
        <f>RES_hhdet_num!G158+RES_hhdet_in!H158-RES_hhdet_num!H158</f>
        <v>53244.525030709046</v>
      </c>
      <c r="I158" s="67">
        <f>RES_hhdet_num!H158+RES_hhdet_in!I158-RES_hhdet_num!I158</f>
        <v>47284.878735070466</v>
      </c>
      <c r="J158" s="67">
        <f>RES_hhdet_num!I158+RES_hhdet_in!J158-RES_hhdet_num!J158</f>
        <v>14822.090498117264</v>
      </c>
      <c r="K158" s="67">
        <f>RES_hhdet_num!J158+RES_hhdet_in!K158-RES_hhdet_num!K158</f>
        <v>70624.692017461872</v>
      </c>
      <c r="L158" s="67">
        <f>RES_hhdet_num!K158+RES_hhdet_in!L158-RES_hhdet_num!L158</f>
        <v>48705.642643679632</v>
      </c>
      <c r="M158" s="67">
        <f>RES_hhdet_num!L158+RES_hhdet_in!M158-RES_hhdet_num!M158</f>
        <v>76116.880348096602</v>
      </c>
      <c r="N158" s="67">
        <f>RES_hhdet_num!M158+RES_hhdet_in!N158-RES_hhdet_num!N158</f>
        <v>75204.351856886293</v>
      </c>
      <c r="O158" s="67">
        <f>RES_hhdet_num!N158+RES_hhdet_in!O158-RES_hhdet_num!O158</f>
        <v>73843.784372470574</v>
      </c>
      <c r="P158" s="67">
        <f>RES_hhdet_num!O158+RES_hhdet_in!P158-RES_hhdet_num!P158</f>
        <v>69258.903891087626</v>
      </c>
      <c r="Q158" s="67">
        <f>RES_hhdet_num!P158+RES_hhdet_in!Q158-RES_hhdet_num!Q158</f>
        <v>62273.239291345002</v>
      </c>
    </row>
    <row r="159" spans="1:17" ht="12" customHeight="1" x14ac:dyDescent="0.3">
      <c r="A159" s="29" t="s">
        <v>140</v>
      </c>
      <c r="B159" s="83"/>
      <c r="C159" s="83">
        <f>RES_hhdet_num!B159+RES_hhdet_in!C159-RES_hhdet_num!C159</f>
        <v>94734.727962824516</v>
      </c>
      <c r="D159" s="83">
        <f>RES_hhdet_num!C159+RES_hhdet_in!D159-RES_hhdet_num!D159</f>
        <v>87137.982375940541</v>
      </c>
      <c r="E159" s="83">
        <f>RES_hhdet_num!D159+RES_hhdet_in!E159-RES_hhdet_num!E159</f>
        <v>88038.256774248788</v>
      </c>
      <c r="F159" s="83">
        <f>RES_hhdet_num!E159+RES_hhdet_in!F159-RES_hhdet_num!F159</f>
        <v>103185.06298125046</v>
      </c>
      <c r="G159" s="83">
        <f>RES_hhdet_num!F159+RES_hhdet_in!G159-RES_hhdet_num!G159</f>
        <v>84676.212251480669</v>
      </c>
      <c r="H159" s="83">
        <f>RES_hhdet_num!G159+RES_hhdet_in!H159-RES_hhdet_num!H159</f>
        <v>87746.327949769795</v>
      </c>
      <c r="I159" s="83">
        <f>RES_hhdet_num!H159+RES_hhdet_in!I159-RES_hhdet_num!I159</f>
        <v>105032.63900185935</v>
      </c>
      <c r="J159" s="83">
        <f>RES_hhdet_num!I159+RES_hhdet_in!J159-RES_hhdet_num!J159</f>
        <v>122501.68807039503</v>
      </c>
      <c r="K159" s="83">
        <f>RES_hhdet_num!J159+RES_hhdet_in!K159-RES_hhdet_num!K159</f>
        <v>364649.28307247674</v>
      </c>
      <c r="L159" s="83">
        <f>RES_hhdet_num!K159+RES_hhdet_in!L159-RES_hhdet_num!L159</f>
        <v>376784.40928335628</v>
      </c>
      <c r="M159" s="83">
        <f>RES_hhdet_num!L159+RES_hhdet_in!M159-RES_hhdet_num!M159</f>
        <v>428260.38676503021</v>
      </c>
      <c r="N159" s="83">
        <f>RES_hhdet_num!M159+RES_hhdet_in!N159-RES_hhdet_num!N159</f>
        <v>401051.11949465517</v>
      </c>
      <c r="O159" s="83">
        <f>RES_hhdet_num!N159+RES_hhdet_in!O159-RES_hhdet_num!O159</f>
        <v>456037.84286934976</v>
      </c>
      <c r="P159" s="83">
        <f>RES_hhdet_num!O159+RES_hhdet_in!P159-RES_hhdet_num!P159</f>
        <v>476212.38580486178</v>
      </c>
      <c r="Q159" s="83">
        <f>RES_hhdet_num!P159+RES_hhdet_in!Q159-RES_hhdet_num!Q159</f>
        <v>455596.67532278877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" customHeight="1" x14ac:dyDescent="0.3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3">
      <c r="A163" s="23" t="s">
        <v>60</v>
      </c>
      <c r="B163" s="67"/>
      <c r="C163" s="67">
        <f>RES_hhdet_num!B163+RES_hhdet_in!C163-RES_hhdet_num!C163</f>
        <v>802154.0625</v>
      </c>
      <c r="D163" s="67">
        <f>RES_hhdet_num!C163+RES_hhdet_in!D163-RES_hhdet_num!D163</f>
        <v>843137.1875</v>
      </c>
      <c r="E163" s="67">
        <f>RES_hhdet_num!D163+RES_hhdet_in!E163-RES_hhdet_num!E163</f>
        <v>801337.06249999814</v>
      </c>
      <c r="F163" s="67">
        <f>RES_hhdet_num!E163+RES_hhdet_in!F163-RES_hhdet_num!F163</f>
        <v>857941.25</v>
      </c>
      <c r="G163" s="67">
        <f>RES_hhdet_num!F163+RES_hhdet_in!G163-RES_hhdet_num!G163</f>
        <v>862217.75000000186</v>
      </c>
      <c r="H163" s="67">
        <f>RES_hhdet_num!G163+RES_hhdet_in!H163-RES_hhdet_num!H163</f>
        <v>843816.75</v>
      </c>
      <c r="I163" s="67">
        <f>RES_hhdet_num!H163+RES_hhdet_in!I163-RES_hhdet_num!I163</f>
        <v>785295.5625</v>
      </c>
      <c r="J163" s="67">
        <f>RES_hhdet_num!I163+RES_hhdet_in!J163-RES_hhdet_num!J163</f>
        <v>789674.1875</v>
      </c>
      <c r="K163" s="67">
        <f>RES_hhdet_num!J163+RES_hhdet_in!K163-RES_hhdet_num!K163</f>
        <v>804184.5</v>
      </c>
      <c r="L163" s="67">
        <f>RES_hhdet_num!K163+RES_hhdet_in!L163-RES_hhdet_num!L163</f>
        <v>914600.5</v>
      </c>
      <c r="M163" s="67">
        <f>RES_hhdet_num!L163+RES_hhdet_in!M163-RES_hhdet_num!M163</f>
        <v>806297.375</v>
      </c>
      <c r="N163" s="67">
        <f>RES_hhdet_num!M163+RES_hhdet_in!N163-RES_hhdet_num!N163</f>
        <v>805698.12500000186</v>
      </c>
      <c r="O163" s="67">
        <f>RES_hhdet_num!N163+RES_hhdet_in!O163-RES_hhdet_num!O163</f>
        <v>732085.31249999814</v>
      </c>
      <c r="P163" s="67">
        <f>RES_hhdet_num!O163+RES_hhdet_in!P163-RES_hhdet_num!P163</f>
        <v>745766</v>
      </c>
      <c r="Q163" s="67">
        <f>RES_hhdet_num!P163+RES_hhdet_in!Q163-RES_hhdet_num!Q163</f>
        <v>768987.50000000186</v>
      </c>
    </row>
    <row r="164" spans="1:17" ht="12.9" customHeight="1" x14ac:dyDescent="0.3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3">
      <c r="A165" s="23" t="s">
        <v>60</v>
      </c>
      <c r="B165" s="67"/>
      <c r="C165" s="67">
        <f>RES_hhdet_num!B165+RES_hhdet_in!C165-RES_hhdet_num!C165</f>
        <v>20496</v>
      </c>
      <c r="D165" s="67">
        <f>RES_hhdet_num!C165+RES_hhdet_in!D165-RES_hhdet_num!D165</f>
        <v>24051.5</v>
      </c>
      <c r="E165" s="67">
        <f>RES_hhdet_num!D165+RES_hhdet_in!E165-RES_hhdet_num!E165</f>
        <v>20992</v>
      </c>
      <c r="F165" s="67">
        <f>RES_hhdet_num!E165+RES_hhdet_in!F165-RES_hhdet_num!F165</f>
        <v>26760.75</v>
      </c>
      <c r="G165" s="67">
        <f>RES_hhdet_num!F165+RES_hhdet_in!G165-RES_hhdet_num!G165</f>
        <v>29297</v>
      </c>
      <c r="H165" s="67">
        <f>RES_hhdet_num!G165+RES_hhdet_in!H165-RES_hhdet_num!H165</f>
        <v>31640.5</v>
      </c>
      <c r="I165" s="67">
        <f>RES_hhdet_num!H165+RES_hhdet_in!I165-RES_hhdet_num!I165</f>
        <v>25857.25</v>
      </c>
      <c r="J165" s="67">
        <f>RES_hhdet_num!I165+RES_hhdet_in!J165-RES_hhdet_num!J165</f>
        <v>31063.5</v>
      </c>
      <c r="K165" s="67">
        <f>RES_hhdet_num!J165+RES_hhdet_in!K165-RES_hhdet_num!K165</f>
        <v>49832.917648424162</v>
      </c>
      <c r="L165" s="67">
        <f>RES_hhdet_num!K165+RES_hhdet_in!L165-RES_hhdet_num!L165</f>
        <v>47351.812499999942</v>
      </c>
      <c r="M165" s="67">
        <f>RES_hhdet_num!L165+RES_hhdet_in!M165-RES_hhdet_num!M165</f>
        <v>37683.624999999942</v>
      </c>
      <c r="N165" s="67">
        <f>RES_hhdet_num!M165+RES_hhdet_in!N165-RES_hhdet_num!N165</f>
        <v>57370.354341770988</v>
      </c>
      <c r="O165" s="67">
        <f>RES_hhdet_num!N165+RES_hhdet_in!O165-RES_hhdet_num!O165</f>
        <v>58121.75747132313</v>
      </c>
      <c r="P165" s="67">
        <f>RES_hhdet_num!O165+RES_hhdet_in!P165-RES_hhdet_num!P165</f>
        <v>79030.979670933331</v>
      </c>
      <c r="Q165" s="67">
        <f>RES_hhdet_num!P165+RES_hhdet_in!Q165-RES_hhdet_num!Q165</f>
        <v>79949.089694762137</v>
      </c>
    </row>
    <row r="166" spans="1:17" ht="12" customHeight="1" x14ac:dyDescent="0.3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3">
      <c r="A167" s="23" t="s">
        <v>144</v>
      </c>
      <c r="B167" s="67"/>
      <c r="C167" s="67">
        <f>RES_hhdet_num!B167+RES_hhdet_in!C167-RES_hhdet_num!C167</f>
        <v>387857.50862274505</v>
      </c>
      <c r="D167" s="67">
        <f>RES_hhdet_num!C167+RES_hhdet_in!D167-RES_hhdet_num!D167</f>
        <v>352541.27667709626</v>
      </c>
      <c r="E167" s="67">
        <f>RES_hhdet_num!D167+RES_hhdet_in!E167-RES_hhdet_num!E167</f>
        <v>395765.55284665152</v>
      </c>
      <c r="F167" s="67">
        <f>RES_hhdet_num!E167+RES_hhdet_in!F167-RES_hhdet_num!F167</f>
        <v>371259.71594954375</v>
      </c>
      <c r="G167" s="67">
        <f>RES_hhdet_num!F167+RES_hhdet_in!G167-RES_hhdet_num!G167</f>
        <v>451128.90818110947</v>
      </c>
      <c r="H167" s="67">
        <f>RES_hhdet_num!G167+RES_hhdet_in!H167-RES_hhdet_num!H167</f>
        <v>507747.31902682222</v>
      </c>
      <c r="I167" s="67">
        <f>RES_hhdet_num!H167+RES_hhdet_in!I167-RES_hhdet_num!I167</f>
        <v>514915.48987459578</v>
      </c>
      <c r="J167" s="67">
        <f>RES_hhdet_num!I167+RES_hhdet_in!J167-RES_hhdet_num!J167</f>
        <v>452349.66341318749</v>
      </c>
      <c r="K167" s="67">
        <f>RES_hhdet_num!J167+RES_hhdet_in!K167-RES_hhdet_num!K167</f>
        <v>555948.12050883193</v>
      </c>
      <c r="L167" s="67">
        <f>RES_hhdet_num!K167+RES_hhdet_in!L167-RES_hhdet_num!L167</f>
        <v>481269.85325893341</v>
      </c>
      <c r="M167" s="67">
        <f>RES_hhdet_num!L167+RES_hhdet_in!M167-RES_hhdet_num!M167</f>
        <v>824249.42725233594</v>
      </c>
      <c r="N167" s="67">
        <f>RES_hhdet_num!M167+RES_hhdet_in!N167-RES_hhdet_num!N167</f>
        <v>628193.69798051519</v>
      </c>
      <c r="O167" s="67">
        <f>RES_hhdet_num!N167+RES_hhdet_in!O167-RES_hhdet_num!O167</f>
        <v>443966.84310709871</v>
      </c>
      <c r="P167" s="67">
        <f>RES_hhdet_num!O167+RES_hhdet_in!P167-RES_hhdet_num!P167</f>
        <v>629434.97515451256</v>
      </c>
      <c r="Q167" s="67">
        <f>RES_hhdet_num!P167+RES_hhdet_in!Q167-RES_hhdet_num!Q167</f>
        <v>304467.64460165473</v>
      </c>
    </row>
    <row r="168" spans="1:17" ht="12" customHeight="1" x14ac:dyDescent="0.3">
      <c r="A168" s="23" t="s">
        <v>143</v>
      </c>
      <c r="B168" s="67"/>
      <c r="C168" s="67">
        <f>RES_hhdet_num!B168+RES_hhdet_in!C168-RES_hhdet_num!C168</f>
        <v>8703.22557200765</v>
      </c>
      <c r="D168" s="67">
        <f>RES_hhdet_num!C168+RES_hhdet_in!D168-RES_hhdet_num!D168</f>
        <v>11760.06924221135</v>
      </c>
      <c r="E168" s="67">
        <f>RES_hhdet_num!D168+RES_hhdet_in!E168-RES_hhdet_num!E168</f>
        <v>15141.773051981407</v>
      </c>
      <c r="F168" s="67">
        <f>RES_hhdet_num!E168+RES_hhdet_in!F168-RES_hhdet_num!F168</f>
        <v>19029.769911358657</v>
      </c>
      <c r="G168" s="67">
        <f>RES_hhdet_num!F168+RES_hhdet_in!G168-RES_hhdet_num!G168</f>
        <v>15057.853847847466</v>
      </c>
      <c r="H168" s="67">
        <f>RES_hhdet_num!G168+RES_hhdet_in!H168-RES_hhdet_num!H168</f>
        <v>16782.554178711755</v>
      </c>
      <c r="I168" s="67">
        <f>RES_hhdet_num!H168+RES_hhdet_in!I168-RES_hhdet_num!I168</f>
        <v>9753.3287879159907</v>
      </c>
      <c r="J168" s="67">
        <f>RES_hhdet_num!I168+RES_hhdet_in!J168-RES_hhdet_num!J168</f>
        <v>21816.071570256434</v>
      </c>
      <c r="K168" s="67">
        <f>RES_hhdet_num!J168+RES_hhdet_in!K168-RES_hhdet_num!K168</f>
        <v>31161.550799786579</v>
      </c>
      <c r="L168" s="67">
        <f>RES_hhdet_num!K168+RES_hhdet_in!L168-RES_hhdet_num!L168</f>
        <v>55658.244835147983</v>
      </c>
      <c r="M168" s="67">
        <f>RES_hhdet_num!L168+RES_hhdet_in!M168-RES_hhdet_num!M168</f>
        <v>40599.996213921055</v>
      </c>
      <c r="N168" s="67">
        <f>RES_hhdet_num!M168+RES_hhdet_in!N168-RES_hhdet_num!N168</f>
        <v>92022.374025093159</v>
      </c>
      <c r="O168" s="67">
        <f>RES_hhdet_num!N168+RES_hhdet_in!O168-RES_hhdet_num!O168</f>
        <v>41280.144768729748</v>
      </c>
      <c r="P168" s="67">
        <f>RES_hhdet_num!O168+RES_hhdet_in!P168-RES_hhdet_num!P168</f>
        <v>93268.159716529888</v>
      </c>
      <c r="Q168" s="67">
        <f>RES_hhdet_num!P168+RES_hhdet_in!Q168-RES_hhdet_num!Q168</f>
        <v>85194.009496228187</v>
      </c>
    </row>
    <row r="169" spans="1:17" ht="12" hidden="1" customHeight="1" x14ac:dyDescent="0.3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3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3">
      <c r="A171" s="23" t="s">
        <v>142</v>
      </c>
      <c r="B171" s="67"/>
      <c r="C171" s="67">
        <f>RES_hhdet_num!B171+RES_hhdet_in!C171-RES_hhdet_num!C171</f>
        <v>748846.56734155118</v>
      </c>
      <c r="D171" s="67">
        <f>RES_hhdet_num!C171+RES_hhdet_in!D171-RES_hhdet_num!D171</f>
        <v>850341.20481382404</v>
      </c>
      <c r="E171" s="67">
        <f>RES_hhdet_num!D171+RES_hhdet_in!E171-RES_hhdet_num!E171</f>
        <v>928535.09946197271</v>
      </c>
      <c r="F171" s="67">
        <f>RES_hhdet_num!E171+RES_hhdet_in!F171-RES_hhdet_num!F171</f>
        <v>971585.56066623889</v>
      </c>
      <c r="G171" s="67">
        <f>RES_hhdet_num!F171+RES_hhdet_in!G171-RES_hhdet_num!G171</f>
        <v>835606.77887452953</v>
      </c>
      <c r="H171" s="67">
        <f>RES_hhdet_num!G171+RES_hhdet_in!H171-RES_hhdet_num!H171</f>
        <v>787452.45201988891</v>
      </c>
      <c r="I171" s="67">
        <f>RES_hhdet_num!H171+RES_hhdet_in!I171-RES_hhdet_num!I171</f>
        <v>728856.21071816422</v>
      </c>
      <c r="J171" s="67">
        <f>RES_hhdet_num!I171+RES_hhdet_in!J171-RES_hhdet_num!J171</f>
        <v>784205.42132438347</v>
      </c>
      <c r="K171" s="67">
        <f>RES_hhdet_num!J171+RES_hhdet_in!K171-RES_hhdet_num!K171</f>
        <v>1290794.5636778809</v>
      </c>
      <c r="L171" s="67">
        <f>RES_hhdet_num!K171+RES_hhdet_in!L171-RES_hhdet_num!L171</f>
        <v>1505463.0681177974</v>
      </c>
      <c r="M171" s="67">
        <f>RES_hhdet_num!L171+RES_hhdet_in!M171-RES_hhdet_num!M171</f>
        <v>1397656.9006105661</v>
      </c>
      <c r="N171" s="67">
        <f>RES_hhdet_num!M171+RES_hhdet_in!N171-RES_hhdet_num!N171</f>
        <v>1369336.5474709319</v>
      </c>
      <c r="O171" s="67">
        <f>RES_hhdet_num!N171+RES_hhdet_in!O171-RES_hhdet_num!O171</f>
        <v>1357513.3039344363</v>
      </c>
      <c r="P171" s="67">
        <f>RES_hhdet_num!O171+RES_hhdet_in!P171-RES_hhdet_num!P171</f>
        <v>1359834.6449013315</v>
      </c>
      <c r="Q171" s="67">
        <f>RES_hhdet_num!P171+RES_hhdet_in!Q171-RES_hhdet_num!Q171</f>
        <v>1396782.7374112708</v>
      </c>
    </row>
    <row r="172" spans="1:17" ht="12" customHeight="1" x14ac:dyDescent="0.3">
      <c r="A172" s="23" t="s">
        <v>141</v>
      </c>
      <c r="B172" s="67"/>
      <c r="C172" s="67">
        <f>RES_hhdet_num!B172+RES_hhdet_in!C172-RES_hhdet_num!C172</f>
        <v>44565.548651343968</v>
      </c>
      <c r="D172" s="67">
        <f>RES_hhdet_num!C172+RES_hhdet_in!D172-RES_hhdet_num!D172</f>
        <v>33279.438992332551</v>
      </c>
      <c r="E172" s="67">
        <f>RES_hhdet_num!D172+RES_hhdet_in!E172-RES_hhdet_num!E172</f>
        <v>35106.363492166856</v>
      </c>
      <c r="F172" s="67">
        <f>RES_hhdet_num!E172+RES_hhdet_in!F172-RES_hhdet_num!F172</f>
        <v>35380.241886065283</v>
      </c>
      <c r="G172" s="67">
        <f>RES_hhdet_num!F172+RES_hhdet_in!G172-RES_hhdet_num!G172</f>
        <v>29140.141462270287</v>
      </c>
      <c r="H172" s="67">
        <f>RES_hhdet_num!G172+RES_hhdet_in!H172-RES_hhdet_num!H172</f>
        <v>33699.306386717828</v>
      </c>
      <c r="I172" s="67">
        <f>RES_hhdet_num!H172+RES_hhdet_in!I172-RES_hhdet_num!I172</f>
        <v>34092.670898989309</v>
      </c>
      <c r="J172" s="67">
        <f>RES_hhdet_num!I172+RES_hhdet_in!J172-RES_hhdet_num!J172</f>
        <v>35936.720708564622</v>
      </c>
      <c r="K172" s="67">
        <f>RES_hhdet_num!J172+RES_hhdet_in!K172-RES_hhdet_num!K172</f>
        <v>90895.350664251833</v>
      </c>
      <c r="L172" s="67">
        <f>RES_hhdet_num!K172+RES_hhdet_in!L172-RES_hhdet_num!L172</f>
        <v>108412.46432183427</v>
      </c>
      <c r="M172" s="67">
        <f>RES_hhdet_num!L172+RES_hhdet_in!M172-RES_hhdet_num!M172</f>
        <v>150362.32621448371</v>
      </c>
      <c r="N172" s="67">
        <f>RES_hhdet_num!M172+RES_hhdet_in!N172-RES_hhdet_num!N172</f>
        <v>102780.65751013905</v>
      </c>
      <c r="O172" s="67">
        <f>RES_hhdet_num!N172+RES_hhdet_in!O172-RES_hhdet_num!O172</f>
        <v>145090.53591898456</v>
      </c>
      <c r="P172" s="67">
        <f>RES_hhdet_num!O172+RES_hhdet_in!P172-RES_hhdet_num!P172</f>
        <v>149530.68828874291</v>
      </c>
      <c r="Q172" s="67">
        <f>RES_hhdet_num!P172+RES_hhdet_in!Q172-RES_hhdet_num!Q172</f>
        <v>180167.71048331214</v>
      </c>
    </row>
    <row r="173" spans="1:17" ht="12" hidden="1" customHeight="1" x14ac:dyDescent="0.3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3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3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3">
      <c r="A176" s="23" t="s">
        <v>57</v>
      </c>
      <c r="B176" s="67"/>
      <c r="C176" s="67">
        <f>RES_hhdet_num!B176+RES_hhdet_in!C176-RES_hhdet_num!C176</f>
        <v>411274.70060207788</v>
      </c>
      <c r="D176" s="67">
        <f>RES_hhdet_num!C176+RES_hhdet_in!D176-RES_hhdet_num!D176</f>
        <v>494702.23878732091</v>
      </c>
      <c r="E176" s="67">
        <f>RES_hhdet_num!D176+RES_hhdet_in!E176-RES_hhdet_num!E176</f>
        <v>322986.45374949742</v>
      </c>
      <c r="F176" s="67">
        <f>RES_hhdet_num!E176+RES_hhdet_in!F176-RES_hhdet_num!F176</f>
        <v>379242.15516486391</v>
      </c>
      <c r="G176" s="67">
        <f>RES_hhdet_num!F176+RES_hhdet_in!G176-RES_hhdet_num!G176</f>
        <v>535945.96198418876</v>
      </c>
      <c r="H176" s="67">
        <f>RES_hhdet_num!G176+RES_hhdet_in!H176-RES_hhdet_num!H176</f>
        <v>446504.44135045726</v>
      </c>
      <c r="I176" s="67">
        <f>RES_hhdet_num!H176+RES_hhdet_in!I176-RES_hhdet_num!I176</f>
        <v>899744.74748316873</v>
      </c>
      <c r="J176" s="67">
        <f>RES_hhdet_num!I176+RES_hhdet_in!J176-RES_hhdet_num!J176</f>
        <v>223176.65844520228</v>
      </c>
      <c r="K176" s="67">
        <f>RES_hhdet_num!J176+RES_hhdet_in!K176-RES_hhdet_num!K176</f>
        <v>576047.49473589147</v>
      </c>
      <c r="L176" s="67">
        <f>RES_hhdet_num!K176+RES_hhdet_in!L176-RES_hhdet_num!L176</f>
        <v>382610.1552564716</v>
      </c>
      <c r="M176" s="67">
        <f>RES_hhdet_num!L176+RES_hhdet_in!M176-RES_hhdet_num!M176</f>
        <v>720393.32210413693</v>
      </c>
      <c r="N176" s="67">
        <f>RES_hhdet_num!M176+RES_hhdet_in!N176-RES_hhdet_num!N176</f>
        <v>544551.83856694819</v>
      </c>
      <c r="O176" s="67">
        <f>RES_hhdet_num!N176+RES_hhdet_in!O176-RES_hhdet_num!O176</f>
        <v>376295.28374557756</v>
      </c>
      <c r="P176" s="67">
        <f>RES_hhdet_num!O176+RES_hhdet_in!P176-RES_hhdet_num!P176</f>
        <v>507413.3075122158</v>
      </c>
      <c r="Q176" s="67">
        <f>RES_hhdet_num!P176+RES_hhdet_in!Q176-RES_hhdet_num!Q176</f>
        <v>303954.16711082379</v>
      </c>
    </row>
    <row r="177" spans="1:17" ht="12" customHeight="1" x14ac:dyDescent="0.3">
      <c r="A177" s="29" t="s">
        <v>140</v>
      </c>
      <c r="B177" s="83"/>
      <c r="C177" s="83">
        <f>RES_hhdet_num!B177+RES_hhdet_in!C177-RES_hhdet_num!C177</f>
        <v>1376931.9044311456</v>
      </c>
      <c r="D177" s="83">
        <f>RES_hhdet_num!C177+RES_hhdet_in!D177-RES_hhdet_num!D177</f>
        <v>1041807.9701198377</v>
      </c>
      <c r="E177" s="83">
        <f>RES_hhdet_num!D177+RES_hhdet_in!E177-RES_hhdet_num!E177</f>
        <v>1060009.1009540632</v>
      </c>
      <c r="F177" s="83">
        <f>RES_hhdet_num!E177+RES_hhdet_in!F177-RES_hhdet_num!F177</f>
        <v>1177174.2961800508</v>
      </c>
      <c r="G177" s="83">
        <f>RES_hhdet_num!F177+RES_hhdet_in!G177-RES_hhdet_num!G177</f>
        <v>1013160.4357815664</v>
      </c>
      <c r="H177" s="83">
        <f>RES_hhdet_num!G177+RES_hhdet_in!H177-RES_hhdet_num!H177</f>
        <v>966064.98222847097</v>
      </c>
      <c r="I177" s="83">
        <f>RES_hhdet_num!H177+RES_hhdet_in!I177-RES_hhdet_num!I177</f>
        <v>994000.51779899374</v>
      </c>
      <c r="J177" s="83">
        <f>RES_hhdet_num!I177+RES_hhdet_in!J177-RES_hhdet_num!J177</f>
        <v>1399494.7327626385</v>
      </c>
      <c r="K177" s="83">
        <f>RES_hhdet_num!J177+RES_hhdet_in!K177-RES_hhdet_num!K177</f>
        <v>1795886.2947552465</v>
      </c>
      <c r="L177" s="83">
        <f>RES_hhdet_num!K177+RES_hhdet_in!L177-RES_hhdet_num!L177</f>
        <v>2090944.1581366882</v>
      </c>
      <c r="M177" s="83">
        <f>RES_hhdet_num!L177+RES_hhdet_in!M177-RES_hhdet_num!M177</f>
        <v>1909178.8910812251</v>
      </c>
      <c r="N177" s="83">
        <f>RES_hhdet_num!M177+RES_hhdet_in!N177-RES_hhdet_num!N177</f>
        <v>1707991.332221346</v>
      </c>
      <c r="O177" s="83">
        <f>RES_hhdet_num!N177+RES_hhdet_in!O177-RES_hhdet_num!O177</f>
        <v>1676280.6652589012</v>
      </c>
      <c r="P177" s="83">
        <f>RES_hhdet_num!O177+RES_hhdet_in!P177-RES_hhdet_num!P177</f>
        <v>1788455.402623482</v>
      </c>
      <c r="Q177" s="83">
        <f>RES_hhdet_num!P177+RES_hhdet_in!Q177-RES_hhdet_num!Q177</f>
        <v>1972925.4339281656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ht="12" customHeight="1" x14ac:dyDescent="0.3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" customHeight="1" x14ac:dyDescent="0.3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3">
      <c r="A5" s="23" t="s">
        <v>58</v>
      </c>
      <c r="B5" s="67"/>
      <c r="C5" s="67">
        <v>327918.3125</v>
      </c>
      <c r="D5" s="67">
        <v>872988.1875</v>
      </c>
      <c r="E5" s="67">
        <v>395692.87499999994</v>
      </c>
      <c r="F5" s="67">
        <v>535075.6875</v>
      </c>
      <c r="G5" s="67">
        <v>645181.125</v>
      </c>
      <c r="H5" s="67">
        <v>712287.6875</v>
      </c>
      <c r="I5" s="67">
        <v>536321.43749999988</v>
      </c>
      <c r="J5" s="67">
        <v>648517.18749999988</v>
      </c>
      <c r="K5" s="67">
        <v>529510.875</v>
      </c>
      <c r="L5" s="67">
        <v>787781.49999999988</v>
      </c>
      <c r="M5" s="67">
        <v>570706.4375</v>
      </c>
      <c r="N5" s="67">
        <v>329381</v>
      </c>
      <c r="O5" s="67">
        <v>190527.625</v>
      </c>
      <c r="P5" s="67">
        <v>246876.81249999997</v>
      </c>
      <c r="Q5" s="67">
        <v>149213.81249999997</v>
      </c>
    </row>
    <row r="6" spans="1:17" ht="12" hidden="1" customHeight="1" x14ac:dyDescent="0.3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" customHeight="1" x14ac:dyDescent="0.3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3">
      <c r="A8" s="23" t="s">
        <v>60</v>
      </c>
      <c r="B8" s="67"/>
      <c r="C8" s="67">
        <v>7522.75</v>
      </c>
      <c r="D8" s="67">
        <v>9839.25</v>
      </c>
      <c r="E8" s="67">
        <v>7366</v>
      </c>
      <c r="F8" s="67">
        <v>11185.75</v>
      </c>
      <c r="G8" s="67">
        <v>12200.5</v>
      </c>
      <c r="H8" s="67">
        <v>21321</v>
      </c>
      <c r="I8" s="67">
        <v>23291.25</v>
      </c>
      <c r="J8" s="67">
        <v>25865.75</v>
      </c>
      <c r="K8" s="67">
        <v>30577.5</v>
      </c>
      <c r="L8" s="67">
        <v>39350.760330578516</v>
      </c>
      <c r="M8" s="67">
        <v>29007</v>
      </c>
      <c r="N8" s="67">
        <v>23807.375</v>
      </c>
      <c r="O8" s="67">
        <v>15093.000000000002</v>
      </c>
      <c r="P8" s="67">
        <v>39117.954643628502</v>
      </c>
      <c r="Q8" s="67">
        <v>31984.000000000007</v>
      </c>
    </row>
    <row r="9" spans="1:17" ht="12" customHeight="1" x14ac:dyDescent="0.3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3">
      <c r="A10" s="23" t="s">
        <v>171</v>
      </c>
      <c r="B10" s="67"/>
      <c r="C10" s="67">
        <v>234721.99407144252</v>
      </c>
      <c r="D10" s="67">
        <v>627639.37132866774</v>
      </c>
      <c r="E10" s="67">
        <v>243936.87066318103</v>
      </c>
      <c r="F10" s="67">
        <v>408206.69317212561</v>
      </c>
      <c r="G10" s="67">
        <v>565530.04733070591</v>
      </c>
      <c r="H10" s="67">
        <v>565379.78880092385</v>
      </c>
      <c r="I10" s="67">
        <v>310545.34363230231</v>
      </c>
      <c r="J10" s="67">
        <v>394633.18557231198</v>
      </c>
      <c r="K10" s="67">
        <v>354775.47729568998</v>
      </c>
      <c r="L10" s="67">
        <v>512863.41949738818</v>
      </c>
      <c r="M10" s="67">
        <v>357500.17641688272</v>
      </c>
      <c r="N10" s="67">
        <v>274723.37639709085</v>
      </c>
      <c r="O10" s="67">
        <v>208904.14060883695</v>
      </c>
      <c r="P10" s="67">
        <v>234857.29378488692</v>
      </c>
      <c r="Q10" s="67">
        <v>189467.66115717386</v>
      </c>
    </row>
    <row r="11" spans="1:17" ht="12" customHeight="1" x14ac:dyDescent="0.3">
      <c r="A11" s="23" t="s">
        <v>144</v>
      </c>
      <c r="B11" s="67"/>
      <c r="C11" s="67">
        <v>87107.633267493598</v>
      </c>
      <c r="D11" s="67">
        <v>141981.53857835784</v>
      </c>
      <c r="E11" s="67">
        <v>136944.96215911448</v>
      </c>
      <c r="F11" s="67">
        <v>96270.539203221633</v>
      </c>
      <c r="G11" s="67">
        <v>122160.80406420924</v>
      </c>
      <c r="H11" s="67">
        <v>123952.20934996071</v>
      </c>
      <c r="I11" s="67">
        <v>124869.9269721895</v>
      </c>
      <c r="J11" s="67">
        <v>147197.62117316783</v>
      </c>
      <c r="K11" s="67">
        <v>151415.28231971848</v>
      </c>
      <c r="L11" s="67">
        <v>174170.45199511142</v>
      </c>
      <c r="M11" s="67">
        <v>133272.3251011683</v>
      </c>
      <c r="N11" s="67">
        <v>96328.086423370478</v>
      </c>
      <c r="O11" s="67">
        <v>76525.835163912474</v>
      </c>
      <c r="P11" s="67">
        <v>112286.41261891814</v>
      </c>
      <c r="Q11" s="67">
        <v>53058.871736785019</v>
      </c>
    </row>
    <row r="12" spans="1:17" ht="12" customHeight="1" x14ac:dyDescent="0.3">
      <c r="A12" s="23" t="s">
        <v>143</v>
      </c>
      <c r="B12" s="67"/>
      <c r="C12" s="67">
        <v>4015.8474761663429</v>
      </c>
      <c r="D12" s="67">
        <v>2264.5825372320683</v>
      </c>
      <c r="E12" s="67">
        <v>3480.8391934256965</v>
      </c>
      <c r="F12" s="67">
        <v>2355.6395070578551</v>
      </c>
      <c r="G12" s="67">
        <v>3029.020835700871</v>
      </c>
      <c r="H12" s="67">
        <v>5385.8184263826815</v>
      </c>
      <c r="I12" s="67">
        <v>7272.6294699816408</v>
      </c>
      <c r="J12" s="67">
        <v>8332.5601202633316</v>
      </c>
      <c r="K12" s="67">
        <v>19898.853567061356</v>
      </c>
      <c r="L12" s="67">
        <v>14287.221830165194</v>
      </c>
      <c r="M12" s="67">
        <v>13932.044016499298</v>
      </c>
      <c r="N12" s="67">
        <v>8430.4783097409545</v>
      </c>
      <c r="O12" s="67">
        <v>16600.008724368039</v>
      </c>
      <c r="P12" s="67">
        <v>13757.390995657943</v>
      </c>
      <c r="Q12" s="67">
        <v>16392.703089744558</v>
      </c>
    </row>
    <row r="13" spans="1:17" ht="12" hidden="1" customHeight="1" x14ac:dyDescent="0.3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3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3">
      <c r="A15" s="23" t="s">
        <v>142</v>
      </c>
      <c r="B15" s="67"/>
      <c r="C15" s="67">
        <v>125793.89938041146</v>
      </c>
      <c r="D15" s="67">
        <v>237687.18801158431</v>
      </c>
      <c r="E15" s="67">
        <v>146517.97359262721</v>
      </c>
      <c r="F15" s="67">
        <v>131493.67645670689</v>
      </c>
      <c r="G15" s="67">
        <v>100658.66044023747</v>
      </c>
      <c r="H15" s="67">
        <v>197723.13494677644</v>
      </c>
      <c r="I15" s="67">
        <v>237473.37169597583</v>
      </c>
      <c r="J15" s="67">
        <v>243145.26758366887</v>
      </c>
      <c r="K15" s="67">
        <v>260272.53734595841</v>
      </c>
      <c r="L15" s="67">
        <v>363196.5950166143</v>
      </c>
      <c r="M15" s="67">
        <v>293719.88224800501</v>
      </c>
      <c r="N15" s="67">
        <v>189091.78913360409</v>
      </c>
      <c r="O15" s="67">
        <v>63903.956640913835</v>
      </c>
      <c r="P15" s="67">
        <v>106601.02401617296</v>
      </c>
      <c r="Q15" s="67">
        <v>148545.19248067957</v>
      </c>
    </row>
    <row r="16" spans="1:17" ht="12" customHeight="1" x14ac:dyDescent="0.3">
      <c r="A16" s="23" t="s">
        <v>141</v>
      </c>
      <c r="B16" s="67"/>
      <c r="C16" s="67">
        <v>6083.6976604374649</v>
      </c>
      <c r="D16" s="67">
        <v>4726.3825975225545</v>
      </c>
      <c r="E16" s="67">
        <v>10701.650990960296</v>
      </c>
      <c r="F16" s="67">
        <v>5254.7563815987069</v>
      </c>
      <c r="G16" s="67">
        <v>8519.6542155578209</v>
      </c>
      <c r="H16" s="67">
        <v>15778.49368107082</v>
      </c>
      <c r="I16" s="67">
        <v>22775.714065638906</v>
      </c>
      <c r="J16" s="67">
        <v>15392.200141790772</v>
      </c>
      <c r="K16" s="67">
        <v>23432.423927473836</v>
      </c>
      <c r="L16" s="67">
        <v>49337.049956345698</v>
      </c>
      <c r="M16" s="67">
        <v>38471.146788650665</v>
      </c>
      <c r="N16" s="67">
        <v>15552.730210039044</v>
      </c>
      <c r="O16" s="67">
        <v>11280.552693810207</v>
      </c>
      <c r="P16" s="67">
        <v>4352.2616947937886</v>
      </c>
      <c r="Q16" s="67">
        <v>29841.086168164678</v>
      </c>
    </row>
    <row r="17" spans="1:17" ht="12" hidden="1" customHeight="1" x14ac:dyDescent="0.3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3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3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3">
      <c r="A20" s="23" t="s">
        <v>58</v>
      </c>
      <c r="B20" s="67"/>
      <c r="C20" s="67">
        <v>153108.12499999994</v>
      </c>
      <c r="D20" s="67">
        <v>310131.75</v>
      </c>
      <c r="E20" s="67">
        <v>183104.68750000006</v>
      </c>
      <c r="F20" s="67">
        <v>239552.75000000015</v>
      </c>
      <c r="G20" s="67">
        <v>270409.00000000006</v>
      </c>
      <c r="H20" s="67">
        <v>296711.25</v>
      </c>
      <c r="I20" s="67">
        <v>114654.73837962648</v>
      </c>
      <c r="J20" s="67">
        <v>280258.75000000017</v>
      </c>
      <c r="K20" s="67">
        <v>276661.17037581385</v>
      </c>
      <c r="L20" s="67">
        <v>410603.79237712675</v>
      </c>
      <c r="M20" s="67">
        <v>165236.34157901135</v>
      </c>
      <c r="N20" s="67">
        <v>269585.51724736462</v>
      </c>
      <c r="O20" s="67">
        <v>280011.42974404764</v>
      </c>
      <c r="P20" s="67">
        <v>296601.72722207924</v>
      </c>
      <c r="Q20" s="67">
        <v>197151.58007063495</v>
      </c>
    </row>
    <row r="21" spans="1:17" ht="12" customHeight="1" x14ac:dyDescent="0.3">
      <c r="A21" s="23" t="s">
        <v>57</v>
      </c>
      <c r="B21" s="67"/>
      <c r="C21" s="67">
        <v>291733.01031516056</v>
      </c>
      <c r="D21" s="67">
        <v>243714.8603456892</v>
      </c>
      <c r="E21" s="67">
        <v>107237.6508295252</v>
      </c>
      <c r="F21" s="67">
        <v>152721.90668108105</v>
      </c>
      <c r="G21" s="67">
        <v>170199.5886904592</v>
      </c>
      <c r="H21" s="67">
        <v>207509.23671229076</v>
      </c>
      <c r="I21" s="67">
        <v>149885.3041799666</v>
      </c>
      <c r="J21" s="67">
        <v>308987.41902055958</v>
      </c>
      <c r="K21" s="67">
        <v>236786.2664460376</v>
      </c>
      <c r="L21" s="67">
        <v>450267.47931261803</v>
      </c>
      <c r="M21" s="67">
        <v>309167.94403027464</v>
      </c>
      <c r="N21" s="67">
        <v>463276.54147434863</v>
      </c>
      <c r="O21" s="67">
        <v>477699.81006511045</v>
      </c>
      <c r="P21" s="67">
        <v>511117.17410073103</v>
      </c>
      <c r="Q21" s="67">
        <v>399459.07120204368</v>
      </c>
    </row>
    <row r="22" spans="1:17" ht="12" customHeight="1" x14ac:dyDescent="0.3">
      <c r="A22" s="29" t="s">
        <v>140</v>
      </c>
      <c r="B22" s="83"/>
      <c r="C22" s="83">
        <v>311362.875</v>
      </c>
      <c r="D22" s="83">
        <v>726263.14909139473</v>
      </c>
      <c r="E22" s="83">
        <v>348156.50426819932</v>
      </c>
      <c r="F22" s="83">
        <v>440523.08903518162</v>
      </c>
      <c r="G22" s="83">
        <v>455502.06451649021</v>
      </c>
      <c r="H22" s="83">
        <v>522692.88189144107</v>
      </c>
      <c r="I22" s="83">
        <v>662305.85035845684</v>
      </c>
      <c r="J22" s="83">
        <v>411368.49622763909</v>
      </c>
      <c r="K22" s="83">
        <v>647803.74414691643</v>
      </c>
      <c r="L22" s="83">
        <v>1042789.0946578376</v>
      </c>
      <c r="M22" s="83">
        <v>894144.91334093979</v>
      </c>
      <c r="N22" s="83">
        <v>611753.2636623166</v>
      </c>
      <c r="O22" s="83">
        <v>457992.02045287483</v>
      </c>
      <c r="P22" s="83">
        <v>377922.21113812184</v>
      </c>
      <c r="Q22" s="83">
        <v>496032.49830782355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" customHeight="1" x14ac:dyDescent="0.3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3">
      <c r="A26" s="23" t="s">
        <v>84</v>
      </c>
      <c r="B26" s="67"/>
      <c r="C26" s="67">
        <v>76158.625000000015</v>
      </c>
      <c r="D26" s="67">
        <v>112653.0625</v>
      </c>
      <c r="E26" s="67">
        <v>60179.312499999993</v>
      </c>
      <c r="F26" s="67">
        <v>117035.125</v>
      </c>
      <c r="G26" s="67">
        <v>115495.12500000001</v>
      </c>
      <c r="H26" s="67">
        <v>204897.125</v>
      </c>
      <c r="I26" s="67">
        <v>213595.125</v>
      </c>
      <c r="J26" s="67">
        <v>188981.12499999997</v>
      </c>
      <c r="K26" s="67">
        <v>141336.375</v>
      </c>
      <c r="L26" s="67">
        <v>190652.43749999997</v>
      </c>
      <c r="M26" s="67">
        <v>202139.1875</v>
      </c>
      <c r="N26" s="67">
        <v>93330.562500000015</v>
      </c>
      <c r="O26" s="67">
        <v>126432.87499999997</v>
      </c>
      <c r="P26" s="67">
        <v>108753.56250000001</v>
      </c>
      <c r="Q26" s="67">
        <v>39160.749999999993</v>
      </c>
    </row>
    <row r="27" spans="1:17" ht="12" hidden="1" customHeight="1" x14ac:dyDescent="0.3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" customHeight="1" x14ac:dyDescent="0.3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3">
      <c r="A29" s="23" t="s">
        <v>60</v>
      </c>
      <c r="B29" s="67"/>
      <c r="C29" s="67">
        <v>13261</v>
      </c>
      <c r="D29" s="67">
        <v>17299</v>
      </c>
      <c r="E29" s="67">
        <v>12634.25</v>
      </c>
      <c r="F29" s="67">
        <v>19842</v>
      </c>
      <c r="G29" s="67">
        <v>18206.5</v>
      </c>
      <c r="H29" s="67">
        <v>28482.9375</v>
      </c>
      <c r="I29" s="67">
        <v>25128</v>
      </c>
      <c r="J29" s="67">
        <v>37936.5</v>
      </c>
      <c r="K29" s="67">
        <v>31164.956316410862</v>
      </c>
      <c r="L29" s="67">
        <v>25174.425595238099</v>
      </c>
      <c r="M29" s="67">
        <v>37059.361702127659</v>
      </c>
      <c r="N29" s="67">
        <v>31996.199306750095</v>
      </c>
      <c r="O29" s="67">
        <v>26882</v>
      </c>
      <c r="P29" s="67">
        <v>28912.557692307688</v>
      </c>
      <c r="Q29" s="67">
        <v>13894.807692307695</v>
      </c>
    </row>
    <row r="30" spans="1:17" ht="12" customHeight="1" x14ac:dyDescent="0.3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3">
      <c r="A31" s="23" t="s">
        <v>169</v>
      </c>
      <c r="B31" s="67"/>
      <c r="C31" s="67">
        <v>54787.466910291078</v>
      </c>
      <c r="D31" s="67">
        <v>89173.52294024796</v>
      </c>
      <c r="E31" s="67">
        <v>43203.796965732021</v>
      </c>
      <c r="F31" s="67">
        <v>76569.406596449</v>
      </c>
      <c r="G31" s="67">
        <v>84120.044599563102</v>
      </c>
      <c r="H31" s="67">
        <v>159237.90783992788</v>
      </c>
      <c r="I31" s="67">
        <v>156185.51674079854</v>
      </c>
      <c r="J31" s="67">
        <v>123190.98509952547</v>
      </c>
      <c r="K31" s="67">
        <v>75094.357531560672</v>
      </c>
      <c r="L31" s="67">
        <v>113627.53543816243</v>
      </c>
      <c r="M31" s="67">
        <v>108843.525559589</v>
      </c>
      <c r="N31" s="67">
        <v>61146.364646524315</v>
      </c>
      <c r="O31" s="67">
        <v>97197.24458989306</v>
      </c>
      <c r="P31" s="67">
        <v>67802.723195929779</v>
      </c>
      <c r="Q31" s="67">
        <v>17933.370600193768</v>
      </c>
    </row>
    <row r="32" spans="1:17" ht="12" customHeight="1" x14ac:dyDescent="0.3">
      <c r="A32" s="23" t="s">
        <v>168</v>
      </c>
      <c r="B32" s="67"/>
      <c r="C32" s="67">
        <v>4980.6343060605859</v>
      </c>
      <c r="D32" s="67">
        <v>4418.0791988820347</v>
      </c>
      <c r="E32" s="67">
        <v>3529.4797721057848</v>
      </c>
      <c r="F32" s="67">
        <v>8268.3390982435776</v>
      </c>
      <c r="G32" s="67">
        <v>8860.1719085572095</v>
      </c>
      <c r="H32" s="67">
        <v>14786.156150026816</v>
      </c>
      <c r="I32" s="67">
        <v>24730.977766992797</v>
      </c>
      <c r="J32" s="67">
        <v>34386.335219027504</v>
      </c>
      <c r="K32" s="67">
        <v>27019.794745072344</v>
      </c>
      <c r="L32" s="67">
        <v>46263.805011974138</v>
      </c>
      <c r="M32" s="67">
        <v>31351.023686611603</v>
      </c>
      <c r="N32" s="67">
        <v>19172.907208987912</v>
      </c>
      <c r="O32" s="67">
        <v>19990.222300968755</v>
      </c>
      <c r="P32" s="67">
        <v>15924.55385295604</v>
      </c>
      <c r="Q32" s="67">
        <v>10355.838583509261</v>
      </c>
    </row>
    <row r="33" spans="1:17" ht="12" hidden="1" customHeight="1" x14ac:dyDescent="0.3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3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3">
      <c r="A35" s="23" t="s">
        <v>142</v>
      </c>
      <c r="B35" s="67"/>
      <c r="C35" s="67">
        <v>35475.862038636587</v>
      </c>
      <c r="D35" s="67">
        <v>35833.688261043542</v>
      </c>
      <c r="E35" s="67">
        <v>30768.660124178783</v>
      </c>
      <c r="F35" s="67">
        <v>54653.07561543701</v>
      </c>
      <c r="G35" s="67">
        <v>39106.754841444126</v>
      </c>
      <c r="H35" s="67">
        <v>52447.547469734076</v>
      </c>
      <c r="I35" s="67">
        <v>53245.601497095435</v>
      </c>
      <c r="J35" s="67">
        <v>47708.821131871853</v>
      </c>
      <c r="K35" s="67">
        <v>59781.858487829559</v>
      </c>
      <c r="L35" s="67">
        <v>60596.756840074551</v>
      </c>
      <c r="M35" s="67">
        <v>83616.726685655362</v>
      </c>
      <c r="N35" s="67">
        <v>59098.299658564763</v>
      </c>
      <c r="O35" s="67">
        <v>46751.464152003988</v>
      </c>
      <c r="P35" s="67">
        <v>58697.219603569451</v>
      </c>
      <c r="Q35" s="67">
        <v>51972.303013988239</v>
      </c>
    </row>
    <row r="36" spans="1:17" ht="12" customHeight="1" x14ac:dyDescent="0.3">
      <c r="A36" s="23" t="s">
        <v>141</v>
      </c>
      <c r="B36" s="67"/>
      <c r="C36" s="67">
        <v>3675.5470849976464</v>
      </c>
      <c r="D36" s="67">
        <v>5626.9983808137831</v>
      </c>
      <c r="E36" s="67">
        <v>6011.6915935774341</v>
      </c>
      <c r="F36" s="67">
        <v>7976.0758358649928</v>
      </c>
      <c r="G36" s="67">
        <v>6077.5550840865999</v>
      </c>
      <c r="H36" s="67">
        <v>8122.8775898081149</v>
      </c>
      <c r="I36" s="67">
        <v>9619.8876220823022</v>
      </c>
      <c r="J36" s="67">
        <v>11239.753838675495</v>
      </c>
      <c r="K36" s="67">
        <v>15444.722782537023</v>
      </c>
      <c r="L36" s="67">
        <v>27832.416570579582</v>
      </c>
      <c r="M36" s="67">
        <v>26425.289709756667</v>
      </c>
      <c r="N36" s="67">
        <v>21143.385606344083</v>
      </c>
      <c r="O36" s="67">
        <v>9508.7290557360029</v>
      </c>
      <c r="P36" s="67">
        <v>19886.606857816005</v>
      </c>
      <c r="Q36" s="67">
        <v>15137.699329080931</v>
      </c>
    </row>
    <row r="37" spans="1:17" ht="12" hidden="1" customHeight="1" x14ac:dyDescent="0.3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3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3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3">
      <c r="A40" s="23" t="s">
        <v>57</v>
      </c>
      <c r="B40" s="67"/>
      <c r="C40" s="67">
        <v>76165.71794393778</v>
      </c>
      <c r="D40" s="67">
        <v>69226.234565753242</v>
      </c>
      <c r="E40" s="67">
        <v>92288.371459630609</v>
      </c>
      <c r="F40" s="67">
        <v>96263.694397659696</v>
      </c>
      <c r="G40" s="67">
        <v>67726.666788406088</v>
      </c>
      <c r="H40" s="67">
        <v>85948.411856917461</v>
      </c>
      <c r="I40" s="67">
        <v>109329.35811322581</v>
      </c>
      <c r="J40" s="67">
        <v>198893.15771555447</v>
      </c>
      <c r="K40" s="67">
        <v>80101.033879910683</v>
      </c>
      <c r="L40" s="67">
        <v>144859.66586806232</v>
      </c>
      <c r="M40" s="67">
        <v>71059.054421947716</v>
      </c>
      <c r="N40" s="67">
        <v>77658.886249738614</v>
      </c>
      <c r="O40" s="67">
        <v>68245.927173486984</v>
      </c>
      <c r="P40" s="67">
        <v>49376.521202347896</v>
      </c>
      <c r="Q40" s="67">
        <v>51294.838767067915</v>
      </c>
    </row>
    <row r="41" spans="1:17" ht="12" customHeight="1" x14ac:dyDescent="0.3">
      <c r="A41" s="29" t="s">
        <v>140</v>
      </c>
      <c r="B41" s="83"/>
      <c r="C41" s="83">
        <v>189777.39860045657</v>
      </c>
      <c r="D41" s="83">
        <v>166639.93319667163</v>
      </c>
      <c r="E41" s="83">
        <v>80768.154354616083</v>
      </c>
      <c r="F41" s="83">
        <v>115580.16533050075</v>
      </c>
      <c r="G41" s="83">
        <v>151624.48060477723</v>
      </c>
      <c r="H41" s="83">
        <v>270248.70851922728</v>
      </c>
      <c r="I41" s="83">
        <v>239493.95202146992</v>
      </c>
      <c r="J41" s="83">
        <v>153646.74809265436</v>
      </c>
      <c r="K41" s="83">
        <v>172079.29378484041</v>
      </c>
      <c r="L41" s="83">
        <v>221072.87775725627</v>
      </c>
      <c r="M41" s="83">
        <v>241226.70463051583</v>
      </c>
      <c r="N41" s="83">
        <v>152072.36091603714</v>
      </c>
      <c r="O41" s="83">
        <v>189327.44211673303</v>
      </c>
      <c r="P41" s="83">
        <v>294850.37132731418</v>
      </c>
      <c r="Q41" s="83">
        <v>216640.26134225258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" customHeight="1" x14ac:dyDescent="0.3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3">
      <c r="A45" s="23" t="s">
        <v>166</v>
      </c>
      <c r="B45" s="67"/>
      <c r="C45" s="67">
        <v>2889425.6875</v>
      </c>
      <c r="D45" s="67">
        <v>1411551.4999999998</v>
      </c>
      <c r="E45" s="67">
        <v>1974772.1250000002</v>
      </c>
      <c r="F45" s="67">
        <v>2035930.375</v>
      </c>
      <c r="G45" s="67">
        <v>2062424.2499999998</v>
      </c>
      <c r="H45" s="67">
        <v>1704159.4999999995</v>
      </c>
      <c r="I45" s="67">
        <v>1041461.8125000002</v>
      </c>
      <c r="J45" s="67">
        <v>2229017</v>
      </c>
      <c r="K45" s="67">
        <v>2022695.375</v>
      </c>
      <c r="L45" s="67">
        <v>1880999.5625000005</v>
      </c>
      <c r="M45" s="67">
        <v>2274721.4999999995</v>
      </c>
      <c r="N45" s="67">
        <v>1703792.75</v>
      </c>
      <c r="O45" s="67">
        <v>2271396.4375</v>
      </c>
      <c r="P45" s="67">
        <v>2734904.6874999995</v>
      </c>
      <c r="Q45" s="67">
        <v>2068883.0624999998</v>
      </c>
    </row>
    <row r="46" spans="1:17" ht="12" hidden="1" customHeight="1" x14ac:dyDescent="0.3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" customHeight="1" x14ac:dyDescent="0.3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3">
      <c r="A48" s="23" t="s">
        <v>60</v>
      </c>
      <c r="B48" s="67"/>
      <c r="C48" s="67">
        <v>307224</v>
      </c>
      <c r="D48" s="67">
        <v>239510.875</v>
      </c>
      <c r="E48" s="67">
        <v>210344</v>
      </c>
      <c r="F48" s="67">
        <v>274677</v>
      </c>
      <c r="G48" s="67">
        <v>245951.25</v>
      </c>
      <c r="H48" s="67">
        <v>257992</v>
      </c>
      <c r="I48" s="67">
        <v>227193</v>
      </c>
      <c r="J48" s="67">
        <v>378651.75</v>
      </c>
      <c r="K48" s="67">
        <v>439243.125</v>
      </c>
      <c r="L48" s="67">
        <v>335080.875</v>
      </c>
      <c r="M48" s="67">
        <v>318838.19466618286</v>
      </c>
      <c r="N48" s="67">
        <v>160544.90093733949</v>
      </c>
      <c r="O48" s="67">
        <v>197901.63634460818</v>
      </c>
      <c r="P48" s="67">
        <v>319428.99999999994</v>
      </c>
      <c r="Q48" s="67">
        <v>324127.8125</v>
      </c>
    </row>
    <row r="49" spans="1:17" ht="12" customHeight="1" x14ac:dyDescent="0.3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3">
      <c r="A50" s="23" t="s">
        <v>165</v>
      </c>
      <c r="B50" s="67"/>
      <c r="C50" s="67">
        <v>2125892.5047308127</v>
      </c>
      <c r="D50" s="67">
        <v>813264.46467263554</v>
      </c>
      <c r="E50" s="67">
        <v>1138242.5270507638</v>
      </c>
      <c r="F50" s="67">
        <v>1339895.9063439115</v>
      </c>
      <c r="G50" s="67">
        <v>1245602.7223168418</v>
      </c>
      <c r="H50" s="67">
        <v>1399456.8432935127</v>
      </c>
      <c r="I50" s="67">
        <v>665081.67181298276</v>
      </c>
      <c r="J50" s="67">
        <v>3025945.4663743703</v>
      </c>
      <c r="K50" s="67">
        <v>1275778.6032476081</v>
      </c>
      <c r="L50" s="67">
        <v>1165825.2617113125</v>
      </c>
      <c r="M50" s="67">
        <v>1532123.1768932533</v>
      </c>
      <c r="N50" s="67">
        <v>1283085.0868903487</v>
      </c>
      <c r="O50" s="67">
        <v>1800562.5795672871</v>
      </c>
      <c r="P50" s="67">
        <v>2438344.3273639814</v>
      </c>
      <c r="Q50" s="67">
        <v>1800924.5898755675</v>
      </c>
    </row>
    <row r="51" spans="1:17" ht="12" customHeight="1" x14ac:dyDescent="0.3">
      <c r="A51" s="23" t="s">
        <v>164</v>
      </c>
      <c r="B51" s="67"/>
      <c r="C51" s="67">
        <v>347001.68181324296</v>
      </c>
      <c r="D51" s="67">
        <v>190874.3663162131</v>
      </c>
      <c r="E51" s="67">
        <v>431459.89779643272</v>
      </c>
      <c r="F51" s="67">
        <v>102673.43889828032</v>
      </c>
      <c r="G51" s="67">
        <v>412507.96345853573</v>
      </c>
      <c r="H51" s="67">
        <v>537008.04761486256</v>
      </c>
      <c r="I51" s="67">
        <v>204742.29692096688</v>
      </c>
      <c r="J51" s="67">
        <v>986172.8982335655</v>
      </c>
      <c r="K51" s="67">
        <v>502275.42062125087</v>
      </c>
      <c r="L51" s="67">
        <v>351125.5600201427</v>
      </c>
      <c r="M51" s="67">
        <v>783043.18899703771</v>
      </c>
      <c r="N51" s="67">
        <v>463445.20600543299</v>
      </c>
      <c r="O51" s="67">
        <v>577657.09427150618</v>
      </c>
      <c r="P51" s="67">
        <v>735983.53685880965</v>
      </c>
      <c r="Q51" s="67">
        <v>545531.15114945429</v>
      </c>
    </row>
    <row r="52" spans="1:17" ht="12" hidden="1" customHeight="1" x14ac:dyDescent="0.3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3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3">
      <c r="A54" s="23" t="s">
        <v>142</v>
      </c>
      <c r="B54" s="67"/>
      <c r="C54" s="67">
        <v>886549.55033313052</v>
      </c>
      <c r="D54" s="67">
        <v>871988.569088922</v>
      </c>
      <c r="E54" s="67">
        <v>610252.03531547647</v>
      </c>
      <c r="F54" s="67">
        <v>982571.40783075907</v>
      </c>
      <c r="G54" s="67">
        <v>782684.69804282929</v>
      </c>
      <c r="H54" s="67">
        <v>501355.52857980592</v>
      </c>
      <c r="I54" s="67">
        <v>1946369.9037236753</v>
      </c>
      <c r="J54" s="67">
        <v>352478.53187073697</v>
      </c>
      <c r="K54" s="67">
        <v>1595532.6747048905</v>
      </c>
      <c r="L54" s="67">
        <v>1346410.2238628266</v>
      </c>
      <c r="M54" s="67">
        <v>876540.23938442348</v>
      </c>
      <c r="N54" s="67">
        <v>842292.01977719564</v>
      </c>
      <c r="O54" s="67">
        <v>547142.96295887791</v>
      </c>
      <c r="P54" s="67">
        <v>311938.91391820088</v>
      </c>
      <c r="Q54" s="67">
        <v>553770.63019108376</v>
      </c>
    </row>
    <row r="55" spans="1:17" ht="12" customHeight="1" x14ac:dyDescent="0.3">
      <c r="A55" s="23" t="s">
        <v>141</v>
      </c>
      <c r="B55" s="67"/>
      <c r="C55" s="67">
        <v>196618.83931761573</v>
      </c>
      <c r="D55" s="67">
        <v>179015.84818021487</v>
      </c>
      <c r="E55" s="67">
        <v>256242.21092854341</v>
      </c>
      <c r="F55" s="67">
        <v>164344.43760054087</v>
      </c>
      <c r="G55" s="67">
        <v>179111.93757407507</v>
      </c>
      <c r="H55" s="67">
        <v>139284.89850775863</v>
      </c>
      <c r="I55" s="67">
        <v>955370.41376885166</v>
      </c>
      <c r="J55" s="67">
        <v>164719.65456843458</v>
      </c>
      <c r="K55" s="67">
        <v>504786.86831468751</v>
      </c>
      <c r="L55" s="67">
        <v>315071.09048414562</v>
      </c>
      <c r="M55" s="67">
        <v>321650.92044117895</v>
      </c>
      <c r="N55" s="67">
        <v>142156.25675838592</v>
      </c>
      <c r="O55" s="67">
        <v>251353.47120973712</v>
      </c>
      <c r="P55" s="67">
        <v>201157.96573248977</v>
      </c>
      <c r="Q55" s="67">
        <v>279219.56531478377</v>
      </c>
    </row>
    <row r="56" spans="1:17" ht="12" hidden="1" customHeight="1" x14ac:dyDescent="0.3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3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3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3">
      <c r="A59" s="23" t="s">
        <v>57</v>
      </c>
      <c r="B59" s="67"/>
      <c r="C59" s="67">
        <v>1224834.7846870581</v>
      </c>
      <c r="D59" s="67">
        <v>535745.24274111306</v>
      </c>
      <c r="E59" s="67">
        <v>480906.19730077061</v>
      </c>
      <c r="F59" s="67">
        <v>1973183.2406748342</v>
      </c>
      <c r="G59" s="67">
        <v>613545.6076676317</v>
      </c>
      <c r="H59" s="67">
        <v>728653.3421794863</v>
      </c>
      <c r="I59" s="67">
        <v>482002.23303604109</v>
      </c>
      <c r="J59" s="67">
        <v>2232600.5922776349</v>
      </c>
      <c r="K59" s="67">
        <v>1089532.4127809892</v>
      </c>
      <c r="L59" s="67">
        <v>1511902.9050598692</v>
      </c>
      <c r="M59" s="67">
        <v>1173326.1507491744</v>
      </c>
      <c r="N59" s="67">
        <v>1245884.5191550867</v>
      </c>
      <c r="O59" s="67">
        <v>1771461.963709628</v>
      </c>
      <c r="P59" s="67">
        <v>584021.20618102781</v>
      </c>
      <c r="Q59" s="67">
        <v>449163.7793897012</v>
      </c>
    </row>
    <row r="60" spans="1:17" ht="12" customHeight="1" x14ac:dyDescent="0.3">
      <c r="A60" s="29" t="s">
        <v>140</v>
      </c>
      <c r="B60" s="83"/>
      <c r="C60" s="83">
        <v>3721367.2296077255</v>
      </c>
      <c r="D60" s="83">
        <v>3116230.5899559716</v>
      </c>
      <c r="E60" s="83">
        <v>3020134.0368046286</v>
      </c>
      <c r="F60" s="83">
        <v>2143375.5330671445</v>
      </c>
      <c r="G60" s="83">
        <v>3265642.2847950119</v>
      </c>
      <c r="H60" s="83">
        <v>2658300.9695019992</v>
      </c>
      <c r="I60" s="83">
        <v>3113856.822492131</v>
      </c>
      <c r="J60" s="83">
        <v>2243468.7824330786</v>
      </c>
      <c r="K60" s="83">
        <v>5638826.8106042836</v>
      </c>
      <c r="L60" s="83">
        <v>3345884.66428508</v>
      </c>
      <c r="M60" s="83">
        <v>4591832.0075138044</v>
      </c>
      <c r="N60" s="83">
        <v>3779309.9170156983</v>
      </c>
      <c r="O60" s="83">
        <v>3568825.4917710843</v>
      </c>
      <c r="P60" s="83">
        <v>5057177.7566019055</v>
      </c>
      <c r="Q60" s="83">
        <v>3951081.7406416712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" customHeight="1" x14ac:dyDescent="0.3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3">
      <c r="A64" s="23" t="s">
        <v>161</v>
      </c>
      <c r="B64" s="67"/>
      <c r="C64" s="67">
        <v>6086608.6875000019</v>
      </c>
      <c r="D64" s="67">
        <v>7173755.625</v>
      </c>
      <c r="E64" s="67">
        <v>7708868.3124999991</v>
      </c>
      <c r="F64" s="67">
        <v>6846094.3125000009</v>
      </c>
      <c r="G64" s="67">
        <v>5959699.3125000009</v>
      </c>
      <c r="H64" s="67">
        <v>5797149.5000000009</v>
      </c>
      <c r="I64" s="67">
        <v>4785198.75</v>
      </c>
      <c r="J64" s="67">
        <v>7013836.3125</v>
      </c>
      <c r="K64" s="67">
        <v>6388043.3124999991</v>
      </c>
      <c r="L64" s="67">
        <v>5878546.8750000009</v>
      </c>
      <c r="M64" s="67">
        <v>4295927.8125</v>
      </c>
      <c r="N64" s="67">
        <v>7503894.9375</v>
      </c>
      <c r="O64" s="67">
        <v>3702761.8125</v>
      </c>
      <c r="P64" s="67">
        <v>4179833.9375</v>
      </c>
      <c r="Q64" s="67">
        <v>5489673.375</v>
      </c>
    </row>
    <row r="65" spans="1:17" ht="12" hidden="1" customHeight="1" x14ac:dyDescent="0.3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" customHeight="1" x14ac:dyDescent="0.3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23" t="s">
        <v>60</v>
      </c>
      <c r="B67" s="67"/>
      <c r="C67" s="67">
        <v>410500.25</v>
      </c>
      <c r="D67" s="67">
        <v>399874.25</v>
      </c>
      <c r="E67" s="67">
        <v>482843.75</v>
      </c>
      <c r="F67" s="67">
        <v>490841.25</v>
      </c>
      <c r="G67" s="67">
        <v>526974.25</v>
      </c>
      <c r="H67" s="67">
        <v>539438</v>
      </c>
      <c r="I67" s="67">
        <v>402336.86202371062</v>
      </c>
      <c r="J67" s="67">
        <v>921040.5</v>
      </c>
      <c r="K67" s="67">
        <v>909337.625</v>
      </c>
      <c r="L67" s="67">
        <v>1005475.875</v>
      </c>
      <c r="M67" s="67">
        <v>1005100.3125000001</v>
      </c>
      <c r="N67" s="67">
        <v>1562281.625</v>
      </c>
      <c r="O67" s="67">
        <v>1014806.75</v>
      </c>
      <c r="P67" s="67">
        <v>978372.83181218768</v>
      </c>
      <c r="Q67" s="67">
        <v>876038</v>
      </c>
    </row>
    <row r="68" spans="1:17" ht="12" customHeight="1" x14ac:dyDescent="0.3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3">
      <c r="A69" s="23" t="s">
        <v>160</v>
      </c>
      <c r="B69" s="67"/>
      <c r="C69" s="67">
        <v>4652550.2434204388</v>
      </c>
      <c r="D69" s="67">
        <v>6046954.4409700586</v>
      </c>
      <c r="E69" s="67">
        <v>5857502.5700679515</v>
      </c>
      <c r="F69" s="67">
        <v>6397481.7038325164</v>
      </c>
      <c r="G69" s="67">
        <v>4484183.8094875198</v>
      </c>
      <c r="H69" s="67">
        <v>4653997.4153149398</v>
      </c>
      <c r="I69" s="67">
        <v>4842243.3687006868</v>
      </c>
      <c r="J69" s="67">
        <v>4892849.2496694569</v>
      </c>
      <c r="K69" s="67">
        <v>5375593.8382092137</v>
      </c>
      <c r="L69" s="67">
        <v>6576928.4032062627</v>
      </c>
      <c r="M69" s="67">
        <v>4431469.7395044835</v>
      </c>
      <c r="N69" s="67">
        <v>6209349.7334656715</v>
      </c>
      <c r="O69" s="67">
        <v>3639408.2395387059</v>
      </c>
      <c r="P69" s="67">
        <v>3512196.2449839031</v>
      </c>
      <c r="Q69" s="67">
        <v>4560072.3218397144</v>
      </c>
    </row>
    <row r="70" spans="1:17" ht="12" customHeight="1" x14ac:dyDescent="0.3">
      <c r="A70" s="23" t="s">
        <v>159</v>
      </c>
      <c r="B70" s="67"/>
      <c r="C70" s="67">
        <v>486131.31783865363</v>
      </c>
      <c r="D70" s="67">
        <v>555789.76645658386</v>
      </c>
      <c r="E70" s="67">
        <v>840470.62061013828</v>
      </c>
      <c r="F70" s="67">
        <v>362801.74024617951</v>
      </c>
      <c r="G70" s="67">
        <v>722293.28400125285</v>
      </c>
      <c r="H70" s="67">
        <v>789624.98982627364</v>
      </c>
      <c r="I70" s="67">
        <v>1149532.1383187566</v>
      </c>
      <c r="J70" s="67">
        <v>769155.78059927118</v>
      </c>
      <c r="K70" s="67">
        <v>1639486.7329887478</v>
      </c>
      <c r="L70" s="67">
        <v>1379470.3579566067</v>
      </c>
      <c r="M70" s="67">
        <v>1469757.4923226649</v>
      </c>
      <c r="N70" s="67">
        <v>1170807.0610743156</v>
      </c>
      <c r="O70" s="67">
        <v>651329.52381790243</v>
      </c>
      <c r="P70" s="67">
        <v>572028.70881844487</v>
      </c>
      <c r="Q70" s="67">
        <v>1398117.7501811879</v>
      </c>
    </row>
    <row r="71" spans="1:17" ht="12" hidden="1" customHeight="1" x14ac:dyDescent="0.3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3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3">
      <c r="A73" s="23" t="s">
        <v>142</v>
      </c>
      <c r="B73" s="67"/>
      <c r="C73" s="67">
        <v>1150496.0990893729</v>
      </c>
      <c r="D73" s="67">
        <v>890930.78179977601</v>
      </c>
      <c r="E73" s="67">
        <v>1838429.2395420833</v>
      </c>
      <c r="F73" s="67">
        <v>1420717.1005374831</v>
      </c>
      <c r="G73" s="67">
        <v>1414603.462567874</v>
      </c>
      <c r="H73" s="67">
        <v>689791.72693230712</v>
      </c>
      <c r="I73" s="67">
        <v>454649.30671077117</v>
      </c>
      <c r="J73" s="67">
        <v>2382788.9737321334</v>
      </c>
      <c r="K73" s="67">
        <v>604207.37441355304</v>
      </c>
      <c r="L73" s="67">
        <v>170681.42414868379</v>
      </c>
      <c r="M73" s="67">
        <v>372043.4955610485</v>
      </c>
      <c r="N73" s="67">
        <v>900569.08857911185</v>
      </c>
      <c r="O73" s="67">
        <v>616557.71976583009</v>
      </c>
      <c r="P73" s="67">
        <v>784915.66028230928</v>
      </c>
      <c r="Q73" s="67">
        <v>388079.07629443356</v>
      </c>
    </row>
    <row r="74" spans="1:17" ht="12" customHeight="1" x14ac:dyDescent="0.3">
      <c r="A74" s="23" t="s">
        <v>141</v>
      </c>
      <c r="B74" s="67"/>
      <c r="C74" s="67">
        <v>77272.21066167629</v>
      </c>
      <c r="D74" s="67">
        <v>75587.755802339874</v>
      </c>
      <c r="E74" s="67">
        <v>48781.128086544391</v>
      </c>
      <c r="F74" s="67">
        <v>161417.74295885558</v>
      </c>
      <c r="G74" s="67">
        <v>103579.42525225793</v>
      </c>
      <c r="H74" s="67">
        <v>107058.84890723057</v>
      </c>
      <c r="I74" s="67">
        <v>36462.016988618263</v>
      </c>
      <c r="J74" s="67">
        <v>479937.79842241656</v>
      </c>
      <c r="K74" s="67">
        <v>60491.343655972058</v>
      </c>
      <c r="L74" s="67">
        <v>17298.098567321351</v>
      </c>
      <c r="M74" s="67">
        <v>40067.98860584147</v>
      </c>
      <c r="N74" s="67">
        <v>186392.55181318463</v>
      </c>
      <c r="O74" s="67">
        <v>36089.693265224036</v>
      </c>
      <c r="P74" s="67">
        <v>228492.63269793638</v>
      </c>
      <c r="Q74" s="67">
        <v>46311.300279703013</v>
      </c>
    </row>
    <row r="75" spans="1:17" ht="12" hidden="1" customHeight="1" x14ac:dyDescent="0.3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3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3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3">
      <c r="A78" s="23" t="s">
        <v>109</v>
      </c>
      <c r="B78" s="67"/>
      <c r="C78" s="67">
        <v>7696030.1890849872</v>
      </c>
      <c r="D78" s="67">
        <v>9504247.1184368599</v>
      </c>
      <c r="E78" s="67">
        <v>8766610.25</v>
      </c>
      <c r="F78" s="67">
        <v>8293010.2174446946</v>
      </c>
      <c r="G78" s="67">
        <v>8081027.0305680074</v>
      </c>
      <c r="H78" s="67">
        <v>7393623.0644531334</v>
      </c>
      <c r="I78" s="67">
        <v>7511436.1566045815</v>
      </c>
      <c r="J78" s="67">
        <v>8450673.6483405456</v>
      </c>
      <c r="K78" s="67">
        <v>13289928.681658579</v>
      </c>
      <c r="L78" s="67">
        <v>15830767.240297228</v>
      </c>
      <c r="M78" s="67">
        <v>13115924.490704989</v>
      </c>
      <c r="N78" s="67">
        <v>14112793.046922933</v>
      </c>
      <c r="O78" s="67">
        <v>11824199.168407923</v>
      </c>
      <c r="P78" s="67">
        <v>10539187.867188863</v>
      </c>
      <c r="Q78" s="67">
        <v>11500941.30974495</v>
      </c>
    </row>
    <row r="79" spans="1:17" ht="12" customHeight="1" x14ac:dyDescent="0.3">
      <c r="A79" s="29" t="s">
        <v>140</v>
      </c>
      <c r="B79" s="83"/>
      <c r="C79" s="83">
        <v>1512310.2885316859</v>
      </c>
      <c r="D79" s="83">
        <v>1354526.5040420829</v>
      </c>
      <c r="E79" s="83">
        <v>1809836.3169366205</v>
      </c>
      <c r="F79" s="83">
        <v>1534013.9026906905</v>
      </c>
      <c r="G79" s="83">
        <v>1128242.0844661142</v>
      </c>
      <c r="H79" s="83">
        <v>1432819.4292865079</v>
      </c>
      <c r="I79" s="83">
        <v>915805.72932156594</v>
      </c>
      <c r="J79" s="83">
        <v>1685604.1086668062</v>
      </c>
      <c r="K79" s="83">
        <v>1587027.8471103371</v>
      </c>
      <c r="L79" s="83">
        <v>378181.5267505924</v>
      </c>
      <c r="M79" s="83">
        <v>1042241.8562605596</v>
      </c>
      <c r="N79" s="83">
        <v>1494737.5391357185</v>
      </c>
      <c r="O79" s="83">
        <v>387862.66953105561</v>
      </c>
      <c r="P79" s="83">
        <v>1067980.6401620475</v>
      </c>
      <c r="Q79" s="83">
        <v>1145388.119210273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" customHeight="1" x14ac:dyDescent="0.3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3">
      <c r="A83" s="23" t="s">
        <v>157</v>
      </c>
      <c r="B83" s="67"/>
      <c r="C83" s="67">
        <v>965835.62499999988</v>
      </c>
      <c r="D83" s="67">
        <v>2609569.1875</v>
      </c>
      <c r="E83" s="67">
        <v>2386084.3750000005</v>
      </c>
      <c r="F83" s="67">
        <v>2072733.9999999998</v>
      </c>
      <c r="G83" s="67">
        <v>2652514</v>
      </c>
      <c r="H83" s="67">
        <v>2971641.9375000005</v>
      </c>
      <c r="I83" s="67">
        <v>4787188.9375</v>
      </c>
      <c r="J83" s="67">
        <v>2775948.9375</v>
      </c>
      <c r="K83" s="67">
        <v>3008192.9375</v>
      </c>
      <c r="L83" s="67">
        <v>2920007.0624999995</v>
      </c>
      <c r="M83" s="67">
        <v>3128148.6249999995</v>
      </c>
      <c r="N83" s="67">
        <v>3147971.5</v>
      </c>
      <c r="O83" s="67">
        <v>3253169.5</v>
      </c>
      <c r="P83" s="67">
        <v>2842964.8124999995</v>
      </c>
      <c r="Q83" s="67">
        <v>1987789.5624999998</v>
      </c>
    </row>
    <row r="84" spans="1:17" ht="12" hidden="1" customHeight="1" x14ac:dyDescent="0.3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" customHeight="1" x14ac:dyDescent="0.3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3">
      <c r="A86" s="23" t="s">
        <v>60</v>
      </c>
      <c r="B86" s="67"/>
      <c r="C86" s="67">
        <v>128446.25</v>
      </c>
      <c r="D86" s="67">
        <v>292878.0625</v>
      </c>
      <c r="E86" s="67">
        <v>235750.8125</v>
      </c>
      <c r="F86" s="67">
        <v>243194.31249999997</v>
      </c>
      <c r="G86" s="67">
        <v>329686.8125</v>
      </c>
      <c r="H86" s="67">
        <v>407674.3125</v>
      </c>
      <c r="I86" s="67">
        <v>564789.3125</v>
      </c>
      <c r="J86" s="67">
        <v>370156.0625</v>
      </c>
      <c r="K86" s="67">
        <v>368962.5</v>
      </c>
      <c r="L86" s="67">
        <v>475616.49505311192</v>
      </c>
      <c r="M86" s="67">
        <v>484873.86201516417</v>
      </c>
      <c r="N86" s="67">
        <v>849399.8944392812</v>
      </c>
      <c r="O86" s="67">
        <v>983636.06250000012</v>
      </c>
      <c r="P86" s="67">
        <v>941919.00000000023</v>
      </c>
      <c r="Q86" s="67">
        <v>681705.31250000023</v>
      </c>
    </row>
    <row r="87" spans="1:17" ht="12" customHeight="1" x14ac:dyDescent="0.3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3">
      <c r="A88" s="23" t="s">
        <v>156</v>
      </c>
      <c r="B88" s="67"/>
      <c r="C88" s="67">
        <v>657288.10342160088</v>
      </c>
      <c r="D88" s="67">
        <v>1139095.7855250526</v>
      </c>
      <c r="E88" s="67">
        <v>1451471.0641645403</v>
      </c>
      <c r="F88" s="67">
        <v>1160607.031598499</v>
      </c>
      <c r="G88" s="67">
        <v>1375181.6849131291</v>
      </c>
      <c r="H88" s="67">
        <v>1552961.5034260349</v>
      </c>
      <c r="I88" s="67">
        <v>2912965.1669844785</v>
      </c>
      <c r="J88" s="67">
        <v>1960443.2800211827</v>
      </c>
      <c r="K88" s="67">
        <v>1593936.028355425</v>
      </c>
      <c r="L88" s="67">
        <v>1538273.203360541</v>
      </c>
      <c r="M88" s="67">
        <v>2116603.9380806745</v>
      </c>
      <c r="N88" s="67">
        <v>1764247.6952592642</v>
      </c>
      <c r="O88" s="67">
        <v>2516329.9927055417</v>
      </c>
      <c r="P88" s="67">
        <v>2511816.1036261963</v>
      </c>
      <c r="Q88" s="67">
        <v>1378743.0561919769</v>
      </c>
    </row>
    <row r="89" spans="1:17" ht="12" customHeight="1" x14ac:dyDescent="0.3">
      <c r="A89" s="23" t="s">
        <v>155</v>
      </c>
      <c r="B89" s="67"/>
      <c r="C89" s="67">
        <v>56204.54609838326</v>
      </c>
      <c r="D89" s="67">
        <v>65479.181230609021</v>
      </c>
      <c r="E89" s="67">
        <v>111354.42735216831</v>
      </c>
      <c r="F89" s="67">
        <v>64060.093077737591</v>
      </c>
      <c r="G89" s="67">
        <v>168401.84193796566</v>
      </c>
      <c r="H89" s="67">
        <v>185151.1931628109</v>
      </c>
      <c r="I89" s="67">
        <v>292045.46062361577</v>
      </c>
      <c r="J89" s="67">
        <v>235492.9752250654</v>
      </c>
      <c r="K89" s="67">
        <v>481912.0743349446</v>
      </c>
      <c r="L89" s="67">
        <v>426793.62782532058</v>
      </c>
      <c r="M89" s="67">
        <v>576056.35277184111</v>
      </c>
      <c r="N89" s="67">
        <v>359200.71343797602</v>
      </c>
      <c r="O89" s="67">
        <v>541972.96101835335</v>
      </c>
      <c r="P89" s="67">
        <v>431919.2191704993</v>
      </c>
      <c r="Q89" s="67">
        <v>435559.51383510686</v>
      </c>
    </row>
    <row r="90" spans="1:17" ht="12" hidden="1" customHeight="1" x14ac:dyDescent="0.3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3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3">
      <c r="A92" s="23" t="s">
        <v>144</v>
      </c>
      <c r="B92" s="67"/>
      <c r="C92" s="67">
        <v>714135.22173628176</v>
      </c>
      <c r="D92" s="67">
        <v>878983.20056959987</v>
      </c>
      <c r="E92" s="67">
        <v>620058.98406093707</v>
      </c>
      <c r="F92" s="67">
        <v>558001.23463256378</v>
      </c>
      <c r="G92" s="67">
        <v>535114.95394328842</v>
      </c>
      <c r="H92" s="67">
        <v>429439.36136673432</v>
      </c>
      <c r="I92" s="67">
        <v>491538.10910223681</v>
      </c>
      <c r="J92" s="67">
        <v>439322.72891736752</v>
      </c>
      <c r="K92" s="67">
        <v>407797.32915884646</v>
      </c>
      <c r="L92" s="67">
        <v>990754.48641108093</v>
      </c>
      <c r="M92" s="67">
        <v>301369.79767363326</v>
      </c>
      <c r="N92" s="67">
        <v>387436.43680747389</v>
      </c>
      <c r="O92" s="67">
        <v>623634.28760335129</v>
      </c>
      <c r="P92" s="67">
        <v>263266.29507845588</v>
      </c>
      <c r="Q92" s="67">
        <v>499948.52843468182</v>
      </c>
    </row>
    <row r="93" spans="1:17" ht="12" customHeight="1" x14ac:dyDescent="0.3">
      <c r="A93" s="23" t="s">
        <v>143</v>
      </c>
      <c r="B93" s="67"/>
      <c r="C93" s="67">
        <v>43663.949540914291</v>
      </c>
      <c r="D93" s="67">
        <v>41783.825008016735</v>
      </c>
      <c r="E93" s="67">
        <v>39227.55647871305</v>
      </c>
      <c r="F93" s="67">
        <v>31407.663237036282</v>
      </c>
      <c r="G93" s="67">
        <v>38230.533309785424</v>
      </c>
      <c r="H93" s="67">
        <v>48369.868347939359</v>
      </c>
      <c r="I93" s="67">
        <v>92172.362046427428</v>
      </c>
      <c r="J93" s="67">
        <v>101437.8834643173</v>
      </c>
      <c r="K93" s="67">
        <v>90061.824953522111</v>
      </c>
      <c r="L93" s="67">
        <v>130001.25039517727</v>
      </c>
      <c r="M93" s="67">
        <v>69196.093799809751</v>
      </c>
      <c r="N93" s="67">
        <v>32979.546139160811</v>
      </c>
      <c r="O93" s="67">
        <v>129274.33820442981</v>
      </c>
      <c r="P93" s="67">
        <v>60000.861429787794</v>
      </c>
      <c r="Q93" s="67">
        <v>147849.28938957641</v>
      </c>
    </row>
    <row r="94" spans="1:17" ht="12" hidden="1" customHeight="1" x14ac:dyDescent="0.3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3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3">
      <c r="A96" s="23" t="s">
        <v>142</v>
      </c>
      <c r="B96" s="67"/>
      <c r="C96" s="67">
        <v>291075.33045676083</v>
      </c>
      <c r="D96" s="67">
        <v>1304498.0669871101</v>
      </c>
      <c r="E96" s="67">
        <v>688639.19367069541</v>
      </c>
      <c r="F96" s="67">
        <v>695117.63827599492</v>
      </c>
      <c r="G96" s="67">
        <v>1093866.7751444308</v>
      </c>
      <c r="H96" s="67">
        <v>1421699.9580241279</v>
      </c>
      <c r="I96" s="67">
        <v>1788322.559243646</v>
      </c>
      <c r="J96" s="67">
        <v>919016.03600025224</v>
      </c>
      <c r="K96" s="67">
        <v>1204291.793560907</v>
      </c>
      <c r="L96" s="67">
        <v>2034929.9081285277</v>
      </c>
      <c r="M96" s="67">
        <v>1488462.5371725024</v>
      </c>
      <c r="N96" s="67">
        <v>1831331.5115100257</v>
      </c>
      <c r="O96" s="67">
        <v>1309009.4377162498</v>
      </c>
      <c r="P96" s="67">
        <v>1175615.4196308597</v>
      </c>
      <c r="Q96" s="67">
        <v>1607055.5270604384</v>
      </c>
    </row>
    <row r="97" spans="1:17" ht="12" customHeight="1" x14ac:dyDescent="0.3">
      <c r="A97" s="23" t="s">
        <v>141</v>
      </c>
      <c r="B97" s="67"/>
      <c r="C97" s="67">
        <v>45091.100551875948</v>
      </c>
      <c r="D97" s="67">
        <v>51664.246469334459</v>
      </c>
      <c r="E97" s="67">
        <v>89316.715415971586</v>
      </c>
      <c r="F97" s="67">
        <v>63069.436107059635</v>
      </c>
      <c r="G97" s="67">
        <v>109971.66441721056</v>
      </c>
      <c r="H97" s="67">
        <v>157765.17539455119</v>
      </c>
      <c r="I97" s="67">
        <v>228403.24648053714</v>
      </c>
      <c r="J97" s="67">
        <v>154199.00712718506</v>
      </c>
      <c r="K97" s="67">
        <v>238070.08575200208</v>
      </c>
      <c r="L97" s="67">
        <v>329412.64726442611</v>
      </c>
      <c r="M97" s="67">
        <v>288810.38616546651</v>
      </c>
      <c r="N97" s="67">
        <v>444616.86434075679</v>
      </c>
      <c r="O97" s="67">
        <v>336577.32564503979</v>
      </c>
      <c r="P97" s="67">
        <v>235814.39139230805</v>
      </c>
      <c r="Q97" s="67">
        <v>281357.55796650401</v>
      </c>
    </row>
    <row r="98" spans="1:17" ht="12" hidden="1" customHeight="1" x14ac:dyDescent="0.3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3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3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3">
      <c r="A101" s="23" t="s">
        <v>55</v>
      </c>
      <c r="B101" s="67"/>
      <c r="C101" s="67">
        <v>99175.307503730335</v>
      </c>
      <c r="D101" s="67">
        <v>221277.94408201004</v>
      </c>
      <c r="E101" s="67">
        <v>313646.06471528637</v>
      </c>
      <c r="F101" s="67">
        <v>374567.71796309686</v>
      </c>
      <c r="G101" s="67">
        <v>290361.59043323447</v>
      </c>
      <c r="H101" s="67">
        <v>162011.68245209695</v>
      </c>
      <c r="I101" s="67">
        <v>509448.07596821676</v>
      </c>
      <c r="J101" s="67">
        <v>467034.61114908988</v>
      </c>
      <c r="K101" s="67">
        <v>320384.96352257958</v>
      </c>
      <c r="L101" s="67">
        <v>242608.77397007871</v>
      </c>
      <c r="M101" s="67">
        <v>313476.97461592557</v>
      </c>
      <c r="N101" s="67">
        <v>509936.80700190761</v>
      </c>
      <c r="O101" s="67">
        <v>379400.48783062911</v>
      </c>
      <c r="P101" s="67">
        <v>244445.45191686635</v>
      </c>
      <c r="Q101" s="67">
        <v>396338.16311355965</v>
      </c>
    </row>
    <row r="102" spans="1:17" ht="12" customHeight="1" x14ac:dyDescent="0.3">
      <c r="A102" s="23" t="s">
        <v>57</v>
      </c>
      <c r="B102" s="67"/>
      <c r="C102" s="67">
        <v>381145.70457575202</v>
      </c>
      <c r="D102" s="67">
        <v>1164765.1743627172</v>
      </c>
      <c r="E102" s="67">
        <v>1810811.5326175732</v>
      </c>
      <c r="F102" s="67">
        <v>1642584.0596853651</v>
      </c>
      <c r="G102" s="67">
        <v>1699824.1215176121</v>
      </c>
      <c r="H102" s="67">
        <v>1997132.2598628756</v>
      </c>
      <c r="I102" s="67">
        <v>2407146.0994198443</v>
      </c>
      <c r="J102" s="67">
        <v>3376244.537629752</v>
      </c>
      <c r="K102" s="67">
        <v>3346651.8323634556</v>
      </c>
      <c r="L102" s="67">
        <v>4099948.5985484952</v>
      </c>
      <c r="M102" s="67">
        <v>4685062.3595606461</v>
      </c>
      <c r="N102" s="67">
        <v>5242288.8130071769</v>
      </c>
      <c r="O102" s="67">
        <v>6066361.6501076352</v>
      </c>
      <c r="P102" s="67">
        <v>6712797.1556010852</v>
      </c>
      <c r="Q102" s="67">
        <v>7436113.8006498814</v>
      </c>
    </row>
    <row r="103" spans="1:17" ht="12" customHeight="1" x14ac:dyDescent="0.3">
      <c r="A103" s="29" t="s">
        <v>140</v>
      </c>
      <c r="B103" s="83"/>
      <c r="C103" s="83">
        <v>1837236.1310392781</v>
      </c>
      <c r="D103" s="83">
        <v>2448023.4404237699</v>
      </c>
      <c r="E103" s="83">
        <v>2052351.3130785879</v>
      </c>
      <c r="F103" s="83">
        <v>1890765.2096809368</v>
      </c>
      <c r="G103" s="83">
        <v>2590180.1035032915</v>
      </c>
      <c r="H103" s="83">
        <v>3026493.5825938722</v>
      </c>
      <c r="I103" s="83">
        <v>4558895.2735526916</v>
      </c>
      <c r="J103" s="83">
        <v>2270777.3085620636</v>
      </c>
      <c r="K103" s="83">
        <v>3394007.3980982779</v>
      </c>
      <c r="L103" s="83">
        <v>3912477.805256729</v>
      </c>
      <c r="M103" s="83">
        <v>4806583.353844367</v>
      </c>
      <c r="N103" s="83">
        <v>4259487.6453471612</v>
      </c>
      <c r="O103" s="83">
        <v>4584566.1933697443</v>
      </c>
      <c r="P103" s="83">
        <v>4668133.9831216298</v>
      </c>
      <c r="Q103" s="83">
        <v>5076920.1226539854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" customHeight="1" x14ac:dyDescent="0.3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3">
      <c r="A107" s="23" t="s">
        <v>153</v>
      </c>
      <c r="B107" s="67"/>
      <c r="C107" s="67">
        <v>7380.3125000000009</v>
      </c>
      <c r="D107" s="67">
        <v>18801.312499999996</v>
      </c>
      <c r="E107" s="67">
        <v>11037.875</v>
      </c>
      <c r="F107" s="67">
        <v>7793.3125</v>
      </c>
      <c r="G107" s="67">
        <v>10014.25</v>
      </c>
      <c r="H107" s="67">
        <v>4156.25</v>
      </c>
      <c r="I107" s="67">
        <v>10042.25</v>
      </c>
      <c r="J107" s="67">
        <v>8572.25</v>
      </c>
      <c r="K107" s="67">
        <v>22972.250000000004</v>
      </c>
      <c r="L107" s="67">
        <v>15919.8125</v>
      </c>
      <c r="M107" s="67">
        <v>26395.125000000004</v>
      </c>
      <c r="N107" s="67">
        <v>20735.125</v>
      </c>
      <c r="O107" s="67">
        <v>13148.6875</v>
      </c>
      <c r="P107" s="67">
        <v>22257.6875</v>
      </c>
      <c r="Q107" s="67">
        <v>10256.6875</v>
      </c>
    </row>
    <row r="108" spans="1:17" ht="12" hidden="1" customHeight="1" x14ac:dyDescent="0.3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" customHeight="1" x14ac:dyDescent="0.3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3">
      <c r="A110" s="23" t="s">
        <v>60</v>
      </c>
      <c r="B110" s="67"/>
      <c r="C110" s="67">
        <v>338</v>
      </c>
      <c r="D110" s="67">
        <v>574</v>
      </c>
      <c r="E110" s="67">
        <v>335</v>
      </c>
      <c r="F110" s="67">
        <v>456</v>
      </c>
      <c r="G110" s="67">
        <v>340.5</v>
      </c>
      <c r="H110" s="67">
        <v>381</v>
      </c>
      <c r="I110" s="67">
        <v>703.5</v>
      </c>
      <c r="J110" s="67">
        <v>807</v>
      </c>
      <c r="K110" s="67">
        <v>1965</v>
      </c>
      <c r="L110" s="67">
        <v>2062</v>
      </c>
      <c r="M110" s="67">
        <v>2078.9598705501621</v>
      </c>
      <c r="N110" s="67">
        <v>3430</v>
      </c>
      <c r="O110" s="67">
        <v>2232.9999999999995</v>
      </c>
      <c r="P110" s="67">
        <v>2706</v>
      </c>
      <c r="Q110" s="67">
        <v>3042</v>
      </c>
    </row>
    <row r="111" spans="1:17" ht="12" customHeight="1" x14ac:dyDescent="0.3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3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3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3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3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3">
      <c r="A116" s="23" t="s">
        <v>142</v>
      </c>
      <c r="B116" s="67"/>
      <c r="C116" s="67">
        <v>11873.25</v>
      </c>
      <c r="D116" s="67">
        <v>23252.249999999996</v>
      </c>
      <c r="E116" s="67">
        <v>15220.256488876212</v>
      </c>
      <c r="F116" s="67">
        <v>12069.237315132259</v>
      </c>
      <c r="G116" s="67">
        <v>9977.0884636927203</v>
      </c>
      <c r="H116" s="67">
        <v>4023.7843100297919</v>
      </c>
      <c r="I116" s="67">
        <v>9165.75</v>
      </c>
      <c r="J116" s="67">
        <v>7415.7499999999982</v>
      </c>
      <c r="K116" s="67">
        <v>21244.553368964029</v>
      </c>
      <c r="L116" s="67">
        <v>26279.775610742974</v>
      </c>
      <c r="M116" s="67">
        <v>31448.525112618572</v>
      </c>
      <c r="N116" s="67">
        <v>30886.78640973405</v>
      </c>
      <c r="O116" s="67">
        <v>20283.13804650509</v>
      </c>
      <c r="P116" s="67">
        <v>20468.795692757281</v>
      </c>
      <c r="Q116" s="67">
        <v>12148.263443550291</v>
      </c>
    </row>
    <row r="117" spans="1:17" ht="12" customHeight="1" x14ac:dyDescent="0.3">
      <c r="A117" s="23" t="s">
        <v>141</v>
      </c>
      <c r="B117" s="67"/>
      <c r="C117" s="67">
        <v>180.9999999999998</v>
      </c>
      <c r="D117" s="67">
        <v>222.99999999999983</v>
      </c>
      <c r="E117" s="67">
        <v>497.00000000000045</v>
      </c>
      <c r="F117" s="67">
        <v>701.01737001555875</v>
      </c>
      <c r="G117" s="67">
        <v>364.28462695733015</v>
      </c>
      <c r="H117" s="67">
        <v>474.94675373315494</v>
      </c>
      <c r="I117" s="67">
        <v>1339.4263749281633</v>
      </c>
      <c r="J117" s="67">
        <v>1810.65940942318</v>
      </c>
      <c r="K117" s="67">
        <v>3657.387600945171</v>
      </c>
      <c r="L117" s="67">
        <v>4505.5186751777055</v>
      </c>
      <c r="M117" s="67">
        <v>6429.2929133180714</v>
      </c>
      <c r="N117" s="67">
        <v>6928.2669438070952</v>
      </c>
      <c r="O117" s="67">
        <v>4611.9522967895382</v>
      </c>
      <c r="P117" s="67">
        <v>6237.9630097003737</v>
      </c>
      <c r="Q117" s="67">
        <v>5390.2506027683885</v>
      </c>
    </row>
    <row r="118" spans="1:17" ht="12" hidden="1" customHeight="1" x14ac:dyDescent="0.3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3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3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3">
      <c r="A121" s="23" t="s">
        <v>57</v>
      </c>
      <c r="B121" s="67"/>
      <c r="C121" s="67">
        <v>2555.4757778732956</v>
      </c>
      <c r="D121" s="67">
        <v>9772.1442225965784</v>
      </c>
      <c r="E121" s="67">
        <v>4339.9999999999864</v>
      </c>
      <c r="F121" s="67">
        <v>4515.22952443337</v>
      </c>
      <c r="G121" s="67">
        <v>4843.8952713454546</v>
      </c>
      <c r="H121" s="67">
        <v>978.89876353880629</v>
      </c>
      <c r="I121" s="67">
        <v>4170.0633929569594</v>
      </c>
      <c r="J121" s="67">
        <v>3444.548988712716</v>
      </c>
      <c r="K121" s="67">
        <v>8962.9288122712587</v>
      </c>
      <c r="L121" s="67">
        <v>10338.7262985735</v>
      </c>
      <c r="M121" s="67">
        <v>6948.0073806745422</v>
      </c>
      <c r="N121" s="67">
        <v>8815.7134321099766</v>
      </c>
      <c r="O121" s="67">
        <v>6578.1216577842606</v>
      </c>
      <c r="P121" s="67">
        <v>4156.6702366449099</v>
      </c>
      <c r="Q121" s="67">
        <v>8452.8099347765783</v>
      </c>
    </row>
    <row r="122" spans="1:17" ht="12" customHeight="1" x14ac:dyDescent="0.3">
      <c r="A122" s="29" t="s">
        <v>140</v>
      </c>
      <c r="B122" s="83"/>
      <c r="C122" s="83">
        <v>9898.1913582095694</v>
      </c>
      <c r="D122" s="83">
        <v>14531.484572947682</v>
      </c>
      <c r="E122" s="83">
        <v>12099.884738186132</v>
      </c>
      <c r="F122" s="83">
        <v>8993.8089745155758</v>
      </c>
      <c r="G122" s="83">
        <v>7664.922740255136</v>
      </c>
      <c r="H122" s="83">
        <v>4087.0300600454857</v>
      </c>
      <c r="I122" s="83">
        <v>7470.7132922233995</v>
      </c>
      <c r="J122" s="83">
        <v>6399.6625455670728</v>
      </c>
      <c r="K122" s="83">
        <v>16215.794128676704</v>
      </c>
      <c r="L122" s="83">
        <v>16546.90961793331</v>
      </c>
      <c r="M122" s="83">
        <v>30859.687278921512</v>
      </c>
      <c r="N122" s="83">
        <v>28856.971055116926</v>
      </c>
      <c r="O122" s="83">
        <v>19370.715179793766</v>
      </c>
      <c r="P122" s="83">
        <v>24025.494860915565</v>
      </c>
      <c r="Q122" s="83">
        <v>13990.008348236253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" customHeight="1" x14ac:dyDescent="0.3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3">
      <c r="A126" s="23" t="s">
        <v>149</v>
      </c>
      <c r="B126" s="67"/>
      <c r="C126" s="67">
        <v>2621723.5</v>
      </c>
      <c r="D126" s="67">
        <v>1286978</v>
      </c>
      <c r="E126" s="67">
        <v>1188814.5</v>
      </c>
      <c r="F126" s="67">
        <v>1658288.0625</v>
      </c>
      <c r="G126" s="67">
        <v>1404695.125</v>
      </c>
      <c r="H126" s="67">
        <v>1149918.375</v>
      </c>
      <c r="I126" s="67">
        <v>1963807.1249999995</v>
      </c>
      <c r="J126" s="67">
        <v>1099402.75</v>
      </c>
      <c r="K126" s="67">
        <v>1500397.875</v>
      </c>
      <c r="L126" s="67">
        <v>2000434.5000000002</v>
      </c>
      <c r="M126" s="67">
        <v>2037227.8750000002</v>
      </c>
      <c r="N126" s="67">
        <v>1268061.8750000002</v>
      </c>
      <c r="O126" s="67">
        <v>2486834.6875</v>
      </c>
      <c r="P126" s="67">
        <v>1789679.8749999998</v>
      </c>
      <c r="Q126" s="67">
        <v>1571739.3750000002</v>
      </c>
    </row>
    <row r="127" spans="1:17" ht="12" hidden="1" customHeight="1" x14ac:dyDescent="0.3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" customHeight="1" x14ac:dyDescent="0.3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3">
      <c r="A129" s="23" t="s">
        <v>60</v>
      </c>
      <c r="B129" s="67"/>
      <c r="C129" s="67">
        <v>68917.25</v>
      </c>
      <c r="D129" s="67">
        <v>51477.25</v>
      </c>
      <c r="E129" s="67">
        <v>53325.25</v>
      </c>
      <c r="F129" s="67">
        <v>91355</v>
      </c>
      <c r="G129" s="67">
        <v>92234.000000000015</v>
      </c>
      <c r="H129" s="67">
        <v>112242.5</v>
      </c>
      <c r="I129" s="67">
        <v>126072</v>
      </c>
      <c r="J129" s="67">
        <v>133970.25</v>
      </c>
      <c r="K129" s="67">
        <v>155855.25</v>
      </c>
      <c r="L129" s="67">
        <v>188895.55421686749</v>
      </c>
      <c r="M129" s="67">
        <v>222614.875</v>
      </c>
      <c r="N129" s="67">
        <v>164904</v>
      </c>
      <c r="O129" s="67">
        <v>286985.31249999988</v>
      </c>
      <c r="P129" s="67">
        <v>217856.25</v>
      </c>
      <c r="Q129" s="67">
        <v>196965.75000000006</v>
      </c>
    </row>
    <row r="130" spans="1:17" ht="12" customHeight="1" x14ac:dyDescent="0.3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3">
      <c r="A131" s="23" t="s">
        <v>148</v>
      </c>
      <c r="B131" s="67"/>
      <c r="C131" s="67">
        <v>2462912.6979636149</v>
      </c>
      <c r="D131" s="67">
        <v>1010709.217793447</v>
      </c>
      <c r="E131" s="67">
        <v>963052.09863436664</v>
      </c>
      <c r="F131" s="67">
        <v>1405589.198938983</v>
      </c>
      <c r="G131" s="67">
        <v>1188756.0372602819</v>
      </c>
      <c r="H131" s="67">
        <v>952273.19969449076</v>
      </c>
      <c r="I131" s="67">
        <v>1695730.6996037236</v>
      </c>
      <c r="J131" s="67">
        <v>1022316.6781615177</v>
      </c>
      <c r="K131" s="67">
        <v>1362549.8549021233</v>
      </c>
      <c r="L131" s="67">
        <v>1761399.1705600026</v>
      </c>
      <c r="M131" s="67">
        <v>1832875.9670689027</v>
      </c>
      <c r="N131" s="67">
        <v>1212827.9595426354</v>
      </c>
      <c r="O131" s="67">
        <v>1791159.8448998621</v>
      </c>
      <c r="P131" s="67">
        <v>1470274.8054913473</v>
      </c>
      <c r="Q131" s="67">
        <v>1113222.1145237985</v>
      </c>
    </row>
    <row r="132" spans="1:17" ht="12" customHeight="1" x14ac:dyDescent="0.3">
      <c r="A132" s="23" t="s">
        <v>147</v>
      </c>
      <c r="B132" s="67"/>
      <c r="C132" s="67">
        <v>138381.26137063798</v>
      </c>
      <c r="D132" s="67">
        <v>133176.90445200476</v>
      </c>
      <c r="E132" s="67">
        <v>225494.36180958844</v>
      </c>
      <c r="F132" s="67">
        <v>93053.710813612619</v>
      </c>
      <c r="G132" s="67">
        <v>217001.66874340852</v>
      </c>
      <c r="H132" s="67">
        <v>212370.44419170319</v>
      </c>
      <c r="I132" s="67">
        <v>288108.9404334235</v>
      </c>
      <c r="J132" s="67">
        <v>214403.88360975072</v>
      </c>
      <c r="K132" s="67">
        <v>380764.45057259791</v>
      </c>
      <c r="L132" s="67">
        <v>357299.64894074661</v>
      </c>
      <c r="M132" s="67">
        <v>456090.69178133016</v>
      </c>
      <c r="N132" s="67">
        <v>139782.36424099823</v>
      </c>
      <c r="O132" s="67">
        <v>718798.49036530289</v>
      </c>
      <c r="P132" s="67">
        <v>383723.99541212933</v>
      </c>
      <c r="Q132" s="67">
        <v>452488.57720713457</v>
      </c>
    </row>
    <row r="133" spans="1:17" ht="12" hidden="1" customHeight="1" x14ac:dyDescent="0.3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3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3">
      <c r="A135" s="23" t="s">
        <v>142</v>
      </c>
      <c r="B135" s="67"/>
      <c r="C135" s="67">
        <v>353080.09311918856</v>
      </c>
      <c r="D135" s="67">
        <v>197141.12150583963</v>
      </c>
      <c r="E135" s="67">
        <v>155233.2471316639</v>
      </c>
      <c r="F135" s="67">
        <v>180948.55646598348</v>
      </c>
      <c r="G135" s="67">
        <v>137191.05033464514</v>
      </c>
      <c r="H135" s="67">
        <v>203571.67162806491</v>
      </c>
      <c r="I135" s="67">
        <v>270511.19722248672</v>
      </c>
      <c r="J135" s="67">
        <v>97902.141776453907</v>
      </c>
      <c r="K135" s="67">
        <v>108814.6020959598</v>
      </c>
      <c r="L135" s="67">
        <v>250085.42045647633</v>
      </c>
      <c r="M135" s="67">
        <v>67913.829166094525</v>
      </c>
      <c r="N135" s="67">
        <v>136503.18524383524</v>
      </c>
      <c r="O135" s="67">
        <v>156017.46612773219</v>
      </c>
      <c r="P135" s="67">
        <v>218586.62608889342</v>
      </c>
      <c r="Q135" s="67">
        <v>157921.66378012527</v>
      </c>
    </row>
    <row r="136" spans="1:17" ht="12" customHeight="1" x14ac:dyDescent="0.3">
      <c r="A136" s="23" t="s">
        <v>141</v>
      </c>
      <c r="B136" s="67"/>
      <c r="C136" s="67">
        <v>7823.5113592392236</v>
      </c>
      <c r="D136" s="67">
        <v>14936.477698867386</v>
      </c>
      <c r="E136" s="67">
        <v>7134.1549674418757</v>
      </c>
      <c r="F136" s="67">
        <v>7502.7089449904506</v>
      </c>
      <c r="G136" s="67">
        <v>10414.898230610403</v>
      </c>
      <c r="H136" s="67">
        <v>9670.0306561470534</v>
      </c>
      <c r="I136" s="67">
        <v>20328.585301473802</v>
      </c>
      <c r="J136" s="67">
        <v>24987.827099671173</v>
      </c>
      <c r="K136" s="67">
        <v>18887.857173171484</v>
      </c>
      <c r="L136" s="67">
        <v>17905.797120032992</v>
      </c>
      <c r="M136" s="67">
        <v>15090.936631472156</v>
      </c>
      <c r="N136" s="67">
        <v>8667.0624648144749</v>
      </c>
      <c r="O136" s="67">
        <v>56677.22436362673</v>
      </c>
      <c r="P136" s="67">
        <v>22966.021886925839</v>
      </c>
      <c r="Q136" s="67">
        <v>55408.356100154553</v>
      </c>
    </row>
    <row r="137" spans="1:17" ht="12" hidden="1" customHeight="1" x14ac:dyDescent="0.3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3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3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3">
      <c r="A140" s="23" t="s">
        <v>57</v>
      </c>
      <c r="B140" s="67"/>
      <c r="C140" s="67">
        <v>951016.63216968789</v>
      </c>
      <c r="D140" s="67">
        <v>679895.68037065689</v>
      </c>
      <c r="E140" s="67">
        <v>435413.56322201039</v>
      </c>
      <c r="F140" s="67">
        <v>888543.46624137054</v>
      </c>
      <c r="G140" s="67">
        <v>537972.51239933749</v>
      </c>
      <c r="H140" s="67">
        <v>579302.6862782836</v>
      </c>
      <c r="I140" s="67">
        <v>623644.51368262363</v>
      </c>
      <c r="J140" s="67">
        <v>800291.81269325165</v>
      </c>
      <c r="K140" s="67">
        <v>1134789.5135239505</v>
      </c>
      <c r="L140" s="67">
        <v>892949.40601793514</v>
      </c>
      <c r="M140" s="67">
        <v>834780.58803505159</v>
      </c>
      <c r="N140" s="67">
        <v>755449.68423434265</v>
      </c>
      <c r="O140" s="67">
        <v>1034544.1095237751</v>
      </c>
      <c r="P140" s="67">
        <v>582838.32943070994</v>
      </c>
      <c r="Q140" s="67">
        <v>864836.66112812911</v>
      </c>
    </row>
    <row r="141" spans="1:17" ht="12" customHeight="1" x14ac:dyDescent="0.3">
      <c r="A141" s="29" t="s">
        <v>140</v>
      </c>
      <c r="B141" s="83"/>
      <c r="C141" s="83">
        <v>2765050.9178958246</v>
      </c>
      <c r="D141" s="83">
        <v>1857000.2456488791</v>
      </c>
      <c r="E141" s="83">
        <v>1801186.5047272281</v>
      </c>
      <c r="F141" s="83">
        <v>2029959.5479049487</v>
      </c>
      <c r="G141" s="83">
        <v>1999297.6133409846</v>
      </c>
      <c r="H141" s="83">
        <v>1591411.1236895414</v>
      </c>
      <c r="I141" s="83">
        <v>2678650.2094318653</v>
      </c>
      <c r="J141" s="83">
        <v>1280935.4984158806</v>
      </c>
      <c r="K141" s="83">
        <v>3490304.2764478666</v>
      </c>
      <c r="L141" s="83">
        <v>3154230.6536014425</v>
      </c>
      <c r="M141" s="83">
        <v>3142954.3848564602</v>
      </c>
      <c r="N141" s="83">
        <v>2596241.4757416947</v>
      </c>
      <c r="O141" s="83">
        <v>3543569.3113914933</v>
      </c>
      <c r="P141" s="83">
        <v>3020392.068728107</v>
      </c>
      <c r="Q141" s="83">
        <v>3253932.0378195774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" customHeight="1" x14ac:dyDescent="0.3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3">
      <c r="A145" s="23" t="s">
        <v>60</v>
      </c>
      <c r="B145" s="67"/>
      <c r="C145" s="67">
        <v>327502.5</v>
      </c>
      <c r="D145" s="67">
        <v>312891.5</v>
      </c>
      <c r="E145" s="67">
        <v>390854.5</v>
      </c>
      <c r="F145" s="67">
        <v>366414.5</v>
      </c>
      <c r="G145" s="67">
        <v>429455.5</v>
      </c>
      <c r="H145" s="67">
        <v>435583.49999999994</v>
      </c>
      <c r="I145" s="67">
        <v>403223.5</v>
      </c>
      <c r="J145" s="67">
        <v>369468.49999999994</v>
      </c>
      <c r="K145" s="67">
        <v>382558.5</v>
      </c>
      <c r="L145" s="67">
        <v>536088.5</v>
      </c>
      <c r="M145" s="67">
        <v>724707.49999999988</v>
      </c>
      <c r="N145" s="67">
        <v>682211.49999999988</v>
      </c>
      <c r="O145" s="67">
        <v>877515.50000000023</v>
      </c>
      <c r="P145" s="67">
        <v>960253.5</v>
      </c>
      <c r="Q145" s="67">
        <v>1222455.4999999995</v>
      </c>
    </row>
    <row r="146" spans="1:17" ht="12.9" customHeight="1" x14ac:dyDescent="0.3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3">
      <c r="A147" s="23" t="s">
        <v>60</v>
      </c>
      <c r="B147" s="67"/>
      <c r="C147" s="67">
        <v>152579.79999999999</v>
      </c>
      <c r="D147" s="67">
        <v>126259.1</v>
      </c>
      <c r="E147" s="67">
        <v>167412.54999999999</v>
      </c>
      <c r="F147" s="67">
        <v>161720.09999999998</v>
      </c>
      <c r="G147" s="67">
        <v>204640.64999999997</v>
      </c>
      <c r="H147" s="67">
        <v>210644.2</v>
      </c>
      <c r="I147" s="67">
        <v>211646.15</v>
      </c>
      <c r="J147" s="67">
        <v>174115</v>
      </c>
      <c r="K147" s="67">
        <v>174476.05</v>
      </c>
      <c r="L147" s="67">
        <v>284952.90000000002</v>
      </c>
      <c r="M147" s="67">
        <v>378709</v>
      </c>
      <c r="N147" s="67">
        <v>318080</v>
      </c>
      <c r="O147" s="67">
        <v>369289.00000000006</v>
      </c>
      <c r="P147" s="67">
        <v>452458.99999999994</v>
      </c>
      <c r="Q147" s="67">
        <v>543681</v>
      </c>
    </row>
    <row r="148" spans="1:17" ht="12" customHeight="1" x14ac:dyDescent="0.3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3">
      <c r="A149" s="23" t="s">
        <v>144</v>
      </c>
      <c r="B149" s="67"/>
      <c r="C149" s="67">
        <v>62758.126109441881</v>
      </c>
      <c r="D149" s="67">
        <v>35896.888449485312</v>
      </c>
      <c r="E149" s="67">
        <v>126445.15967072385</v>
      </c>
      <c r="F149" s="67">
        <v>45664.818913700597</v>
      </c>
      <c r="G149" s="67">
        <v>44962.102467090328</v>
      </c>
      <c r="H149" s="67">
        <v>31802.15727126849</v>
      </c>
      <c r="I149" s="67">
        <v>13330.956188622005</v>
      </c>
      <c r="J149" s="67">
        <v>7315.8709764940459</v>
      </c>
      <c r="K149" s="67">
        <v>14659.779040074058</v>
      </c>
      <c r="L149" s="67">
        <v>14939.52214894198</v>
      </c>
      <c r="M149" s="67">
        <v>80388.316361576217</v>
      </c>
      <c r="N149" s="67">
        <v>18468.854242455549</v>
      </c>
      <c r="O149" s="67">
        <v>16507.026207651128</v>
      </c>
      <c r="P149" s="67">
        <v>1079.7994739423832</v>
      </c>
      <c r="Q149" s="67">
        <v>5342.8718550074273</v>
      </c>
    </row>
    <row r="150" spans="1:17" ht="12" customHeight="1" x14ac:dyDescent="0.3">
      <c r="A150" s="23" t="s">
        <v>143</v>
      </c>
      <c r="B150" s="67"/>
      <c r="C150" s="67">
        <v>2371.9441809840164</v>
      </c>
      <c r="D150" s="67">
        <v>1599.0524346267182</v>
      </c>
      <c r="E150" s="67">
        <v>7368.5326777011051</v>
      </c>
      <c r="F150" s="67">
        <v>2367.2730912157654</v>
      </c>
      <c r="G150" s="67">
        <v>2690.991164894695</v>
      </c>
      <c r="H150" s="67">
        <v>3217.6078908821996</v>
      </c>
      <c r="I150" s="67">
        <v>4758.6415236285447</v>
      </c>
      <c r="J150" s="67">
        <v>5673.131532083924</v>
      </c>
      <c r="K150" s="67">
        <v>4308.0074490563038</v>
      </c>
      <c r="L150" s="67">
        <v>6047.2684310717395</v>
      </c>
      <c r="M150" s="67">
        <v>11869.88836151201</v>
      </c>
      <c r="N150" s="67">
        <v>3217.6607309035962</v>
      </c>
      <c r="O150" s="67">
        <v>4175.0162004816175</v>
      </c>
      <c r="P150" s="67">
        <v>1743.0409274846168</v>
      </c>
      <c r="Q150" s="67">
        <v>3400.357176169839</v>
      </c>
    </row>
    <row r="151" spans="1:17" ht="12" hidden="1" customHeight="1" x14ac:dyDescent="0.3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3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3">
      <c r="A153" s="23" t="s">
        <v>142</v>
      </c>
      <c r="B153" s="67"/>
      <c r="C153" s="67">
        <v>326097.85817518516</v>
      </c>
      <c r="D153" s="67">
        <v>304436.99999999994</v>
      </c>
      <c r="E153" s="67">
        <v>345404.35094968043</v>
      </c>
      <c r="F153" s="67">
        <v>347761.96506368904</v>
      </c>
      <c r="G153" s="67">
        <v>405359.99995318562</v>
      </c>
      <c r="H153" s="67">
        <v>411788.99965461669</v>
      </c>
      <c r="I153" s="67">
        <v>343869.58119695832</v>
      </c>
      <c r="J153" s="67">
        <v>325820.20294005104</v>
      </c>
      <c r="K153" s="67">
        <v>574523.65087802859</v>
      </c>
      <c r="L153" s="67">
        <v>700998.07144419174</v>
      </c>
      <c r="M153" s="67">
        <v>949009.64453950617</v>
      </c>
      <c r="N153" s="67">
        <v>884462.59787342919</v>
      </c>
      <c r="O153" s="67">
        <v>1128317.9420548165</v>
      </c>
      <c r="P153" s="67">
        <v>1222825.4297662876</v>
      </c>
      <c r="Q153" s="67">
        <v>1328143.6136101505</v>
      </c>
    </row>
    <row r="154" spans="1:17" ht="12" customHeight="1" x14ac:dyDescent="0.3">
      <c r="A154" s="23" t="s">
        <v>141</v>
      </c>
      <c r="B154" s="67"/>
      <c r="C154" s="67">
        <v>14691.765245503604</v>
      </c>
      <c r="D154" s="67">
        <v>21102.430703263431</v>
      </c>
      <c r="E154" s="67">
        <v>26852.734606889055</v>
      </c>
      <c r="F154" s="67">
        <v>23943.566711314907</v>
      </c>
      <c r="G154" s="67">
        <v>40559.002789927501</v>
      </c>
      <c r="H154" s="67">
        <v>46374.717919233604</v>
      </c>
      <c r="I154" s="67">
        <v>92976.291123651899</v>
      </c>
      <c r="J154" s="67">
        <v>75797.064687988299</v>
      </c>
      <c r="K154" s="67">
        <v>89507.600090273307</v>
      </c>
      <c r="L154" s="67">
        <v>131292.73905272229</v>
      </c>
      <c r="M154" s="67">
        <v>179828.71977081802</v>
      </c>
      <c r="N154" s="67">
        <v>155763.90532508784</v>
      </c>
      <c r="O154" s="67">
        <v>167588.62740664769</v>
      </c>
      <c r="P154" s="67">
        <v>195835.92293335509</v>
      </c>
      <c r="Q154" s="67">
        <v>313586.95800523664</v>
      </c>
    </row>
    <row r="155" spans="1:17" ht="12" hidden="1" customHeight="1" x14ac:dyDescent="0.3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3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3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3">
      <c r="A158" s="23" t="s">
        <v>57</v>
      </c>
      <c r="B158" s="67"/>
      <c r="C158" s="67">
        <v>60070.003843426741</v>
      </c>
      <c r="D158" s="67">
        <v>46340.235570558449</v>
      </c>
      <c r="E158" s="67">
        <v>62388.662257720862</v>
      </c>
      <c r="F158" s="67">
        <v>79875.962249544187</v>
      </c>
      <c r="G158" s="67">
        <v>64388.566475990323</v>
      </c>
      <c r="H158" s="67">
        <v>52939.525030709046</v>
      </c>
      <c r="I158" s="67">
        <v>73623.878735070495</v>
      </c>
      <c r="J158" s="67">
        <v>106092.09049811729</v>
      </c>
      <c r="K158" s="67">
        <v>95312.692017461901</v>
      </c>
      <c r="L158" s="67">
        <v>168781.64264367963</v>
      </c>
      <c r="M158" s="67">
        <v>124350.8803480966</v>
      </c>
      <c r="N158" s="67">
        <v>155441.35185688612</v>
      </c>
      <c r="O158" s="67">
        <v>214847.78437247066</v>
      </c>
      <c r="P158" s="67">
        <v>102013.9038910876</v>
      </c>
      <c r="Q158" s="67">
        <v>177753.23929134486</v>
      </c>
    </row>
    <row r="159" spans="1:17" ht="12" customHeight="1" x14ac:dyDescent="0.3">
      <c r="A159" s="29" t="s">
        <v>140</v>
      </c>
      <c r="B159" s="83"/>
      <c r="C159" s="83">
        <v>312831.72796282463</v>
      </c>
      <c r="D159" s="83">
        <v>308102.9823759406</v>
      </c>
      <c r="E159" s="83">
        <v>367697.25677424885</v>
      </c>
      <c r="F159" s="83">
        <v>340971.06298125046</v>
      </c>
      <c r="G159" s="83">
        <v>412113.21225148038</v>
      </c>
      <c r="H159" s="83">
        <v>457807.32794977009</v>
      </c>
      <c r="I159" s="83">
        <v>416089.63900185924</v>
      </c>
      <c r="J159" s="83">
        <v>334872.68807039515</v>
      </c>
      <c r="K159" s="83">
        <v>656692.28307247674</v>
      </c>
      <c r="L159" s="83">
        <v>726969.40928335628</v>
      </c>
      <c r="M159" s="83">
        <v>1038906.3867650297</v>
      </c>
      <c r="N159" s="83">
        <v>937198.11949465494</v>
      </c>
      <c r="O159" s="83">
        <v>1126721.8428693507</v>
      </c>
      <c r="P159" s="83">
        <v>1337883.3858048622</v>
      </c>
      <c r="Q159" s="83">
        <v>1496744.6753227883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" customHeight="1" x14ac:dyDescent="0.3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3">
      <c r="A163" s="23" t="s">
        <v>60</v>
      </c>
      <c r="B163" s="67"/>
      <c r="C163" s="67">
        <v>1015669.0625000001</v>
      </c>
      <c r="D163" s="67">
        <v>1047828.1875000001</v>
      </c>
      <c r="E163" s="67">
        <v>1167025.0625000002</v>
      </c>
      <c r="F163" s="67">
        <v>963529.25</v>
      </c>
      <c r="G163" s="67">
        <v>984484.74999999988</v>
      </c>
      <c r="H163" s="67">
        <v>942360.75</v>
      </c>
      <c r="I163" s="67">
        <v>922721.56250000023</v>
      </c>
      <c r="J163" s="67">
        <v>679197.18750000012</v>
      </c>
      <c r="K163" s="67">
        <v>713683.5</v>
      </c>
      <c r="L163" s="67">
        <v>662704.49999999988</v>
      </c>
      <c r="M163" s="67">
        <v>580219.375</v>
      </c>
      <c r="N163" s="67">
        <v>595684.125</v>
      </c>
      <c r="O163" s="67">
        <v>507601.3125</v>
      </c>
      <c r="P163" s="67">
        <v>501145.99999999994</v>
      </c>
      <c r="Q163" s="67">
        <v>441087.49999999994</v>
      </c>
    </row>
    <row r="164" spans="1:17" ht="12.9" customHeight="1" x14ac:dyDescent="0.3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3">
      <c r="A165" s="23" t="s">
        <v>60</v>
      </c>
      <c r="B165" s="67"/>
      <c r="C165" s="67">
        <v>34409</v>
      </c>
      <c r="D165" s="67">
        <v>37781.5</v>
      </c>
      <c r="E165" s="67">
        <v>34003</v>
      </c>
      <c r="F165" s="67">
        <v>44501.75</v>
      </c>
      <c r="G165" s="67">
        <v>48714</v>
      </c>
      <c r="H165" s="67">
        <v>72957.5</v>
      </c>
      <c r="I165" s="67">
        <v>69300.25</v>
      </c>
      <c r="J165" s="67">
        <v>82519.5</v>
      </c>
      <c r="K165" s="67">
        <v>105616.9176484241</v>
      </c>
      <c r="L165" s="67">
        <v>101118.8125</v>
      </c>
      <c r="M165" s="67">
        <v>43418.625</v>
      </c>
      <c r="N165" s="67">
        <v>68193.041841770915</v>
      </c>
      <c r="O165" s="67">
        <v>70792.069971323101</v>
      </c>
      <c r="P165" s="67">
        <v>85398.979670933302</v>
      </c>
      <c r="Q165" s="67">
        <v>90719.027194762079</v>
      </c>
    </row>
    <row r="166" spans="1:17" ht="12" customHeight="1" x14ac:dyDescent="0.3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3">
      <c r="A167" s="23" t="s">
        <v>144</v>
      </c>
      <c r="B167" s="67"/>
      <c r="C167" s="67">
        <v>364726.50862274523</v>
      </c>
      <c r="D167" s="67">
        <v>367937.27667709632</v>
      </c>
      <c r="E167" s="67">
        <v>539296.55284665118</v>
      </c>
      <c r="F167" s="67">
        <v>483911.71594954416</v>
      </c>
      <c r="G167" s="67">
        <v>336239.90818110958</v>
      </c>
      <c r="H167" s="67">
        <v>319757.31902682228</v>
      </c>
      <c r="I167" s="67">
        <v>187468.48987459557</v>
      </c>
      <c r="J167" s="67">
        <v>208186.66341318726</v>
      </c>
      <c r="K167" s="67">
        <v>349698.12050883198</v>
      </c>
      <c r="L167" s="67">
        <v>461665.85325893329</v>
      </c>
      <c r="M167" s="67">
        <v>209367.42725233655</v>
      </c>
      <c r="N167" s="67">
        <v>392023.69798051473</v>
      </c>
      <c r="O167" s="67">
        <v>329092.84310709918</v>
      </c>
      <c r="P167" s="67">
        <v>151981.97515451279</v>
      </c>
      <c r="Q167" s="67">
        <v>135359.64460165417</v>
      </c>
    </row>
    <row r="168" spans="1:17" ht="12" customHeight="1" x14ac:dyDescent="0.3">
      <c r="A168" s="23" t="s">
        <v>143</v>
      </c>
      <c r="B168" s="67"/>
      <c r="C168" s="67">
        <v>21838.225572007639</v>
      </c>
      <c r="D168" s="67">
        <v>23368.069242211342</v>
      </c>
      <c r="E168" s="67">
        <v>37526.773051981429</v>
      </c>
      <c r="F168" s="67">
        <v>38972.769911358613</v>
      </c>
      <c r="G168" s="67">
        <v>38688.853847847517</v>
      </c>
      <c r="H168" s="67">
        <v>49233.554178711704</v>
      </c>
      <c r="I168" s="67">
        <v>49216.328787915983</v>
      </c>
      <c r="J168" s="67">
        <v>84232.071570256376</v>
      </c>
      <c r="K168" s="67">
        <v>91841.550799786666</v>
      </c>
      <c r="L168" s="67">
        <v>126129.24483514801</v>
      </c>
      <c r="M168" s="67">
        <v>46585.996213921062</v>
      </c>
      <c r="N168" s="67">
        <v>62469.374025093064</v>
      </c>
      <c r="O168" s="67">
        <v>52696.14476872985</v>
      </c>
      <c r="P168" s="67">
        <v>31361.159716529866</v>
      </c>
      <c r="Q168" s="67">
        <v>54202.009496228136</v>
      </c>
    </row>
    <row r="169" spans="1:17" ht="12" hidden="1" customHeight="1" x14ac:dyDescent="0.3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3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3">
      <c r="A171" s="23" t="s">
        <v>142</v>
      </c>
      <c r="B171" s="67"/>
      <c r="C171" s="67">
        <v>945096.56734155165</v>
      </c>
      <c r="D171" s="67">
        <v>974505.20481382532</v>
      </c>
      <c r="E171" s="67">
        <v>1032241.0994619729</v>
      </c>
      <c r="F171" s="67">
        <v>919088.56066623831</v>
      </c>
      <c r="G171" s="67">
        <v>944105.77887452731</v>
      </c>
      <c r="H171" s="67">
        <v>954385.45201988798</v>
      </c>
      <c r="I171" s="67">
        <v>1029507.2107181638</v>
      </c>
      <c r="J171" s="67">
        <v>774685.421324383</v>
      </c>
      <c r="K171" s="67">
        <v>1221073.5636778816</v>
      </c>
      <c r="L171" s="67">
        <v>1120610.0681177971</v>
      </c>
      <c r="M171" s="67">
        <v>1615436.9006105657</v>
      </c>
      <c r="N171" s="67">
        <v>1366055.547470931</v>
      </c>
      <c r="O171" s="67">
        <v>1199157.3039344372</v>
      </c>
      <c r="P171" s="67">
        <v>1580247.644901332</v>
      </c>
      <c r="Q171" s="67">
        <v>1200228.7374112706</v>
      </c>
    </row>
    <row r="172" spans="1:17" ht="12" customHeight="1" x14ac:dyDescent="0.3">
      <c r="A172" s="23" t="s">
        <v>141</v>
      </c>
      <c r="B172" s="67"/>
      <c r="C172" s="67">
        <v>71826.548651343954</v>
      </c>
      <c r="D172" s="67">
        <v>86802.43899233258</v>
      </c>
      <c r="E172" s="67">
        <v>131172.36349216686</v>
      </c>
      <c r="F172" s="67">
        <v>60870.241886065269</v>
      </c>
      <c r="G172" s="67">
        <v>134166.14146227032</v>
      </c>
      <c r="H172" s="67">
        <v>120849.30638671789</v>
      </c>
      <c r="I172" s="67">
        <v>158851.67089898937</v>
      </c>
      <c r="J172" s="67">
        <v>116726.72070856458</v>
      </c>
      <c r="K172" s="67">
        <v>215685.35066425186</v>
      </c>
      <c r="L172" s="67">
        <v>190502.46432183418</v>
      </c>
      <c r="M172" s="67">
        <v>315400.32621448376</v>
      </c>
      <c r="N172" s="67">
        <v>161770.65751013884</v>
      </c>
      <c r="O172" s="67">
        <v>182420.53591898509</v>
      </c>
      <c r="P172" s="67">
        <v>223857.68828874285</v>
      </c>
      <c r="Q172" s="67">
        <v>248921.71048331173</v>
      </c>
    </row>
    <row r="173" spans="1:17" ht="12" hidden="1" customHeight="1" x14ac:dyDescent="0.3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3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3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3">
      <c r="A176" s="23" t="s">
        <v>57</v>
      </c>
      <c r="B176" s="67"/>
      <c r="C176" s="67">
        <v>713560.70060207811</v>
      </c>
      <c r="D176" s="67">
        <v>336378.23878732102</v>
      </c>
      <c r="E176" s="67">
        <v>433751.45374949742</v>
      </c>
      <c r="F176" s="67">
        <v>512365.15516486374</v>
      </c>
      <c r="G176" s="67">
        <v>261815.96198418873</v>
      </c>
      <c r="H176" s="67">
        <v>278188.44135045767</v>
      </c>
      <c r="I176" s="67">
        <v>264075.74748316844</v>
      </c>
      <c r="J176" s="67">
        <v>753840.65844520228</v>
      </c>
      <c r="K176" s="67">
        <v>333041.49473589187</v>
      </c>
      <c r="L176" s="67">
        <v>811384.1552564709</v>
      </c>
      <c r="M176" s="67">
        <v>257165.32210413719</v>
      </c>
      <c r="N176" s="67">
        <v>534303.83856694726</v>
      </c>
      <c r="O176" s="67">
        <v>479070.28374557797</v>
      </c>
      <c r="P176" s="67">
        <v>97599.307512215848</v>
      </c>
      <c r="Q176" s="67">
        <v>196266.16711082341</v>
      </c>
    </row>
    <row r="177" spans="1:17" ht="12" customHeight="1" x14ac:dyDescent="0.3">
      <c r="A177" s="29" t="s">
        <v>140</v>
      </c>
      <c r="B177" s="83"/>
      <c r="C177" s="83">
        <v>1288160.9044311449</v>
      </c>
      <c r="D177" s="83">
        <v>1404822.9701198381</v>
      </c>
      <c r="E177" s="83">
        <v>1314932.1009540628</v>
      </c>
      <c r="F177" s="83">
        <v>1149639.2961800504</v>
      </c>
      <c r="G177" s="83">
        <v>1409557.4357815664</v>
      </c>
      <c r="H177" s="83">
        <v>1232924.9822284707</v>
      </c>
      <c r="I177" s="83">
        <v>1767095.5177989942</v>
      </c>
      <c r="J177" s="83">
        <v>758353.73276263906</v>
      </c>
      <c r="K177" s="83">
        <v>1948391.2947552474</v>
      </c>
      <c r="L177" s="83">
        <v>1410274.1581366889</v>
      </c>
      <c r="M177" s="83">
        <v>2146328.8910812261</v>
      </c>
      <c r="N177" s="83">
        <v>1508225.3322213439</v>
      </c>
      <c r="O177" s="83">
        <v>1349021.6652589033</v>
      </c>
      <c r="P177" s="83">
        <v>1953649.4026234823</v>
      </c>
      <c r="Q177" s="83">
        <v>1752713.4339281637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ht="12" customHeight="1" x14ac:dyDescent="0.3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" customHeight="1" x14ac:dyDescent="0.3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3">
      <c r="A5" s="23" t="s">
        <v>58</v>
      </c>
      <c r="B5" s="67"/>
      <c r="C5" s="67">
        <v>141341.89672306587</v>
      </c>
      <c r="D5" s="67">
        <v>357837.43258710147</v>
      </c>
      <c r="E5" s="67">
        <v>174244.65317816741</v>
      </c>
      <c r="F5" s="67">
        <v>245002.83572393752</v>
      </c>
      <c r="G5" s="67">
        <v>282264.15168091923</v>
      </c>
      <c r="H5" s="67">
        <v>301989.53447433334</v>
      </c>
      <c r="I5" s="67">
        <v>225121.65158950185</v>
      </c>
      <c r="J5" s="67">
        <v>275121.32369997626</v>
      </c>
      <c r="K5" s="67">
        <v>232861.01620270745</v>
      </c>
      <c r="L5" s="67">
        <v>329652.61997897702</v>
      </c>
      <c r="M5" s="67">
        <v>265541.00761809247</v>
      </c>
      <c r="N5" s="67">
        <v>170693.48285456604</v>
      </c>
      <c r="O5" s="67">
        <v>85362.119878211364</v>
      </c>
      <c r="P5" s="67">
        <v>122979.20900281423</v>
      </c>
      <c r="Q5" s="67">
        <v>70255.783584370074</v>
      </c>
    </row>
    <row r="6" spans="1:17" ht="12" hidden="1" customHeight="1" x14ac:dyDescent="0.3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" customHeight="1" x14ac:dyDescent="0.3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3">
      <c r="A8" s="23" t="s">
        <v>60</v>
      </c>
      <c r="B8" s="67"/>
      <c r="C8" s="67">
        <v>1749</v>
      </c>
      <c r="D8" s="67">
        <v>2579</v>
      </c>
      <c r="E8" s="67">
        <v>2346</v>
      </c>
      <c r="F8" s="67">
        <v>3302</v>
      </c>
      <c r="G8" s="67">
        <v>3143</v>
      </c>
      <c r="H8" s="67">
        <v>6832.4178717232953</v>
      </c>
      <c r="I8" s="67">
        <v>7109.7110870693996</v>
      </c>
      <c r="J8" s="67">
        <v>9371</v>
      </c>
      <c r="K8" s="67">
        <v>11786</v>
      </c>
      <c r="L8" s="67">
        <v>14614.593033146397</v>
      </c>
      <c r="M8" s="67">
        <v>11967</v>
      </c>
      <c r="N8" s="67">
        <v>10943.307530471977</v>
      </c>
      <c r="O8" s="67">
        <v>4126</v>
      </c>
      <c r="P8" s="67">
        <v>14020</v>
      </c>
      <c r="Q8" s="67">
        <v>10008.999999999998</v>
      </c>
    </row>
    <row r="9" spans="1:17" ht="12" customHeight="1" x14ac:dyDescent="0.3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3">
      <c r="A10" s="23" t="s">
        <v>171</v>
      </c>
      <c r="B10" s="67"/>
      <c r="C10" s="67">
        <v>90340.197260876841</v>
      </c>
      <c r="D10" s="67">
        <v>248188.81081187338</v>
      </c>
      <c r="E10" s="67">
        <v>98113.156538994808</v>
      </c>
      <c r="F10" s="67">
        <v>174258.89002137491</v>
      </c>
      <c r="G10" s="67">
        <v>220016.54550866026</v>
      </c>
      <c r="H10" s="67">
        <v>203214.39754877918</v>
      </c>
      <c r="I10" s="67">
        <v>97460.717327322345</v>
      </c>
      <c r="J10" s="67">
        <v>136865.53671608618</v>
      </c>
      <c r="K10" s="67">
        <v>129811.03347176363</v>
      </c>
      <c r="L10" s="67">
        <v>187965.83352942686</v>
      </c>
      <c r="M10" s="67">
        <v>120799.56253058098</v>
      </c>
      <c r="N10" s="67">
        <v>106535.08322007167</v>
      </c>
      <c r="O10" s="67">
        <v>53726.144797153538</v>
      </c>
      <c r="P10" s="67">
        <v>65491.177502715334</v>
      </c>
      <c r="Q10" s="67">
        <v>26764.916874590086</v>
      </c>
    </row>
    <row r="11" spans="1:17" ht="12" customHeight="1" x14ac:dyDescent="0.3">
      <c r="A11" s="23" t="s">
        <v>144</v>
      </c>
      <c r="B11" s="67"/>
      <c r="C11" s="67">
        <v>205.85533878914168</v>
      </c>
      <c r="D11" s="67">
        <v>278.24913337486436</v>
      </c>
      <c r="E11" s="67">
        <v>127.62104235114649</v>
      </c>
      <c r="F11" s="67">
        <v>237.60039269393053</v>
      </c>
      <c r="G11" s="67">
        <v>117.27820248505007</v>
      </c>
      <c r="H11" s="67">
        <v>129.21667125758631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3">
      <c r="A12" s="23" t="s">
        <v>143</v>
      </c>
      <c r="B12" s="67"/>
      <c r="C12" s="67">
        <v>0</v>
      </c>
      <c r="D12" s="67">
        <v>5</v>
      </c>
      <c r="E12" s="67">
        <v>0</v>
      </c>
      <c r="F12" s="67">
        <v>7</v>
      </c>
      <c r="G12" s="67">
        <v>4.8294923260424518</v>
      </c>
      <c r="H12" s="67">
        <v>0.3333759902051423</v>
      </c>
      <c r="I12" s="67">
        <v>0</v>
      </c>
      <c r="J12" s="67">
        <v>0</v>
      </c>
      <c r="K12" s="67">
        <v>0</v>
      </c>
      <c r="L12" s="67">
        <v>63.840940256082135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3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3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3">
      <c r="A15" s="23" t="s">
        <v>142</v>
      </c>
      <c r="B15" s="67"/>
      <c r="C15" s="67">
        <v>49609.602376991279</v>
      </c>
      <c r="D15" s="67">
        <v>107247.5959930445</v>
      </c>
      <c r="E15" s="67">
        <v>67047.733665879554</v>
      </c>
      <c r="F15" s="67">
        <v>67739.492242756576</v>
      </c>
      <c r="G15" s="67">
        <v>57655.066912781476</v>
      </c>
      <c r="H15" s="67">
        <v>85841.937337405427</v>
      </c>
      <c r="I15" s="67">
        <v>108091.38321876286</v>
      </c>
      <c r="J15" s="67">
        <v>124563.22754642977</v>
      </c>
      <c r="K15" s="67">
        <v>81944.750522159957</v>
      </c>
      <c r="L15" s="67">
        <v>96405.141491074712</v>
      </c>
      <c r="M15" s="67">
        <v>112679.99130081282</v>
      </c>
      <c r="N15" s="67">
        <v>54909.101042385992</v>
      </c>
      <c r="O15" s="67">
        <v>25461.408907551104</v>
      </c>
      <c r="P15" s="67">
        <v>54352.865483459791</v>
      </c>
      <c r="Q15" s="67">
        <v>34984.495193052739</v>
      </c>
    </row>
    <row r="16" spans="1:17" ht="12" customHeight="1" x14ac:dyDescent="0.3">
      <c r="A16" s="23" t="s">
        <v>141</v>
      </c>
      <c r="B16" s="67"/>
      <c r="C16" s="67">
        <v>1186.2417464085906</v>
      </c>
      <c r="D16" s="67">
        <v>2117.7766488087582</v>
      </c>
      <c r="E16" s="67">
        <v>8956.1419309418961</v>
      </c>
      <c r="F16" s="67">
        <v>2759.8530671120807</v>
      </c>
      <c r="G16" s="67">
        <v>4470.4315646663608</v>
      </c>
      <c r="H16" s="67">
        <v>12803.649540900899</v>
      </c>
      <c r="I16" s="67">
        <v>19569.551043416635</v>
      </c>
      <c r="J16" s="67">
        <v>13692.559437460352</v>
      </c>
      <c r="K16" s="67">
        <v>21105.232208783887</v>
      </c>
      <c r="L16" s="67">
        <v>45217.804018219329</v>
      </c>
      <c r="M16" s="67">
        <v>32061.453786698657</v>
      </c>
      <c r="N16" s="67">
        <v>9249.2985921084019</v>
      </c>
      <c r="O16" s="67">
        <v>6174.5661735067297</v>
      </c>
      <c r="P16" s="67">
        <v>3135.1660166390875</v>
      </c>
      <c r="Q16" s="67">
        <v>8506.3715167272403</v>
      </c>
    </row>
    <row r="17" spans="1:17" ht="12" hidden="1" customHeight="1" x14ac:dyDescent="0.3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3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3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3">
      <c r="A20" s="23" t="s">
        <v>58</v>
      </c>
      <c r="B20" s="67"/>
      <c r="C20" s="67">
        <v>43681.6313070498</v>
      </c>
      <c r="D20" s="67">
        <v>82879.67342564807</v>
      </c>
      <c r="E20" s="67">
        <v>52154.126767571623</v>
      </c>
      <c r="F20" s="67">
        <v>66155.425087262614</v>
      </c>
      <c r="G20" s="67">
        <v>73322.703493503985</v>
      </c>
      <c r="H20" s="67">
        <v>68914.029292997322</v>
      </c>
      <c r="I20" s="67">
        <v>32300.96871653933</v>
      </c>
      <c r="J20" s="67">
        <v>67862.920633301808</v>
      </c>
      <c r="K20" s="67">
        <v>49094.181366647892</v>
      </c>
      <c r="L20" s="67">
        <v>79570.391794322262</v>
      </c>
      <c r="M20" s="67">
        <v>69727.654343178991</v>
      </c>
      <c r="N20" s="67">
        <v>74788.974566178469</v>
      </c>
      <c r="O20" s="67">
        <v>46080.523273671017</v>
      </c>
      <c r="P20" s="67">
        <v>72251.296499498276</v>
      </c>
      <c r="Q20" s="67">
        <v>54752.414611030945</v>
      </c>
    </row>
    <row r="21" spans="1:17" ht="12" customHeight="1" x14ac:dyDescent="0.3">
      <c r="A21" s="23" t="s">
        <v>57</v>
      </c>
      <c r="B21" s="67"/>
      <c r="C21" s="67">
        <v>212.35533878914168</v>
      </c>
      <c r="D21" s="67">
        <v>29.838979033323653</v>
      </c>
      <c r="E21" s="67">
        <v>29.121042351146485</v>
      </c>
      <c r="F21" s="67">
        <v>269.49836915246169</v>
      </c>
      <c r="G21" s="67">
        <v>0</v>
      </c>
      <c r="H21" s="67">
        <v>683.51029308222837</v>
      </c>
      <c r="I21" s="67">
        <v>0</v>
      </c>
      <c r="J21" s="67">
        <v>0</v>
      </c>
      <c r="K21" s="67">
        <v>4.1233999999999984</v>
      </c>
      <c r="L21" s="67">
        <v>11.840940256082122</v>
      </c>
      <c r="M21" s="67">
        <v>52.752555696880108</v>
      </c>
      <c r="N21" s="67">
        <v>322.99393802484644</v>
      </c>
      <c r="O21" s="67">
        <v>0</v>
      </c>
      <c r="P21" s="67">
        <v>61.399872979645913</v>
      </c>
      <c r="Q21" s="67">
        <v>0</v>
      </c>
    </row>
    <row r="22" spans="1:17" ht="12" customHeight="1" x14ac:dyDescent="0.3">
      <c r="A22" s="29" t="s">
        <v>140</v>
      </c>
      <c r="B22" s="83"/>
      <c r="C22" s="83">
        <v>97447.910077226901</v>
      </c>
      <c r="D22" s="83">
        <v>274927.92018242006</v>
      </c>
      <c r="E22" s="83">
        <v>122061.40536824464</v>
      </c>
      <c r="F22" s="83">
        <v>178577.91226752248</v>
      </c>
      <c r="G22" s="83">
        <v>208941.4481874152</v>
      </c>
      <c r="H22" s="83">
        <v>232391.99488825377</v>
      </c>
      <c r="I22" s="83">
        <v>192820.68287296256</v>
      </c>
      <c r="J22" s="83">
        <v>207258.40306667451</v>
      </c>
      <c r="K22" s="83">
        <v>183762.71143605962</v>
      </c>
      <c r="L22" s="83">
        <v>250070.38724439868</v>
      </c>
      <c r="M22" s="83">
        <v>195760.6007192166</v>
      </c>
      <c r="N22" s="83">
        <v>95581.514350362762</v>
      </c>
      <c r="O22" s="83">
        <v>39281.596604540355</v>
      </c>
      <c r="P22" s="83">
        <v>50666.512630336292</v>
      </c>
      <c r="Q22" s="83">
        <v>15503.368973339124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" customHeight="1" x14ac:dyDescent="0.3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3">
      <c r="A26" s="23" t="s">
        <v>84</v>
      </c>
      <c r="B26" s="67"/>
      <c r="C26" s="67">
        <v>32234.663496802943</v>
      </c>
      <c r="D26" s="67">
        <v>46506.65242122909</v>
      </c>
      <c r="E26" s="67">
        <v>22528.896362645977</v>
      </c>
      <c r="F26" s="67">
        <v>51210.581665091391</v>
      </c>
      <c r="G26" s="67">
        <v>51647.527210782056</v>
      </c>
      <c r="H26" s="67">
        <v>97164.461062338625</v>
      </c>
      <c r="I26" s="67">
        <v>100528.4740211958</v>
      </c>
      <c r="J26" s="67">
        <v>101844.73750854339</v>
      </c>
      <c r="K26" s="67">
        <v>69806.138425223005</v>
      </c>
      <c r="L26" s="67">
        <v>72077.986257919853</v>
      </c>
      <c r="M26" s="67">
        <v>93923.667479224488</v>
      </c>
      <c r="N26" s="67">
        <v>50734.438042128684</v>
      </c>
      <c r="O26" s="67">
        <v>60829.63352717807</v>
      </c>
      <c r="P26" s="67">
        <v>54508.031864576202</v>
      </c>
      <c r="Q26" s="67">
        <v>19362.300165113447</v>
      </c>
    </row>
    <row r="27" spans="1:17" ht="12" hidden="1" customHeight="1" x14ac:dyDescent="0.3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" customHeight="1" x14ac:dyDescent="0.3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3">
      <c r="A29" s="23" t="s">
        <v>60</v>
      </c>
      <c r="B29" s="67"/>
      <c r="C29" s="67">
        <v>5104</v>
      </c>
      <c r="D29" s="67">
        <v>6537.9101543415409</v>
      </c>
      <c r="E29" s="67">
        <v>2796</v>
      </c>
      <c r="F29" s="67">
        <v>8303</v>
      </c>
      <c r="G29" s="67">
        <v>7448</v>
      </c>
      <c r="H29" s="67">
        <v>12159.99704228155</v>
      </c>
      <c r="I29" s="67">
        <v>9679</v>
      </c>
      <c r="J29" s="67">
        <v>18686.595482358345</v>
      </c>
      <c r="K29" s="67">
        <v>15357.475804173042</v>
      </c>
      <c r="L29" s="67">
        <v>9721.3603964762297</v>
      </c>
      <c r="M29" s="67">
        <v>17566</v>
      </c>
      <c r="N29" s="67">
        <v>6857.9999999999991</v>
      </c>
      <c r="O29" s="67">
        <v>14005</v>
      </c>
      <c r="P29" s="67">
        <v>15664.88822836804</v>
      </c>
      <c r="Q29" s="67">
        <v>6200.6004845613543</v>
      </c>
    </row>
    <row r="30" spans="1:17" ht="12" customHeight="1" x14ac:dyDescent="0.3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3">
      <c r="A31" s="23" t="s">
        <v>169</v>
      </c>
      <c r="B31" s="67"/>
      <c r="C31" s="67">
        <v>27562.277028763769</v>
      </c>
      <c r="D31" s="67">
        <v>40578.459556207643</v>
      </c>
      <c r="E31" s="67">
        <v>18893.503169482443</v>
      </c>
      <c r="F31" s="67">
        <v>42448.842198381746</v>
      </c>
      <c r="G31" s="67">
        <v>41098.151316268515</v>
      </c>
      <c r="H31" s="67">
        <v>76674.775156583215</v>
      </c>
      <c r="I31" s="67">
        <v>74509.801829760094</v>
      </c>
      <c r="J31" s="67">
        <v>66467.060937223941</v>
      </c>
      <c r="K31" s="67">
        <v>27267.60514188902</v>
      </c>
      <c r="L31" s="67">
        <v>34753.257277913639</v>
      </c>
      <c r="M31" s="67">
        <v>23326.960235362698</v>
      </c>
      <c r="N31" s="67">
        <v>28458.990330288278</v>
      </c>
      <c r="O31" s="67">
        <v>41691.954931398381</v>
      </c>
      <c r="P31" s="67">
        <v>23923.390184130545</v>
      </c>
      <c r="Q31" s="67">
        <v>2176.239588805191</v>
      </c>
    </row>
    <row r="32" spans="1:17" ht="12" customHeight="1" x14ac:dyDescent="0.3">
      <c r="A32" s="23" t="s">
        <v>168</v>
      </c>
      <c r="B32" s="67"/>
      <c r="C32" s="67">
        <v>3097.0432545665963</v>
      </c>
      <c r="D32" s="67">
        <v>3227.7717493520777</v>
      </c>
      <c r="E32" s="67">
        <v>2887.9055752671593</v>
      </c>
      <c r="F32" s="67">
        <v>6936.1570080641641</v>
      </c>
      <c r="G32" s="67">
        <v>7564.2145784123668</v>
      </c>
      <c r="H32" s="67">
        <v>12755.678474259383</v>
      </c>
      <c r="I32" s="67">
        <v>22455.337338993497</v>
      </c>
      <c r="J32" s="67">
        <v>33214.416833829622</v>
      </c>
      <c r="K32" s="67">
        <v>23993.864787169685</v>
      </c>
      <c r="L32" s="67">
        <v>35964.253338917559</v>
      </c>
      <c r="M32" s="67">
        <v>19510.00715151033</v>
      </c>
      <c r="N32" s="67">
        <v>15798.381919113224</v>
      </c>
      <c r="O32" s="67">
        <v>17737.276668898841</v>
      </c>
      <c r="P32" s="67">
        <v>13457.981615084596</v>
      </c>
      <c r="Q32" s="67">
        <v>7371.19672136995</v>
      </c>
    </row>
    <row r="33" spans="1:17" ht="12" hidden="1" customHeight="1" x14ac:dyDescent="0.3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3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3">
      <c r="A35" s="23" t="s">
        <v>142</v>
      </c>
      <c r="B35" s="67"/>
      <c r="C35" s="67">
        <v>1470.6435272576691</v>
      </c>
      <c r="D35" s="67">
        <v>521.16552502746572</v>
      </c>
      <c r="E35" s="67">
        <v>288.25407230518869</v>
      </c>
      <c r="F35" s="67">
        <v>1007.4792828179211</v>
      </c>
      <c r="G35" s="67">
        <v>1907.143501988983</v>
      </c>
      <c r="H35" s="67">
        <v>7022.4525874298706</v>
      </c>
      <c r="I35" s="67">
        <v>3091.4557907640251</v>
      </c>
      <c r="J35" s="67">
        <v>1710.970715335583</v>
      </c>
      <c r="K35" s="67">
        <v>14102.880297241874</v>
      </c>
      <c r="L35" s="67">
        <v>741.21863597858828</v>
      </c>
      <c r="M35" s="67">
        <v>40147.119543678717</v>
      </c>
      <c r="N35" s="67">
        <v>1414.0313801899078</v>
      </c>
      <c r="O35" s="67">
        <v>722.39436984735323</v>
      </c>
      <c r="P35" s="67">
        <v>11942.675324390148</v>
      </c>
      <c r="Q35" s="67">
        <v>7990.1178783799669</v>
      </c>
    </row>
    <row r="36" spans="1:17" ht="12" customHeight="1" x14ac:dyDescent="0.3">
      <c r="A36" s="23" t="s">
        <v>141</v>
      </c>
      <c r="B36" s="67"/>
      <c r="C36" s="67">
        <v>104.69968621490722</v>
      </c>
      <c r="D36" s="67">
        <v>2179.2555906419052</v>
      </c>
      <c r="E36" s="67">
        <v>459.23354559118388</v>
      </c>
      <c r="F36" s="67">
        <v>818.10317582756716</v>
      </c>
      <c r="G36" s="67">
        <v>1078.0178141121935</v>
      </c>
      <c r="H36" s="67">
        <v>711.55484406615528</v>
      </c>
      <c r="I36" s="67">
        <v>471.8790616781759</v>
      </c>
      <c r="J36" s="67">
        <v>452.28902215424097</v>
      </c>
      <c r="K36" s="67">
        <v>4441.7881989224197</v>
      </c>
      <c r="L36" s="67">
        <v>619.25700511008358</v>
      </c>
      <c r="M36" s="67">
        <v>10939.580548672746</v>
      </c>
      <c r="N36" s="67">
        <v>5063.0344125372749</v>
      </c>
      <c r="O36" s="67">
        <v>678.00755703349341</v>
      </c>
      <c r="P36" s="67">
        <v>5183.9847409709128</v>
      </c>
      <c r="Q36" s="67">
        <v>1824.745976558341</v>
      </c>
    </row>
    <row r="37" spans="1:17" ht="12" hidden="1" customHeight="1" x14ac:dyDescent="0.3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3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3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3">
      <c r="A40" s="23" t="s">
        <v>57</v>
      </c>
      <c r="B40" s="67"/>
      <c r="C40" s="67">
        <v>24466.020975162868</v>
      </c>
      <c r="D40" s="67">
        <v>38439.283051270853</v>
      </c>
      <c r="E40" s="67">
        <v>21544.980470390587</v>
      </c>
      <c r="F40" s="67">
        <v>47392.3970443414</v>
      </c>
      <c r="G40" s="67">
        <v>46425.131163707076</v>
      </c>
      <c r="H40" s="67">
        <v>64321.104747909092</v>
      </c>
      <c r="I40" s="67">
        <v>92745.797955664719</v>
      </c>
      <c r="J40" s="67">
        <v>101481.70009889171</v>
      </c>
      <c r="K40" s="67">
        <v>33928.876764338893</v>
      </c>
      <c r="L40" s="67">
        <v>38188.708050771136</v>
      </c>
      <c r="M40" s="67">
        <v>42531.298936322135</v>
      </c>
      <c r="N40" s="67">
        <v>2454.6288102662165</v>
      </c>
      <c r="O40" s="67">
        <v>33349.53276412288</v>
      </c>
      <c r="P40" s="67">
        <v>7862.3582340819376</v>
      </c>
      <c r="Q40" s="67">
        <v>7529.0618216031507</v>
      </c>
    </row>
    <row r="41" spans="1:17" ht="12" customHeight="1" x14ac:dyDescent="0.3">
      <c r="A41" s="29" t="s">
        <v>140</v>
      </c>
      <c r="B41" s="83"/>
      <c r="C41" s="83">
        <v>7768.6425216400712</v>
      </c>
      <c r="D41" s="83">
        <v>8067.3693699582345</v>
      </c>
      <c r="E41" s="83">
        <v>983.91589225539155</v>
      </c>
      <c r="F41" s="83">
        <v>3818.1846207500021</v>
      </c>
      <c r="G41" s="83">
        <v>5222.3960470749817</v>
      </c>
      <c r="H41" s="83">
        <v>32843.35631442954</v>
      </c>
      <c r="I41" s="83">
        <v>7782.6760655310845</v>
      </c>
      <c r="J41" s="83">
        <v>363.03740965167174</v>
      </c>
      <c r="K41" s="83">
        <v>35877.261660884105</v>
      </c>
      <c r="L41" s="83">
        <v>33889.278207148731</v>
      </c>
      <c r="M41" s="83">
        <v>51392.368542902346</v>
      </c>
      <c r="N41" s="83">
        <v>48279.809231862469</v>
      </c>
      <c r="O41" s="83">
        <v>27480.100763055179</v>
      </c>
      <c r="P41" s="83">
        <v>46645.673630494261</v>
      </c>
      <c r="Q41" s="83">
        <v>11833.2383435103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" customHeight="1" x14ac:dyDescent="0.3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3">
      <c r="A45" s="23" t="s">
        <v>166</v>
      </c>
      <c r="B45" s="67"/>
      <c r="C45" s="67">
        <v>1198477.8707068549</v>
      </c>
      <c r="D45" s="67">
        <v>609480.60474527476</v>
      </c>
      <c r="E45" s="67">
        <v>848993.20959477057</v>
      </c>
      <c r="F45" s="67">
        <v>921759.0265378824</v>
      </c>
      <c r="G45" s="67">
        <v>865263.53085251909</v>
      </c>
      <c r="H45" s="67">
        <v>752719.34189307154</v>
      </c>
      <c r="I45" s="67">
        <v>487765.14554410061</v>
      </c>
      <c r="J45" s="67">
        <v>1089868.6845800914</v>
      </c>
      <c r="K45" s="67">
        <v>872080.50267000147</v>
      </c>
      <c r="L45" s="67">
        <v>824693.88665210886</v>
      </c>
      <c r="M45" s="67">
        <v>1053746.0803735487</v>
      </c>
      <c r="N45" s="67">
        <v>694650.35351635295</v>
      </c>
      <c r="O45" s="67">
        <v>982531.09454656148</v>
      </c>
      <c r="P45" s="67">
        <v>1275321.9700165554</v>
      </c>
      <c r="Q45" s="67">
        <v>968167.94482655311</v>
      </c>
    </row>
    <row r="46" spans="1:17" ht="12" hidden="1" customHeight="1" x14ac:dyDescent="0.3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" customHeight="1" x14ac:dyDescent="0.3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3">
      <c r="A48" s="23" t="s">
        <v>60</v>
      </c>
      <c r="B48" s="67"/>
      <c r="C48" s="67">
        <v>131699</v>
      </c>
      <c r="D48" s="67">
        <v>78236.418089113809</v>
      </c>
      <c r="E48" s="67">
        <v>70361</v>
      </c>
      <c r="F48" s="67">
        <v>130710</v>
      </c>
      <c r="G48" s="67">
        <v>93974</v>
      </c>
      <c r="H48" s="67">
        <v>88791.667989816851</v>
      </c>
      <c r="I48" s="67">
        <v>61504</v>
      </c>
      <c r="J48" s="67">
        <v>154434</v>
      </c>
      <c r="K48" s="67">
        <v>197870.61922198776</v>
      </c>
      <c r="L48" s="67">
        <v>139179.72376039694</v>
      </c>
      <c r="M48" s="67">
        <v>140553.81456015562</v>
      </c>
      <c r="N48" s="67">
        <v>56364.494791081699</v>
      </c>
      <c r="O48" s="67">
        <v>59826.286500517599</v>
      </c>
      <c r="P48" s="67">
        <v>142312</v>
      </c>
      <c r="Q48" s="67">
        <v>113816.99999999999</v>
      </c>
    </row>
    <row r="49" spans="1:17" ht="12" customHeight="1" x14ac:dyDescent="0.3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3">
      <c r="A50" s="23" t="s">
        <v>165</v>
      </c>
      <c r="B50" s="67"/>
      <c r="C50" s="67">
        <v>606977.28265014163</v>
      </c>
      <c r="D50" s="67">
        <v>237106.81458040234</v>
      </c>
      <c r="E50" s="67">
        <v>314002.52939271863</v>
      </c>
      <c r="F50" s="67">
        <v>452817.60543811304</v>
      </c>
      <c r="G50" s="67">
        <v>250235.01293066257</v>
      </c>
      <c r="H50" s="67">
        <v>204285.81681853859</v>
      </c>
      <c r="I50" s="67">
        <v>155471.61123328941</v>
      </c>
      <c r="J50" s="67">
        <v>310608.05229068012</v>
      </c>
      <c r="K50" s="67">
        <v>236329.51873209764</v>
      </c>
      <c r="L50" s="67">
        <v>311405.3599059406</v>
      </c>
      <c r="M50" s="67">
        <v>268229.00566463103</v>
      </c>
      <c r="N50" s="67">
        <v>237578.76467709668</v>
      </c>
      <c r="O50" s="67">
        <v>274901.71163532033</v>
      </c>
      <c r="P50" s="67">
        <v>389735.57355430798</v>
      </c>
      <c r="Q50" s="67">
        <v>253598.86470626277</v>
      </c>
    </row>
    <row r="51" spans="1:17" ht="12" customHeight="1" x14ac:dyDescent="0.3">
      <c r="A51" s="23" t="s">
        <v>164</v>
      </c>
      <c r="B51" s="67"/>
      <c r="C51" s="67">
        <v>290917.06688712788</v>
      </c>
      <c r="D51" s="67">
        <v>53906.811920005755</v>
      </c>
      <c r="E51" s="67">
        <v>245659.56036013263</v>
      </c>
      <c r="F51" s="67">
        <v>73941.499115240615</v>
      </c>
      <c r="G51" s="67">
        <v>307392.61156073114</v>
      </c>
      <c r="H51" s="67">
        <v>424003.49957429845</v>
      </c>
      <c r="I51" s="67">
        <v>95826.167935671911</v>
      </c>
      <c r="J51" s="67">
        <v>538214.31737037643</v>
      </c>
      <c r="K51" s="67">
        <v>129587.92781873416</v>
      </c>
      <c r="L51" s="67">
        <v>186204.23978887056</v>
      </c>
      <c r="M51" s="67">
        <v>464108.37170860195</v>
      </c>
      <c r="N51" s="67">
        <v>268447.97300821717</v>
      </c>
      <c r="O51" s="67">
        <v>317679.20435365353</v>
      </c>
      <c r="P51" s="67">
        <v>508491.92622624157</v>
      </c>
      <c r="Q51" s="67">
        <v>348990.486285144</v>
      </c>
    </row>
    <row r="52" spans="1:17" ht="12" hidden="1" customHeight="1" x14ac:dyDescent="0.3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3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3">
      <c r="A54" s="23" t="s">
        <v>142</v>
      </c>
      <c r="B54" s="67"/>
      <c r="C54" s="67">
        <v>225710.57475403315</v>
      </c>
      <c r="D54" s="67">
        <v>254303.57700552337</v>
      </c>
      <c r="E54" s="67">
        <v>150396.92157931699</v>
      </c>
      <c r="F54" s="67">
        <v>328435.24059476325</v>
      </c>
      <c r="G54" s="67">
        <v>243421.49990833786</v>
      </c>
      <c r="H54" s="67">
        <v>95910.078301810237</v>
      </c>
      <c r="I54" s="67">
        <v>165674.1804654896</v>
      </c>
      <c r="J54" s="67">
        <v>154814.06208335137</v>
      </c>
      <c r="K54" s="67">
        <v>219729.03907424762</v>
      </c>
      <c r="L54" s="67">
        <v>187990.17704989301</v>
      </c>
      <c r="M54" s="67">
        <v>202474.83217753333</v>
      </c>
      <c r="N54" s="67">
        <v>129089.48335101178</v>
      </c>
      <c r="O54" s="67">
        <v>276474.48754176882</v>
      </c>
      <c r="P54" s="67">
        <v>248947.78324767263</v>
      </c>
      <c r="Q54" s="67">
        <v>283553.42113208643</v>
      </c>
    </row>
    <row r="55" spans="1:17" ht="12" customHeight="1" x14ac:dyDescent="0.3">
      <c r="A55" s="23" t="s">
        <v>141</v>
      </c>
      <c r="B55" s="67"/>
      <c r="C55" s="67">
        <v>74872.946415552127</v>
      </c>
      <c r="D55" s="67">
        <v>64163.401239343315</v>
      </c>
      <c r="E55" s="67">
        <v>138934.19826260238</v>
      </c>
      <c r="F55" s="67">
        <v>66564.681389765581</v>
      </c>
      <c r="G55" s="67">
        <v>64214.406452787574</v>
      </c>
      <c r="H55" s="67">
        <v>28519.947198424208</v>
      </c>
      <c r="I55" s="67">
        <v>70793.185909649663</v>
      </c>
      <c r="J55" s="67">
        <v>86232.252835683626</v>
      </c>
      <c r="K55" s="67">
        <v>286434.0170449221</v>
      </c>
      <c r="L55" s="67">
        <v>139094.10990740461</v>
      </c>
      <c r="M55" s="67">
        <v>118933.87082278234</v>
      </c>
      <c r="N55" s="67">
        <v>59534.132480027321</v>
      </c>
      <c r="O55" s="67">
        <v>113475.69101581881</v>
      </c>
      <c r="P55" s="67">
        <v>128146.68698833331</v>
      </c>
      <c r="Q55" s="67">
        <v>82025.172703059943</v>
      </c>
    </row>
    <row r="56" spans="1:17" ht="12" hidden="1" customHeight="1" x14ac:dyDescent="0.3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3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3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3">
      <c r="A59" s="23" t="s">
        <v>57</v>
      </c>
      <c r="B59" s="67"/>
      <c r="C59" s="67">
        <v>62.766980057350068</v>
      </c>
      <c r="D59" s="67">
        <v>211.199453514575</v>
      </c>
      <c r="E59" s="67">
        <v>0</v>
      </c>
      <c r="F59" s="67">
        <v>83.094798710542506</v>
      </c>
      <c r="G59" s="67">
        <v>78.412395822716547</v>
      </c>
      <c r="H59" s="67">
        <v>0</v>
      </c>
      <c r="I59" s="67">
        <v>22.075989451438989</v>
      </c>
      <c r="J59" s="67">
        <v>0</v>
      </c>
      <c r="K59" s="67">
        <v>0</v>
      </c>
      <c r="L59" s="67">
        <v>8.5473274362324521</v>
      </c>
      <c r="M59" s="67">
        <v>0</v>
      </c>
      <c r="N59" s="67">
        <v>0</v>
      </c>
      <c r="O59" s="67">
        <v>15.604799618192043</v>
      </c>
      <c r="P59" s="67">
        <v>112.68700454961626</v>
      </c>
      <c r="Q59" s="67">
        <v>123.62361545864857</v>
      </c>
    </row>
    <row r="60" spans="1:17" ht="12" customHeight="1" x14ac:dyDescent="0.3">
      <c r="A60" s="29" t="s">
        <v>140</v>
      </c>
      <c r="B60" s="83"/>
      <c r="C60" s="83">
        <v>1198415.1037267977</v>
      </c>
      <c r="D60" s="83">
        <v>609269.40529176011</v>
      </c>
      <c r="E60" s="83">
        <v>848993.20959477057</v>
      </c>
      <c r="F60" s="83">
        <v>921675.93173917197</v>
      </c>
      <c r="G60" s="83">
        <v>865185.11845669663</v>
      </c>
      <c r="H60" s="83">
        <v>752719.34189307143</v>
      </c>
      <c r="I60" s="83">
        <v>487743.06955464912</v>
      </c>
      <c r="J60" s="83">
        <v>1089868.6845800914</v>
      </c>
      <c r="K60" s="83">
        <v>872080.50267000159</v>
      </c>
      <c r="L60" s="83">
        <v>824685.33932467247</v>
      </c>
      <c r="M60" s="83">
        <v>1053746.0803735489</v>
      </c>
      <c r="N60" s="83">
        <v>694650.35351635306</v>
      </c>
      <c r="O60" s="83">
        <v>982515.48974694335</v>
      </c>
      <c r="P60" s="83">
        <v>1275209.2830120055</v>
      </c>
      <c r="Q60" s="83">
        <v>968044.32121109439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" customHeight="1" x14ac:dyDescent="0.3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3">
      <c r="A64" s="23" t="s">
        <v>161</v>
      </c>
      <c r="B64" s="67"/>
      <c r="C64" s="67">
        <v>2486773.7967760609</v>
      </c>
      <c r="D64" s="67">
        <v>2808366.8208161662</v>
      </c>
      <c r="E64" s="67">
        <v>2990424.5934622046</v>
      </c>
      <c r="F64" s="67">
        <v>2910581.7024813537</v>
      </c>
      <c r="G64" s="67">
        <v>2520021.672791448</v>
      </c>
      <c r="H64" s="67">
        <v>2587833.7524715653</v>
      </c>
      <c r="I64" s="67">
        <v>1978218.7724243526</v>
      </c>
      <c r="J64" s="67">
        <v>3183548.4563801526</v>
      </c>
      <c r="K64" s="67">
        <v>2785107.6516977064</v>
      </c>
      <c r="L64" s="67">
        <v>2611970.3725300417</v>
      </c>
      <c r="M64" s="67">
        <v>1990614.6059070069</v>
      </c>
      <c r="N64" s="67">
        <v>3244971.6049000775</v>
      </c>
      <c r="O64" s="67">
        <v>1843760.115185152</v>
      </c>
      <c r="P64" s="67">
        <v>2179223.0957969888</v>
      </c>
      <c r="Q64" s="67">
        <v>2753328.5912561105</v>
      </c>
    </row>
    <row r="65" spans="1:17" ht="12" hidden="1" customHeight="1" x14ac:dyDescent="0.3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" customHeight="1" x14ac:dyDescent="0.3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23" t="s">
        <v>60</v>
      </c>
      <c r="B67" s="67"/>
      <c r="C67" s="67">
        <v>168337</v>
      </c>
      <c r="D67" s="67">
        <v>148063.38997940565</v>
      </c>
      <c r="E67" s="67">
        <v>152941</v>
      </c>
      <c r="F67" s="67">
        <v>215031</v>
      </c>
      <c r="G67" s="67">
        <v>234996</v>
      </c>
      <c r="H67" s="67">
        <v>237633</v>
      </c>
      <c r="I67" s="67">
        <v>157214</v>
      </c>
      <c r="J67" s="67">
        <v>407527</v>
      </c>
      <c r="K67" s="67">
        <v>411888.37677049835</v>
      </c>
      <c r="L67" s="67">
        <v>421788.67043456796</v>
      </c>
      <c r="M67" s="67">
        <v>469289.98268723034</v>
      </c>
      <c r="N67" s="67">
        <v>727305.38449690328</v>
      </c>
      <c r="O67" s="67">
        <v>545263.77994898008</v>
      </c>
      <c r="P67" s="67">
        <v>542596.78922115639</v>
      </c>
      <c r="Q67" s="67">
        <v>420034.7294887015</v>
      </c>
    </row>
    <row r="68" spans="1:17" ht="12" customHeight="1" x14ac:dyDescent="0.3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3">
      <c r="A69" s="23" t="s">
        <v>160</v>
      </c>
      <c r="B69" s="67"/>
      <c r="C69" s="67">
        <v>1405945.6241222562</v>
      </c>
      <c r="D69" s="67">
        <v>1844984.9125654632</v>
      </c>
      <c r="E69" s="67">
        <v>1590759.6560417141</v>
      </c>
      <c r="F69" s="67">
        <v>1899837.5113660563</v>
      </c>
      <c r="G69" s="67">
        <v>1220856.6580895022</v>
      </c>
      <c r="H69" s="67">
        <v>1394913.9258610066</v>
      </c>
      <c r="I69" s="67">
        <v>814822.45048952824</v>
      </c>
      <c r="J69" s="67">
        <v>1155797.1093308427</v>
      </c>
      <c r="K69" s="67">
        <v>1463571.6442673954</v>
      </c>
      <c r="L69" s="67">
        <v>1381986.8896864089</v>
      </c>
      <c r="M69" s="67">
        <v>1115442.8192064152</v>
      </c>
      <c r="N69" s="67">
        <v>1806051.4349087926</v>
      </c>
      <c r="O69" s="67">
        <v>1002723.0981011759</v>
      </c>
      <c r="P69" s="67">
        <v>1190254.749786986</v>
      </c>
      <c r="Q69" s="67">
        <v>1348187.5523188068</v>
      </c>
    </row>
    <row r="70" spans="1:17" ht="12" customHeight="1" x14ac:dyDescent="0.3">
      <c r="A70" s="23" t="s">
        <v>159</v>
      </c>
      <c r="B70" s="67"/>
      <c r="C70" s="67">
        <v>406149.71180817584</v>
      </c>
      <c r="D70" s="67">
        <v>459611.63709901099</v>
      </c>
      <c r="E70" s="67">
        <v>581517.71563236066</v>
      </c>
      <c r="F70" s="67">
        <v>261240.62740382541</v>
      </c>
      <c r="G70" s="67">
        <v>511539.76605467079</v>
      </c>
      <c r="H70" s="67">
        <v>652614.48734853114</v>
      </c>
      <c r="I70" s="67">
        <v>910125.71353942167</v>
      </c>
      <c r="J70" s="67">
        <v>524344.65113223752</v>
      </c>
      <c r="K70" s="67">
        <v>974857.47027519625</v>
      </c>
      <c r="L70" s="67">
        <v>1069670.6346994662</v>
      </c>
      <c r="M70" s="67">
        <v>563834.60536866216</v>
      </c>
      <c r="N70" s="67">
        <v>809476.68499137019</v>
      </c>
      <c r="O70" s="67">
        <v>353600.02128965536</v>
      </c>
      <c r="P70" s="67">
        <v>405855.57367933926</v>
      </c>
      <c r="Q70" s="67">
        <v>1082304.8193786815</v>
      </c>
    </row>
    <row r="71" spans="1:17" ht="12" hidden="1" customHeight="1" x14ac:dyDescent="0.3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3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3">
      <c r="A73" s="23" t="s">
        <v>142</v>
      </c>
      <c r="B73" s="67"/>
      <c r="C73" s="67">
        <v>606476.67468865786</v>
      </c>
      <c r="D73" s="67">
        <v>436624.30176917964</v>
      </c>
      <c r="E73" s="67">
        <v>774646.61278390582</v>
      </c>
      <c r="F73" s="67">
        <v>590674.88682397921</v>
      </c>
      <c r="G73" s="67">
        <v>688826.3192738404</v>
      </c>
      <c r="H73" s="67">
        <v>434913.42659812444</v>
      </c>
      <c r="I73" s="67">
        <v>217940.3667762228</v>
      </c>
      <c r="J73" s="67">
        <v>1024297.5858434779</v>
      </c>
      <c r="K73" s="67">
        <v>288405.03275838884</v>
      </c>
      <c r="L73" s="67">
        <v>146906.2304895054</v>
      </c>
      <c r="M73" s="67">
        <v>272320.92901378922</v>
      </c>
      <c r="N73" s="67">
        <v>445349.61889030965</v>
      </c>
      <c r="O73" s="67">
        <v>459232.8564871336</v>
      </c>
      <c r="P73" s="67">
        <v>362675.19751260278</v>
      </c>
      <c r="Q73" s="67">
        <v>282825.69360178243</v>
      </c>
    </row>
    <row r="74" spans="1:17" ht="12" customHeight="1" x14ac:dyDescent="0.3">
      <c r="A74" s="23" t="s">
        <v>141</v>
      </c>
      <c r="B74" s="67"/>
      <c r="C74" s="67">
        <v>68201.786156971095</v>
      </c>
      <c r="D74" s="67">
        <v>67145.969382512369</v>
      </c>
      <c r="E74" s="67">
        <v>43500.609004223763</v>
      </c>
      <c r="F74" s="67">
        <v>158828.67688749282</v>
      </c>
      <c r="G74" s="67">
        <v>98798.929373434134</v>
      </c>
      <c r="H74" s="67">
        <v>105391.91266390326</v>
      </c>
      <c r="I74" s="67">
        <v>35330.241619179702</v>
      </c>
      <c r="J74" s="67">
        <v>479109.11007359432</v>
      </c>
      <c r="K74" s="67">
        <v>58273.504396726195</v>
      </c>
      <c r="L74" s="67">
        <v>13406.617654661241</v>
      </c>
      <c r="M74" s="67">
        <v>39016.252318140272</v>
      </c>
      <c r="N74" s="67">
        <v>184093.86610960486</v>
      </c>
      <c r="O74" s="67">
        <v>28204.139307187121</v>
      </c>
      <c r="P74" s="67">
        <v>220437.57481806062</v>
      </c>
      <c r="Q74" s="67">
        <v>40010.52595683973</v>
      </c>
    </row>
    <row r="75" spans="1:17" ht="12" hidden="1" customHeight="1" x14ac:dyDescent="0.3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3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3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3">
      <c r="A78" s="23" t="s">
        <v>109</v>
      </c>
      <c r="B78" s="67"/>
      <c r="C78" s="67">
        <v>1976293.1743140845</v>
      </c>
      <c r="D78" s="67">
        <v>2273847.0523888576</v>
      </c>
      <c r="E78" s="67">
        <v>2425327.3412819728</v>
      </c>
      <c r="F78" s="67">
        <v>2363446.9116580491</v>
      </c>
      <c r="G78" s="67">
        <v>2125881.8243076238</v>
      </c>
      <c r="H78" s="67">
        <v>2123374.5851307921</v>
      </c>
      <c r="I78" s="67">
        <v>1582728.1398457373</v>
      </c>
      <c r="J78" s="67">
        <v>2428852.9557588468</v>
      </c>
      <c r="K78" s="67">
        <v>2581852.0492219841</v>
      </c>
      <c r="L78" s="67">
        <v>2511076.3931760034</v>
      </c>
      <c r="M78" s="67">
        <v>1919226.1067610118</v>
      </c>
      <c r="N78" s="67">
        <v>2979518.733450077</v>
      </c>
      <c r="O78" s="67">
        <v>1720787.9301325942</v>
      </c>
      <c r="P78" s="67">
        <v>1673482.0228617617</v>
      </c>
      <c r="Q78" s="67">
        <v>2055883.4947676151</v>
      </c>
    </row>
    <row r="79" spans="1:17" ht="12" customHeight="1" x14ac:dyDescent="0.3">
      <c r="A79" s="29" t="s">
        <v>140</v>
      </c>
      <c r="B79" s="83"/>
      <c r="C79" s="83">
        <v>510480.62246197677</v>
      </c>
      <c r="D79" s="83">
        <v>534519.76842730911</v>
      </c>
      <c r="E79" s="83">
        <v>565097.25218023174</v>
      </c>
      <c r="F79" s="83">
        <v>547134.79082330421</v>
      </c>
      <c r="G79" s="83">
        <v>394139.84848382341</v>
      </c>
      <c r="H79" s="83">
        <v>464459.16734077374</v>
      </c>
      <c r="I79" s="83">
        <v>395490.63257861504</v>
      </c>
      <c r="J79" s="83">
        <v>754695.50062130496</v>
      </c>
      <c r="K79" s="83">
        <v>203255.60247572226</v>
      </c>
      <c r="L79" s="83">
        <v>100893.97935403825</v>
      </c>
      <c r="M79" s="83">
        <v>71388.499145995127</v>
      </c>
      <c r="N79" s="83">
        <v>265452.87144999974</v>
      </c>
      <c r="O79" s="83">
        <v>122972.18505255798</v>
      </c>
      <c r="P79" s="83">
        <v>505741.07293522661</v>
      </c>
      <c r="Q79" s="83">
        <v>697445.09648849547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" customHeight="1" x14ac:dyDescent="0.3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3">
      <c r="A83" s="23" t="s">
        <v>157</v>
      </c>
      <c r="B83" s="67"/>
      <c r="C83" s="67">
        <v>411429.48712829233</v>
      </c>
      <c r="D83" s="67">
        <v>981213.93311720854</v>
      </c>
      <c r="E83" s="67">
        <v>902618.56097144657</v>
      </c>
      <c r="F83" s="67">
        <v>886281.47719076904</v>
      </c>
      <c r="G83" s="67">
        <v>1151962.6385061452</v>
      </c>
      <c r="H83" s="67">
        <v>1347329.0020962504</v>
      </c>
      <c r="I83" s="67">
        <v>1992840.3649140606</v>
      </c>
      <c r="J83" s="67">
        <v>1259256.2570700091</v>
      </c>
      <c r="K83" s="67">
        <v>1300354.637641032</v>
      </c>
      <c r="L83" s="67">
        <v>1192272.5306402175</v>
      </c>
      <c r="M83" s="67">
        <v>1391787.3420324277</v>
      </c>
      <c r="N83" s="67">
        <v>1315704.0559266435</v>
      </c>
      <c r="O83" s="67">
        <v>1415323.4576828752</v>
      </c>
      <c r="P83" s="67">
        <v>1474578.3965790893</v>
      </c>
      <c r="Q83" s="67">
        <v>1032166.9093845738</v>
      </c>
    </row>
    <row r="84" spans="1:17" ht="12" hidden="1" customHeight="1" x14ac:dyDescent="0.3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" customHeight="1" x14ac:dyDescent="0.3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3">
      <c r="A86" s="23" t="s">
        <v>60</v>
      </c>
      <c r="B86" s="67"/>
      <c r="C86" s="67">
        <v>28993.171656052</v>
      </c>
      <c r="D86" s="67">
        <v>94725</v>
      </c>
      <c r="E86" s="67">
        <v>59714</v>
      </c>
      <c r="F86" s="67">
        <v>82925</v>
      </c>
      <c r="G86" s="67">
        <v>120170</v>
      </c>
      <c r="H86" s="67">
        <v>155532</v>
      </c>
      <c r="I86" s="67">
        <v>206409</v>
      </c>
      <c r="J86" s="67">
        <v>151997</v>
      </c>
      <c r="K86" s="67">
        <v>166680.49975832243</v>
      </c>
      <c r="L86" s="67">
        <v>131344.29744109369</v>
      </c>
      <c r="M86" s="67">
        <v>92208.582872726707</v>
      </c>
      <c r="N86" s="67">
        <v>159140.44453799262</v>
      </c>
      <c r="O86" s="67">
        <v>221874.30204001037</v>
      </c>
      <c r="P86" s="67">
        <v>373630.64560935373</v>
      </c>
      <c r="Q86" s="67">
        <v>191598.18646049636</v>
      </c>
    </row>
    <row r="87" spans="1:17" ht="12" customHeight="1" x14ac:dyDescent="0.3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3">
      <c r="A88" s="23" t="s">
        <v>156</v>
      </c>
      <c r="B88" s="67"/>
      <c r="C88" s="67">
        <v>205515.05682152964</v>
      </c>
      <c r="D88" s="67">
        <v>364801.01481436926</v>
      </c>
      <c r="E88" s="67">
        <v>431828.33258602489</v>
      </c>
      <c r="F88" s="67">
        <v>415593.68545868556</v>
      </c>
      <c r="G88" s="67">
        <v>452150.12135391007</v>
      </c>
      <c r="H88" s="67">
        <v>511750.46017165756</v>
      </c>
      <c r="I88" s="67">
        <v>890295.43233759934</v>
      </c>
      <c r="J88" s="67">
        <v>509719.15206425294</v>
      </c>
      <c r="K88" s="67">
        <v>395745.13823553838</v>
      </c>
      <c r="L88" s="67">
        <v>473503.95769587852</v>
      </c>
      <c r="M88" s="67">
        <v>440636.51565426827</v>
      </c>
      <c r="N88" s="67">
        <v>397246.21326537826</v>
      </c>
      <c r="O88" s="67">
        <v>391098.30137323012</v>
      </c>
      <c r="P88" s="67">
        <v>549372.94360687956</v>
      </c>
      <c r="Q88" s="67">
        <v>172762.19353634902</v>
      </c>
    </row>
    <row r="89" spans="1:17" ht="12" customHeight="1" x14ac:dyDescent="0.3">
      <c r="A89" s="23" t="s">
        <v>155</v>
      </c>
      <c r="B89" s="67"/>
      <c r="C89" s="67">
        <v>43112.413327603012</v>
      </c>
      <c r="D89" s="67">
        <v>51900.736327428851</v>
      </c>
      <c r="E89" s="67">
        <v>91599.570022880725</v>
      </c>
      <c r="F89" s="67">
        <v>48780.79470190782</v>
      </c>
      <c r="G89" s="67">
        <v>120195.87364759596</v>
      </c>
      <c r="H89" s="67">
        <v>151591.80572461133</v>
      </c>
      <c r="I89" s="67">
        <v>245518.53601916335</v>
      </c>
      <c r="J89" s="67">
        <v>218220.3561819965</v>
      </c>
      <c r="K89" s="67">
        <v>399787.24944612622</v>
      </c>
      <c r="L89" s="67">
        <v>241357.59768118977</v>
      </c>
      <c r="M89" s="67">
        <v>412262.18094055849</v>
      </c>
      <c r="N89" s="67">
        <v>283588.5575338162</v>
      </c>
      <c r="O89" s="67">
        <v>391352.67253559735</v>
      </c>
      <c r="P89" s="67">
        <v>367116.11566153885</v>
      </c>
      <c r="Q89" s="67">
        <v>290369.07168193965</v>
      </c>
    </row>
    <row r="90" spans="1:17" ht="12" hidden="1" customHeight="1" x14ac:dyDescent="0.3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3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3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136.47905648426976</v>
      </c>
      <c r="G92" s="67">
        <v>80.550591858249135</v>
      </c>
      <c r="H92" s="67">
        <v>381.1102876539004</v>
      </c>
      <c r="I92" s="67">
        <v>465.90155538268618</v>
      </c>
      <c r="J92" s="67">
        <v>132.94683651868698</v>
      </c>
      <c r="K92" s="67">
        <v>37.539024145124081</v>
      </c>
      <c r="L92" s="67">
        <v>0</v>
      </c>
      <c r="M92" s="67">
        <v>0</v>
      </c>
      <c r="N92" s="67">
        <v>0</v>
      </c>
      <c r="O92" s="67">
        <v>0</v>
      </c>
      <c r="P92" s="67">
        <v>1039.4169242969535</v>
      </c>
      <c r="Q92" s="67">
        <v>1136.3504635620479</v>
      </c>
    </row>
    <row r="93" spans="1:17" ht="12" customHeight="1" x14ac:dyDescent="0.3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403.5359527214581</v>
      </c>
      <c r="I93" s="67">
        <v>345.03025529982159</v>
      </c>
      <c r="J93" s="67">
        <v>0</v>
      </c>
      <c r="K93" s="67">
        <v>0</v>
      </c>
      <c r="L93" s="67">
        <v>0</v>
      </c>
      <c r="M93" s="67">
        <v>0</v>
      </c>
      <c r="N93" s="67">
        <v>162.50037298025353</v>
      </c>
      <c r="O93" s="67">
        <v>149.42605675863905</v>
      </c>
      <c r="P93" s="67">
        <v>500.58948741939116</v>
      </c>
      <c r="Q93" s="67">
        <v>112.03123084100723</v>
      </c>
    </row>
    <row r="94" spans="1:17" ht="12" hidden="1" customHeight="1" x14ac:dyDescent="0.3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3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3">
      <c r="A96" s="23" t="s">
        <v>142</v>
      </c>
      <c r="B96" s="67"/>
      <c r="C96" s="67">
        <v>134045.75617025961</v>
      </c>
      <c r="D96" s="67">
        <v>527892.68420387711</v>
      </c>
      <c r="E96" s="67">
        <v>303484.86782441527</v>
      </c>
      <c r="F96" s="67">
        <v>371993.53856936446</v>
      </c>
      <c r="G96" s="67">
        <v>509738.77492019179</v>
      </c>
      <c r="H96" s="67">
        <v>550054.64867426117</v>
      </c>
      <c r="I96" s="67">
        <v>685776.6216477697</v>
      </c>
      <c r="J96" s="67">
        <v>439049.92727067572</v>
      </c>
      <c r="K96" s="67">
        <v>373315.68733337068</v>
      </c>
      <c r="L96" s="67">
        <v>320805.59192988393</v>
      </c>
      <c r="M96" s="67">
        <v>365703.7383816503</v>
      </c>
      <c r="N96" s="67">
        <v>392943.51933135034</v>
      </c>
      <c r="O96" s="67">
        <v>414796.40244346159</v>
      </c>
      <c r="P96" s="67">
        <v>414139.49200395099</v>
      </c>
      <c r="Q96" s="67">
        <v>404479.51319307869</v>
      </c>
    </row>
    <row r="97" spans="1:17" ht="12" customHeight="1" x14ac:dyDescent="0.3">
      <c r="A97" s="23" t="s">
        <v>141</v>
      </c>
      <c r="B97" s="67"/>
      <c r="C97" s="67">
        <v>28756.260808900068</v>
      </c>
      <c r="D97" s="67">
        <v>36619.497771533337</v>
      </c>
      <c r="E97" s="67">
        <v>75705.790538125628</v>
      </c>
      <c r="F97" s="67">
        <v>49776.979404326928</v>
      </c>
      <c r="G97" s="67">
        <v>69797.317992589087</v>
      </c>
      <c r="H97" s="67">
        <v>133147.44128534498</v>
      </c>
      <c r="I97" s="67">
        <v>170438.84309884568</v>
      </c>
      <c r="J97" s="67">
        <v>92133.874716565246</v>
      </c>
      <c r="K97" s="67">
        <v>131469.0236018516</v>
      </c>
      <c r="L97" s="67">
        <v>156605.3833332652</v>
      </c>
      <c r="M97" s="67">
        <v>173184.9070559504</v>
      </c>
      <c r="N97" s="67">
        <v>241763.26542311837</v>
      </c>
      <c r="O97" s="67">
        <v>217926.65527382755</v>
      </c>
      <c r="P97" s="67">
        <v>142409.83889500346</v>
      </c>
      <c r="Q97" s="67">
        <v>163307.74927880341</v>
      </c>
    </row>
    <row r="98" spans="1:17" ht="12" hidden="1" customHeight="1" x14ac:dyDescent="0.3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3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3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3">
      <c r="A101" s="23" t="s">
        <v>55</v>
      </c>
      <c r="B101" s="67"/>
      <c r="C101" s="67">
        <v>2615.9685573650959</v>
      </c>
      <c r="D101" s="67">
        <v>29538.754814481217</v>
      </c>
      <c r="E101" s="67">
        <v>77125.006992383453</v>
      </c>
      <c r="F101" s="67">
        <v>109417.47381884301</v>
      </c>
      <c r="G101" s="67">
        <v>86563.798184493688</v>
      </c>
      <c r="H101" s="67">
        <v>43895.409496644854</v>
      </c>
      <c r="I101" s="67">
        <v>118939.89779678945</v>
      </c>
      <c r="J101" s="67">
        <v>114026.12429769246</v>
      </c>
      <c r="K101" s="67">
        <v>68871.060876909847</v>
      </c>
      <c r="L101" s="67">
        <v>11742.600721565732</v>
      </c>
      <c r="M101" s="67">
        <v>12266.847855858334</v>
      </c>
      <c r="N101" s="67">
        <v>46278.288693692397</v>
      </c>
      <c r="O101" s="67">
        <v>92342.423411184616</v>
      </c>
      <c r="P101" s="67">
        <v>63555.064831537667</v>
      </c>
      <c r="Q101" s="67">
        <v>31762.319745747496</v>
      </c>
    </row>
    <row r="102" spans="1:17" ht="12" customHeight="1" x14ac:dyDescent="0.3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3">
      <c r="A103" s="29" t="s">
        <v>140</v>
      </c>
      <c r="B103" s="83"/>
      <c r="C103" s="83">
        <v>408813.51857092726</v>
      </c>
      <c r="D103" s="83">
        <v>951675.17830272741</v>
      </c>
      <c r="E103" s="83">
        <v>825493.55397906306</v>
      </c>
      <c r="F103" s="83">
        <v>776864.00337192614</v>
      </c>
      <c r="G103" s="83">
        <v>1065398.8403216512</v>
      </c>
      <c r="H103" s="83">
        <v>1303433.5925996059</v>
      </c>
      <c r="I103" s="83">
        <v>1873900.4671172714</v>
      </c>
      <c r="J103" s="83">
        <v>1145230.1327723169</v>
      </c>
      <c r="K103" s="83">
        <v>1231483.5767641224</v>
      </c>
      <c r="L103" s="83">
        <v>1180529.9299186515</v>
      </c>
      <c r="M103" s="83">
        <v>1379520.4941765692</v>
      </c>
      <c r="N103" s="83">
        <v>1269425.7672329508</v>
      </c>
      <c r="O103" s="83">
        <v>1322981.0342716903</v>
      </c>
      <c r="P103" s="83">
        <v>1411023.3317475514</v>
      </c>
      <c r="Q103" s="83">
        <v>1000404.5896388263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" customHeight="1" x14ac:dyDescent="0.3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3">
      <c r="A107" s="23" t="s">
        <v>153</v>
      </c>
      <c r="B107" s="67"/>
      <c r="C107" s="67">
        <v>3012.7817372737109</v>
      </c>
      <c r="D107" s="67">
        <v>6681.0455128951462</v>
      </c>
      <c r="E107" s="67">
        <v>4633.3544047248315</v>
      </c>
      <c r="F107" s="67">
        <v>3263.3870574439484</v>
      </c>
      <c r="G107" s="67">
        <v>4689.6621532274166</v>
      </c>
      <c r="H107" s="67">
        <v>1986.0243718204629</v>
      </c>
      <c r="I107" s="67">
        <v>4820.6703926596829</v>
      </c>
      <c r="J107" s="67">
        <v>4738.6343268055407</v>
      </c>
      <c r="K107" s="67">
        <v>9371.7239833042331</v>
      </c>
      <c r="L107" s="67">
        <v>8343.4193330036323</v>
      </c>
      <c r="M107" s="67">
        <v>11757.23848395302</v>
      </c>
      <c r="N107" s="67">
        <v>10806.313663689594</v>
      </c>
      <c r="O107" s="67">
        <v>5732.7859981950041</v>
      </c>
      <c r="P107" s="67">
        <v>11431.653185053405</v>
      </c>
      <c r="Q107" s="67">
        <v>6279.3244506407245</v>
      </c>
    </row>
    <row r="108" spans="1:17" ht="12" hidden="1" customHeight="1" x14ac:dyDescent="0.3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" customHeight="1" x14ac:dyDescent="0.3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3">
      <c r="A110" s="23" t="s">
        <v>60</v>
      </c>
      <c r="B110" s="67"/>
      <c r="C110" s="67">
        <v>137</v>
      </c>
      <c r="D110" s="67">
        <v>204</v>
      </c>
      <c r="E110" s="67">
        <v>122</v>
      </c>
      <c r="F110" s="67">
        <v>189</v>
      </c>
      <c r="G110" s="67">
        <v>155.09660921095184</v>
      </c>
      <c r="H110" s="67">
        <v>171.2513452042987</v>
      </c>
      <c r="I110" s="67">
        <v>326</v>
      </c>
      <c r="J110" s="67">
        <v>413</v>
      </c>
      <c r="K110" s="67">
        <v>772.40113779629337</v>
      </c>
      <c r="L110" s="67">
        <v>990.1537023754795</v>
      </c>
      <c r="M110" s="67">
        <v>906.40912124804368</v>
      </c>
      <c r="N110" s="67">
        <v>1750.9831002729554</v>
      </c>
      <c r="O110" s="67">
        <v>815.55216676827217</v>
      </c>
      <c r="P110" s="67">
        <v>1482</v>
      </c>
      <c r="Q110" s="67">
        <v>1590.2734209308073</v>
      </c>
    </row>
    <row r="111" spans="1:17" ht="12" customHeight="1" x14ac:dyDescent="0.3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3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3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3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3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3">
      <c r="A116" s="23" t="s">
        <v>142</v>
      </c>
      <c r="B116" s="67"/>
      <c r="C116" s="67">
        <v>2966.6370327011214</v>
      </c>
      <c r="D116" s="67">
        <v>6618.4171331719563</v>
      </c>
      <c r="E116" s="67">
        <v>4313.2978709090949</v>
      </c>
      <c r="F116" s="67">
        <v>2745.3447959963546</v>
      </c>
      <c r="G116" s="67">
        <v>4332.6867635883982</v>
      </c>
      <c r="H116" s="67">
        <v>1556.8882449502685</v>
      </c>
      <c r="I116" s="67">
        <v>3633.598043472045</v>
      </c>
      <c r="J116" s="67">
        <v>3095.4375749858646</v>
      </c>
      <c r="K116" s="67">
        <v>5923.4131991470722</v>
      </c>
      <c r="L116" s="67">
        <v>4237.4263244942558</v>
      </c>
      <c r="M116" s="67">
        <v>5566.9629533807583</v>
      </c>
      <c r="N116" s="67">
        <v>5343.2109925320547</v>
      </c>
      <c r="O116" s="67">
        <v>2427.0676833908387</v>
      </c>
      <c r="P116" s="67">
        <v>5820.6709754136737</v>
      </c>
      <c r="Q116" s="67">
        <v>3050.6169585002726</v>
      </c>
    </row>
    <row r="117" spans="1:17" ht="12" customHeight="1" x14ac:dyDescent="0.3">
      <c r="A117" s="23" t="s">
        <v>141</v>
      </c>
      <c r="B117" s="67"/>
      <c r="C117" s="67">
        <v>46.144704572589468</v>
      </c>
      <c r="D117" s="67">
        <v>62.628379723190378</v>
      </c>
      <c r="E117" s="67">
        <v>320.05653381573626</v>
      </c>
      <c r="F117" s="67">
        <v>518.04226144759389</v>
      </c>
      <c r="G117" s="67">
        <v>356.97538963901866</v>
      </c>
      <c r="H117" s="67">
        <v>429.13612687019446</v>
      </c>
      <c r="I117" s="67">
        <v>1187.0723491876377</v>
      </c>
      <c r="J117" s="67">
        <v>1643.1967518196757</v>
      </c>
      <c r="K117" s="67">
        <v>3448.3107841571618</v>
      </c>
      <c r="L117" s="67">
        <v>4105.9930085093765</v>
      </c>
      <c r="M117" s="67">
        <v>6190.2755305722612</v>
      </c>
      <c r="N117" s="67">
        <v>5463.1026711575396</v>
      </c>
      <c r="O117" s="67">
        <v>3305.7183148041649</v>
      </c>
      <c r="P117" s="67">
        <v>5610.9822096397311</v>
      </c>
      <c r="Q117" s="67">
        <v>3228.7074921404519</v>
      </c>
    </row>
    <row r="118" spans="1:17" ht="12" hidden="1" customHeight="1" x14ac:dyDescent="0.3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3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3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3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3">
      <c r="A122" s="29" t="s">
        <v>140</v>
      </c>
      <c r="B122" s="83"/>
      <c r="C122" s="83">
        <v>3012.7817372737109</v>
      </c>
      <c r="D122" s="83">
        <v>6681.0455128951471</v>
      </c>
      <c r="E122" s="83">
        <v>4633.3544047248315</v>
      </c>
      <c r="F122" s="83">
        <v>3263.3870574439484</v>
      </c>
      <c r="G122" s="83">
        <v>4689.6621532274157</v>
      </c>
      <c r="H122" s="83">
        <v>1986.0243718204631</v>
      </c>
      <c r="I122" s="83">
        <v>4820.6703926596829</v>
      </c>
      <c r="J122" s="83">
        <v>4738.6343268055398</v>
      </c>
      <c r="K122" s="83">
        <v>9371.7239833042331</v>
      </c>
      <c r="L122" s="83">
        <v>8343.4193330036323</v>
      </c>
      <c r="M122" s="83">
        <v>11757.238483953019</v>
      </c>
      <c r="N122" s="83">
        <v>10806.313663689594</v>
      </c>
      <c r="O122" s="83">
        <v>5732.7859981950041</v>
      </c>
      <c r="P122" s="83">
        <v>11431.653185053405</v>
      </c>
      <c r="Q122" s="83">
        <v>6279.3244506407245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" customHeight="1" x14ac:dyDescent="0.3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3">
      <c r="A126" s="23" t="s">
        <v>149</v>
      </c>
      <c r="B126" s="67"/>
      <c r="C126" s="67">
        <v>976549.64756401419</v>
      </c>
      <c r="D126" s="67">
        <v>533451.64413285791</v>
      </c>
      <c r="E126" s="67">
        <v>513125.39758761029</v>
      </c>
      <c r="F126" s="67">
        <v>684479.03939511115</v>
      </c>
      <c r="G126" s="67">
        <v>569386.45974976046</v>
      </c>
      <c r="H126" s="67">
        <v>490000.80405492615</v>
      </c>
      <c r="I126" s="67">
        <v>801646.31466542289</v>
      </c>
      <c r="J126" s="67">
        <v>483945.36971677642</v>
      </c>
      <c r="K126" s="67">
        <v>627777.76921256876</v>
      </c>
      <c r="L126" s="67">
        <v>839741.7076241693</v>
      </c>
      <c r="M126" s="67">
        <v>938399.08071128535</v>
      </c>
      <c r="N126" s="67">
        <v>594257.16851296416</v>
      </c>
      <c r="O126" s="67">
        <v>1107173.6939193981</v>
      </c>
      <c r="P126" s="67">
        <v>833743.48020391027</v>
      </c>
      <c r="Q126" s="67">
        <v>787159.24056306749</v>
      </c>
    </row>
    <row r="127" spans="1:17" ht="12" hidden="1" customHeight="1" x14ac:dyDescent="0.3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" customHeight="1" x14ac:dyDescent="0.3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3">
      <c r="A129" s="23" t="s">
        <v>60</v>
      </c>
      <c r="B129" s="67"/>
      <c r="C129" s="67">
        <v>29230</v>
      </c>
      <c r="D129" s="67">
        <v>15256.416129293193</v>
      </c>
      <c r="E129" s="67">
        <v>12875</v>
      </c>
      <c r="F129" s="67">
        <v>27726</v>
      </c>
      <c r="G129" s="67">
        <v>26398</v>
      </c>
      <c r="H129" s="67">
        <v>34803</v>
      </c>
      <c r="I129" s="67">
        <v>38796</v>
      </c>
      <c r="J129" s="67">
        <v>42291</v>
      </c>
      <c r="K129" s="67">
        <v>58870.996058756005</v>
      </c>
      <c r="L129" s="67">
        <v>77806.338178643811</v>
      </c>
      <c r="M129" s="67">
        <v>103493.00198531049</v>
      </c>
      <c r="N129" s="67">
        <v>75882.329064185702</v>
      </c>
      <c r="O129" s="67">
        <v>122758</v>
      </c>
      <c r="P129" s="67">
        <v>101844.83625297135</v>
      </c>
      <c r="Q129" s="67">
        <v>76222.676759891008</v>
      </c>
    </row>
    <row r="130" spans="1:17" ht="12" customHeight="1" x14ac:dyDescent="0.3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3">
      <c r="A131" s="23" t="s">
        <v>148</v>
      </c>
      <c r="B131" s="67"/>
      <c r="C131" s="67">
        <v>772446.46934863622</v>
      </c>
      <c r="D131" s="67">
        <v>297189.49758909794</v>
      </c>
      <c r="E131" s="67">
        <v>295993.51225812407</v>
      </c>
      <c r="F131" s="67">
        <v>536807.36775359465</v>
      </c>
      <c r="G131" s="67">
        <v>322337.23687391414</v>
      </c>
      <c r="H131" s="67">
        <v>205329.9754120305</v>
      </c>
      <c r="I131" s="67">
        <v>410149.49041119014</v>
      </c>
      <c r="J131" s="67">
        <v>277465.35003499163</v>
      </c>
      <c r="K131" s="67">
        <v>356571.79673788295</v>
      </c>
      <c r="L131" s="67">
        <v>569776.27742754191</v>
      </c>
      <c r="M131" s="67">
        <v>601893.69852489035</v>
      </c>
      <c r="N131" s="67">
        <v>417373.5615028576</v>
      </c>
      <c r="O131" s="67">
        <v>408493.24576418998</v>
      </c>
      <c r="P131" s="67">
        <v>412248.44177622371</v>
      </c>
      <c r="Q131" s="67">
        <v>236420.5178707247</v>
      </c>
    </row>
    <row r="132" spans="1:17" ht="12" customHeight="1" x14ac:dyDescent="0.3">
      <c r="A132" s="23" t="s">
        <v>147</v>
      </c>
      <c r="B132" s="67"/>
      <c r="C132" s="67">
        <v>42222.100854696779</v>
      </c>
      <c r="D132" s="67">
        <v>105745.86855427999</v>
      </c>
      <c r="E132" s="67">
        <v>123345.85282492082</v>
      </c>
      <c r="F132" s="67">
        <v>62206.143164173351</v>
      </c>
      <c r="G132" s="67">
        <v>145993.40534623896</v>
      </c>
      <c r="H132" s="67">
        <v>169233.10055404884</v>
      </c>
      <c r="I132" s="67">
        <v>192192.12675061612</v>
      </c>
      <c r="J132" s="67">
        <v>162829.85115608122</v>
      </c>
      <c r="K132" s="67">
        <v>218536.93564820185</v>
      </c>
      <c r="L132" s="67">
        <v>184764.60426468591</v>
      </c>
      <c r="M132" s="67">
        <v>304532.91285806487</v>
      </c>
      <c r="N132" s="67">
        <v>93620.976560662486</v>
      </c>
      <c r="O132" s="67">
        <v>535317.6151944478</v>
      </c>
      <c r="P132" s="67">
        <v>315350.23147912155</v>
      </c>
      <c r="Q132" s="67">
        <v>381971.08942613914</v>
      </c>
    </row>
    <row r="133" spans="1:17" ht="12" hidden="1" customHeight="1" x14ac:dyDescent="0.3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3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3">
      <c r="A135" s="23" t="s">
        <v>142</v>
      </c>
      <c r="B135" s="67"/>
      <c r="C135" s="67">
        <v>155240.17978904455</v>
      </c>
      <c r="D135" s="67">
        <v>117919.27622770783</v>
      </c>
      <c r="E135" s="67">
        <v>89098.349011429513</v>
      </c>
      <c r="F135" s="67">
        <v>79458.214869378848</v>
      </c>
      <c r="G135" s="67">
        <v>91379.816315487406</v>
      </c>
      <c r="H135" s="67">
        <v>106214.06667733504</v>
      </c>
      <c r="I135" s="67">
        <v>179303.40020758583</v>
      </c>
      <c r="J135" s="67">
        <v>34104.923326613221</v>
      </c>
      <c r="K135" s="67">
        <v>47063.563309536083</v>
      </c>
      <c r="L135" s="67">
        <v>74112.098557267105</v>
      </c>
      <c r="M135" s="67">
        <v>25042.198531405571</v>
      </c>
      <c r="N135" s="67">
        <v>75466.9052175447</v>
      </c>
      <c r="O135" s="67">
        <v>109333.00007350002</v>
      </c>
      <c r="P135" s="67">
        <v>85153.432543654038</v>
      </c>
      <c r="Q135" s="67">
        <v>114981.35661600345</v>
      </c>
    </row>
    <row r="136" spans="1:17" ht="12" customHeight="1" x14ac:dyDescent="0.3">
      <c r="A136" s="23" t="s">
        <v>141</v>
      </c>
      <c r="B136" s="67"/>
      <c r="C136" s="67">
        <v>6640.897571636553</v>
      </c>
      <c r="D136" s="67">
        <v>12597.001761772066</v>
      </c>
      <c r="E136" s="67">
        <v>4687.6834931358881</v>
      </c>
      <c r="F136" s="67">
        <v>6007.3136079643182</v>
      </c>
      <c r="G136" s="67">
        <v>9676.0012141199568</v>
      </c>
      <c r="H136" s="67">
        <v>9223.6614115116899</v>
      </c>
      <c r="I136" s="67">
        <v>20001.297296030822</v>
      </c>
      <c r="J136" s="67">
        <v>9545.2451990904228</v>
      </c>
      <c r="K136" s="67">
        <v>5605.4735169479191</v>
      </c>
      <c r="L136" s="67">
        <v>11088.727374674358</v>
      </c>
      <c r="M136" s="67">
        <v>6930.2707969245475</v>
      </c>
      <c r="N136" s="67">
        <v>7795.7252318993778</v>
      </c>
      <c r="O136" s="67">
        <v>54029.832887260287</v>
      </c>
      <c r="P136" s="67">
        <v>20991.374404910948</v>
      </c>
      <c r="Q136" s="67">
        <v>53786.276650200285</v>
      </c>
    </row>
    <row r="137" spans="1:17" ht="12" hidden="1" customHeight="1" x14ac:dyDescent="0.3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3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3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3">
      <c r="A140" s="23" t="s">
        <v>57</v>
      </c>
      <c r="B140" s="67"/>
      <c r="C140" s="67">
        <v>0</v>
      </c>
      <c r="D140" s="67">
        <v>0</v>
      </c>
      <c r="E140" s="67">
        <v>68.068753937471655</v>
      </c>
      <c r="F140" s="67">
        <v>0</v>
      </c>
      <c r="G140" s="67">
        <v>0</v>
      </c>
      <c r="H140" s="67">
        <v>15.945300664630967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535.49902796798631</v>
      </c>
      <c r="P140" s="67">
        <v>458.74292515389152</v>
      </c>
      <c r="Q140" s="67">
        <v>860.50892977794479</v>
      </c>
    </row>
    <row r="141" spans="1:17" ht="12" customHeight="1" x14ac:dyDescent="0.3">
      <c r="A141" s="29" t="s">
        <v>140</v>
      </c>
      <c r="B141" s="83"/>
      <c r="C141" s="83">
        <v>976549.64756401407</v>
      </c>
      <c r="D141" s="83">
        <v>533451.64413285779</v>
      </c>
      <c r="E141" s="83">
        <v>513057.32883367274</v>
      </c>
      <c r="F141" s="83">
        <v>684479.03939511103</v>
      </c>
      <c r="G141" s="83">
        <v>569386.45974976046</v>
      </c>
      <c r="H141" s="83">
        <v>489984.85875426157</v>
      </c>
      <c r="I141" s="83">
        <v>801646.31466542289</v>
      </c>
      <c r="J141" s="83">
        <v>483945.36971677653</v>
      </c>
      <c r="K141" s="83">
        <v>627777.76921256876</v>
      </c>
      <c r="L141" s="83">
        <v>839741.70762416965</v>
      </c>
      <c r="M141" s="83">
        <v>938399.08071128547</v>
      </c>
      <c r="N141" s="83">
        <v>594257.16851296416</v>
      </c>
      <c r="O141" s="83">
        <v>1106638.1948914302</v>
      </c>
      <c r="P141" s="83">
        <v>833284.73727875634</v>
      </c>
      <c r="Q141" s="83">
        <v>786298.73163328983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" customHeight="1" x14ac:dyDescent="0.3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3">
      <c r="A145" s="23" t="s">
        <v>60</v>
      </c>
      <c r="B145" s="67"/>
      <c r="C145" s="67">
        <v>134908.46542152349</v>
      </c>
      <c r="D145" s="67">
        <v>131016.43017733099</v>
      </c>
      <c r="E145" s="67">
        <v>172009.73692199265</v>
      </c>
      <c r="F145" s="67">
        <v>159125.20854845643</v>
      </c>
      <c r="G145" s="67">
        <v>179669.6641513322</v>
      </c>
      <c r="H145" s="67">
        <v>189226.69523110398</v>
      </c>
      <c r="I145" s="67">
        <v>185934.54873702436</v>
      </c>
      <c r="J145" s="67">
        <v>180283.54859767045</v>
      </c>
      <c r="K145" s="67">
        <v>178180.04947472308</v>
      </c>
      <c r="L145" s="67">
        <v>252394.61158884116</v>
      </c>
      <c r="M145" s="67">
        <v>304367.15358323569</v>
      </c>
      <c r="N145" s="67">
        <v>277695.16768482636</v>
      </c>
      <c r="O145" s="67">
        <v>409487.15491252032</v>
      </c>
      <c r="P145" s="67">
        <v>459277.59495328774</v>
      </c>
      <c r="Q145" s="67">
        <v>601017.14411680587</v>
      </c>
    </row>
    <row r="146" spans="1:17" ht="12.9" customHeight="1" x14ac:dyDescent="0.3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3">
      <c r="A147" s="23" t="s">
        <v>60</v>
      </c>
      <c r="B147" s="67"/>
      <c r="C147" s="67">
        <v>65082</v>
      </c>
      <c r="D147" s="67">
        <v>54912</v>
      </c>
      <c r="E147" s="67">
        <v>75810</v>
      </c>
      <c r="F147" s="67">
        <v>76061</v>
      </c>
      <c r="G147" s="67">
        <v>90776</v>
      </c>
      <c r="H147" s="67">
        <v>97061</v>
      </c>
      <c r="I147" s="67">
        <v>101484</v>
      </c>
      <c r="J147" s="67">
        <v>89035</v>
      </c>
      <c r="K147" s="67">
        <v>81331</v>
      </c>
      <c r="L147" s="67">
        <v>136794</v>
      </c>
      <c r="M147" s="67">
        <v>170437</v>
      </c>
      <c r="N147" s="67">
        <v>131439.99999999997</v>
      </c>
      <c r="O147" s="67">
        <v>168877</v>
      </c>
      <c r="P147" s="67">
        <v>215160</v>
      </c>
      <c r="Q147" s="67">
        <v>261736.99999999997</v>
      </c>
    </row>
    <row r="148" spans="1:17" ht="12" customHeight="1" x14ac:dyDescent="0.3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3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3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3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3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3">
      <c r="A153" s="23" t="s">
        <v>142</v>
      </c>
      <c r="B153" s="67"/>
      <c r="C153" s="67">
        <v>123388.66182302349</v>
      </c>
      <c r="D153" s="67">
        <v>112706.39429347664</v>
      </c>
      <c r="E153" s="67">
        <v>147122.26540864399</v>
      </c>
      <c r="F153" s="67">
        <v>136257.10431146555</v>
      </c>
      <c r="G153" s="67">
        <v>142229.93657599564</v>
      </c>
      <c r="H153" s="67">
        <v>146385.05920769213</v>
      </c>
      <c r="I153" s="67">
        <v>107496.90904492923</v>
      </c>
      <c r="J153" s="67">
        <v>108569.91813329478</v>
      </c>
      <c r="K153" s="67">
        <v>109624.57618410361</v>
      </c>
      <c r="L153" s="67">
        <v>152598.1034267518</v>
      </c>
      <c r="M153" s="67">
        <v>149034.01800537287</v>
      </c>
      <c r="N153" s="67">
        <v>157993.96326227713</v>
      </c>
      <c r="O153" s="67">
        <v>281139.93751111632</v>
      </c>
      <c r="P153" s="67">
        <v>290880.31407677534</v>
      </c>
      <c r="Q153" s="67">
        <v>393193.32309825771</v>
      </c>
    </row>
    <row r="154" spans="1:17" ht="12" customHeight="1" x14ac:dyDescent="0.3">
      <c r="A154" s="23" t="s">
        <v>141</v>
      </c>
      <c r="B154" s="67"/>
      <c r="C154" s="67">
        <v>11519.803598499991</v>
      </c>
      <c r="D154" s="67">
        <v>18310.035883854351</v>
      </c>
      <c r="E154" s="67">
        <v>24887.471513348661</v>
      </c>
      <c r="F154" s="67">
        <v>22868.104236990897</v>
      </c>
      <c r="G154" s="67">
        <v>37439.727575336554</v>
      </c>
      <c r="H154" s="67">
        <v>42841.636023411833</v>
      </c>
      <c r="I154" s="67">
        <v>78437.639692095123</v>
      </c>
      <c r="J154" s="67">
        <v>71713.630464375688</v>
      </c>
      <c r="K154" s="67">
        <v>68555.473290619469</v>
      </c>
      <c r="L154" s="67">
        <v>99796.508162089362</v>
      </c>
      <c r="M154" s="67">
        <v>155333.13557786282</v>
      </c>
      <c r="N154" s="67">
        <v>119701.20442254923</v>
      </c>
      <c r="O154" s="67">
        <v>128347.21740140396</v>
      </c>
      <c r="P154" s="67">
        <v>168397.28087651241</v>
      </c>
      <c r="Q154" s="67">
        <v>207823.8210185481</v>
      </c>
    </row>
    <row r="155" spans="1:17" ht="12" hidden="1" customHeight="1" x14ac:dyDescent="0.3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3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3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3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3">
      <c r="A159" s="29" t="s">
        <v>140</v>
      </c>
      <c r="B159" s="83"/>
      <c r="C159" s="83">
        <v>134908.46542152346</v>
      </c>
      <c r="D159" s="83">
        <v>131016.43017733096</v>
      </c>
      <c r="E159" s="83">
        <v>172009.73692199265</v>
      </c>
      <c r="F159" s="83">
        <v>159125.20854845649</v>
      </c>
      <c r="G159" s="83">
        <v>179669.66415133222</v>
      </c>
      <c r="H159" s="83">
        <v>189226.69523110395</v>
      </c>
      <c r="I159" s="83">
        <v>185934.54873702436</v>
      </c>
      <c r="J159" s="83">
        <v>180283.54859767048</v>
      </c>
      <c r="K159" s="83">
        <v>178180.04947472308</v>
      </c>
      <c r="L159" s="83">
        <v>252394.61158884122</v>
      </c>
      <c r="M159" s="83">
        <v>304367.15358323569</v>
      </c>
      <c r="N159" s="83">
        <v>277695.16768482636</v>
      </c>
      <c r="O159" s="83">
        <v>409487.15491252014</v>
      </c>
      <c r="P159" s="83">
        <v>459277.59495328768</v>
      </c>
      <c r="Q159" s="83">
        <v>601017.14411680598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" customHeight="1" x14ac:dyDescent="0.3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3">
      <c r="A163" s="23" t="s">
        <v>60</v>
      </c>
      <c r="B163" s="67"/>
      <c r="C163" s="67">
        <v>424774.58237182355</v>
      </c>
      <c r="D163" s="67">
        <v>443464.74165820354</v>
      </c>
      <c r="E163" s="67">
        <v>509022.90509823331</v>
      </c>
      <c r="F163" s="67">
        <v>429068.14901948173</v>
      </c>
      <c r="G163" s="67">
        <v>415964.03909965942</v>
      </c>
      <c r="H163" s="67">
        <v>434342.91374554636</v>
      </c>
      <c r="I163" s="67">
        <v>406316.58780692844</v>
      </c>
      <c r="J163" s="67">
        <v>322008.74483212776</v>
      </c>
      <c r="K163" s="67">
        <v>327961.56911843765</v>
      </c>
      <c r="L163" s="67">
        <v>303261.34169042495</v>
      </c>
      <c r="M163" s="67">
        <v>254153.38083263495</v>
      </c>
      <c r="N163" s="67">
        <v>255610.46225287672</v>
      </c>
      <c r="O163" s="67">
        <v>228545.52346661704</v>
      </c>
      <c r="P163" s="67">
        <v>237914.02122919599</v>
      </c>
      <c r="Q163" s="67">
        <v>227263.93909549568</v>
      </c>
    </row>
    <row r="164" spans="1:17" ht="12.9" customHeight="1" x14ac:dyDescent="0.3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3">
      <c r="A165" s="23" t="s">
        <v>60</v>
      </c>
      <c r="B165" s="67"/>
      <c r="C165" s="67">
        <v>14388</v>
      </c>
      <c r="D165" s="67">
        <v>14758</v>
      </c>
      <c r="E165" s="67">
        <v>13962</v>
      </c>
      <c r="F165" s="67">
        <v>19193</v>
      </c>
      <c r="G165" s="67">
        <v>18556</v>
      </c>
      <c r="H165" s="67">
        <v>31760</v>
      </c>
      <c r="I165" s="67">
        <v>29515</v>
      </c>
      <c r="J165" s="67">
        <v>38392</v>
      </c>
      <c r="K165" s="67">
        <v>51219.309348462921</v>
      </c>
      <c r="L165" s="67">
        <v>45906.517920760532</v>
      </c>
      <c r="M165" s="67">
        <v>16572.948491446557</v>
      </c>
      <c r="N165" s="67">
        <v>29091.999999999996</v>
      </c>
      <c r="O165" s="67">
        <v>29365.302099752629</v>
      </c>
      <c r="P165" s="67">
        <v>28626.261704725835</v>
      </c>
      <c r="Q165" s="67">
        <v>25957.116470857323</v>
      </c>
    </row>
    <row r="166" spans="1:17" ht="12" customHeight="1" x14ac:dyDescent="0.3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3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3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3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3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3">
      <c r="A171" s="23" t="s">
        <v>142</v>
      </c>
      <c r="B171" s="67"/>
      <c r="C171" s="67">
        <v>367490.54080575675</v>
      </c>
      <c r="D171" s="67">
        <v>374353.19027100632</v>
      </c>
      <c r="E171" s="67">
        <v>396652.14708853501</v>
      </c>
      <c r="F171" s="67">
        <v>380447.40389191901</v>
      </c>
      <c r="G171" s="67">
        <v>313107.87510035321</v>
      </c>
      <c r="H171" s="67">
        <v>342556.87914778059</v>
      </c>
      <c r="I171" s="67">
        <v>273656.88691383559</v>
      </c>
      <c r="J171" s="67">
        <v>237325.02710959921</v>
      </c>
      <c r="K171" s="67">
        <v>226016.32873768627</v>
      </c>
      <c r="L171" s="67">
        <v>220607.68995013909</v>
      </c>
      <c r="M171" s="67">
        <v>122744.71213304994</v>
      </c>
      <c r="N171" s="67">
        <v>181256.41019003571</v>
      </c>
      <c r="O171" s="67">
        <v>162064.57613277933</v>
      </c>
      <c r="P171" s="67">
        <v>164747.23808164688</v>
      </c>
      <c r="Q171" s="67">
        <v>172204.11758154773</v>
      </c>
    </row>
    <row r="172" spans="1:17" ht="12" customHeight="1" x14ac:dyDescent="0.3">
      <c r="A172" s="23" t="s">
        <v>141</v>
      </c>
      <c r="B172" s="67"/>
      <c r="C172" s="67">
        <v>57284.0415660668</v>
      </c>
      <c r="D172" s="67">
        <v>69111.551387197251</v>
      </c>
      <c r="E172" s="67">
        <v>112370.7580096983</v>
      </c>
      <c r="F172" s="67">
        <v>48620.745127562739</v>
      </c>
      <c r="G172" s="67">
        <v>102856.16399930624</v>
      </c>
      <c r="H172" s="67">
        <v>91786.034597765756</v>
      </c>
      <c r="I172" s="67">
        <v>132659.70089309287</v>
      </c>
      <c r="J172" s="67">
        <v>84683.717722528556</v>
      </c>
      <c r="K172" s="67">
        <v>101945.24038075138</v>
      </c>
      <c r="L172" s="67">
        <v>82653.651740285874</v>
      </c>
      <c r="M172" s="67">
        <v>131408.66869958502</v>
      </c>
      <c r="N172" s="67">
        <v>74354.052062841016</v>
      </c>
      <c r="O172" s="67">
        <v>66480.947333837699</v>
      </c>
      <c r="P172" s="67">
        <v>73166.783147549111</v>
      </c>
      <c r="Q172" s="67">
        <v>55059.821513947929</v>
      </c>
    </row>
    <row r="173" spans="1:17" ht="12" hidden="1" customHeight="1" x14ac:dyDescent="0.3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3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3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3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3">
      <c r="A177" s="29" t="s">
        <v>140</v>
      </c>
      <c r="B177" s="83"/>
      <c r="C177" s="83">
        <v>424774.58237182355</v>
      </c>
      <c r="D177" s="83">
        <v>443464.74165820348</v>
      </c>
      <c r="E177" s="83">
        <v>509022.9050982332</v>
      </c>
      <c r="F177" s="83">
        <v>429068.14901948173</v>
      </c>
      <c r="G177" s="83">
        <v>415964.03909965954</v>
      </c>
      <c r="H177" s="83">
        <v>434342.91374554631</v>
      </c>
      <c r="I177" s="83">
        <v>406316.58780692838</v>
      </c>
      <c r="J177" s="83">
        <v>322008.74483212776</v>
      </c>
      <c r="K177" s="83">
        <v>327961.56911843765</v>
      </c>
      <c r="L177" s="83">
        <v>303261.341690425</v>
      </c>
      <c r="M177" s="83">
        <v>254153.38083263498</v>
      </c>
      <c r="N177" s="83">
        <v>255610.46225287672</v>
      </c>
      <c r="O177" s="83">
        <v>228545.52346661701</v>
      </c>
      <c r="P177" s="83">
        <v>237914.02122919602</v>
      </c>
      <c r="Q177" s="83">
        <v>227263.93909549568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ht="12" customHeight="1" x14ac:dyDescent="0.3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" customHeight="1" x14ac:dyDescent="0.3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3">
      <c r="A5" s="23" t="s">
        <v>58</v>
      </c>
      <c r="B5" s="67"/>
      <c r="C5" s="67">
        <f>RES_hhdet_in!C5-RES_hhdet_in_new!C5</f>
        <v>186576.41577693413</v>
      </c>
      <c r="D5" s="67">
        <f>RES_hhdet_in!D5-RES_hhdet_in_new!D5</f>
        <v>515150.75491289853</v>
      </c>
      <c r="E5" s="67">
        <f>RES_hhdet_in!E5-RES_hhdet_in_new!E5</f>
        <v>221448.22182183253</v>
      </c>
      <c r="F5" s="67">
        <f>RES_hhdet_in!F5-RES_hhdet_in_new!F5</f>
        <v>290072.85177606251</v>
      </c>
      <c r="G5" s="67">
        <f>RES_hhdet_in!G5-RES_hhdet_in_new!G5</f>
        <v>362916.97331908077</v>
      </c>
      <c r="H5" s="67">
        <f>RES_hhdet_in!H5-RES_hhdet_in_new!H5</f>
        <v>410298.15302566666</v>
      </c>
      <c r="I5" s="67">
        <f>RES_hhdet_in!I5-RES_hhdet_in_new!I5</f>
        <v>311199.785910498</v>
      </c>
      <c r="J5" s="67">
        <f>RES_hhdet_in!J5-RES_hhdet_in_new!J5</f>
        <v>373395.86380002362</v>
      </c>
      <c r="K5" s="67">
        <f>RES_hhdet_in!K5-RES_hhdet_in_new!K5</f>
        <v>296649.85879729257</v>
      </c>
      <c r="L5" s="67">
        <f>RES_hhdet_in!L5-RES_hhdet_in_new!L5</f>
        <v>458128.88002102287</v>
      </c>
      <c r="M5" s="67">
        <f>RES_hhdet_in!M5-RES_hhdet_in_new!M5</f>
        <v>305165.42988190753</v>
      </c>
      <c r="N5" s="67">
        <f>RES_hhdet_in!N5-RES_hhdet_in_new!N5</f>
        <v>158687.51714543396</v>
      </c>
      <c r="O5" s="67">
        <f>RES_hhdet_in!O5-RES_hhdet_in_new!O5</f>
        <v>105165.50512178864</v>
      </c>
      <c r="P5" s="67">
        <f>RES_hhdet_in!P5-RES_hhdet_in_new!P5</f>
        <v>123897.60349718574</v>
      </c>
      <c r="Q5" s="67">
        <f>RES_hhdet_in!Q5-RES_hhdet_in_new!Q5</f>
        <v>78958.028915629897</v>
      </c>
    </row>
    <row r="6" spans="1:17" ht="12" hidden="1" customHeight="1" x14ac:dyDescent="0.3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" customHeight="1" x14ac:dyDescent="0.3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3">
      <c r="A8" s="23" t="s">
        <v>60</v>
      </c>
      <c r="B8" s="67"/>
      <c r="C8" s="67">
        <f>RES_hhdet_in!C8-RES_hhdet_in_new!C8</f>
        <v>5773.75</v>
      </c>
      <c r="D8" s="67">
        <f>RES_hhdet_in!D8-RES_hhdet_in_new!D8</f>
        <v>7260.25</v>
      </c>
      <c r="E8" s="67">
        <f>RES_hhdet_in!E8-RES_hhdet_in_new!E8</f>
        <v>5020</v>
      </c>
      <c r="F8" s="67">
        <f>RES_hhdet_in!F8-RES_hhdet_in_new!F8</f>
        <v>7883.75</v>
      </c>
      <c r="G8" s="67">
        <f>RES_hhdet_in!G8-RES_hhdet_in_new!G8</f>
        <v>9057.5</v>
      </c>
      <c r="H8" s="67">
        <f>RES_hhdet_in!H8-RES_hhdet_in_new!H8</f>
        <v>14488.582128276705</v>
      </c>
      <c r="I8" s="67">
        <f>RES_hhdet_in!I8-RES_hhdet_in_new!I8</f>
        <v>16181.5389129306</v>
      </c>
      <c r="J8" s="67">
        <f>RES_hhdet_in!J8-RES_hhdet_in_new!J8</f>
        <v>16494.75</v>
      </c>
      <c r="K8" s="67">
        <f>RES_hhdet_in!K8-RES_hhdet_in_new!K8</f>
        <v>18791.5</v>
      </c>
      <c r="L8" s="67">
        <f>RES_hhdet_in!L8-RES_hhdet_in_new!L8</f>
        <v>24736.167297432119</v>
      </c>
      <c r="M8" s="67">
        <f>RES_hhdet_in!M8-RES_hhdet_in_new!M8</f>
        <v>17040</v>
      </c>
      <c r="N8" s="67">
        <f>RES_hhdet_in!N8-RES_hhdet_in_new!N8</f>
        <v>12864.067469528023</v>
      </c>
      <c r="O8" s="67">
        <f>RES_hhdet_in!O8-RES_hhdet_in_new!O8</f>
        <v>10967.000000000002</v>
      </c>
      <c r="P8" s="67">
        <f>RES_hhdet_in!P8-RES_hhdet_in_new!P8</f>
        <v>25097.954643628502</v>
      </c>
      <c r="Q8" s="67">
        <f>RES_hhdet_in!Q8-RES_hhdet_in_new!Q8</f>
        <v>21975.000000000007</v>
      </c>
    </row>
    <row r="9" spans="1:17" ht="12" customHeight="1" x14ac:dyDescent="0.3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3">
      <c r="A10" s="23" t="s">
        <v>171</v>
      </c>
      <c r="B10" s="67"/>
      <c r="C10" s="67">
        <f>RES_hhdet_in!C10-RES_hhdet_in_new!C10</f>
        <v>144381.79681056569</v>
      </c>
      <c r="D10" s="67">
        <f>RES_hhdet_in!D10-RES_hhdet_in_new!D10</f>
        <v>379450.56051679433</v>
      </c>
      <c r="E10" s="67">
        <f>RES_hhdet_in!E10-RES_hhdet_in_new!E10</f>
        <v>145823.71412418623</v>
      </c>
      <c r="F10" s="67">
        <f>RES_hhdet_in!F10-RES_hhdet_in_new!F10</f>
        <v>233947.8031507507</v>
      </c>
      <c r="G10" s="67">
        <f>RES_hhdet_in!G10-RES_hhdet_in_new!G10</f>
        <v>345513.50182204565</v>
      </c>
      <c r="H10" s="67">
        <f>RES_hhdet_in!H10-RES_hhdet_in_new!H10</f>
        <v>362165.39125214471</v>
      </c>
      <c r="I10" s="67">
        <f>RES_hhdet_in!I10-RES_hhdet_in_new!I10</f>
        <v>213084.62630497996</v>
      </c>
      <c r="J10" s="67">
        <f>RES_hhdet_in!J10-RES_hhdet_in_new!J10</f>
        <v>257767.6488562258</v>
      </c>
      <c r="K10" s="67">
        <f>RES_hhdet_in!K10-RES_hhdet_in_new!K10</f>
        <v>224964.44382392635</v>
      </c>
      <c r="L10" s="67">
        <f>RES_hhdet_in!L10-RES_hhdet_in_new!L10</f>
        <v>324897.58596796135</v>
      </c>
      <c r="M10" s="67">
        <f>RES_hhdet_in!M10-RES_hhdet_in_new!M10</f>
        <v>236700.61388630175</v>
      </c>
      <c r="N10" s="67">
        <f>RES_hhdet_in!N10-RES_hhdet_in_new!N10</f>
        <v>168188.29317701916</v>
      </c>
      <c r="O10" s="67">
        <f>RES_hhdet_in!O10-RES_hhdet_in_new!O10</f>
        <v>155177.99581168342</v>
      </c>
      <c r="P10" s="67">
        <f>RES_hhdet_in!P10-RES_hhdet_in_new!P10</f>
        <v>169366.11628217157</v>
      </c>
      <c r="Q10" s="67">
        <f>RES_hhdet_in!Q10-RES_hhdet_in_new!Q10</f>
        <v>162702.74428258376</v>
      </c>
    </row>
    <row r="11" spans="1:17" ht="12" customHeight="1" x14ac:dyDescent="0.3">
      <c r="A11" s="23" t="s">
        <v>144</v>
      </c>
      <c r="B11" s="67"/>
      <c r="C11" s="67">
        <f>RES_hhdet_in!C11-RES_hhdet_in_new!C11</f>
        <v>86901.777928704454</v>
      </c>
      <c r="D11" s="67">
        <f>RES_hhdet_in!D11-RES_hhdet_in_new!D11</f>
        <v>141703.28944498298</v>
      </c>
      <c r="E11" s="67">
        <f>RES_hhdet_in!E11-RES_hhdet_in_new!E11</f>
        <v>136817.34111676333</v>
      </c>
      <c r="F11" s="67">
        <f>RES_hhdet_in!F11-RES_hhdet_in_new!F11</f>
        <v>96032.938810527703</v>
      </c>
      <c r="G11" s="67">
        <f>RES_hhdet_in!G11-RES_hhdet_in_new!G11</f>
        <v>122043.52586172419</v>
      </c>
      <c r="H11" s="67">
        <f>RES_hhdet_in!H11-RES_hhdet_in_new!H11</f>
        <v>123822.99267870313</v>
      </c>
      <c r="I11" s="67">
        <f>RES_hhdet_in!I11-RES_hhdet_in_new!I11</f>
        <v>124869.9269721895</v>
      </c>
      <c r="J11" s="67">
        <f>RES_hhdet_in!J11-RES_hhdet_in_new!J11</f>
        <v>147197.62117316783</v>
      </c>
      <c r="K11" s="67">
        <f>RES_hhdet_in!K11-RES_hhdet_in_new!K11</f>
        <v>151415.28231971848</v>
      </c>
      <c r="L11" s="67">
        <f>RES_hhdet_in!L11-RES_hhdet_in_new!L11</f>
        <v>174170.45199511142</v>
      </c>
      <c r="M11" s="67">
        <f>RES_hhdet_in!M11-RES_hhdet_in_new!M11</f>
        <v>133272.3251011683</v>
      </c>
      <c r="N11" s="67">
        <f>RES_hhdet_in!N11-RES_hhdet_in_new!N11</f>
        <v>96328.086423370478</v>
      </c>
      <c r="O11" s="67">
        <f>RES_hhdet_in!O11-RES_hhdet_in_new!O11</f>
        <v>76525.835163912474</v>
      </c>
      <c r="P11" s="67">
        <f>RES_hhdet_in!P11-RES_hhdet_in_new!P11</f>
        <v>112286.41261891814</v>
      </c>
      <c r="Q11" s="67">
        <f>RES_hhdet_in!Q11-RES_hhdet_in_new!Q11</f>
        <v>53058.871736785019</v>
      </c>
    </row>
    <row r="12" spans="1:17" ht="12" customHeight="1" x14ac:dyDescent="0.3">
      <c r="A12" s="23" t="s">
        <v>143</v>
      </c>
      <c r="B12" s="67"/>
      <c r="C12" s="67">
        <f>RES_hhdet_in!C12-RES_hhdet_in_new!C12</f>
        <v>4015.8474761663429</v>
      </c>
      <c r="D12" s="67">
        <f>RES_hhdet_in!D12-RES_hhdet_in_new!D12</f>
        <v>2259.5825372320683</v>
      </c>
      <c r="E12" s="67">
        <f>RES_hhdet_in!E12-RES_hhdet_in_new!E12</f>
        <v>3480.8391934256965</v>
      </c>
      <c r="F12" s="67">
        <f>RES_hhdet_in!F12-RES_hhdet_in_new!F12</f>
        <v>2348.6395070578551</v>
      </c>
      <c r="G12" s="67">
        <f>RES_hhdet_in!G12-RES_hhdet_in_new!G12</f>
        <v>3024.1913433748286</v>
      </c>
      <c r="H12" s="67">
        <f>RES_hhdet_in!H12-RES_hhdet_in_new!H12</f>
        <v>5385.4850503924763</v>
      </c>
      <c r="I12" s="67">
        <f>RES_hhdet_in!I12-RES_hhdet_in_new!I12</f>
        <v>7272.6294699816408</v>
      </c>
      <c r="J12" s="67">
        <f>RES_hhdet_in!J12-RES_hhdet_in_new!J12</f>
        <v>8332.5601202633316</v>
      </c>
      <c r="K12" s="67">
        <f>RES_hhdet_in!K12-RES_hhdet_in_new!K12</f>
        <v>19898.853567061356</v>
      </c>
      <c r="L12" s="67">
        <f>RES_hhdet_in!L12-RES_hhdet_in_new!L12</f>
        <v>14223.380889909111</v>
      </c>
      <c r="M12" s="67">
        <f>RES_hhdet_in!M12-RES_hhdet_in_new!M12</f>
        <v>13932.044016499298</v>
      </c>
      <c r="N12" s="67">
        <f>RES_hhdet_in!N12-RES_hhdet_in_new!N12</f>
        <v>8430.4783097409545</v>
      </c>
      <c r="O12" s="67">
        <f>RES_hhdet_in!O12-RES_hhdet_in_new!O12</f>
        <v>16600.008724368039</v>
      </c>
      <c r="P12" s="67">
        <f>RES_hhdet_in!P12-RES_hhdet_in_new!P12</f>
        <v>13757.390995657943</v>
      </c>
      <c r="Q12" s="67">
        <f>RES_hhdet_in!Q12-RES_hhdet_in_new!Q12</f>
        <v>16392.703089744558</v>
      </c>
    </row>
    <row r="13" spans="1:17" ht="12" hidden="1" customHeight="1" x14ac:dyDescent="0.3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3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3">
      <c r="A15" s="23" t="s">
        <v>142</v>
      </c>
      <c r="B15" s="67"/>
      <c r="C15" s="67">
        <f>RES_hhdet_in!C15-RES_hhdet_in_new!C15</f>
        <v>76184.297003420186</v>
      </c>
      <c r="D15" s="67">
        <f>RES_hhdet_in!D15-RES_hhdet_in_new!D15</f>
        <v>130439.59201853981</v>
      </c>
      <c r="E15" s="67">
        <f>RES_hhdet_in!E15-RES_hhdet_in_new!E15</f>
        <v>79470.239926747658</v>
      </c>
      <c r="F15" s="67">
        <f>RES_hhdet_in!F15-RES_hhdet_in_new!F15</f>
        <v>63754.184213950313</v>
      </c>
      <c r="G15" s="67">
        <f>RES_hhdet_in!G15-RES_hhdet_in_new!G15</f>
        <v>43003.593527455989</v>
      </c>
      <c r="H15" s="67">
        <f>RES_hhdet_in!H15-RES_hhdet_in_new!H15</f>
        <v>111881.19760937101</v>
      </c>
      <c r="I15" s="67">
        <f>RES_hhdet_in!I15-RES_hhdet_in_new!I15</f>
        <v>129381.98847721297</v>
      </c>
      <c r="J15" s="67">
        <f>RES_hhdet_in!J15-RES_hhdet_in_new!J15</f>
        <v>118582.0400372391</v>
      </c>
      <c r="K15" s="67">
        <f>RES_hhdet_in!K15-RES_hhdet_in_new!K15</f>
        <v>178327.78682379844</v>
      </c>
      <c r="L15" s="67">
        <f>RES_hhdet_in!L15-RES_hhdet_in_new!L15</f>
        <v>266791.4535255396</v>
      </c>
      <c r="M15" s="67">
        <f>RES_hhdet_in!M15-RES_hhdet_in_new!M15</f>
        <v>181039.89094719221</v>
      </c>
      <c r="N15" s="67">
        <f>RES_hhdet_in!N15-RES_hhdet_in_new!N15</f>
        <v>134182.68809121809</v>
      </c>
      <c r="O15" s="67">
        <f>RES_hhdet_in!O15-RES_hhdet_in_new!O15</f>
        <v>38442.547733362735</v>
      </c>
      <c r="P15" s="67">
        <f>RES_hhdet_in!P15-RES_hhdet_in_new!P15</f>
        <v>52248.158532713169</v>
      </c>
      <c r="Q15" s="67">
        <f>RES_hhdet_in!Q15-RES_hhdet_in_new!Q15</f>
        <v>113560.69728762683</v>
      </c>
    </row>
    <row r="16" spans="1:17" ht="12" customHeight="1" x14ac:dyDescent="0.3">
      <c r="A16" s="23" t="s">
        <v>141</v>
      </c>
      <c r="B16" s="67"/>
      <c r="C16" s="67">
        <f>RES_hhdet_in!C16-RES_hhdet_in_new!C16</f>
        <v>4897.4559140288748</v>
      </c>
      <c r="D16" s="67">
        <f>RES_hhdet_in!D16-RES_hhdet_in_new!D16</f>
        <v>2608.6059487137964</v>
      </c>
      <c r="E16" s="67">
        <f>RES_hhdet_in!E16-RES_hhdet_in_new!E16</f>
        <v>1745.5090600183994</v>
      </c>
      <c r="F16" s="67">
        <f>RES_hhdet_in!F16-RES_hhdet_in_new!F16</f>
        <v>2494.9033144866262</v>
      </c>
      <c r="G16" s="67">
        <f>RES_hhdet_in!G16-RES_hhdet_in_new!G16</f>
        <v>4049.22265089146</v>
      </c>
      <c r="H16" s="67">
        <f>RES_hhdet_in!H16-RES_hhdet_in_new!H16</f>
        <v>2974.844140169922</v>
      </c>
      <c r="I16" s="67">
        <f>RES_hhdet_in!I16-RES_hhdet_in_new!I16</f>
        <v>3206.1630222222702</v>
      </c>
      <c r="J16" s="67">
        <f>RES_hhdet_in!J16-RES_hhdet_in_new!J16</f>
        <v>1699.6407043304207</v>
      </c>
      <c r="K16" s="67">
        <f>RES_hhdet_in!K16-RES_hhdet_in_new!K16</f>
        <v>2327.1917186899482</v>
      </c>
      <c r="L16" s="67">
        <f>RES_hhdet_in!L16-RES_hhdet_in_new!L16</f>
        <v>4119.2459381263689</v>
      </c>
      <c r="M16" s="67">
        <f>RES_hhdet_in!M16-RES_hhdet_in_new!M16</f>
        <v>6409.6930019520078</v>
      </c>
      <c r="N16" s="67">
        <f>RES_hhdet_in!N16-RES_hhdet_in_new!N16</f>
        <v>6303.4316179306425</v>
      </c>
      <c r="O16" s="67">
        <f>RES_hhdet_in!O16-RES_hhdet_in_new!O16</f>
        <v>5105.9865203034769</v>
      </c>
      <c r="P16" s="67">
        <f>RES_hhdet_in!P16-RES_hhdet_in_new!P16</f>
        <v>1217.0956781547011</v>
      </c>
      <c r="Q16" s="67">
        <f>RES_hhdet_in!Q16-RES_hhdet_in_new!Q16</f>
        <v>21334.71465143744</v>
      </c>
    </row>
    <row r="17" spans="1:17" ht="12" hidden="1" customHeight="1" x14ac:dyDescent="0.3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3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3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3">
      <c r="A20" s="23" t="s">
        <v>58</v>
      </c>
      <c r="B20" s="67"/>
      <c r="C20" s="67">
        <f>RES_hhdet_in!C20-RES_hhdet_in_new!C20</f>
        <v>109426.49369295014</v>
      </c>
      <c r="D20" s="67">
        <f>RES_hhdet_in!D20-RES_hhdet_in_new!D20</f>
        <v>227252.07657435193</v>
      </c>
      <c r="E20" s="67">
        <f>RES_hhdet_in!E20-RES_hhdet_in_new!E20</f>
        <v>130950.56073242844</v>
      </c>
      <c r="F20" s="67">
        <f>RES_hhdet_in!F20-RES_hhdet_in_new!F20</f>
        <v>173397.32491273753</v>
      </c>
      <c r="G20" s="67">
        <f>RES_hhdet_in!G20-RES_hhdet_in_new!G20</f>
        <v>197086.29650649609</v>
      </c>
      <c r="H20" s="67">
        <f>RES_hhdet_in!H20-RES_hhdet_in_new!H20</f>
        <v>227797.22070700268</v>
      </c>
      <c r="I20" s="67">
        <f>RES_hhdet_in!I20-RES_hhdet_in_new!I20</f>
        <v>82353.769663087151</v>
      </c>
      <c r="J20" s="67">
        <f>RES_hhdet_in!J20-RES_hhdet_in_new!J20</f>
        <v>212395.82936669837</v>
      </c>
      <c r="K20" s="67">
        <f>RES_hhdet_in!K20-RES_hhdet_in_new!K20</f>
        <v>227566.98900916596</v>
      </c>
      <c r="L20" s="67">
        <f>RES_hhdet_in!L20-RES_hhdet_in_new!L20</f>
        <v>331033.40058280446</v>
      </c>
      <c r="M20" s="67">
        <f>RES_hhdet_in!M20-RES_hhdet_in_new!M20</f>
        <v>95508.68723583236</v>
      </c>
      <c r="N20" s="67">
        <f>RES_hhdet_in!N20-RES_hhdet_in_new!N20</f>
        <v>194796.54268118617</v>
      </c>
      <c r="O20" s="67">
        <f>RES_hhdet_in!O20-RES_hhdet_in_new!O20</f>
        <v>233930.90647037662</v>
      </c>
      <c r="P20" s="67">
        <f>RES_hhdet_in!P20-RES_hhdet_in_new!P20</f>
        <v>224350.43072258096</v>
      </c>
      <c r="Q20" s="67">
        <f>RES_hhdet_in!Q20-RES_hhdet_in_new!Q20</f>
        <v>142399.165459604</v>
      </c>
    </row>
    <row r="21" spans="1:17" ht="12" customHeight="1" x14ac:dyDescent="0.3">
      <c r="A21" s="23" t="s">
        <v>57</v>
      </c>
      <c r="B21" s="67"/>
      <c r="C21" s="67">
        <f>RES_hhdet_in!C21-RES_hhdet_in_new!C21</f>
        <v>291520.65497637144</v>
      </c>
      <c r="D21" s="67">
        <f>RES_hhdet_in!D21-RES_hhdet_in_new!D21</f>
        <v>243685.02136665588</v>
      </c>
      <c r="E21" s="67">
        <f>RES_hhdet_in!E21-RES_hhdet_in_new!E21</f>
        <v>107208.52978717405</v>
      </c>
      <c r="F21" s="67">
        <f>RES_hhdet_in!F21-RES_hhdet_in_new!F21</f>
        <v>152452.40831192859</v>
      </c>
      <c r="G21" s="67">
        <f>RES_hhdet_in!G21-RES_hhdet_in_new!G21</f>
        <v>170199.5886904592</v>
      </c>
      <c r="H21" s="67">
        <f>RES_hhdet_in!H21-RES_hhdet_in_new!H21</f>
        <v>206825.72641920854</v>
      </c>
      <c r="I21" s="67">
        <f>RES_hhdet_in!I21-RES_hhdet_in_new!I21</f>
        <v>149885.3041799666</v>
      </c>
      <c r="J21" s="67">
        <f>RES_hhdet_in!J21-RES_hhdet_in_new!J21</f>
        <v>308987.41902055958</v>
      </c>
      <c r="K21" s="67">
        <f>RES_hhdet_in!K21-RES_hhdet_in_new!K21</f>
        <v>236782.14304603759</v>
      </c>
      <c r="L21" s="67">
        <f>RES_hhdet_in!L21-RES_hhdet_in_new!L21</f>
        <v>450255.63837236195</v>
      </c>
      <c r="M21" s="67">
        <f>RES_hhdet_in!M21-RES_hhdet_in_new!M21</f>
        <v>309115.19147457776</v>
      </c>
      <c r="N21" s="67">
        <f>RES_hhdet_in!N21-RES_hhdet_in_new!N21</f>
        <v>462953.54753632378</v>
      </c>
      <c r="O21" s="67">
        <f>RES_hhdet_in!O21-RES_hhdet_in_new!O21</f>
        <v>477699.81006511045</v>
      </c>
      <c r="P21" s="67">
        <f>RES_hhdet_in!P21-RES_hhdet_in_new!P21</f>
        <v>511055.77422775136</v>
      </c>
      <c r="Q21" s="67">
        <f>RES_hhdet_in!Q21-RES_hhdet_in_new!Q21</f>
        <v>399459.07120204368</v>
      </c>
    </row>
    <row r="22" spans="1:17" ht="12" customHeight="1" x14ac:dyDescent="0.3">
      <c r="A22" s="29" t="s">
        <v>140</v>
      </c>
      <c r="B22" s="83"/>
      <c r="C22" s="83">
        <f>RES_hhdet_in!C22-RES_hhdet_in_new!C22</f>
        <v>213914.9649227731</v>
      </c>
      <c r="D22" s="83">
        <f>RES_hhdet_in!D22-RES_hhdet_in_new!D22</f>
        <v>451335.22890897468</v>
      </c>
      <c r="E22" s="83">
        <f>RES_hhdet_in!E22-RES_hhdet_in_new!E22</f>
        <v>226095.0988999547</v>
      </c>
      <c r="F22" s="83">
        <f>RES_hhdet_in!F22-RES_hhdet_in_new!F22</f>
        <v>261945.17676765914</v>
      </c>
      <c r="G22" s="83">
        <f>RES_hhdet_in!G22-RES_hhdet_in_new!G22</f>
        <v>246560.61632907501</v>
      </c>
      <c r="H22" s="83">
        <f>RES_hhdet_in!H22-RES_hhdet_in_new!H22</f>
        <v>290300.88700318732</v>
      </c>
      <c r="I22" s="83">
        <f>RES_hhdet_in!I22-RES_hhdet_in_new!I22</f>
        <v>469485.16748549428</v>
      </c>
      <c r="J22" s="83">
        <f>RES_hhdet_in!J22-RES_hhdet_in_new!J22</f>
        <v>204110.09316096458</v>
      </c>
      <c r="K22" s="83">
        <f>RES_hhdet_in!K22-RES_hhdet_in_new!K22</f>
        <v>464041.03271085682</v>
      </c>
      <c r="L22" s="83">
        <f>RES_hhdet_in!L22-RES_hhdet_in_new!L22</f>
        <v>792718.70741343894</v>
      </c>
      <c r="M22" s="83">
        <f>RES_hhdet_in!M22-RES_hhdet_in_new!M22</f>
        <v>698384.31262172316</v>
      </c>
      <c r="N22" s="83">
        <f>RES_hhdet_in!N22-RES_hhdet_in_new!N22</f>
        <v>516171.74931195384</v>
      </c>
      <c r="O22" s="83">
        <f>RES_hhdet_in!O22-RES_hhdet_in_new!O22</f>
        <v>418710.42384833447</v>
      </c>
      <c r="P22" s="83">
        <f>RES_hhdet_in!P22-RES_hhdet_in_new!P22</f>
        <v>327255.69850778556</v>
      </c>
      <c r="Q22" s="83">
        <f>RES_hhdet_in!Q22-RES_hhdet_in_new!Q22</f>
        <v>480529.1293344844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" customHeight="1" x14ac:dyDescent="0.3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3">
      <c r="A26" s="23" t="s">
        <v>84</v>
      </c>
      <c r="B26" s="67"/>
      <c r="C26" s="67">
        <f>RES_hhdet_in!C26-RES_hhdet_in_new!C26</f>
        <v>43923.961503197075</v>
      </c>
      <c r="D26" s="67">
        <f>RES_hhdet_in!D26-RES_hhdet_in_new!D26</f>
        <v>66146.410078770918</v>
      </c>
      <c r="E26" s="67">
        <f>RES_hhdet_in!E26-RES_hhdet_in_new!E26</f>
        <v>37650.416137354012</v>
      </c>
      <c r="F26" s="67">
        <f>RES_hhdet_in!F26-RES_hhdet_in_new!F26</f>
        <v>65824.543334908609</v>
      </c>
      <c r="G26" s="67">
        <f>RES_hhdet_in!G26-RES_hhdet_in_new!G26</f>
        <v>63847.597789217958</v>
      </c>
      <c r="H26" s="67">
        <f>RES_hhdet_in!H26-RES_hhdet_in_new!H26</f>
        <v>107732.66393766137</v>
      </c>
      <c r="I26" s="67">
        <f>RES_hhdet_in!I26-RES_hhdet_in_new!I26</f>
        <v>113066.6509788042</v>
      </c>
      <c r="J26" s="67">
        <f>RES_hhdet_in!J26-RES_hhdet_in_new!J26</f>
        <v>87136.387491456582</v>
      </c>
      <c r="K26" s="67">
        <f>RES_hhdet_in!K26-RES_hhdet_in_new!K26</f>
        <v>71530.236574776995</v>
      </c>
      <c r="L26" s="67">
        <f>RES_hhdet_in!L26-RES_hhdet_in_new!L26</f>
        <v>118574.45124208012</v>
      </c>
      <c r="M26" s="67">
        <f>RES_hhdet_in!M26-RES_hhdet_in_new!M26</f>
        <v>108215.52002077551</v>
      </c>
      <c r="N26" s="67">
        <f>RES_hhdet_in!N26-RES_hhdet_in_new!N26</f>
        <v>42596.12445787133</v>
      </c>
      <c r="O26" s="67">
        <f>RES_hhdet_in!O26-RES_hhdet_in_new!O26</f>
        <v>65603.241472821901</v>
      </c>
      <c r="P26" s="67">
        <f>RES_hhdet_in!P26-RES_hhdet_in_new!P26</f>
        <v>54245.530635423813</v>
      </c>
      <c r="Q26" s="67">
        <f>RES_hhdet_in!Q26-RES_hhdet_in_new!Q26</f>
        <v>19798.449834886545</v>
      </c>
    </row>
    <row r="27" spans="1:17" ht="12" hidden="1" customHeight="1" x14ac:dyDescent="0.3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" customHeight="1" x14ac:dyDescent="0.3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3">
      <c r="A29" s="23" t="s">
        <v>60</v>
      </c>
      <c r="B29" s="67"/>
      <c r="C29" s="67">
        <f>RES_hhdet_in!C29-RES_hhdet_in_new!C29</f>
        <v>8157</v>
      </c>
      <c r="D29" s="67">
        <f>RES_hhdet_in!D29-RES_hhdet_in_new!D29</f>
        <v>10761.089845658458</v>
      </c>
      <c r="E29" s="67">
        <f>RES_hhdet_in!E29-RES_hhdet_in_new!E29</f>
        <v>9838.25</v>
      </c>
      <c r="F29" s="67">
        <f>RES_hhdet_in!F29-RES_hhdet_in_new!F29</f>
        <v>11539</v>
      </c>
      <c r="G29" s="67">
        <f>RES_hhdet_in!G29-RES_hhdet_in_new!G29</f>
        <v>10758.5</v>
      </c>
      <c r="H29" s="67">
        <f>RES_hhdet_in!H29-RES_hhdet_in_new!H29</f>
        <v>16322.94045771845</v>
      </c>
      <c r="I29" s="67">
        <f>RES_hhdet_in!I29-RES_hhdet_in_new!I29</f>
        <v>15449</v>
      </c>
      <c r="J29" s="67">
        <f>RES_hhdet_in!J29-RES_hhdet_in_new!J29</f>
        <v>19249.904517641655</v>
      </c>
      <c r="K29" s="67">
        <f>RES_hhdet_in!K29-RES_hhdet_in_new!K29</f>
        <v>15807.48051223782</v>
      </c>
      <c r="L29" s="67">
        <f>RES_hhdet_in!L29-RES_hhdet_in_new!L29</f>
        <v>15453.065198761869</v>
      </c>
      <c r="M29" s="67">
        <f>RES_hhdet_in!M29-RES_hhdet_in_new!M29</f>
        <v>19493.361702127659</v>
      </c>
      <c r="N29" s="67">
        <f>RES_hhdet_in!N29-RES_hhdet_in_new!N29</f>
        <v>25138.199306750095</v>
      </c>
      <c r="O29" s="67">
        <f>RES_hhdet_in!O29-RES_hhdet_in_new!O29</f>
        <v>12877</v>
      </c>
      <c r="P29" s="67">
        <f>RES_hhdet_in!P29-RES_hhdet_in_new!P29</f>
        <v>13247.669463939648</v>
      </c>
      <c r="Q29" s="67">
        <f>RES_hhdet_in!Q29-RES_hhdet_in_new!Q29</f>
        <v>7694.2072077463408</v>
      </c>
    </row>
    <row r="30" spans="1:17" ht="12" customHeight="1" x14ac:dyDescent="0.3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3">
      <c r="A31" s="23" t="s">
        <v>169</v>
      </c>
      <c r="B31" s="67"/>
      <c r="C31" s="67">
        <f>RES_hhdet_in!C31-RES_hhdet_in_new!C31</f>
        <v>27225.189881527309</v>
      </c>
      <c r="D31" s="67">
        <f>RES_hhdet_in!D31-RES_hhdet_in_new!D31</f>
        <v>48595.063384040317</v>
      </c>
      <c r="E31" s="67">
        <f>RES_hhdet_in!E31-RES_hhdet_in_new!E31</f>
        <v>24310.293796249578</v>
      </c>
      <c r="F31" s="67">
        <f>RES_hhdet_in!F31-RES_hhdet_in_new!F31</f>
        <v>34120.564398067254</v>
      </c>
      <c r="G31" s="67">
        <f>RES_hhdet_in!G31-RES_hhdet_in_new!G31</f>
        <v>43021.893283294587</v>
      </c>
      <c r="H31" s="67">
        <f>RES_hhdet_in!H31-RES_hhdet_in_new!H31</f>
        <v>82563.132683344666</v>
      </c>
      <c r="I31" s="67">
        <f>RES_hhdet_in!I31-RES_hhdet_in_new!I31</f>
        <v>81675.714911038449</v>
      </c>
      <c r="J31" s="67">
        <f>RES_hhdet_in!J31-RES_hhdet_in_new!J31</f>
        <v>56723.924162301526</v>
      </c>
      <c r="K31" s="67">
        <f>RES_hhdet_in!K31-RES_hhdet_in_new!K31</f>
        <v>47826.752389671652</v>
      </c>
      <c r="L31" s="67">
        <f>RES_hhdet_in!L31-RES_hhdet_in_new!L31</f>
        <v>78874.278160248796</v>
      </c>
      <c r="M31" s="67">
        <f>RES_hhdet_in!M31-RES_hhdet_in_new!M31</f>
        <v>85516.565324226307</v>
      </c>
      <c r="N31" s="67">
        <f>RES_hhdet_in!N31-RES_hhdet_in_new!N31</f>
        <v>32687.374316236037</v>
      </c>
      <c r="O31" s="67">
        <f>RES_hhdet_in!O31-RES_hhdet_in_new!O31</f>
        <v>55505.289658494679</v>
      </c>
      <c r="P31" s="67">
        <f>RES_hhdet_in!P31-RES_hhdet_in_new!P31</f>
        <v>43879.33301179923</v>
      </c>
      <c r="Q31" s="67">
        <f>RES_hhdet_in!Q31-RES_hhdet_in_new!Q31</f>
        <v>15757.131011388577</v>
      </c>
    </row>
    <row r="32" spans="1:17" ht="12" customHeight="1" x14ac:dyDescent="0.3">
      <c r="A32" s="23" t="s">
        <v>168</v>
      </c>
      <c r="B32" s="67"/>
      <c r="C32" s="67">
        <f>RES_hhdet_in!C32-RES_hhdet_in_new!C32</f>
        <v>1883.5910514939897</v>
      </c>
      <c r="D32" s="67">
        <f>RES_hhdet_in!D32-RES_hhdet_in_new!D32</f>
        <v>1190.307449529957</v>
      </c>
      <c r="E32" s="67">
        <f>RES_hhdet_in!E32-RES_hhdet_in_new!E32</f>
        <v>641.57419683862554</v>
      </c>
      <c r="F32" s="67">
        <f>RES_hhdet_in!F32-RES_hhdet_in_new!F32</f>
        <v>1332.1820901794135</v>
      </c>
      <c r="G32" s="67">
        <f>RES_hhdet_in!G32-RES_hhdet_in_new!G32</f>
        <v>1295.9573301448427</v>
      </c>
      <c r="H32" s="67">
        <f>RES_hhdet_in!H32-RES_hhdet_in_new!H32</f>
        <v>2030.4776757674335</v>
      </c>
      <c r="I32" s="67">
        <f>RES_hhdet_in!I32-RES_hhdet_in_new!I32</f>
        <v>2275.6404279993003</v>
      </c>
      <c r="J32" s="67">
        <f>RES_hhdet_in!J32-RES_hhdet_in_new!J32</f>
        <v>1171.9183851978814</v>
      </c>
      <c r="K32" s="67">
        <f>RES_hhdet_in!K32-RES_hhdet_in_new!K32</f>
        <v>3025.9299579026592</v>
      </c>
      <c r="L32" s="67">
        <f>RES_hhdet_in!L32-RES_hhdet_in_new!L32</f>
        <v>10299.55167305658</v>
      </c>
      <c r="M32" s="67">
        <f>RES_hhdet_in!M32-RES_hhdet_in_new!M32</f>
        <v>11841.016535101273</v>
      </c>
      <c r="N32" s="67">
        <f>RES_hhdet_in!N32-RES_hhdet_in_new!N32</f>
        <v>3374.5252898746876</v>
      </c>
      <c r="O32" s="67">
        <f>RES_hhdet_in!O32-RES_hhdet_in_new!O32</f>
        <v>2252.9456320699137</v>
      </c>
      <c r="P32" s="67">
        <f>RES_hhdet_in!P32-RES_hhdet_in_new!P32</f>
        <v>2466.5722378714436</v>
      </c>
      <c r="Q32" s="67">
        <f>RES_hhdet_in!Q32-RES_hhdet_in_new!Q32</f>
        <v>2984.6418621393113</v>
      </c>
    </row>
    <row r="33" spans="1:17" ht="12" hidden="1" customHeight="1" x14ac:dyDescent="0.3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3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3">
      <c r="A35" s="23" t="s">
        <v>142</v>
      </c>
      <c r="B35" s="67"/>
      <c r="C35" s="67">
        <f>RES_hhdet_in!C35-RES_hhdet_in_new!C35</f>
        <v>34005.218511378916</v>
      </c>
      <c r="D35" s="67">
        <f>RES_hhdet_in!D35-RES_hhdet_in_new!D35</f>
        <v>35312.522736016079</v>
      </c>
      <c r="E35" s="67">
        <f>RES_hhdet_in!E35-RES_hhdet_in_new!E35</f>
        <v>30480.406051873593</v>
      </c>
      <c r="F35" s="67">
        <f>RES_hhdet_in!F35-RES_hhdet_in_new!F35</f>
        <v>53645.59633261909</v>
      </c>
      <c r="G35" s="67">
        <f>RES_hhdet_in!G35-RES_hhdet_in_new!G35</f>
        <v>37199.611339455143</v>
      </c>
      <c r="H35" s="67">
        <f>RES_hhdet_in!H35-RES_hhdet_in_new!H35</f>
        <v>45425.094882304205</v>
      </c>
      <c r="I35" s="67">
        <f>RES_hhdet_in!I35-RES_hhdet_in_new!I35</f>
        <v>50154.145706331408</v>
      </c>
      <c r="J35" s="67">
        <f>RES_hhdet_in!J35-RES_hhdet_in_new!J35</f>
        <v>45997.850416536268</v>
      </c>
      <c r="K35" s="67">
        <f>RES_hhdet_in!K35-RES_hhdet_in_new!K35</f>
        <v>45678.978190587688</v>
      </c>
      <c r="L35" s="67">
        <f>RES_hhdet_in!L35-RES_hhdet_in_new!L35</f>
        <v>59855.538204095967</v>
      </c>
      <c r="M35" s="67">
        <f>RES_hhdet_in!M35-RES_hhdet_in_new!M35</f>
        <v>43469.607141976645</v>
      </c>
      <c r="N35" s="67">
        <f>RES_hhdet_in!N35-RES_hhdet_in_new!N35</f>
        <v>57684.268278374853</v>
      </c>
      <c r="O35" s="67">
        <f>RES_hhdet_in!O35-RES_hhdet_in_new!O35</f>
        <v>46029.069782156635</v>
      </c>
      <c r="P35" s="67">
        <f>RES_hhdet_in!P35-RES_hhdet_in_new!P35</f>
        <v>46754.544279179303</v>
      </c>
      <c r="Q35" s="67">
        <f>RES_hhdet_in!Q35-RES_hhdet_in_new!Q35</f>
        <v>43982.18513560827</v>
      </c>
    </row>
    <row r="36" spans="1:17" ht="12" customHeight="1" x14ac:dyDescent="0.3">
      <c r="A36" s="23" t="s">
        <v>141</v>
      </c>
      <c r="B36" s="67"/>
      <c r="C36" s="67">
        <f>RES_hhdet_in!C36-RES_hhdet_in_new!C36</f>
        <v>3570.8473987827392</v>
      </c>
      <c r="D36" s="67">
        <f>RES_hhdet_in!D36-RES_hhdet_in_new!D36</f>
        <v>3447.7427901718779</v>
      </c>
      <c r="E36" s="67">
        <f>RES_hhdet_in!E36-RES_hhdet_in_new!E36</f>
        <v>5552.4580479862507</v>
      </c>
      <c r="F36" s="67">
        <f>RES_hhdet_in!F36-RES_hhdet_in_new!F36</f>
        <v>7157.9726600374252</v>
      </c>
      <c r="G36" s="67">
        <f>RES_hhdet_in!G36-RES_hhdet_in_new!G36</f>
        <v>4999.5372699744066</v>
      </c>
      <c r="H36" s="67">
        <f>RES_hhdet_in!H36-RES_hhdet_in_new!H36</f>
        <v>7411.3227457419598</v>
      </c>
      <c r="I36" s="67">
        <f>RES_hhdet_in!I36-RES_hhdet_in_new!I36</f>
        <v>9148.0085604041269</v>
      </c>
      <c r="J36" s="67">
        <f>RES_hhdet_in!J36-RES_hhdet_in_new!J36</f>
        <v>10787.464816521255</v>
      </c>
      <c r="K36" s="67">
        <f>RES_hhdet_in!K36-RES_hhdet_in_new!K36</f>
        <v>11002.934583614602</v>
      </c>
      <c r="L36" s="67">
        <f>RES_hhdet_in!L36-RES_hhdet_in_new!L36</f>
        <v>27213.159565469497</v>
      </c>
      <c r="M36" s="67">
        <f>RES_hhdet_in!M36-RES_hhdet_in_new!M36</f>
        <v>15485.709161083922</v>
      </c>
      <c r="N36" s="67">
        <f>RES_hhdet_in!N36-RES_hhdet_in_new!N36</f>
        <v>16080.351193806808</v>
      </c>
      <c r="O36" s="67">
        <f>RES_hhdet_in!O36-RES_hhdet_in_new!O36</f>
        <v>8830.7214987025091</v>
      </c>
      <c r="P36" s="67">
        <f>RES_hhdet_in!P36-RES_hhdet_in_new!P36</f>
        <v>14702.622116845092</v>
      </c>
      <c r="Q36" s="67">
        <f>RES_hhdet_in!Q36-RES_hhdet_in_new!Q36</f>
        <v>13312.953352522591</v>
      </c>
    </row>
    <row r="37" spans="1:17" ht="12" hidden="1" customHeight="1" x14ac:dyDescent="0.3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3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3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3">
      <c r="A40" s="23" t="s">
        <v>57</v>
      </c>
      <c r="B40" s="67"/>
      <c r="C40" s="67">
        <f>RES_hhdet_in!C40-RES_hhdet_in_new!C40</f>
        <v>51699.696968774908</v>
      </c>
      <c r="D40" s="67">
        <f>RES_hhdet_in!D40-RES_hhdet_in_new!D40</f>
        <v>30786.951514482389</v>
      </c>
      <c r="E40" s="67">
        <f>RES_hhdet_in!E40-RES_hhdet_in_new!E40</f>
        <v>70743.390989240026</v>
      </c>
      <c r="F40" s="67">
        <f>RES_hhdet_in!F40-RES_hhdet_in_new!F40</f>
        <v>48871.297353318296</v>
      </c>
      <c r="G40" s="67">
        <f>RES_hhdet_in!G40-RES_hhdet_in_new!G40</f>
        <v>21301.535624699012</v>
      </c>
      <c r="H40" s="67">
        <f>RES_hhdet_in!H40-RES_hhdet_in_new!H40</f>
        <v>21627.307109008369</v>
      </c>
      <c r="I40" s="67">
        <f>RES_hhdet_in!I40-RES_hhdet_in_new!I40</f>
        <v>16583.560157561093</v>
      </c>
      <c r="J40" s="67">
        <f>RES_hhdet_in!J40-RES_hhdet_in_new!J40</f>
        <v>97411.457616662752</v>
      </c>
      <c r="K40" s="67">
        <f>RES_hhdet_in!K40-RES_hhdet_in_new!K40</f>
        <v>46172.15711557179</v>
      </c>
      <c r="L40" s="67">
        <f>RES_hhdet_in!L40-RES_hhdet_in_new!L40</f>
        <v>106670.95781729119</v>
      </c>
      <c r="M40" s="67">
        <f>RES_hhdet_in!M40-RES_hhdet_in_new!M40</f>
        <v>28527.755485625581</v>
      </c>
      <c r="N40" s="67">
        <f>RES_hhdet_in!N40-RES_hhdet_in_new!N40</f>
        <v>75204.257439472392</v>
      </c>
      <c r="O40" s="67">
        <f>RES_hhdet_in!O40-RES_hhdet_in_new!O40</f>
        <v>34896.394409364104</v>
      </c>
      <c r="P40" s="67">
        <f>RES_hhdet_in!P40-RES_hhdet_in_new!P40</f>
        <v>41514.162968265955</v>
      </c>
      <c r="Q40" s="67">
        <f>RES_hhdet_in!Q40-RES_hhdet_in_new!Q40</f>
        <v>43765.776945464764</v>
      </c>
    </row>
    <row r="41" spans="1:17" ht="12" customHeight="1" x14ac:dyDescent="0.3">
      <c r="A41" s="29" t="s">
        <v>140</v>
      </c>
      <c r="B41" s="83"/>
      <c r="C41" s="83">
        <f>RES_hhdet_in!C41-RES_hhdet_in_new!C41</f>
        <v>182008.75607881648</v>
      </c>
      <c r="D41" s="83">
        <f>RES_hhdet_in!D41-RES_hhdet_in_new!D41</f>
        <v>158572.56382671339</v>
      </c>
      <c r="E41" s="83">
        <f>RES_hhdet_in!E41-RES_hhdet_in_new!E41</f>
        <v>79784.238462360692</v>
      </c>
      <c r="F41" s="83">
        <f>RES_hhdet_in!F41-RES_hhdet_in_new!F41</f>
        <v>111761.98070975074</v>
      </c>
      <c r="G41" s="83">
        <f>RES_hhdet_in!G41-RES_hhdet_in_new!G41</f>
        <v>146402.08455770224</v>
      </c>
      <c r="H41" s="83">
        <f>RES_hhdet_in!H41-RES_hhdet_in_new!H41</f>
        <v>237405.35220479773</v>
      </c>
      <c r="I41" s="83">
        <f>RES_hhdet_in!I41-RES_hhdet_in_new!I41</f>
        <v>231711.27595593882</v>
      </c>
      <c r="J41" s="83">
        <f>RES_hhdet_in!J41-RES_hhdet_in_new!J41</f>
        <v>153283.71068300269</v>
      </c>
      <c r="K41" s="83">
        <f>RES_hhdet_in!K41-RES_hhdet_in_new!K41</f>
        <v>136202.03212395631</v>
      </c>
      <c r="L41" s="83">
        <f>RES_hhdet_in!L41-RES_hhdet_in_new!L41</f>
        <v>187183.59955010755</v>
      </c>
      <c r="M41" s="83">
        <f>RES_hhdet_in!M41-RES_hhdet_in_new!M41</f>
        <v>189834.33608761348</v>
      </c>
      <c r="N41" s="83">
        <f>RES_hhdet_in!N41-RES_hhdet_in_new!N41</f>
        <v>103792.55168417467</v>
      </c>
      <c r="O41" s="83">
        <f>RES_hhdet_in!O41-RES_hhdet_in_new!O41</f>
        <v>161847.34135367785</v>
      </c>
      <c r="P41" s="83">
        <f>RES_hhdet_in!P41-RES_hhdet_in_new!P41</f>
        <v>248204.6976968199</v>
      </c>
      <c r="Q41" s="83">
        <f>RES_hhdet_in!Q41-RES_hhdet_in_new!Q41</f>
        <v>204807.02299874226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" customHeight="1" x14ac:dyDescent="0.3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3">
      <c r="A45" s="23" t="s">
        <v>166</v>
      </c>
      <c r="B45" s="67"/>
      <c r="C45" s="67">
        <f>RES_hhdet_in!C45-RES_hhdet_in_new!C45</f>
        <v>1690947.8167931451</v>
      </c>
      <c r="D45" s="67">
        <f>RES_hhdet_in!D45-RES_hhdet_in_new!D45</f>
        <v>802070.89525472501</v>
      </c>
      <c r="E45" s="67">
        <f>RES_hhdet_in!E45-RES_hhdet_in_new!E45</f>
        <v>1125778.9154052297</v>
      </c>
      <c r="F45" s="67">
        <f>RES_hhdet_in!F45-RES_hhdet_in_new!F45</f>
        <v>1114171.3484621176</v>
      </c>
      <c r="G45" s="67">
        <f>RES_hhdet_in!G45-RES_hhdet_in_new!G45</f>
        <v>1197160.7191474806</v>
      </c>
      <c r="H45" s="67">
        <f>RES_hhdet_in!H45-RES_hhdet_in_new!H45</f>
        <v>951440.15810692799</v>
      </c>
      <c r="I45" s="67">
        <f>RES_hhdet_in!I45-RES_hhdet_in_new!I45</f>
        <v>553696.66695589968</v>
      </c>
      <c r="J45" s="67">
        <f>RES_hhdet_in!J45-RES_hhdet_in_new!J45</f>
        <v>1139148.3154199086</v>
      </c>
      <c r="K45" s="67">
        <f>RES_hhdet_in!K45-RES_hhdet_in_new!K45</f>
        <v>1150614.8723299985</v>
      </c>
      <c r="L45" s="67">
        <f>RES_hhdet_in!L45-RES_hhdet_in_new!L45</f>
        <v>1056305.6758478917</v>
      </c>
      <c r="M45" s="67">
        <f>RES_hhdet_in!M45-RES_hhdet_in_new!M45</f>
        <v>1220975.4196264509</v>
      </c>
      <c r="N45" s="67">
        <f>RES_hhdet_in!N45-RES_hhdet_in_new!N45</f>
        <v>1009142.3964836471</v>
      </c>
      <c r="O45" s="67">
        <f>RES_hhdet_in!O45-RES_hhdet_in_new!O45</f>
        <v>1288865.3429534384</v>
      </c>
      <c r="P45" s="67">
        <f>RES_hhdet_in!P45-RES_hhdet_in_new!P45</f>
        <v>1459582.7174834441</v>
      </c>
      <c r="Q45" s="67">
        <f>RES_hhdet_in!Q45-RES_hhdet_in_new!Q45</f>
        <v>1100715.1176734467</v>
      </c>
    </row>
    <row r="46" spans="1:17" ht="12" hidden="1" customHeight="1" x14ac:dyDescent="0.3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" customHeight="1" x14ac:dyDescent="0.3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3">
      <c r="A48" s="23" t="s">
        <v>60</v>
      </c>
      <c r="B48" s="67"/>
      <c r="C48" s="67">
        <f>RES_hhdet_in!C48-RES_hhdet_in_new!C48</f>
        <v>175525</v>
      </c>
      <c r="D48" s="67">
        <f>RES_hhdet_in!D48-RES_hhdet_in_new!D48</f>
        <v>161274.45691088619</v>
      </c>
      <c r="E48" s="67">
        <f>RES_hhdet_in!E48-RES_hhdet_in_new!E48</f>
        <v>139983</v>
      </c>
      <c r="F48" s="67">
        <f>RES_hhdet_in!F48-RES_hhdet_in_new!F48</f>
        <v>143967</v>
      </c>
      <c r="G48" s="67">
        <f>RES_hhdet_in!G48-RES_hhdet_in_new!G48</f>
        <v>151977.25</v>
      </c>
      <c r="H48" s="67">
        <f>RES_hhdet_in!H48-RES_hhdet_in_new!H48</f>
        <v>169200.33201018313</v>
      </c>
      <c r="I48" s="67">
        <f>RES_hhdet_in!I48-RES_hhdet_in_new!I48</f>
        <v>165689</v>
      </c>
      <c r="J48" s="67">
        <f>RES_hhdet_in!J48-RES_hhdet_in_new!J48</f>
        <v>224217.75</v>
      </c>
      <c r="K48" s="67">
        <f>RES_hhdet_in!K48-RES_hhdet_in_new!K48</f>
        <v>241372.50577801224</v>
      </c>
      <c r="L48" s="67">
        <f>RES_hhdet_in!L48-RES_hhdet_in_new!L48</f>
        <v>195901.15123960306</v>
      </c>
      <c r="M48" s="67">
        <f>RES_hhdet_in!M48-RES_hhdet_in_new!M48</f>
        <v>178284.38010602724</v>
      </c>
      <c r="N48" s="67">
        <f>RES_hhdet_in!N48-RES_hhdet_in_new!N48</f>
        <v>104180.4061462578</v>
      </c>
      <c r="O48" s="67">
        <f>RES_hhdet_in!O48-RES_hhdet_in_new!O48</f>
        <v>138075.34984409058</v>
      </c>
      <c r="P48" s="67">
        <f>RES_hhdet_in!P48-RES_hhdet_in_new!P48</f>
        <v>177116.99999999994</v>
      </c>
      <c r="Q48" s="67">
        <f>RES_hhdet_in!Q48-RES_hhdet_in_new!Q48</f>
        <v>210310.8125</v>
      </c>
    </row>
    <row r="49" spans="1:17" ht="12" customHeight="1" x14ac:dyDescent="0.3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3">
      <c r="A50" s="23" t="s">
        <v>165</v>
      </c>
      <c r="B50" s="67"/>
      <c r="C50" s="67">
        <f>RES_hhdet_in!C50-RES_hhdet_in_new!C50</f>
        <v>1518915.2220806712</v>
      </c>
      <c r="D50" s="67">
        <f>RES_hhdet_in!D50-RES_hhdet_in_new!D50</f>
        <v>576157.65009223321</v>
      </c>
      <c r="E50" s="67">
        <f>RES_hhdet_in!E50-RES_hhdet_in_new!E50</f>
        <v>824239.99765804526</v>
      </c>
      <c r="F50" s="67">
        <f>RES_hhdet_in!F50-RES_hhdet_in_new!F50</f>
        <v>887078.30090579856</v>
      </c>
      <c r="G50" s="67">
        <f>RES_hhdet_in!G50-RES_hhdet_in_new!G50</f>
        <v>995367.70938617922</v>
      </c>
      <c r="H50" s="67">
        <f>RES_hhdet_in!H50-RES_hhdet_in_new!H50</f>
        <v>1195171.0264749741</v>
      </c>
      <c r="I50" s="67">
        <f>RES_hhdet_in!I50-RES_hhdet_in_new!I50</f>
        <v>509610.06057969335</v>
      </c>
      <c r="J50" s="67">
        <f>RES_hhdet_in!J50-RES_hhdet_in_new!J50</f>
        <v>2715337.4140836904</v>
      </c>
      <c r="K50" s="67">
        <f>RES_hhdet_in!K50-RES_hhdet_in_new!K50</f>
        <v>1039449.0845155104</v>
      </c>
      <c r="L50" s="67">
        <f>RES_hhdet_in!L50-RES_hhdet_in_new!L50</f>
        <v>854419.90180537186</v>
      </c>
      <c r="M50" s="67">
        <f>RES_hhdet_in!M50-RES_hhdet_in_new!M50</f>
        <v>1263894.1712286223</v>
      </c>
      <c r="N50" s="67">
        <f>RES_hhdet_in!N50-RES_hhdet_in_new!N50</f>
        <v>1045506.3222132521</v>
      </c>
      <c r="O50" s="67">
        <f>RES_hhdet_in!O50-RES_hhdet_in_new!O50</f>
        <v>1525660.8679319667</v>
      </c>
      <c r="P50" s="67">
        <f>RES_hhdet_in!P50-RES_hhdet_in_new!P50</f>
        <v>2048608.7538096735</v>
      </c>
      <c r="Q50" s="67">
        <f>RES_hhdet_in!Q50-RES_hhdet_in_new!Q50</f>
        <v>1547325.7251693048</v>
      </c>
    </row>
    <row r="51" spans="1:17" ht="12" customHeight="1" x14ac:dyDescent="0.3">
      <c r="A51" s="23" t="s">
        <v>164</v>
      </c>
      <c r="B51" s="67"/>
      <c r="C51" s="67">
        <f>RES_hhdet_in!C51-RES_hhdet_in_new!C51</f>
        <v>56084.614926115086</v>
      </c>
      <c r="D51" s="67">
        <f>RES_hhdet_in!D51-RES_hhdet_in_new!D51</f>
        <v>136967.55439620733</v>
      </c>
      <c r="E51" s="67">
        <f>RES_hhdet_in!E51-RES_hhdet_in_new!E51</f>
        <v>185800.33743630009</v>
      </c>
      <c r="F51" s="67">
        <f>RES_hhdet_in!F51-RES_hhdet_in_new!F51</f>
        <v>28731.939783039707</v>
      </c>
      <c r="G51" s="67">
        <f>RES_hhdet_in!G51-RES_hhdet_in_new!G51</f>
        <v>105115.35189780459</v>
      </c>
      <c r="H51" s="67">
        <f>RES_hhdet_in!H51-RES_hhdet_in_new!H51</f>
        <v>113004.54804056411</v>
      </c>
      <c r="I51" s="67">
        <f>RES_hhdet_in!I51-RES_hhdet_in_new!I51</f>
        <v>108916.12898529497</v>
      </c>
      <c r="J51" s="67">
        <f>RES_hhdet_in!J51-RES_hhdet_in_new!J51</f>
        <v>447958.58086318907</v>
      </c>
      <c r="K51" s="67">
        <f>RES_hhdet_in!K51-RES_hhdet_in_new!K51</f>
        <v>372687.49280251673</v>
      </c>
      <c r="L51" s="67">
        <f>RES_hhdet_in!L51-RES_hhdet_in_new!L51</f>
        <v>164921.32023127214</v>
      </c>
      <c r="M51" s="67">
        <f>RES_hhdet_in!M51-RES_hhdet_in_new!M51</f>
        <v>318934.81728843576</v>
      </c>
      <c r="N51" s="67">
        <f>RES_hhdet_in!N51-RES_hhdet_in_new!N51</f>
        <v>194997.23299721582</v>
      </c>
      <c r="O51" s="67">
        <f>RES_hhdet_in!O51-RES_hhdet_in_new!O51</f>
        <v>259977.88991785265</v>
      </c>
      <c r="P51" s="67">
        <f>RES_hhdet_in!P51-RES_hhdet_in_new!P51</f>
        <v>227491.61063256807</v>
      </c>
      <c r="Q51" s="67">
        <f>RES_hhdet_in!Q51-RES_hhdet_in_new!Q51</f>
        <v>196540.6648643103</v>
      </c>
    </row>
    <row r="52" spans="1:17" ht="12" hidden="1" customHeight="1" x14ac:dyDescent="0.3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3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3">
      <c r="A54" s="23" t="s">
        <v>142</v>
      </c>
      <c r="B54" s="67"/>
      <c r="C54" s="67">
        <f>RES_hhdet_in!C54-RES_hhdet_in_new!C54</f>
        <v>660838.9755790974</v>
      </c>
      <c r="D54" s="67">
        <f>RES_hhdet_in!D54-RES_hhdet_in_new!D54</f>
        <v>617684.99208339863</v>
      </c>
      <c r="E54" s="67">
        <f>RES_hhdet_in!E54-RES_hhdet_in_new!E54</f>
        <v>459855.11373615952</v>
      </c>
      <c r="F54" s="67">
        <f>RES_hhdet_in!F54-RES_hhdet_in_new!F54</f>
        <v>654136.16723599588</v>
      </c>
      <c r="G54" s="67">
        <f>RES_hhdet_in!G54-RES_hhdet_in_new!G54</f>
        <v>539263.19813449145</v>
      </c>
      <c r="H54" s="67">
        <f>RES_hhdet_in!H54-RES_hhdet_in_new!H54</f>
        <v>405445.45027799567</v>
      </c>
      <c r="I54" s="67">
        <f>RES_hhdet_in!I54-RES_hhdet_in_new!I54</f>
        <v>1780695.7232581857</v>
      </c>
      <c r="J54" s="67">
        <f>RES_hhdet_in!J54-RES_hhdet_in_new!J54</f>
        <v>197664.46978738561</v>
      </c>
      <c r="K54" s="67">
        <f>RES_hhdet_in!K54-RES_hhdet_in_new!K54</f>
        <v>1375803.6356306428</v>
      </c>
      <c r="L54" s="67">
        <f>RES_hhdet_in!L54-RES_hhdet_in_new!L54</f>
        <v>1158420.0468129336</v>
      </c>
      <c r="M54" s="67">
        <f>RES_hhdet_in!M54-RES_hhdet_in_new!M54</f>
        <v>674065.40720689017</v>
      </c>
      <c r="N54" s="67">
        <f>RES_hhdet_in!N54-RES_hhdet_in_new!N54</f>
        <v>713202.53642618388</v>
      </c>
      <c r="O54" s="67">
        <f>RES_hhdet_in!O54-RES_hhdet_in_new!O54</f>
        <v>270668.47541710909</v>
      </c>
      <c r="P54" s="67">
        <f>RES_hhdet_in!P54-RES_hhdet_in_new!P54</f>
        <v>62991.130670528248</v>
      </c>
      <c r="Q54" s="67">
        <f>RES_hhdet_in!Q54-RES_hhdet_in_new!Q54</f>
        <v>270217.20905899734</v>
      </c>
    </row>
    <row r="55" spans="1:17" ht="12" customHeight="1" x14ac:dyDescent="0.3">
      <c r="A55" s="23" t="s">
        <v>141</v>
      </c>
      <c r="B55" s="67"/>
      <c r="C55" s="67">
        <f>RES_hhdet_in!C55-RES_hhdet_in_new!C55</f>
        <v>121745.8929020636</v>
      </c>
      <c r="D55" s="67">
        <f>RES_hhdet_in!D55-RES_hhdet_in_new!D55</f>
        <v>114852.44694087157</v>
      </c>
      <c r="E55" s="67">
        <f>RES_hhdet_in!E55-RES_hhdet_in_new!E55</f>
        <v>117308.01266594103</v>
      </c>
      <c r="F55" s="67">
        <f>RES_hhdet_in!F55-RES_hhdet_in_new!F55</f>
        <v>97779.756210775289</v>
      </c>
      <c r="G55" s="67">
        <f>RES_hhdet_in!G55-RES_hhdet_in_new!G55</f>
        <v>114897.53112128749</v>
      </c>
      <c r="H55" s="67">
        <f>RES_hhdet_in!H55-RES_hhdet_in_new!H55</f>
        <v>110764.95130933441</v>
      </c>
      <c r="I55" s="67">
        <f>RES_hhdet_in!I55-RES_hhdet_in_new!I55</f>
        <v>884577.22785920196</v>
      </c>
      <c r="J55" s="67">
        <f>RES_hhdet_in!J55-RES_hhdet_in_new!J55</f>
        <v>78487.40173275095</v>
      </c>
      <c r="K55" s="67">
        <f>RES_hhdet_in!K55-RES_hhdet_in_new!K55</f>
        <v>218352.85126976541</v>
      </c>
      <c r="L55" s="67">
        <f>RES_hhdet_in!L55-RES_hhdet_in_new!L55</f>
        <v>175976.98057674101</v>
      </c>
      <c r="M55" s="67">
        <f>RES_hhdet_in!M55-RES_hhdet_in_new!M55</f>
        <v>202717.04961839662</v>
      </c>
      <c r="N55" s="67">
        <f>RES_hhdet_in!N55-RES_hhdet_in_new!N55</f>
        <v>82622.124278358591</v>
      </c>
      <c r="O55" s="67">
        <f>RES_hhdet_in!O55-RES_hhdet_in_new!O55</f>
        <v>137877.78019391833</v>
      </c>
      <c r="P55" s="67">
        <f>RES_hhdet_in!P55-RES_hhdet_in_new!P55</f>
        <v>73011.278744156458</v>
      </c>
      <c r="Q55" s="67">
        <f>RES_hhdet_in!Q55-RES_hhdet_in_new!Q55</f>
        <v>197194.39261172383</v>
      </c>
    </row>
    <row r="56" spans="1:17" ht="12" hidden="1" customHeight="1" x14ac:dyDescent="0.3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3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3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3">
      <c r="A59" s="23" t="s">
        <v>57</v>
      </c>
      <c r="B59" s="67"/>
      <c r="C59" s="67">
        <f>RES_hhdet_in!C59-RES_hhdet_in_new!C59</f>
        <v>1224772.0177070007</v>
      </c>
      <c r="D59" s="67">
        <f>RES_hhdet_in!D59-RES_hhdet_in_new!D59</f>
        <v>535534.04328759853</v>
      </c>
      <c r="E59" s="67">
        <f>RES_hhdet_in!E59-RES_hhdet_in_new!E59</f>
        <v>480906.19730077061</v>
      </c>
      <c r="F59" s="67">
        <f>RES_hhdet_in!F59-RES_hhdet_in_new!F59</f>
        <v>1973100.1458761238</v>
      </c>
      <c r="G59" s="67">
        <f>RES_hhdet_in!G59-RES_hhdet_in_new!G59</f>
        <v>613467.195271809</v>
      </c>
      <c r="H59" s="67">
        <f>RES_hhdet_in!H59-RES_hhdet_in_new!H59</f>
        <v>728653.3421794863</v>
      </c>
      <c r="I59" s="67">
        <f>RES_hhdet_in!I59-RES_hhdet_in_new!I59</f>
        <v>481980.15704658965</v>
      </c>
      <c r="J59" s="67">
        <f>RES_hhdet_in!J59-RES_hhdet_in_new!J59</f>
        <v>2232600.5922776349</v>
      </c>
      <c r="K59" s="67">
        <f>RES_hhdet_in!K59-RES_hhdet_in_new!K59</f>
        <v>1089532.4127809892</v>
      </c>
      <c r="L59" s="67">
        <f>RES_hhdet_in!L59-RES_hhdet_in_new!L59</f>
        <v>1511894.3577324329</v>
      </c>
      <c r="M59" s="67">
        <f>RES_hhdet_in!M59-RES_hhdet_in_new!M59</f>
        <v>1173326.1507491744</v>
      </c>
      <c r="N59" s="67">
        <f>RES_hhdet_in!N59-RES_hhdet_in_new!N59</f>
        <v>1245884.5191550867</v>
      </c>
      <c r="O59" s="67">
        <f>RES_hhdet_in!O59-RES_hhdet_in_new!O59</f>
        <v>1771446.3589100097</v>
      </c>
      <c r="P59" s="67">
        <f>RES_hhdet_in!P59-RES_hhdet_in_new!P59</f>
        <v>583908.51917647815</v>
      </c>
      <c r="Q59" s="67">
        <f>RES_hhdet_in!Q59-RES_hhdet_in_new!Q59</f>
        <v>449040.15577424254</v>
      </c>
    </row>
    <row r="60" spans="1:17" ht="12" customHeight="1" x14ac:dyDescent="0.3">
      <c r="A60" s="29" t="s">
        <v>140</v>
      </c>
      <c r="B60" s="83"/>
      <c r="C60" s="83">
        <f>RES_hhdet_in!C60-RES_hhdet_in_new!C60</f>
        <v>2522952.1258809278</v>
      </c>
      <c r="D60" s="83">
        <f>RES_hhdet_in!D60-RES_hhdet_in_new!D60</f>
        <v>2506961.1846642112</v>
      </c>
      <c r="E60" s="83">
        <f>RES_hhdet_in!E60-RES_hhdet_in_new!E60</f>
        <v>2171140.8272098582</v>
      </c>
      <c r="F60" s="83">
        <f>RES_hhdet_in!F60-RES_hhdet_in_new!F60</f>
        <v>1221699.6013279725</v>
      </c>
      <c r="G60" s="83">
        <f>RES_hhdet_in!G60-RES_hhdet_in_new!G60</f>
        <v>2400457.1663383152</v>
      </c>
      <c r="H60" s="83">
        <f>RES_hhdet_in!H60-RES_hhdet_in_new!H60</f>
        <v>1905581.6276089279</v>
      </c>
      <c r="I60" s="83">
        <f>RES_hhdet_in!I60-RES_hhdet_in_new!I60</f>
        <v>2626113.7529374817</v>
      </c>
      <c r="J60" s="83">
        <f>RES_hhdet_in!J60-RES_hhdet_in_new!J60</f>
        <v>1153600.0978529872</v>
      </c>
      <c r="K60" s="83">
        <f>RES_hhdet_in!K60-RES_hhdet_in_new!K60</f>
        <v>4766746.3079342823</v>
      </c>
      <c r="L60" s="83">
        <f>RES_hhdet_in!L60-RES_hhdet_in_new!L60</f>
        <v>2521199.3249604078</v>
      </c>
      <c r="M60" s="83">
        <f>RES_hhdet_in!M60-RES_hhdet_in_new!M60</f>
        <v>3538085.9271402555</v>
      </c>
      <c r="N60" s="83">
        <f>RES_hhdet_in!N60-RES_hhdet_in_new!N60</f>
        <v>3084659.5634993454</v>
      </c>
      <c r="O60" s="83">
        <f>RES_hhdet_in!O60-RES_hhdet_in_new!O60</f>
        <v>2586310.0020241411</v>
      </c>
      <c r="P60" s="83">
        <f>RES_hhdet_in!P60-RES_hhdet_in_new!P60</f>
        <v>3781968.4735898999</v>
      </c>
      <c r="Q60" s="83">
        <f>RES_hhdet_in!Q60-RES_hhdet_in_new!Q60</f>
        <v>2983037.4194305767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" customHeight="1" x14ac:dyDescent="0.3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3">
      <c r="A64" s="23" t="s">
        <v>161</v>
      </c>
      <c r="B64" s="67"/>
      <c r="C64" s="67">
        <f>RES_hhdet_in!C64-RES_hhdet_in_new!C64</f>
        <v>3599834.8907239409</v>
      </c>
      <c r="D64" s="67">
        <f>RES_hhdet_in!D64-RES_hhdet_in_new!D64</f>
        <v>4365388.8041838333</v>
      </c>
      <c r="E64" s="67">
        <f>RES_hhdet_in!E64-RES_hhdet_in_new!E64</f>
        <v>4718443.7190377945</v>
      </c>
      <c r="F64" s="67">
        <f>RES_hhdet_in!F64-RES_hhdet_in_new!F64</f>
        <v>3935512.6100186473</v>
      </c>
      <c r="G64" s="67">
        <f>RES_hhdet_in!G64-RES_hhdet_in_new!G64</f>
        <v>3439677.639708553</v>
      </c>
      <c r="H64" s="67">
        <f>RES_hhdet_in!H64-RES_hhdet_in_new!H64</f>
        <v>3209315.7475284357</v>
      </c>
      <c r="I64" s="67">
        <f>RES_hhdet_in!I64-RES_hhdet_in_new!I64</f>
        <v>2806979.9775756476</v>
      </c>
      <c r="J64" s="67">
        <f>RES_hhdet_in!J64-RES_hhdet_in_new!J64</f>
        <v>3830287.8561198474</v>
      </c>
      <c r="K64" s="67">
        <f>RES_hhdet_in!K64-RES_hhdet_in_new!K64</f>
        <v>3602935.6608022926</v>
      </c>
      <c r="L64" s="67">
        <f>RES_hhdet_in!L64-RES_hhdet_in_new!L64</f>
        <v>3266576.5024699592</v>
      </c>
      <c r="M64" s="67">
        <f>RES_hhdet_in!M64-RES_hhdet_in_new!M64</f>
        <v>2305313.2065929929</v>
      </c>
      <c r="N64" s="67">
        <f>RES_hhdet_in!N64-RES_hhdet_in_new!N64</f>
        <v>4258923.332599923</v>
      </c>
      <c r="O64" s="67">
        <f>RES_hhdet_in!O64-RES_hhdet_in_new!O64</f>
        <v>1859001.697314848</v>
      </c>
      <c r="P64" s="67">
        <f>RES_hhdet_in!P64-RES_hhdet_in_new!P64</f>
        <v>2000610.8417030112</v>
      </c>
      <c r="Q64" s="67">
        <f>RES_hhdet_in!Q64-RES_hhdet_in_new!Q64</f>
        <v>2736344.7837438895</v>
      </c>
    </row>
    <row r="65" spans="1:17" ht="12" hidden="1" customHeight="1" x14ac:dyDescent="0.3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" customHeight="1" x14ac:dyDescent="0.3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23" t="s">
        <v>60</v>
      </c>
      <c r="B67" s="67"/>
      <c r="C67" s="67">
        <f>RES_hhdet_in!C67-RES_hhdet_in_new!C67</f>
        <v>242163.25</v>
      </c>
      <c r="D67" s="67">
        <f>RES_hhdet_in!D67-RES_hhdet_in_new!D67</f>
        <v>251810.86002059435</v>
      </c>
      <c r="E67" s="67">
        <f>RES_hhdet_in!E67-RES_hhdet_in_new!E67</f>
        <v>329902.75</v>
      </c>
      <c r="F67" s="67">
        <f>RES_hhdet_in!F67-RES_hhdet_in_new!F67</f>
        <v>275810.25</v>
      </c>
      <c r="G67" s="67">
        <f>RES_hhdet_in!G67-RES_hhdet_in_new!G67</f>
        <v>291978.25</v>
      </c>
      <c r="H67" s="67">
        <f>RES_hhdet_in!H67-RES_hhdet_in_new!H67</f>
        <v>301805</v>
      </c>
      <c r="I67" s="67">
        <f>RES_hhdet_in!I67-RES_hhdet_in_new!I67</f>
        <v>245122.86202371062</v>
      </c>
      <c r="J67" s="67">
        <f>RES_hhdet_in!J67-RES_hhdet_in_new!J67</f>
        <v>513513.5</v>
      </c>
      <c r="K67" s="67">
        <f>RES_hhdet_in!K67-RES_hhdet_in_new!K67</f>
        <v>497449.24822950165</v>
      </c>
      <c r="L67" s="67">
        <f>RES_hhdet_in!L67-RES_hhdet_in_new!L67</f>
        <v>583687.20456543204</v>
      </c>
      <c r="M67" s="67">
        <f>RES_hhdet_in!M67-RES_hhdet_in_new!M67</f>
        <v>535810.32981276978</v>
      </c>
      <c r="N67" s="67">
        <f>RES_hhdet_in!N67-RES_hhdet_in_new!N67</f>
        <v>834976.24050309672</v>
      </c>
      <c r="O67" s="67">
        <f>RES_hhdet_in!O67-RES_hhdet_in_new!O67</f>
        <v>469542.97005101992</v>
      </c>
      <c r="P67" s="67">
        <f>RES_hhdet_in!P67-RES_hhdet_in_new!P67</f>
        <v>435776.04259103129</v>
      </c>
      <c r="Q67" s="67">
        <f>RES_hhdet_in!Q67-RES_hhdet_in_new!Q67</f>
        <v>456003.2705112985</v>
      </c>
    </row>
    <row r="68" spans="1:17" ht="12" customHeight="1" x14ac:dyDescent="0.3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3">
      <c r="A69" s="23" t="s">
        <v>160</v>
      </c>
      <c r="B69" s="67"/>
      <c r="C69" s="67">
        <f>RES_hhdet_in!C69-RES_hhdet_in_new!C69</f>
        <v>3246604.6192981824</v>
      </c>
      <c r="D69" s="67">
        <f>RES_hhdet_in!D69-RES_hhdet_in_new!D69</f>
        <v>4201969.5284045953</v>
      </c>
      <c r="E69" s="67">
        <f>RES_hhdet_in!E69-RES_hhdet_in_new!E69</f>
        <v>4266742.9140262371</v>
      </c>
      <c r="F69" s="67">
        <f>RES_hhdet_in!F69-RES_hhdet_in_new!F69</f>
        <v>4497644.1924664602</v>
      </c>
      <c r="G69" s="67">
        <f>RES_hhdet_in!G69-RES_hhdet_in_new!G69</f>
        <v>3263327.1513980175</v>
      </c>
      <c r="H69" s="67">
        <f>RES_hhdet_in!H69-RES_hhdet_in_new!H69</f>
        <v>3259083.4894539332</v>
      </c>
      <c r="I69" s="67">
        <f>RES_hhdet_in!I69-RES_hhdet_in_new!I69</f>
        <v>4027420.9182111584</v>
      </c>
      <c r="J69" s="67">
        <f>RES_hhdet_in!J69-RES_hhdet_in_new!J69</f>
        <v>3737052.1403386141</v>
      </c>
      <c r="K69" s="67">
        <f>RES_hhdet_in!K69-RES_hhdet_in_new!K69</f>
        <v>3912022.1939418186</v>
      </c>
      <c r="L69" s="67">
        <f>RES_hhdet_in!L69-RES_hhdet_in_new!L69</f>
        <v>5194941.5135198534</v>
      </c>
      <c r="M69" s="67">
        <f>RES_hhdet_in!M69-RES_hhdet_in_new!M69</f>
        <v>3316026.9202980683</v>
      </c>
      <c r="N69" s="67">
        <f>RES_hhdet_in!N69-RES_hhdet_in_new!N69</f>
        <v>4403298.2985568792</v>
      </c>
      <c r="O69" s="67">
        <f>RES_hhdet_in!O69-RES_hhdet_in_new!O69</f>
        <v>2636685.1414375301</v>
      </c>
      <c r="P69" s="67">
        <f>RES_hhdet_in!P69-RES_hhdet_in_new!P69</f>
        <v>2321941.4951969171</v>
      </c>
      <c r="Q69" s="67">
        <f>RES_hhdet_in!Q69-RES_hhdet_in_new!Q69</f>
        <v>3211884.7695209077</v>
      </c>
    </row>
    <row r="70" spans="1:17" ht="12" customHeight="1" x14ac:dyDescent="0.3">
      <c r="A70" s="23" t="s">
        <v>159</v>
      </c>
      <c r="B70" s="67"/>
      <c r="C70" s="67">
        <f>RES_hhdet_in!C70-RES_hhdet_in_new!C70</f>
        <v>79981.606030477793</v>
      </c>
      <c r="D70" s="67">
        <f>RES_hhdet_in!D70-RES_hhdet_in_new!D70</f>
        <v>96178.129357572878</v>
      </c>
      <c r="E70" s="67">
        <f>RES_hhdet_in!E70-RES_hhdet_in_new!E70</f>
        <v>258952.90497777762</v>
      </c>
      <c r="F70" s="67">
        <f>RES_hhdet_in!F70-RES_hhdet_in_new!F70</f>
        <v>101561.11284235411</v>
      </c>
      <c r="G70" s="67">
        <f>RES_hhdet_in!G70-RES_hhdet_in_new!G70</f>
        <v>210753.51794658205</v>
      </c>
      <c r="H70" s="67">
        <f>RES_hhdet_in!H70-RES_hhdet_in_new!H70</f>
        <v>137010.5024777425</v>
      </c>
      <c r="I70" s="67">
        <f>RES_hhdet_in!I70-RES_hhdet_in_new!I70</f>
        <v>239406.42477933492</v>
      </c>
      <c r="J70" s="67">
        <f>RES_hhdet_in!J70-RES_hhdet_in_new!J70</f>
        <v>244811.12946703366</v>
      </c>
      <c r="K70" s="67">
        <f>RES_hhdet_in!K70-RES_hhdet_in_new!K70</f>
        <v>664629.26271355152</v>
      </c>
      <c r="L70" s="67">
        <f>RES_hhdet_in!L70-RES_hhdet_in_new!L70</f>
        <v>309799.72325714049</v>
      </c>
      <c r="M70" s="67">
        <f>RES_hhdet_in!M70-RES_hhdet_in_new!M70</f>
        <v>905922.88695400278</v>
      </c>
      <c r="N70" s="67">
        <f>RES_hhdet_in!N70-RES_hhdet_in_new!N70</f>
        <v>361330.37608294538</v>
      </c>
      <c r="O70" s="67">
        <f>RES_hhdet_in!O70-RES_hhdet_in_new!O70</f>
        <v>297729.50252824707</v>
      </c>
      <c r="P70" s="67">
        <f>RES_hhdet_in!P70-RES_hhdet_in_new!P70</f>
        <v>166173.13513910561</v>
      </c>
      <c r="Q70" s="67">
        <f>RES_hhdet_in!Q70-RES_hhdet_in_new!Q70</f>
        <v>315812.93080250639</v>
      </c>
    </row>
    <row r="71" spans="1:17" ht="12" hidden="1" customHeight="1" x14ac:dyDescent="0.3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3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3">
      <c r="A73" s="23" t="s">
        <v>142</v>
      </c>
      <c r="B73" s="67"/>
      <c r="C73" s="67">
        <f>RES_hhdet_in!C73-RES_hhdet_in_new!C73</f>
        <v>544019.42440071504</v>
      </c>
      <c r="D73" s="67">
        <f>RES_hhdet_in!D73-RES_hhdet_in_new!D73</f>
        <v>454306.48003059637</v>
      </c>
      <c r="E73" s="67">
        <f>RES_hhdet_in!E73-RES_hhdet_in_new!E73</f>
        <v>1063782.6267581775</v>
      </c>
      <c r="F73" s="67">
        <f>RES_hhdet_in!F73-RES_hhdet_in_new!F73</f>
        <v>830042.21371350391</v>
      </c>
      <c r="G73" s="67">
        <f>RES_hhdet_in!G73-RES_hhdet_in_new!G73</f>
        <v>725777.14329403359</v>
      </c>
      <c r="H73" s="67">
        <f>RES_hhdet_in!H73-RES_hhdet_in_new!H73</f>
        <v>254878.30033418268</v>
      </c>
      <c r="I73" s="67">
        <f>RES_hhdet_in!I73-RES_hhdet_in_new!I73</f>
        <v>236708.93993454837</v>
      </c>
      <c r="J73" s="67">
        <f>RES_hhdet_in!J73-RES_hhdet_in_new!J73</f>
        <v>1358491.3878886555</v>
      </c>
      <c r="K73" s="67">
        <f>RES_hhdet_in!K73-RES_hhdet_in_new!K73</f>
        <v>315802.3416551642</v>
      </c>
      <c r="L73" s="67">
        <f>RES_hhdet_in!L73-RES_hhdet_in_new!L73</f>
        <v>23775.193659178389</v>
      </c>
      <c r="M73" s="67">
        <f>RES_hhdet_in!M73-RES_hhdet_in_new!M73</f>
        <v>99722.566547259281</v>
      </c>
      <c r="N73" s="67">
        <f>RES_hhdet_in!N73-RES_hhdet_in_new!N73</f>
        <v>455219.4696888022</v>
      </c>
      <c r="O73" s="67">
        <f>RES_hhdet_in!O73-RES_hhdet_in_new!O73</f>
        <v>157324.86327869649</v>
      </c>
      <c r="P73" s="67">
        <f>RES_hhdet_in!P73-RES_hhdet_in_new!P73</f>
        <v>422240.4627697065</v>
      </c>
      <c r="Q73" s="67">
        <f>RES_hhdet_in!Q73-RES_hhdet_in_new!Q73</f>
        <v>105253.38269265112</v>
      </c>
    </row>
    <row r="74" spans="1:17" ht="12" customHeight="1" x14ac:dyDescent="0.3">
      <c r="A74" s="23" t="s">
        <v>141</v>
      </c>
      <c r="B74" s="67"/>
      <c r="C74" s="67">
        <f>RES_hhdet_in!C74-RES_hhdet_in_new!C74</f>
        <v>9070.4245047051954</v>
      </c>
      <c r="D74" s="67">
        <f>RES_hhdet_in!D74-RES_hhdet_in_new!D74</f>
        <v>8441.7864198275056</v>
      </c>
      <c r="E74" s="67">
        <f>RES_hhdet_in!E74-RES_hhdet_in_new!E74</f>
        <v>5280.5190823206285</v>
      </c>
      <c r="F74" s="67">
        <f>RES_hhdet_in!F74-RES_hhdet_in_new!F74</f>
        <v>2589.0660713627585</v>
      </c>
      <c r="G74" s="67">
        <f>RES_hhdet_in!G74-RES_hhdet_in_new!G74</f>
        <v>4780.4958788238</v>
      </c>
      <c r="H74" s="67">
        <f>RES_hhdet_in!H74-RES_hhdet_in_new!H74</f>
        <v>1666.9362433273054</v>
      </c>
      <c r="I74" s="67">
        <f>RES_hhdet_in!I74-RES_hhdet_in_new!I74</f>
        <v>1131.775369438561</v>
      </c>
      <c r="J74" s="67">
        <f>RES_hhdet_in!J74-RES_hhdet_in_new!J74</f>
        <v>828.68834882223746</v>
      </c>
      <c r="K74" s="67">
        <f>RES_hhdet_in!K74-RES_hhdet_in_new!K74</f>
        <v>2217.8392592458622</v>
      </c>
      <c r="L74" s="67">
        <f>RES_hhdet_in!L74-RES_hhdet_in_new!L74</f>
        <v>3891.4809126601103</v>
      </c>
      <c r="M74" s="67">
        <f>RES_hhdet_in!M74-RES_hhdet_in_new!M74</f>
        <v>1051.7362877011983</v>
      </c>
      <c r="N74" s="67">
        <f>RES_hhdet_in!N74-RES_hhdet_in_new!N74</f>
        <v>2298.685703579773</v>
      </c>
      <c r="O74" s="67">
        <f>RES_hhdet_in!O74-RES_hhdet_in_new!O74</f>
        <v>7885.553958036915</v>
      </c>
      <c r="P74" s="67">
        <f>RES_hhdet_in!P74-RES_hhdet_in_new!P74</f>
        <v>8055.0578798757633</v>
      </c>
      <c r="Q74" s="67">
        <f>RES_hhdet_in!Q74-RES_hhdet_in_new!Q74</f>
        <v>6300.7743228632826</v>
      </c>
    </row>
    <row r="75" spans="1:17" ht="12" hidden="1" customHeight="1" x14ac:dyDescent="0.3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3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3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3">
      <c r="A78" s="23" t="s">
        <v>109</v>
      </c>
      <c r="B78" s="67"/>
      <c r="C78" s="67">
        <f>RES_hhdet_in!C78-RES_hhdet_in_new!C78</f>
        <v>5719737.0147709027</v>
      </c>
      <c r="D78" s="67">
        <f>RES_hhdet_in!D78-RES_hhdet_in_new!D78</f>
        <v>7230400.0660480019</v>
      </c>
      <c r="E78" s="67">
        <f>RES_hhdet_in!E78-RES_hhdet_in_new!E78</f>
        <v>6341282.9087180272</v>
      </c>
      <c r="F78" s="67">
        <f>RES_hhdet_in!F78-RES_hhdet_in_new!F78</f>
        <v>5929563.305786645</v>
      </c>
      <c r="G78" s="67">
        <f>RES_hhdet_in!G78-RES_hhdet_in_new!G78</f>
        <v>5955145.2062603831</v>
      </c>
      <c r="H78" s="67">
        <f>RES_hhdet_in!H78-RES_hhdet_in_new!H78</f>
        <v>5270248.4793223413</v>
      </c>
      <c r="I78" s="67">
        <f>RES_hhdet_in!I78-RES_hhdet_in_new!I78</f>
        <v>5928708.0167588443</v>
      </c>
      <c r="J78" s="67">
        <f>RES_hhdet_in!J78-RES_hhdet_in_new!J78</f>
        <v>6021820.6925816983</v>
      </c>
      <c r="K78" s="67">
        <f>RES_hhdet_in!K78-RES_hhdet_in_new!K78</f>
        <v>10708076.632436596</v>
      </c>
      <c r="L78" s="67">
        <f>RES_hhdet_in!L78-RES_hhdet_in_new!L78</f>
        <v>13319690.847121224</v>
      </c>
      <c r="M78" s="67">
        <f>RES_hhdet_in!M78-RES_hhdet_in_new!M78</f>
        <v>11196698.383943977</v>
      </c>
      <c r="N78" s="67">
        <f>RES_hhdet_in!N78-RES_hhdet_in_new!N78</f>
        <v>11133274.313472856</v>
      </c>
      <c r="O78" s="67">
        <f>RES_hhdet_in!O78-RES_hhdet_in_new!O78</f>
        <v>10103411.238275329</v>
      </c>
      <c r="P78" s="67">
        <f>RES_hhdet_in!P78-RES_hhdet_in_new!P78</f>
        <v>8865705.8443271015</v>
      </c>
      <c r="Q78" s="67">
        <f>RES_hhdet_in!Q78-RES_hhdet_in_new!Q78</f>
        <v>9445057.8149773348</v>
      </c>
    </row>
    <row r="79" spans="1:17" ht="12" customHeight="1" x14ac:dyDescent="0.3">
      <c r="A79" s="29" t="s">
        <v>140</v>
      </c>
      <c r="B79" s="83"/>
      <c r="C79" s="83">
        <f>RES_hhdet_in!C79-RES_hhdet_in_new!C79</f>
        <v>1001829.6660697092</v>
      </c>
      <c r="D79" s="83">
        <f>RES_hhdet_in!D79-RES_hhdet_in_new!D79</f>
        <v>820006.73561477382</v>
      </c>
      <c r="E79" s="83">
        <f>RES_hhdet_in!E79-RES_hhdet_in_new!E79</f>
        <v>1244739.0647563888</v>
      </c>
      <c r="F79" s="83">
        <f>RES_hhdet_in!F79-RES_hhdet_in_new!F79</f>
        <v>986879.11186738627</v>
      </c>
      <c r="G79" s="83">
        <f>RES_hhdet_in!G79-RES_hhdet_in_new!G79</f>
        <v>734102.2359822907</v>
      </c>
      <c r="H79" s="83">
        <f>RES_hhdet_in!H79-RES_hhdet_in_new!H79</f>
        <v>968360.26194573415</v>
      </c>
      <c r="I79" s="83">
        <f>RES_hhdet_in!I79-RES_hhdet_in_new!I79</f>
        <v>520315.0967429509</v>
      </c>
      <c r="J79" s="83">
        <f>RES_hhdet_in!J79-RES_hhdet_in_new!J79</f>
        <v>930908.60804550129</v>
      </c>
      <c r="K79" s="83">
        <f>RES_hhdet_in!K79-RES_hhdet_in_new!K79</f>
        <v>1383772.2446346148</v>
      </c>
      <c r="L79" s="83">
        <f>RES_hhdet_in!L79-RES_hhdet_in_new!L79</f>
        <v>277287.54739655415</v>
      </c>
      <c r="M79" s="83">
        <f>RES_hhdet_in!M79-RES_hhdet_in_new!M79</f>
        <v>970853.35711456451</v>
      </c>
      <c r="N79" s="83">
        <f>RES_hhdet_in!N79-RES_hhdet_in_new!N79</f>
        <v>1229284.6676857187</v>
      </c>
      <c r="O79" s="83">
        <f>RES_hhdet_in!O79-RES_hhdet_in_new!O79</f>
        <v>264890.48447849764</v>
      </c>
      <c r="P79" s="83">
        <f>RES_hhdet_in!P79-RES_hhdet_in_new!P79</f>
        <v>562239.56722682086</v>
      </c>
      <c r="Q79" s="83">
        <f>RES_hhdet_in!Q79-RES_hhdet_in_new!Q79</f>
        <v>447943.02272177755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" customHeight="1" x14ac:dyDescent="0.3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3">
      <c r="A83" s="23" t="s">
        <v>157</v>
      </c>
      <c r="B83" s="67"/>
      <c r="C83" s="67">
        <f>RES_hhdet_in!C83-RES_hhdet_in_new!C83</f>
        <v>554406.13787170756</v>
      </c>
      <c r="D83" s="67">
        <f>RES_hhdet_in!D83-RES_hhdet_in_new!D83</f>
        <v>1628355.2543827915</v>
      </c>
      <c r="E83" s="67">
        <f>RES_hhdet_in!E83-RES_hhdet_in_new!E83</f>
        <v>1483465.8140285539</v>
      </c>
      <c r="F83" s="67">
        <f>RES_hhdet_in!F83-RES_hhdet_in_new!F83</f>
        <v>1186452.5228092307</v>
      </c>
      <c r="G83" s="67">
        <f>RES_hhdet_in!G83-RES_hhdet_in_new!G83</f>
        <v>1500551.3614938548</v>
      </c>
      <c r="H83" s="67">
        <f>RES_hhdet_in!H83-RES_hhdet_in_new!H83</f>
        <v>1624312.93540375</v>
      </c>
      <c r="I83" s="67">
        <f>RES_hhdet_in!I83-RES_hhdet_in_new!I83</f>
        <v>2794348.5725859394</v>
      </c>
      <c r="J83" s="67">
        <f>RES_hhdet_in!J83-RES_hhdet_in_new!J83</f>
        <v>1516692.6804299909</v>
      </c>
      <c r="K83" s="67">
        <f>RES_hhdet_in!K83-RES_hhdet_in_new!K83</f>
        <v>1707838.299858968</v>
      </c>
      <c r="L83" s="67">
        <f>RES_hhdet_in!L83-RES_hhdet_in_new!L83</f>
        <v>1727734.5318597821</v>
      </c>
      <c r="M83" s="67">
        <f>RES_hhdet_in!M83-RES_hhdet_in_new!M83</f>
        <v>1736361.2829675719</v>
      </c>
      <c r="N83" s="67">
        <f>RES_hhdet_in!N83-RES_hhdet_in_new!N83</f>
        <v>1832267.4440733565</v>
      </c>
      <c r="O83" s="67">
        <f>RES_hhdet_in!O83-RES_hhdet_in_new!O83</f>
        <v>1837846.0423171248</v>
      </c>
      <c r="P83" s="67">
        <f>RES_hhdet_in!P83-RES_hhdet_in_new!P83</f>
        <v>1368386.4159209102</v>
      </c>
      <c r="Q83" s="67">
        <f>RES_hhdet_in!Q83-RES_hhdet_in_new!Q83</f>
        <v>955622.65311542596</v>
      </c>
    </row>
    <row r="84" spans="1:17" ht="12" hidden="1" customHeight="1" x14ac:dyDescent="0.3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" customHeight="1" x14ac:dyDescent="0.3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3">
      <c r="A86" s="23" t="s">
        <v>60</v>
      </c>
      <c r="B86" s="67"/>
      <c r="C86" s="67">
        <f>RES_hhdet_in!C86-RES_hhdet_in_new!C86</f>
        <v>99453.078343948</v>
      </c>
      <c r="D86" s="67">
        <f>RES_hhdet_in!D86-RES_hhdet_in_new!D86</f>
        <v>198153.0625</v>
      </c>
      <c r="E86" s="67">
        <f>RES_hhdet_in!E86-RES_hhdet_in_new!E86</f>
        <v>176036.8125</v>
      </c>
      <c r="F86" s="67">
        <f>RES_hhdet_in!F86-RES_hhdet_in_new!F86</f>
        <v>160269.31249999997</v>
      </c>
      <c r="G86" s="67">
        <f>RES_hhdet_in!G86-RES_hhdet_in_new!G86</f>
        <v>209516.8125</v>
      </c>
      <c r="H86" s="67">
        <f>RES_hhdet_in!H86-RES_hhdet_in_new!H86</f>
        <v>252142.3125</v>
      </c>
      <c r="I86" s="67">
        <f>RES_hhdet_in!I86-RES_hhdet_in_new!I86</f>
        <v>358380.3125</v>
      </c>
      <c r="J86" s="67">
        <f>RES_hhdet_in!J86-RES_hhdet_in_new!J86</f>
        <v>218159.0625</v>
      </c>
      <c r="K86" s="67">
        <f>RES_hhdet_in!K86-RES_hhdet_in_new!K86</f>
        <v>202282.00024167757</v>
      </c>
      <c r="L86" s="67">
        <f>RES_hhdet_in!L86-RES_hhdet_in_new!L86</f>
        <v>344272.19761201821</v>
      </c>
      <c r="M86" s="67">
        <f>RES_hhdet_in!M86-RES_hhdet_in_new!M86</f>
        <v>392665.27914243744</v>
      </c>
      <c r="N86" s="67">
        <f>RES_hhdet_in!N86-RES_hhdet_in_new!N86</f>
        <v>690259.44990128861</v>
      </c>
      <c r="O86" s="67">
        <f>RES_hhdet_in!O86-RES_hhdet_in_new!O86</f>
        <v>761761.76045998977</v>
      </c>
      <c r="P86" s="67">
        <f>RES_hhdet_in!P86-RES_hhdet_in_new!P86</f>
        <v>568288.35439064656</v>
      </c>
      <c r="Q86" s="67">
        <f>RES_hhdet_in!Q86-RES_hhdet_in_new!Q86</f>
        <v>490107.12603950384</v>
      </c>
    </row>
    <row r="87" spans="1:17" ht="12" customHeight="1" x14ac:dyDescent="0.3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3">
      <c r="A88" s="23" t="s">
        <v>156</v>
      </c>
      <c r="B88" s="67"/>
      <c r="C88" s="67">
        <f>RES_hhdet_in!C88-RES_hhdet_in_new!C88</f>
        <v>451773.04660007125</v>
      </c>
      <c r="D88" s="67">
        <f>RES_hhdet_in!D88-RES_hhdet_in_new!D88</f>
        <v>774294.77071068331</v>
      </c>
      <c r="E88" s="67">
        <f>RES_hhdet_in!E88-RES_hhdet_in_new!E88</f>
        <v>1019642.7315785154</v>
      </c>
      <c r="F88" s="67">
        <f>RES_hhdet_in!F88-RES_hhdet_in_new!F88</f>
        <v>745013.34613981354</v>
      </c>
      <c r="G88" s="67">
        <f>RES_hhdet_in!G88-RES_hhdet_in_new!G88</f>
        <v>923031.56355921901</v>
      </c>
      <c r="H88" s="67">
        <f>RES_hhdet_in!H88-RES_hhdet_in_new!H88</f>
        <v>1041211.0432543773</v>
      </c>
      <c r="I88" s="67">
        <f>RES_hhdet_in!I88-RES_hhdet_in_new!I88</f>
        <v>2022669.7346468791</v>
      </c>
      <c r="J88" s="67">
        <f>RES_hhdet_in!J88-RES_hhdet_in_new!J88</f>
        <v>1450724.1279569298</v>
      </c>
      <c r="K88" s="67">
        <f>RES_hhdet_in!K88-RES_hhdet_in_new!K88</f>
        <v>1198190.8901198865</v>
      </c>
      <c r="L88" s="67">
        <f>RES_hhdet_in!L88-RES_hhdet_in_new!L88</f>
        <v>1064769.2456646624</v>
      </c>
      <c r="M88" s="67">
        <f>RES_hhdet_in!M88-RES_hhdet_in_new!M88</f>
        <v>1675967.4224264063</v>
      </c>
      <c r="N88" s="67">
        <f>RES_hhdet_in!N88-RES_hhdet_in_new!N88</f>
        <v>1367001.4819938859</v>
      </c>
      <c r="O88" s="67">
        <f>RES_hhdet_in!O88-RES_hhdet_in_new!O88</f>
        <v>2125231.6913323114</v>
      </c>
      <c r="P88" s="67">
        <f>RES_hhdet_in!P88-RES_hhdet_in_new!P88</f>
        <v>1962443.1600193167</v>
      </c>
      <c r="Q88" s="67">
        <f>RES_hhdet_in!Q88-RES_hhdet_in_new!Q88</f>
        <v>1205980.8626556278</v>
      </c>
    </row>
    <row r="89" spans="1:17" ht="12" customHeight="1" x14ac:dyDescent="0.3">
      <c r="A89" s="23" t="s">
        <v>155</v>
      </c>
      <c r="B89" s="67"/>
      <c r="C89" s="67">
        <f>RES_hhdet_in!C89-RES_hhdet_in_new!C89</f>
        <v>13092.132770780248</v>
      </c>
      <c r="D89" s="67">
        <f>RES_hhdet_in!D89-RES_hhdet_in_new!D89</f>
        <v>13578.444903180171</v>
      </c>
      <c r="E89" s="67">
        <f>RES_hhdet_in!E89-RES_hhdet_in_new!E89</f>
        <v>19754.857329287581</v>
      </c>
      <c r="F89" s="67">
        <f>RES_hhdet_in!F89-RES_hhdet_in_new!F89</f>
        <v>15279.298375829771</v>
      </c>
      <c r="G89" s="67">
        <f>RES_hhdet_in!G89-RES_hhdet_in_new!G89</f>
        <v>48205.968290369696</v>
      </c>
      <c r="H89" s="67">
        <f>RES_hhdet_in!H89-RES_hhdet_in_new!H89</f>
        <v>33559.38743819957</v>
      </c>
      <c r="I89" s="67">
        <f>RES_hhdet_in!I89-RES_hhdet_in_new!I89</f>
        <v>46526.924604452419</v>
      </c>
      <c r="J89" s="67">
        <f>RES_hhdet_in!J89-RES_hhdet_in_new!J89</f>
        <v>17272.619043068902</v>
      </c>
      <c r="K89" s="67">
        <f>RES_hhdet_in!K89-RES_hhdet_in_new!K89</f>
        <v>82124.824888818373</v>
      </c>
      <c r="L89" s="67">
        <f>RES_hhdet_in!L89-RES_hhdet_in_new!L89</f>
        <v>185436.03014413081</v>
      </c>
      <c r="M89" s="67">
        <f>RES_hhdet_in!M89-RES_hhdet_in_new!M89</f>
        <v>163794.17183128261</v>
      </c>
      <c r="N89" s="67">
        <f>RES_hhdet_in!N89-RES_hhdet_in_new!N89</f>
        <v>75612.155904159823</v>
      </c>
      <c r="O89" s="67">
        <f>RES_hhdet_in!O89-RES_hhdet_in_new!O89</f>
        <v>150620.288482756</v>
      </c>
      <c r="P89" s="67">
        <f>RES_hhdet_in!P89-RES_hhdet_in_new!P89</f>
        <v>64803.103508960456</v>
      </c>
      <c r="Q89" s="67">
        <f>RES_hhdet_in!Q89-RES_hhdet_in_new!Q89</f>
        <v>145190.44215316721</v>
      </c>
    </row>
    <row r="90" spans="1:17" ht="12" hidden="1" customHeight="1" x14ac:dyDescent="0.3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3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3">
      <c r="A92" s="23" t="s">
        <v>144</v>
      </c>
      <c r="B92" s="67"/>
      <c r="C92" s="67">
        <f>RES_hhdet_in!C92-RES_hhdet_in_new!C92</f>
        <v>714135.22173628176</v>
      </c>
      <c r="D92" s="67">
        <f>RES_hhdet_in!D92-RES_hhdet_in_new!D92</f>
        <v>878983.20056959987</v>
      </c>
      <c r="E92" s="67">
        <f>RES_hhdet_in!E92-RES_hhdet_in_new!E92</f>
        <v>620058.98406093707</v>
      </c>
      <c r="F92" s="67">
        <f>RES_hhdet_in!F92-RES_hhdet_in_new!F92</f>
        <v>557864.75557607948</v>
      </c>
      <c r="G92" s="67">
        <f>RES_hhdet_in!G92-RES_hhdet_in_new!G92</f>
        <v>535034.4033514302</v>
      </c>
      <c r="H92" s="67">
        <f>RES_hhdet_in!H92-RES_hhdet_in_new!H92</f>
        <v>429058.25107908039</v>
      </c>
      <c r="I92" s="67">
        <f>RES_hhdet_in!I92-RES_hhdet_in_new!I92</f>
        <v>491072.2075468541</v>
      </c>
      <c r="J92" s="67">
        <f>RES_hhdet_in!J92-RES_hhdet_in_new!J92</f>
        <v>439189.78208084882</v>
      </c>
      <c r="K92" s="67">
        <f>RES_hhdet_in!K92-RES_hhdet_in_new!K92</f>
        <v>407759.79013470135</v>
      </c>
      <c r="L92" s="67">
        <f>RES_hhdet_in!L92-RES_hhdet_in_new!L92</f>
        <v>990754.48641108093</v>
      </c>
      <c r="M92" s="67">
        <f>RES_hhdet_in!M92-RES_hhdet_in_new!M92</f>
        <v>301369.79767363326</v>
      </c>
      <c r="N92" s="67">
        <f>RES_hhdet_in!N92-RES_hhdet_in_new!N92</f>
        <v>387436.43680747389</v>
      </c>
      <c r="O92" s="67">
        <f>RES_hhdet_in!O92-RES_hhdet_in_new!O92</f>
        <v>623634.28760335129</v>
      </c>
      <c r="P92" s="67">
        <f>RES_hhdet_in!P92-RES_hhdet_in_new!P92</f>
        <v>262226.87815415894</v>
      </c>
      <c r="Q92" s="67">
        <f>RES_hhdet_in!Q92-RES_hhdet_in_new!Q92</f>
        <v>498812.17797111976</v>
      </c>
    </row>
    <row r="93" spans="1:17" ht="12" customHeight="1" x14ac:dyDescent="0.3">
      <c r="A93" s="23" t="s">
        <v>143</v>
      </c>
      <c r="B93" s="67"/>
      <c r="C93" s="67">
        <f>RES_hhdet_in!C93-RES_hhdet_in_new!C93</f>
        <v>43663.949540914291</v>
      </c>
      <c r="D93" s="67">
        <f>RES_hhdet_in!D93-RES_hhdet_in_new!D93</f>
        <v>41783.825008016735</v>
      </c>
      <c r="E93" s="67">
        <f>RES_hhdet_in!E93-RES_hhdet_in_new!E93</f>
        <v>39227.55647871305</v>
      </c>
      <c r="F93" s="67">
        <f>RES_hhdet_in!F93-RES_hhdet_in_new!F93</f>
        <v>31407.663237036282</v>
      </c>
      <c r="G93" s="67">
        <f>RES_hhdet_in!G93-RES_hhdet_in_new!G93</f>
        <v>38230.533309785424</v>
      </c>
      <c r="H93" s="67">
        <f>RES_hhdet_in!H93-RES_hhdet_in_new!H93</f>
        <v>47966.332395217898</v>
      </c>
      <c r="I93" s="67">
        <f>RES_hhdet_in!I93-RES_hhdet_in_new!I93</f>
        <v>91827.33179112761</v>
      </c>
      <c r="J93" s="67">
        <f>RES_hhdet_in!J93-RES_hhdet_in_new!J93</f>
        <v>101437.8834643173</v>
      </c>
      <c r="K93" s="67">
        <f>RES_hhdet_in!K93-RES_hhdet_in_new!K93</f>
        <v>90061.824953522111</v>
      </c>
      <c r="L93" s="67">
        <f>RES_hhdet_in!L93-RES_hhdet_in_new!L93</f>
        <v>130001.25039517727</v>
      </c>
      <c r="M93" s="67">
        <f>RES_hhdet_in!M93-RES_hhdet_in_new!M93</f>
        <v>69196.093799809751</v>
      </c>
      <c r="N93" s="67">
        <f>RES_hhdet_in!N93-RES_hhdet_in_new!N93</f>
        <v>32817.045766180556</v>
      </c>
      <c r="O93" s="67">
        <f>RES_hhdet_in!O93-RES_hhdet_in_new!O93</f>
        <v>129124.91214767116</v>
      </c>
      <c r="P93" s="67">
        <f>RES_hhdet_in!P93-RES_hhdet_in_new!P93</f>
        <v>59500.271942368403</v>
      </c>
      <c r="Q93" s="67">
        <f>RES_hhdet_in!Q93-RES_hhdet_in_new!Q93</f>
        <v>147737.25815873541</v>
      </c>
    </row>
    <row r="94" spans="1:17" ht="12" hidden="1" customHeight="1" x14ac:dyDescent="0.3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3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3">
      <c r="A96" s="23" t="s">
        <v>142</v>
      </c>
      <c r="B96" s="67"/>
      <c r="C96" s="67">
        <f>RES_hhdet_in!C96-RES_hhdet_in_new!C96</f>
        <v>157029.57428650121</v>
      </c>
      <c r="D96" s="67">
        <f>RES_hhdet_in!D96-RES_hhdet_in_new!D96</f>
        <v>776605.38278323296</v>
      </c>
      <c r="E96" s="67">
        <f>RES_hhdet_in!E96-RES_hhdet_in_new!E96</f>
        <v>385154.32584628015</v>
      </c>
      <c r="F96" s="67">
        <f>RES_hhdet_in!F96-RES_hhdet_in_new!F96</f>
        <v>323124.09970663046</v>
      </c>
      <c r="G96" s="67">
        <f>RES_hhdet_in!G96-RES_hhdet_in_new!G96</f>
        <v>584128.00022423896</v>
      </c>
      <c r="H96" s="67">
        <f>RES_hhdet_in!H96-RES_hhdet_in_new!H96</f>
        <v>871645.3093498667</v>
      </c>
      <c r="I96" s="67">
        <f>RES_hhdet_in!I96-RES_hhdet_in_new!I96</f>
        <v>1102545.9375958764</v>
      </c>
      <c r="J96" s="67">
        <f>RES_hhdet_in!J96-RES_hhdet_in_new!J96</f>
        <v>479966.10872957652</v>
      </c>
      <c r="K96" s="67">
        <f>RES_hhdet_in!K96-RES_hhdet_in_new!K96</f>
        <v>830976.10622753634</v>
      </c>
      <c r="L96" s="67">
        <f>RES_hhdet_in!L96-RES_hhdet_in_new!L96</f>
        <v>1714124.3161986438</v>
      </c>
      <c r="M96" s="67">
        <f>RES_hhdet_in!M96-RES_hhdet_in_new!M96</f>
        <v>1122758.7987908521</v>
      </c>
      <c r="N96" s="67">
        <f>RES_hhdet_in!N96-RES_hhdet_in_new!N96</f>
        <v>1438387.9921786753</v>
      </c>
      <c r="O96" s="67">
        <f>RES_hhdet_in!O96-RES_hhdet_in_new!O96</f>
        <v>894213.03527278826</v>
      </c>
      <c r="P96" s="67">
        <f>RES_hhdet_in!P96-RES_hhdet_in_new!P96</f>
        <v>761475.92762690876</v>
      </c>
      <c r="Q96" s="67">
        <f>RES_hhdet_in!Q96-RES_hhdet_in_new!Q96</f>
        <v>1202576.0138673596</v>
      </c>
    </row>
    <row r="97" spans="1:17" ht="12" customHeight="1" x14ac:dyDescent="0.3">
      <c r="A97" s="23" t="s">
        <v>141</v>
      </c>
      <c r="B97" s="67"/>
      <c r="C97" s="67">
        <f>RES_hhdet_in!C97-RES_hhdet_in_new!C97</f>
        <v>16334.839742975881</v>
      </c>
      <c r="D97" s="67">
        <f>RES_hhdet_in!D97-RES_hhdet_in_new!D97</f>
        <v>15044.748697801122</v>
      </c>
      <c r="E97" s="67">
        <f>RES_hhdet_in!E97-RES_hhdet_in_new!E97</f>
        <v>13610.924877845959</v>
      </c>
      <c r="F97" s="67">
        <f>RES_hhdet_in!F97-RES_hhdet_in_new!F97</f>
        <v>13292.456702732707</v>
      </c>
      <c r="G97" s="67">
        <f>RES_hhdet_in!G97-RES_hhdet_in_new!G97</f>
        <v>40174.346424621472</v>
      </c>
      <c r="H97" s="67">
        <f>RES_hhdet_in!H97-RES_hhdet_in_new!H97</f>
        <v>24617.734109206212</v>
      </c>
      <c r="I97" s="67">
        <f>RES_hhdet_in!I97-RES_hhdet_in_new!I97</f>
        <v>57964.40338169146</v>
      </c>
      <c r="J97" s="67">
        <f>RES_hhdet_in!J97-RES_hhdet_in_new!J97</f>
        <v>62065.132410619815</v>
      </c>
      <c r="K97" s="67">
        <f>RES_hhdet_in!K97-RES_hhdet_in_new!K97</f>
        <v>106601.06215015048</v>
      </c>
      <c r="L97" s="67">
        <f>RES_hhdet_in!L97-RES_hhdet_in_new!L97</f>
        <v>172807.26393116091</v>
      </c>
      <c r="M97" s="67">
        <f>RES_hhdet_in!M97-RES_hhdet_in_new!M97</f>
        <v>115625.47910951611</v>
      </c>
      <c r="N97" s="67">
        <f>RES_hhdet_in!N97-RES_hhdet_in_new!N97</f>
        <v>202853.59891763842</v>
      </c>
      <c r="O97" s="67">
        <f>RES_hhdet_in!O97-RES_hhdet_in_new!O97</f>
        <v>118650.67037121224</v>
      </c>
      <c r="P97" s="67">
        <f>RES_hhdet_in!P97-RES_hhdet_in_new!P97</f>
        <v>93404.552497304598</v>
      </c>
      <c r="Q97" s="67">
        <f>RES_hhdet_in!Q97-RES_hhdet_in_new!Q97</f>
        <v>118049.8086877006</v>
      </c>
    </row>
    <row r="98" spans="1:17" ht="12" hidden="1" customHeight="1" x14ac:dyDescent="0.3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3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3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3">
      <c r="A101" s="23" t="s">
        <v>55</v>
      </c>
      <c r="B101" s="67"/>
      <c r="C101" s="67">
        <f>RES_hhdet_in!C101-RES_hhdet_in_new!C101</f>
        <v>96559.338946365242</v>
      </c>
      <c r="D101" s="67">
        <f>RES_hhdet_in!D101-RES_hhdet_in_new!D101</f>
        <v>191739.18926752883</v>
      </c>
      <c r="E101" s="67">
        <f>RES_hhdet_in!E101-RES_hhdet_in_new!E101</f>
        <v>236521.05772290291</v>
      </c>
      <c r="F101" s="67">
        <f>RES_hhdet_in!F101-RES_hhdet_in_new!F101</f>
        <v>265150.24414425384</v>
      </c>
      <c r="G101" s="67">
        <f>RES_hhdet_in!G101-RES_hhdet_in_new!G101</f>
        <v>203797.79224874079</v>
      </c>
      <c r="H101" s="67">
        <f>RES_hhdet_in!H101-RES_hhdet_in_new!H101</f>
        <v>118116.27295545209</v>
      </c>
      <c r="I101" s="67">
        <f>RES_hhdet_in!I101-RES_hhdet_in_new!I101</f>
        <v>390508.17817142734</v>
      </c>
      <c r="J101" s="67">
        <f>RES_hhdet_in!J101-RES_hhdet_in_new!J101</f>
        <v>353008.48685139744</v>
      </c>
      <c r="K101" s="67">
        <f>RES_hhdet_in!K101-RES_hhdet_in_new!K101</f>
        <v>251513.90264566973</v>
      </c>
      <c r="L101" s="67">
        <f>RES_hhdet_in!L101-RES_hhdet_in_new!L101</f>
        <v>230866.17324851296</v>
      </c>
      <c r="M101" s="67">
        <f>RES_hhdet_in!M101-RES_hhdet_in_new!M101</f>
        <v>301210.12676006724</v>
      </c>
      <c r="N101" s="67">
        <f>RES_hhdet_in!N101-RES_hhdet_in_new!N101</f>
        <v>463658.51830821519</v>
      </c>
      <c r="O101" s="67">
        <f>RES_hhdet_in!O101-RES_hhdet_in_new!O101</f>
        <v>287058.06441944448</v>
      </c>
      <c r="P101" s="67">
        <f>RES_hhdet_in!P101-RES_hhdet_in_new!P101</f>
        <v>180890.38708532869</v>
      </c>
      <c r="Q101" s="67">
        <f>RES_hhdet_in!Q101-RES_hhdet_in_new!Q101</f>
        <v>364575.84336781217</v>
      </c>
    </row>
    <row r="102" spans="1:17" ht="12" customHeight="1" x14ac:dyDescent="0.3">
      <c r="A102" s="23" t="s">
        <v>57</v>
      </c>
      <c r="B102" s="67"/>
      <c r="C102" s="67">
        <f>RES_hhdet_in!C102-RES_hhdet_in_new!C102</f>
        <v>381145.70457575202</v>
      </c>
      <c r="D102" s="67">
        <f>RES_hhdet_in!D102-RES_hhdet_in_new!D102</f>
        <v>1164765.1743627172</v>
      </c>
      <c r="E102" s="67">
        <f>RES_hhdet_in!E102-RES_hhdet_in_new!E102</f>
        <v>1810811.5326175732</v>
      </c>
      <c r="F102" s="67">
        <f>RES_hhdet_in!F102-RES_hhdet_in_new!F102</f>
        <v>1642584.0596853651</v>
      </c>
      <c r="G102" s="67">
        <f>RES_hhdet_in!G102-RES_hhdet_in_new!G102</f>
        <v>1699824.1215176121</v>
      </c>
      <c r="H102" s="67">
        <f>RES_hhdet_in!H102-RES_hhdet_in_new!H102</f>
        <v>1997132.2598628756</v>
      </c>
      <c r="I102" s="67">
        <f>RES_hhdet_in!I102-RES_hhdet_in_new!I102</f>
        <v>2407146.0994198443</v>
      </c>
      <c r="J102" s="67">
        <f>RES_hhdet_in!J102-RES_hhdet_in_new!J102</f>
        <v>3376244.537629752</v>
      </c>
      <c r="K102" s="67">
        <f>RES_hhdet_in!K102-RES_hhdet_in_new!K102</f>
        <v>3346651.8323634556</v>
      </c>
      <c r="L102" s="67">
        <f>RES_hhdet_in!L102-RES_hhdet_in_new!L102</f>
        <v>4099948.5985484952</v>
      </c>
      <c r="M102" s="67">
        <f>RES_hhdet_in!M102-RES_hhdet_in_new!M102</f>
        <v>4685062.3595606461</v>
      </c>
      <c r="N102" s="67">
        <f>RES_hhdet_in!N102-RES_hhdet_in_new!N102</f>
        <v>5242288.8130071769</v>
      </c>
      <c r="O102" s="67">
        <f>RES_hhdet_in!O102-RES_hhdet_in_new!O102</f>
        <v>6066361.6501076352</v>
      </c>
      <c r="P102" s="67">
        <f>RES_hhdet_in!P102-RES_hhdet_in_new!P102</f>
        <v>6712797.1556010852</v>
      </c>
      <c r="Q102" s="67">
        <f>RES_hhdet_in!Q102-RES_hhdet_in_new!Q102</f>
        <v>7436113.8006498814</v>
      </c>
    </row>
    <row r="103" spans="1:17" ht="12" customHeight="1" x14ac:dyDescent="0.3">
      <c r="A103" s="29" t="s">
        <v>140</v>
      </c>
      <c r="B103" s="83"/>
      <c r="C103" s="83">
        <f>RES_hhdet_in!C103-RES_hhdet_in_new!C103</f>
        <v>1428422.6124683509</v>
      </c>
      <c r="D103" s="83">
        <f>RES_hhdet_in!D103-RES_hhdet_in_new!D103</f>
        <v>1496348.2621210425</v>
      </c>
      <c r="E103" s="83">
        <f>RES_hhdet_in!E103-RES_hhdet_in_new!E103</f>
        <v>1226857.7590995249</v>
      </c>
      <c r="F103" s="83">
        <f>RES_hhdet_in!F103-RES_hhdet_in_new!F103</f>
        <v>1113901.2063090107</v>
      </c>
      <c r="G103" s="83">
        <f>RES_hhdet_in!G103-RES_hhdet_in_new!G103</f>
        <v>1524781.2631816403</v>
      </c>
      <c r="H103" s="83">
        <f>RES_hhdet_in!H103-RES_hhdet_in_new!H103</f>
        <v>1723059.9899942663</v>
      </c>
      <c r="I103" s="83">
        <f>RES_hhdet_in!I103-RES_hhdet_in_new!I103</f>
        <v>2684994.8064354202</v>
      </c>
      <c r="J103" s="83">
        <f>RES_hhdet_in!J103-RES_hhdet_in_new!J103</f>
        <v>1125547.1757897467</v>
      </c>
      <c r="K103" s="83">
        <f>RES_hhdet_in!K103-RES_hhdet_in_new!K103</f>
        <v>2162523.8213341553</v>
      </c>
      <c r="L103" s="83">
        <f>RES_hhdet_in!L103-RES_hhdet_in_new!L103</f>
        <v>2731947.8753380775</v>
      </c>
      <c r="M103" s="83">
        <f>RES_hhdet_in!M103-RES_hhdet_in_new!M103</f>
        <v>3427062.8596677976</v>
      </c>
      <c r="N103" s="83">
        <f>RES_hhdet_in!N103-RES_hhdet_in_new!N103</f>
        <v>2990061.8781142104</v>
      </c>
      <c r="O103" s="83">
        <f>RES_hhdet_in!O103-RES_hhdet_in_new!O103</f>
        <v>3261585.1590980543</v>
      </c>
      <c r="P103" s="83">
        <f>RES_hhdet_in!P103-RES_hhdet_in_new!P103</f>
        <v>3257110.6513740784</v>
      </c>
      <c r="Q103" s="83">
        <f>RES_hhdet_in!Q103-RES_hhdet_in_new!Q103</f>
        <v>4076515.533015159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" customHeight="1" x14ac:dyDescent="0.3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3">
      <c r="A107" s="23" t="s">
        <v>153</v>
      </c>
      <c r="B107" s="67"/>
      <c r="C107" s="67">
        <f>RES_hhdet_in!C107-RES_hhdet_in_new!C107</f>
        <v>4367.53076272629</v>
      </c>
      <c r="D107" s="67">
        <f>RES_hhdet_in!D107-RES_hhdet_in_new!D107</f>
        <v>12120.266987104849</v>
      </c>
      <c r="E107" s="67">
        <f>RES_hhdet_in!E107-RES_hhdet_in_new!E107</f>
        <v>6404.5205952751685</v>
      </c>
      <c r="F107" s="67">
        <f>RES_hhdet_in!F107-RES_hhdet_in_new!F107</f>
        <v>4529.9254425560521</v>
      </c>
      <c r="G107" s="67">
        <f>RES_hhdet_in!G107-RES_hhdet_in_new!G107</f>
        <v>5324.5878467725834</v>
      </c>
      <c r="H107" s="67">
        <f>RES_hhdet_in!H107-RES_hhdet_in_new!H107</f>
        <v>2170.2256281795371</v>
      </c>
      <c r="I107" s="67">
        <f>RES_hhdet_in!I107-RES_hhdet_in_new!I107</f>
        <v>5221.5796073403171</v>
      </c>
      <c r="J107" s="67">
        <f>RES_hhdet_in!J107-RES_hhdet_in_new!J107</f>
        <v>3833.6156731944593</v>
      </c>
      <c r="K107" s="67">
        <f>RES_hhdet_in!K107-RES_hhdet_in_new!K107</f>
        <v>13600.526016695771</v>
      </c>
      <c r="L107" s="67">
        <f>RES_hhdet_in!L107-RES_hhdet_in_new!L107</f>
        <v>7576.3931669963677</v>
      </c>
      <c r="M107" s="67">
        <f>RES_hhdet_in!M107-RES_hhdet_in_new!M107</f>
        <v>14637.886516046983</v>
      </c>
      <c r="N107" s="67">
        <f>RES_hhdet_in!N107-RES_hhdet_in_new!N107</f>
        <v>9928.8113363104057</v>
      </c>
      <c r="O107" s="67">
        <f>RES_hhdet_in!O107-RES_hhdet_in_new!O107</f>
        <v>7415.9015018049959</v>
      </c>
      <c r="P107" s="67">
        <f>RES_hhdet_in!P107-RES_hhdet_in_new!P107</f>
        <v>10826.034314946595</v>
      </c>
      <c r="Q107" s="67">
        <f>RES_hhdet_in!Q107-RES_hhdet_in_new!Q107</f>
        <v>3977.3630493592755</v>
      </c>
    </row>
    <row r="108" spans="1:17" ht="12" hidden="1" customHeight="1" x14ac:dyDescent="0.3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" customHeight="1" x14ac:dyDescent="0.3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3">
      <c r="A110" s="23" t="s">
        <v>60</v>
      </c>
      <c r="B110" s="67"/>
      <c r="C110" s="67">
        <f>RES_hhdet_in!C110-RES_hhdet_in_new!C110</f>
        <v>201</v>
      </c>
      <c r="D110" s="67">
        <f>RES_hhdet_in!D110-RES_hhdet_in_new!D110</f>
        <v>370</v>
      </c>
      <c r="E110" s="67">
        <f>RES_hhdet_in!E110-RES_hhdet_in_new!E110</f>
        <v>213</v>
      </c>
      <c r="F110" s="67">
        <f>RES_hhdet_in!F110-RES_hhdet_in_new!F110</f>
        <v>267</v>
      </c>
      <c r="G110" s="67">
        <f>RES_hhdet_in!G110-RES_hhdet_in_new!G110</f>
        <v>185.40339078904816</v>
      </c>
      <c r="H110" s="67">
        <f>RES_hhdet_in!H110-RES_hhdet_in_new!H110</f>
        <v>209.7486547957013</v>
      </c>
      <c r="I110" s="67">
        <f>RES_hhdet_in!I110-RES_hhdet_in_new!I110</f>
        <v>377.5</v>
      </c>
      <c r="J110" s="67">
        <f>RES_hhdet_in!J110-RES_hhdet_in_new!J110</f>
        <v>394</v>
      </c>
      <c r="K110" s="67">
        <f>RES_hhdet_in!K110-RES_hhdet_in_new!K110</f>
        <v>1192.5988622037066</v>
      </c>
      <c r="L110" s="67">
        <f>RES_hhdet_in!L110-RES_hhdet_in_new!L110</f>
        <v>1071.8462976245205</v>
      </c>
      <c r="M110" s="67">
        <f>RES_hhdet_in!M110-RES_hhdet_in_new!M110</f>
        <v>1172.5507493021184</v>
      </c>
      <c r="N110" s="67">
        <f>RES_hhdet_in!N110-RES_hhdet_in_new!N110</f>
        <v>1679.0168997270446</v>
      </c>
      <c r="O110" s="67">
        <f>RES_hhdet_in!O110-RES_hhdet_in_new!O110</f>
        <v>1417.4478332317274</v>
      </c>
      <c r="P110" s="67">
        <f>RES_hhdet_in!P110-RES_hhdet_in_new!P110</f>
        <v>1224</v>
      </c>
      <c r="Q110" s="67">
        <f>RES_hhdet_in!Q110-RES_hhdet_in_new!Q110</f>
        <v>1451.7265790691927</v>
      </c>
    </row>
    <row r="111" spans="1:17" ht="12" customHeight="1" x14ac:dyDescent="0.3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3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3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3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3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3">
      <c r="A116" s="23" t="s">
        <v>142</v>
      </c>
      <c r="B116" s="67"/>
      <c r="C116" s="67">
        <f>RES_hhdet_in!C116-RES_hhdet_in_new!C116</f>
        <v>8906.6129672988791</v>
      </c>
      <c r="D116" s="67">
        <f>RES_hhdet_in!D116-RES_hhdet_in_new!D116</f>
        <v>16633.832866828041</v>
      </c>
      <c r="E116" s="67">
        <f>RES_hhdet_in!E116-RES_hhdet_in_new!E116</f>
        <v>10906.958617967117</v>
      </c>
      <c r="F116" s="67">
        <f>RES_hhdet_in!F116-RES_hhdet_in_new!F116</f>
        <v>9323.8925191359049</v>
      </c>
      <c r="G116" s="67">
        <f>RES_hhdet_in!G116-RES_hhdet_in_new!G116</f>
        <v>5644.4017001043221</v>
      </c>
      <c r="H116" s="67">
        <f>RES_hhdet_in!H116-RES_hhdet_in_new!H116</f>
        <v>2466.8960650795234</v>
      </c>
      <c r="I116" s="67">
        <f>RES_hhdet_in!I116-RES_hhdet_in_new!I116</f>
        <v>5532.151956527955</v>
      </c>
      <c r="J116" s="67">
        <f>RES_hhdet_in!J116-RES_hhdet_in_new!J116</f>
        <v>4320.3124250141336</v>
      </c>
      <c r="K116" s="67">
        <f>RES_hhdet_in!K116-RES_hhdet_in_new!K116</f>
        <v>15321.140169816957</v>
      </c>
      <c r="L116" s="67">
        <f>RES_hhdet_in!L116-RES_hhdet_in_new!L116</f>
        <v>22042.349286248718</v>
      </c>
      <c r="M116" s="67">
        <f>RES_hhdet_in!M116-RES_hhdet_in_new!M116</f>
        <v>25881.562159237816</v>
      </c>
      <c r="N116" s="67">
        <f>RES_hhdet_in!N116-RES_hhdet_in_new!N116</f>
        <v>25543.575417201995</v>
      </c>
      <c r="O116" s="67">
        <f>RES_hhdet_in!O116-RES_hhdet_in_new!O116</f>
        <v>17856.07036311425</v>
      </c>
      <c r="P116" s="67">
        <f>RES_hhdet_in!P116-RES_hhdet_in_new!P116</f>
        <v>14648.124717343608</v>
      </c>
      <c r="Q116" s="67">
        <f>RES_hhdet_in!Q116-RES_hhdet_in_new!Q116</f>
        <v>9097.6464850500197</v>
      </c>
    </row>
    <row r="117" spans="1:17" ht="12" customHeight="1" x14ac:dyDescent="0.3">
      <c r="A117" s="23" t="s">
        <v>141</v>
      </c>
      <c r="B117" s="67"/>
      <c r="C117" s="67">
        <f>RES_hhdet_in!C117-RES_hhdet_in_new!C117</f>
        <v>134.85529542741034</v>
      </c>
      <c r="D117" s="67">
        <f>RES_hhdet_in!D117-RES_hhdet_in_new!D117</f>
        <v>160.37162027680944</v>
      </c>
      <c r="E117" s="67">
        <f>RES_hhdet_in!E117-RES_hhdet_in_new!E117</f>
        <v>176.9434661842642</v>
      </c>
      <c r="F117" s="67">
        <f>RES_hhdet_in!F117-RES_hhdet_in_new!F117</f>
        <v>182.97510856796487</v>
      </c>
      <c r="G117" s="67">
        <f>RES_hhdet_in!G117-RES_hhdet_in_new!G117</f>
        <v>7.3092373183114887</v>
      </c>
      <c r="H117" s="67">
        <f>RES_hhdet_in!H117-RES_hhdet_in_new!H117</f>
        <v>45.810626862960476</v>
      </c>
      <c r="I117" s="67">
        <f>RES_hhdet_in!I117-RES_hhdet_in_new!I117</f>
        <v>152.35402574052569</v>
      </c>
      <c r="J117" s="67">
        <f>RES_hhdet_in!J117-RES_hhdet_in_new!J117</f>
        <v>167.46265760350434</v>
      </c>
      <c r="K117" s="67">
        <f>RES_hhdet_in!K117-RES_hhdet_in_new!K117</f>
        <v>209.07681678800918</v>
      </c>
      <c r="L117" s="67">
        <f>RES_hhdet_in!L117-RES_hhdet_in_new!L117</f>
        <v>399.525666668329</v>
      </c>
      <c r="M117" s="67">
        <f>RES_hhdet_in!M117-RES_hhdet_in_new!M117</f>
        <v>239.01738274581021</v>
      </c>
      <c r="N117" s="67">
        <f>RES_hhdet_in!N117-RES_hhdet_in_new!N117</f>
        <v>1465.1642726495556</v>
      </c>
      <c r="O117" s="67">
        <f>RES_hhdet_in!O117-RES_hhdet_in_new!O117</f>
        <v>1306.2339819853732</v>
      </c>
      <c r="P117" s="67">
        <f>RES_hhdet_in!P117-RES_hhdet_in_new!P117</f>
        <v>626.98080006064265</v>
      </c>
      <c r="Q117" s="67">
        <f>RES_hhdet_in!Q117-RES_hhdet_in_new!Q117</f>
        <v>2161.5431106279366</v>
      </c>
    </row>
    <row r="118" spans="1:17" ht="12" hidden="1" customHeight="1" x14ac:dyDescent="0.3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3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3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3">
      <c r="A121" s="23" t="s">
        <v>57</v>
      </c>
      <c r="B121" s="67"/>
      <c r="C121" s="67">
        <f>RES_hhdet_in!C121-RES_hhdet_in_new!C121</f>
        <v>2555.4757778732956</v>
      </c>
      <c r="D121" s="67">
        <f>RES_hhdet_in!D121-RES_hhdet_in_new!D121</f>
        <v>9772.1442225965784</v>
      </c>
      <c r="E121" s="67">
        <f>RES_hhdet_in!E121-RES_hhdet_in_new!E121</f>
        <v>4339.9999999999864</v>
      </c>
      <c r="F121" s="67">
        <f>RES_hhdet_in!F121-RES_hhdet_in_new!F121</f>
        <v>4515.22952443337</v>
      </c>
      <c r="G121" s="67">
        <f>RES_hhdet_in!G121-RES_hhdet_in_new!G121</f>
        <v>4843.8952713454546</v>
      </c>
      <c r="H121" s="67">
        <f>RES_hhdet_in!H121-RES_hhdet_in_new!H121</f>
        <v>978.89876353880629</v>
      </c>
      <c r="I121" s="67">
        <f>RES_hhdet_in!I121-RES_hhdet_in_new!I121</f>
        <v>4170.0633929569594</v>
      </c>
      <c r="J121" s="67">
        <f>RES_hhdet_in!J121-RES_hhdet_in_new!J121</f>
        <v>3444.548988712716</v>
      </c>
      <c r="K121" s="67">
        <f>RES_hhdet_in!K121-RES_hhdet_in_new!K121</f>
        <v>8962.9288122712587</v>
      </c>
      <c r="L121" s="67">
        <f>RES_hhdet_in!L121-RES_hhdet_in_new!L121</f>
        <v>10338.7262985735</v>
      </c>
      <c r="M121" s="67">
        <f>RES_hhdet_in!M121-RES_hhdet_in_new!M121</f>
        <v>6948.0073806745422</v>
      </c>
      <c r="N121" s="67">
        <f>RES_hhdet_in!N121-RES_hhdet_in_new!N121</f>
        <v>8815.7134321099766</v>
      </c>
      <c r="O121" s="67">
        <f>RES_hhdet_in!O121-RES_hhdet_in_new!O121</f>
        <v>6578.1216577842606</v>
      </c>
      <c r="P121" s="67">
        <f>RES_hhdet_in!P121-RES_hhdet_in_new!P121</f>
        <v>4156.6702366449099</v>
      </c>
      <c r="Q121" s="67">
        <f>RES_hhdet_in!Q121-RES_hhdet_in_new!Q121</f>
        <v>8452.8099347765783</v>
      </c>
    </row>
    <row r="122" spans="1:17" ht="12" customHeight="1" x14ac:dyDescent="0.3">
      <c r="A122" s="29" t="s">
        <v>140</v>
      </c>
      <c r="B122" s="83"/>
      <c r="C122" s="83">
        <f>RES_hhdet_in!C122-RES_hhdet_in_new!C122</f>
        <v>6885.4096209358586</v>
      </c>
      <c r="D122" s="83">
        <f>RES_hhdet_in!D122-RES_hhdet_in_new!D122</f>
        <v>7850.4390600525348</v>
      </c>
      <c r="E122" s="83">
        <f>RES_hhdet_in!E122-RES_hhdet_in_new!E122</f>
        <v>7466.5303334613009</v>
      </c>
      <c r="F122" s="83">
        <f>RES_hhdet_in!F122-RES_hhdet_in_new!F122</f>
        <v>5730.4219170716278</v>
      </c>
      <c r="G122" s="83">
        <f>RES_hhdet_in!G122-RES_hhdet_in_new!G122</f>
        <v>2975.2605870277202</v>
      </c>
      <c r="H122" s="83">
        <f>RES_hhdet_in!H122-RES_hhdet_in_new!H122</f>
        <v>2101.0056882250228</v>
      </c>
      <c r="I122" s="83">
        <f>RES_hhdet_in!I122-RES_hhdet_in_new!I122</f>
        <v>2650.0428995637167</v>
      </c>
      <c r="J122" s="83">
        <f>RES_hhdet_in!J122-RES_hhdet_in_new!J122</f>
        <v>1661.028218761533</v>
      </c>
      <c r="K122" s="83">
        <f>RES_hhdet_in!K122-RES_hhdet_in_new!K122</f>
        <v>6844.0701453724705</v>
      </c>
      <c r="L122" s="83">
        <f>RES_hhdet_in!L122-RES_hhdet_in_new!L122</f>
        <v>8203.4902849296777</v>
      </c>
      <c r="M122" s="83">
        <f>RES_hhdet_in!M122-RES_hhdet_in_new!M122</f>
        <v>19102.448794968492</v>
      </c>
      <c r="N122" s="83">
        <f>RES_hhdet_in!N122-RES_hhdet_in_new!N122</f>
        <v>18050.657391427332</v>
      </c>
      <c r="O122" s="83">
        <f>RES_hhdet_in!O122-RES_hhdet_in_new!O122</f>
        <v>13637.929181598762</v>
      </c>
      <c r="P122" s="83">
        <f>RES_hhdet_in!P122-RES_hhdet_in_new!P122</f>
        <v>12593.841675862161</v>
      </c>
      <c r="Q122" s="83">
        <f>RES_hhdet_in!Q122-RES_hhdet_in_new!Q122</f>
        <v>7710.6838975955288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" customHeight="1" x14ac:dyDescent="0.3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3">
      <c r="A126" s="23" t="s">
        <v>149</v>
      </c>
      <c r="B126" s="67"/>
      <c r="C126" s="67">
        <f>RES_hhdet_in!C126-RES_hhdet_in_new!C126</f>
        <v>1645173.8524359858</v>
      </c>
      <c r="D126" s="67">
        <f>RES_hhdet_in!D126-RES_hhdet_in_new!D126</f>
        <v>753526.35586714209</v>
      </c>
      <c r="E126" s="67">
        <f>RES_hhdet_in!E126-RES_hhdet_in_new!E126</f>
        <v>675689.10241238971</v>
      </c>
      <c r="F126" s="67">
        <f>RES_hhdet_in!F126-RES_hhdet_in_new!F126</f>
        <v>973809.02310488885</v>
      </c>
      <c r="G126" s="67">
        <f>RES_hhdet_in!G126-RES_hhdet_in_new!G126</f>
        <v>835308.66525023954</v>
      </c>
      <c r="H126" s="67">
        <f>RES_hhdet_in!H126-RES_hhdet_in_new!H126</f>
        <v>659917.57094507385</v>
      </c>
      <c r="I126" s="67">
        <f>RES_hhdet_in!I126-RES_hhdet_in_new!I126</f>
        <v>1162160.8103345768</v>
      </c>
      <c r="J126" s="67">
        <f>RES_hhdet_in!J126-RES_hhdet_in_new!J126</f>
        <v>615457.38028322358</v>
      </c>
      <c r="K126" s="67">
        <f>RES_hhdet_in!K126-RES_hhdet_in_new!K126</f>
        <v>872620.10578743124</v>
      </c>
      <c r="L126" s="67">
        <f>RES_hhdet_in!L126-RES_hhdet_in_new!L126</f>
        <v>1160692.7923758309</v>
      </c>
      <c r="M126" s="67">
        <f>RES_hhdet_in!M126-RES_hhdet_in_new!M126</f>
        <v>1098828.7942887149</v>
      </c>
      <c r="N126" s="67">
        <f>RES_hhdet_in!N126-RES_hhdet_in_new!N126</f>
        <v>673804.70648703608</v>
      </c>
      <c r="O126" s="67">
        <f>RES_hhdet_in!O126-RES_hhdet_in_new!O126</f>
        <v>1379660.9935806019</v>
      </c>
      <c r="P126" s="67">
        <f>RES_hhdet_in!P126-RES_hhdet_in_new!P126</f>
        <v>955936.3947960895</v>
      </c>
      <c r="Q126" s="67">
        <f>RES_hhdet_in!Q126-RES_hhdet_in_new!Q126</f>
        <v>784580.13443693274</v>
      </c>
    </row>
    <row r="127" spans="1:17" ht="12" hidden="1" customHeight="1" x14ac:dyDescent="0.3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" customHeight="1" x14ac:dyDescent="0.3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3">
      <c r="A129" s="23" t="s">
        <v>60</v>
      </c>
      <c r="B129" s="67"/>
      <c r="C129" s="67">
        <f>RES_hhdet_in!C129-RES_hhdet_in_new!C129</f>
        <v>39687.25</v>
      </c>
      <c r="D129" s="67">
        <f>RES_hhdet_in!D129-RES_hhdet_in_new!D129</f>
        <v>36220.833870706803</v>
      </c>
      <c r="E129" s="67">
        <f>RES_hhdet_in!E129-RES_hhdet_in_new!E129</f>
        <v>40450.25</v>
      </c>
      <c r="F129" s="67">
        <f>RES_hhdet_in!F129-RES_hhdet_in_new!F129</f>
        <v>63629</v>
      </c>
      <c r="G129" s="67">
        <f>RES_hhdet_in!G129-RES_hhdet_in_new!G129</f>
        <v>65836.000000000015</v>
      </c>
      <c r="H129" s="67">
        <f>RES_hhdet_in!H129-RES_hhdet_in_new!H129</f>
        <v>77439.5</v>
      </c>
      <c r="I129" s="67">
        <f>RES_hhdet_in!I129-RES_hhdet_in_new!I129</f>
        <v>87276</v>
      </c>
      <c r="J129" s="67">
        <f>RES_hhdet_in!J129-RES_hhdet_in_new!J129</f>
        <v>91679.25</v>
      </c>
      <c r="K129" s="67">
        <f>RES_hhdet_in!K129-RES_hhdet_in_new!K129</f>
        <v>96984.253941243995</v>
      </c>
      <c r="L129" s="67">
        <f>RES_hhdet_in!L129-RES_hhdet_in_new!L129</f>
        <v>111089.21603822368</v>
      </c>
      <c r="M129" s="67">
        <f>RES_hhdet_in!M129-RES_hhdet_in_new!M129</f>
        <v>119121.87301468951</v>
      </c>
      <c r="N129" s="67">
        <f>RES_hhdet_in!N129-RES_hhdet_in_new!N129</f>
        <v>89021.670935814298</v>
      </c>
      <c r="O129" s="67">
        <f>RES_hhdet_in!O129-RES_hhdet_in_new!O129</f>
        <v>164227.31249999988</v>
      </c>
      <c r="P129" s="67">
        <f>RES_hhdet_in!P129-RES_hhdet_in_new!P129</f>
        <v>116011.41374702865</v>
      </c>
      <c r="Q129" s="67">
        <f>RES_hhdet_in!Q129-RES_hhdet_in_new!Q129</f>
        <v>120743.07324010905</v>
      </c>
    </row>
    <row r="130" spans="1:17" ht="12" customHeight="1" x14ac:dyDescent="0.3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3">
      <c r="A131" s="23" t="s">
        <v>148</v>
      </c>
      <c r="B131" s="67"/>
      <c r="C131" s="67">
        <f>RES_hhdet_in!C131-RES_hhdet_in_new!C131</f>
        <v>1690466.2286149787</v>
      </c>
      <c r="D131" s="67">
        <f>RES_hhdet_in!D131-RES_hhdet_in_new!D131</f>
        <v>713519.72020434903</v>
      </c>
      <c r="E131" s="67">
        <f>RES_hhdet_in!E131-RES_hhdet_in_new!E131</f>
        <v>667058.58637624257</v>
      </c>
      <c r="F131" s="67">
        <f>RES_hhdet_in!F131-RES_hhdet_in_new!F131</f>
        <v>868781.83118538838</v>
      </c>
      <c r="G131" s="67">
        <f>RES_hhdet_in!G131-RES_hhdet_in_new!G131</f>
        <v>866418.80038636771</v>
      </c>
      <c r="H131" s="67">
        <f>RES_hhdet_in!H131-RES_hhdet_in_new!H131</f>
        <v>746943.22428246029</v>
      </c>
      <c r="I131" s="67">
        <f>RES_hhdet_in!I131-RES_hhdet_in_new!I131</f>
        <v>1285581.2091925335</v>
      </c>
      <c r="J131" s="67">
        <f>RES_hhdet_in!J131-RES_hhdet_in_new!J131</f>
        <v>744851.32812652609</v>
      </c>
      <c r="K131" s="67">
        <f>RES_hhdet_in!K131-RES_hhdet_in_new!K131</f>
        <v>1005978.0581642403</v>
      </c>
      <c r="L131" s="67">
        <f>RES_hhdet_in!L131-RES_hhdet_in_new!L131</f>
        <v>1191622.8931324608</v>
      </c>
      <c r="M131" s="67">
        <f>RES_hhdet_in!M131-RES_hhdet_in_new!M131</f>
        <v>1230982.2685440122</v>
      </c>
      <c r="N131" s="67">
        <f>RES_hhdet_in!N131-RES_hhdet_in_new!N131</f>
        <v>795454.39803977776</v>
      </c>
      <c r="O131" s="67">
        <f>RES_hhdet_in!O131-RES_hhdet_in_new!O131</f>
        <v>1382666.5991356722</v>
      </c>
      <c r="P131" s="67">
        <f>RES_hhdet_in!P131-RES_hhdet_in_new!P131</f>
        <v>1058026.3637151236</v>
      </c>
      <c r="Q131" s="67">
        <f>RES_hhdet_in!Q131-RES_hhdet_in_new!Q131</f>
        <v>876801.59665307379</v>
      </c>
    </row>
    <row r="132" spans="1:17" ht="12" customHeight="1" x14ac:dyDescent="0.3">
      <c r="A132" s="23" t="s">
        <v>147</v>
      </c>
      <c r="B132" s="67"/>
      <c r="C132" s="67">
        <f>RES_hhdet_in!C132-RES_hhdet_in_new!C132</f>
        <v>96159.160515941199</v>
      </c>
      <c r="D132" s="67">
        <f>RES_hhdet_in!D132-RES_hhdet_in_new!D132</f>
        <v>27431.035897724767</v>
      </c>
      <c r="E132" s="67">
        <f>RES_hhdet_in!E132-RES_hhdet_in_new!E132</f>
        <v>102148.50898466763</v>
      </c>
      <c r="F132" s="67">
        <f>RES_hhdet_in!F132-RES_hhdet_in_new!F132</f>
        <v>30847.567649439268</v>
      </c>
      <c r="G132" s="67">
        <f>RES_hhdet_in!G132-RES_hhdet_in_new!G132</f>
        <v>71008.263397169561</v>
      </c>
      <c r="H132" s="67">
        <f>RES_hhdet_in!H132-RES_hhdet_in_new!H132</f>
        <v>43137.343637654354</v>
      </c>
      <c r="I132" s="67">
        <f>RES_hhdet_in!I132-RES_hhdet_in_new!I132</f>
        <v>95916.813682807377</v>
      </c>
      <c r="J132" s="67">
        <f>RES_hhdet_in!J132-RES_hhdet_in_new!J132</f>
        <v>51574.032453669497</v>
      </c>
      <c r="K132" s="67">
        <f>RES_hhdet_in!K132-RES_hhdet_in_new!K132</f>
        <v>162227.51492439606</v>
      </c>
      <c r="L132" s="67">
        <f>RES_hhdet_in!L132-RES_hhdet_in_new!L132</f>
        <v>172535.0446760607</v>
      </c>
      <c r="M132" s="67">
        <f>RES_hhdet_in!M132-RES_hhdet_in_new!M132</f>
        <v>151557.77892326529</v>
      </c>
      <c r="N132" s="67">
        <f>RES_hhdet_in!N132-RES_hhdet_in_new!N132</f>
        <v>46161.387680335742</v>
      </c>
      <c r="O132" s="67">
        <f>RES_hhdet_in!O132-RES_hhdet_in_new!O132</f>
        <v>183480.87517085508</v>
      </c>
      <c r="P132" s="67">
        <f>RES_hhdet_in!P132-RES_hhdet_in_new!P132</f>
        <v>68373.76393300778</v>
      </c>
      <c r="Q132" s="67">
        <f>RES_hhdet_in!Q132-RES_hhdet_in_new!Q132</f>
        <v>70517.487780995434</v>
      </c>
    </row>
    <row r="133" spans="1:17" ht="12" hidden="1" customHeight="1" x14ac:dyDescent="0.3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3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3">
      <c r="A135" s="23" t="s">
        <v>142</v>
      </c>
      <c r="B135" s="67"/>
      <c r="C135" s="67">
        <f>RES_hhdet_in!C135-RES_hhdet_in_new!C135</f>
        <v>197839.91333014402</v>
      </c>
      <c r="D135" s="67">
        <f>RES_hhdet_in!D135-RES_hhdet_in_new!D135</f>
        <v>79221.845278131805</v>
      </c>
      <c r="E135" s="67">
        <f>RES_hhdet_in!E135-RES_hhdet_in_new!E135</f>
        <v>66134.898120234386</v>
      </c>
      <c r="F135" s="67">
        <f>RES_hhdet_in!F135-RES_hhdet_in_new!F135</f>
        <v>101490.34159660463</v>
      </c>
      <c r="G135" s="67">
        <f>RES_hhdet_in!G135-RES_hhdet_in_new!G135</f>
        <v>45811.234019157739</v>
      </c>
      <c r="H135" s="67">
        <f>RES_hhdet_in!H135-RES_hhdet_in_new!H135</f>
        <v>97357.604950729874</v>
      </c>
      <c r="I135" s="67">
        <f>RES_hhdet_in!I135-RES_hhdet_in_new!I135</f>
        <v>91207.797014900891</v>
      </c>
      <c r="J135" s="67">
        <f>RES_hhdet_in!J135-RES_hhdet_in_new!J135</f>
        <v>63797.218449840686</v>
      </c>
      <c r="K135" s="67">
        <f>RES_hhdet_in!K135-RES_hhdet_in_new!K135</f>
        <v>61751.038786423713</v>
      </c>
      <c r="L135" s="67">
        <f>RES_hhdet_in!L135-RES_hhdet_in_new!L135</f>
        <v>175973.32189920923</v>
      </c>
      <c r="M135" s="67">
        <f>RES_hhdet_in!M135-RES_hhdet_in_new!M135</f>
        <v>42871.630634688954</v>
      </c>
      <c r="N135" s="67">
        <f>RES_hhdet_in!N135-RES_hhdet_in_new!N135</f>
        <v>61036.280026290537</v>
      </c>
      <c r="O135" s="67">
        <f>RES_hhdet_in!O135-RES_hhdet_in_new!O135</f>
        <v>46684.466054232165</v>
      </c>
      <c r="P135" s="67">
        <f>RES_hhdet_in!P135-RES_hhdet_in_new!P135</f>
        <v>133433.1935452394</v>
      </c>
      <c r="Q135" s="67">
        <f>RES_hhdet_in!Q135-RES_hhdet_in_new!Q135</f>
        <v>42940.307164121812</v>
      </c>
    </row>
    <row r="136" spans="1:17" ht="12" customHeight="1" x14ac:dyDescent="0.3">
      <c r="A136" s="23" t="s">
        <v>141</v>
      </c>
      <c r="B136" s="67"/>
      <c r="C136" s="67">
        <f>RES_hhdet_in!C136-RES_hhdet_in_new!C136</f>
        <v>1182.6137876026705</v>
      </c>
      <c r="D136" s="67">
        <f>RES_hhdet_in!D136-RES_hhdet_in_new!D136</f>
        <v>2339.4759370953198</v>
      </c>
      <c r="E136" s="67">
        <f>RES_hhdet_in!E136-RES_hhdet_in_new!E136</f>
        <v>2446.4714743059876</v>
      </c>
      <c r="F136" s="67">
        <f>RES_hhdet_in!F136-RES_hhdet_in_new!F136</f>
        <v>1495.3953370261324</v>
      </c>
      <c r="G136" s="67">
        <f>RES_hhdet_in!G136-RES_hhdet_in_new!G136</f>
        <v>738.89701649044582</v>
      </c>
      <c r="H136" s="67">
        <f>RES_hhdet_in!H136-RES_hhdet_in_new!H136</f>
        <v>446.36924463536343</v>
      </c>
      <c r="I136" s="67">
        <f>RES_hhdet_in!I136-RES_hhdet_in_new!I136</f>
        <v>327.28800544298065</v>
      </c>
      <c r="J136" s="67">
        <f>RES_hhdet_in!J136-RES_hhdet_in_new!J136</f>
        <v>15442.58190058075</v>
      </c>
      <c r="K136" s="67">
        <f>RES_hhdet_in!K136-RES_hhdet_in_new!K136</f>
        <v>13282.383656223565</v>
      </c>
      <c r="L136" s="67">
        <f>RES_hhdet_in!L136-RES_hhdet_in_new!L136</f>
        <v>6817.0697453586345</v>
      </c>
      <c r="M136" s="67">
        <f>RES_hhdet_in!M136-RES_hhdet_in_new!M136</f>
        <v>8160.665834547608</v>
      </c>
      <c r="N136" s="67">
        <f>RES_hhdet_in!N136-RES_hhdet_in_new!N136</f>
        <v>871.33723291509705</v>
      </c>
      <c r="O136" s="67">
        <f>RES_hhdet_in!O136-RES_hhdet_in_new!O136</f>
        <v>2647.3914763664434</v>
      </c>
      <c r="P136" s="67">
        <f>RES_hhdet_in!P136-RES_hhdet_in_new!P136</f>
        <v>1974.6474820148906</v>
      </c>
      <c r="Q136" s="67">
        <f>RES_hhdet_in!Q136-RES_hhdet_in_new!Q136</f>
        <v>1622.0794499542681</v>
      </c>
    </row>
    <row r="137" spans="1:17" ht="12" hidden="1" customHeight="1" x14ac:dyDescent="0.3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3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3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3">
      <c r="A140" s="23" t="s">
        <v>57</v>
      </c>
      <c r="B140" s="67"/>
      <c r="C140" s="67">
        <f>RES_hhdet_in!C140-RES_hhdet_in_new!C140</f>
        <v>951016.63216968789</v>
      </c>
      <c r="D140" s="67">
        <f>RES_hhdet_in!D140-RES_hhdet_in_new!D140</f>
        <v>679895.68037065689</v>
      </c>
      <c r="E140" s="67">
        <f>RES_hhdet_in!E140-RES_hhdet_in_new!E140</f>
        <v>435345.49446807289</v>
      </c>
      <c r="F140" s="67">
        <f>RES_hhdet_in!F140-RES_hhdet_in_new!F140</f>
        <v>888543.46624137054</v>
      </c>
      <c r="G140" s="67">
        <f>RES_hhdet_in!G140-RES_hhdet_in_new!G140</f>
        <v>537972.51239933749</v>
      </c>
      <c r="H140" s="67">
        <f>RES_hhdet_in!H140-RES_hhdet_in_new!H140</f>
        <v>579286.74097761896</v>
      </c>
      <c r="I140" s="67">
        <f>RES_hhdet_in!I140-RES_hhdet_in_new!I140</f>
        <v>623644.51368262363</v>
      </c>
      <c r="J140" s="67">
        <f>RES_hhdet_in!J140-RES_hhdet_in_new!J140</f>
        <v>800291.81269325165</v>
      </c>
      <c r="K140" s="67">
        <f>RES_hhdet_in!K140-RES_hhdet_in_new!K140</f>
        <v>1134789.5135239505</v>
      </c>
      <c r="L140" s="67">
        <f>RES_hhdet_in!L140-RES_hhdet_in_new!L140</f>
        <v>892949.40601793514</v>
      </c>
      <c r="M140" s="67">
        <f>RES_hhdet_in!M140-RES_hhdet_in_new!M140</f>
        <v>834780.58803505159</v>
      </c>
      <c r="N140" s="67">
        <f>RES_hhdet_in!N140-RES_hhdet_in_new!N140</f>
        <v>755449.68423434265</v>
      </c>
      <c r="O140" s="67">
        <f>RES_hhdet_in!O140-RES_hhdet_in_new!O140</f>
        <v>1034008.610495807</v>
      </c>
      <c r="P140" s="67">
        <f>RES_hhdet_in!P140-RES_hhdet_in_new!P140</f>
        <v>582379.58650555601</v>
      </c>
      <c r="Q140" s="67">
        <f>RES_hhdet_in!Q140-RES_hhdet_in_new!Q140</f>
        <v>863976.15219835122</v>
      </c>
    </row>
    <row r="141" spans="1:17" ht="12" customHeight="1" x14ac:dyDescent="0.3">
      <c r="A141" s="29" t="s">
        <v>140</v>
      </c>
      <c r="B141" s="83"/>
      <c r="C141" s="83">
        <f>RES_hhdet_in!C141-RES_hhdet_in_new!C141</f>
        <v>1788501.2703318107</v>
      </c>
      <c r="D141" s="83">
        <f>RES_hhdet_in!D141-RES_hhdet_in_new!D141</f>
        <v>1323548.6015160214</v>
      </c>
      <c r="E141" s="83">
        <f>RES_hhdet_in!E141-RES_hhdet_in_new!E141</f>
        <v>1288129.1758935554</v>
      </c>
      <c r="F141" s="83">
        <f>RES_hhdet_in!F141-RES_hhdet_in_new!F141</f>
        <v>1345480.5085098376</v>
      </c>
      <c r="G141" s="83">
        <f>RES_hhdet_in!G141-RES_hhdet_in_new!G141</f>
        <v>1429911.153591224</v>
      </c>
      <c r="H141" s="83">
        <f>RES_hhdet_in!H141-RES_hhdet_in_new!H141</f>
        <v>1101426.2649352797</v>
      </c>
      <c r="I141" s="83">
        <f>RES_hhdet_in!I141-RES_hhdet_in_new!I141</f>
        <v>1877003.8947664425</v>
      </c>
      <c r="J141" s="83">
        <f>RES_hhdet_in!J141-RES_hhdet_in_new!J141</f>
        <v>796990.12869910407</v>
      </c>
      <c r="K141" s="83">
        <f>RES_hhdet_in!K141-RES_hhdet_in_new!K141</f>
        <v>2862526.5072352979</v>
      </c>
      <c r="L141" s="83">
        <f>RES_hhdet_in!L141-RES_hhdet_in_new!L141</f>
        <v>2314488.9459772729</v>
      </c>
      <c r="M141" s="83">
        <f>RES_hhdet_in!M141-RES_hhdet_in_new!M141</f>
        <v>2204555.3041451746</v>
      </c>
      <c r="N141" s="83">
        <f>RES_hhdet_in!N141-RES_hhdet_in_new!N141</f>
        <v>2001984.3072287305</v>
      </c>
      <c r="O141" s="83">
        <f>RES_hhdet_in!O141-RES_hhdet_in_new!O141</f>
        <v>2436931.1165000629</v>
      </c>
      <c r="P141" s="83">
        <f>RES_hhdet_in!P141-RES_hhdet_in_new!P141</f>
        <v>2187107.3314493508</v>
      </c>
      <c r="Q141" s="83">
        <f>RES_hhdet_in!Q141-RES_hhdet_in_new!Q141</f>
        <v>2467633.3061862877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" customHeight="1" x14ac:dyDescent="0.3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3">
      <c r="A145" s="23" t="s">
        <v>60</v>
      </c>
      <c r="B145" s="67"/>
      <c r="C145" s="67">
        <f>RES_hhdet_in!C145-RES_hhdet_in_new!C145</f>
        <v>192594.03457847651</v>
      </c>
      <c r="D145" s="67">
        <f>RES_hhdet_in!D145-RES_hhdet_in_new!D145</f>
        <v>181875.06982266903</v>
      </c>
      <c r="E145" s="67">
        <f>RES_hhdet_in!E145-RES_hhdet_in_new!E145</f>
        <v>218844.76307800735</v>
      </c>
      <c r="F145" s="67">
        <f>RES_hhdet_in!F145-RES_hhdet_in_new!F145</f>
        <v>207289.29145154357</v>
      </c>
      <c r="G145" s="67">
        <f>RES_hhdet_in!G145-RES_hhdet_in_new!G145</f>
        <v>249785.8358486678</v>
      </c>
      <c r="H145" s="67">
        <f>RES_hhdet_in!H145-RES_hhdet_in_new!H145</f>
        <v>246356.80476889596</v>
      </c>
      <c r="I145" s="67">
        <f>RES_hhdet_in!I145-RES_hhdet_in_new!I145</f>
        <v>217288.95126297564</v>
      </c>
      <c r="J145" s="67">
        <f>RES_hhdet_in!J145-RES_hhdet_in_new!J145</f>
        <v>189184.95140232949</v>
      </c>
      <c r="K145" s="67">
        <f>RES_hhdet_in!K145-RES_hhdet_in_new!K145</f>
        <v>204378.45052527692</v>
      </c>
      <c r="L145" s="67">
        <f>RES_hhdet_in!L145-RES_hhdet_in_new!L145</f>
        <v>283693.88841115881</v>
      </c>
      <c r="M145" s="67">
        <f>RES_hhdet_in!M145-RES_hhdet_in_new!M145</f>
        <v>420340.34641676419</v>
      </c>
      <c r="N145" s="67">
        <f>RES_hhdet_in!N145-RES_hhdet_in_new!N145</f>
        <v>404516.33231517352</v>
      </c>
      <c r="O145" s="67">
        <f>RES_hhdet_in!O145-RES_hhdet_in_new!O145</f>
        <v>468028.34508747992</v>
      </c>
      <c r="P145" s="67">
        <f>RES_hhdet_in!P145-RES_hhdet_in_new!P145</f>
        <v>500975.90504671226</v>
      </c>
      <c r="Q145" s="67">
        <f>RES_hhdet_in!Q145-RES_hhdet_in_new!Q145</f>
        <v>621438.35588319367</v>
      </c>
    </row>
    <row r="146" spans="1:17" ht="12.9" customHeight="1" x14ac:dyDescent="0.3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3">
      <c r="A147" s="23" t="s">
        <v>60</v>
      </c>
      <c r="B147" s="67"/>
      <c r="C147" s="67">
        <f>RES_hhdet_in!C147-RES_hhdet_in_new!C147</f>
        <v>87497.799999999988</v>
      </c>
      <c r="D147" s="67">
        <f>RES_hhdet_in!D147-RES_hhdet_in_new!D147</f>
        <v>71347.100000000006</v>
      </c>
      <c r="E147" s="67">
        <f>RES_hhdet_in!E147-RES_hhdet_in_new!E147</f>
        <v>91602.549999999988</v>
      </c>
      <c r="F147" s="67">
        <f>RES_hhdet_in!F147-RES_hhdet_in_new!F147</f>
        <v>85659.099999999977</v>
      </c>
      <c r="G147" s="67">
        <f>RES_hhdet_in!G147-RES_hhdet_in_new!G147</f>
        <v>113864.64999999997</v>
      </c>
      <c r="H147" s="67">
        <f>RES_hhdet_in!H147-RES_hhdet_in_new!H147</f>
        <v>113583.20000000001</v>
      </c>
      <c r="I147" s="67">
        <f>RES_hhdet_in!I147-RES_hhdet_in_new!I147</f>
        <v>110162.15</v>
      </c>
      <c r="J147" s="67">
        <f>RES_hhdet_in!J147-RES_hhdet_in_new!J147</f>
        <v>85080</v>
      </c>
      <c r="K147" s="67">
        <f>RES_hhdet_in!K147-RES_hhdet_in_new!K147</f>
        <v>93145.049999999988</v>
      </c>
      <c r="L147" s="67">
        <f>RES_hhdet_in!L147-RES_hhdet_in_new!L147</f>
        <v>148158.90000000002</v>
      </c>
      <c r="M147" s="67">
        <f>RES_hhdet_in!M147-RES_hhdet_in_new!M147</f>
        <v>208272</v>
      </c>
      <c r="N147" s="67">
        <f>RES_hhdet_in!N147-RES_hhdet_in_new!N147</f>
        <v>186640.00000000003</v>
      </c>
      <c r="O147" s="67">
        <f>RES_hhdet_in!O147-RES_hhdet_in_new!O147</f>
        <v>200412.00000000006</v>
      </c>
      <c r="P147" s="67">
        <f>RES_hhdet_in!P147-RES_hhdet_in_new!P147</f>
        <v>237298.99999999994</v>
      </c>
      <c r="Q147" s="67">
        <f>RES_hhdet_in!Q147-RES_hhdet_in_new!Q147</f>
        <v>281944</v>
      </c>
    </row>
    <row r="148" spans="1:17" ht="12" customHeight="1" x14ac:dyDescent="0.3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3">
      <c r="A149" s="23" t="s">
        <v>144</v>
      </c>
      <c r="B149" s="67"/>
      <c r="C149" s="67">
        <f>RES_hhdet_in!C149-RES_hhdet_in_new!C149</f>
        <v>62758.126109441881</v>
      </c>
      <c r="D149" s="67">
        <f>RES_hhdet_in!D149-RES_hhdet_in_new!D149</f>
        <v>35896.888449485312</v>
      </c>
      <c r="E149" s="67">
        <f>RES_hhdet_in!E149-RES_hhdet_in_new!E149</f>
        <v>126445.15967072385</v>
      </c>
      <c r="F149" s="67">
        <f>RES_hhdet_in!F149-RES_hhdet_in_new!F149</f>
        <v>45664.818913700597</v>
      </c>
      <c r="G149" s="67">
        <f>RES_hhdet_in!G149-RES_hhdet_in_new!G149</f>
        <v>44962.102467090328</v>
      </c>
      <c r="H149" s="67">
        <f>RES_hhdet_in!H149-RES_hhdet_in_new!H149</f>
        <v>31802.15727126849</v>
      </c>
      <c r="I149" s="67">
        <f>RES_hhdet_in!I149-RES_hhdet_in_new!I149</f>
        <v>13330.956188622005</v>
      </c>
      <c r="J149" s="67">
        <f>RES_hhdet_in!J149-RES_hhdet_in_new!J149</f>
        <v>7315.8709764940459</v>
      </c>
      <c r="K149" s="67">
        <f>RES_hhdet_in!K149-RES_hhdet_in_new!K149</f>
        <v>14659.779040074058</v>
      </c>
      <c r="L149" s="67">
        <f>RES_hhdet_in!L149-RES_hhdet_in_new!L149</f>
        <v>14939.52214894198</v>
      </c>
      <c r="M149" s="67">
        <f>RES_hhdet_in!M149-RES_hhdet_in_new!M149</f>
        <v>80388.316361576217</v>
      </c>
      <c r="N149" s="67">
        <f>RES_hhdet_in!N149-RES_hhdet_in_new!N149</f>
        <v>18468.854242455549</v>
      </c>
      <c r="O149" s="67">
        <f>RES_hhdet_in!O149-RES_hhdet_in_new!O149</f>
        <v>16507.026207651128</v>
      </c>
      <c r="P149" s="67">
        <f>RES_hhdet_in!P149-RES_hhdet_in_new!P149</f>
        <v>1079.7994739423832</v>
      </c>
      <c r="Q149" s="67">
        <f>RES_hhdet_in!Q149-RES_hhdet_in_new!Q149</f>
        <v>5342.8718550074273</v>
      </c>
    </row>
    <row r="150" spans="1:17" ht="12" customHeight="1" x14ac:dyDescent="0.3">
      <c r="A150" s="23" t="s">
        <v>143</v>
      </c>
      <c r="B150" s="67"/>
      <c r="C150" s="67">
        <f>RES_hhdet_in!C150-RES_hhdet_in_new!C150</f>
        <v>2371.9441809840164</v>
      </c>
      <c r="D150" s="67">
        <f>RES_hhdet_in!D150-RES_hhdet_in_new!D150</f>
        <v>1599.0524346267182</v>
      </c>
      <c r="E150" s="67">
        <f>RES_hhdet_in!E150-RES_hhdet_in_new!E150</f>
        <v>7368.5326777011051</v>
      </c>
      <c r="F150" s="67">
        <f>RES_hhdet_in!F150-RES_hhdet_in_new!F150</f>
        <v>2367.2730912157654</v>
      </c>
      <c r="G150" s="67">
        <f>RES_hhdet_in!G150-RES_hhdet_in_new!G150</f>
        <v>2690.991164894695</v>
      </c>
      <c r="H150" s="67">
        <f>RES_hhdet_in!H150-RES_hhdet_in_new!H150</f>
        <v>3217.6078908821996</v>
      </c>
      <c r="I150" s="67">
        <f>RES_hhdet_in!I150-RES_hhdet_in_new!I150</f>
        <v>4758.6415236285447</v>
      </c>
      <c r="J150" s="67">
        <f>RES_hhdet_in!J150-RES_hhdet_in_new!J150</f>
        <v>5673.131532083924</v>
      </c>
      <c r="K150" s="67">
        <f>RES_hhdet_in!K150-RES_hhdet_in_new!K150</f>
        <v>4308.0074490563038</v>
      </c>
      <c r="L150" s="67">
        <f>RES_hhdet_in!L150-RES_hhdet_in_new!L150</f>
        <v>6047.2684310717395</v>
      </c>
      <c r="M150" s="67">
        <f>RES_hhdet_in!M150-RES_hhdet_in_new!M150</f>
        <v>11869.88836151201</v>
      </c>
      <c r="N150" s="67">
        <f>RES_hhdet_in!N150-RES_hhdet_in_new!N150</f>
        <v>3217.6607309035962</v>
      </c>
      <c r="O150" s="67">
        <f>RES_hhdet_in!O150-RES_hhdet_in_new!O150</f>
        <v>4175.0162004816175</v>
      </c>
      <c r="P150" s="67">
        <f>RES_hhdet_in!P150-RES_hhdet_in_new!P150</f>
        <v>1743.0409274846168</v>
      </c>
      <c r="Q150" s="67">
        <f>RES_hhdet_in!Q150-RES_hhdet_in_new!Q150</f>
        <v>3400.357176169839</v>
      </c>
    </row>
    <row r="151" spans="1:17" ht="12" hidden="1" customHeight="1" x14ac:dyDescent="0.3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3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3">
      <c r="A153" s="23" t="s">
        <v>142</v>
      </c>
      <c r="B153" s="67"/>
      <c r="C153" s="67">
        <f>RES_hhdet_in!C153-RES_hhdet_in_new!C153</f>
        <v>202709.19635216167</v>
      </c>
      <c r="D153" s="67">
        <f>RES_hhdet_in!D153-RES_hhdet_in_new!D153</f>
        <v>191730.60570652329</v>
      </c>
      <c r="E153" s="67">
        <f>RES_hhdet_in!E153-RES_hhdet_in_new!E153</f>
        <v>198282.08554103645</v>
      </c>
      <c r="F153" s="67">
        <f>RES_hhdet_in!F153-RES_hhdet_in_new!F153</f>
        <v>211504.8607522235</v>
      </c>
      <c r="G153" s="67">
        <f>RES_hhdet_in!G153-RES_hhdet_in_new!G153</f>
        <v>263130.06337718997</v>
      </c>
      <c r="H153" s="67">
        <f>RES_hhdet_in!H153-RES_hhdet_in_new!H153</f>
        <v>265403.94044692453</v>
      </c>
      <c r="I153" s="67">
        <f>RES_hhdet_in!I153-RES_hhdet_in_new!I153</f>
        <v>236372.67215202909</v>
      </c>
      <c r="J153" s="67">
        <f>RES_hhdet_in!J153-RES_hhdet_in_new!J153</f>
        <v>217250.28480675624</v>
      </c>
      <c r="K153" s="67">
        <f>RES_hhdet_in!K153-RES_hhdet_in_new!K153</f>
        <v>464899.07469392498</v>
      </c>
      <c r="L153" s="67">
        <f>RES_hhdet_in!L153-RES_hhdet_in_new!L153</f>
        <v>548399.96801743994</v>
      </c>
      <c r="M153" s="67">
        <f>RES_hhdet_in!M153-RES_hhdet_in_new!M153</f>
        <v>799975.62653413333</v>
      </c>
      <c r="N153" s="67">
        <f>RES_hhdet_in!N153-RES_hhdet_in_new!N153</f>
        <v>726468.63461115211</v>
      </c>
      <c r="O153" s="67">
        <f>RES_hhdet_in!O153-RES_hhdet_in_new!O153</f>
        <v>847178.00454370026</v>
      </c>
      <c r="P153" s="67">
        <f>RES_hhdet_in!P153-RES_hhdet_in_new!P153</f>
        <v>931945.11568951223</v>
      </c>
      <c r="Q153" s="67">
        <f>RES_hhdet_in!Q153-RES_hhdet_in_new!Q153</f>
        <v>934950.29051189288</v>
      </c>
    </row>
    <row r="154" spans="1:17" ht="12" customHeight="1" x14ac:dyDescent="0.3">
      <c r="A154" s="23" t="s">
        <v>141</v>
      </c>
      <c r="B154" s="67"/>
      <c r="C154" s="67">
        <f>RES_hhdet_in!C154-RES_hhdet_in_new!C154</f>
        <v>3171.9616470036126</v>
      </c>
      <c r="D154" s="67">
        <f>RES_hhdet_in!D154-RES_hhdet_in_new!D154</f>
        <v>2792.3948194090808</v>
      </c>
      <c r="E154" s="67">
        <f>RES_hhdet_in!E154-RES_hhdet_in_new!E154</f>
        <v>1965.263093540394</v>
      </c>
      <c r="F154" s="67">
        <f>RES_hhdet_in!F154-RES_hhdet_in_new!F154</f>
        <v>1075.4624743240092</v>
      </c>
      <c r="G154" s="67">
        <f>RES_hhdet_in!G154-RES_hhdet_in_new!G154</f>
        <v>3119.2752145909471</v>
      </c>
      <c r="H154" s="67">
        <f>RES_hhdet_in!H154-RES_hhdet_in_new!H154</f>
        <v>3533.0818958217715</v>
      </c>
      <c r="I154" s="67">
        <f>RES_hhdet_in!I154-RES_hhdet_in_new!I154</f>
        <v>14538.651431556777</v>
      </c>
      <c r="J154" s="67">
        <f>RES_hhdet_in!J154-RES_hhdet_in_new!J154</f>
        <v>4083.4342236126104</v>
      </c>
      <c r="K154" s="67">
        <f>RES_hhdet_in!K154-RES_hhdet_in_new!K154</f>
        <v>20952.126799653837</v>
      </c>
      <c r="L154" s="67">
        <f>RES_hhdet_in!L154-RES_hhdet_in_new!L154</f>
        <v>31496.230890632927</v>
      </c>
      <c r="M154" s="67">
        <f>RES_hhdet_in!M154-RES_hhdet_in_new!M154</f>
        <v>24495.584192955197</v>
      </c>
      <c r="N154" s="67">
        <f>RES_hhdet_in!N154-RES_hhdet_in_new!N154</f>
        <v>36062.700902538607</v>
      </c>
      <c r="O154" s="67">
        <f>RES_hhdet_in!O154-RES_hhdet_in_new!O154</f>
        <v>39241.410005243728</v>
      </c>
      <c r="P154" s="67">
        <f>RES_hhdet_in!P154-RES_hhdet_in_new!P154</f>
        <v>27438.642056842684</v>
      </c>
      <c r="Q154" s="67">
        <f>RES_hhdet_in!Q154-RES_hhdet_in_new!Q154</f>
        <v>105763.13698668854</v>
      </c>
    </row>
    <row r="155" spans="1:17" ht="12" hidden="1" customHeight="1" x14ac:dyDescent="0.3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3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3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3">
      <c r="A158" s="23" t="s">
        <v>57</v>
      </c>
      <c r="B158" s="67"/>
      <c r="C158" s="67">
        <f>RES_hhdet_in!C158-RES_hhdet_in_new!C158</f>
        <v>60070.003843426741</v>
      </c>
      <c r="D158" s="67">
        <f>RES_hhdet_in!D158-RES_hhdet_in_new!D158</f>
        <v>46340.235570558449</v>
      </c>
      <c r="E158" s="67">
        <f>RES_hhdet_in!E158-RES_hhdet_in_new!E158</f>
        <v>62388.662257720862</v>
      </c>
      <c r="F158" s="67">
        <f>RES_hhdet_in!F158-RES_hhdet_in_new!F158</f>
        <v>79875.962249544187</v>
      </c>
      <c r="G158" s="67">
        <f>RES_hhdet_in!G158-RES_hhdet_in_new!G158</f>
        <v>64388.566475990323</v>
      </c>
      <c r="H158" s="67">
        <f>RES_hhdet_in!H158-RES_hhdet_in_new!H158</f>
        <v>52939.525030709046</v>
      </c>
      <c r="I158" s="67">
        <f>RES_hhdet_in!I158-RES_hhdet_in_new!I158</f>
        <v>73623.878735070495</v>
      </c>
      <c r="J158" s="67">
        <f>RES_hhdet_in!J158-RES_hhdet_in_new!J158</f>
        <v>106092.09049811729</v>
      </c>
      <c r="K158" s="67">
        <f>RES_hhdet_in!K158-RES_hhdet_in_new!K158</f>
        <v>95312.692017461901</v>
      </c>
      <c r="L158" s="67">
        <f>RES_hhdet_in!L158-RES_hhdet_in_new!L158</f>
        <v>168781.64264367963</v>
      </c>
      <c r="M158" s="67">
        <f>RES_hhdet_in!M158-RES_hhdet_in_new!M158</f>
        <v>124350.8803480966</v>
      </c>
      <c r="N158" s="67">
        <f>RES_hhdet_in!N158-RES_hhdet_in_new!N158</f>
        <v>155441.35185688612</v>
      </c>
      <c r="O158" s="67">
        <f>RES_hhdet_in!O158-RES_hhdet_in_new!O158</f>
        <v>214847.78437247066</v>
      </c>
      <c r="P158" s="67">
        <f>RES_hhdet_in!P158-RES_hhdet_in_new!P158</f>
        <v>102013.9038910876</v>
      </c>
      <c r="Q158" s="67">
        <f>RES_hhdet_in!Q158-RES_hhdet_in_new!Q158</f>
        <v>177753.23929134486</v>
      </c>
    </row>
    <row r="159" spans="1:17" ht="12" customHeight="1" x14ac:dyDescent="0.3">
      <c r="A159" s="29" t="s">
        <v>140</v>
      </c>
      <c r="B159" s="83"/>
      <c r="C159" s="83">
        <f>RES_hhdet_in!C159-RES_hhdet_in_new!C159</f>
        <v>177923.26254130117</v>
      </c>
      <c r="D159" s="83">
        <f>RES_hhdet_in!D159-RES_hhdet_in_new!D159</f>
        <v>177086.55219860963</v>
      </c>
      <c r="E159" s="83">
        <f>RES_hhdet_in!E159-RES_hhdet_in_new!E159</f>
        <v>195687.5198522562</v>
      </c>
      <c r="F159" s="83">
        <f>RES_hhdet_in!F159-RES_hhdet_in_new!F159</f>
        <v>181845.85443279397</v>
      </c>
      <c r="G159" s="83">
        <f>RES_hhdet_in!G159-RES_hhdet_in_new!G159</f>
        <v>232443.54810014815</v>
      </c>
      <c r="H159" s="83">
        <f>RES_hhdet_in!H159-RES_hhdet_in_new!H159</f>
        <v>268580.63271866611</v>
      </c>
      <c r="I159" s="83">
        <f>RES_hhdet_in!I159-RES_hhdet_in_new!I159</f>
        <v>230155.09026483487</v>
      </c>
      <c r="J159" s="83">
        <f>RES_hhdet_in!J159-RES_hhdet_in_new!J159</f>
        <v>154589.13947272467</v>
      </c>
      <c r="K159" s="83">
        <f>RES_hhdet_in!K159-RES_hhdet_in_new!K159</f>
        <v>478512.23359775369</v>
      </c>
      <c r="L159" s="83">
        <f>RES_hhdet_in!L159-RES_hhdet_in_new!L159</f>
        <v>474574.79769451509</v>
      </c>
      <c r="M159" s="83">
        <f>RES_hhdet_in!M159-RES_hhdet_in_new!M159</f>
        <v>734539.23318179406</v>
      </c>
      <c r="N159" s="83">
        <f>RES_hhdet_in!N159-RES_hhdet_in_new!N159</f>
        <v>659502.95180982864</v>
      </c>
      <c r="O159" s="83">
        <f>RES_hhdet_in!O159-RES_hhdet_in_new!O159</f>
        <v>717234.68795683049</v>
      </c>
      <c r="P159" s="83">
        <f>RES_hhdet_in!P159-RES_hhdet_in_new!P159</f>
        <v>878605.79085157462</v>
      </c>
      <c r="Q159" s="83">
        <f>RES_hhdet_in!Q159-RES_hhdet_in_new!Q159</f>
        <v>895727.53120598232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" customHeight="1" x14ac:dyDescent="0.3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3">
      <c r="A163" s="23" t="s">
        <v>60</v>
      </c>
      <c r="B163" s="67"/>
      <c r="C163" s="67">
        <f>RES_hhdet_in!C163-RES_hhdet_in_new!C163</f>
        <v>590894.48012817651</v>
      </c>
      <c r="D163" s="67">
        <f>RES_hhdet_in!D163-RES_hhdet_in_new!D163</f>
        <v>604363.44584179658</v>
      </c>
      <c r="E163" s="67">
        <f>RES_hhdet_in!E163-RES_hhdet_in_new!E163</f>
        <v>658002.15740176686</v>
      </c>
      <c r="F163" s="67">
        <f>RES_hhdet_in!F163-RES_hhdet_in_new!F163</f>
        <v>534461.10098051827</v>
      </c>
      <c r="G163" s="67">
        <f>RES_hhdet_in!G163-RES_hhdet_in_new!G163</f>
        <v>568520.71090034046</v>
      </c>
      <c r="H163" s="67">
        <f>RES_hhdet_in!H163-RES_hhdet_in_new!H163</f>
        <v>508017.83625445364</v>
      </c>
      <c r="I163" s="67">
        <f>RES_hhdet_in!I163-RES_hhdet_in_new!I163</f>
        <v>516404.9746930718</v>
      </c>
      <c r="J163" s="67">
        <f>RES_hhdet_in!J163-RES_hhdet_in_new!J163</f>
        <v>357188.44266787235</v>
      </c>
      <c r="K163" s="67">
        <f>RES_hhdet_in!K163-RES_hhdet_in_new!K163</f>
        <v>385721.93088156235</v>
      </c>
      <c r="L163" s="67">
        <f>RES_hhdet_in!L163-RES_hhdet_in_new!L163</f>
        <v>359443.15830957494</v>
      </c>
      <c r="M163" s="67">
        <f>RES_hhdet_in!M163-RES_hhdet_in_new!M163</f>
        <v>326065.99416736502</v>
      </c>
      <c r="N163" s="67">
        <f>RES_hhdet_in!N163-RES_hhdet_in_new!N163</f>
        <v>340073.66274712328</v>
      </c>
      <c r="O163" s="67">
        <f>RES_hhdet_in!O163-RES_hhdet_in_new!O163</f>
        <v>279055.78903338296</v>
      </c>
      <c r="P163" s="67">
        <f>RES_hhdet_in!P163-RES_hhdet_in_new!P163</f>
        <v>263231.97877080395</v>
      </c>
      <c r="Q163" s="67">
        <f>RES_hhdet_in!Q163-RES_hhdet_in_new!Q163</f>
        <v>213823.56090450427</v>
      </c>
    </row>
    <row r="164" spans="1:17" ht="12.9" customHeight="1" x14ac:dyDescent="0.3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3">
      <c r="A165" s="23" t="s">
        <v>60</v>
      </c>
      <c r="B165" s="67"/>
      <c r="C165" s="67">
        <f>RES_hhdet_in!C165-RES_hhdet_in_new!C165</f>
        <v>20021</v>
      </c>
      <c r="D165" s="67">
        <f>RES_hhdet_in!D165-RES_hhdet_in_new!D165</f>
        <v>23023.5</v>
      </c>
      <c r="E165" s="67">
        <f>RES_hhdet_in!E165-RES_hhdet_in_new!E165</f>
        <v>20041</v>
      </c>
      <c r="F165" s="67">
        <f>RES_hhdet_in!F165-RES_hhdet_in_new!F165</f>
        <v>25308.75</v>
      </c>
      <c r="G165" s="67">
        <f>RES_hhdet_in!G165-RES_hhdet_in_new!G165</f>
        <v>30158</v>
      </c>
      <c r="H165" s="67">
        <f>RES_hhdet_in!H165-RES_hhdet_in_new!H165</f>
        <v>41197.5</v>
      </c>
      <c r="I165" s="67">
        <f>RES_hhdet_in!I165-RES_hhdet_in_new!I165</f>
        <v>39785.25</v>
      </c>
      <c r="J165" s="67">
        <f>RES_hhdet_in!J165-RES_hhdet_in_new!J165</f>
        <v>44127.5</v>
      </c>
      <c r="K165" s="67">
        <f>RES_hhdet_in!K165-RES_hhdet_in_new!K165</f>
        <v>54397.608299961183</v>
      </c>
      <c r="L165" s="67">
        <f>RES_hhdet_in!L165-RES_hhdet_in_new!L165</f>
        <v>55212.294579239468</v>
      </c>
      <c r="M165" s="67">
        <f>RES_hhdet_in!M165-RES_hhdet_in_new!M165</f>
        <v>26845.676508553443</v>
      </c>
      <c r="N165" s="67">
        <f>RES_hhdet_in!N165-RES_hhdet_in_new!N165</f>
        <v>39101.041841770915</v>
      </c>
      <c r="O165" s="67">
        <f>RES_hhdet_in!O165-RES_hhdet_in_new!O165</f>
        <v>41426.767871570468</v>
      </c>
      <c r="P165" s="67">
        <f>RES_hhdet_in!P165-RES_hhdet_in_new!P165</f>
        <v>56772.717966207463</v>
      </c>
      <c r="Q165" s="67">
        <f>RES_hhdet_in!Q165-RES_hhdet_in_new!Q165</f>
        <v>64761.910723904759</v>
      </c>
    </row>
    <row r="166" spans="1:17" ht="12" customHeight="1" x14ac:dyDescent="0.3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3">
      <c r="A167" s="23" t="s">
        <v>144</v>
      </c>
      <c r="B167" s="67"/>
      <c r="C167" s="67">
        <f>RES_hhdet_in!C167-RES_hhdet_in_new!C167</f>
        <v>364726.50862274523</v>
      </c>
      <c r="D167" s="67">
        <f>RES_hhdet_in!D167-RES_hhdet_in_new!D167</f>
        <v>367937.27667709632</v>
      </c>
      <c r="E167" s="67">
        <f>RES_hhdet_in!E167-RES_hhdet_in_new!E167</f>
        <v>539296.55284665118</v>
      </c>
      <c r="F167" s="67">
        <f>RES_hhdet_in!F167-RES_hhdet_in_new!F167</f>
        <v>483911.71594954416</v>
      </c>
      <c r="G167" s="67">
        <f>RES_hhdet_in!G167-RES_hhdet_in_new!G167</f>
        <v>336239.90818110958</v>
      </c>
      <c r="H167" s="67">
        <f>RES_hhdet_in!H167-RES_hhdet_in_new!H167</f>
        <v>319757.31902682228</v>
      </c>
      <c r="I167" s="67">
        <f>RES_hhdet_in!I167-RES_hhdet_in_new!I167</f>
        <v>187468.48987459557</v>
      </c>
      <c r="J167" s="67">
        <f>RES_hhdet_in!J167-RES_hhdet_in_new!J167</f>
        <v>208186.66341318726</v>
      </c>
      <c r="K167" s="67">
        <f>RES_hhdet_in!K167-RES_hhdet_in_new!K167</f>
        <v>349698.12050883198</v>
      </c>
      <c r="L167" s="67">
        <f>RES_hhdet_in!L167-RES_hhdet_in_new!L167</f>
        <v>461665.85325893329</v>
      </c>
      <c r="M167" s="67">
        <f>RES_hhdet_in!M167-RES_hhdet_in_new!M167</f>
        <v>209367.42725233655</v>
      </c>
      <c r="N167" s="67">
        <f>RES_hhdet_in!N167-RES_hhdet_in_new!N167</f>
        <v>392023.69798051473</v>
      </c>
      <c r="O167" s="67">
        <f>RES_hhdet_in!O167-RES_hhdet_in_new!O167</f>
        <v>329092.84310709918</v>
      </c>
      <c r="P167" s="67">
        <f>RES_hhdet_in!P167-RES_hhdet_in_new!P167</f>
        <v>151981.97515451279</v>
      </c>
      <c r="Q167" s="67">
        <f>RES_hhdet_in!Q167-RES_hhdet_in_new!Q167</f>
        <v>135359.64460165417</v>
      </c>
    </row>
    <row r="168" spans="1:17" ht="12" customHeight="1" x14ac:dyDescent="0.3">
      <c r="A168" s="23" t="s">
        <v>143</v>
      </c>
      <c r="B168" s="67"/>
      <c r="C168" s="67">
        <f>RES_hhdet_in!C168-RES_hhdet_in_new!C168</f>
        <v>21838.225572007639</v>
      </c>
      <c r="D168" s="67">
        <f>RES_hhdet_in!D168-RES_hhdet_in_new!D168</f>
        <v>23368.069242211342</v>
      </c>
      <c r="E168" s="67">
        <f>RES_hhdet_in!E168-RES_hhdet_in_new!E168</f>
        <v>37526.773051981429</v>
      </c>
      <c r="F168" s="67">
        <f>RES_hhdet_in!F168-RES_hhdet_in_new!F168</f>
        <v>38972.769911358613</v>
      </c>
      <c r="G168" s="67">
        <f>RES_hhdet_in!G168-RES_hhdet_in_new!G168</f>
        <v>38688.853847847517</v>
      </c>
      <c r="H168" s="67">
        <f>RES_hhdet_in!H168-RES_hhdet_in_new!H168</f>
        <v>49233.554178711704</v>
      </c>
      <c r="I168" s="67">
        <f>RES_hhdet_in!I168-RES_hhdet_in_new!I168</f>
        <v>49216.328787915983</v>
      </c>
      <c r="J168" s="67">
        <f>RES_hhdet_in!J168-RES_hhdet_in_new!J168</f>
        <v>84232.071570256376</v>
      </c>
      <c r="K168" s="67">
        <f>RES_hhdet_in!K168-RES_hhdet_in_new!K168</f>
        <v>91841.550799786666</v>
      </c>
      <c r="L168" s="67">
        <f>RES_hhdet_in!L168-RES_hhdet_in_new!L168</f>
        <v>126129.24483514801</v>
      </c>
      <c r="M168" s="67">
        <f>RES_hhdet_in!M168-RES_hhdet_in_new!M168</f>
        <v>46585.996213921062</v>
      </c>
      <c r="N168" s="67">
        <f>RES_hhdet_in!N168-RES_hhdet_in_new!N168</f>
        <v>62469.374025093064</v>
      </c>
      <c r="O168" s="67">
        <f>RES_hhdet_in!O168-RES_hhdet_in_new!O168</f>
        <v>52696.14476872985</v>
      </c>
      <c r="P168" s="67">
        <f>RES_hhdet_in!P168-RES_hhdet_in_new!P168</f>
        <v>31361.159716529866</v>
      </c>
      <c r="Q168" s="67">
        <f>RES_hhdet_in!Q168-RES_hhdet_in_new!Q168</f>
        <v>54202.009496228136</v>
      </c>
    </row>
    <row r="169" spans="1:17" ht="12" hidden="1" customHeight="1" x14ac:dyDescent="0.3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3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3">
      <c r="A171" s="23" t="s">
        <v>142</v>
      </c>
      <c r="B171" s="67"/>
      <c r="C171" s="67">
        <f>RES_hhdet_in!C171-RES_hhdet_in_new!C171</f>
        <v>577606.02653579484</v>
      </c>
      <c r="D171" s="67">
        <f>RES_hhdet_in!D171-RES_hhdet_in_new!D171</f>
        <v>600152.014542819</v>
      </c>
      <c r="E171" s="67">
        <f>RES_hhdet_in!E171-RES_hhdet_in_new!E171</f>
        <v>635588.95237343793</v>
      </c>
      <c r="F171" s="67">
        <f>RES_hhdet_in!F171-RES_hhdet_in_new!F171</f>
        <v>538641.15677431924</v>
      </c>
      <c r="G171" s="67">
        <f>RES_hhdet_in!G171-RES_hhdet_in_new!G171</f>
        <v>630997.90377417416</v>
      </c>
      <c r="H171" s="67">
        <f>RES_hhdet_in!H171-RES_hhdet_in_new!H171</f>
        <v>611828.57287210738</v>
      </c>
      <c r="I171" s="67">
        <f>RES_hhdet_in!I171-RES_hhdet_in_new!I171</f>
        <v>755850.32380432822</v>
      </c>
      <c r="J171" s="67">
        <f>RES_hhdet_in!J171-RES_hhdet_in_new!J171</f>
        <v>537360.3942147838</v>
      </c>
      <c r="K171" s="67">
        <f>RES_hhdet_in!K171-RES_hhdet_in_new!K171</f>
        <v>995057.23494019534</v>
      </c>
      <c r="L171" s="67">
        <f>RES_hhdet_in!L171-RES_hhdet_in_new!L171</f>
        <v>900002.37816765811</v>
      </c>
      <c r="M171" s="67">
        <f>RES_hhdet_in!M171-RES_hhdet_in_new!M171</f>
        <v>1492692.1884775157</v>
      </c>
      <c r="N171" s="67">
        <f>RES_hhdet_in!N171-RES_hhdet_in_new!N171</f>
        <v>1184799.1372808954</v>
      </c>
      <c r="O171" s="67">
        <f>RES_hhdet_in!O171-RES_hhdet_in_new!O171</f>
        <v>1037092.7278016579</v>
      </c>
      <c r="P171" s="67">
        <f>RES_hhdet_in!P171-RES_hhdet_in_new!P171</f>
        <v>1415500.4068196851</v>
      </c>
      <c r="Q171" s="67">
        <f>RES_hhdet_in!Q171-RES_hhdet_in_new!Q171</f>
        <v>1028024.6198297229</v>
      </c>
    </row>
    <row r="172" spans="1:17" ht="12" customHeight="1" x14ac:dyDescent="0.3">
      <c r="A172" s="23" t="s">
        <v>141</v>
      </c>
      <c r="B172" s="67"/>
      <c r="C172" s="67">
        <f>RES_hhdet_in!C172-RES_hhdet_in_new!C172</f>
        <v>14542.507085277153</v>
      </c>
      <c r="D172" s="67">
        <f>RES_hhdet_in!D172-RES_hhdet_in_new!D172</f>
        <v>17690.887605135329</v>
      </c>
      <c r="E172" s="67">
        <f>RES_hhdet_in!E172-RES_hhdet_in_new!E172</f>
        <v>18801.605482468556</v>
      </c>
      <c r="F172" s="67">
        <f>RES_hhdet_in!F172-RES_hhdet_in_new!F172</f>
        <v>12249.49675850253</v>
      </c>
      <c r="G172" s="67">
        <f>RES_hhdet_in!G172-RES_hhdet_in_new!G172</f>
        <v>31309.977462964074</v>
      </c>
      <c r="H172" s="67">
        <f>RES_hhdet_in!H172-RES_hhdet_in_new!H172</f>
        <v>29063.27178895213</v>
      </c>
      <c r="I172" s="67">
        <f>RES_hhdet_in!I172-RES_hhdet_in_new!I172</f>
        <v>26191.970005896495</v>
      </c>
      <c r="J172" s="67">
        <f>RES_hhdet_in!J172-RES_hhdet_in_new!J172</f>
        <v>32043.002986036023</v>
      </c>
      <c r="K172" s="67">
        <f>RES_hhdet_in!K172-RES_hhdet_in_new!K172</f>
        <v>113740.11028350049</v>
      </c>
      <c r="L172" s="67">
        <f>RES_hhdet_in!L172-RES_hhdet_in_new!L172</f>
        <v>107848.81258154831</v>
      </c>
      <c r="M172" s="67">
        <f>RES_hhdet_in!M172-RES_hhdet_in_new!M172</f>
        <v>183991.65751489875</v>
      </c>
      <c r="N172" s="67">
        <f>RES_hhdet_in!N172-RES_hhdet_in_new!N172</f>
        <v>87416.605447297829</v>
      </c>
      <c r="O172" s="67">
        <f>RES_hhdet_in!O172-RES_hhdet_in_new!O172</f>
        <v>115939.58858514739</v>
      </c>
      <c r="P172" s="67">
        <f>RES_hhdet_in!P172-RES_hhdet_in_new!P172</f>
        <v>150690.90514119374</v>
      </c>
      <c r="Q172" s="67">
        <f>RES_hhdet_in!Q172-RES_hhdet_in_new!Q172</f>
        <v>193861.88896936382</v>
      </c>
    </row>
    <row r="173" spans="1:17" ht="12" hidden="1" customHeight="1" x14ac:dyDescent="0.3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3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3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3">
      <c r="A176" s="23" t="s">
        <v>57</v>
      </c>
      <c r="B176" s="67"/>
      <c r="C176" s="67">
        <f>RES_hhdet_in!C176-RES_hhdet_in_new!C176</f>
        <v>713560.70060207811</v>
      </c>
      <c r="D176" s="67">
        <f>RES_hhdet_in!D176-RES_hhdet_in_new!D176</f>
        <v>336378.23878732102</v>
      </c>
      <c r="E176" s="67">
        <f>RES_hhdet_in!E176-RES_hhdet_in_new!E176</f>
        <v>433751.45374949742</v>
      </c>
      <c r="F176" s="67">
        <f>RES_hhdet_in!F176-RES_hhdet_in_new!F176</f>
        <v>512365.15516486374</v>
      </c>
      <c r="G176" s="67">
        <f>RES_hhdet_in!G176-RES_hhdet_in_new!G176</f>
        <v>261815.96198418873</v>
      </c>
      <c r="H176" s="67">
        <f>RES_hhdet_in!H176-RES_hhdet_in_new!H176</f>
        <v>278188.44135045767</v>
      </c>
      <c r="I176" s="67">
        <f>RES_hhdet_in!I176-RES_hhdet_in_new!I176</f>
        <v>264075.74748316844</v>
      </c>
      <c r="J176" s="67">
        <f>RES_hhdet_in!J176-RES_hhdet_in_new!J176</f>
        <v>753840.65844520228</v>
      </c>
      <c r="K176" s="67">
        <f>RES_hhdet_in!K176-RES_hhdet_in_new!K176</f>
        <v>333041.49473589187</v>
      </c>
      <c r="L176" s="67">
        <f>RES_hhdet_in!L176-RES_hhdet_in_new!L176</f>
        <v>811384.1552564709</v>
      </c>
      <c r="M176" s="67">
        <f>RES_hhdet_in!M176-RES_hhdet_in_new!M176</f>
        <v>257165.32210413719</v>
      </c>
      <c r="N176" s="67">
        <f>RES_hhdet_in!N176-RES_hhdet_in_new!N176</f>
        <v>534303.83856694726</v>
      </c>
      <c r="O176" s="67">
        <f>RES_hhdet_in!O176-RES_hhdet_in_new!O176</f>
        <v>479070.28374557797</v>
      </c>
      <c r="P176" s="67">
        <f>RES_hhdet_in!P176-RES_hhdet_in_new!P176</f>
        <v>97599.307512215848</v>
      </c>
      <c r="Q176" s="67">
        <f>RES_hhdet_in!Q176-RES_hhdet_in_new!Q176</f>
        <v>196266.16711082341</v>
      </c>
    </row>
    <row r="177" spans="1:17" ht="12" customHeight="1" x14ac:dyDescent="0.3">
      <c r="A177" s="29" t="s">
        <v>140</v>
      </c>
      <c r="B177" s="83"/>
      <c r="C177" s="83">
        <f>RES_hhdet_in!C177-RES_hhdet_in_new!C177</f>
        <v>863386.32205932145</v>
      </c>
      <c r="D177" s="83">
        <f>RES_hhdet_in!D177-RES_hhdet_in_new!D177</f>
        <v>961358.2284616346</v>
      </c>
      <c r="E177" s="83">
        <f>RES_hhdet_in!E177-RES_hhdet_in_new!E177</f>
        <v>805909.19585582963</v>
      </c>
      <c r="F177" s="83">
        <f>RES_hhdet_in!F177-RES_hhdet_in_new!F177</f>
        <v>720571.14716056862</v>
      </c>
      <c r="G177" s="83">
        <f>RES_hhdet_in!G177-RES_hhdet_in_new!G177</f>
        <v>993593.39668190689</v>
      </c>
      <c r="H177" s="83">
        <f>RES_hhdet_in!H177-RES_hhdet_in_new!H177</f>
        <v>798582.06848292449</v>
      </c>
      <c r="I177" s="83">
        <f>RES_hhdet_in!I177-RES_hhdet_in_new!I177</f>
        <v>1360778.9299920658</v>
      </c>
      <c r="J177" s="83">
        <f>RES_hhdet_in!J177-RES_hhdet_in_new!J177</f>
        <v>436344.9879305113</v>
      </c>
      <c r="K177" s="83">
        <f>RES_hhdet_in!K177-RES_hhdet_in_new!K177</f>
        <v>1620429.7256368098</v>
      </c>
      <c r="L177" s="83">
        <f>RES_hhdet_in!L177-RES_hhdet_in_new!L177</f>
        <v>1107012.8164462638</v>
      </c>
      <c r="M177" s="83">
        <f>RES_hhdet_in!M177-RES_hhdet_in_new!M177</f>
        <v>1892175.5102485912</v>
      </c>
      <c r="N177" s="83">
        <f>RES_hhdet_in!N177-RES_hhdet_in_new!N177</f>
        <v>1252614.8699684672</v>
      </c>
      <c r="O177" s="83">
        <f>RES_hhdet_in!O177-RES_hhdet_in_new!O177</f>
        <v>1120476.1417922862</v>
      </c>
      <c r="P177" s="83">
        <f>RES_hhdet_in!P177-RES_hhdet_in_new!P177</f>
        <v>1715735.3813942862</v>
      </c>
      <c r="Q177" s="83">
        <f>RES_hhdet_in!Q177-RES_hhdet_in_new!Q177</f>
        <v>1525449.494832668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259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3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3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" customHeight="1" x14ac:dyDescent="0.3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3">
      <c r="A5" s="23" t="s">
        <v>58</v>
      </c>
      <c r="B5" s="67">
        <v>214939.87499999997</v>
      </c>
      <c r="C5" s="67">
        <v>214131.12499999994</v>
      </c>
      <c r="D5" s="67">
        <v>686458.49999999988</v>
      </c>
      <c r="E5" s="67">
        <v>321382.87499999988</v>
      </c>
      <c r="F5" s="67">
        <v>518520.24999999994</v>
      </c>
      <c r="G5" s="67">
        <v>576584.74999999988</v>
      </c>
      <c r="H5" s="67">
        <v>628645.87499999988</v>
      </c>
      <c r="I5" s="67">
        <v>506287.62499999988</v>
      </c>
      <c r="J5" s="67">
        <v>626910.56249999988</v>
      </c>
      <c r="K5" s="67">
        <v>527309.375</v>
      </c>
      <c r="L5" s="67">
        <v>787781.49999999977</v>
      </c>
      <c r="M5" s="67">
        <v>570674.43749999988</v>
      </c>
      <c r="N5" s="67">
        <v>329380.99999999994</v>
      </c>
      <c r="O5" s="67">
        <v>190522.62499999997</v>
      </c>
      <c r="P5" s="67">
        <v>246744.81249999994</v>
      </c>
      <c r="Q5" s="67">
        <v>149213.81249999994</v>
      </c>
    </row>
    <row r="6" spans="1:17" ht="12" hidden="1" customHeight="1" x14ac:dyDescent="0.3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" customHeight="1" x14ac:dyDescent="0.3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3">
      <c r="A8" s="23" t="s">
        <v>60</v>
      </c>
      <c r="B8" s="67">
        <v>0</v>
      </c>
      <c r="C8" s="67">
        <v>0</v>
      </c>
      <c r="D8" s="67">
        <v>0</v>
      </c>
      <c r="E8" s="67">
        <v>47.999999999999993</v>
      </c>
      <c r="F8" s="67">
        <v>240.43749999999994</v>
      </c>
      <c r="G8" s="67">
        <v>588.99999999999989</v>
      </c>
      <c r="H8" s="67">
        <v>2062.4374999999995</v>
      </c>
      <c r="I8" s="67">
        <v>1400.1249999999998</v>
      </c>
      <c r="J8" s="67">
        <v>14902.624999999996</v>
      </c>
      <c r="K8" s="67">
        <v>25244.999999999996</v>
      </c>
      <c r="L8" s="67">
        <v>35205</v>
      </c>
      <c r="M8" s="67">
        <v>29588.999999999993</v>
      </c>
      <c r="N8" s="67">
        <v>21417.374999999996</v>
      </c>
      <c r="O8" s="67">
        <v>8955</v>
      </c>
      <c r="P8" s="67">
        <v>28319</v>
      </c>
      <c r="Q8" s="67">
        <v>21421.999999999996</v>
      </c>
    </row>
    <row r="9" spans="1:17" ht="12" customHeight="1" x14ac:dyDescent="0.3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3">
      <c r="A10" s="23" t="s">
        <v>171</v>
      </c>
      <c r="B10" s="67">
        <v>213779.28914698056</v>
      </c>
      <c r="C10" s="67">
        <v>185145.74244658955</v>
      </c>
      <c r="D10" s="67">
        <v>619022.25741759385</v>
      </c>
      <c r="E10" s="67">
        <v>252674.55125330749</v>
      </c>
      <c r="F10" s="67">
        <v>429725.52173904725</v>
      </c>
      <c r="G10" s="67">
        <v>512481.27562759328</v>
      </c>
      <c r="H10" s="67">
        <v>526003.45011246146</v>
      </c>
      <c r="I10" s="67">
        <v>333311.43567780685</v>
      </c>
      <c r="J10" s="67">
        <v>405974.82668389997</v>
      </c>
      <c r="K10" s="67">
        <v>326047.99701276654</v>
      </c>
      <c r="L10" s="67">
        <v>490614.56224358955</v>
      </c>
      <c r="M10" s="67">
        <v>308914.32436828368</v>
      </c>
      <c r="N10" s="67">
        <v>218726.3317620281</v>
      </c>
      <c r="O10" s="67">
        <v>135869.41271053979</v>
      </c>
      <c r="P10" s="67">
        <v>151499.34630746639</v>
      </c>
      <c r="Q10" s="67">
        <v>86347.675490044639</v>
      </c>
    </row>
    <row r="11" spans="1:17" ht="12" customHeight="1" x14ac:dyDescent="0.3">
      <c r="A11" s="23" t="s">
        <v>144</v>
      </c>
      <c r="B11" s="67">
        <v>0</v>
      </c>
      <c r="C11" s="67">
        <v>25826.729893166033</v>
      </c>
      <c r="D11" s="67">
        <v>62213.857127437856</v>
      </c>
      <c r="E11" s="67">
        <v>21295.217939458515</v>
      </c>
      <c r="F11" s="67">
        <v>58707.187397380694</v>
      </c>
      <c r="G11" s="67">
        <v>47288.174547080896</v>
      </c>
      <c r="H11" s="67">
        <v>44379.574366398214</v>
      </c>
      <c r="I11" s="67">
        <v>60875.171887138349</v>
      </c>
      <c r="J11" s="67">
        <v>102997.45937920353</v>
      </c>
      <c r="K11" s="67">
        <v>58687.881722712744</v>
      </c>
      <c r="L11" s="67">
        <v>63182.067710042509</v>
      </c>
      <c r="M11" s="67">
        <v>52029.174736719193</v>
      </c>
      <c r="N11" s="67">
        <v>23149.691723227636</v>
      </c>
      <c r="O11" s="67">
        <v>10827.285897739868</v>
      </c>
      <c r="P11" s="67">
        <v>31459.461212086844</v>
      </c>
      <c r="Q11" s="67">
        <v>9913.064460207077</v>
      </c>
    </row>
    <row r="12" spans="1:17" ht="12" customHeight="1" x14ac:dyDescent="0.3">
      <c r="A12" s="23" t="s">
        <v>143</v>
      </c>
      <c r="B12" s="67">
        <v>1160.5858530194093</v>
      </c>
      <c r="C12" s="67">
        <v>3120.1547306112843</v>
      </c>
      <c r="D12" s="67">
        <v>4732.9337837784688</v>
      </c>
      <c r="E12" s="67">
        <v>2996.8207538717588</v>
      </c>
      <c r="F12" s="67">
        <v>3626.4179764802525</v>
      </c>
      <c r="G12" s="67">
        <v>8412.4039592892477</v>
      </c>
      <c r="H12" s="67">
        <v>11929.797725918022</v>
      </c>
      <c r="I12" s="67">
        <v>7498.8515805749976</v>
      </c>
      <c r="J12" s="67">
        <v>8019.1872131959717</v>
      </c>
      <c r="K12" s="67">
        <v>3863.0993609314919</v>
      </c>
      <c r="L12" s="67">
        <v>7858.8856250219205</v>
      </c>
      <c r="M12" s="67">
        <v>5169.8601418090675</v>
      </c>
      <c r="N12" s="67">
        <v>964.34026196651007</v>
      </c>
      <c r="O12" s="67">
        <v>1809.4133020007555</v>
      </c>
      <c r="P12" s="67">
        <v>4024.9355578521713</v>
      </c>
      <c r="Q12" s="67">
        <v>4080.3121736786893</v>
      </c>
    </row>
    <row r="13" spans="1:17" ht="12" hidden="1" customHeight="1" x14ac:dyDescent="0.3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3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3">
      <c r="A15" s="23" t="s">
        <v>142</v>
      </c>
      <c r="B15" s="67">
        <v>0</v>
      </c>
      <c r="C15" s="67">
        <v>38.49792963309033</v>
      </c>
      <c r="D15" s="67">
        <v>487.86043537514985</v>
      </c>
      <c r="E15" s="67">
        <v>44251.447778828471</v>
      </c>
      <c r="F15" s="67">
        <v>26352.464954704708</v>
      </c>
      <c r="G15" s="67">
        <v>7339.878776714304</v>
      </c>
      <c r="H15" s="67">
        <v>45907.743070786251</v>
      </c>
      <c r="I15" s="67">
        <v>86346.97314066859</v>
      </c>
      <c r="J15" s="67">
        <v>100506.44774611418</v>
      </c>
      <c r="K15" s="67">
        <v>120473.41182241883</v>
      </c>
      <c r="L15" s="67">
        <v>195790.94621790887</v>
      </c>
      <c r="M15" s="67">
        <v>173591.19814940559</v>
      </c>
      <c r="N15" s="67">
        <v>77914.16689507394</v>
      </c>
      <c r="O15" s="67">
        <v>38123.489073712597</v>
      </c>
      <c r="P15" s="67">
        <v>57200.043773312922</v>
      </c>
      <c r="Q15" s="67">
        <v>40281.430235342399</v>
      </c>
    </row>
    <row r="16" spans="1:17" ht="12" customHeight="1" x14ac:dyDescent="0.3">
      <c r="A16" s="23" t="s">
        <v>141</v>
      </c>
      <c r="B16" s="67">
        <v>0</v>
      </c>
      <c r="C16" s="67">
        <v>0</v>
      </c>
      <c r="D16" s="67">
        <v>1.5912358145707119</v>
      </c>
      <c r="E16" s="67">
        <v>164.83727453371932</v>
      </c>
      <c r="F16" s="67">
        <v>108.65793238703486</v>
      </c>
      <c r="G16" s="67">
        <v>1063.0170893222116</v>
      </c>
      <c r="H16" s="67">
        <v>425.30972443594464</v>
      </c>
      <c r="I16" s="67">
        <v>18255.192713811095</v>
      </c>
      <c r="J16" s="67">
        <v>9412.6414775862522</v>
      </c>
      <c r="K16" s="67">
        <v>18236.985081170318</v>
      </c>
      <c r="L16" s="67">
        <v>30335.03820343702</v>
      </c>
      <c r="M16" s="67">
        <v>30969.88010378235</v>
      </c>
      <c r="N16" s="67">
        <v>8626.469357703756</v>
      </c>
      <c r="O16" s="67">
        <v>3893.0240160069466</v>
      </c>
      <c r="P16" s="67">
        <v>2561.0256492816202</v>
      </c>
      <c r="Q16" s="67">
        <v>8591.3301407271447</v>
      </c>
    </row>
    <row r="17" spans="1:17" ht="12" hidden="1" customHeight="1" x14ac:dyDescent="0.3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3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3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3">
      <c r="A20" s="23" t="s">
        <v>58</v>
      </c>
      <c r="B20" s="67">
        <v>181399.40324353566</v>
      </c>
      <c r="C20" s="67">
        <v>84706.878487282083</v>
      </c>
      <c r="D20" s="67">
        <v>196408.41262440319</v>
      </c>
      <c r="E20" s="67">
        <v>37397.809207535189</v>
      </c>
      <c r="F20" s="67">
        <v>117262.44819156632</v>
      </c>
      <c r="G20" s="67">
        <v>181345.82620166044</v>
      </c>
      <c r="H20" s="67">
        <v>171787.57913849491</v>
      </c>
      <c r="I20" s="67">
        <v>102019.87207814524</v>
      </c>
      <c r="J20" s="67">
        <v>184816.17524241487</v>
      </c>
      <c r="K20" s="67">
        <v>132236.55803883166</v>
      </c>
      <c r="L20" s="67">
        <v>170844.849118529</v>
      </c>
      <c r="M20" s="67">
        <v>110333.30304626032</v>
      </c>
      <c r="N20" s="67">
        <v>123754.32018155511</v>
      </c>
      <c r="O20" s="67">
        <v>78475.250925799715</v>
      </c>
      <c r="P20" s="67">
        <v>121181.60628149612</v>
      </c>
      <c r="Q20" s="67">
        <v>95131.707992489668</v>
      </c>
    </row>
    <row r="21" spans="1:17" ht="12" customHeight="1" x14ac:dyDescent="0.3">
      <c r="A21" s="23" t="s">
        <v>57</v>
      </c>
      <c r="B21" s="67">
        <v>29644.451187891027</v>
      </c>
      <c r="C21" s="67">
        <v>60464.097100970095</v>
      </c>
      <c r="D21" s="67">
        <v>88852.276319082506</v>
      </c>
      <c r="E21" s="67">
        <v>14375.603403239511</v>
      </c>
      <c r="F21" s="67">
        <v>91366.401580247039</v>
      </c>
      <c r="G21" s="67">
        <v>64311.466013382604</v>
      </c>
      <c r="H21" s="67">
        <v>211633.56523760303</v>
      </c>
      <c r="I21" s="67">
        <v>151756.62435125781</v>
      </c>
      <c r="J21" s="67">
        <v>69961.420331550849</v>
      </c>
      <c r="K21" s="67">
        <v>54971.183170933262</v>
      </c>
      <c r="L21" s="67">
        <v>72736.226296755965</v>
      </c>
      <c r="M21" s="67">
        <v>38684.539382150782</v>
      </c>
      <c r="N21" s="67">
        <v>36017.723629142616</v>
      </c>
      <c r="O21" s="67">
        <v>20495.601965168335</v>
      </c>
      <c r="P21" s="67">
        <v>70592.216009463067</v>
      </c>
      <c r="Q21" s="67">
        <v>23173.60402116146</v>
      </c>
    </row>
    <row r="22" spans="1:17" ht="12" customHeight="1" x14ac:dyDescent="0.3">
      <c r="A22" s="29" t="s">
        <v>140</v>
      </c>
      <c r="B22" s="83">
        <v>3896.0205685732735</v>
      </c>
      <c r="C22" s="83">
        <v>68960.149411747785</v>
      </c>
      <c r="D22" s="83">
        <v>401197.81105651427</v>
      </c>
      <c r="E22" s="83">
        <v>269609.46238922526</v>
      </c>
      <c r="F22" s="83">
        <v>309891.40022818651</v>
      </c>
      <c r="G22" s="83">
        <v>330927.4577849569</v>
      </c>
      <c r="H22" s="83">
        <v>245224.730623902</v>
      </c>
      <c r="I22" s="83">
        <v>252511.12857059686</v>
      </c>
      <c r="J22" s="83">
        <v>372132.96692603419</v>
      </c>
      <c r="K22" s="83">
        <v>340101.63379023504</v>
      </c>
      <c r="L22" s="83">
        <v>544200.42458471493</v>
      </c>
      <c r="M22" s="83">
        <v>421656.59507158888</v>
      </c>
      <c r="N22" s="83">
        <v>169608.9561893022</v>
      </c>
      <c r="O22" s="83">
        <v>91551.77210903191</v>
      </c>
      <c r="P22" s="83">
        <v>54970.990209040785</v>
      </c>
      <c r="Q22" s="83">
        <v>30908.500486348828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" customHeight="1" x14ac:dyDescent="0.3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3">
      <c r="A26" s="23" t="s">
        <v>84</v>
      </c>
      <c r="B26" s="67">
        <v>49378.687499999993</v>
      </c>
      <c r="C26" s="67">
        <v>50190.124999999993</v>
      </c>
      <c r="D26" s="67">
        <v>102827.74999999997</v>
      </c>
      <c r="E26" s="67">
        <v>54032.999999999993</v>
      </c>
      <c r="F26" s="67">
        <v>105410.6875</v>
      </c>
      <c r="G26" s="67">
        <v>114421.62499999999</v>
      </c>
      <c r="H26" s="67">
        <v>204897.12499999994</v>
      </c>
      <c r="I26" s="67">
        <v>213595.125</v>
      </c>
      <c r="J26" s="67">
        <v>188981.12499999994</v>
      </c>
      <c r="K26" s="67">
        <v>141336.37499999997</v>
      </c>
      <c r="L26" s="67">
        <v>190652.43749999997</v>
      </c>
      <c r="M26" s="67">
        <v>202139.18749999991</v>
      </c>
      <c r="N26" s="67">
        <v>93330.562499999985</v>
      </c>
      <c r="O26" s="67">
        <v>126432.87499999997</v>
      </c>
      <c r="P26" s="67">
        <v>108753.56249999999</v>
      </c>
      <c r="Q26" s="67">
        <v>39160.749999999993</v>
      </c>
    </row>
    <row r="27" spans="1:17" ht="12" hidden="1" customHeight="1" x14ac:dyDescent="0.3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" customHeight="1" x14ac:dyDescent="0.3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3">
      <c r="A29" s="23" t="s">
        <v>60</v>
      </c>
      <c r="B29" s="67">
        <v>9.9999999999999982</v>
      </c>
      <c r="C29" s="67">
        <v>0</v>
      </c>
      <c r="D29" s="67">
        <v>0</v>
      </c>
      <c r="E29" s="67">
        <v>0</v>
      </c>
      <c r="F29" s="67">
        <v>0</v>
      </c>
      <c r="G29" s="67">
        <v>28.999999999999993</v>
      </c>
      <c r="H29" s="67">
        <v>14270.249999999998</v>
      </c>
      <c r="I29" s="67">
        <v>11552.999999999998</v>
      </c>
      <c r="J29" s="67">
        <v>22191.749999999996</v>
      </c>
      <c r="K29" s="67">
        <v>26170.749999999996</v>
      </c>
      <c r="L29" s="67">
        <v>22920.499999999996</v>
      </c>
      <c r="M29" s="67">
        <v>36561</v>
      </c>
      <c r="N29" s="67">
        <v>13175.999999999998</v>
      </c>
      <c r="O29" s="67">
        <v>26155.999999999993</v>
      </c>
      <c r="P29" s="67">
        <v>28830.749999999996</v>
      </c>
      <c r="Q29" s="67">
        <v>13115</v>
      </c>
    </row>
    <row r="30" spans="1:17" ht="12" customHeight="1" x14ac:dyDescent="0.3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3">
      <c r="A31" s="23" t="s">
        <v>169</v>
      </c>
      <c r="B31" s="67">
        <v>40380.499999999993</v>
      </c>
      <c r="C31" s="67">
        <v>29575.544709890259</v>
      </c>
      <c r="D31" s="67">
        <v>80538.188693817356</v>
      </c>
      <c r="E31" s="67">
        <v>39422.4899189098</v>
      </c>
      <c r="F31" s="67">
        <v>58290.010130478928</v>
      </c>
      <c r="G31" s="67">
        <v>82128.802778578101</v>
      </c>
      <c r="H31" s="67">
        <v>154360.55642261566</v>
      </c>
      <c r="I31" s="67">
        <v>153830.41695275018</v>
      </c>
      <c r="J31" s="67">
        <v>123112.61716074415</v>
      </c>
      <c r="K31" s="67">
        <v>77525.429131801648</v>
      </c>
      <c r="L31" s="67">
        <v>112929.59932667718</v>
      </c>
      <c r="M31" s="67">
        <v>98864.20362329614</v>
      </c>
      <c r="N31" s="67">
        <v>59602.487681302431</v>
      </c>
      <c r="O31" s="67">
        <v>93962.63141539623</v>
      </c>
      <c r="P31" s="67">
        <v>58392.469760969136</v>
      </c>
      <c r="Q31" s="67">
        <v>11709.052292772638</v>
      </c>
    </row>
    <row r="32" spans="1:17" ht="12" customHeight="1" x14ac:dyDescent="0.3">
      <c r="A32" s="23" t="s">
        <v>168</v>
      </c>
      <c r="B32" s="67">
        <v>5.6291158064547231</v>
      </c>
      <c r="C32" s="67">
        <v>1591.1475607988971</v>
      </c>
      <c r="D32" s="67">
        <v>998.58700205823811</v>
      </c>
      <c r="E32" s="67">
        <v>2342.363374900639</v>
      </c>
      <c r="F32" s="67">
        <v>3355.7703891337205</v>
      </c>
      <c r="G32" s="67">
        <v>5649.7783993161165</v>
      </c>
      <c r="H32" s="67">
        <v>13962.34058320304</v>
      </c>
      <c r="I32" s="67">
        <v>24123.443961866462</v>
      </c>
      <c r="J32" s="67">
        <v>34388.380617016686</v>
      </c>
      <c r="K32" s="67">
        <v>28899.3910092964</v>
      </c>
      <c r="L32" s="67">
        <v>37703.646015122336</v>
      </c>
      <c r="M32" s="67">
        <v>22521.266344010008</v>
      </c>
      <c r="N32" s="67">
        <v>16545.611435727405</v>
      </c>
      <c r="O32" s="67">
        <v>18117.535782033672</v>
      </c>
      <c r="P32" s="67">
        <v>14604.799865071225</v>
      </c>
      <c r="Q32" s="67">
        <v>7848.3085446386522</v>
      </c>
    </row>
    <row r="33" spans="1:17" ht="12" hidden="1" customHeight="1" x14ac:dyDescent="0.3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3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3">
      <c r="A35" s="23" t="s">
        <v>142</v>
      </c>
      <c r="B35" s="67">
        <v>6763.1576095465043</v>
      </c>
      <c r="C35" s="67">
        <v>14174.586464652049</v>
      </c>
      <c r="D35" s="67">
        <v>13250.013546003778</v>
      </c>
      <c r="E35" s="67">
        <v>10016.687061352437</v>
      </c>
      <c r="F35" s="67">
        <v>33761.420833750242</v>
      </c>
      <c r="G35" s="67">
        <v>23103.377918873477</v>
      </c>
      <c r="H35" s="67">
        <v>27906.574391845679</v>
      </c>
      <c r="I35" s="67">
        <v>29235.633862140414</v>
      </c>
      <c r="J35" s="67">
        <v>25961.753785289802</v>
      </c>
      <c r="K35" s="67">
        <v>26983.996059044744</v>
      </c>
      <c r="L35" s="67">
        <v>32807.382959737151</v>
      </c>
      <c r="M35" s="67">
        <v>62802.721362559692</v>
      </c>
      <c r="N35" s="67">
        <v>8777.7160613338274</v>
      </c>
      <c r="O35" s="67">
        <v>11751.107922990459</v>
      </c>
      <c r="P35" s="67">
        <v>27516.246013811637</v>
      </c>
      <c r="Q35" s="67">
        <v>15517.624147068</v>
      </c>
    </row>
    <row r="36" spans="1:17" ht="12" customHeight="1" x14ac:dyDescent="0.3">
      <c r="A36" s="23" t="s">
        <v>141</v>
      </c>
      <c r="B36" s="67">
        <v>2229.4007746470393</v>
      </c>
      <c r="C36" s="67">
        <v>4848.8462646587886</v>
      </c>
      <c r="D36" s="67">
        <v>8040.9607581206092</v>
      </c>
      <c r="E36" s="67">
        <v>2251.4596448371167</v>
      </c>
      <c r="F36" s="67">
        <v>10003.486146637104</v>
      </c>
      <c r="G36" s="67">
        <v>3539.6659032322923</v>
      </c>
      <c r="H36" s="67">
        <v>8667.6536023355875</v>
      </c>
      <c r="I36" s="67">
        <v>6405.6302232429316</v>
      </c>
      <c r="J36" s="67">
        <v>5518.3734369493141</v>
      </c>
      <c r="K36" s="67">
        <v>7927.5587998571928</v>
      </c>
      <c r="L36" s="67">
        <v>7211.8091984632956</v>
      </c>
      <c r="M36" s="67">
        <v>17950.996170134091</v>
      </c>
      <c r="N36" s="67">
        <v>8404.7473216363178</v>
      </c>
      <c r="O36" s="67">
        <v>2601.5998795796204</v>
      </c>
      <c r="P36" s="67">
        <v>8240.0468601479806</v>
      </c>
      <c r="Q36" s="67">
        <v>4085.765015520702</v>
      </c>
    </row>
    <row r="37" spans="1:17" ht="12" hidden="1" customHeight="1" x14ac:dyDescent="0.3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3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3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3">
      <c r="A40" s="23" t="s">
        <v>57</v>
      </c>
      <c r="B40" s="67">
        <v>64.925321911633191</v>
      </c>
      <c r="C40" s="67">
        <v>3535.7836604177205</v>
      </c>
      <c r="D40" s="67">
        <v>41755.386694808643</v>
      </c>
      <c r="E40" s="67">
        <v>12972.633930619719</v>
      </c>
      <c r="F40" s="67">
        <v>44959.897353405147</v>
      </c>
      <c r="G40" s="67">
        <v>26568.410815199819</v>
      </c>
      <c r="H40" s="67">
        <v>35512.257172165875</v>
      </c>
      <c r="I40" s="67">
        <v>46084.031051697442</v>
      </c>
      <c r="J40" s="67">
        <v>105394.49387165082</v>
      </c>
      <c r="K40" s="67">
        <v>40012.811077241538</v>
      </c>
      <c r="L40" s="67">
        <v>56002.748504061412</v>
      </c>
      <c r="M40" s="67">
        <v>49417.532033606025</v>
      </c>
      <c r="N40" s="67">
        <v>5623.5616745472944</v>
      </c>
      <c r="O40" s="67">
        <v>34116.511647431347</v>
      </c>
      <c r="P40" s="67">
        <v>11666.573829637397</v>
      </c>
      <c r="Q40" s="67">
        <v>7838.4413615980811</v>
      </c>
    </row>
    <row r="41" spans="1:17" ht="12" customHeight="1" x14ac:dyDescent="0.3">
      <c r="A41" s="29" t="s">
        <v>140</v>
      </c>
      <c r="B41" s="83">
        <v>49313.762178088356</v>
      </c>
      <c r="C41" s="83">
        <v>46654.341339582279</v>
      </c>
      <c r="D41" s="83">
        <v>61072.363305191335</v>
      </c>
      <c r="E41" s="83">
        <v>41060.366069380274</v>
      </c>
      <c r="F41" s="83">
        <v>60450.790146594838</v>
      </c>
      <c r="G41" s="83">
        <v>87853.214184800163</v>
      </c>
      <c r="H41" s="83">
        <v>169384.8678278341</v>
      </c>
      <c r="I41" s="83">
        <v>167511.0939483025</v>
      </c>
      <c r="J41" s="83">
        <v>83586.631128349152</v>
      </c>
      <c r="K41" s="83">
        <v>101323.56392275845</v>
      </c>
      <c r="L41" s="83">
        <v>134649.68899593857</v>
      </c>
      <c r="M41" s="83">
        <v>152721.65546639395</v>
      </c>
      <c r="N41" s="83">
        <v>87707.000825452677</v>
      </c>
      <c r="O41" s="83">
        <v>92316.363352568616</v>
      </c>
      <c r="P41" s="83">
        <v>97086.988670362596</v>
      </c>
      <c r="Q41" s="83">
        <v>31322.308638401908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" customHeight="1" x14ac:dyDescent="0.3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3">
      <c r="A45" s="23" t="s">
        <v>166</v>
      </c>
      <c r="B45" s="67">
        <v>1352699.6874999998</v>
      </c>
      <c r="C45" s="67">
        <v>2558640.6874999991</v>
      </c>
      <c r="D45" s="67">
        <v>1338949.9999999998</v>
      </c>
      <c r="E45" s="67">
        <v>1952845.7499999998</v>
      </c>
      <c r="F45" s="67">
        <v>1894595.4999999993</v>
      </c>
      <c r="G45" s="67">
        <v>2017395.3749999998</v>
      </c>
      <c r="H45" s="67">
        <v>1685994.1874999995</v>
      </c>
      <c r="I45" s="67">
        <v>1002635.8749999999</v>
      </c>
      <c r="J45" s="67">
        <v>2186212.4999999995</v>
      </c>
      <c r="K45" s="67">
        <v>1983229.4375</v>
      </c>
      <c r="L45" s="67">
        <v>1880999.5625</v>
      </c>
      <c r="M45" s="67">
        <v>2274721.5</v>
      </c>
      <c r="N45" s="67">
        <v>1703792.75</v>
      </c>
      <c r="O45" s="67">
        <v>2271396.4374999995</v>
      </c>
      <c r="P45" s="67">
        <v>2734904.6874999991</v>
      </c>
      <c r="Q45" s="67">
        <v>2068883.0624999998</v>
      </c>
    </row>
    <row r="46" spans="1:17" ht="12" hidden="1" customHeight="1" x14ac:dyDescent="0.3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" customHeight="1" x14ac:dyDescent="0.3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3">
      <c r="A48" s="23" t="s">
        <v>60</v>
      </c>
      <c r="B48" s="67">
        <v>0</v>
      </c>
      <c r="C48" s="67">
        <v>1012.3749999999999</v>
      </c>
      <c r="D48" s="67">
        <v>1772.9999999999998</v>
      </c>
      <c r="E48" s="67">
        <v>4065.4999999999995</v>
      </c>
      <c r="F48" s="67">
        <v>80721</v>
      </c>
      <c r="G48" s="67">
        <v>42287.999999999993</v>
      </c>
      <c r="H48" s="67">
        <v>41373.124999999993</v>
      </c>
      <c r="I48" s="67">
        <v>233.99999999999997</v>
      </c>
      <c r="J48" s="67">
        <v>229124.24999999997</v>
      </c>
      <c r="K48" s="67">
        <v>411583.87499999994</v>
      </c>
      <c r="L48" s="67">
        <v>320839.93749999988</v>
      </c>
      <c r="M48" s="67">
        <v>341907.12499999988</v>
      </c>
      <c r="N48" s="67">
        <v>116614.81249999999</v>
      </c>
      <c r="O48" s="67">
        <v>134487.99999999997</v>
      </c>
      <c r="P48" s="67">
        <v>274454</v>
      </c>
      <c r="Q48" s="67">
        <v>283829</v>
      </c>
    </row>
    <row r="49" spans="1:17" ht="12" customHeight="1" x14ac:dyDescent="0.3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3">
      <c r="A50" s="23" t="s">
        <v>165</v>
      </c>
      <c r="B50" s="67">
        <v>1127220.9468702003</v>
      </c>
      <c r="C50" s="67">
        <v>1890228.5281198351</v>
      </c>
      <c r="D50" s="67">
        <v>802343.37764869712</v>
      </c>
      <c r="E50" s="67">
        <v>1284523.086137136</v>
      </c>
      <c r="F50" s="67">
        <v>1387476.9015053879</v>
      </c>
      <c r="G50" s="67">
        <v>1346089.7380551014</v>
      </c>
      <c r="H50" s="67">
        <v>1115528.5173528064</v>
      </c>
      <c r="I50" s="67">
        <v>727939.28529899218</v>
      </c>
      <c r="J50" s="67">
        <v>1222920.7841995847</v>
      </c>
      <c r="K50" s="67">
        <v>1325116.7050678283</v>
      </c>
      <c r="L50" s="67">
        <v>1098260.3951637454</v>
      </c>
      <c r="M50" s="67">
        <v>1276980.2318726713</v>
      </c>
      <c r="N50" s="67">
        <v>1040185.9824776328</v>
      </c>
      <c r="O50" s="67">
        <v>1393028.5150657746</v>
      </c>
      <c r="P50" s="67">
        <v>1645418.2009990565</v>
      </c>
      <c r="Q50" s="67">
        <v>1174999.8041655475</v>
      </c>
    </row>
    <row r="51" spans="1:17" ht="12" customHeight="1" x14ac:dyDescent="0.3">
      <c r="A51" s="23" t="s">
        <v>164</v>
      </c>
      <c r="B51" s="67">
        <v>209490.58547660246</v>
      </c>
      <c r="C51" s="67">
        <v>453325.60935197596</v>
      </c>
      <c r="D51" s="67">
        <v>124435.41381355372</v>
      </c>
      <c r="E51" s="67">
        <v>395523.539510787</v>
      </c>
      <c r="F51" s="67">
        <v>159431.60955284076</v>
      </c>
      <c r="G51" s="67">
        <v>444463.23459015042</v>
      </c>
      <c r="H51" s="67">
        <v>487106.2581587694</v>
      </c>
      <c r="I51" s="67">
        <v>116598.18848380064</v>
      </c>
      <c r="J51" s="67">
        <v>613165.13364763767</v>
      </c>
      <c r="K51" s="67">
        <v>274685.68605405762</v>
      </c>
      <c r="L51" s="67">
        <v>293053.63808953215</v>
      </c>
      <c r="M51" s="67">
        <v>603350.33395313832</v>
      </c>
      <c r="N51" s="67">
        <v>420023.34607040032</v>
      </c>
      <c r="O51" s="67">
        <v>434398.80855444696</v>
      </c>
      <c r="P51" s="67">
        <v>668448.74186131242</v>
      </c>
      <c r="Q51" s="67">
        <v>415146.87283099286</v>
      </c>
    </row>
    <row r="52" spans="1:17" ht="12" hidden="1" customHeight="1" x14ac:dyDescent="0.3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3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3">
      <c r="A54" s="23" t="s">
        <v>142</v>
      </c>
      <c r="B54" s="67">
        <v>5071.7801531969153</v>
      </c>
      <c r="C54" s="67">
        <v>71133.062344704362</v>
      </c>
      <c r="D54" s="67">
        <v>334652.03746386111</v>
      </c>
      <c r="E54" s="67">
        <v>199961.32040292153</v>
      </c>
      <c r="F54" s="67">
        <v>280178.76989327522</v>
      </c>
      <c r="G54" s="67">
        <v>155304.1638035599</v>
      </c>
      <c r="H54" s="67">
        <v>53778.091428352294</v>
      </c>
      <c r="I54" s="67">
        <v>72310.538786832753</v>
      </c>
      <c r="J54" s="67">
        <v>224774.14870296017</v>
      </c>
      <c r="K54" s="67">
        <v>237894.78880574476</v>
      </c>
      <c r="L54" s="67">
        <v>314073.96961358655</v>
      </c>
      <c r="M54" s="67">
        <v>235328.34851941449</v>
      </c>
      <c r="N54" s="67">
        <v>179374.34830116329</v>
      </c>
      <c r="O54" s="67">
        <v>326891.69636646955</v>
      </c>
      <c r="P54" s="67">
        <v>252093.75684716037</v>
      </c>
      <c r="Q54" s="67">
        <v>347141.17856679572</v>
      </c>
    </row>
    <row r="55" spans="1:17" ht="12" customHeight="1" x14ac:dyDescent="0.3">
      <c r="A55" s="23" t="s">
        <v>141</v>
      </c>
      <c r="B55" s="67">
        <v>10916.374999999998</v>
      </c>
      <c r="C55" s="67">
        <v>143953.48768348395</v>
      </c>
      <c r="D55" s="67">
        <v>77519.171073887788</v>
      </c>
      <c r="E55" s="67">
        <v>72837.803949155204</v>
      </c>
      <c r="F55" s="67">
        <v>67508.219048495594</v>
      </c>
      <c r="G55" s="67">
        <v>71538.238551188071</v>
      </c>
      <c r="H55" s="67">
        <v>29581.320560071399</v>
      </c>
      <c r="I55" s="67">
        <v>85787.862430374342</v>
      </c>
      <c r="J55" s="67">
        <v>125352.43344981709</v>
      </c>
      <c r="K55" s="67">
        <v>145532.25757236927</v>
      </c>
      <c r="L55" s="67">
        <v>175611.55963313571</v>
      </c>
      <c r="M55" s="67">
        <v>159062.58565477552</v>
      </c>
      <c r="N55" s="67">
        <v>64209.073150803371</v>
      </c>
      <c r="O55" s="67">
        <v>117077.41751330878</v>
      </c>
      <c r="P55" s="67">
        <v>168943.98779246997</v>
      </c>
      <c r="Q55" s="67">
        <v>131595.2069366638</v>
      </c>
    </row>
    <row r="56" spans="1:17" ht="12" hidden="1" customHeight="1" x14ac:dyDescent="0.3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3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3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3">
      <c r="A59" s="23" t="s">
        <v>57</v>
      </c>
      <c r="B59" s="67">
        <v>247116.55971560141</v>
      </c>
      <c r="C59" s="67">
        <v>354674.10967528081</v>
      </c>
      <c r="D59" s="67">
        <v>246971.47300998279</v>
      </c>
      <c r="E59" s="67">
        <v>372863.20029375068</v>
      </c>
      <c r="F59" s="67">
        <v>509709.14175614942</v>
      </c>
      <c r="G59" s="67">
        <v>824721.32355372375</v>
      </c>
      <c r="H59" s="67">
        <v>139302.77760680212</v>
      </c>
      <c r="I59" s="67">
        <v>162127.69559529558</v>
      </c>
      <c r="J59" s="67">
        <v>280348.29098105739</v>
      </c>
      <c r="K59" s="67">
        <v>292795.91523148178</v>
      </c>
      <c r="L59" s="67">
        <v>277855.93542416714</v>
      </c>
      <c r="M59" s="67">
        <v>416922.67441513401</v>
      </c>
      <c r="N59" s="67">
        <v>264952.56267288781</v>
      </c>
      <c r="O59" s="67">
        <v>434908.32485281647</v>
      </c>
      <c r="P59" s="67">
        <v>412456.99982180807</v>
      </c>
      <c r="Q59" s="67">
        <v>156211.01539406017</v>
      </c>
    </row>
    <row r="60" spans="1:17" ht="12" customHeight="1" x14ac:dyDescent="0.3">
      <c r="A60" s="29" t="s">
        <v>140</v>
      </c>
      <c r="B60" s="83">
        <v>1105583.1277843984</v>
      </c>
      <c r="C60" s="83">
        <v>2203966.5778247193</v>
      </c>
      <c r="D60" s="83">
        <v>1091978.5269900174</v>
      </c>
      <c r="E60" s="83">
        <v>1579982.549706249</v>
      </c>
      <c r="F60" s="83">
        <v>1384886.3582438501</v>
      </c>
      <c r="G60" s="83">
        <v>1192674.051446276</v>
      </c>
      <c r="H60" s="83">
        <v>1546691.4098931975</v>
      </c>
      <c r="I60" s="83">
        <v>840508.17940470437</v>
      </c>
      <c r="J60" s="83">
        <v>1905864.209018942</v>
      </c>
      <c r="K60" s="83">
        <v>1690433.5222685179</v>
      </c>
      <c r="L60" s="83">
        <v>1603143.6270758326</v>
      </c>
      <c r="M60" s="83">
        <v>1857798.8255848656</v>
      </c>
      <c r="N60" s="83">
        <v>1438840.1873271121</v>
      </c>
      <c r="O60" s="83">
        <v>1836488.1126471832</v>
      </c>
      <c r="P60" s="83">
        <v>2322447.6876781909</v>
      </c>
      <c r="Q60" s="83">
        <v>1912672.0471059396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" customHeight="1" x14ac:dyDescent="0.3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3">
      <c r="A64" s="23" t="s">
        <v>161</v>
      </c>
      <c r="B64" s="67">
        <v>4458121.6249999991</v>
      </c>
      <c r="C64" s="67">
        <v>5753956.9374999991</v>
      </c>
      <c r="D64" s="67">
        <v>7152657.8749999981</v>
      </c>
      <c r="E64" s="67">
        <v>7707602.3124999981</v>
      </c>
      <c r="F64" s="67">
        <v>6842663.3124999972</v>
      </c>
      <c r="G64" s="67">
        <v>5956067.3125</v>
      </c>
      <c r="H64" s="67">
        <v>5797149.5</v>
      </c>
      <c r="I64" s="67">
        <v>4781517.75</v>
      </c>
      <c r="J64" s="67">
        <v>6996462.3125</v>
      </c>
      <c r="K64" s="67">
        <v>6388043.3124999981</v>
      </c>
      <c r="L64" s="67">
        <v>5878546.8749999991</v>
      </c>
      <c r="M64" s="67">
        <v>4295927.8124999991</v>
      </c>
      <c r="N64" s="67">
        <v>7503894.9374999981</v>
      </c>
      <c r="O64" s="67">
        <v>3702761.8124999995</v>
      </c>
      <c r="P64" s="67">
        <v>4179833.9374999995</v>
      </c>
      <c r="Q64" s="67">
        <v>5489673.3749999991</v>
      </c>
    </row>
    <row r="65" spans="1:17" ht="12" hidden="1" customHeight="1" x14ac:dyDescent="0.3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" customHeight="1" x14ac:dyDescent="0.3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23" t="s">
        <v>60</v>
      </c>
      <c r="B67" s="67">
        <v>3059.9999999999995</v>
      </c>
      <c r="C67" s="67">
        <v>0</v>
      </c>
      <c r="D67" s="67">
        <v>0</v>
      </c>
      <c r="E67" s="67">
        <v>0</v>
      </c>
      <c r="F67" s="67">
        <v>0</v>
      </c>
      <c r="G67" s="67">
        <v>24773.312499999996</v>
      </c>
      <c r="H67" s="67">
        <v>118475.56249999997</v>
      </c>
      <c r="I67" s="67">
        <v>162533.24999999997</v>
      </c>
      <c r="J67" s="67">
        <v>778923.99999999988</v>
      </c>
      <c r="K67" s="67">
        <v>879742.87499999988</v>
      </c>
      <c r="L67" s="67">
        <v>972879.93749999977</v>
      </c>
      <c r="M67" s="67">
        <v>995066.1875</v>
      </c>
      <c r="N67" s="67">
        <v>1561653.75</v>
      </c>
      <c r="O67" s="67">
        <v>993522.93749999977</v>
      </c>
      <c r="P67" s="67">
        <v>916327.18749999965</v>
      </c>
      <c r="Q67" s="67">
        <v>807520.99999999988</v>
      </c>
    </row>
    <row r="68" spans="1:17" ht="12" customHeight="1" x14ac:dyDescent="0.3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3">
      <c r="A69" s="23" t="s">
        <v>160</v>
      </c>
      <c r="B69" s="67">
        <v>4142028.8273038547</v>
      </c>
      <c r="C69" s="67">
        <v>5348657.0700450465</v>
      </c>
      <c r="D69" s="67">
        <v>6588586.1408226863</v>
      </c>
      <c r="E69" s="67">
        <v>6993653.5176765379</v>
      </c>
      <c r="F69" s="67">
        <v>6285285.1909366436</v>
      </c>
      <c r="G69" s="67">
        <v>5177815.31812419</v>
      </c>
      <c r="H69" s="67">
        <v>4871602.052015068</v>
      </c>
      <c r="I69" s="67">
        <v>3635357.6116882581</v>
      </c>
      <c r="J69" s="67">
        <v>5716709.2813676875</v>
      </c>
      <c r="K69" s="67">
        <v>4995861.00527413</v>
      </c>
      <c r="L69" s="67">
        <v>4542775.4500094429</v>
      </c>
      <c r="M69" s="67">
        <v>3372297.7867895672</v>
      </c>
      <c r="N69" s="67">
        <v>5979288.4721325506</v>
      </c>
      <c r="O69" s="67">
        <v>3046450.8349791486</v>
      </c>
      <c r="P69" s="67">
        <v>3107986.1554256612</v>
      </c>
      <c r="Q69" s="67">
        <v>3820040.2854095157</v>
      </c>
    </row>
    <row r="70" spans="1:17" ht="12" customHeight="1" x14ac:dyDescent="0.3">
      <c r="A70" s="23" t="s">
        <v>159</v>
      </c>
      <c r="B70" s="67">
        <v>293139.75557210762</v>
      </c>
      <c r="C70" s="67">
        <v>396183.06395548384</v>
      </c>
      <c r="D70" s="67">
        <v>556912.91667943948</v>
      </c>
      <c r="E70" s="67">
        <v>692269.46965655591</v>
      </c>
      <c r="F70" s="67">
        <v>517892.5798697134</v>
      </c>
      <c r="G70" s="67">
        <v>699309.83108357992</v>
      </c>
      <c r="H70" s="67">
        <v>883306.89399201935</v>
      </c>
      <c r="I70" s="67">
        <v>1104317.6762538692</v>
      </c>
      <c r="J70" s="67">
        <v>1171018.8945712016</v>
      </c>
      <c r="K70" s="67">
        <v>1152534.0176586071</v>
      </c>
      <c r="L70" s="67">
        <v>1203885.98549749</v>
      </c>
      <c r="M70" s="67">
        <v>664297.60534490424</v>
      </c>
      <c r="N70" s="67">
        <v>1235438.2221047573</v>
      </c>
      <c r="O70" s="67">
        <v>408799.87061111262</v>
      </c>
      <c r="P70" s="67">
        <v>559126.43795019388</v>
      </c>
      <c r="Q70" s="67">
        <v>1317102.7791989625</v>
      </c>
    </row>
    <row r="71" spans="1:17" ht="12" hidden="1" customHeight="1" x14ac:dyDescent="0.3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3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3">
      <c r="A73" s="23" t="s">
        <v>142</v>
      </c>
      <c r="B73" s="67">
        <v>21641.788109835339</v>
      </c>
      <c r="C73" s="67">
        <v>8920.7454916208571</v>
      </c>
      <c r="D73" s="67">
        <v>6912.3096213286553</v>
      </c>
      <c r="E73" s="67">
        <v>20384.007250734161</v>
      </c>
      <c r="F73" s="67">
        <v>38534.553373009272</v>
      </c>
      <c r="G73" s="67">
        <v>76515.052762219115</v>
      </c>
      <c r="H73" s="67">
        <v>41911.771934434946</v>
      </c>
      <c r="I73" s="67">
        <v>40468.176258996653</v>
      </c>
      <c r="J73" s="67">
        <v>108214.35009514686</v>
      </c>
      <c r="K73" s="67">
        <v>219488.38320854056</v>
      </c>
      <c r="L73" s="67">
        <v>124539.69061576948</v>
      </c>
      <c r="M73" s="67">
        <v>234157.05448948004</v>
      </c>
      <c r="N73" s="67">
        <v>262321.88981379528</v>
      </c>
      <c r="O73" s="67">
        <v>235104.75144593342</v>
      </c>
      <c r="P73" s="67">
        <v>391765.06468410161</v>
      </c>
      <c r="Q73" s="67">
        <v>311837.41084505228</v>
      </c>
    </row>
    <row r="74" spans="1:17" ht="12" customHeight="1" x14ac:dyDescent="0.3">
      <c r="A74" s="23" t="s">
        <v>141</v>
      </c>
      <c r="B74" s="67">
        <v>1311.2540142018245</v>
      </c>
      <c r="C74" s="67">
        <v>196.05800784784967</v>
      </c>
      <c r="D74" s="67">
        <v>246.50787654417533</v>
      </c>
      <c r="E74" s="67">
        <v>1295.3179161700614</v>
      </c>
      <c r="F74" s="67">
        <v>950.98832063101838</v>
      </c>
      <c r="G74" s="67">
        <v>2427.1105300110789</v>
      </c>
      <c r="H74" s="67">
        <v>328.78205847751269</v>
      </c>
      <c r="I74" s="67">
        <v>1374.2857988753178</v>
      </c>
      <c r="J74" s="67">
        <v>519.78646596301292</v>
      </c>
      <c r="K74" s="67">
        <v>20159.906358721117</v>
      </c>
      <c r="L74" s="67">
        <v>7345.7488772967972</v>
      </c>
      <c r="M74" s="67">
        <v>25175.365876048039</v>
      </c>
      <c r="N74" s="67">
        <v>26846.35344889517</v>
      </c>
      <c r="O74" s="67">
        <v>12406.355463805296</v>
      </c>
      <c r="P74" s="67">
        <v>120956.2794400429</v>
      </c>
      <c r="Q74" s="67">
        <v>40692.899546468747</v>
      </c>
    </row>
    <row r="75" spans="1:17" ht="12" hidden="1" customHeight="1" x14ac:dyDescent="0.3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3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3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3">
      <c r="A78" s="23" t="s">
        <v>109</v>
      </c>
      <c r="B78" s="67">
        <v>4397418.4589424441</v>
      </c>
      <c r="C78" s="67">
        <v>5694648.5702116843</v>
      </c>
      <c r="D78" s="67">
        <v>7119281.7105329856</v>
      </c>
      <c r="E78" s="67">
        <v>7634396.7887091124</v>
      </c>
      <c r="F78" s="67">
        <v>6766563.5108772013</v>
      </c>
      <c r="G78" s="67">
        <v>5846839.5799383298</v>
      </c>
      <c r="H78" s="67">
        <v>5389006.0231077755</v>
      </c>
      <c r="I78" s="67">
        <v>4525911.5947269611</v>
      </c>
      <c r="J78" s="67">
        <v>6604070.1310574627</v>
      </c>
      <c r="K78" s="67">
        <v>6091835.2108999863</v>
      </c>
      <c r="L78" s="67">
        <v>5754015.3799709184</v>
      </c>
      <c r="M78" s="67">
        <v>4170960.5549729392</v>
      </c>
      <c r="N78" s="67">
        <v>7376614.2543878406</v>
      </c>
      <c r="O78" s="67">
        <v>3586525.0235276609</v>
      </c>
      <c r="P78" s="67">
        <v>3872937.1794069745</v>
      </c>
      <c r="Q78" s="67">
        <v>4671577.0287297079</v>
      </c>
    </row>
    <row r="79" spans="1:17" ht="12" customHeight="1" x14ac:dyDescent="0.3">
      <c r="A79" s="29" t="s">
        <v>140</v>
      </c>
      <c r="B79" s="83">
        <v>60703.166057554496</v>
      </c>
      <c r="C79" s="83">
        <v>59308.367288315523</v>
      </c>
      <c r="D79" s="83">
        <v>33376.164467012612</v>
      </c>
      <c r="E79" s="83">
        <v>73205.523790886073</v>
      </c>
      <c r="F79" s="83">
        <v>76099.801622797415</v>
      </c>
      <c r="G79" s="83">
        <v>109227.73256166911</v>
      </c>
      <c r="H79" s="83">
        <v>408143.47689222347</v>
      </c>
      <c r="I79" s="83">
        <v>255606.15527303889</v>
      </c>
      <c r="J79" s="83">
        <v>392392.18144253583</v>
      </c>
      <c r="K79" s="83">
        <v>296208.10160001321</v>
      </c>
      <c r="L79" s="83">
        <v>124531.49502908011</v>
      </c>
      <c r="M79" s="83">
        <v>124967.25752706002</v>
      </c>
      <c r="N79" s="83">
        <v>127280.68311215832</v>
      </c>
      <c r="O79" s="83">
        <v>116236.78897233857</v>
      </c>
      <c r="P79" s="83">
        <v>306896.75809302472</v>
      </c>
      <c r="Q79" s="83">
        <v>818096.34627029137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" customHeight="1" x14ac:dyDescent="0.3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3">
      <c r="A83" s="23" t="s">
        <v>157</v>
      </c>
      <c r="B83" s="67">
        <v>1040307.9999999998</v>
      </c>
      <c r="C83" s="67">
        <v>901762.75</v>
      </c>
      <c r="D83" s="67">
        <v>2480741.1874999995</v>
      </c>
      <c r="E83" s="67">
        <v>2358819.9375</v>
      </c>
      <c r="F83" s="67">
        <v>2016869.9374999998</v>
      </c>
      <c r="G83" s="67">
        <v>2613545.3124999995</v>
      </c>
      <c r="H83" s="67">
        <v>2896952.8124999991</v>
      </c>
      <c r="I83" s="67">
        <v>4704912.1249999991</v>
      </c>
      <c r="J83" s="67">
        <v>2775948.9374999995</v>
      </c>
      <c r="K83" s="67">
        <v>3008192.9374999995</v>
      </c>
      <c r="L83" s="67">
        <v>2919212.0624999991</v>
      </c>
      <c r="M83" s="67">
        <v>3128148.6249999986</v>
      </c>
      <c r="N83" s="67">
        <v>3147971.4999999995</v>
      </c>
      <c r="O83" s="67">
        <v>3253169.4999999995</v>
      </c>
      <c r="P83" s="67">
        <v>2842964.8124999995</v>
      </c>
      <c r="Q83" s="67">
        <v>1987789.5624999995</v>
      </c>
    </row>
    <row r="84" spans="1:17" ht="12" hidden="1" customHeight="1" x14ac:dyDescent="0.3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" customHeight="1" x14ac:dyDescent="0.3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3">
      <c r="A86" s="23" t="s">
        <v>60</v>
      </c>
      <c r="B86" s="67">
        <v>5568.6249999999991</v>
      </c>
      <c r="C86" s="67">
        <v>0</v>
      </c>
      <c r="D86" s="67">
        <v>64757.999999999985</v>
      </c>
      <c r="E86" s="67">
        <v>76440.999999999985</v>
      </c>
      <c r="F86" s="67">
        <v>50965.999999999993</v>
      </c>
      <c r="G86" s="67">
        <v>136455.99999999997</v>
      </c>
      <c r="H86" s="67">
        <v>189892.24999999997</v>
      </c>
      <c r="I86" s="67">
        <v>493185.81249999988</v>
      </c>
      <c r="J86" s="67">
        <v>330946.31249999994</v>
      </c>
      <c r="K86" s="67">
        <v>358188.18749999994</v>
      </c>
      <c r="L86" s="67">
        <v>292561.43749999994</v>
      </c>
      <c r="M86" s="67">
        <v>229128.81249999994</v>
      </c>
      <c r="N86" s="67">
        <v>412331.3125</v>
      </c>
      <c r="O86" s="67">
        <v>503709.3125</v>
      </c>
      <c r="P86" s="67">
        <v>642301.06249999988</v>
      </c>
      <c r="Q86" s="67">
        <v>356963.875</v>
      </c>
    </row>
    <row r="87" spans="1:17" ht="12" customHeight="1" x14ac:dyDescent="0.3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3">
      <c r="A88" s="23" t="s">
        <v>156</v>
      </c>
      <c r="B88" s="67">
        <v>970315.97331171238</v>
      </c>
      <c r="C88" s="67">
        <v>675862.15397290944</v>
      </c>
      <c r="D88" s="67">
        <v>1295371.3951373133</v>
      </c>
      <c r="E88" s="67">
        <v>1698270.2518353208</v>
      </c>
      <c r="F88" s="67">
        <v>1291707.63609483</v>
      </c>
      <c r="G88" s="67">
        <v>1782372.6521434411</v>
      </c>
      <c r="H88" s="67">
        <v>2195233.4363462278</v>
      </c>
      <c r="I88" s="67">
        <v>3014109.3383083809</v>
      </c>
      <c r="J88" s="67">
        <v>1629292.5895646706</v>
      </c>
      <c r="K88" s="67">
        <v>1523271.0455934112</v>
      </c>
      <c r="L88" s="67">
        <v>1345249.7271263471</v>
      </c>
      <c r="M88" s="67">
        <v>1606495.9189587976</v>
      </c>
      <c r="N88" s="67">
        <v>1399763.3580604796</v>
      </c>
      <c r="O88" s="67">
        <v>1409481.0910717838</v>
      </c>
      <c r="P88" s="67">
        <v>1587996.9124678713</v>
      </c>
      <c r="Q88" s="67">
        <v>877605.52000649937</v>
      </c>
    </row>
    <row r="89" spans="1:17" ht="12" customHeight="1" x14ac:dyDescent="0.3">
      <c r="A89" s="23" t="s">
        <v>155</v>
      </c>
      <c r="B89" s="67">
        <v>37592.295435051012</v>
      </c>
      <c r="C89" s="67">
        <v>59406.092128326971</v>
      </c>
      <c r="D89" s="67">
        <v>175272.46415623365</v>
      </c>
      <c r="E89" s="67">
        <v>191063.76187359565</v>
      </c>
      <c r="F89" s="67">
        <v>50963.59263095029</v>
      </c>
      <c r="G89" s="67">
        <v>171516.44663938967</v>
      </c>
      <c r="H89" s="67">
        <v>162017.85072667146</v>
      </c>
      <c r="I89" s="67">
        <v>324286.23476105405</v>
      </c>
      <c r="J89" s="67">
        <v>235457.7951731417</v>
      </c>
      <c r="K89" s="67">
        <v>417241.94446383655</v>
      </c>
      <c r="L89" s="67">
        <v>266047.75115613645</v>
      </c>
      <c r="M89" s="67">
        <v>458598.90649301524</v>
      </c>
      <c r="N89" s="67">
        <v>350151.88138542359</v>
      </c>
      <c r="O89" s="67">
        <v>460849.72832094249</v>
      </c>
      <c r="P89" s="67">
        <v>406084.84406661015</v>
      </c>
      <c r="Q89" s="67">
        <v>340563.4105896207</v>
      </c>
    </row>
    <row r="90" spans="1:17" ht="12" hidden="1" customHeight="1" x14ac:dyDescent="0.3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3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3">
      <c r="A92" s="23" t="s">
        <v>144</v>
      </c>
      <c r="B92" s="67">
        <v>4198.5783576791055</v>
      </c>
      <c r="C92" s="67">
        <v>10852.463377246828</v>
      </c>
      <c r="D92" s="67">
        <v>419806.92922035384</v>
      </c>
      <c r="E92" s="67">
        <v>111086.98578043235</v>
      </c>
      <c r="F92" s="67">
        <v>91693.036270646087</v>
      </c>
      <c r="G92" s="67">
        <v>262286.70218324906</v>
      </c>
      <c r="H92" s="67">
        <v>188363.1901080205</v>
      </c>
      <c r="I92" s="67">
        <v>315097.91057277011</v>
      </c>
      <c r="J92" s="67">
        <v>207328.97537024834</v>
      </c>
      <c r="K92" s="67">
        <v>269874.29274613142</v>
      </c>
      <c r="L92" s="67">
        <v>226977.9982815691</v>
      </c>
      <c r="M92" s="67">
        <v>187817.18499540258</v>
      </c>
      <c r="N92" s="67">
        <v>75140.588563313053</v>
      </c>
      <c r="O92" s="67">
        <v>123920.17874851776</v>
      </c>
      <c r="P92" s="67">
        <v>23042.028599564474</v>
      </c>
      <c r="Q92" s="67">
        <v>15255.956824855006</v>
      </c>
    </row>
    <row r="93" spans="1:17" ht="12" customHeight="1" x14ac:dyDescent="0.3">
      <c r="A93" s="23" t="s">
        <v>143</v>
      </c>
      <c r="B93" s="67">
        <v>13655.525098870612</v>
      </c>
      <c r="C93" s="67">
        <v>11933.383010078514</v>
      </c>
      <c r="D93" s="67">
        <v>30765.768240715159</v>
      </c>
      <c r="E93" s="67">
        <v>5123.0611470142667</v>
      </c>
      <c r="F93" s="67">
        <v>3105.4603106719351</v>
      </c>
      <c r="G93" s="67">
        <v>13981.865628401909</v>
      </c>
      <c r="H93" s="67">
        <v>20486.312803631867</v>
      </c>
      <c r="I93" s="67">
        <v>47920.459875623244</v>
      </c>
      <c r="J93" s="67">
        <v>48541.086529890657</v>
      </c>
      <c r="K93" s="67">
        <v>62565.897462590117</v>
      </c>
      <c r="L93" s="67">
        <v>63287.434735530333</v>
      </c>
      <c r="M93" s="67">
        <v>43149.708708325648</v>
      </c>
      <c r="N93" s="67">
        <v>23921.587980779692</v>
      </c>
      <c r="O93" s="67">
        <v>79264.577768715011</v>
      </c>
      <c r="P93" s="67">
        <v>13678.96346857406</v>
      </c>
      <c r="Q93" s="67">
        <v>10529.907230586865</v>
      </c>
    </row>
    <row r="94" spans="1:17" ht="12" hidden="1" customHeight="1" x14ac:dyDescent="0.3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3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3">
      <c r="A96" s="23" t="s">
        <v>142</v>
      </c>
      <c r="B96" s="67">
        <v>0</v>
      </c>
      <c r="C96" s="67">
        <v>103694.77579196428</v>
      </c>
      <c r="D96" s="67">
        <v>516514.48598872306</v>
      </c>
      <c r="E96" s="67">
        <v>281409.68298340804</v>
      </c>
      <c r="F96" s="67">
        <v>548926.2322219481</v>
      </c>
      <c r="G96" s="67">
        <v>343783.77126127313</v>
      </c>
      <c r="H96" s="67">
        <v>267775.43427179748</v>
      </c>
      <c r="I96" s="67">
        <v>937684.59632507153</v>
      </c>
      <c r="J96" s="67">
        <v>617012.12078870414</v>
      </c>
      <c r="K96" s="67">
        <v>655530.2860550317</v>
      </c>
      <c r="L96" s="67">
        <v>881841.58903888892</v>
      </c>
      <c r="M96" s="67">
        <v>645161.75366967241</v>
      </c>
      <c r="N96" s="67">
        <v>942162.27893939917</v>
      </c>
      <c r="O96" s="67">
        <v>884086.69105215673</v>
      </c>
      <c r="P96" s="67">
        <v>655921.34608259459</v>
      </c>
      <c r="Q96" s="67">
        <v>548668.95552936499</v>
      </c>
    </row>
    <row r="97" spans="1:17" ht="12" customHeight="1" x14ac:dyDescent="0.3">
      <c r="A97" s="23" t="s">
        <v>141</v>
      </c>
      <c r="B97" s="67">
        <v>14545.627796686689</v>
      </c>
      <c r="C97" s="67">
        <v>40013.881719473837</v>
      </c>
      <c r="D97" s="67">
        <v>43010.144756660884</v>
      </c>
      <c r="E97" s="67">
        <v>71866.193880228573</v>
      </c>
      <c r="F97" s="67">
        <v>30473.979970953133</v>
      </c>
      <c r="G97" s="67">
        <v>39603.874644244876</v>
      </c>
      <c r="H97" s="67">
        <v>63076.588243650076</v>
      </c>
      <c r="I97" s="67">
        <v>65813.585157099573</v>
      </c>
      <c r="J97" s="67">
        <v>38316.370073343889</v>
      </c>
      <c r="K97" s="67">
        <v>79709.471178998792</v>
      </c>
      <c r="L97" s="67">
        <v>135807.56216152775</v>
      </c>
      <c r="M97" s="67">
        <v>186925.15217478544</v>
      </c>
      <c r="N97" s="67">
        <v>356831.80507060484</v>
      </c>
      <c r="O97" s="67">
        <v>295567.23303788388</v>
      </c>
      <c r="P97" s="67">
        <v>156240.71781478514</v>
      </c>
      <c r="Q97" s="67">
        <v>195165.81231907255</v>
      </c>
    </row>
    <row r="98" spans="1:17" ht="12" hidden="1" customHeight="1" x14ac:dyDescent="0.3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3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3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3">
      <c r="A101" s="23" t="s">
        <v>55</v>
      </c>
      <c r="B101" s="67">
        <v>34596.917019991488</v>
      </c>
      <c r="C101" s="67">
        <v>25387.416852779206</v>
      </c>
      <c r="D101" s="67">
        <v>154769.00529254289</v>
      </c>
      <c r="E101" s="67">
        <v>278468.72157520021</v>
      </c>
      <c r="F101" s="67">
        <v>268544.00335969613</v>
      </c>
      <c r="G101" s="67">
        <v>205443.90549155787</v>
      </c>
      <c r="H101" s="67">
        <v>126003.67925544447</v>
      </c>
      <c r="I101" s="67">
        <v>179564.08009522996</v>
      </c>
      <c r="J101" s="67">
        <v>370827.17729921994</v>
      </c>
      <c r="K101" s="67">
        <v>227616.29623301694</v>
      </c>
      <c r="L101" s="67">
        <v>83316.867440578135</v>
      </c>
      <c r="M101" s="67">
        <v>53003.06930048202</v>
      </c>
      <c r="N101" s="67">
        <v>148476.84216774191</v>
      </c>
      <c r="O101" s="67">
        <v>139579.09883901326</v>
      </c>
      <c r="P101" s="67">
        <v>106610.58391345452</v>
      </c>
      <c r="Q101" s="67">
        <v>36919.335864050714</v>
      </c>
    </row>
    <row r="102" spans="1:17" ht="12" customHeight="1" x14ac:dyDescent="0.3">
      <c r="A102" s="23" t="s">
        <v>57</v>
      </c>
      <c r="B102" s="67">
        <v>852484.08714889165</v>
      </c>
      <c r="C102" s="67">
        <v>134339.76401999863</v>
      </c>
      <c r="D102" s="67">
        <v>490997.41959739348</v>
      </c>
      <c r="E102" s="67">
        <v>588235.55546520697</v>
      </c>
      <c r="F102" s="67">
        <v>401505.30366178905</v>
      </c>
      <c r="G102" s="67">
        <v>794549.64697146509</v>
      </c>
      <c r="H102" s="67">
        <v>1209783.5778365983</v>
      </c>
      <c r="I102" s="67">
        <v>2360542.0839691241</v>
      </c>
      <c r="J102" s="67">
        <v>206263.75757470314</v>
      </c>
      <c r="K102" s="67">
        <v>196863.5584302872</v>
      </c>
      <c r="L102" s="67">
        <v>124642.92881374135</v>
      </c>
      <c r="M102" s="67">
        <v>158929.16880820889</v>
      </c>
      <c r="N102" s="67">
        <v>330307.53892036551</v>
      </c>
      <c r="O102" s="67">
        <v>471968.86529475782</v>
      </c>
      <c r="P102" s="67">
        <v>571699.84699141653</v>
      </c>
      <c r="Q102" s="67">
        <v>629619.89649604959</v>
      </c>
    </row>
    <row r="103" spans="1:17" ht="12" customHeight="1" x14ac:dyDescent="0.3">
      <c r="A103" s="29" t="s">
        <v>140</v>
      </c>
      <c r="B103" s="83">
        <v>153226.99583111657</v>
      </c>
      <c r="C103" s="83">
        <v>742035.56912722206</v>
      </c>
      <c r="D103" s="83">
        <v>1834974.7626100634</v>
      </c>
      <c r="E103" s="83">
        <v>1492115.6604595925</v>
      </c>
      <c r="F103" s="83">
        <v>1346820.6304785146</v>
      </c>
      <c r="G103" s="83">
        <v>1613551.7600369765</v>
      </c>
      <c r="H103" s="83">
        <v>1561165.5554079565</v>
      </c>
      <c r="I103" s="83">
        <v>2164805.9609356453</v>
      </c>
      <c r="J103" s="83">
        <v>2198858.0026260763</v>
      </c>
      <c r="K103" s="83">
        <v>2583713.082836695</v>
      </c>
      <c r="L103" s="83">
        <v>2711252.2662456799</v>
      </c>
      <c r="M103" s="83">
        <v>2916216.3868913087</v>
      </c>
      <c r="N103" s="83">
        <v>2669187.1189118922</v>
      </c>
      <c r="O103" s="83">
        <v>2641621.5358662289</v>
      </c>
      <c r="P103" s="83">
        <v>2164654.3815951282</v>
      </c>
      <c r="Q103" s="83">
        <v>1321250.3301398992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" customHeight="1" x14ac:dyDescent="0.3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3">
      <c r="A107" s="23" t="s">
        <v>153</v>
      </c>
      <c r="B107" s="67">
        <v>184.68749999999997</v>
      </c>
      <c r="C107" s="67">
        <v>217.68749999999997</v>
      </c>
      <c r="D107" s="67">
        <v>6439.5624999999982</v>
      </c>
      <c r="E107" s="67">
        <v>10706.749999999998</v>
      </c>
      <c r="F107" s="67">
        <v>7219.7499999999982</v>
      </c>
      <c r="G107" s="67">
        <v>8027.0624999999982</v>
      </c>
      <c r="H107" s="67">
        <v>3626.1249999999995</v>
      </c>
      <c r="I107" s="67">
        <v>7254.1249999999982</v>
      </c>
      <c r="J107" s="67">
        <v>7950.1249999999991</v>
      </c>
      <c r="K107" s="67">
        <v>22874.999999999996</v>
      </c>
      <c r="L107" s="67">
        <v>15919.812499999998</v>
      </c>
      <c r="M107" s="67">
        <v>26395.125</v>
      </c>
      <c r="N107" s="67">
        <v>20735.124999999996</v>
      </c>
      <c r="O107" s="67">
        <v>13148.687499999996</v>
      </c>
      <c r="P107" s="67">
        <v>22257.687499999996</v>
      </c>
      <c r="Q107" s="67">
        <v>10256.687499999998</v>
      </c>
    </row>
    <row r="108" spans="1:17" ht="12" hidden="1" customHeight="1" x14ac:dyDescent="0.3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" customHeight="1" x14ac:dyDescent="0.3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3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4.9999999999999991</v>
      </c>
      <c r="G110" s="67">
        <v>2.9999999999999996</v>
      </c>
      <c r="H110" s="67">
        <v>5.9999999999999991</v>
      </c>
      <c r="I110" s="67">
        <v>34.999999999999993</v>
      </c>
      <c r="J110" s="67">
        <v>147.99999999999997</v>
      </c>
      <c r="K110" s="67">
        <v>1707.9999999999995</v>
      </c>
      <c r="L110" s="67">
        <v>1763.9999999999998</v>
      </c>
      <c r="M110" s="67">
        <v>1820</v>
      </c>
      <c r="N110" s="67">
        <v>3184.9999999999995</v>
      </c>
      <c r="O110" s="67">
        <v>1820.9999999999998</v>
      </c>
      <c r="P110" s="67">
        <v>2762.9999999999991</v>
      </c>
      <c r="Q110" s="67">
        <v>2224</v>
      </c>
    </row>
    <row r="111" spans="1:17" ht="12" customHeight="1" x14ac:dyDescent="0.3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3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3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3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3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3">
      <c r="A116" s="23" t="s">
        <v>142</v>
      </c>
      <c r="B116" s="67">
        <v>184.68749999999997</v>
      </c>
      <c r="C116" s="67">
        <v>217.68749999999997</v>
      </c>
      <c r="D116" s="67">
        <v>6288.6859119514984</v>
      </c>
      <c r="E116" s="67">
        <v>10648.016772743176</v>
      </c>
      <c r="F116" s="67">
        <v>6887.803941992117</v>
      </c>
      <c r="G116" s="67">
        <v>7667.9197342279422</v>
      </c>
      <c r="H116" s="67">
        <v>3566.8533923067862</v>
      </c>
      <c r="I116" s="67">
        <v>5807.574321594393</v>
      </c>
      <c r="J116" s="67">
        <v>6677.7203644289939</v>
      </c>
      <c r="K116" s="67">
        <v>20210.326214286601</v>
      </c>
      <c r="L116" s="67">
        <v>12003.129480996467</v>
      </c>
      <c r="M116" s="67">
        <v>20765.76743087425</v>
      </c>
      <c r="N116" s="67">
        <v>14972.903329576722</v>
      </c>
      <c r="O116" s="67">
        <v>9474.780309989108</v>
      </c>
      <c r="P116" s="67">
        <v>16077.486156305626</v>
      </c>
      <c r="Q116" s="67">
        <v>6664.6576387262985</v>
      </c>
    </row>
    <row r="117" spans="1:17" ht="12" customHeight="1" x14ac:dyDescent="0.3">
      <c r="A117" s="23" t="s">
        <v>141</v>
      </c>
      <c r="B117" s="67">
        <v>0</v>
      </c>
      <c r="C117" s="67">
        <v>0</v>
      </c>
      <c r="D117" s="67">
        <v>150.8765880485002</v>
      </c>
      <c r="E117" s="67">
        <v>58.73322725682123</v>
      </c>
      <c r="F117" s="67">
        <v>331.94605800788145</v>
      </c>
      <c r="G117" s="67">
        <v>359.14276577205595</v>
      </c>
      <c r="H117" s="67">
        <v>59.271607693213376</v>
      </c>
      <c r="I117" s="67">
        <v>1446.5506784056051</v>
      </c>
      <c r="J117" s="67">
        <v>1272.404635571005</v>
      </c>
      <c r="K117" s="67">
        <v>2664.6737857133967</v>
      </c>
      <c r="L117" s="67">
        <v>3916.6830190035303</v>
      </c>
      <c r="M117" s="67">
        <v>5629.3575691257502</v>
      </c>
      <c r="N117" s="67">
        <v>5762.2216704232742</v>
      </c>
      <c r="O117" s="67">
        <v>3673.9071900108893</v>
      </c>
      <c r="P117" s="67">
        <v>6180.2013436943707</v>
      </c>
      <c r="Q117" s="67">
        <v>3592.0298612736997</v>
      </c>
    </row>
    <row r="118" spans="1:17" ht="12" hidden="1" customHeight="1" x14ac:dyDescent="0.3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3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3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3">
      <c r="A121" s="23" t="s">
        <v>57</v>
      </c>
      <c r="B121" s="67">
        <v>0</v>
      </c>
      <c r="C121" s="67">
        <v>115.95146541558368</v>
      </c>
      <c r="D121" s="67">
        <v>2354.111696821446</v>
      </c>
      <c r="E121" s="67">
        <v>1936.008007259758</v>
      </c>
      <c r="F121" s="67">
        <v>1574.9512347893774</v>
      </c>
      <c r="G121" s="67">
        <v>2085.991037437886</v>
      </c>
      <c r="H121" s="67">
        <v>777.21636881354675</v>
      </c>
      <c r="I121" s="67">
        <v>1466.9329440142981</v>
      </c>
      <c r="J121" s="67">
        <v>2073.5320566007786</v>
      </c>
      <c r="K121" s="67">
        <v>12819.407489655308</v>
      </c>
      <c r="L121" s="67">
        <v>4618.0923117345001</v>
      </c>
      <c r="M121" s="67">
        <v>4696.8065780445422</v>
      </c>
      <c r="N121" s="67">
        <v>3682.9958405223579</v>
      </c>
      <c r="O121" s="67">
        <v>1181.4261228796379</v>
      </c>
      <c r="P121" s="67">
        <v>2146.1485111852844</v>
      </c>
      <c r="Q121" s="67">
        <v>2190.428334825684</v>
      </c>
    </row>
    <row r="122" spans="1:17" ht="12" customHeight="1" x14ac:dyDescent="0.3">
      <c r="A122" s="29" t="s">
        <v>140</v>
      </c>
      <c r="B122" s="83">
        <v>184.68749999999997</v>
      </c>
      <c r="C122" s="83">
        <v>101.73603458441629</v>
      </c>
      <c r="D122" s="83">
        <v>4085.4508031785535</v>
      </c>
      <c r="E122" s="83">
        <v>8770.7419927402407</v>
      </c>
      <c r="F122" s="83">
        <v>5644.7987652106212</v>
      </c>
      <c r="G122" s="83">
        <v>5941.0714625621131</v>
      </c>
      <c r="H122" s="83">
        <v>2848.908631186453</v>
      </c>
      <c r="I122" s="83">
        <v>5787.1920559857008</v>
      </c>
      <c r="J122" s="83">
        <v>5876.5929433992205</v>
      </c>
      <c r="K122" s="83">
        <v>10055.592510344688</v>
      </c>
      <c r="L122" s="83">
        <v>11301.720188265497</v>
      </c>
      <c r="M122" s="83">
        <v>21698.318421955453</v>
      </c>
      <c r="N122" s="83">
        <v>17052.129159477641</v>
      </c>
      <c r="O122" s="83">
        <v>11967.26137712036</v>
      </c>
      <c r="P122" s="83">
        <v>20111.538988814711</v>
      </c>
      <c r="Q122" s="83">
        <v>8066.2591651743141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" customHeight="1" x14ac:dyDescent="0.3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3">
      <c r="A126" s="23" t="s">
        <v>149</v>
      </c>
      <c r="B126" s="67">
        <v>673657.87499999977</v>
      </c>
      <c r="C126" s="67">
        <v>2055070.0625</v>
      </c>
      <c r="D126" s="67">
        <v>1140171.6875</v>
      </c>
      <c r="E126" s="67">
        <v>1166751.1874999998</v>
      </c>
      <c r="F126" s="67">
        <v>1499459.25</v>
      </c>
      <c r="G126" s="67">
        <v>1403628.8749999995</v>
      </c>
      <c r="H126" s="67">
        <v>1149004.1249999998</v>
      </c>
      <c r="I126" s="67">
        <v>1962996.875</v>
      </c>
      <c r="J126" s="67">
        <v>1099272</v>
      </c>
      <c r="K126" s="67">
        <v>1500397.8749999998</v>
      </c>
      <c r="L126" s="67">
        <v>2000434.5</v>
      </c>
      <c r="M126" s="67">
        <v>2037227.8749999998</v>
      </c>
      <c r="N126" s="67">
        <v>1268061.875</v>
      </c>
      <c r="O126" s="67">
        <v>2486834.6874999995</v>
      </c>
      <c r="P126" s="67">
        <v>1789679.8749999995</v>
      </c>
      <c r="Q126" s="67">
        <v>1571739.3749999998</v>
      </c>
    </row>
    <row r="127" spans="1:17" ht="12" hidden="1" customHeight="1" x14ac:dyDescent="0.3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" customHeight="1" x14ac:dyDescent="0.3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3">
      <c r="A129" s="23" t="s">
        <v>60</v>
      </c>
      <c r="B129" s="67">
        <v>0</v>
      </c>
      <c r="C129" s="67">
        <v>18261.999999999996</v>
      </c>
      <c r="D129" s="67">
        <v>0</v>
      </c>
      <c r="E129" s="67">
        <v>0</v>
      </c>
      <c r="F129" s="67">
        <v>0</v>
      </c>
      <c r="G129" s="67">
        <v>12982.999999999998</v>
      </c>
      <c r="H129" s="67">
        <v>20249</v>
      </c>
      <c r="I129" s="67">
        <v>28325.312499999993</v>
      </c>
      <c r="J129" s="67">
        <v>39130.999999999993</v>
      </c>
      <c r="K129" s="67">
        <v>127522.37499999997</v>
      </c>
      <c r="L129" s="67">
        <v>162972.24999999997</v>
      </c>
      <c r="M129" s="67">
        <v>240776.875</v>
      </c>
      <c r="N129" s="67">
        <v>164139.68749999994</v>
      </c>
      <c r="O129" s="67">
        <v>248483.99999999994</v>
      </c>
      <c r="P129" s="67">
        <v>217537.06249999994</v>
      </c>
      <c r="Q129" s="67">
        <v>144213.4375</v>
      </c>
    </row>
    <row r="130" spans="1:17" ht="12" customHeight="1" x14ac:dyDescent="0.3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3">
      <c r="A131" s="23" t="s">
        <v>148</v>
      </c>
      <c r="B131" s="67">
        <v>644381.45655302913</v>
      </c>
      <c r="C131" s="67">
        <v>1933646.9831250706</v>
      </c>
      <c r="D131" s="67">
        <v>1003100.4982393595</v>
      </c>
      <c r="E131" s="67">
        <v>1030171.8964660768</v>
      </c>
      <c r="F131" s="67">
        <v>1390801.934954101</v>
      </c>
      <c r="G131" s="67">
        <v>1212355.52554212</v>
      </c>
      <c r="H131" s="67">
        <v>939065.35147652659</v>
      </c>
      <c r="I131" s="67">
        <v>1705976.1609411524</v>
      </c>
      <c r="J131" s="67">
        <v>896693.58684325917</v>
      </c>
      <c r="K131" s="67">
        <v>1243526.4323454234</v>
      </c>
      <c r="L131" s="67">
        <v>1746965.9538729754</v>
      </c>
      <c r="M131" s="67">
        <v>1631578.3943094909</v>
      </c>
      <c r="N131" s="67">
        <v>1094842.4042934151</v>
      </c>
      <c r="O131" s="67">
        <v>1700314.0636319711</v>
      </c>
      <c r="P131" s="67">
        <v>1306268.1740779555</v>
      </c>
      <c r="Q131" s="67">
        <v>955297.18332807091</v>
      </c>
    </row>
    <row r="132" spans="1:17" ht="12" customHeight="1" x14ac:dyDescent="0.3">
      <c r="A132" s="23" t="s">
        <v>147</v>
      </c>
      <c r="B132" s="67">
        <v>26057.494936675306</v>
      </c>
      <c r="C132" s="67">
        <v>43675.829066639053</v>
      </c>
      <c r="D132" s="67">
        <v>135058.2488968925</v>
      </c>
      <c r="E132" s="67">
        <v>131346.19404521302</v>
      </c>
      <c r="F132" s="67">
        <v>106168.04540896753</v>
      </c>
      <c r="G132" s="67">
        <v>189309.19587160164</v>
      </c>
      <c r="H132" s="67">
        <v>197519.53954603578</v>
      </c>
      <c r="I132" s="67">
        <v>243035.63868297674</v>
      </c>
      <c r="J132" s="67">
        <v>200214.03222662059</v>
      </c>
      <c r="K132" s="67">
        <v>250957.89406829234</v>
      </c>
      <c r="L132" s="67">
        <v>236537.94785119197</v>
      </c>
      <c r="M132" s="67">
        <v>369674.49924767477</v>
      </c>
      <c r="N132" s="67">
        <v>123933.12349687566</v>
      </c>
      <c r="O132" s="67">
        <v>721959.81452649226</v>
      </c>
      <c r="P132" s="67">
        <v>371879.94428246084</v>
      </c>
      <c r="Q132" s="67">
        <v>431636.55784538935</v>
      </c>
    </row>
    <row r="133" spans="1:17" ht="12" hidden="1" customHeight="1" x14ac:dyDescent="0.3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3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3">
      <c r="A135" s="23" t="s">
        <v>142</v>
      </c>
      <c r="B135" s="67">
        <v>3214.6987107877271</v>
      </c>
      <c r="C135" s="67">
        <v>77545.626615235771</v>
      </c>
      <c r="D135" s="67">
        <v>1909.8052904187994</v>
      </c>
      <c r="E135" s="67">
        <v>5103.9983330188024</v>
      </c>
      <c r="F135" s="67">
        <v>2406.0075299560694</v>
      </c>
      <c r="G135" s="67">
        <v>1845.495619805675</v>
      </c>
      <c r="H135" s="67">
        <v>12172.391711664841</v>
      </c>
      <c r="I135" s="67">
        <v>13652.060088684708</v>
      </c>
      <c r="J135" s="67">
        <v>2335.1100015033853</v>
      </c>
      <c r="K135" s="67">
        <v>5851.732976937883</v>
      </c>
      <c r="L135" s="67">
        <v>14640.633695334778</v>
      </c>
      <c r="M135" s="67">
        <v>33739.492023913597</v>
      </c>
      <c r="N135" s="67">
        <v>46605.742990317711</v>
      </c>
      <c r="O135" s="67">
        <v>58136.348942661949</v>
      </c>
      <c r="P135" s="67">
        <v>92901.567336861131</v>
      </c>
      <c r="Q135" s="67">
        <v>131013.28813289684</v>
      </c>
    </row>
    <row r="136" spans="1:17" ht="12" customHeight="1" x14ac:dyDescent="0.3">
      <c r="A136" s="23" t="s">
        <v>141</v>
      </c>
      <c r="B136" s="67">
        <v>4.2247995076837874</v>
      </c>
      <c r="C136" s="67">
        <v>201.62369305444801</v>
      </c>
      <c r="D136" s="67">
        <v>103.13507332913258</v>
      </c>
      <c r="E136" s="67">
        <v>129.09865569120828</v>
      </c>
      <c r="F136" s="67">
        <v>83.262106975213385</v>
      </c>
      <c r="G136" s="67">
        <v>118.65796647231369</v>
      </c>
      <c r="H136" s="67">
        <v>246.84226577269263</v>
      </c>
      <c r="I136" s="67">
        <v>333.01528718594722</v>
      </c>
      <c r="J136" s="67">
        <v>29.270928616654569</v>
      </c>
      <c r="K136" s="67">
        <v>61.815609346052177</v>
      </c>
      <c r="L136" s="67">
        <v>2289.9645804976817</v>
      </c>
      <c r="M136" s="67">
        <v>2235.4894189203242</v>
      </c>
      <c r="N136" s="67">
        <v>2680.6042193915218</v>
      </c>
      <c r="O136" s="67">
        <v>6424.4603988743575</v>
      </c>
      <c r="P136" s="67">
        <v>18630.189302722043</v>
      </c>
      <c r="Q136" s="67">
        <v>53792.34569364271</v>
      </c>
    </row>
    <row r="137" spans="1:17" ht="12" hidden="1" customHeight="1" x14ac:dyDescent="0.3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3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3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3">
      <c r="A140" s="23" t="s">
        <v>57</v>
      </c>
      <c r="B140" s="67">
        <v>206730.19236394032</v>
      </c>
      <c r="C140" s="67">
        <v>715758.48478446715</v>
      </c>
      <c r="D140" s="67">
        <v>231518.91643898137</v>
      </c>
      <c r="E140" s="67">
        <v>138224.67682259687</v>
      </c>
      <c r="F140" s="67">
        <v>313020.42307781265</v>
      </c>
      <c r="G140" s="67">
        <v>358813.02069627494</v>
      </c>
      <c r="H140" s="67">
        <v>138580.97137210774</v>
      </c>
      <c r="I140" s="67">
        <v>423216.40393710707</v>
      </c>
      <c r="J140" s="67">
        <v>130460.918596815</v>
      </c>
      <c r="K140" s="67">
        <v>286382.56968839548</v>
      </c>
      <c r="L140" s="67">
        <v>394394.33922564331</v>
      </c>
      <c r="M140" s="67">
        <v>530749.32306260965</v>
      </c>
      <c r="N140" s="67">
        <v>183941.41202385491</v>
      </c>
      <c r="O140" s="67">
        <v>470565.05969524116</v>
      </c>
      <c r="P140" s="67">
        <v>268222.72426938411</v>
      </c>
      <c r="Q140" s="67">
        <v>177069.56394476752</v>
      </c>
    </row>
    <row r="141" spans="1:17" ht="12" customHeight="1" x14ac:dyDescent="0.3">
      <c r="A141" s="29" t="s">
        <v>140</v>
      </c>
      <c r="B141" s="83">
        <v>466927.68263605959</v>
      </c>
      <c r="C141" s="83">
        <v>1339311.5777155326</v>
      </c>
      <c r="D141" s="83">
        <v>908652.77106101857</v>
      </c>
      <c r="E141" s="83">
        <v>1028526.5106774028</v>
      </c>
      <c r="F141" s="83">
        <v>1186438.8269221871</v>
      </c>
      <c r="G141" s="83">
        <v>1044815.8543037248</v>
      </c>
      <c r="H141" s="83">
        <v>1010423.1536278923</v>
      </c>
      <c r="I141" s="83">
        <v>1539780.4710628926</v>
      </c>
      <c r="J141" s="83">
        <v>968811.08140318491</v>
      </c>
      <c r="K141" s="83">
        <v>1214015.3053116039</v>
      </c>
      <c r="L141" s="83">
        <v>1606040.1607743562</v>
      </c>
      <c r="M141" s="83">
        <v>1506478.5519373899</v>
      </c>
      <c r="N141" s="83">
        <v>1084120.4629761451</v>
      </c>
      <c r="O141" s="83">
        <v>2016269.6278047585</v>
      </c>
      <c r="P141" s="83">
        <v>1521457.1507306152</v>
      </c>
      <c r="Q141" s="83">
        <v>1394669.8110552325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" customHeight="1" x14ac:dyDescent="0.3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3">
      <c r="A145" s="23" t="s">
        <v>60</v>
      </c>
      <c r="B145" s="67">
        <v>65827.499999999985</v>
      </c>
      <c r="C145" s="67">
        <v>327502.5</v>
      </c>
      <c r="D145" s="67">
        <v>312891.49999999994</v>
      </c>
      <c r="E145" s="67">
        <v>390854.49999999994</v>
      </c>
      <c r="F145" s="67">
        <v>366414.49999999994</v>
      </c>
      <c r="G145" s="67">
        <v>429455.49999999988</v>
      </c>
      <c r="H145" s="67">
        <v>435583.49999999988</v>
      </c>
      <c r="I145" s="67">
        <v>403223.49999999994</v>
      </c>
      <c r="J145" s="67">
        <v>369468.49999999988</v>
      </c>
      <c r="K145" s="67">
        <v>382558.49999999988</v>
      </c>
      <c r="L145" s="67">
        <v>536088.49999999977</v>
      </c>
      <c r="M145" s="67">
        <v>724707.49999999977</v>
      </c>
      <c r="N145" s="67">
        <v>682211.49999999965</v>
      </c>
      <c r="O145" s="67">
        <v>877515.5</v>
      </c>
      <c r="P145" s="67">
        <v>960253.49999999977</v>
      </c>
      <c r="Q145" s="67">
        <v>1222455.4999999995</v>
      </c>
    </row>
    <row r="146" spans="1:17" ht="12.9" customHeight="1" x14ac:dyDescent="0.3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3">
      <c r="A147" s="23" t="s">
        <v>60</v>
      </c>
      <c r="B147" s="67">
        <v>0</v>
      </c>
      <c r="C147" s="67">
        <v>0</v>
      </c>
      <c r="D147" s="67">
        <v>0</v>
      </c>
      <c r="E147" s="67">
        <v>23230.999999999996</v>
      </c>
      <c r="F147" s="67">
        <v>67895.799999999974</v>
      </c>
      <c r="G147" s="67">
        <v>118544.39999999997</v>
      </c>
      <c r="H147" s="67">
        <v>158476.20000000001</v>
      </c>
      <c r="I147" s="67">
        <v>191510.99999999997</v>
      </c>
      <c r="J147" s="67">
        <v>148917.49999999994</v>
      </c>
      <c r="K147" s="67">
        <v>157311.99999999997</v>
      </c>
      <c r="L147" s="67">
        <v>268482.99999999994</v>
      </c>
      <c r="M147" s="67">
        <v>375415.99999999994</v>
      </c>
      <c r="N147" s="67">
        <v>314485.79999999993</v>
      </c>
      <c r="O147" s="67">
        <v>369289</v>
      </c>
      <c r="P147" s="67">
        <v>452458.99999999988</v>
      </c>
      <c r="Q147" s="67">
        <v>543680.99999999988</v>
      </c>
    </row>
    <row r="148" spans="1:17" ht="12" customHeight="1" x14ac:dyDescent="0.3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3">
      <c r="A149" s="23" t="s">
        <v>144</v>
      </c>
      <c r="B149" s="67">
        <v>8.9191169679249421E-2</v>
      </c>
      <c r="C149" s="67">
        <v>83.946100116504027</v>
      </c>
      <c r="D149" s="67">
        <v>81.152567683637628</v>
      </c>
      <c r="E149" s="67">
        <v>25679.805489189159</v>
      </c>
      <c r="F149" s="67">
        <v>44205.102575408113</v>
      </c>
      <c r="G149" s="67">
        <v>44623.454436490712</v>
      </c>
      <c r="H149" s="67">
        <v>30669.843161642639</v>
      </c>
      <c r="I149" s="67">
        <v>11259.830984303673</v>
      </c>
      <c r="J149" s="67">
        <v>3174.8125644677621</v>
      </c>
      <c r="K149" s="67">
        <v>2936.496582430319</v>
      </c>
      <c r="L149" s="67">
        <v>2439.0724731125551</v>
      </c>
      <c r="M149" s="67">
        <v>222.97637274234208</v>
      </c>
      <c r="N149" s="67">
        <v>305.61841981825239</v>
      </c>
      <c r="O149" s="67">
        <v>85.404191954820064</v>
      </c>
      <c r="P149" s="67">
        <v>378.6050018850147</v>
      </c>
      <c r="Q149" s="67">
        <v>89.789887584801306</v>
      </c>
    </row>
    <row r="150" spans="1:17" ht="12" customHeight="1" x14ac:dyDescent="0.3">
      <c r="A150" s="23" t="s">
        <v>143</v>
      </c>
      <c r="B150" s="67">
        <v>3.0615713385406244E-2</v>
      </c>
      <c r="C150" s="67">
        <v>2256.0157655933895</v>
      </c>
      <c r="D150" s="67">
        <v>2227.892637258622</v>
      </c>
      <c r="E150" s="67">
        <v>2023.6271112975207</v>
      </c>
      <c r="F150" s="67">
        <v>2386.244680684827</v>
      </c>
      <c r="G150" s="67">
        <v>4092.2310951552709</v>
      </c>
      <c r="H150" s="67">
        <v>3512.3221510062772</v>
      </c>
      <c r="I150" s="67">
        <v>4850.4094935384201</v>
      </c>
      <c r="J150" s="67">
        <v>2750.491100728671</v>
      </c>
      <c r="K150" s="67">
        <v>2029.6082593120618</v>
      </c>
      <c r="L150" s="67">
        <v>3649.1789487501333</v>
      </c>
      <c r="M150" s="67">
        <v>2411.585438085624</v>
      </c>
      <c r="N150" s="67">
        <v>180.22541460665644</v>
      </c>
      <c r="O150" s="67">
        <v>477.34447415130649</v>
      </c>
      <c r="P150" s="67">
        <v>852.9841744905624</v>
      </c>
      <c r="Q150" s="67">
        <v>1024.8086396272613</v>
      </c>
    </row>
    <row r="151" spans="1:17" ht="12" hidden="1" customHeight="1" x14ac:dyDescent="0.3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3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3">
      <c r="A153" s="23" t="s">
        <v>142</v>
      </c>
      <c r="B153" s="67">
        <v>62718.282355389056</v>
      </c>
      <c r="C153" s="67">
        <v>314827.88666331471</v>
      </c>
      <c r="D153" s="67">
        <v>295261.95550002903</v>
      </c>
      <c r="E153" s="67">
        <v>347917.23654630256</v>
      </c>
      <c r="F153" s="67">
        <v>306913.80167496175</v>
      </c>
      <c r="G153" s="67">
        <v>357527.14967908262</v>
      </c>
      <c r="H153" s="67">
        <v>387316.44527408574</v>
      </c>
      <c r="I153" s="67">
        <v>319332.26800673106</v>
      </c>
      <c r="J153" s="67">
        <v>296683.52462374582</v>
      </c>
      <c r="K153" s="67">
        <v>307942.57694258698</v>
      </c>
      <c r="L153" s="67">
        <v>430373.1458973774</v>
      </c>
      <c r="M153" s="67">
        <v>561917.2130224359</v>
      </c>
      <c r="N153" s="67">
        <v>544291.87134660827</v>
      </c>
      <c r="O153" s="67">
        <v>734976.21386810741</v>
      </c>
      <c r="P153" s="67">
        <v>777445.62772430934</v>
      </c>
      <c r="Q153" s="67">
        <v>979642.80087493092</v>
      </c>
    </row>
    <row r="154" spans="1:17" ht="12" customHeight="1" x14ac:dyDescent="0.3">
      <c r="A154" s="23" t="s">
        <v>141</v>
      </c>
      <c r="B154" s="67">
        <v>3109.0978377278675</v>
      </c>
      <c r="C154" s="67">
        <v>10334.65147097535</v>
      </c>
      <c r="D154" s="67">
        <v>15320.499295028709</v>
      </c>
      <c r="E154" s="67">
        <v>15233.830853210713</v>
      </c>
      <c r="F154" s="67">
        <v>12909.351068945234</v>
      </c>
      <c r="G154" s="67">
        <v>23212.664789271323</v>
      </c>
      <c r="H154" s="67">
        <v>14084.889413265219</v>
      </c>
      <c r="I154" s="67">
        <v>67780.991515426795</v>
      </c>
      <c r="J154" s="67">
        <v>66859.671711057628</v>
      </c>
      <c r="K154" s="67">
        <v>69649.818215670544</v>
      </c>
      <c r="L154" s="67">
        <v>99627.102680759723</v>
      </c>
      <c r="M154" s="67">
        <v>160155.72516673597</v>
      </c>
      <c r="N154" s="67">
        <v>137433.78481896655</v>
      </c>
      <c r="O154" s="67">
        <v>141976.5374657865</v>
      </c>
      <c r="P154" s="67">
        <v>181576.28309931495</v>
      </c>
      <c r="Q154" s="67">
        <v>241698.10059785654</v>
      </c>
    </row>
    <row r="155" spans="1:17" ht="12" hidden="1" customHeight="1" x14ac:dyDescent="0.3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3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3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3">
      <c r="A158" s="23" t="s">
        <v>57</v>
      </c>
      <c r="B158" s="67">
        <v>13962.497224486238</v>
      </c>
      <c r="C158" s="67">
        <v>38960.515107400264</v>
      </c>
      <c r="D158" s="67">
        <v>48778.838588120962</v>
      </c>
      <c r="E158" s="67">
        <v>25426.972818452094</v>
      </c>
      <c r="F158" s="67">
        <v>62371.298174279822</v>
      </c>
      <c r="G158" s="67">
        <v>71923.595343303779</v>
      </c>
      <c r="H158" s="67">
        <v>27752.813892768456</v>
      </c>
      <c r="I158" s="67">
        <v>78430.63278631361</v>
      </c>
      <c r="J158" s="67">
        <v>56943.674758301684</v>
      </c>
      <c r="K158" s="67">
        <v>54612.194827331085</v>
      </c>
      <c r="L158" s="67">
        <v>96340.188701330117</v>
      </c>
      <c r="M158" s="67">
        <v>94770.767468224207</v>
      </c>
      <c r="N158" s="67">
        <v>79751.335396155511</v>
      </c>
      <c r="O158" s="67">
        <v>137777.80376396983</v>
      </c>
      <c r="P158" s="67">
        <v>76024.28411051858</v>
      </c>
      <c r="Q158" s="67">
        <v>87021.587039043588</v>
      </c>
    </row>
    <row r="159" spans="1:17" ht="12" customHeight="1" x14ac:dyDescent="0.3">
      <c r="A159" s="29" t="s">
        <v>140</v>
      </c>
      <c r="B159" s="83">
        <v>51865.002775513749</v>
      </c>
      <c r="C159" s="83">
        <v>288541.98489259969</v>
      </c>
      <c r="D159" s="83">
        <v>264112.661411879</v>
      </c>
      <c r="E159" s="83">
        <v>365427.52718154783</v>
      </c>
      <c r="F159" s="83">
        <v>304043.20182572014</v>
      </c>
      <c r="G159" s="83">
        <v>357531.90465669613</v>
      </c>
      <c r="H159" s="83">
        <v>407830.68610723142</v>
      </c>
      <c r="I159" s="83">
        <v>324792.86721368635</v>
      </c>
      <c r="J159" s="83">
        <v>312524.8252416983</v>
      </c>
      <c r="K159" s="83">
        <v>327946.30517266889</v>
      </c>
      <c r="L159" s="83">
        <v>439748.31129866984</v>
      </c>
      <c r="M159" s="83">
        <v>629936.73253177572</v>
      </c>
      <c r="N159" s="83">
        <v>602460.1646038444</v>
      </c>
      <c r="O159" s="83">
        <v>739737.69623602997</v>
      </c>
      <c r="P159" s="83">
        <v>884229.21588948113</v>
      </c>
      <c r="Q159" s="83">
        <v>1135433.9129609563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" customHeight="1" x14ac:dyDescent="0.3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3">
      <c r="A163" s="23" t="s">
        <v>60</v>
      </c>
      <c r="B163" s="67">
        <v>618467.5</v>
      </c>
      <c r="C163" s="67">
        <v>950040.12499999977</v>
      </c>
      <c r="D163" s="67">
        <v>1004282.9374999998</v>
      </c>
      <c r="E163" s="67">
        <v>1130394.1249999998</v>
      </c>
      <c r="F163" s="67">
        <v>936702.31249999988</v>
      </c>
      <c r="G163" s="67">
        <v>956813.93749999988</v>
      </c>
      <c r="H163" s="67">
        <v>926193.93749999988</v>
      </c>
      <c r="I163" s="67">
        <v>899053.99999999977</v>
      </c>
      <c r="J163" s="67">
        <v>656786.4375</v>
      </c>
      <c r="K163" s="67">
        <v>708951.87499999988</v>
      </c>
      <c r="L163" s="67">
        <v>662704.49999999988</v>
      </c>
      <c r="M163" s="67">
        <v>580219.375</v>
      </c>
      <c r="N163" s="67">
        <v>595684.12499999988</v>
      </c>
      <c r="O163" s="67">
        <v>507601.31249999994</v>
      </c>
      <c r="P163" s="67">
        <v>501145.99999999977</v>
      </c>
      <c r="Q163" s="67">
        <v>441087.49999999988</v>
      </c>
    </row>
    <row r="164" spans="1:17" ht="12.9" customHeight="1" x14ac:dyDescent="0.3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3">
      <c r="A165" s="23" t="s">
        <v>60</v>
      </c>
      <c r="B165" s="67">
        <v>1740.9999999999998</v>
      </c>
      <c r="C165" s="67">
        <v>0</v>
      </c>
      <c r="D165" s="67">
        <v>0</v>
      </c>
      <c r="E165" s="67">
        <v>603.99999999999989</v>
      </c>
      <c r="F165" s="67">
        <v>715.99999999999989</v>
      </c>
      <c r="G165" s="67">
        <v>1123.9999999999998</v>
      </c>
      <c r="H165" s="67">
        <v>1439.7499999999998</v>
      </c>
      <c r="I165" s="67">
        <v>4559.2499999999991</v>
      </c>
      <c r="J165" s="67">
        <v>64085.937499999985</v>
      </c>
      <c r="K165" s="67">
        <v>104442.56249999997</v>
      </c>
      <c r="L165" s="67">
        <v>101408.37499999999</v>
      </c>
      <c r="M165" s="67">
        <v>36858.625</v>
      </c>
      <c r="N165" s="67">
        <v>62355</v>
      </c>
      <c r="O165" s="67">
        <v>64111.437499999985</v>
      </c>
      <c r="P165" s="67">
        <v>58971.562499999993</v>
      </c>
      <c r="Q165" s="67">
        <v>49944.437499999993</v>
      </c>
    </row>
    <row r="166" spans="1:17" ht="12" customHeight="1" x14ac:dyDescent="0.3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3">
      <c r="A167" s="23" t="s">
        <v>144</v>
      </c>
      <c r="B167" s="67">
        <v>6110.9094223275624</v>
      </c>
      <c r="C167" s="67">
        <v>8882.2821284821111</v>
      </c>
      <c r="D167" s="67">
        <v>254284.31350027083</v>
      </c>
      <c r="E167" s="67">
        <v>361212.81469400489</v>
      </c>
      <c r="F167" s="67">
        <v>312372.94422317843</v>
      </c>
      <c r="G167" s="67">
        <v>290348.62552759325</v>
      </c>
      <c r="H167" s="67">
        <v>214519.05717890765</v>
      </c>
      <c r="I167" s="67">
        <v>167344.47620385734</v>
      </c>
      <c r="J167" s="67">
        <v>117514.97428093784</v>
      </c>
      <c r="K167" s="67">
        <v>145748.47618120807</v>
      </c>
      <c r="L167" s="67">
        <v>108306.64305171603</v>
      </c>
      <c r="M167" s="67">
        <v>64179.79376811313</v>
      </c>
      <c r="N167" s="67">
        <v>43456.920016756761</v>
      </c>
      <c r="O167" s="67">
        <v>34985.205285177995</v>
      </c>
      <c r="P167" s="67">
        <v>8376.791734189037</v>
      </c>
      <c r="Q167" s="67">
        <v>4674.7728032789364</v>
      </c>
    </row>
    <row r="168" spans="1:17" ht="12" customHeight="1" x14ac:dyDescent="0.3">
      <c r="A168" s="23" t="s">
        <v>143</v>
      </c>
      <c r="B168" s="67">
        <v>20480.965053796368</v>
      </c>
      <c r="C168" s="67">
        <v>45152.61002155568</v>
      </c>
      <c r="D168" s="67">
        <v>27647.971122369367</v>
      </c>
      <c r="E168" s="67">
        <v>35358.6007448686</v>
      </c>
      <c r="F168" s="67">
        <v>30358.203045487731</v>
      </c>
      <c r="G168" s="67">
        <v>34294.897903287027</v>
      </c>
      <c r="H168" s="67">
        <v>23615.064939677024</v>
      </c>
      <c r="I168" s="67">
        <v>53723.846282755709</v>
      </c>
      <c r="J168" s="67">
        <v>10853.599240053823</v>
      </c>
      <c r="K168" s="67">
        <v>18775.447237436183</v>
      </c>
      <c r="L168" s="67">
        <v>22054.528020455535</v>
      </c>
      <c r="M168" s="67">
        <v>18253.573344424043</v>
      </c>
      <c r="N168" s="67">
        <v>11652.579142652918</v>
      </c>
      <c r="O168" s="67">
        <v>13851.384895106044</v>
      </c>
      <c r="P168" s="67">
        <v>3278.6882008965072</v>
      </c>
      <c r="Q168" s="67">
        <v>1833.0408051773657</v>
      </c>
    </row>
    <row r="169" spans="1:17" ht="12" hidden="1" customHeight="1" x14ac:dyDescent="0.3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3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3">
      <c r="A171" s="23" t="s">
        <v>142</v>
      </c>
      <c r="B171" s="67">
        <v>512798.58948227076</v>
      </c>
      <c r="C171" s="67">
        <v>778102.35772661318</v>
      </c>
      <c r="D171" s="67">
        <v>629039.93714475795</v>
      </c>
      <c r="E171" s="67">
        <v>594906.75315244833</v>
      </c>
      <c r="F171" s="67">
        <v>559118.78244422702</v>
      </c>
      <c r="G171" s="67">
        <v>550932.44263524492</v>
      </c>
      <c r="H171" s="67">
        <v>626685.72738958267</v>
      </c>
      <c r="I171" s="67">
        <v>574434.5932246116</v>
      </c>
      <c r="J171" s="67">
        <v>441285.33494304284</v>
      </c>
      <c r="K171" s="67">
        <v>440734.5441970781</v>
      </c>
      <c r="L171" s="67">
        <v>440119.61068638298</v>
      </c>
      <c r="M171" s="67">
        <v>355887.03035116126</v>
      </c>
      <c r="N171" s="67">
        <v>448694.54779131035</v>
      </c>
      <c r="O171" s="67">
        <v>382516.67462888104</v>
      </c>
      <c r="P171" s="67">
        <v>403195.50473656377</v>
      </c>
      <c r="Q171" s="67">
        <v>364681.56946582184</v>
      </c>
    </row>
    <row r="172" spans="1:17" ht="12" customHeight="1" x14ac:dyDescent="0.3">
      <c r="A172" s="23" t="s">
        <v>141</v>
      </c>
      <c r="B172" s="67">
        <v>79077.036041605272</v>
      </c>
      <c r="C172" s="67">
        <v>117902.87512334884</v>
      </c>
      <c r="D172" s="67">
        <v>93310.715732601733</v>
      </c>
      <c r="E172" s="67">
        <v>138915.95640867797</v>
      </c>
      <c r="F172" s="67">
        <v>34852.382787106675</v>
      </c>
      <c r="G172" s="67">
        <v>81237.971433874714</v>
      </c>
      <c r="H172" s="67">
        <v>61374.08799183253</v>
      </c>
      <c r="I172" s="67">
        <v>103551.08428877516</v>
      </c>
      <c r="J172" s="67">
        <v>87132.529035965432</v>
      </c>
      <c r="K172" s="67">
        <v>103693.40738427754</v>
      </c>
      <c r="L172" s="67">
        <v>92223.718241445327</v>
      </c>
      <c r="M172" s="67">
        <v>141898.97753630154</v>
      </c>
      <c r="N172" s="67">
        <v>91880.078049279909</v>
      </c>
      <c r="O172" s="67">
        <v>76248.04769083485</v>
      </c>
      <c r="P172" s="67">
        <v>86295.015328350506</v>
      </c>
      <c r="Q172" s="67">
        <v>69898.116925721784</v>
      </c>
    </row>
    <row r="173" spans="1:17" ht="12" hidden="1" customHeight="1" x14ac:dyDescent="0.3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3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3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3">
      <c r="A176" s="23" t="s">
        <v>57</v>
      </c>
      <c r="B176" s="67">
        <v>57821.53603486553</v>
      </c>
      <c r="C176" s="67">
        <v>129683.87753907006</v>
      </c>
      <c r="D176" s="67">
        <v>230306.42506425371</v>
      </c>
      <c r="E176" s="67">
        <v>99605.583747724624</v>
      </c>
      <c r="F176" s="67">
        <v>250339.33249422262</v>
      </c>
      <c r="G176" s="67">
        <v>290039.24791485321</v>
      </c>
      <c r="H176" s="67">
        <v>52222.260196483912</v>
      </c>
      <c r="I176" s="67">
        <v>97575.537524177416</v>
      </c>
      <c r="J176" s="67">
        <v>108203.35307542857</v>
      </c>
      <c r="K176" s="67">
        <v>120330.12663762728</v>
      </c>
      <c r="L176" s="67">
        <v>121605.48983089626</v>
      </c>
      <c r="M176" s="67">
        <v>73872.716412583148</v>
      </c>
      <c r="N176" s="67">
        <v>64528.339414609756</v>
      </c>
      <c r="O176" s="67">
        <v>83411.812622062935</v>
      </c>
      <c r="P176" s="67">
        <v>29614.154663395653</v>
      </c>
      <c r="Q176" s="67">
        <v>18241.206827745096</v>
      </c>
    </row>
    <row r="177" spans="1:17" ht="12" customHeight="1" x14ac:dyDescent="0.3">
      <c r="A177" s="29" t="s">
        <v>140</v>
      </c>
      <c r="B177" s="83">
        <v>560645.96396513435</v>
      </c>
      <c r="C177" s="83">
        <v>820356.24746092968</v>
      </c>
      <c r="D177" s="83">
        <v>773976.51243574615</v>
      </c>
      <c r="E177" s="83">
        <v>1030788.5412522752</v>
      </c>
      <c r="F177" s="83">
        <v>686362.98000577721</v>
      </c>
      <c r="G177" s="83">
        <v>666774.68958514673</v>
      </c>
      <c r="H177" s="83">
        <v>873971.67730351607</v>
      </c>
      <c r="I177" s="83">
        <v>801478.46247582254</v>
      </c>
      <c r="J177" s="83">
        <v>548583.08442457137</v>
      </c>
      <c r="K177" s="83">
        <v>588621.74836237263</v>
      </c>
      <c r="L177" s="83">
        <v>541099.01016910374</v>
      </c>
      <c r="M177" s="83">
        <v>506346.65858741687</v>
      </c>
      <c r="N177" s="83">
        <v>531155.78558539005</v>
      </c>
      <c r="O177" s="83">
        <v>424189.49987793696</v>
      </c>
      <c r="P177" s="83">
        <v>471531.84533660434</v>
      </c>
      <c r="Q177" s="83">
        <v>422846.29317225487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175</v>
      </c>
      <c r="B2"/>
    </row>
    <row r="3" spans="1:17" ht="12" customHeight="1" x14ac:dyDescent="0.3">
      <c r="A3" s="152" t="s">
        <v>172</v>
      </c>
      <c r="B3" s="168">
        <f>SUM(B4,B7,B9,B19)</f>
        <v>11512.274741657748</v>
      </c>
      <c r="C3" s="168">
        <f t="shared" ref="C3:Q3" si="0">SUM(C4,C7,C9,C19)</f>
        <v>11663.876678143546</v>
      </c>
      <c r="D3" s="168">
        <f t="shared" si="0"/>
        <v>11783.244666770788</v>
      </c>
      <c r="E3" s="168">
        <f t="shared" si="0"/>
        <v>11357.874313931883</v>
      </c>
      <c r="F3" s="168">
        <f t="shared" si="0"/>
        <v>11133.898247589043</v>
      </c>
      <c r="G3" s="168">
        <f t="shared" si="0"/>
        <v>11115.570665124251</v>
      </c>
      <c r="H3" s="168">
        <f t="shared" si="0"/>
        <v>12042.877190461159</v>
      </c>
      <c r="I3" s="168">
        <f t="shared" si="0"/>
        <v>10980.464730696554</v>
      </c>
      <c r="J3" s="168">
        <f t="shared" si="0"/>
        <v>11629.155342917607</v>
      </c>
      <c r="K3" s="168">
        <f t="shared" si="0"/>
        <v>11564.930375576783</v>
      </c>
      <c r="L3" s="168">
        <f t="shared" si="0"/>
        <v>13296.115084177831</v>
      </c>
      <c r="M3" s="168">
        <f t="shared" si="0"/>
        <v>11796.90837980893</v>
      </c>
      <c r="N3" s="168">
        <f t="shared" si="0"/>
        <v>11984.652576781718</v>
      </c>
      <c r="O3" s="168">
        <f t="shared" si="0"/>
        <v>11547.994505997121</v>
      </c>
      <c r="P3" s="168">
        <f t="shared" si="0"/>
        <v>10385.249574174715</v>
      </c>
      <c r="Q3" s="168">
        <f t="shared" si="0"/>
        <v>10213.75104758339</v>
      </c>
    </row>
    <row r="4" spans="1:17" ht="12.9" customHeight="1" x14ac:dyDescent="0.3">
      <c r="A4" s="158" t="s">
        <v>65</v>
      </c>
      <c r="B4" s="157">
        <f t="shared" ref="B4" si="1">SUM(B5:B6)</f>
        <v>9021.4833486344705</v>
      </c>
      <c r="C4" s="157">
        <f t="shared" ref="C4:Q4" si="2">SUM(C5:C6)</f>
        <v>9237.7124417763698</v>
      </c>
      <c r="D4" s="157">
        <f t="shared" si="2"/>
        <v>9238.6405832698347</v>
      </c>
      <c r="E4" s="157">
        <f t="shared" si="2"/>
        <v>8771.106593670238</v>
      </c>
      <c r="F4" s="157">
        <f t="shared" si="2"/>
        <v>8531.5464807890803</v>
      </c>
      <c r="G4" s="157">
        <f t="shared" si="2"/>
        <v>8486.4023212620832</v>
      </c>
      <c r="H4" s="157">
        <f t="shared" si="2"/>
        <v>9264.8449400241589</v>
      </c>
      <c r="I4" s="157">
        <f t="shared" si="2"/>
        <v>8248.5605352136081</v>
      </c>
      <c r="J4" s="157">
        <f t="shared" si="2"/>
        <v>8760.9458757381435</v>
      </c>
      <c r="K4" s="157">
        <f t="shared" si="2"/>
        <v>8679.7587654913987</v>
      </c>
      <c r="L4" s="157">
        <f t="shared" si="2"/>
        <v>10282.707774575243</v>
      </c>
      <c r="M4" s="157">
        <f t="shared" si="2"/>
        <v>8792.502255271198</v>
      </c>
      <c r="N4" s="157">
        <f t="shared" si="2"/>
        <v>9000.6195333159485</v>
      </c>
      <c r="O4" s="157">
        <f t="shared" si="2"/>
        <v>8667.3998617993147</v>
      </c>
      <c r="P4" s="157">
        <f t="shared" si="2"/>
        <v>7554.0657591920417</v>
      </c>
      <c r="Q4" s="157">
        <f t="shared" si="2"/>
        <v>7465.7192738974136</v>
      </c>
    </row>
    <row r="5" spans="1:17" ht="12" customHeight="1" x14ac:dyDescent="0.3">
      <c r="A5" s="23" t="s">
        <v>58</v>
      </c>
      <c r="B5" s="156">
        <v>8983.5621359404704</v>
      </c>
      <c r="C5" s="156">
        <v>9198.8161580857086</v>
      </c>
      <c r="D5" s="156">
        <v>9205.4702758378189</v>
      </c>
      <c r="E5" s="156">
        <v>8719.9921373826546</v>
      </c>
      <c r="F5" s="156">
        <v>8482.5747012021802</v>
      </c>
      <c r="G5" s="156">
        <v>8442.2953943950088</v>
      </c>
      <c r="H5" s="156">
        <v>9210.0958097462008</v>
      </c>
      <c r="I5" s="156">
        <v>8201.3122665589835</v>
      </c>
      <c r="J5" s="156">
        <v>8710.0892337937858</v>
      </c>
      <c r="K5" s="156">
        <v>8631.072373349718</v>
      </c>
      <c r="L5" s="156">
        <v>10223.727389718162</v>
      </c>
      <c r="M5" s="156">
        <v>8740.2149823171367</v>
      </c>
      <c r="N5" s="156">
        <v>8949.469949638964</v>
      </c>
      <c r="O5" s="156">
        <v>8617.7139577383514</v>
      </c>
      <c r="P5" s="156">
        <v>7503.4649191817953</v>
      </c>
      <c r="Q5" s="156">
        <v>7411.2464208137517</v>
      </c>
    </row>
    <row r="6" spans="1:17" ht="12" customHeight="1" x14ac:dyDescent="0.3">
      <c r="A6" s="23" t="s">
        <v>60</v>
      </c>
      <c r="B6" s="156">
        <v>37.921212694000829</v>
      </c>
      <c r="C6" s="156">
        <v>38.896283690660361</v>
      </c>
      <c r="D6" s="156">
        <v>33.170307432015349</v>
      </c>
      <c r="E6" s="156">
        <v>51.114456287582826</v>
      </c>
      <c r="F6" s="156">
        <v>48.971779586900517</v>
      </c>
      <c r="G6" s="156">
        <v>44.106926867074542</v>
      </c>
      <c r="H6" s="156">
        <v>54.749130277957761</v>
      </c>
      <c r="I6" s="156">
        <v>47.248268654624127</v>
      </c>
      <c r="J6" s="156">
        <v>50.85664194435747</v>
      </c>
      <c r="K6" s="156">
        <v>48.686392141680578</v>
      </c>
      <c r="L6" s="156">
        <v>58.980384857080189</v>
      </c>
      <c r="M6" s="156">
        <v>52.287272954060903</v>
      </c>
      <c r="N6" s="156">
        <v>51.149583676983916</v>
      </c>
      <c r="O6" s="156">
        <v>49.685904060964212</v>
      </c>
      <c r="P6" s="156">
        <v>50.600840010246159</v>
      </c>
      <c r="Q6" s="156">
        <v>54.472853083661903</v>
      </c>
    </row>
    <row r="7" spans="1:17" ht="12.9" customHeight="1" x14ac:dyDescent="0.3">
      <c r="A7" s="158" t="s">
        <v>112</v>
      </c>
      <c r="B7" s="157">
        <f t="shared" ref="B7:Q7" si="3">B8</f>
        <v>4.1352170391426366</v>
      </c>
      <c r="C7" s="157">
        <f t="shared" si="3"/>
        <v>4.2596320149816016</v>
      </c>
      <c r="D7" s="157">
        <f t="shared" si="3"/>
        <v>3.2918181534978763</v>
      </c>
      <c r="E7" s="157">
        <f t="shared" si="3"/>
        <v>3.274361459019246</v>
      </c>
      <c r="F7" s="157">
        <f t="shared" si="3"/>
        <v>3.5287225952617542</v>
      </c>
      <c r="G7" s="157">
        <f t="shared" si="3"/>
        <v>3.6991660431700928</v>
      </c>
      <c r="H7" s="157">
        <f t="shared" si="3"/>
        <v>4.3121206794811116</v>
      </c>
      <c r="I7" s="157">
        <f t="shared" si="3"/>
        <v>4.7600373767194055</v>
      </c>
      <c r="J7" s="157">
        <f t="shared" si="3"/>
        <v>5.3002791882873783</v>
      </c>
      <c r="K7" s="157">
        <f t="shared" si="3"/>
        <v>5.8207730291256246</v>
      </c>
      <c r="L7" s="157">
        <f t="shared" si="3"/>
        <v>6.6350955359928916</v>
      </c>
      <c r="M7" s="157">
        <f t="shared" si="3"/>
        <v>6.7927103372185682</v>
      </c>
      <c r="N7" s="157">
        <f t="shared" si="3"/>
        <v>6.5097211986328194</v>
      </c>
      <c r="O7" s="157">
        <f t="shared" si="3"/>
        <v>5.6982925437472449</v>
      </c>
      <c r="P7" s="157">
        <f t="shared" si="3"/>
        <v>5.8924471701370038</v>
      </c>
      <c r="Q7" s="157">
        <f t="shared" si="3"/>
        <v>5.8456748532403111</v>
      </c>
    </row>
    <row r="8" spans="1:17" ht="12" customHeight="1" x14ac:dyDescent="0.3">
      <c r="A8" s="23" t="s">
        <v>60</v>
      </c>
      <c r="B8" s="156">
        <v>4.1352170391426366</v>
      </c>
      <c r="C8" s="156">
        <v>4.2596320149816016</v>
      </c>
      <c r="D8" s="156">
        <v>3.2918181534978763</v>
      </c>
      <c r="E8" s="156">
        <v>3.274361459019246</v>
      </c>
      <c r="F8" s="156">
        <v>3.5287225952617542</v>
      </c>
      <c r="G8" s="156">
        <v>3.6991660431700928</v>
      </c>
      <c r="H8" s="156">
        <v>4.3121206794811116</v>
      </c>
      <c r="I8" s="156">
        <v>4.7600373767194055</v>
      </c>
      <c r="J8" s="156">
        <v>5.3002791882873783</v>
      </c>
      <c r="K8" s="156">
        <v>5.8207730291256246</v>
      </c>
      <c r="L8" s="156">
        <v>6.6350955359928916</v>
      </c>
      <c r="M8" s="156">
        <v>6.7927103372185682</v>
      </c>
      <c r="N8" s="156">
        <v>6.5097211986328194</v>
      </c>
      <c r="O8" s="156">
        <v>5.6982925437472449</v>
      </c>
      <c r="P8" s="156">
        <v>5.8924471701370038</v>
      </c>
      <c r="Q8" s="156">
        <v>5.8456748532403111</v>
      </c>
    </row>
    <row r="9" spans="1:17" ht="12" customHeight="1" x14ac:dyDescent="0.3">
      <c r="A9" s="158" t="s">
        <v>63</v>
      </c>
      <c r="B9" s="157">
        <f>SUM(B10:B12,B15:B16)</f>
        <v>1833.6497265370183</v>
      </c>
      <c r="C9" s="157">
        <f t="shared" ref="C9:Q9" si="4">SUM(C10:C12,C15:C16)</f>
        <v>1782.7860993095962</v>
      </c>
      <c r="D9" s="157">
        <f t="shared" si="4"/>
        <v>1848.2660301503779</v>
      </c>
      <c r="E9" s="157">
        <f t="shared" si="4"/>
        <v>1804.6460243529987</v>
      </c>
      <c r="F9" s="157">
        <f t="shared" si="4"/>
        <v>1807.2137343832462</v>
      </c>
      <c r="G9" s="157">
        <f t="shared" si="4"/>
        <v>1816.7007719011076</v>
      </c>
      <c r="H9" s="157">
        <f t="shared" si="4"/>
        <v>1915.3424374625552</v>
      </c>
      <c r="I9" s="157">
        <f t="shared" si="4"/>
        <v>1883.4301015618144</v>
      </c>
      <c r="J9" s="157">
        <f t="shared" si="4"/>
        <v>1973.9110525937067</v>
      </c>
      <c r="K9" s="157">
        <f t="shared" si="4"/>
        <v>1990.0826107589151</v>
      </c>
      <c r="L9" s="157">
        <f t="shared" si="4"/>
        <v>2076.6406647102558</v>
      </c>
      <c r="M9" s="157">
        <f t="shared" si="4"/>
        <v>2083.9178514672726</v>
      </c>
      <c r="N9" s="157">
        <f t="shared" si="4"/>
        <v>2070.6839020114121</v>
      </c>
      <c r="O9" s="157">
        <f t="shared" si="4"/>
        <v>1996.5768130739673</v>
      </c>
      <c r="P9" s="157">
        <f t="shared" si="4"/>
        <v>1960.9457451677442</v>
      </c>
      <c r="Q9" s="157">
        <f t="shared" si="4"/>
        <v>1896.2579821070747</v>
      </c>
    </row>
    <row r="10" spans="1:17" ht="12" customHeight="1" x14ac:dyDescent="0.3">
      <c r="A10" s="167" t="s">
        <v>171</v>
      </c>
      <c r="B10" s="132">
        <v>996.283842122034</v>
      </c>
      <c r="C10" s="132">
        <v>999.04041010958656</v>
      </c>
      <c r="D10" s="132">
        <v>1117.1941267844693</v>
      </c>
      <c r="E10" s="132">
        <v>1125.2083247790804</v>
      </c>
      <c r="F10" s="132">
        <v>1184.9544831014875</v>
      </c>
      <c r="G10" s="132">
        <v>1266.2068082280553</v>
      </c>
      <c r="H10" s="132">
        <v>1379.7925658769766</v>
      </c>
      <c r="I10" s="132">
        <v>1365.35793742129</v>
      </c>
      <c r="J10" s="132">
        <v>1443.3951242574005</v>
      </c>
      <c r="K10" s="132">
        <v>1486.20184143284</v>
      </c>
      <c r="L10" s="132">
        <v>1561.5577121660881</v>
      </c>
      <c r="M10" s="132">
        <v>1566.0190552938332</v>
      </c>
      <c r="N10" s="132">
        <v>1582.3829040562864</v>
      </c>
      <c r="O10" s="132">
        <v>1545.050128547125</v>
      </c>
      <c r="P10" s="132">
        <v>1538.0367244020954</v>
      </c>
      <c r="Q10" s="132">
        <v>1499.9758792264818</v>
      </c>
    </row>
    <row r="11" spans="1:17" ht="12" customHeight="1" x14ac:dyDescent="0.3">
      <c r="A11" s="167" t="s">
        <v>144</v>
      </c>
      <c r="B11" s="132">
        <v>318.43611729776012</v>
      </c>
      <c r="C11" s="132">
        <v>302.70691662595323</v>
      </c>
      <c r="D11" s="132">
        <v>284.34236437608342</v>
      </c>
      <c r="E11" s="132">
        <v>277.1905976937224</v>
      </c>
      <c r="F11" s="132">
        <v>265.86374781520368</v>
      </c>
      <c r="G11" s="132">
        <v>257.77960527170143</v>
      </c>
      <c r="H11" s="132">
        <v>255.94950958305401</v>
      </c>
      <c r="I11" s="132">
        <v>248.82318612597916</v>
      </c>
      <c r="J11" s="132">
        <v>255.43588049287922</v>
      </c>
      <c r="K11" s="132">
        <v>241.03425884957949</v>
      </c>
      <c r="L11" s="132">
        <v>237.24773662505538</v>
      </c>
      <c r="M11" s="132">
        <v>212.1847501544716</v>
      </c>
      <c r="N11" s="132">
        <v>192.79047785759005</v>
      </c>
      <c r="O11" s="132">
        <v>172.00831275438145</v>
      </c>
      <c r="P11" s="132">
        <v>165.84942243925755</v>
      </c>
      <c r="Q11" s="132">
        <v>151.60713363623449</v>
      </c>
    </row>
    <row r="12" spans="1:17" ht="12" customHeight="1" x14ac:dyDescent="0.3">
      <c r="A12" s="167" t="s">
        <v>143</v>
      </c>
      <c r="B12" s="132">
        <f>SUM(B13:B14)</f>
        <v>3.8262641992353141</v>
      </c>
      <c r="C12" s="132">
        <f t="shared" ref="C12:Q12" si="5">SUM(C13:C14)</f>
        <v>4.0743680786289538</v>
      </c>
      <c r="D12" s="132">
        <f t="shared" si="5"/>
        <v>3.7715577144752128</v>
      </c>
      <c r="E12" s="132">
        <f t="shared" si="5"/>
        <v>3.9427323278043378</v>
      </c>
      <c r="F12" s="132">
        <f t="shared" si="5"/>
        <v>3.8346836281568146</v>
      </c>
      <c r="G12" s="132">
        <f t="shared" si="5"/>
        <v>3.9170460281779294</v>
      </c>
      <c r="H12" s="132">
        <f t="shared" si="5"/>
        <v>4.370764953841932</v>
      </c>
      <c r="I12" s="132">
        <f t="shared" si="5"/>
        <v>5.0544813426715143</v>
      </c>
      <c r="J12" s="132">
        <f t="shared" si="5"/>
        <v>6.0374365723937142</v>
      </c>
      <c r="K12" s="132">
        <f t="shared" si="5"/>
        <v>8.7289529834615305</v>
      </c>
      <c r="L12" s="132">
        <f t="shared" si="5"/>
        <v>10.540424644803839</v>
      </c>
      <c r="M12" s="132">
        <f t="shared" si="5"/>
        <v>10.844865490329223</v>
      </c>
      <c r="N12" s="132">
        <f t="shared" si="5"/>
        <v>10.322005597167026</v>
      </c>
      <c r="O12" s="132">
        <f t="shared" si="5"/>
        <v>11.586876060984203</v>
      </c>
      <c r="P12" s="132">
        <f t="shared" si="5"/>
        <v>13.863692518222003</v>
      </c>
      <c r="Q12" s="132">
        <f t="shared" si="5"/>
        <v>15.553523883791335</v>
      </c>
    </row>
    <row r="13" spans="1:17" ht="12" customHeight="1" x14ac:dyDescent="0.3">
      <c r="A13" s="166" t="s">
        <v>57</v>
      </c>
      <c r="B13" s="165">
        <v>2.6732566086933027</v>
      </c>
      <c r="C13" s="165">
        <v>2.8638386230418944</v>
      </c>
      <c r="D13" s="165">
        <v>2.7065204842725898</v>
      </c>
      <c r="E13" s="165">
        <v>2.838607847178436</v>
      </c>
      <c r="F13" s="165">
        <v>2.724549215098961</v>
      </c>
      <c r="G13" s="165">
        <v>2.7917951241757488</v>
      </c>
      <c r="H13" s="165">
        <v>3.1118382288730069</v>
      </c>
      <c r="I13" s="165">
        <v>3.5605802426353073</v>
      </c>
      <c r="J13" s="165">
        <v>4.2638984203033274</v>
      </c>
      <c r="K13" s="165">
        <v>6.3110081383384085</v>
      </c>
      <c r="L13" s="165">
        <v>7.7235087493436607</v>
      </c>
      <c r="M13" s="165">
        <v>7.9363836629399351</v>
      </c>
      <c r="N13" s="165">
        <v>7.5248513703482365</v>
      </c>
      <c r="O13" s="165">
        <v>8.8839180284342749</v>
      </c>
      <c r="P13" s="165">
        <v>10.683453805040177</v>
      </c>
      <c r="Q13" s="165">
        <v>12.089468261722299</v>
      </c>
    </row>
    <row r="14" spans="1:17" ht="12" customHeight="1" x14ac:dyDescent="0.3">
      <c r="A14" s="147" t="s">
        <v>59</v>
      </c>
      <c r="B14" s="164">
        <v>1.1530075905420114</v>
      </c>
      <c r="C14" s="164">
        <v>1.2105294555870592</v>
      </c>
      <c r="D14" s="164">
        <v>1.0650372302026232</v>
      </c>
      <c r="E14" s="164">
        <v>1.1041244806259018</v>
      </c>
      <c r="F14" s="164">
        <v>1.1101344130578537</v>
      </c>
      <c r="G14" s="164">
        <v>1.1252509040021808</v>
      </c>
      <c r="H14" s="164">
        <v>1.2589267249689249</v>
      </c>
      <c r="I14" s="164">
        <v>1.493901100036207</v>
      </c>
      <c r="J14" s="164">
        <v>1.7735381520903866</v>
      </c>
      <c r="K14" s="164">
        <v>2.4179448451231216</v>
      </c>
      <c r="L14" s="164">
        <v>2.816915895460177</v>
      </c>
      <c r="M14" s="164">
        <v>2.9084818273892874</v>
      </c>
      <c r="N14" s="164">
        <v>2.7971542268187894</v>
      </c>
      <c r="O14" s="164">
        <v>2.7029580325499283</v>
      </c>
      <c r="P14" s="164">
        <v>3.1802387131818262</v>
      </c>
      <c r="Q14" s="164">
        <v>3.4640556220690359</v>
      </c>
    </row>
    <row r="15" spans="1:17" ht="12" customHeight="1" x14ac:dyDescent="0.3">
      <c r="A15" s="163" t="s">
        <v>142</v>
      </c>
      <c r="B15" s="162">
        <v>506.48016780858592</v>
      </c>
      <c r="C15" s="162">
        <v>467.99791674564261</v>
      </c>
      <c r="D15" s="162">
        <v>434.56777798707719</v>
      </c>
      <c r="E15" s="162">
        <v>389.05569258114599</v>
      </c>
      <c r="F15" s="162">
        <v>343.83474880936114</v>
      </c>
      <c r="G15" s="162">
        <v>279.77826414972208</v>
      </c>
      <c r="H15" s="162">
        <v>264.55941212724122</v>
      </c>
      <c r="I15" s="162">
        <v>252.03655970448972</v>
      </c>
      <c r="J15" s="162">
        <v>255.2123235089409</v>
      </c>
      <c r="K15" s="162">
        <v>237.72323073549984</v>
      </c>
      <c r="L15" s="162">
        <v>245.32107909917247</v>
      </c>
      <c r="M15" s="162">
        <v>267.39223450320929</v>
      </c>
      <c r="N15" s="162">
        <v>260.15336553152679</v>
      </c>
      <c r="O15" s="162">
        <v>243.3148604627508</v>
      </c>
      <c r="P15" s="162">
        <v>220.04187477449321</v>
      </c>
      <c r="Q15" s="162">
        <v>205.8395425464663</v>
      </c>
    </row>
    <row r="16" spans="1:17" ht="12" customHeight="1" x14ac:dyDescent="0.3">
      <c r="A16" s="161" t="s">
        <v>141</v>
      </c>
      <c r="B16" s="160">
        <f>SUM(B17:B18)</f>
        <v>8.6233351094027828</v>
      </c>
      <c r="C16" s="160">
        <f t="shared" ref="C16:Q16" si="6">SUM(C17:C18)</f>
        <v>8.9664877497845712</v>
      </c>
      <c r="D16" s="160">
        <f t="shared" si="6"/>
        <v>8.390203288272895</v>
      </c>
      <c r="E16" s="160">
        <f t="shared" si="6"/>
        <v>9.248676971245402</v>
      </c>
      <c r="F16" s="160">
        <f t="shared" si="6"/>
        <v>8.7260710290369694</v>
      </c>
      <c r="G16" s="160">
        <f t="shared" si="6"/>
        <v>9.019048223450616</v>
      </c>
      <c r="H16" s="160">
        <f t="shared" si="6"/>
        <v>10.670184921441546</v>
      </c>
      <c r="I16" s="160">
        <f t="shared" si="6"/>
        <v>12.157936967383797</v>
      </c>
      <c r="J16" s="160">
        <f t="shared" si="6"/>
        <v>13.830287762092205</v>
      </c>
      <c r="K16" s="160">
        <f t="shared" si="6"/>
        <v>16.394326757534209</v>
      </c>
      <c r="L16" s="160">
        <f t="shared" si="6"/>
        <v>21.973712175135852</v>
      </c>
      <c r="M16" s="160">
        <f t="shared" si="6"/>
        <v>27.476946025429399</v>
      </c>
      <c r="N16" s="160">
        <f t="shared" si="6"/>
        <v>25.035148968841966</v>
      </c>
      <c r="O16" s="160">
        <f t="shared" si="6"/>
        <v>24.616635248725672</v>
      </c>
      <c r="P16" s="160">
        <f t="shared" si="6"/>
        <v>23.154031033676155</v>
      </c>
      <c r="Q16" s="160">
        <f t="shared" si="6"/>
        <v>23.281902814100825</v>
      </c>
    </row>
    <row r="17" spans="1:17" ht="12" customHeight="1" x14ac:dyDescent="0.3">
      <c r="A17" s="148" t="s">
        <v>60</v>
      </c>
      <c r="B17" s="156">
        <v>6.2802877286056358</v>
      </c>
      <c r="C17" s="156">
        <v>6.6065619247296006</v>
      </c>
      <c r="D17" s="156">
        <v>6.3490984390612208</v>
      </c>
      <c r="E17" s="156">
        <v>7.0639240603142399</v>
      </c>
      <c r="F17" s="156">
        <v>6.588662925097915</v>
      </c>
      <c r="G17" s="156">
        <v>6.7938734278856554</v>
      </c>
      <c r="H17" s="156">
        <v>8.0585668335502341</v>
      </c>
      <c r="I17" s="156">
        <v>8.9579775341076449</v>
      </c>
      <c r="J17" s="156">
        <v>10.354383449472301</v>
      </c>
      <c r="K17" s="156">
        <v>12.230630478659855</v>
      </c>
      <c r="L17" s="156">
        <v>16.425330527730456</v>
      </c>
      <c r="M17" s="156">
        <v>20.988666783721474</v>
      </c>
      <c r="N17" s="156">
        <v>18.978001049774996</v>
      </c>
      <c r="O17" s="156">
        <v>18.72058350097279</v>
      </c>
      <c r="P17" s="156">
        <v>17.572423143245842</v>
      </c>
      <c r="Q17" s="156">
        <v>17.762572509134976</v>
      </c>
    </row>
    <row r="18" spans="1:17" ht="12" customHeight="1" x14ac:dyDescent="0.3">
      <c r="A18" s="148" t="s">
        <v>59</v>
      </c>
      <c r="B18" s="156">
        <v>2.3430473807971475</v>
      </c>
      <c r="C18" s="156">
        <v>2.3599258250549702</v>
      </c>
      <c r="D18" s="156">
        <v>2.0411048492116746</v>
      </c>
      <c r="E18" s="156">
        <v>2.184752910931163</v>
      </c>
      <c r="F18" s="156">
        <v>2.1374081039390536</v>
      </c>
      <c r="G18" s="156">
        <v>2.2251747955649606</v>
      </c>
      <c r="H18" s="156">
        <v>2.6116180878913129</v>
      </c>
      <c r="I18" s="156">
        <v>3.1999594332761534</v>
      </c>
      <c r="J18" s="156">
        <v>3.4759043126199027</v>
      </c>
      <c r="K18" s="156">
        <v>4.1636962788743528</v>
      </c>
      <c r="L18" s="156">
        <v>5.5483816474053951</v>
      </c>
      <c r="M18" s="156">
        <v>6.4882792417079234</v>
      </c>
      <c r="N18" s="156">
        <v>6.0571479190669697</v>
      </c>
      <c r="O18" s="156">
        <v>5.8960517477528827</v>
      </c>
      <c r="P18" s="156">
        <v>5.5816078904303144</v>
      </c>
      <c r="Q18" s="156">
        <v>5.5193303049658491</v>
      </c>
    </row>
    <row r="19" spans="1:17" ht="12" customHeight="1" x14ac:dyDescent="0.3">
      <c r="A19" s="158" t="s">
        <v>62</v>
      </c>
      <c r="B19" s="157">
        <f>SUM(B20:B22)</f>
        <v>653.00644944711667</v>
      </c>
      <c r="C19" s="157">
        <f t="shared" ref="C19:Q19" si="7">SUM(C20:C22)</f>
        <v>639.11850504259746</v>
      </c>
      <c r="D19" s="157">
        <f t="shared" si="7"/>
        <v>693.04623519707718</v>
      </c>
      <c r="E19" s="157">
        <f t="shared" si="7"/>
        <v>778.84733444962671</v>
      </c>
      <c r="F19" s="157">
        <f t="shared" si="7"/>
        <v>791.60930982145521</v>
      </c>
      <c r="G19" s="157">
        <f t="shared" si="7"/>
        <v>808.76840591788994</v>
      </c>
      <c r="H19" s="157">
        <f t="shared" si="7"/>
        <v>858.37769229496416</v>
      </c>
      <c r="I19" s="157">
        <f t="shared" si="7"/>
        <v>843.71405654441116</v>
      </c>
      <c r="J19" s="157">
        <f t="shared" si="7"/>
        <v>888.99813539746947</v>
      </c>
      <c r="K19" s="157">
        <f t="shared" si="7"/>
        <v>889.26822629734454</v>
      </c>
      <c r="L19" s="157">
        <f t="shared" si="7"/>
        <v>930.13154935634009</v>
      </c>
      <c r="M19" s="157">
        <f t="shared" si="7"/>
        <v>913.69556273324076</v>
      </c>
      <c r="N19" s="157">
        <f t="shared" si="7"/>
        <v>906.83942025572446</v>
      </c>
      <c r="O19" s="157">
        <f t="shared" si="7"/>
        <v>878.31953858009103</v>
      </c>
      <c r="P19" s="157">
        <f t="shared" si="7"/>
        <v>864.34562264479223</v>
      </c>
      <c r="Q19" s="157">
        <f t="shared" si="7"/>
        <v>845.92811672566086</v>
      </c>
    </row>
    <row r="20" spans="1:17" ht="12" customHeight="1" x14ac:dyDescent="0.3">
      <c r="A20" s="23" t="s">
        <v>58</v>
      </c>
      <c r="B20" s="156">
        <v>178.59338187629911</v>
      </c>
      <c r="C20" s="156">
        <v>178.09904180470511</v>
      </c>
      <c r="D20" s="156">
        <v>225.57056737771507</v>
      </c>
      <c r="E20" s="156">
        <v>273.42376783826296</v>
      </c>
      <c r="F20" s="156">
        <v>296.57437569632953</v>
      </c>
      <c r="G20" s="156">
        <v>321.6246524849484</v>
      </c>
      <c r="H20" s="156">
        <v>355.75474437682004</v>
      </c>
      <c r="I20" s="156">
        <v>347.90466601972895</v>
      </c>
      <c r="J20" s="156">
        <v>381.25676194881277</v>
      </c>
      <c r="K20" s="156">
        <v>390.49078521743564</v>
      </c>
      <c r="L20" s="156">
        <v>401.63701813859302</v>
      </c>
      <c r="M20" s="156">
        <v>388.06773395715197</v>
      </c>
      <c r="N20" s="156">
        <v>393.22651392663857</v>
      </c>
      <c r="O20" s="156">
        <v>381.88384278688517</v>
      </c>
      <c r="P20" s="156">
        <v>375.52753805876972</v>
      </c>
      <c r="Q20" s="156">
        <v>371.94049401148021</v>
      </c>
    </row>
    <row r="21" spans="1:17" ht="12" customHeight="1" x14ac:dyDescent="0.3">
      <c r="A21" s="23" t="s">
        <v>57</v>
      </c>
      <c r="B21" s="156">
        <v>166.65117295871335</v>
      </c>
      <c r="C21" s="156">
        <v>172.26668417368785</v>
      </c>
      <c r="D21" s="156">
        <v>166.91463302187398</v>
      </c>
      <c r="E21" s="156">
        <v>177.54968320852808</v>
      </c>
      <c r="F21" s="156">
        <v>167.92694397503476</v>
      </c>
      <c r="G21" s="156">
        <v>162.85030567754762</v>
      </c>
      <c r="H21" s="156">
        <v>164.81121904252905</v>
      </c>
      <c r="I21" s="156">
        <v>152.41722237744904</v>
      </c>
      <c r="J21" s="156">
        <v>164.44592898317566</v>
      </c>
      <c r="K21" s="156">
        <v>159.23370344654413</v>
      </c>
      <c r="L21" s="156">
        <v>169.4105539959757</v>
      </c>
      <c r="M21" s="156">
        <v>152.44258242248966</v>
      </c>
      <c r="N21" s="156">
        <v>150.6809221118161</v>
      </c>
      <c r="O21" s="156">
        <v>146.62962651147222</v>
      </c>
      <c r="P21" s="156">
        <v>146.47845250498594</v>
      </c>
      <c r="Q21" s="156">
        <v>138.22706936685458</v>
      </c>
    </row>
    <row r="22" spans="1:17" ht="12" customHeight="1" x14ac:dyDescent="0.3">
      <c r="A22" s="29" t="s">
        <v>140</v>
      </c>
      <c r="B22" s="57">
        <v>307.76189461210424</v>
      </c>
      <c r="C22" s="57">
        <v>288.75277906420445</v>
      </c>
      <c r="D22" s="57">
        <v>300.56103479748811</v>
      </c>
      <c r="E22" s="57">
        <v>327.87388340283565</v>
      </c>
      <c r="F22" s="57">
        <v>327.10799015009093</v>
      </c>
      <c r="G22" s="57">
        <v>324.29344775539391</v>
      </c>
      <c r="H22" s="57">
        <v>337.81172887561507</v>
      </c>
      <c r="I22" s="57">
        <v>343.39216814723318</v>
      </c>
      <c r="J22" s="57">
        <v>343.29544446548113</v>
      </c>
      <c r="K22" s="57">
        <v>339.5437376333648</v>
      </c>
      <c r="L22" s="57">
        <v>359.08397722177131</v>
      </c>
      <c r="M22" s="57">
        <v>373.18524635359915</v>
      </c>
      <c r="N22" s="57">
        <v>362.93198421726987</v>
      </c>
      <c r="O22" s="57">
        <v>349.80606928173358</v>
      </c>
      <c r="P22" s="57">
        <v>342.33963208103654</v>
      </c>
      <c r="Q22" s="57">
        <v>335.76055334732604</v>
      </c>
    </row>
    <row r="23" spans="1:17" s="28" customFormat="1" ht="12" customHeight="1" x14ac:dyDescent="0.3">
      <c r="B23"/>
    </row>
    <row r="24" spans="1:17" ht="12" customHeight="1" x14ac:dyDescent="0.3">
      <c r="A24" s="152" t="s">
        <v>170</v>
      </c>
      <c r="B24" s="168">
        <f t="shared" ref="B24:Q24" si="8">SUM(B25,B28,B30,B39)</f>
        <v>2041.9855385734327</v>
      </c>
      <c r="C24" s="168">
        <f t="shared" si="8"/>
        <v>2041.5177139065522</v>
      </c>
      <c r="D24" s="168">
        <f t="shared" si="8"/>
        <v>2028.9955509729889</v>
      </c>
      <c r="E24" s="168">
        <f t="shared" si="8"/>
        <v>2031.8961099052815</v>
      </c>
      <c r="F24" s="168">
        <f t="shared" si="8"/>
        <v>2085.2691795258834</v>
      </c>
      <c r="G24" s="168">
        <f t="shared" si="8"/>
        <v>2062.2833525027895</v>
      </c>
      <c r="H24" s="168">
        <f t="shared" si="8"/>
        <v>2120.7105365819075</v>
      </c>
      <c r="I24" s="168">
        <f t="shared" si="8"/>
        <v>2070.7624523564091</v>
      </c>
      <c r="J24" s="168">
        <f t="shared" si="8"/>
        <v>2140.5875496491262</v>
      </c>
      <c r="K24" s="168">
        <f t="shared" si="8"/>
        <v>2112.2952868082798</v>
      </c>
      <c r="L24" s="168">
        <f t="shared" si="8"/>
        <v>2193.0922146593948</v>
      </c>
      <c r="M24" s="168">
        <f t="shared" si="8"/>
        <v>1972.2891696617733</v>
      </c>
      <c r="N24" s="168">
        <f t="shared" si="8"/>
        <v>1923.4523748791162</v>
      </c>
      <c r="O24" s="168">
        <f t="shared" si="8"/>
        <v>1884.6320795344991</v>
      </c>
      <c r="P24" s="168">
        <f t="shared" si="8"/>
        <v>1631.1722997760003</v>
      </c>
      <c r="Q24" s="168">
        <f t="shared" si="8"/>
        <v>1579.4271823079216</v>
      </c>
    </row>
    <row r="25" spans="1:17" ht="12.9" customHeight="1" x14ac:dyDescent="0.3">
      <c r="A25" s="158" t="s">
        <v>65</v>
      </c>
      <c r="B25" s="157">
        <f t="shared" ref="B25" si="9">SUM(B26:B27)</f>
        <v>1373.9290789421445</v>
      </c>
      <c r="C25" s="157">
        <f t="shared" ref="C25:Q25" si="10">SUM(C26:C27)</f>
        <v>1387.1558756589916</v>
      </c>
      <c r="D25" s="157">
        <f t="shared" si="10"/>
        <v>1380.3053688201312</v>
      </c>
      <c r="E25" s="157">
        <f t="shared" si="10"/>
        <v>1396.01450916302</v>
      </c>
      <c r="F25" s="157">
        <f t="shared" si="10"/>
        <v>1447.6351217321962</v>
      </c>
      <c r="G25" s="157">
        <f t="shared" si="10"/>
        <v>1435.9681335899893</v>
      </c>
      <c r="H25" s="157">
        <f t="shared" si="10"/>
        <v>1477.7031414124754</v>
      </c>
      <c r="I25" s="157">
        <f t="shared" si="10"/>
        <v>1414.6727415264199</v>
      </c>
      <c r="J25" s="157">
        <f t="shared" si="10"/>
        <v>1471.5987332847249</v>
      </c>
      <c r="K25" s="157">
        <f t="shared" si="10"/>
        <v>1454.6952663772731</v>
      </c>
      <c r="L25" s="157">
        <f t="shared" si="10"/>
        <v>1498.5301536740099</v>
      </c>
      <c r="M25" s="157">
        <f t="shared" si="10"/>
        <v>1277.266238418295</v>
      </c>
      <c r="N25" s="157">
        <f t="shared" si="10"/>
        <v>1255.8712215886001</v>
      </c>
      <c r="O25" s="157">
        <f t="shared" si="10"/>
        <v>1228.0021414239827</v>
      </c>
      <c r="P25" s="157">
        <f t="shared" si="10"/>
        <v>1006.3097509068566</v>
      </c>
      <c r="Q25" s="157">
        <f t="shared" si="10"/>
        <v>995.95544509527701</v>
      </c>
    </row>
    <row r="26" spans="1:17" ht="12" customHeight="1" x14ac:dyDescent="0.3">
      <c r="A26" s="23" t="s">
        <v>84</v>
      </c>
      <c r="B26" s="156">
        <v>1353.0475754804525</v>
      </c>
      <c r="C26" s="156">
        <v>1361.3739751198368</v>
      </c>
      <c r="D26" s="156">
        <v>1356.8467457217453</v>
      </c>
      <c r="E26" s="156">
        <v>1370.7792183932474</v>
      </c>
      <c r="F26" s="156">
        <v>1420.2254876150093</v>
      </c>
      <c r="G26" s="156">
        <v>1410.6343996780956</v>
      </c>
      <c r="H26" s="156">
        <v>1448.2381482424889</v>
      </c>
      <c r="I26" s="156">
        <v>1390.0981255172721</v>
      </c>
      <c r="J26" s="156">
        <v>1448.2288762652056</v>
      </c>
      <c r="K26" s="156">
        <v>1437.6288123210848</v>
      </c>
      <c r="L26" s="156">
        <v>1470.1633232505424</v>
      </c>
      <c r="M26" s="156">
        <v>1252.2738587622387</v>
      </c>
      <c r="N26" s="156">
        <v>1231.3079313447113</v>
      </c>
      <c r="O26" s="156">
        <v>1207.882522348031</v>
      </c>
      <c r="P26" s="156">
        <v>989.16359358701266</v>
      </c>
      <c r="Q26" s="156">
        <v>977.62052901484105</v>
      </c>
    </row>
    <row r="27" spans="1:17" ht="12" customHeight="1" x14ac:dyDescent="0.3">
      <c r="A27" s="23" t="s">
        <v>60</v>
      </c>
      <c r="B27" s="156">
        <v>20.881503461692144</v>
      </c>
      <c r="C27" s="156">
        <v>25.781900539154673</v>
      </c>
      <c r="D27" s="156">
        <v>23.458623098385999</v>
      </c>
      <c r="E27" s="156">
        <v>25.235290769772497</v>
      </c>
      <c r="F27" s="156">
        <v>27.409634117186954</v>
      </c>
      <c r="G27" s="156">
        <v>25.333733911893763</v>
      </c>
      <c r="H27" s="156">
        <v>29.464993169986379</v>
      </c>
      <c r="I27" s="156">
        <v>24.574616009147711</v>
      </c>
      <c r="J27" s="156">
        <v>23.369857019519184</v>
      </c>
      <c r="K27" s="156">
        <v>17.066454056188299</v>
      </c>
      <c r="L27" s="156">
        <v>28.366830423467601</v>
      </c>
      <c r="M27" s="156">
        <v>24.992379656056229</v>
      </c>
      <c r="N27" s="156">
        <v>24.563290243888876</v>
      </c>
      <c r="O27" s="156">
        <v>20.11961907595165</v>
      </c>
      <c r="P27" s="156">
        <v>17.146157319843908</v>
      </c>
      <c r="Q27" s="156">
        <v>18.334916080436013</v>
      </c>
    </row>
    <row r="28" spans="1:17" ht="12.9" customHeight="1" x14ac:dyDescent="0.3">
      <c r="A28" s="158" t="s">
        <v>112</v>
      </c>
      <c r="B28" s="157">
        <f t="shared" ref="B28:Q28" si="11">B29</f>
        <v>14.089430349900098</v>
      </c>
      <c r="C28" s="157">
        <f t="shared" si="11"/>
        <v>14.048089977550314</v>
      </c>
      <c r="D28" s="157">
        <f t="shared" si="11"/>
        <v>14.500627306025976</v>
      </c>
      <c r="E28" s="157">
        <f t="shared" si="11"/>
        <v>14.397417368128368</v>
      </c>
      <c r="F28" s="157">
        <f t="shared" si="11"/>
        <v>14.99787193597238</v>
      </c>
      <c r="G28" s="157">
        <f t="shared" si="11"/>
        <v>15.415022778320026</v>
      </c>
      <c r="H28" s="157">
        <f t="shared" si="11"/>
        <v>16.822935970006444</v>
      </c>
      <c r="I28" s="157">
        <f t="shared" si="11"/>
        <v>17.798605175652686</v>
      </c>
      <c r="J28" s="157">
        <f t="shared" si="11"/>
        <v>18.134388589917656</v>
      </c>
      <c r="K28" s="157">
        <f t="shared" si="11"/>
        <v>19.009062043986034</v>
      </c>
      <c r="L28" s="157">
        <f t="shared" si="11"/>
        <v>19.404364526484837</v>
      </c>
      <c r="M28" s="157">
        <f t="shared" si="11"/>
        <v>21.320222424783964</v>
      </c>
      <c r="N28" s="157">
        <f t="shared" si="11"/>
        <v>21.592107982411079</v>
      </c>
      <c r="O28" s="157">
        <f t="shared" si="11"/>
        <v>21.107010599252717</v>
      </c>
      <c r="P28" s="157">
        <f t="shared" si="11"/>
        <v>20.19408235122685</v>
      </c>
      <c r="Q28" s="157">
        <f t="shared" si="11"/>
        <v>18.214798186896861</v>
      </c>
    </row>
    <row r="29" spans="1:17" ht="12" customHeight="1" x14ac:dyDescent="0.3">
      <c r="A29" s="23" t="s">
        <v>60</v>
      </c>
      <c r="B29" s="156">
        <v>14.089430349900098</v>
      </c>
      <c r="C29" s="156">
        <v>14.048089977550314</v>
      </c>
      <c r="D29" s="156">
        <v>14.500627306025976</v>
      </c>
      <c r="E29" s="156">
        <v>14.397417368128368</v>
      </c>
      <c r="F29" s="156">
        <v>14.99787193597238</v>
      </c>
      <c r="G29" s="156">
        <v>15.415022778320026</v>
      </c>
      <c r="H29" s="156">
        <v>16.822935970006444</v>
      </c>
      <c r="I29" s="156">
        <v>17.798605175652686</v>
      </c>
      <c r="J29" s="156">
        <v>18.134388589917656</v>
      </c>
      <c r="K29" s="156">
        <v>19.009062043986034</v>
      </c>
      <c r="L29" s="156">
        <v>19.404364526484837</v>
      </c>
      <c r="M29" s="156">
        <v>21.320222424783964</v>
      </c>
      <c r="N29" s="156">
        <v>21.592107982411079</v>
      </c>
      <c r="O29" s="156">
        <v>21.107010599252717</v>
      </c>
      <c r="P29" s="156">
        <v>20.19408235122685</v>
      </c>
      <c r="Q29" s="156">
        <v>18.214798186896861</v>
      </c>
    </row>
    <row r="30" spans="1:17" ht="12" customHeight="1" x14ac:dyDescent="0.3">
      <c r="A30" s="158" t="s">
        <v>63</v>
      </c>
      <c r="B30" s="157">
        <f t="shared" ref="B30:Q30" si="12">SUM(B31:B32,B35:B36)</f>
        <v>434.15072697844255</v>
      </c>
      <c r="C30" s="157">
        <f t="shared" si="12"/>
        <v>427.44794878409823</v>
      </c>
      <c r="D30" s="157">
        <f t="shared" si="12"/>
        <v>424.41395964797573</v>
      </c>
      <c r="E30" s="157">
        <f t="shared" si="12"/>
        <v>412.24813575097602</v>
      </c>
      <c r="F30" s="157">
        <f t="shared" si="12"/>
        <v>408.17924699758498</v>
      </c>
      <c r="G30" s="157">
        <f t="shared" si="12"/>
        <v>401.4381924172377</v>
      </c>
      <c r="H30" s="157">
        <f t="shared" si="12"/>
        <v>415.56064414747243</v>
      </c>
      <c r="I30" s="157">
        <f t="shared" si="12"/>
        <v>426.64124842158122</v>
      </c>
      <c r="J30" s="157">
        <f t="shared" si="12"/>
        <v>433.80474635689467</v>
      </c>
      <c r="K30" s="157">
        <f t="shared" si="12"/>
        <v>424.60775162999613</v>
      </c>
      <c r="L30" s="157">
        <f t="shared" si="12"/>
        <v>431.93761882597528</v>
      </c>
      <c r="M30" s="157">
        <f t="shared" si="12"/>
        <v>435.22771210461144</v>
      </c>
      <c r="N30" s="157">
        <f t="shared" si="12"/>
        <v>421.16487083486805</v>
      </c>
      <c r="O30" s="157">
        <f t="shared" si="12"/>
        <v>416.02156457025643</v>
      </c>
      <c r="P30" s="157">
        <f t="shared" si="12"/>
        <v>398.10377396737823</v>
      </c>
      <c r="Q30" s="157">
        <f t="shared" si="12"/>
        <v>368.14960567869781</v>
      </c>
    </row>
    <row r="31" spans="1:17" ht="12" customHeight="1" x14ac:dyDescent="0.3">
      <c r="A31" s="167" t="s">
        <v>169</v>
      </c>
      <c r="B31" s="132">
        <v>343.20134977781436</v>
      </c>
      <c r="C31" s="132">
        <v>335.97527612314894</v>
      </c>
      <c r="D31" s="132">
        <v>334.09883537014389</v>
      </c>
      <c r="E31" s="132">
        <v>321.12910365839451</v>
      </c>
      <c r="F31" s="132">
        <v>314.17672187204988</v>
      </c>
      <c r="G31" s="132">
        <v>308.31319150725369</v>
      </c>
      <c r="H31" s="132">
        <v>317.20306497720094</v>
      </c>
      <c r="I31" s="132">
        <v>325.59859797592821</v>
      </c>
      <c r="J31" s="132">
        <v>325.90954314561094</v>
      </c>
      <c r="K31" s="132">
        <v>318.50883651774006</v>
      </c>
      <c r="L31" s="132">
        <v>313.67854084064504</v>
      </c>
      <c r="M31" s="132">
        <v>311.60268202519705</v>
      </c>
      <c r="N31" s="132">
        <v>294.20885925740822</v>
      </c>
      <c r="O31" s="132">
        <v>288.36901785925301</v>
      </c>
      <c r="P31" s="132">
        <v>276.46301073715495</v>
      </c>
      <c r="Q31" s="132">
        <v>250.25516503923407</v>
      </c>
    </row>
    <row r="32" spans="1:17" ht="12" customHeight="1" x14ac:dyDescent="0.3">
      <c r="A32" s="167" t="s">
        <v>168</v>
      </c>
      <c r="B32" s="132">
        <f t="shared" ref="B32:Q32" si="13">SUM(B33:B34)</f>
        <v>6.1315696653958121</v>
      </c>
      <c r="C32" s="132">
        <f t="shared" si="13"/>
        <v>6.366408418432651</v>
      </c>
      <c r="D32" s="132">
        <f t="shared" si="13"/>
        <v>6.6863660232834512</v>
      </c>
      <c r="E32" s="132">
        <f t="shared" si="13"/>
        <v>6.8812807614417935</v>
      </c>
      <c r="F32" s="132">
        <f t="shared" si="13"/>
        <v>7.6072128264869328</v>
      </c>
      <c r="G32" s="132">
        <f t="shared" si="13"/>
        <v>8.7020946342889474</v>
      </c>
      <c r="H32" s="132">
        <f t="shared" si="13"/>
        <v>9.8877040061890469</v>
      </c>
      <c r="I32" s="132">
        <f t="shared" si="13"/>
        <v>12.842693224298991</v>
      </c>
      <c r="J32" s="132">
        <f t="shared" si="13"/>
        <v>16.572626216368612</v>
      </c>
      <c r="K32" s="132">
        <f t="shared" si="13"/>
        <v>20.049124026244677</v>
      </c>
      <c r="L32" s="132">
        <f t="shared" si="13"/>
        <v>25.327375933924916</v>
      </c>
      <c r="M32" s="132">
        <f t="shared" si="13"/>
        <v>28.729148540014528</v>
      </c>
      <c r="N32" s="132">
        <f t="shared" si="13"/>
        <v>30.215400277722186</v>
      </c>
      <c r="O32" s="132">
        <f t="shared" si="13"/>
        <v>32.069738372244174</v>
      </c>
      <c r="P32" s="132">
        <f t="shared" si="13"/>
        <v>33.126817285457726</v>
      </c>
      <c r="Q32" s="132">
        <f t="shared" si="13"/>
        <v>33.373394360495837</v>
      </c>
    </row>
    <row r="33" spans="1:17" ht="12" customHeight="1" x14ac:dyDescent="0.3">
      <c r="A33" s="166" t="s">
        <v>57</v>
      </c>
      <c r="B33" s="165">
        <v>2.680887663529921</v>
      </c>
      <c r="C33" s="165">
        <v>2.8417395763072122</v>
      </c>
      <c r="D33" s="165">
        <v>3.0242915277873199</v>
      </c>
      <c r="E33" s="165">
        <v>3.1258706315916673</v>
      </c>
      <c r="F33" s="165">
        <v>3.4676673882775115</v>
      </c>
      <c r="G33" s="165">
        <v>4.374042490297211</v>
      </c>
      <c r="H33" s="165">
        <v>4.8805353417048005</v>
      </c>
      <c r="I33" s="165">
        <v>6.2430838889832954</v>
      </c>
      <c r="J33" s="165">
        <v>8.3053805637339657</v>
      </c>
      <c r="K33" s="165">
        <v>10.175731422912213</v>
      </c>
      <c r="L33" s="165">
        <v>12.748492881298654</v>
      </c>
      <c r="M33" s="165">
        <v>14.605146686831633</v>
      </c>
      <c r="N33" s="165">
        <v>15.29994544204113</v>
      </c>
      <c r="O33" s="165">
        <v>16.173023144127455</v>
      </c>
      <c r="P33" s="165">
        <v>16.60607037463533</v>
      </c>
      <c r="Q33" s="165">
        <v>16.730828058212971</v>
      </c>
    </row>
    <row r="34" spans="1:17" ht="12" customHeight="1" x14ac:dyDescent="0.3">
      <c r="A34" s="147" t="s">
        <v>59</v>
      </c>
      <c r="B34" s="164">
        <v>3.4506820018658906</v>
      </c>
      <c r="C34" s="164">
        <v>3.5246688421254389</v>
      </c>
      <c r="D34" s="164">
        <v>3.6620744954961317</v>
      </c>
      <c r="E34" s="164">
        <v>3.7554101298501266</v>
      </c>
      <c r="F34" s="164">
        <v>4.1395454382094217</v>
      </c>
      <c r="G34" s="164">
        <v>4.3280521439917354</v>
      </c>
      <c r="H34" s="164">
        <v>5.0071686644842455</v>
      </c>
      <c r="I34" s="164">
        <v>6.5996093353156953</v>
      </c>
      <c r="J34" s="164">
        <v>8.2672456526346476</v>
      </c>
      <c r="K34" s="164">
        <v>9.8733926033324657</v>
      </c>
      <c r="L34" s="164">
        <v>12.578883052626262</v>
      </c>
      <c r="M34" s="164">
        <v>14.124001853182897</v>
      </c>
      <c r="N34" s="164">
        <v>14.915454835681055</v>
      </c>
      <c r="O34" s="164">
        <v>15.896715228116721</v>
      </c>
      <c r="P34" s="164">
        <v>16.520746910822396</v>
      </c>
      <c r="Q34" s="164">
        <v>16.642566302282869</v>
      </c>
    </row>
    <row r="35" spans="1:17" ht="12" customHeight="1" x14ac:dyDescent="0.3">
      <c r="A35" s="163" t="s">
        <v>142</v>
      </c>
      <c r="B35" s="162">
        <v>81.038742229647156</v>
      </c>
      <c r="C35" s="162">
        <v>81.12217655049173</v>
      </c>
      <c r="D35" s="162">
        <v>79.239754463229914</v>
      </c>
      <c r="E35" s="162">
        <v>79.16119303903379</v>
      </c>
      <c r="F35" s="162">
        <v>80.541257938637472</v>
      </c>
      <c r="G35" s="162">
        <v>77.886267528739907</v>
      </c>
      <c r="H35" s="162">
        <v>81.128820809859278</v>
      </c>
      <c r="I35" s="162">
        <v>80.080106213913481</v>
      </c>
      <c r="J35" s="162">
        <v>81.802872270522371</v>
      </c>
      <c r="K35" s="162">
        <v>75.012005617303984</v>
      </c>
      <c r="L35" s="162">
        <v>79.595936929369316</v>
      </c>
      <c r="M35" s="162">
        <v>78.678647434842233</v>
      </c>
      <c r="N35" s="162">
        <v>80.268909837141308</v>
      </c>
      <c r="O35" s="162">
        <v>78.876679828600899</v>
      </c>
      <c r="P35" s="162">
        <v>72.429274603268979</v>
      </c>
      <c r="Q35" s="162">
        <v>68.740418018496968</v>
      </c>
    </row>
    <row r="36" spans="1:17" ht="12" customHeight="1" x14ac:dyDescent="0.3">
      <c r="A36" s="161" t="s">
        <v>141</v>
      </c>
      <c r="B36" s="160">
        <f t="shared" ref="B36:Q36" si="14">SUM(B37:B38)</f>
        <v>3.7790653055852186</v>
      </c>
      <c r="C36" s="160">
        <f t="shared" si="14"/>
        <v>3.9840876920248913</v>
      </c>
      <c r="D36" s="160">
        <f t="shared" si="14"/>
        <v>4.3890037913184905</v>
      </c>
      <c r="E36" s="160">
        <f t="shared" si="14"/>
        <v>5.0765582921059025</v>
      </c>
      <c r="F36" s="160">
        <f t="shared" si="14"/>
        <v>5.854054360410708</v>
      </c>
      <c r="G36" s="160">
        <f t="shared" si="14"/>
        <v>6.5366387469551928</v>
      </c>
      <c r="H36" s="160">
        <f t="shared" si="14"/>
        <v>7.3410543542231625</v>
      </c>
      <c r="I36" s="160">
        <f t="shared" si="14"/>
        <v>8.1198510074405057</v>
      </c>
      <c r="J36" s="160">
        <f t="shared" si="14"/>
        <v>9.5197047243927173</v>
      </c>
      <c r="K36" s="160">
        <f t="shared" si="14"/>
        <v>11.037785468707373</v>
      </c>
      <c r="L36" s="160">
        <f t="shared" si="14"/>
        <v>13.335765122036005</v>
      </c>
      <c r="M36" s="160">
        <f t="shared" si="14"/>
        <v>16.217234104557647</v>
      </c>
      <c r="N36" s="160">
        <f t="shared" si="14"/>
        <v>16.471701462596307</v>
      </c>
      <c r="O36" s="160">
        <f t="shared" si="14"/>
        <v>16.706128510158337</v>
      </c>
      <c r="P36" s="160">
        <f t="shared" si="14"/>
        <v>16.084671341496566</v>
      </c>
      <c r="Q36" s="160">
        <f t="shared" si="14"/>
        <v>15.780628260470893</v>
      </c>
    </row>
    <row r="37" spans="1:17" ht="12" customHeight="1" x14ac:dyDescent="0.3">
      <c r="A37" s="148" t="s">
        <v>60</v>
      </c>
      <c r="B37" s="156">
        <v>1.4301174211902521</v>
      </c>
      <c r="C37" s="156">
        <v>1.6441497772580864</v>
      </c>
      <c r="D37" s="156">
        <v>1.8616599914160368</v>
      </c>
      <c r="E37" s="156">
        <v>2.3230286456075997</v>
      </c>
      <c r="F37" s="156">
        <v>2.7493925577335196</v>
      </c>
      <c r="G37" s="156">
        <v>3.4781910270045535</v>
      </c>
      <c r="H37" s="156">
        <v>3.9874257350742264</v>
      </c>
      <c r="I37" s="156">
        <v>4.1091413323637065</v>
      </c>
      <c r="J37" s="156">
        <v>5.2192159063564381</v>
      </c>
      <c r="K37" s="156">
        <v>6.2076628207124145</v>
      </c>
      <c r="L37" s="156">
        <v>6.9286991447200093</v>
      </c>
      <c r="M37" s="156">
        <v>8.9097325326303682</v>
      </c>
      <c r="N37" s="156">
        <v>8.7644894279336025</v>
      </c>
      <c r="O37" s="156">
        <v>9.0679267674440229</v>
      </c>
      <c r="P37" s="156">
        <v>8.3831316001798584</v>
      </c>
      <c r="Q37" s="156">
        <v>8.2342829327158924</v>
      </c>
    </row>
    <row r="38" spans="1:17" ht="12" customHeight="1" x14ac:dyDescent="0.3">
      <c r="A38" s="148" t="s">
        <v>59</v>
      </c>
      <c r="B38" s="156">
        <v>2.3489478843949665</v>
      </c>
      <c r="C38" s="156">
        <v>2.3399379147668049</v>
      </c>
      <c r="D38" s="156">
        <v>2.5273437999024542</v>
      </c>
      <c r="E38" s="156">
        <v>2.7535296464983032</v>
      </c>
      <c r="F38" s="156">
        <v>3.1046618026771884</v>
      </c>
      <c r="G38" s="156">
        <v>3.0584477199506388</v>
      </c>
      <c r="H38" s="156">
        <v>3.3536286191489357</v>
      </c>
      <c r="I38" s="156">
        <v>4.0107096750767992</v>
      </c>
      <c r="J38" s="156">
        <v>4.3004888180362784</v>
      </c>
      <c r="K38" s="156">
        <v>4.8301226479949575</v>
      </c>
      <c r="L38" s="156">
        <v>6.4070659773159946</v>
      </c>
      <c r="M38" s="156">
        <v>7.30750157192728</v>
      </c>
      <c r="N38" s="156">
        <v>7.707212034662704</v>
      </c>
      <c r="O38" s="156">
        <v>7.6382017427143127</v>
      </c>
      <c r="P38" s="156">
        <v>7.7015397413167062</v>
      </c>
      <c r="Q38" s="156">
        <v>7.5463453277550006</v>
      </c>
    </row>
    <row r="39" spans="1:17" ht="12" customHeight="1" x14ac:dyDescent="0.3">
      <c r="A39" s="158" t="s">
        <v>62</v>
      </c>
      <c r="B39" s="157">
        <f t="shared" ref="B39:Q39" si="15">SUM(B40:B41)</f>
        <v>219.8163023029457</v>
      </c>
      <c r="C39" s="157">
        <f t="shared" si="15"/>
        <v>212.86579948591233</v>
      </c>
      <c r="D39" s="157">
        <f t="shared" si="15"/>
        <v>209.77559519885597</v>
      </c>
      <c r="E39" s="157">
        <f t="shared" si="15"/>
        <v>209.2360476231573</v>
      </c>
      <c r="F39" s="157">
        <f t="shared" si="15"/>
        <v>214.45693886012992</v>
      </c>
      <c r="G39" s="157">
        <f t="shared" si="15"/>
        <v>209.46200371724242</v>
      </c>
      <c r="H39" s="157">
        <f t="shared" si="15"/>
        <v>210.62381505195304</v>
      </c>
      <c r="I39" s="157">
        <f t="shared" si="15"/>
        <v>211.64985723275512</v>
      </c>
      <c r="J39" s="157">
        <f t="shared" si="15"/>
        <v>217.04968141758883</v>
      </c>
      <c r="K39" s="157">
        <f t="shared" si="15"/>
        <v>213.98320675702462</v>
      </c>
      <c r="L39" s="157">
        <f t="shared" si="15"/>
        <v>243.22007763292504</v>
      </c>
      <c r="M39" s="157">
        <f t="shared" si="15"/>
        <v>238.47499671408309</v>
      </c>
      <c r="N39" s="157">
        <f t="shared" si="15"/>
        <v>224.82417447323701</v>
      </c>
      <c r="O39" s="157">
        <f t="shared" si="15"/>
        <v>219.50136294100707</v>
      </c>
      <c r="P39" s="157">
        <f t="shared" si="15"/>
        <v>206.56469255053878</v>
      </c>
      <c r="Q39" s="157">
        <f t="shared" si="15"/>
        <v>197.10733334704986</v>
      </c>
    </row>
    <row r="40" spans="1:17" ht="12" customHeight="1" x14ac:dyDescent="0.3">
      <c r="A40" s="23" t="s">
        <v>57</v>
      </c>
      <c r="B40" s="156">
        <v>124.89750294349892</v>
      </c>
      <c r="C40" s="156">
        <v>110.99606605505755</v>
      </c>
      <c r="D40" s="156">
        <v>104.39904964987581</v>
      </c>
      <c r="E40" s="156">
        <v>108.46107081362034</v>
      </c>
      <c r="F40" s="156">
        <v>108.65575985138263</v>
      </c>
      <c r="G40" s="156">
        <v>104.78109949226521</v>
      </c>
      <c r="H40" s="156">
        <v>89.624740317726491</v>
      </c>
      <c r="I40" s="156">
        <v>83.704037176640824</v>
      </c>
      <c r="J40" s="156">
        <v>93.748093817019466</v>
      </c>
      <c r="K40" s="156">
        <v>89.573633062576619</v>
      </c>
      <c r="L40" s="156">
        <v>106.16719905855969</v>
      </c>
      <c r="M40" s="156">
        <v>98.976186921947459</v>
      </c>
      <c r="N40" s="156">
        <v>93.864815507674265</v>
      </c>
      <c r="O40" s="156">
        <v>90.790121605082604</v>
      </c>
      <c r="P40" s="156">
        <v>82.615037544692981</v>
      </c>
      <c r="Q40" s="156">
        <v>74.650015272735629</v>
      </c>
    </row>
    <row r="41" spans="1:17" ht="12" customHeight="1" x14ac:dyDescent="0.3">
      <c r="A41" s="29" t="s">
        <v>140</v>
      </c>
      <c r="B41" s="57">
        <v>94.918799359446766</v>
      </c>
      <c r="C41" s="57">
        <v>101.86973343085478</v>
      </c>
      <c r="D41" s="57">
        <v>105.37654554898016</v>
      </c>
      <c r="E41" s="57">
        <v>100.77497680953697</v>
      </c>
      <c r="F41" s="57">
        <v>105.80117900874728</v>
      </c>
      <c r="G41" s="57">
        <v>104.68090422497721</v>
      </c>
      <c r="H41" s="57">
        <v>120.99907473422654</v>
      </c>
      <c r="I41" s="57">
        <v>127.9458200561143</v>
      </c>
      <c r="J41" s="57">
        <v>123.30158760056936</v>
      </c>
      <c r="K41" s="57">
        <v>124.40957369444801</v>
      </c>
      <c r="L41" s="57">
        <v>137.05287857436537</v>
      </c>
      <c r="M41" s="57">
        <v>139.49880979213563</v>
      </c>
      <c r="N41" s="57">
        <v>130.95935896556276</v>
      </c>
      <c r="O41" s="57">
        <v>128.71124133592448</v>
      </c>
      <c r="P41" s="57">
        <v>123.94965500584578</v>
      </c>
      <c r="Q41" s="57">
        <v>122.45731807431422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>
        <f t="shared" ref="B43:Q43" si="16">SUM(B44,B47,B49,B58)</f>
        <v>56253.204239501109</v>
      </c>
      <c r="C43" s="168">
        <f t="shared" si="16"/>
        <v>61274.314032666982</v>
      </c>
      <c r="D43" s="168">
        <f t="shared" si="16"/>
        <v>55738.504066466587</v>
      </c>
      <c r="E43" s="168">
        <f t="shared" si="16"/>
        <v>56082.60186053886</v>
      </c>
      <c r="F43" s="168">
        <f t="shared" si="16"/>
        <v>54280.456663946301</v>
      </c>
      <c r="G43" s="168">
        <f t="shared" si="16"/>
        <v>53022.842671935381</v>
      </c>
      <c r="H43" s="168">
        <f t="shared" si="16"/>
        <v>51368.590844972714</v>
      </c>
      <c r="I43" s="168">
        <f t="shared" si="16"/>
        <v>40573.258495520575</v>
      </c>
      <c r="J43" s="168">
        <f t="shared" si="16"/>
        <v>45860.412591816144</v>
      </c>
      <c r="K43" s="168">
        <f t="shared" si="16"/>
        <v>41937.137509301028</v>
      </c>
      <c r="L43" s="168">
        <f t="shared" si="16"/>
        <v>41646.768235716198</v>
      </c>
      <c r="M43" s="168">
        <f t="shared" si="16"/>
        <v>36743.742763045782</v>
      </c>
      <c r="N43" s="168">
        <f t="shared" si="16"/>
        <v>36709.017206460754</v>
      </c>
      <c r="O43" s="168">
        <f t="shared" si="16"/>
        <v>37132.021904684014</v>
      </c>
      <c r="P43" s="168">
        <f t="shared" si="16"/>
        <v>32731.325390637696</v>
      </c>
      <c r="Q43" s="168">
        <f t="shared" si="16"/>
        <v>33920.861084342032</v>
      </c>
    </row>
    <row r="44" spans="1:17" ht="12.9" customHeight="1" x14ac:dyDescent="0.3">
      <c r="A44" s="158" t="s">
        <v>65</v>
      </c>
      <c r="B44" s="157">
        <f t="shared" ref="B44" si="17">SUM(B45:B46)</f>
        <v>43476.262057871259</v>
      </c>
      <c r="C44" s="157">
        <f t="shared" ref="C44:Q44" si="18">SUM(C45:C46)</f>
        <v>48261.343496404457</v>
      </c>
      <c r="D44" s="157">
        <f t="shared" si="18"/>
        <v>43267.997582993368</v>
      </c>
      <c r="E44" s="157">
        <f t="shared" si="18"/>
        <v>43910.73373392292</v>
      </c>
      <c r="F44" s="157">
        <f t="shared" si="18"/>
        <v>42233.985847855351</v>
      </c>
      <c r="G44" s="157">
        <f t="shared" si="18"/>
        <v>41273.568898199475</v>
      </c>
      <c r="H44" s="157">
        <f t="shared" si="18"/>
        <v>39993.643567530409</v>
      </c>
      <c r="I44" s="157">
        <f t="shared" si="18"/>
        <v>30181.181720926517</v>
      </c>
      <c r="J44" s="157">
        <f t="shared" si="18"/>
        <v>35443.377953644238</v>
      </c>
      <c r="K44" s="157">
        <f t="shared" si="18"/>
        <v>31902.186382928106</v>
      </c>
      <c r="L44" s="157">
        <f t="shared" si="18"/>
        <v>31821.077273322924</v>
      </c>
      <c r="M44" s="157">
        <f t="shared" si="18"/>
        <v>27128.320587061335</v>
      </c>
      <c r="N44" s="157">
        <f t="shared" si="18"/>
        <v>27267.062947884737</v>
      </c>
      <c r="O44" s="157">
        <f t="shared" si="18"/>
        <v>27718.045554462911</v>
      </c>
      <c r="P44" s="157">
        <f t="shared" si="18"/>
        <v>23344.088382935195</v>
      </c>
      <c r="Q44" s="157">
        <f t="shared" si="18"/>
        <v>24537.611214361543</v>
      </c>
    </row>
    <row r="45" spans="1:17" ht="12" customHeight="1" x14ac:dyDescent="0.3">
      <c r="A45" s="23" t="s">
        <v>166</v>
      </c>
      <c r="B45" s="156">
        <v>42813.595623558707</v>
      </c>
      <c r="C45" s="156">
        <v>47526.925561726093</v>
      </c>
      <c r="D45" s="156">
        <v>42549.722064123518</v>
      </c>
      <c r="E45" s="156">
        <v>43171.291049622618</v>
      </c>
      <c r="F45" s="156">
        <v>41466.165176513809</v>
      </c>
      <c r="G45" s="156">
        <v>40585.684529612729</v>
      </c>
      <c r="H45" s="156">
        <v>39334.555392392038</v>
      </c>
      <c r="I45" s="156">
        <v>29610.183505865269</v>
      </c>
      <c r="J45" s="156">
        <v>34937.627157953117</v>
      </c>
      <c r="K45" s="156">
        <v>31451.646642222946</v>
      </c>
      <c r="L45" s="156">
        <v>31283.720125789172</v>
      </c>
      <c r="M45" s="156">
        <v>26676.652226443974</v>
      </c>
      <c r="N45" s="156">
        <v>26711.680657290577</v>
      </c>
      <c r="O45" s="156">
        <v>27154.915466650265</v>
      </c>
      <c r="P45" s="156">
        <v>22881.538784296521</v>
      </c>
      <c r="Q45" s="156">
        <v>24028.999655611937</v>
      </c>
    </row>
    <row r="46" spans="1:17" ht="12" customHeight="1" x14ac:dyDescent="0.3">
      <c r="A46" s="23" t="s">
        <v>60</v>
      </c>
      <c r="B46" s="156">
        <v>662.66643431255261</v>
      </c>
      <c r="C46" s="156">
        <v>734.41793467836669</v>
      </c>
      <c r="D46" s="156">
        <v>718.27551886985248</v>
      </c>
      <c r="E46" s="156">
        <v>739.44268430030388</v>
      </c>
      <c r="F46" s="156">
        <v>767.82067134154261</v>
      </c>
      <c r="G46" s="156">
        <v>687.88436858674777</v>
      </c>
      <c r="H46" s="156">
        <v>659.08817513836971</v>
      </c>
      <c r="I46" s="156">
        <v>570.99821506124795</v>
      </c>
      <c r="J46" s="156">
        <v>505.75079569112154</v>
      </c>
      <c r="K46" s="156">
        <v>450.53974070516171</v>
      </c>
      <c r="L46" s="156">
        <v>537.35714753375237</v>
      </c>
      <c r="M46" s="156">
        <v>451.66836061736007</v>
      </c>
      <c r="N46" s="156">
        <v>555.38229059415892</v>
      </c>
      <c r="O46" s="156">
        <v>563.13008781264614</v>
      </c>
      <c r="P46" s="156">
        <v>462.54959863867379</v>
      </c>
      <c r="Q46" s="156">
        <v>508.61155874960713</v>
      </c>
    </row>
    <row r="47" spans="1:17" ht="12.9" customHeight="1" x14ac:dyDescent="0.3">
      <c r="A47" s="158" t="s">
        <v>112</v>
      </c>
      <c r="B47" s="157">
        <f t="shared" ref="B47:Q47" si="19">B48</f>
        <v>151.72100076155601</v>
      </c>
      <c r="C47" s="157">
        <f t="shared" si="19"/>
        <v>168.51147099040725</v>
      </c>
      <c r="D47" s="157">
        <f t="shared" si="19"/>
        <v>175.71628658708005</v>
      </c>
      <c r="E47" s="157">
        <f t="shared" si="19"/>
        <v>172.65761080298785</v>
      </c>
      <c r="F47" s="157">
        <f t="shared" si="19"/>
        <v>187.02466348694412</v>
      </c>
      <c r="G47" s="157">
        <f t="shared" si="19"/>
        <v>195.89078977992702</v>
      </c>
      <c r="H47" s="157">
        <f t="shared" si="19"/>
        <v>203.59445175142289</v>
      </c>
      <c r="I47" s="157">
        <f t="shared" si="19"/>
        <v>198.05112213186254</v>
      </c>
      <c r="J47" s="157">
        <f t="shared" si="19"/>
        <v>209.13256673031606</v>
      </c>
      <c r="K47" s="157">
        <f t="shared" si="19"/>
        <v>210.41803834649576</v>
      </c>
      <c r="L47" s="157">
        <f t="shared" si="19"/>
        <v>205.60702733749983</v>
      </c>
      <c r="M47" s="157">
        <f t="shared" si="19"/>
        <v>205.6347891471535</v>
      </c>
      <c r="N47" s="157">
        <f t="shared" si="19"/>
        <v>188.2260883738324</v>
      </c>
      <c r="O47" s="157">
        <f t="shared" si="19"/>
        <v>171.54213967666632</v>
      </c>
      <c r="P47" s="157">
        <f t="shared" si="19"/>
        <v>168.01354709770973</v>
      </c>
      <c r="Q47" s="157">
        <f t="shared" si="19"/>
        <v>172.85178491480718</v>
      </c>
    </row>
    <row r="48" spans="1:17" ht="12" customHeight="1" x14ac:dyDescent="0.3">
      <c r="A48" s="23" t="s">
        <v>60</v>
      </c>
      <c r="B48" s="156">
        <v>151.72100076155601</v>
      </c>
      <c r="C48" s="156">
        <v>168.51147099040725</v>
      </c>
      <c r="D48" s="156">
        <v>175.71628658708005</v>
      </c>
      <c r="E48" s="156">
        <v>172.65761080298785</v>
      </c>
      <c r="F48" s="156">
        <v>187.02466348694412</v>
      </c>
      <c r="G48" s="156">
        <v>195.89078977992702</v>
      </c>
      <c r="H48" s="156">
        <v>203.59445175142289</v>
      </c>
      <c r="I48" s="156">
        <v>198.05112213186254</v>
      </c>
      <c r="J48" s="156">
        <v>209.13256673031606</v>
      </c>
      <c r="K48" s="156">
        <v>210.41803834649576</v>
      </c>
      <c r="L48" s="156">
        <v>205.60702733749983</v>
      </c>
      <c r="M48" s="156">
        <v>205.6347891471535</v>
      </c>
      <c r="N48" s="156">
        <v>188.2260883738324</v>
      </c>
      <c r="O48" s="156">
        <v>171.54213967666632</v>
      </c>
      <c r="P48" s="156">
        <v>168.01354709770973</v>
      </c>
      <c r="Q48" s="156">
        <v>172.85178491480718</v>
      </c>
    </row>
    <row r="49" spans="1:17" ht="12" customHeight="1" x14ac:dyDescent="0.3">
      <c r="A49" s="158" t="s">
        <v>63</v>
      </c>
      <c r="B49" s="157">
        <f t="shared" ref="B49:Q49" si="20">SUM(B50:B51,B54:B55)</f>
        <v>8925.2461076819582</v>
      </c>
      <c r="C49" s="157">
        <f t="shared" si="20"/>
        <v>9134.7390349790567</v>
      </c>
      <c r="D49" s="157">
        <f t="shared" si="20"/>
        <v>8705.4510526092563</v>
      </c>
      <c r="E49" s="157">
        <f t="shared" si="20"/>
        <v>8504.9026412571438</v>
      </c>
      <c r="F49" s="157">
        <f t="shared" si="20"/>
        <v>8372.2232447642018</v>
      </c>
      <c r="G49" s="157">
        <f t="shared" si="20"/>
        <v>8149.1144081280154</v>
      </c>
      <c r="H49" s="157">
        <f t="shared" si="20"/>
        <v>7908.6259890674037</v>
      </c>
      <c r="I49" s="157">
        <f t="shared" si="20"/>
        <v>7199.4382991058928</v>
      </c>
      <c r="J49" s="157">
        <f t="shared" si="20"/>
        <v>7213.7841169230578</v>
      </c>
      <c r="K49" s="157">
        <f t="shared" si="20"/>
        <v>6953.5703030788673</v>
      </c>
      <c r="L49" s="157">
        <f t="shared" si="20"/>
        <v>6739.4118602634153</v>
      </c>
      <c r="M49" s="157">
        <f t="shared" si="20"/>
        <v>6624.1376841867686</v>
      </c>
      <c r="N49" s="157">
        <f t="shared" si="20"/>
        <v>6514.7462004563768</v>
      </c>
      <c r="O49" s="157">
        <f t="shared" si="20"/>
        <v>6491.3106841183953</v>
      </c>
      <c r="P49" s="157">
        <f t="shared" si="20"/>
        <v>6512.2772286708523</v>
      </c>
      <c r="Q49" s="157">
        <f t="shared" si="20"/>
        <v>6464.2978286333428</v>
      </c>
    </row>
    <row r="50" spans="1:17" ht="12" customHeight="1" x14ac:dyDescent="0.3">
      <c r="A50" s="167" t="s">
        <v>165</v>
      </c>
      <c r="B50" s="132">
        <v>5837.2395274176697</v>
      </c>
      <c r="C50" s="132">
        <v>6129.5396819092184</v>
      </c>
      <c r="D50" s="132">
        <v>5785.2758939501264</v>
      </c>
      <c r="E50" s="132">
        <v>5691.5383508200166</v>
      </c>
      <c r="F50" s="132">
        <v>5647.3399184223153</v>
      </c>
      <c r="G50" s="132">
        <v>5554.4055104845047</v>
      </c>
      <c r="H50" s="132">
        <v>5493.115668216461</v>
      </c>
      <c r="I50" s="132">
        <v>4754.7023132418299</v>
      </c>
      <c r="J50" s="132">
        <v>5125.9202479612568</v>
      </c>
      <c r="K50" s="132">
        <v>4795.399593689318</v>
      </c>
      <c r="L50" s="132">
        <v>4520.5144842570517</v>
      </c>
      <c r="M50" s="132">
        <v>4473.8951994230702</v>
      </c>
      <c r="N50" s="132">
        <v>4373.3822178123737</v>
      </c>
      <c r="O50" s="132">
        <v>4387.2413030750349</v>
      </c>
      <c r="P50" s="132">
        <v>4504.0538299568043</v>
      </c>
      <c r="Q50" s="132">
        <v>4423.3947742124992</v>
      </c>
    </row>
    <row r="51" spans="1:17" ht="12" customHeight="1" x14ac:dyDescent="0.3">
      <c r="A51" s="167" t="s">
        <v>164</v>
      </c>
      <c r="B51" s="132">
        <f t="shared" ref="B51:Q51" si="21">SUM(B52:B53)</f>
        <v>221.88195940316641</v>
      </c>
      <c r="C51" s="132">
        <f t="shared" si="21"/>
        <v>271.50637455361357</v>
      </c>
      <c r="D51" s="132">
        <f t="shared" si="21"/>
        <v>294.60988567942775</v>
      </c>
      <c r="E51" s="132">
        <f t="shared" si="21"/>
        <v>370.09082192931595</v>
      </c>
      <c r="F51" s="132">
        <f t="shared" si="21"/>
        <v>365.45552309963176</v>
      </c>
      <c r="G51" s="132">
        <f t="shared" si="21"/>
        <v>432.09209305875294</v>
      </c>
      <c r="H51" s="132">
        <f t="shared" si="21"/>
        <v>519.74917684800369</v>
      </c>
      <c r="I51" s="132">
        <f t="shared" si="21"/>
        <v>482.60694676994763</v>
      </c>
      <c r="J51" s="132">
        <f t="shared" si="21"/>
        <v>650.69354729366296</v>
      </c>
      <c r="K51" s="132">
        <f t="shared" si="21"/>
        <v>729.65931348080107</v>
      </c>
      <c r="L51" s="132">
        <f t="shared" si="21"/>
        <v>777.16421519118808</v>
      </c>
      <c r="M51" s="132">
        <f t="shared" si="21"/>
        <v>896.29876717332513</v>
      </c>
      <c r="N51" s="132">
        <f t="shared" si="21"/>
        <v>936.68039256186069</v>
      </c>
      <c r="O51" s="132">
        <f t="shared" si="21"/>
        <v>1001.3369945944648</v>
      </c>
      <c r="P51" s="132">
        <f t="shared" si="21"/>
        <v>1062.1454975242023</v>
      </c>
      <c r="Q51" s="132">
        <f t="shared" si="21"/>
        <v>1108.6334145435137</v>
      </c>
    </row>
    <row r="52" spans="1:17" ht="12" customHeight="1" x14ac:dyDescent="0.3">
      <c r="A52" s="166" t="s">
        <v>163</v>
      </c>
      <c r="B52" s="165">
        <v>162.91029279816817</v>
      </c>
      <c r="C52" s="165">
        <v>201.40700108335608</v>
      </c>
      <c r="D52" s="165">
        <v>219.51809494258092</v>
      </c>
      <c r="E52" s="165">
        <v>279.68761400944754</v>
      </c>
      <c r="F52" s="165">
        <v>272.88791077610938</v>
      </c>
      <c r="G52" s="165">
        <v>325.78563390812189</v>
      </c>
      <c r="H52" s="165">
        <v>392.64412329839377</v>
      </c>
      <c r="I52" s="165">
        <v>355.14301357470356</v>
      </c>
      <c r="J52" s="165">
        <v>483.44805281832083</v>
      </c>
      <c r="K52" s="165">
        <v>539.57725422843191</v>
      </c>
      <c r="L52" s="165">
        <v>572.57271523690156</v>
      </c>
      <c r="M52" s="165">
        <v>666.34240732547789</v>
      </c>
      <c r="N52" s="165">
        <v>697.7290856125353</v>
      </c>
      <c r="O52" s="165">
        <v>754.68892515099344</v>
      </c>
      <c r="P52" s="165">
        <v>791.93482868127387</v>
      </c>
      <c r="Q52" s="165">
        <v>819.67470179509644</v>
      </c>
    </row>
    <row r="53" spans="1:17" ht="12" customHeight="1" x14ac:dyDescent="0.3">
      <c r="A53" s="147" t="s">
        <v>59</v>
      </c>
      <c r="B53" s="164">
        <v>58.971666604998234</v>
      </c>
      <c r="C53" s="164">
        <v>70.099373470257518</v>
      </c>
      <c r="D53" s="164">
        <v>75.09179073684686</v>
      </c>
      <c r="E53" s="164">
        <v>90.403207919868422</v>
      </c>
      <c r="F53" s="164">
        <v>92.567612323522397</v>
      </c>
      <c r="G53" s="164">
        <v>106.30645915063104</v>
      </c>
      <c r="H53" s="164">
        <v>127.10505354960989</v>
      </c>
      <c r="I53" s="164">
        <v>127.46393319524407</v>
      </c>
      <c r="J53" s="164">
        <v>167.24549447534207</v>
      </c>
      <c r="K53" s="164">
        <v>190.08205925236922</v>
      </c>
      <c r="L53" s="164">
        <v>204.59149995428652</v>
      </c>
      <c r="M53" s="164">
        <v>229.95635984784727</v>
      </c>
      <c r="N53" s="164">
        <v>238.95130694932536</v>
      </c>
      <c r="O53" s="164">
        <v>246.6480694434714</v>
      </c>
      <c r="P53" s="164">
        <v>270.21066884292844</v>
      </c>
      <c r="Q53" s="164">
        <v>288.95871274841727</v>
      </c>
    </row>
    <row r="54" spans="1:17" ht="12" customHeight="1" x14ac:dyDescent="0.3">
      <c r="A54" s="163" t="s">
        <v>142</v>
      </c>
      <c r="B54" s="162">
        <v>2666.095975513063</v>
      </c>
      <c r="C54" s="162">
        <v>2525.5879388220364</v>
      </c>
      <c r="D54" s="162">
        <v>2403.6170944384708</v>
      </c>
      <c r="E54" s="162">
        <v>2197.152933302099</v>
      </c>
      <c r="F54" s="162">
        <v>2116.4893129541219</v>
      </c>
      <c r="G54" s="162">
        <v>1907.9605988962167</v>
      </c>
      <c r="H54" s="162">
        <v>1651.0662480254673</v>
      </c>
      <c r="I54" s="162">
        <v>1622.511571122978</v>
      </c>
      <c r="J54" s="162">
        <v>1158.5857309514045</v>
      </c>
      <c r="K54" s="162">
        <v>1110.7949562188928</v>
      </c>
      <c r="L54" s="162">
        <v>1110.3448527519802</v>
      </c>
      <c r="M54" s="162">
        <v>923.79034343473177</v>
      </c>
      <c r="N54" s="162">
        <v>896.04002192661937</v>
      </c>
      <c r="O54" s="162">
        <v>826.29612081271614</v>
      </c>
      <c r="P54" s="162">
        <v>687.74056214371728</v>
      </c>
      <c r="Q54" s="162">
        <v>671.26689499319468</v>
      </c>
    </row>
    <row r="55" spans="1:17" ht="12" customHeight="1" x14ac:dyDescent="0.3">
      <c r="A55" s="161" t="s">
        <v>141</v>
      </c>
      <c r="B55" s="160">
        <f t="shared" ref="B55:Q55" si="22">SUM(B56:B57)</f>
        <v>200.02864534805889</v>
      </c>
      <c r="C55" s="160">
        <f t="shared" si="22"/>
        <v>208.10503969418778</v>
      </c>
      <c r="D55" s="160">
        <f t="shared" si="22"/>
        <v>221.94817854123204</v>
      </c>
      <c r="E55" s="160">
        <f t="shared" si="22"/>
        <v>246.12053520571214</v>
      </c>
      <c r="F55" s="160">
        <f t="shared" si="22"/>
        <v>242.93849028813196</v>
      </c>
      <c r="G55" s="160">
        <f t="shared" si="22"/>
        <v>254.65620568854109</v>
      </c>
      <c r="H55" s="160">
        <f t="shared" si="22"/>
        <v>244.69489597747202</v>
      </c>
      <c r="I55" s="160">
        <f t="shared" si="22"/>
        <v>339.61746797113665</v>
      </c>
      <c r="J55" s="160">
        <f t="shared" si="22"/>
        <v>278.58459071673309</v>
      </c>
      <c r="K55" s="160">
        <f t="shared" si="22"/>
        <v>317.71643968985609</v>
      </c>
      <c r="L55" s="160">
        <f t="shared" si="22"/>
        <v>331.38830806319493</v>
      </c>
      <c r="M55" s="160">
        <f t="shared" si="22"/>
        <v>330.1533741556417</v>
      </c>
      <c r="N55" s="160">
        <f t="shared" si="22"/>
        <v>308.64356815552321</v>
      </c>
      <c r="O55" s="160">
        <f t="shared" si="22"/>
        <v>276.43626563617903</v>
      </c>
      <c r="P55" s="160">
        <f t="shared" si="22"/>
        <v>258.33733904612814</v>
      </c>
      <c r="Q55" s="160">
        <f t="shared" si="22"/>
        <v>261.00274488413459</v>
      </c>
    </row>
    <row r="56" spans="1:17" ht="12" customHeight="1" x14ac:dyDescent="0.3">
      <c r="A56" s="148" t="s">
        <v>60</v>
      </c>
      <c r="B56" s="156">
        <v>91.070372563038745</v>
      </c>
      <c r="C56" s="156">
        <v>96.911087512131672</v>
      </c>
      <c r="D56" s="156">
        <v>109.96246278610118</v>
      </c>
      <c r="E56" s="156">
        <v>130.46461177576654</v>
      </c>
      <c r="F56" s="156">
        <v>120.29707545099382</v>
      </c>
      <c r="G56" s="156">
        <v>138.06702688963944</v>
      </c>
      <c r="H56" s="156">
        <v>126.71665886597367</v>
      </c>
      <c r="I56" s="156">
        <v>178.0194128376092</v>
      </c>
      <c r="J56" s="156">
        <v>129.1502228186263</v>
      </c>
      <c r="K56" s="156">
        <v>155.68683635117264</v>
      </c>
      <c r="L56" s="156">
        <v>166.44507339943624</v>
      </c>
      <c r="M56" s="156">
        <v>168.46628667238016</v>
      </c>
      <c r="N56" s="156">
        <v>161.56513175719772</v>
      </c>
      <c r="O56" s="156">
        <v>147.40684901723088</v>
      </c>
      <c r="P56" s="156">
        <v>129.25138022830089</v>
      </c>
      <c r="Q56" s="156">
        <v>128.80245277956598</v>
      </c>
    </row>
    <row r="57" spans="1:17" ht="12" customHeight="1" x14ac:dyDescent="0.3">
      <c r="A57" s="148" t="s">
        <v>59</v>
      </c>
      <c r="B57" s="156">
        <v>108.95827278502016</v>
      </c>
      <c r="C57" s="156">
        <v>111.19395218205612</v>
      </c>
      <c r="D57" s="156">
        <v>111.98571575513084</v>
      </c>
      <c r="E57" s="156">
        <v>115.65592342994559</v>
      </c>
      <c r="F57" s="156">
        <v>122.64141483713813</v>
      </c>
      <c r="G57" s="156">
        <v>116.58917879890166</v>
      </c>
      <c r="H57" s="156">
        <v>117.97823711149833</v>
      </c>
      <c r="I57" s="156">
        <v>161.59805513352742</v>
      </c>
      <c r="J57" s="156">
        <v>149.43436789810679</v>
      </c>
      <c r="K57" s="156">
        <v>162.02960333868347</v>
      </c>
      <c r="L57" s="156">
        <v>164.94323466375866</v>
      </c>
      <c r="M57" s="156">
        <v>161.68708748326156</v>
      </c>
      <c r="N57" s="156">
        <v>147.07843639832549</v>
      </c>
      <c r="O57" s="156">
        <v>129.02941661894815</v>
      </c>
      <c r="P57" s="156">
        <v>129.08595881782725</v>
      </c>
      <c r="Q57" s="156">
        <v>132.2002921045686</v>
      </c>
    </row>
    <row r="58" spans="1:17" ht="12" customHeight="1" x14ac:dyDescent="0.3">
      <c r="A58" s="158" t="s">
        <v>62</v>
      </c>
      <c r="B58" s="157">
        <f t="shared" ref="B58:Q58" si="23">SUM(B59:B60)</f>
        <v>3699.9750731863346</v>
      </c>
      <c r="C58" s="157">
        <f t="shared" si="23"/>
        <v>3709.7200302930569</v>
      </c>
      <c r="D58" s="157">
        <f t="shared" si="23"/>
        <v>3589.339144276883</v>
      </c>
      <c r="E58" s="157">
        <f t="shared" si="23"/>
        <v>3494.3078745558118</v>
      </c>
      <c r="F58" s="157">
        <f t="shared" si="23"/>
        <v>3487.2229078398004</v>
      </c>
      <c r="G58" s="157">
        <f t="shared" si="23"/>
        <v>3404.2685758279626</v>
      </c>
      <c r="H58" s="157">
        <f t="shared" si="23"/>
        <v>3262.7268366234775</v>
      </c>
      <c r="I58" s="157">
        <f t="shared" si="23"/>
        <v>2994.587353356299</v>
      </c>
      <c r="J58" s="157">
        <f t="shared" si="23"/>
        <v>2994.1179545185259</v>
      </c>
      <c r="K58" s="157">
        <f t="shared" si="23"/>
        <v>2870.9627849475569</v>
      </c>
      <c r="L58" s="157">
        <f t="shared" si="23"/>
        <v>2880.6720747923555</v>
      </c>
      <c r="M58" s="157">
        <f t="shared" si="23"/>
        <v>2785.6497026505222</v>
      </c>
      <c r="N58" s="157">
        <f t="shared" si="23"/>
        <v>2738.9819697458074</v>
      </c>
      <c r="O58" s="157">
        <f t="shared" si="23"/>
        <v>2751.1235264260422</v>
      </c>
      <c r="P58" s="157">
        <f t="shared" si="23"/>
        <v>2706.9462319339355</v>
      </c>
      <c r="Q58" s="157">
        <f t="shared" si="23"/>
        <v>2746.1002564323421</v>
      </c>
    </row>
    <row r="59" spans="1:17" ht="12" customHeight="1" x14ac:dyDescent="0.3">
      <c r="A59" s="23" t="s">
        <v>57</v>
      </c>
      <c r="B59" s="156">
        <v>1406.751051584683</v>
      </c>
      <c r="C59" s="156">
        <v>1355.6830749827955</v>
      </c>
      <c r="D59" s="156">
        <v>1209.4897518998973</v>
      </c>
      <c r="E59" s="156">
        <v>1103.6655189159533</v>
      </c>
      <c r="F59" s="156">
        <v>1195.4963811567354</v>
      </c>
      <c r="G59" s="156">
        <v>1129.9611689550393</v>
      </c>
      <c r="H59" s="156">
        <v>974.57116648994099</v>
      </c>
      <c r="I59" s="156">
        <v>750.09821839714346</v>
      </c>
      <c r="J59" s="156">
        <v>865.80684465644288</v>
      </c>
      <c r="K59" s="156">
        <v>758.19718549329093</v>
      </c>
      <c r="L59" s="156">
        <v>789.92664718411504</v>
      </c>
      <c r="M59" s="156">
        <v>747.40143568957762</v>
      </c>
      <c r="N59" s="156">
        <v>675.58155618692706</v>
      </c>
      <c r="O59" s="156">
        <v>749.30436025026836</v>
      </c>
      <c r="P59" s="156">
        <v>698.5354483086096</v>
      </c>
      <c r="Q59" s="156">
        <v>661.47281523448282</v>
      </c>
    </row>
    <row r="60" spans="1:17" ht="12" customHeight="1" x14ac:dyDescent="0.3">
      <c r="A60" s="29" t="s">
        <v>140</v>
      </c>
      <c r="B60" s="57">
        <v>2293.2240216016517</v>
      </c>
      <c r="C60" s="57">
        <v>2354.0369553102614</v>
      </c>
      <c r="D60" s="57">
        <v>2379.8493923769856</v>
      </c>
      <c r="E60" s="57">
        <v>2390.6423556398586</v>
      </c>
      <c r="F60" s="57">
        <v>2291.726526683065</v>
      </c>
      <c r="G60" s="57">
        <v>2274.3074068729234</v>
      </c>
      <c r="H60" s="57">
        <v>2288.1556701335367</v>
      </c>
      <c r="I60" s="57">
        <v>2244.4891349591553</v>
      </c>
      <c r="J60" s="57">
        <v>2128.311109862083</v>
      </c>
      <c r="K60" s="57">
        <v>2112.7655994542661</v>
      </c>
      <c r="L60" s="57">
        <v>2090.7454276082403</v>
      </c>
      <c r="M60" s="57">
        <v>2038.2482669609446</v>
      </c>
      <c r="N60" s="57">
        <v>2063.4004135588802</v>
      </c>
      <c r="O60" s="57">
        <v>2001.8191661757737</v>
      </c>
      <c r="P60" s="57">
        <v>2008.4107836253258</v>
      </c>
      <c r="Q60" s="57">
        <v>2084.6274411978593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>
        <f>SUM(B63,B66,B68,B77)</f>
        <v>113506.94932150553</v>
      </c>
      <c r="C62" s="168">
        <f t="shared" ref="C62:Q62" si="24">SUM(C63,C66,C68,C77)</f>
        <v>118588.62176657328</v>
      </c>
      <c r="D62" s="168">
        <f t="shared" si="24"/>
        <v>117853.00436532176</v>
      </c>
      <c r="E62" s="168">
        <f t="shared" si="24"/>
        <v>123213.83251656538</v>
      </c>
      <c r="F62" s="168">
        <f t="shared" si="24"/>
        <v>125105.38270683362</v>
      </c>
      <c r="G62" s="168">
        <f t="shared" si="24"/>
        <v>123356.58665440431</v>
      </c>
      <c r="H62" s="168">
        <f t="shared" si="24"/>
        <v>119999.57535772296</v>
      </c>
      <c r="I62" s="168">
        <f t="shared" si="24"/>
        <v>111345.83234789921</v>
      </c>
      <c r="J62" s="168">
        <f t="shared" si="24"/>
        <v>115643.47478969954</v>
      </c>
      <c r="K62" s="168">
        <f t="shared" si="24"/>
        <v>115002.30112901142</v>
      </c>
      <c r="L62" s="168">
        <f t="shared" si="24"/>
        <v>125824.25262162604</v>
      </c>
      <c r="M62" s="168">
        <f t="shared" si="24"/>
        <v>105111.08612942207</v>
      </c>
      <c r="N62" s="168">
        <f t="shared" si="24"/>
        <v>113820.69252049507</v>
      </c>
      <c r="O62" s="168">
        <f t="shared" si="24"/>
        <v>114690.29375048701</v>
      </c>
      <c r="P62" s="168">
        <f t="shared" si="24"/>
        <v>94833.590179316074</v>
      </c>
      <c r="Q62" s="168">
        <f t="shared" si="24"/>
        <v>101083.21159963233</v>
      </c>
    </row>
    <row r="63" spans="1:17" ht="12.9" customHeight="1" x14ac:dyDescent="0.3">
      <c r="A63" s="158" t="s">
        <v>65</v>
      </c>
      <c r="B63" s="157">
        <f t="shared" ref="B63:Q63" si="25">SUM(B64:B65)</f>
        <v>85919.888107247767</v>
      </c>
      <c r="C63" s="157">
        <f t="shared" si="25"/>
        <v>90800.53290526128</v>
      </c>
      <c r="D63" s="157">
        <f t="shared" si="25"/>
        <v>89330.92933742782</v>
      </c>
      <c r="E63" s="157">
        <f t="shared" si="25"/>
        <v>93737.088205805936</v>
      </c>
      <c r="F63" s="157">
        <f t="shared" si="25"/>
        <v>95066.287845345956</v>
      </c>
      <c r="G63" s="157">
        <f t="shared" si="25"/>
        <v>93141.203323996204</v>
      </c>
      <c r="H63" s="157">
        <f t="shared" si="25"/>
        <v>89825.297335820753</v>
      </c>
      <c r="I63" s="157">
        <f t="shared" si="25"/>
        <v>81465.738807359812</v>
      </c>
      <c r="J63" s="157">
        <f t="shared" si="25"/>
        <v>85614.424797498083</v>
      </c>
      <c r="K63" s="157">
        <f t="shared" si="25"/>
        <v>84641.17294189088</v>
      </c>
      <c r="L63" s="157">
        <f t="shared" si="25"/>
        <v>95012.185976433379</v>
      </c>
      <c r="M63" s="157">
        <f t="shared" si="25"/>
        <v>75075.177982094159</v>
      </c>
      <c r="N63" s="157">
        <f t="shared" si="25"/>
        <v>82747.307172880814</v>
      </c>
      <c r="O63" s="157">
        <f t="shared" si="25"/>
        <v>84237.40232904171</v>
      </c>
      <c r="P63" s="157">
        <f t="shared" si="25"/>
        <v>65039.781787564301</v>
      </c>
      <c r="Q63" s="157">
        <f t="shared" si="25"/>
        <v>71219.090315737441</v>
      </c>
    </row>
    <row r="64" spans="1:17" ht="12" customHeight="1" x14ac:dyDescent="0.3">
      <c r="A64" s="23" t="s">
        <v>161</v>
      </c>
      <c r="B64" s="156">
        <v>84602.549956117233</v>
      </c>
      <c r="C64" s="156">
        <v>89417.228868041318</v>
      </c>
      <c r="D64" s="156">
        <v>87932.017960591242</v>
      </c>
      <c r="E64" s="156">
        <v>92022.554895092864</v>
      </c>
      <c r="F64" s="156">
        <v>93336.153842155458</v>
      </c>
      <c r="G64" s="156">
        <v>91442.16722593474</v>
      </c>
      <c r="H64" s="156">
        <v>88194.311812996733</v>
      </c>
      <c r="I64" s="156">
        <v>79878.406780567937</v>
      </c>
      <c r="J64" s="156">
        <v>84280.453433036848</v>
      </c>
      <c r="K64" s="156">
        <v>83287.959998759936</v>
      </c>
      <c r="L64" s="156">
        <v>93496.182477412294</v>
      </c>
      <c r="M64" s="156">
        <v>73664.679958349443</v>
      </c>
      <c r="N64" s="156">
        <v>81196.032223785165</v>
      </c>
      <c r="O64" s="156">
        <v>82641.394560021989</v>
      </c>
      <c r="P64" s="156">
        <v>63713.380975305467</v>
      </c>
      <c r="Q64" s="156">
        <v>69635.14662095737</v>
      </c>
    </row>
    <row r="65" spans="1:17" ht="12" customHeight="1" x14ac:dyDescent="0.3">
      <c r="A65" s="23" t="s">
        <v>60</v>
      </c>
      <c r="B65" s="156">
        <v>1317.3381511305383</v>
      </c>
      <c r="C65" s="156">
        <v>1383.3040372199548</v>
      </c>
      <c r="D65" s="156">
        <v>1398.9113768365849</v>
      </c>
      <c r="E65" s="156">
        <v>1714.5333107130693</v>
      </c>
      <c r="F65" s="156">
        <v>1730.1340031904974</v>
      </c>
      <c r="G65" s="156">
        <v>1699.0360980614689</v>
      </c>
      <c r="H65" s="156">
        <v>1630.9855228240251</v>
      </c>
      <c r="I65" s="156">
        <v>1587.3320267918798</v>
      </c>
      <c r="J65" s="156">
        <v>1333.9713644612391</v>
      </c>
      <c r="K65" s="156">
        <v>1353.2129431309463</v>
      </c>
      <c r="L65" s="156">
        <v>1516.0034990210872</v>
      </c>
      <c r="M65" s="156">
        <v>1410.4980237447185</v>
      </c>
      <c r="N65" s="156">
        <v>1551.2749490956523</v>
      </c>
      <c r="O65" s="156">
        <v>1596.0077690197259</v>
      </c>
      <c r="P65" s="156">
        <v>1326.4008122588339</v>
      </c>
      <c r="Q65" s="156">
        <v>1583.9436947800766</v>
      </c>
    </row>
    <row r="66" spans="1:17" ht="12.9" customHeight="1" x14ac:dyDescent="0.3">
      <c r="A66" s="158" t="s">
        <v>112</v>
      </c>
      <c r="B66" s="157">
        <f t="shared" ref="B66:Q66" si="26">B67</f>
        <v>251.35697507203363</v>
      </c>
      <c r="C66" s="157">
        <f t="shared" si="26"/>
        <v>264.77749396747686</v>
      </c>
      <c r="D66" s="157">
        <f t="shared" si="26"/>
        <v>276.18158458695331</v>
      </c>
      <c r="E66" s="157">
        <f t="shared" si="26"/>
        <v>303.79931815331361</v>
      </c>
      <c r="F66" s="157">
        <f t="shared" si="26"/>
        <v>322.09023002613645</v>
      </c>
      <c r="G66" s="157">
        <f t="shared" si="26"/>
        <v>344.15765626526542</v>
      </c>
      <c r="H66" s="157">
        <f t="shared" si="26"/>
        <v>361.26273581184387</v>
      </c>
      <c r="I66" s="157">
        <f t="shared" si="26"/>
        <v>368.04340733720926</v>
      </c>
      <c r="J66" s="157">
        <f t="shared" si="26"/>
        <v>399.59362758134591</v>
      </c>
      <c r="K66" s="157">
        <f t="shared" si="26"/>
        <v>422.91553194081183</v>
      </c>
      <c r="L66" s="157">
        <f t="shared" si="26"/>
        <v>455.29469724338213</v>
      </c>
      <c r="M66" s="157">
        <f t="shared" si="26"/>
        <v>498.52153363785266</v>
      </c>
      <c r="N66" s="157">
        <f t="shared" si="26"/>
        <v>559.20452036676636</v>
      </c>
      <c r="O66" s="157">
        <f t="shared" si="26"/>
        <v>563.40120674469233</v>
      </c>
      <c r="P66" s="157">
        <f t="shared" si="26"/>
        <v>574.77166058645219</v>
      </c>
      <c r="Q66" s="157">
        <f t="shared" si="26"/>
        <v>588.21818850857028</v>
      </c>
    </row>
    <row r="67" spans="1:17" ht="12" customHeight="1" x14ac:dyDescent="0.3">
      <c r="A67" s="23" t="s">
        <v>60</v>
      </c>
      <c r="B67" s="156">
        <v>251.35697507203363</v>
      </c>
      <c r="C67" s="156">
        <v>264.77749396747686</v>
      </c>
      <c r="D67" s="156">
        <v>276.18158458695331</v>
      </c>
      <c r="E67" s="156">
        <v>303.79931815331361</v>
      </c>
      <c r="F67" s="156">
        <v>322.09023002613645</v>
      </c>
      <c r="G67" s="156">
        <v>344.15765626526542</v>
      </c>
      <c r="H67" s="156">
        <v>361.26273581184387</v>
      </c>
      <c r="I67" s="156">
        <v>368.04340733720926</v>
      </c>
      <c r="J67" s="156">
        <v>399.59362758134591</v>
      </c>
      <c r="K67" s="156">
        <v>422.91553194081183</v>
      </c>
      <c r="L67" s="156">
        <v>455.29469724338213</v>
      </c>
      <c r="M67" s="156">
        <v>498.52153363785266</v>
      </c>
      <c r="N67" s="156">
        <v>559.20452036676636</v>
      </c>
      <c r="O67" s="156">
        <v>563.40120674469233</v>
      </c>
      <c r="P67" s="156">
        <v>574.77166058645219</v>
      </c>
      <c r="Q67" s="156">
        <v>588.21818850857028</v>
      </c>
    </row>
    <row r="68" spans="1:17" ht="12" customHeight="1" x14ac:dyDescent="0.3">
      <c r="A68" s="158" t="s">
        <v>63</v>
      </c>
      <c r="B68" s="157">
        <f>SUM(B69:B70,B73:B74)</f>
        <v>19092.255497915954</v>
      </c>
      <c r="C68" s="157">
        <f t="shared" ref="C68:Q68" si="27">SUM(C69:C70,C73:C74)</f>
        <v>19223.177503973515</v>
      </c>
      <c r="D68" s="157">
        <f t="shared" si="27"/>
        <v>19573.873198589106</v>
      </c>
      <c r="E68" s="157">
        <f t="shared" si="27"/>
        <v>20161.408679855656</v>
      </c>
      <c r="F68" s="157">
        <f t="shared" si="27"/>
        <v>20387.687019380915</v>
      </c>
      <c r="G68" s="157">
        <f t="shared" si="27"/>
        <v>20464.623231496298</v>
      </c>
      <c r="H68" s="157">
        <f t="shared" si="27"/>
        <v>20316.86517094661</v>
      </c>
      <c r="I68" s="157">
        <f t="shared" si="27"/>
        <v>19965.229733181011</v>
      </c>
      <c r="J68" s="157">
        <f t="shared" si="27"/>
        <v>20104.343093871728</v>
      </c>
      <c r="K68" s="157">
        <f t="shared" si="27"/>
        <v>20197.267325313365</v>
      </c>
      <c r="L68" s="157">
        <f t="shared" si="27"/>
        <v>20471.46124356053</v>
      </c>
      <c r="M68" s="157">
        <f t="shared" si="27"/>
        <v>19844.084422093576</v>
      </c>
      <c r="N68" s="157">
        <f t="shared" si="27"/>
        <v>20514.796650330507</v>
      </c>
      <c r="O68" s="157">
        <f t="shared" si="27"/>
        <v>20121.686180202218</v>
      </c>
      <c r="P68" s="157">
        <f t="shared" si="27"/>
        <v>19654.139445882018</v>
      </c>
      <c r="Q68" s="157">
        <f t="shared" si="27"/>
        <v>19567.087518025277</v>
      </c>
    </row>
    <row r="69" spans="1:17" ht="12" customHeight="1" x14ac:dyDescent="0.3">
      <c r="A69" s="167" t="s">
        <v>160</v>
      </c>
      <c r="B69" s="132">
        <v>16674.885283017898</v>
      </c>
      <c r="C69" s="132">
        <v>16777.839124237136</v>
      </c>
      <c r="D69" s="132">
        <v>17169.418064849549</v>
      </c>
      <c r="E69" s="132">
        <v>17442.728480236729</v>
      </c>
      <c r="F69" s="132">
        <v>17856.831273994023</v>
      </c>
      <c r="G69" s="132">
        <v>17732.892551007437</v>
      </c>
      <c r="H69" s="132">
        <v>17613.10847964303</v>
      </c>
      <c r="I69" s="132">
        <v>17641.779669392272</v>
      </c>
      <c r="J69" s="132">
        <v>17355.018577473344</v>
      </c>
      <c r="K69" s="132">
        <v>17504.193214977207</v>
      </c>
      <c r="L69" s="132">
        <v>17921.456080101092</v>
      </c>
      <c r="M69" s="132">
        <v>17408.411724203903</v>
      </c>
      <c r="N69" s="132">
        <v>17829.265870117764</v>
      </c>
      <c r="O69" s="132">
        <v>17461.064385336325</v>
      </c>
      <c r="P69" s="132">
        <v>16927.940913834664</v>
      </c>
      <c r="Q69" s="132">
        <v>16766.386030065463</v>
      </c>
    </row>
    <row r="70" spans="1:17" ht="12" customHeight="1" x14ac:dyDescent="0.3">
      <c r="A70" s="167" t="s">
        <v>159</v>
      </c>
      <c r="B70" s="132">
        <f>SUM(B71:B72)</f>
        <v>330.84982185053246</v>
      </c>
      <c r="C70" s="132">
        <f t="shared" ref="C70:Q70" si="28">SUM(C71:C72)</f>
        <v>402.04535266526898</v>
      </c>
      <c r="D70" s="132">
        <f t="shared" si="28"/>
        <v>477.61010436626663</v>
      </c>
      <c r="E70" s="132">
        <f t="shared" si="28"/>
        <v>614.8575558570501</v>
      </c>
      <c r="F70" s="132">
        <f t="shared" si="28"/>
        <v>655.84417984310903</v>
      </c>
      <c r="G70" s="132">
        <f t="shared" si="28"/>
        <v>768.20598404265718</v>
      </c>
      <c r="H70" s="132">
        <f t="shared" si="28"/>
        <v>871.23904010337174</v>
      </c>
      <c r="I70" s="132">
        <f t="shared" si="28"/>
        <v>1032.360093388274</v>
      </c>
      <c r="J70" s="132">
        <f t="shared" si="28"/>
        <v>1147.6509399118747</v>
      </c>
      <c r="K70" s="132">
        <f t="shared" si="28"/>
        <v>1413.9023562189232</v>
      </c>
      <c r="L70" s="132">
        <f t="shared" si="28"/>
        <v>1644.1620593327787</v>
      </c>
      <c r="M70" s="132">
        <f t="shared" si="28"/>
        <v>1824.487568523338</v>
      </c>
      <c r="N70" s="132">
        <f t="shared" si="28"/>
        <v>1981.8182836652363</v>
      </c>
      <c r="O70" s="132">
        <f t="shared" si="28"/>
        <v>2088.6731617876057</v>
      </c>
      <c r="P70" s="132">
        <f t="shared" si="28"/>
        <v>2086.2603417141427</v>
      </c>
      <c r="Q70" s="132">
        <f t="shared" si="28"/>
        <v>2266.9625616876492</v>
      </c>
    </row>
    <row r="71" spans="1:17" ht="12" customHeight="1" x14ac:dyDescent="0.3">
      <c r="A71" s="166" t="s">
        <v>109</v>
      </c>
      <c r="B71" s="165">
        <v>254.93152900877124</v>
      </c>
      <c r="C71" s="165">
        <v>309.79141569003662</v>
      </c>
      <c r="D71" s="165">
        <v>368.08673667415087</v>
      </c>
      <c r="E71" s="165">
        <v>474.26674453929502</v>
      </c>
      <c r="F71" s="165">
        <v>504.88699410527687</v>
      </c>
      <c r="G71" s="165">
        <v>589.08421523274581</v>
      </c>
      <c r="H71" s="165">
        <v>656.33349104918989</v>
      </c>
      <c r="I71" s="165">
        <v>765.98989945243284</v>
      </c>
      <c r="J71" s="165">
        <v>857.30351801611073</v>
      </c>
      <c r="K71" s="165">
        <v>1051.8551408068047</v>
      </c>
      <c r="L71" s="165">
        <v>1212.831426726465</v>
      </c>
      <c r="M71" s="165">
        <v>1341.3111365697739</v>
      </c>
      <c r="N71" s="165">
        <v>1463.6089322284295</v>
      </c>
      <c r="O71" s="165">
        <v>1555.8922243109012</v>
      </c>
      <c r="P71" s="165">
        <v>1532.322338672624</v>
      </c>
      <c r="Q71" s="165">
        <v>1664.7524500628952</v>
      </c>
    </row>
    <row r="72" spans="1:17" ht="12" customHeight="1" x14ac:dyDescent="0.3">
      <c r="A72" s="147" t="s">
        <v>59</v>
      </c>
      <c r="B72" s="164">
        <v>75.918292841761229</v>
      </c>
      <c r="C72" s="164">
        <v>92.253936975232335</v>
      </c>
      <c r="D72" s="164">
        <v>109.52336769211574</v>
      </c>
      <c r="E72" s="164">
        <v>140.59081131775505</v>
      </c>
      <c r="F72" s="164">
        <v>150.95718573783222</v>
      </c>
      <c r="G72" s="164">
        <v>179.12176880991134</v>
      </c>
      <c r="H72" s="164">
        <v>214.90554905418185</v>
      </c>
      <c r="I72" s="164">
        <v>266.3701939358412</v>
      </c>
      <c r="J72" s="164">
        <v>290.34742189576406</v>
      </c>
      <c r="K72" s="164">
        <v>362.04721541211836</v>
      </c>
      <c r="L72" s="164">
        <v>431.33063260631371</v>
      </c>
      <c r="M72" s="164">
        <v>483.17643195356408</v>
      </c>
      <c r="N72" s="164">
        <v>518.20935143680697</v>
      </c>
      <c r="O72" s="164">
        <v>532.78093747670459</v>
      </c>
      <c r="P72" s="164">
        <v>553.93800304151887</v>
      </c>
      <c r="Q72" s="164">
        <v>602.21011162475384</v>
      </c>
    </row>
    <row r="73" spans="1:17" ht="12" customHeight="1" x14ac:dyDescent="0.3">
      <c r="A73" s="163" t="s">
        <v>142</v>
      </c>
      <c r="B73" s="162">
        <v>2051.5846918632874</v>
      </c>
      <c r="C73" s="162">
        <v>2000.4763280180896</v>
      </c>
      <c r="D73" s="162">
        <v>1878.1532361463039</v>
      </c>
      <c r="E73" s="162">
        <v>2052.1420751210685</v>
      </c>
      <c r="F73" s="162">
        <v>1808.2982799207712</v>
      </c>
      <c r="G73" s="162">
        <v>1884.0863034689871</v>
      </c>
      <c r="H73" s="162">
        <v>1737.8433337194931</v>
      </c>
      <c r="I73" s="162">
        <v>1233.6377357212923</v>
      </c>
      <c r="J73" s="162">
        <v>1483.8248655631335</v>
      </c>
      <c r="K73" s="162">
        <v>1178.4096965205269</v>
      </c>
      <c r="L73" s="162">
        <v>829.12777632517339</v>
      </c>
      <c r="M73" s="162">
        <v>564.98846062873827</v>
      </c>
      <c r="N73" s="162">
        <v>638.59831614434074</v>
      </c>
      <c r="O73" s="162">
        <v>532.53492931059532</v>
      </c>
      <c r="P73" s="162">
        <v>570.916826447532</v>
      </c>
      <c r="Q73" s="162">
        <v>487.12941706876637</v>
      </c>
    </row>
    <row r="74" spans="1:17" ht="12" customHeight="1" x14ac:dyDescent="0.3">
      <c r="A74" s="161" t="s">
        <v>141</v>
      </c>
      <c r="B74" s="160">
        <f>SUM(B75:B76)</f>
        <v>34.935701184233601</v>
      </c>
      <c r="C74" s="160">
        <f t="shared" ref="C74:Q74" si="29">SUM(C75:C76)</f>
        <v>42.816699053023441</v>
      </c>
      <c r="D74" s="160">
        <f t="shared" si="29"/>
        <v>48.69179322698745</v>
      </c>
      <c r="E74" s="160">
        <f t="shared" si="29"/>
        <v>51.680568640809284</v>
      </c>
      <c r="F74" s="160">
        <f t="shared" si="29"/>
        <v>66.713285623011032</v>
      </c>
      <c r="G74" s="160">
        <f t="shared" si="29"/>
        <v>79.43839297721965</v>
      </c>
      <c r="H74" s="160">
        <f t="shared" si="29"/>
        <v>94.674317480716368</v>
      </c>
      <c r="I74" s="160">
        <f t="shared" si="29"/>
        <v>57.452234679173216</v>
      </c>
      <c r="J74" s="160">
        <f t="shared" si="29"/>
        <v>117.84871092337785</v>
      </c>
      <c r="K74" s="160">
        <f t="shared" si="29"/>
        <v>100.76205759670998</v>
      </c>
      <c r="L74" s="160">
        <f t="shared" si="29"/>
        <v>76.715327801485188</v>
      </c>
      <c r="M74" s="160">
        <f t="shared" si="29"/>
        <v>46.196668737598728</v>
      </c>
      <c r="N74" s="160">
        <f t="shared" si="29"/>
        <v>65.114180403164028</v>
      </c>
      <c r="O74" s="160">
        <f t="shared" si="29"/>
        <v>39.413703767692795</v>
      </c>
      <c r="P74" s="160">
        <f t="shared" si="29"/>
        <v>69.021363885678113</v>
      </c>
      <c r="Q74" s="160">
        <f t="shared" si="29"/>
        <v>46.609509203397238</v>
      </c>
    </row>
    <row r="75" spans="1:17" ht="12" customHeight="1" x14ac:dyDescent="0.3">
      <c r="A75" s="148" t="s">
        <v>60</v>
      </c>
      <c r="B75" s="156">
        <v>25.797716660097468</v>
      </c>
      <c r="C75" s="156">
        <v>31.939903512574524</v>
      </c>
      <c r="D75" s="156">
        <v>36.509497938802177</v>
      </c>
      <c r="E75" s="156">
        <v>38.754699144814403</v>
      </c>
      <c r="F75" s="156">
        <v>49.673095304464979</v>
      </c>
      <c r="G75" s="156">
        <v>59.040740510622761</v>
      </c>
      <c r="H75" s="156">
        <v>70.315804095550845</v>
      </c>
      <c r="I75" s="156">
        <v>39.940552123995587</v>
      </c>
      <c r="J75" s="156">
        <v>85.450477258515548</v>
      </c>
      <c r="K75" s="156">
        <v>71.232624182598741</v>
      </c>
      <c r="L75" s="156">
        <v>53.970232226408875</v>
      </c>
      <c r="M75" s="156">
        <v>33.146569361365351</v>
      </c>
      <c r="N75" s="156">
        <v>45.35510846548727</v>
      </c>
      <c r="O75" s="156">
        <v>27.628243547711744</v>
      </c>
      <c r="P75" s="156">
        <v>50.184618196487435</v>
      </c>
      <c r="Q75" s="156">
        <v>34.045120469200079</v>
      </c>
    </row>
    <row r="76" spans="1:17" ht="12" customHeight="1" x14ac:dyDescent="0.3">
      <c r="A76" s="148" t="s">
        <v>59</v>
      </c>
      <c r="B76" s="156">
        <v>9.1379845241361313</v>
      </c>
      <c r="C76" s="156">
        <v>10.876795540448917</v>
      </c>
      <c r="D76" s="156">
        <v>12.182295288185275</v>
      </c>
      <c r="E76" s="156">
        <v>12.925869495994879</v>
      </c>
      <c r="F76" s="156">
        <v>17.040190318546056</v>
      </c>
      <c r="G76" s="156">
        <v>20.397652466596892</v>
      </c>
      <c r="H76" s="156">
        <v>24.358513385165526</v>
      </c>
      <c r="I76" s="156">
        <v>17.511682555177625</v>
      </c>
      <c r="J76" s="156">
        <v>32.398233664862303</v>
      </c>
      <c r="K76" s="156">
        <v>29.529433414111232</v>
      </c>
      <c r="L76" s="156">
        <v>22.745095575076313</v>
      </c>
      <c r="M76" s="156">
        <v>13.05009937623338</v>
      </c>
      <c r="N76" s="156">
        <v>19.759071937676755</v>
      </c>
      <c r="O76" s="156">
        <v>11.785460219981051</v>
      </c>
      <c r="P76" s="156">
        <v>18.836745689190671</v>
      </c>
      <c r="Q76" s="156">
        <v>12.564388734197161</v>
      </c>
    </row>
    <row r="77" spans="1:17" ht="12" customHeight="1" x14ac:dyDescent="0.3">
      <c r="A77" s="158" t="s">
        <v>62</v>
      </c>
      <c r="B77" s="157">
        <f>SUM(B78:B79)</f>
        <v>8243.4487412697599</v>
      </c>
      <c r="C77" s="157">
        <f t="shared" ref="C77:Q77" si="30">SUM(C78:C79)</f>
        <v>8300.1338633710184</v>
      </c>
      <c r="D77" s="157">
        <f t="shared" si="30"/>
        <v>8672.0202447178744</v>
      </c>
      <c r="E77" s="157">
        <f t="shared" si="30"/>
        <v>9011.5363127504788</v>
      </c>
      <c r="F77" s="157">
        <f t="shared" si="30"/>
        <v>9329.3176120806238</v>
      </c>
      <c r="G77" s="157">
        <f t="shared" si="30"/>
        <v>9406.602442646541</v>
      </c>
      <c r="H77" s="157">
        <f t="shared" si="30"/>
        <v>9496.1501151437551</v>
      </c>
      <c r="I77" s="157">
        <f t="shared" si="30"/>
        <v>9546.8204000211645</v>
      </c>
      <c r="J77" s="157">
        <f t="shared" si="30"/>
        <v>9525.1132707483739</v>
      </c>
      <c r="K77" s="157">
        <f t="shared" si="30"/>
        <v>9740.9453298663539</v>
      </c>
      <c r="L77" s="157">
        <f t="shared" si="30"/>
        <v>9885.3107043887412</v>
      </c>
      <c r="M77" s="157">
        <f t="shared" si="30"/>
        <v>9693.3021915964709</v>
      </c>
      <c r="N77" s="157">
        <f t="shared" si="30"/>
        <v>9999.3841769169849</v>
      </c>
      <c r="O77" s="157">
        <f t="shared" si="30"/>
        <v>9767.804034498382</v>
      </c>
      <c r="P77" s="157">
        <f t="shared" si="30"/>
        <v>9564.8972852833049</v>
      </c>
      <c r="Q77" s="157">
        <f t="shared" si="30"/>
        <v>9708.8155773610324</v>
      </c>
    </row>
    <row r="78" spans="1:17" ht="12" customHeight="1" x14ac:dyDescent="0.3">
      <c r="A78" s="23" t="s">
        <v>109</v>
      </c>
      <c r="B78" s="156">
        <v>7272.44808294021</v>
      </c>
      <c r="C78" s="156">
        <v>7336.6210620315005</v>
      </c>
      <c r="D78" s="156">
        <v>7780.2605878850236</v>
      </c>
      <c r="E78" s="156">
        <v>8078.5425401311059</v>
      </c>
      <c r="F78" s="156">
        <v>8371.820747788377</v>
      </c>
      <c r="G78" s="156">
        <v>8574.1375611497679</v>
      </c>
      <c r="H78" s="156">
        <v>8650.5098263110431</v>
      </c>
      <c r="I78" s="156">
        <v>8834.3731205873646</v>
      </c>
      <c r="J78" s="156">
        <v>8792.3545114736953</v>
      </c>
      <c r="K78" s="156">
        <v>9074.8973554560453</v>
      </c>
      <c r="L78" s="156">
        <v>9398.0240125844866</v>
      </c>
      <c r="M78" s="156">
        <v>9312.9191564189732</v>
      </c>
      <c r="N78" s="156">
        <v>9556.3752327631919</v>
      </c>
      <c r="O78" s="156">
        <v>9446.9901457319847</v>
      </c>
      <c r="P78" s="156">
        <v>9262.1685618670908</v>
      </c>
      <c r="Q78" s="156">
        <v>9424.1286386548891</v>
      </c>
    </row>
    <row r="79" spans="1:17" ht="12" customHeight="1" x14ac:dyDescent="0.3">
      <c r="A79" s="29" t="s">
        <v>140</v>
      </c>
      <c r="B79" s="57">
        <v>971.00065832955033</v>
      </c>
      <c r="C79" s="57">
        <v>963.51280133951695</v>
      </c>
      <c r="D79" s="57">
        <v>891.75965683285119</v>
      </c>
      <c r="E79" s="57">
        <v>932.99377261937377</v>
      </c>
      <c r="F79" s="57">
        <v>957.49686429224766</v>
      </c>
      <c r="G79" s="57">
        <v>832.46488149677327</v>
      </c>
      <c r="H79" s="57">
        <v>845.64028883271237</v>
      </c>
      <c r="I79" s="57">
        <v>712.44727943380042</v>
      </c>
      <c r="J79" s="57">
        <v>732.7587592746786</v>
      </c>
      <c r="K79" s="57">
        <v>666.04797441030905</v>
      </c>
      <c r="L79" s="57">
        <v>487.28669180425447</v>
      </c>
      <c r="M79" s="57">
        <v>380.3830351774983</v>
      </c>
      <c r="N79" s="57">
        <v>443.00894415379258</v>
      </c>
      <c r="O79" s="57">
        <v>320.81388876639687</v>
      </c>
      <c r="P79" s="57">
        <v>302.72872341621422</v>
      </c>
      <c r="Q79" s="57">
        <v>284.68693870614408</v>
      </c>
    </row>
    <row r="80" spans="1:17" s="28" customFormat="1" ht="12" customHeight="1" x14ac:dyDescent="0.3">
      <c r="B80"/>
    </row>
    <row r="81" spans="1:17" ht="12" customHeight="1" x14ac:dyDescent="0.3">
      <c r="A81" s="152" t="s">
        <v>158</v>
      </c>
      <c r="B81" s="168">
        <f>SUM(B82,B85,B87,B100)</f>
        <v>35057.014068302233</v>
      </c>
      <c r="C81" s="168">
        <f t="shared" ref="C81:Q81" si="31">SUM(C82,C85,C87,C100)</f>
        <v>35194.604247773932</v>
      </c>
      <c r="D81" s="168">
        <f t="shared" si="31"/>
        <v>35759.233560105771</v>
      </c>
      <c r="E81" s="168">
        <f t="shared" si="31"/>
        <v>39031.496173815045</v>
      </c>
      <c r="F81" s="168">
        <f t="shared" si="31"/>
        <v>38189.775619381522</v>
      </c>
      <c r="G81" s="168">
        <f t="shared" si="31"/>
        <v>40318.65973443343</v>
      </c>
      <c r="H81" s="168">
        <f t="shared" si="31"/>
        <v>41058.835329054818</v>
      </c>
      <c r="I81" s="168">
        <f t="shared" si="31"/>
        <v>43302.005751126489</v>
      </c>
      <c r="J81" s="168">
        <f t="shared" si="31"/>
        <v>46444.437188614742</v>
      </c>
      <c r="K81" s="168">
        <f t="shared" si="31"/>
        <v>47880.185773826488</v>
      </c>
      <c r="L81" s="168">
        <f t="shared" si="31"/>
        <v>51399.710144195356</v>
      </c>
      <c r="M81" s="168">
        <f t="shared" si="31"/>
        <v>46679.870866716672</v>
      </c>
      <c r="N81" s="168">
        <f t="shared" si="31"/>
        <v>51401.441318336205</v>
      </c>
      <c r="O81" s="168">
        <f t="shared" si="31"/>
        <v>52315.295038221935</v>
      </c>
      <c r="P81" s="168">
        <f t="shared" si="31"/>
        <v>47406.68490516812</v>
      </c>
      <c r="Q81" s="168">
        <f t="shared" si="31"/>
        <v>49610.60793628751</v>
      </c>
    </row>
    <row r="82" spans="1:17" ht="12.9" customHeight="1" x14ac:dyDescent="0.3">
      <c r="A82" s="158" t="s">
        <v>65</v>
      </c>
      <c r="B82" s="157">
        <f t="shared" ref="B82" si="32">SUM(B83:B84)</f>
        <v>26778.288775533241</v>
      </c>
      <c r="C82" s="157">
        <f t="shared" ref="C82:Q82" si="33">SUM(C83:C84)</f>
        <v>27101.686196100261</v>
      </c>
      <c r="D82" s="157">
        <f t="shared" si="33"/>
        <v>27209.436236547022</v>
      </c>
      <c r="E82" s="157">
        <f t="shared" si="33"/>
        <v>29971.707479825287</v>
      </c>
      <c r="F82" s="157">
        <f t="shared" si="33"/>
        <v>29013.278564631026</v>
      </c>
      <c r="G82" s="157">
        <f t="shared" si="33"/>
        <v>30549.236972864826</v>
      </c>
      <c r="H82" s="157">
        <f t="shared" si="33"/>
        <v>30910.421857412999</v>
      </c>
      <c r="I82" s="157">
        <f t="shared" si="33"/>
        <v>32080.190076763593</v>
      </c>
      <c r="J82" s="157">
        <f t="shared" si="33"/>
        <v>34954.625990492466</v>
      </c>
      <c r="K82" s="157">
        <f t="shared" si="33"/>
        <v>35951.20662085661</v>
      </c>
      <c r="L82" s="157">
        <f t="shared" si="33"/>
        <v>38982.513889151123</v>
      </c>
      <c r="M82" s="157">
        <f t="shared" si="33"/>
        <v>34221.301266041541</v>
      </c>
      <c r="N82" s="157">
        <f t="shared" si="33"/>
        <v>38134.192692876182</v>
      </c>
      <c r="O82" s="157">
        <f t="shared" si="33"/>
        <v>38534.798191465859</v>
      </c>
      <c r="P82" s="157">
        <f t="shared" si="33"/>
        <v>33562.907280584725</v>
      </c>
      <c r="Q82" s="157">
        <f t="shared" si="33"/>
        <v>35667.706869462512</v>
      </c>
    </row>
    <row r="83" spans="1:17" ht="12" customHeight="1" x14ac:dyDescent="0.3">
      <c r="A83" s="23" t="s">
        <v>157</v>
      </c>
      <c r="B83" s="156">
        <v>26667.382649658477</v>
      </c>
      <c r="C83" s="156">
        <v>26979.552203950265</v>
      </c>
      <c r="D83" s="156">
        <v>27082.323428794574</v>
      </c>
      <c r="E83" s="156">
        <v>29805.341202727359</v>
      </c>
      <c r="F83" s="156">
        <v>28855.862930100317</v>
      </c>
      <c r="G83" s="156">
        <v>30370.232018892701</v>
      </c>
      <c r="H83" s="156">
        <v>30722.370492970804</v>
      </c>
      <c r="I83" s="156">
        <v>31873.79016474514</v>
      </c>
      <c r="J83" s="156">
        <v>34757.098508416711</v>
      </c>
      <c r="K83" s="156">
        <v>35748.700761704677</v>
      </c>
      <c r="L83" s="156">
        <v>38736.466003715963</v>
      </c>
      <c r="M83" s="156">
        <v>34013.410587172075</v>
      </c>
      <c r="N83" s="156">
        <v>37884.886527285758</v>
      </c>
      <c r="O83" s="156">
        <v>38277.426584987865</v>
      </c>
      <c r="P83" s="156">
        <v>33344.823511389572</v>
      </c>
      <c r="Q83" s="156">
        <v>35394.597676874095</v>
      </c>
    </row>
    <row r="84" spans="1:17" ht="12" customHeight="1" x14ac:dyDescent="0.3">
      <c r="A84" s="23" t="s">
        <v>60</v>
      </c>
      <c r="B84" s="156">
        <v>110.90612587476497</v>
      </c>
      <c r="C84" s="156">
        <v>122.13399214999842</v>
      </c>
      <c r="D84" s="156">
        <v>127.11280775244752</v>
      </c>
      <c r="E84" s="156">
        <v>166.36627709792967</v>
      </c>
      <c r="F84" s="156">
        <v>157.41563453070918</v>
      </c>
      <c r="G84" s="156">
        <v>179.00495397212686</v>
      </c>
      <c r="H84" s="156">
        <v>188.05136444219414</v>
      </c>
      <c r="I84" s="156">
        <v>206.39991201845262</v>
      </c>
      <c r="J84" s="156">
        <v>197.52748207575286</v>
      </c>
      <c r="K84" s="156">
        <v>202.50585915193204</v>
      </c>
      <c r="L84" s="156">
        <v>246.04788543516102</v>
      </c>
      <c r="M84" s="156">
        <v>207.89067886946765</v>
      </c>
      <c r="N84" s="156">
        <v>249.30616559042323</v>
      </c>
      <c r="O84" s="156">
        <v>257.3716064779955</v>
      </c>
      <c r="P84" s="156">
        <v>218.08376919515018</v>
      </c>
      <c r="Q84" s="156">
        <v>273.10919258841432</v>
      </c>
    </row>
    <row r="85" spans="1:17" ht="12.9" customHeight="1" x14ac:dyDescent="0.3">
      <c r="A85" s="158" t="s">
        <v>112</v>
      </c>
      <c r="B85" s="157">
        <f t="shared" ref="B85:Q85" si="34">B86</f>
        <v>64.424586839591299</v>
      </c>
      <c r="C85" s="157">
        <f t="shared" si="34"/>
        <v>70.822048030008176</v>
      </c>
      <c r="D85" s="157">
        <f t="shared" si="34"/>
        <v>90.218498492876236</v>
      </c>
      <c r="E85" s="157">
        <f t="shared" si="34"/>
        <v>101.68919705820262</v>
      </c>
      <c r="F85" s="157">
        <f t="shared" si="34"/>
        <v>110.92662054943885</v>
      </c>
      <c r="G85" s="157">
        <f t="shared" si="34"/>
        <v>129.8655107367191</v>
      </c>
      <c r="H85" s="157">
        <f t="shared" si="34"/>
        <v>154.90453968822834</v>
      </c>
      <c r="I85" s="157">
        <f t="shared" si="34"/>
        <v>195.08998817539512</v>
      </c>
      <c r="J85" s="157">
        <f t="shared" si="34"/>
        <v>214.07955128792804</v>
      </c>
      <c r="K85" s="157">
        <f t="shared" si="34"/>
        <v>229.45123067874809</v>
      </c>
      <c r="L85" s="157">
        <f t="shared" si="34"/>
        <v>240.52603367503349</v>
      </c>
      <c r="M85" s="157">
        <f t="shared" si="34"/>
        <v>258.59326054056726</v>
      </c>
      <c r="N85" s="157">
        <f t="shared" si="34"/>
        <v>284.65704773348506</v>
      </c>
      <c r="O85" s="157">
        <f t="shared" si="34"/>
        <v>299.63218754781406</v>
      </c>
      <c r="P85" s="157">
        <f t="shared" si="34"/>
        <v>303.70929235774702</v>
      </c>
      <c r="Q85" s="157">
        <f t="shared" si="34"/>
        <v>290.88288933067497</v>
      </c>
    </row>
    <row r="86" spans="1:17" ht="12" customHeight="1" x14ac:dyDescent="0.3">
      <c r="A86" s="23" t="s">
        <v>60</v>
      </c>
      <c r="B86" s="156">
        <v>64.424586839591299</v>
      </c>
      <c r="C86" s="156">
        <v>70.822048030008176</v>
      </c>
      <c r="D86" s="156">
        <v>90.218498492876236</v>
      </c>
      <c r="E86" s="156">
        <v>101.68919705820262</v>
      </c>
      <c r="F86" s="156">
        <v>110.92662054943885</v>
      </c>
      <c r="G86" s="156">
        <v>129.8655107367191</v>
      </c>
      <c r="H86" s="156">
        <v>154.90453968822834</v>
      </c>
      <c r="I86" s="156">
        <v>195.08998817539512</v>
      </c>
      <c r="J86" s="156">
        <v>214.07955128792804</v>
      </c>
      <c r="K86" s="156">
        <v>229.45123067874809</v>
      </c>
      <c r="L86" s="156">
        <v>240.52603367503349</v>
      </c>
      <c r="M86" s="156">
        <v>258.59326054056726</v>
      </c>
      <c r="N86" s="156">
        <v>284.65704773348506</v>
      </c>
      <c r="O86" s="156">
        <v>299.63218754781406</v>
      </c>
      <c r="P86" s="156">
        <v>303.70929235774702</v>
      </c>
      <c r="Q86" s="156">
        <v>290.88288933067497</v>
      </c>
    </row>
    <row r="87" spans="1:17" ht="12" customHeight="1" x14ac:dyDescent="0.3">
      <c r="A87" s="158" t="s">
        <v>63</v>
      </c>
      <c r="B87" s="157">
        <f>SUM(B88:B89,B92:B93,B96:B97)</f>
        <v>5419.5433945523582</v>
      </c>
      <c r="C87" s="157">
        <f t="shared" ref="C87:Q87" si="35">SUM(C88:C89,C92:C93,C96:C97)</f>
        <v>5318.973950759947</v>
      </c>
      <c r="D87" s="157">
        <f t="shared" si="35"/>
        <v>5607.7462410911739</v>
      </c>
      <c r="E87" s="157">
        <f t="shared" si="35"/>
        <v>5884.1647751478058</v>
      </c>
      <c r="F87" s="157">
        <f t="shared" si="35"/>
        <v>5941.2880593825548</v>
      </c>
      <c r="G87" s="157">
        <f t="shared" si="35"/>
        <v>6280.3112247053405</v>
      </c>
      <c r="H87" s="157">
        <f t="shared" si="35"/>
        <v>6617.4120171687091</v>
      </c>
      <c r="I87" s="157">
        <f t="shared" si="35"/>
        <v>7381.7723786544093</v>
      </c>
      <c r="J87" s="157">
        <f t="shared" si="35"/>
        <v>7634.2769106384449</v>
      </c>
      <c r="K87" s="157">
        <f t="shared" si="35"/>
        <v>7907.4786719329377</v>
      </c>
      <c r="L87" s="157">
        <f t="shared" si="35"/>
        <v>8189.3258905894609</v>
      </c>
      <c r="M87" s="157">
        <f t="shared" si="35"/>
        <v>8259.3026020519283</v>
      </c>
      <c r="N87" s="157">
        <f t="shared" si="35"/>
        <v>8879.5660285443719</v>
      </c>
      <c r="O87" s="157">
        <f t="shared" si="35"/>
        <v>9205.6373197211869</v>
      </c>
      <c r="P87" s="157">
        <f t="shared" si="35"/>
        <v>9311.9228488713288</v>
      </c>
      <c r="Q87" s="157">
        <f t="shared" si="35"/>
        <v>9334.2731678098808</v>
      </c>
    </row>
    <row r="88" spans="1:17" ht="12" customHeight="1" x14ac:dyDescent="0.3">
      <c r="A88" s="167" t="s">
        <v>156</v>
      </c>
      <c r="B88" s="132">
        <v>2638.4888319738507</v>
      </c>
      <c r="C88" s="132">
        <v>2647.4155606678373</v>
      </c>
      <c r="D88" s="132">
        <v>2809.0549060658368</v>
      </c>
      <c r="E88" s="132">
        <v>3070.870237662421</v>
      </c>
      <c r="F88" s="132">
        <v>3150.436972631835</v>
      </c>
      <c r="G88" s="132">
        <v>3420.6635875883458</v>
      </c>
      <c r="H88" s="132">
        <v>3676.3315273606099</v>
      </c>
      <c r="I88" s="132">
        <v>4316.4353103250178</v>
      </c>
      <c r="J88" s="132">
        <v>4599.7623398355045</v>
      </c>
      <c r="K88" s="132">
        <v>4813.4497816451076</v>
      </c>
      <c r="L88" s="132">
        <v>4791.6922755931309</v>
      </c>
      <c r="M88" s="132">
        <v>4883.0618388984158</v>
      </c>
      <c r="N88" s="132">
        <v>5337.5860282594813</v>
      </c>
      <c r="O88" s="132">
        <v>5669.4554933175596</v>
      </c>
      <c r="P88" s="132">
        <v>5957.7520353047139</v>
      </c>
      <c r="Q88" s="132">
        <v>5919.488323866567</v>
      </c>
    </row>
    <row r="89" spans="1:17" ht="12" customHeight="1" x14ac:dyDescent="0.3">
      <c r="A89" s="167" t="s">
        <v>155</v>
      </c>
      <c r="B89" s="132">
        <f>SUM(B90:B91)</f>
        <v>70.742049447087481</v>
      </c>
      <c r="C89" s="132">
        <f t="shared" ref="C89:Q89" si="36">SUM(C90:C91)</f>
        <v>77.612844267419163</v>
      </c>
      <c r="D89" s="132">
        <f t="shared" si="36"/>
        <v>86.281491533049206</v>
      </c>
      <c r="E89" s="132">
        <f t="shared" si="36"/>
        <v>104.43393934345529</v>
      </c>
      <c r="F89" s="132">
        <f t="shared" si="36"/>
        <v>112.07238391567671</v>
      </c>
      <c r="G89" s="132">
        <f t="shared" si="36"/>
        <v>144.74819188186873</v>
      </c>
      <c r="H89" s="132">
        <f t="shared" si="36"/>
        <v>176.32910200747571</v>
      </c>
      <c r="I89" s="132">
        <f t="shared" si="36"/>
        <v>224.09395495383052</v>
      </c>
      <c r="J89" s="132">
        <f t="shared" si="36"/>
        <v>259.49553452230367</v>
      </c>
      <c r="K89" s="132">
        <f t="shared" si="36"/>
        <v>352.60623114540863</v>
      </c>
      <c r="L89" s="132">
        <f t="shared" si="36"/>
        <v>426.67295435275827</v>
      </c>
      <c r="M89" s="132">
        <f t="shared" si="36"/>
        <v>517.88948767899592</v>
      </c>
      <c r="N89" s="132">
        <f t="shared" si="36"/>
        <v>576.13188557732678</v>
      </c>
      <c r="O89" s="132">
        <f t="shared" si="36"/>
        <v>659.36052522533873</v>
      </c>
      <c r="P89" s="132">
        <f t="shared" si="36"/>
        <v>721.37757765306469</v>
      </c>
      <c r="Q89" s="132">
        <f t="shared" si="36"/>
        <v>782.90646895250347</v>
      </c>
    </row>
    <row r="90" spans="1:17" ht="12" customHeight="1" x14ac:dyDescent="0.3">
      <c r="A90" s="166" t="s">
        <v>55</v>
      </c>
      <c r="B90" s="165">
        <v>52.017042921794875</v>
      </c>
      <c r="C90" s="165">
        <v>57.284769491178039</v>
      </c>
      <c r="D90" s="165">
        <v>64.137103886221013</v>
      </c>
      <c r="E90" s="165">
        <v>78.823735143083951</v>
      </c>
      <c r="F90" s="165">
        <v>84.285272125772764</v>
      </c>
      <c r="G90" s="165">
        <v>109.91789246582947</v>
      </c>
      <c r="H90" s="165">
        <v>133.95127135103269</v>
      </c>
      <c r="I90" s="165">
        <v>168.88913829586554</v>
      </c>
      <c r="J90" s="165">
        <v>193.39296032950639</v>
      </c>
      <c r="K90" s="165">
        <v>263.43373742655524</v>
      </c>
      <c r="L90" s="165">
        <v>316.65757288201615</v>
      </c>
      <c r="M90" s="165">
        <v>383.95798339649696</v>
      </c>
      <c r="N90" s="165">
        <v>425.08772906592753</v>
      </c>
      <c r="O90" s="165">
        <v>482.83062995919408</v>
      </c>
      <c r="P90" s="165">
        <v>526.07736977065156</v>
      </c>
      <c r="Q90" s="165">
        <v>572.34533736400329</v>
      </c>
    </row>
    <row r="91" spans="1:17" ht="12" customHeight="1" x14ac:dyDescent="0.3">
      <c r="A91" s="147" t="s">
        <v>59</v>
      </c>
      <c r="B91" s="164">
        <v>18.725006525292606</v>
      </c>
      <c r="C91" s="164">
        <v>20.328074776241127</v>
      </c>
      <c r="D91" s="164">
        <v>22.144387646828196</v>
      </c>
      <c r="E91" s="164">
        <v>25.610204200371339</v>
      </c>
      <c r="F91" s="164">
        <v>27.787111789903953</v>
      </c>
      <c r="G91" s="164">
        <v>34.830299416039267</v>
      </c>
      <c r="H91" s="164">
        <v>42.377830656443017</v>
      </c>
      <c r="I91" s="164">
        <v>55.204816657964983</v>
      </c>
      <c r="J91" s="164">
        <v>66.102574192797292</v>
      </c>
      <c r="K91" s="164">
        <v>89.172493718853403</v>
      </c>
      <c r="L91" s="164">
        <v>110.0153814707421</v>
      </c>
      <c r="M91" s="164">
        <v>133.93150428249891</v>
      </c>
      <c r="N91" s="164">
        <v>151.04415651139931</v>
      </c>
      <c r="O91" s="164">
        <v>176.52989526614468</v>
      </c>
      <c r="P91" s="164">
        <v>195.30020788241313</v>
      </c>
      <c r="Q91" s="164">
        <v>210.56113158850022</v>
      </c>
    </row>
    <row r="92" spans="1:17" ht="12" customHeight="1" x14ac:dyDescent="0.3">
      <c r="A92" s="163" t="s">
        <v>144</v>
      </c>
      <c r="B92" s="162">
        <v>1493.927296212426</v>
      </c>
      <c r="C92" s="162">
        <v>1482.3345740809464</v>
      </c>
      <c r="D92" s="162">
        <v>1473.3902612241693</v>
      </c>
      <c r="E92" s="162">
        <v>1430.3851026143307</v>
      </c>
      <c r="F92" s="162">
        <v>1380.182757848592</v>
      </c>
      <c r="G92" s="162">
        <v>1337.1233700082835</v>
      </c>
      <c r="H92" s="162">
        <v>1194.0598553582943</v>
      </c>
      <c r="I92" s="162">
        <v>1115.7846182789879</v>
      </c>
      <c r="J92" s="162">
        <v>1017.1123161772575</v>
      </c>
      <c r="K92" s="162">
        <v>921.18325523404997</v>
      </c>
      <c r="L92" s="162">
        <v>875.1963665127231</v>
      </c>
      <c r="M92" s="162">
        <v>722.03409003915374</v>
      </c>
      <c r="N92" s="162">
        <v>656.42117247649958</v>
      </c>
      <c r="O92" s="162">
        <v>636.22486966848032</v>
      </c>
      <c r="P92" s="162">
        <v>551.85814990103211</v>
      </c>
      <c r="Q92" s="162">
        <v>527.26027367371717</v>
      </c>
    </row>
    <row r="93" spans="1:17" ht="12" customHeight="1" x14ac:dyDescent="0.3">
      <c r="A93" s="161" t="s">
        <v>143</v>
      </c>
      <c r="B93" s="160">
        <f>SUM(B94:B95)</f>
        <v>36.931289552475661</v>
      </c>
      <c r="C93" s="160">
        <f t="shared" ref="C93:Q93" si="37">SUM(C94:C95)</f>
        <v>38.783717754918328</v>
      </c>
      <c r="D93" s="160">
        <f t="shared" si="37"/>
        <v>40.786188120082585</v>
      </c>
      <c r="E93" s="160">
        <f t="shared" si="37"/>
        <v>43.380608843633368</v>
      </c>
      <c r="F93" s="160">
        <f t="shared" si="37"/>
        <v>44.101264954750476</v>
      </c>
      <c r="G93" s="160">
        <f t="shared" si="37"/>
        <v>46.989677417907302</v>
      </c>
      <c r="H93" s="160">
        <f t="shared" si="37"/>
        <v>49.799826502342384</v>
      </c>
      <c r="I93" s="160">
        <f t="shared" si="37"/>
        <v>58.915041745936215</v>
      </c>
      <c r="J93" s="160">
        <f t="shared" si="37"/>
        <v>68.918286931156118</v>
      </c>
      <c r="K93" s="160">
        <f t="shared" si="37"/>
        <v>79.55343691554333</v>
      </c>
      <c r="L93" s="160">
        <f t="shared" si="37"/>
        <v>91.548043595848753</v>
      </c>
      <c r="M93" s="160">
        <f t="shared" si="37"/>
        <v>88.568804882837412</v>
      </c>
      <c r="N93" s="160">
        <f t="shared" si="37"/>
        <v>78.554837525613465</v>
      </c>
      <c r="O93" s="160">
        <f t="shared" si="37"/>
        <v>91.463795483937673</v>
      </c>
      <c r="P93" s="160">
        <f t="shared" si="37"/>
        <v>83.717438263291285</v>
      </c>
      <c r="Q93" s="160">
        <f t="shared" si="37"/>
        <v>77.889553376926017</v>
      </c>
    </row>
    <row r="94" spans="1:17" ht="12" customHeight="1" x14ac:dyDescent="0.3">
      <c r="A94" s="148" t="s">
        <v>57</v>
      </c>
      <c r="B94" s="156">
        <v>21.362085058822963</v>
      </c>
      <c r="C94" s="156">
        <v>22.548401390365232</v>
      </c>
      <c r="D94" s="156">
        <v>24.062510638144307</v>
      </c>
      <c r="E94" s="156">
        <v>26.267573862950776</v>
      </c>
      <c r="F94" s="156">
        <v>26.11827822487993</v>
      </c>
      <c r="G94" s="156">
        <v>28.810401172237707</v>
      </c>
      <c r="H94" s="156">
        <v>30.648824113822712</v>
      </c>
      <c r="I94" s="156">
        <v>35.395945203820581</v>
      </c>
      <c r="J94" s="156">
        <v>41.506650551101465</v>
      </c>
      <c r="K94" s="156">
        <v>49.084960256429163</v>
      </c>
      <c r="L94" s="156">
        <v>57.31657014853613</v>
      </c>
      <c r="M94" s="156">
        <v>56.966876599245111</v>
      </c>
      <c r="N94" s="156">
        <v>50.637252628129431</v>
      </c>
      <c r="O94" s="156">
        <v>57.715857914362211</v>
      </c>
      <c r="P94" s="156">
        <v>51.202702381947084</v>
      </c>
      <c r="Q94" s="156">
        <v>45.6715739860865</v>
      </c>
    </row>
    <row r="95" spans="1:17" ht="12" customHeight="1" x14ac:dyDescent="0.3">
      <c r="A95" s="148" t="s">
        <v>59</v>
      </c>
      <c r="B95" s="156">
        <v>15.569204493652698</v>
      </c>
      <c r="C95" s="156">
        <v>16.235316364553093</v>
      </c>
      <c r="D95" s="156">
        <v>16.723677481938275</v>
      </c>
      <c r="E95" s="156">
        <v>17.113034980682595</v>
      </c>
      <c r="F95" s="156">
        <v>17.982986729870543</v>
      </c>
      <c r="G95" s="156">
        <v>18.179276245669591</v>
      </c>
      <c r="H95" s="156">
        <v>19.151002388519668</v>
      </c>
      <c r="I95" s="156">
        <v>23.519096542115633</v>
      </c>
      <c r="J95" s="156">
        <v>27.411636380054656</v>
      </c>
      <c r="K95" s="156">
        <v>30.468476659114174</v>
      </c>
      <c r="L95" s="156">
        <v>34.231473447312631</v>
      </c>
      <c r="M95" s="156">
        <v>31.601928283592304</v>
      </c>
      <c r="N95" s="156">
        <v>27.917584897484026</v>
      </c>
      <c r="O95" s="156">
        <v>33.74793756957547</v>
      </c>
      <c r="P95" s="156">
        <v>32.514735881344201</v>
      </c>
      <c r="Q95" s="156">
        <v>32.217979390839517</v>
      </c>
    </row>
    <row r="96" spans="1:17" ht="12" customHeight="1" x14ac:dyDescent="0.3">
      <c r="A96" s="163" t="s">
        <v>142</v>
      </c>
      <c r="B96" s="162">
        <v>1123.9406859617447</v>
      </c>
      <c r="C96" s="162">
        <v>1015.9250624736404</v>
      </c>
      <c r="D96" s="162">
        <v>1137.9898864950549</v>
      </c>
      <c r="E96" s="162">
        <v>1165.2459708914178</v>
      </c>
      <c r="F96" s="162">
        <v>1182.5289669571955</v>
      </c>
      <c r="G96" s="162">
        <v>1247.0594437177531</v>
      </c>
      <c r="H96" s="162">
        <v>1417.7189160828286</v>
      </c>
      <c r="I96" s="162">
        <v>1542.6765353509413</v>
      </c>
      <c r="J96" s="162">
        <v>1550.4882484699692</v>
      </c>
      <c r="K96" s="162">
        <v>1578.2466117933732</v>
      </c>
      <c r="L96" s="162">
        <v>1806.918856812704</v>
      </c>
      <c r="M96" s="162">
        <v>1826.4236899150378</v>
      </c>
      <c r="N96" s="162">
        <v>1960.1483874455735</v>
      </c>
      <c r="O96" s="162">
        <v>1858.9829428933851</v>
      </c>
      <c r="P96" s="162">
        <v>1707.6350999265219</v>
      </c>
      <c r="Q96" s="162">
        <v>1735.9738350258224</v>
      </c>
    </row>
    <row r="97" spans="1:17" ht="12" customHeight="1" x14ac:dyDescent="0.3">
      <c r="A97" s="161" t="s">
        <v>141</v>
      </c>
      <c r="B97" s="160">
        <f>SUM(B98:B99)</f>
        <v>55.513241404774135</v>
      </c>
      <c r="C97" s="160">
        <f t="shared" ref="C97:Q97" si="38">SUM(C98:C99)</f>
        <v>56.902191515184782</v>
      </c>
      <c r="D97" s="160">
        <f t="shared" si="38"/>
        <v>60.243507652982089</v>
      </c>
      <c r="E97" s="160">
        <f t="shared" si="38"/>
        <v>69.848915792548425</v>
      </c>
      <c r="F97" s="160">
        <f t="shared" si="38"/>
        <v>71.965713074505189</v>
      </c>
      <c r="G97" s="160">
        <f t="shared" si="38"/>
        <v>83.726954091181852</v>
      </c>
      <c r="H97" s="160">
        <f t="shared" si="38"/>
        <v>103.17278985715777</v>
      </c>
      <c r="I97" s="160">
        <f t="shared" si="38"/>
        <v>123.86691799969523</v>
      </c>
      <c r="J97" s="160">
        <f t="shared" si="38"/>
        <v>138.50018470225376</v>
      </c>
      <c r="K97" s="160">
        <f t="shared" si="38"/>
        <v>162.4393551994556</v>
      </c>
      <c r="L97" s="160">
        <f t="shared" si="38"/>
        <v>197.29739372229636</v>
      </c>
      <c r="M97" s="160">
        <f t="shared" si="38"/>
        <v>221.32469063748738</v>
      </c>
      <c r="N97" s="160">
        <f t="shared" si="38"/>
        <v>270.72371725987784</v>
      </c>
      <c r="O97" s="160">
        <f t="shared" si="38"/>
        <v>290.14969313248497</v>
      </c>
      <c r="P97" s="160">
        <f t="shared" si="38"/>
        <v>289.58254782270581</v>
      </c>
      <c r="Q97" s="160">
        <f t="shared" si="38"/>
        <v>290.75471291434462</v>
      </c>
    </row>
    <row r="98" spans="1:17" ht="12" customHeight="1" x14ac:dyDescent="0.3">
      <c r="A98" s="148" t="s">
        <v>60</v>
      </c>
      <c r="B98" s="156">
        <v>33.128935168486876</v>
      </c>
      <c r="C98" s="156">
        <v>35.194182406681684</v>
      </c>
      <c r="D98" s="156">
        <v>38.57199792520187</v>
      </c>
      <c r="E98" s="156">
        <v>47.106869436833669</v>
      </c>
      <c r="F98" s="156">
        <v>47.536581122067503</v>
      </c>
      <c r="G98" s="156">
        <v>56.541330544455811</v>
      </c>
      <c r="H98" s="156">
        <v>69.897738353434249</v>
      </c>
      <c r="I98" s="156">
        <v>80.515792915369957</v>
      </c>
      <c r="J98" s="156">
        <v>89.980379145257231</v>
      </c>
      <c r="K98" s="156">
        <v>104.37991005907257</v>
      </c>
      <c r="L98" s="156">
        <v>126.82686221557077</v>
      </c>
      <c r="M98" s="156">
        <v>144.68280588180198</v>
      </c>
      <c r="N98" s="156">
        <v>173.41289721351211</v>
      </c>
      <c r="O98" s="156">
        <v>183.55305426093454</v>
      </c>
      <c r="P98" s="156">
        <v>183.04944374301613</v>
      </c>
      <c r="Q98" s="156">
        <v>191.28739356559754</v>
      </c>
    </row>
    <row r="99" spans="1:17" ht="12" customHeight="1" x14ac:dyDescent="0.3">
      <c r="A99" s="148" t="s">
        <v>59</v>
      </c>
      <c r="B99" s="156">
        <v>22.384306236287262</v>
      </c>
      <c r="C99" s="156">
        <v>21.708009108503095</v>
      </c>
      <c r="D99" s="156">
        <v>21.671509727780215</v>
      </c>
      <c r="E99" s="156">
        <v>22.742046355714756</v>
      </c>
      <c r="F99" s="156">
        <v>24.429131952437686</v>
      </c>
      <c r="G99" s="156">
        <v>27.185623546726042</v>
      </c>
      <c r="H99" s="156">
        <v>33.275051503723525</v>
      </c>
      <c r="I99" s="156">
        <v>43.351125084325275</v>
      </c>
      <c r="J99" s="156">
        <v>48.519805556996523</v>
      </c>
      <c r="K99" s="156">
        <v>58.059445140383026</v>
      </c>
      <c r="L99" s="156">
        <v>70.470531506725592</v>
      </c>
      <c r="M99" s="156">
        <v>76.641884755685382</v>
      </c>
      <c r="N99" s="156">
        <v>97.310820046365706</v>
      </c>
      <c r="O99" s="156">
        <v>106.59663887155041</v>
      </c>
      <c r="P99" s="156">
        <v>106.53310407968971</v>
      </c>
      <c r="Q99" s="156">
        <v>99.467319348747097</v>
      </c>
    </row>
    <row r="100" spans="1:17" ht="12" customHeight="1" x14ac:dyDescent="0.3">
      <c r="A100" s="158" t="s">
        <v>62</v>
      </c>
      <c r="B100" s="157">
        <f>SUM(B101:B103)</f>
        <v>2794.7573113770386</v>
      </c>
      <c r="C100" s="157">
        <f t="shared" ref="C100:Q100" si="39">SUM(C101:C103)</f>
        <v>2703.1220528837143</v>
      </c>
      <c r="D100" s="157">
        <f t="shared" si="39"/>
        <v>2851.8325839746985</v>
      </c>
      <c r="E100" s="157">
        <f t="shared" si="39"/>
        <v>3073.9347217837494</v>
      </c>
      <c r="F100" s="157">
        <f t="shared" si="39"/>
        <v>3124.2823748185065</v>
      </c>
      <c r="G100" s="157">
        <f t="shared" si="39"/>
        <v>3359.2460261265428</v>
      </c>
      <c r="H100" s="157">
        <f t="shared" si="39"/>
        <v>3376.0969147848832</v>
      </c>
      <c r="I100" s="157">
        <f t="shared" si="39"/>
        <v>3644.9533075330946</v>
      </c>
      <c r="J100" s="157">
        <f t="shared" si="39"/>
        <v>3641.4547361959085</v>
      </c>
      <c r="K100" s="157">
        <f t="shared" si="39"/>
        <v>3792.04925035819</v>
      </c>
      <c r="L100" s="157">
        <f t="shared" si="39"/>
        <v>3987.3443307797343</v>
      </c>
      <c r="M100" s="157">
        <f t="shared" si="39"/>
        <v>3940.6737380826303</v>
      </c>
      <c r="N100" s="157">
        <f t="shared" si="39"/>
        <v>4103.025549182169</v>
      </c>
      <c r="O100" s="157">
        <f t="shared" si="39"/>
        <v>4275.2273394870717</v>
      </c>
      <c r="P100" s="157">
        <f t="shared" si="39"/>
        <v>4228.1454833543248</v>
      </c>
      <c r="Q100" s="157">
        <f t="shared" si="39"/>
        <v>4317.7450096844404</v>
      </c>
    </row>
    <row r="101" spans="1:17" ht="12" customHeight="1" x14ac:dyDescent="0.3">
      <c r="A101" s="23" t="s">
        <v>55</v>
      </c>
      <c r="B101" s="156">
        <v>201.33939889585912</v>
      </c>
      <c r="C101" s="156">
        <v>178.98004589071587</v>
      </c>
      <c r="D101" s="156">
        <v>189.8879112533659</v>
      </c>
      <c r="E101" s="156">
        <v>211.19032446713152</v>
      </c>
      <c r="F101" s="156">
        <v>212.42451514207357</v>
      </c>
      <c r="G101" s="156">
        <v>347.02185797115919</v>
      </c>
      <c r="H101" s="156">
        <v>305.51602831756082</v>
      </c>
      <c r="I101" s="156">
        <v>366.91658663396629</v>
      </c>
      <c r="J101" s="156">
        <v>343.27570141827414</v>
      </c>
      <c r="K101" s="156">
        <v>394.26550922366056</v>
      </c>
      <c r="L101" s="156">
        <v>386.62773372329326</v>
      </c>
      <c r="M101" s="156">
        <v>375.5979697415392</v>
      </c>
      <c r="N101" s="156">
        <v>375.92311943218027</v>
      </c>
      <c r="O101" s="156">
        <v>372.77601175422626</v>
      </c>
      <c r="P101" s="156">
        <v>381.83738330087732</v>
      </c>
      <c r="Q101" s="156">
        <v>354.31690681972623</v>
      </c>
    </row>
    <row r="102" spans="1:17" ht="12" customHeight="1" x14ac:dyDescent="0.3">
      <c r="A102" s="23" t="s">
        <v>57</v>
      </c>
      <c r="B102" s="156">
        <v>1215.0801485375189</v>
      </c>
      <c r="C102" s="156">
        <v>1109.9107333728236</v>
      </c>
      <c r="D102" s="156">
        <v>1144.4529857939363</v>
      </c>
      <c r="E102" s="156">
        <v>1295.1977344997999</v>
      </c>
      <c r="F102" s="156">
        <v>1301.8010022777003</v>
      </c>
      <c r="G102" s="156">
        <v>1336.736685713367</v>
      </c>
      <c r="H102" s="156">
        <v>1235.4441399553791</v>
      </c>
      <c r="I102" s="156">
        <v>1253.2701556600989</v>
      </c>
      <c r="J102" s="156">
        <v>1283.5809359348295</v>
      </c>
      <c r="K102" s="156">
        <v>1300.4155735602114</v>
      </c>
      <c r="L102" s="156">
        <v>1380.0493026035704</v>
      </c>
      <c r="M102" s="156">
        <v>1283.9315173227947</v>
      </c>
      <c r="N102" s="156">
        <v>1302.4533300243356</v>
      </c>
      <c r="O102" s="156">
        <v>1340.9992880472084</v>
      </c>
      <c r="P102" s="156">
        <v>1293.1827160176404</v>
      </c>
      <c r="Q102" s="156">
        <v>1291.3517387908014</v>
      </c>
    </row>
    <row r="103" spans="1:17" ht="12" customHeight="1" x14ac:dyDescent="0.3">
      <c r="A103" s="29" t="s">
        <v>140</v>
      </c>
      <c r="B103" s="57">
        <v>1378.3377639436608</v>
      </c>
      <c r="C103" s="57">
        <v>1414.2312736201748</v>
      </c>
      <c r="D103" s="57">
        <v>1517.4916869273961</v>
      </c>
      <c r="E103" s="57">
        <v>1567.5466628168181</v>
      </c>
      <c r="F103" s="57">
        <v>1610.0568573987323</v>
      </c>
      <c r="G103" s="57">
        <v>1675.4874824420167</v>
      </c>
      <c r="H103" s="57">
        <v>1835.1367465119433</v>
      </c>
      <c r="I103" s="57">
        <v>2024.7665652390292</v>
      </c>
      <c r="J103" s="57">
        <v>2014.5980988428048</v>
      </c>
      <c r="K103" s="57">
        <v>2097.3681675743182</v>
      </c>
      <c r="L103" s="57">
        <v>2220.6672944528709</v>
      </c>
      <c r="M103" s="57">
        <v>2281.1442510182965</v>
      </c>
      <c r="N103" s="57">
        <v>2424.6490997256528</v>
      </c>
      <c r="O103" s="57">
        <v>2561.4520396856374</v>
      </c>
      <c r="P103" s="57">
        <v>2553.1253840358077</v>
      </c>
      <c r="Q103" s="57">
        <v>2672.0763640739124</v>
      </c>
    </row>
    <row r="104" spans="1:17" s="28" customFormat="1" ht="12" customHeight="1" x14ac:dyDescent="0.3">
      <c r="B104"/>
    </row>
    <row r="105" spans="1:17" ht="12" customHeight="1" x14ac:dyDescent="0.3">
      <c r="A105" s="152" t="s">
        <v>154</v>
      </c>
      <c r="B105" s="168">
        <f>SUM(B106,B109,B111,B120)</f>
        <v>171.9757584407995</v>
      </c>
      <c r="C105" s="168">
        <f t="shared" ref="C105:Q105" si="40">SUM(C106,C109,C111,C120)</f>
        <v>170.0423984742263</v>
      </c>
      <c r="D105" s="168">
        <f t="shared" si="40"/>
        <v>179.48702020622198</v>
      </c>
      <c r="E105" s="168">
        <f t="shared" si="40"/>
        <v>185.19998596502526</v>
      </c>
      <c r="F105" s="168">
        <f t="shared" si="40"/>
        <v>187.36630976086479</v>
      </c>
      <c r="G105" s="168">
        <f t="shared" si="40"/>
        <v>52.843745792728768</v>
      </c>
      <c r="H105" s="168">
        <f t="shared" si="40"/>
        <v>56.254491560392566</v>
      </c>
      <c r="I105" s="168">
        <f t="shared" si="40"/>
        <v>59.30828029658251</v>
      </c>
      <c r="J105" s="168">
        <f t="shared" si="40"/>
        <v>66.56379512857437</v>
      </c>
      <c r="K105" s="168">
        <f t="shared" si="40"/>
        <v>88.861071863316795</v>
      </c>
      <c r="L105" s="168">
        <f t="shared" si="40"/>
        <v>105.48661768129534</v>
      </c>
      <c r="M105" s="168">
        <f t="shared" si="40"/>
        <v>117.28988969122462</v>
      </c>
      <c r="N105" s="168">
        <f t="shared" si="40"/>
        <v>138.20997615152186</v>
      </c>
      <c r="O105" s="168">
        <f t="shared" si="40"/>
        <v>146.38863183744164</v>
      </c>
      <c r="P105" s="168">
        <f t="shared" si="40"/>
        <v>142.22233856186656</v>
      </c>
      <c r="Q105" s="168">
        <f t="shared" si="40"/>
        <v>155.91665474698661</v>
      </c>
    </row>
    <row r="106" spans="1:17" ht="12.9" customHeight="1" x14ac:dyDescent="0.3">
      <c r="A106" s="158" t="s">
        <v>65</v>
      </c>
      <c r="B106" s="157">
        <f t="shared" ref="B106" si="41">SUM(B107:B108)</f>
        <v>127.96824948642072</v>
      </c>
      <c r="C106" s="157">
        <f t="shared" ref="C106:Q106" si="42">SUM(C107:C108)</f>
        <v>126.30261578231837</v>
      </c>
      <c r="D106" s="157">
        <f t="shared" si="42"/>
        <v>133.61971953926908</v>
      </c>
      <c r="E106" s="157">
        <f t="shared" si="42"/>
        <v>136.88077013583455</v>
      </c>
      <c r="F106" s="157">
        <f t="shared" si="42"/>
        <v>139.71156865228733</v>
      </c>
      <c r="G106" s="157">
        <f t="shared" si="42"/>
        <v>37.816378000121382</v>
      </c>
      <c r="H106" s="157">
        <f t="shared" si="42"/>
        <v>40.526434108093461</v>
      </c>
      <c r="I106" s="157">
        <f t="shared" si="42"/>
        <v>40.570085679757241</v>
      </c>
      <c r="J106" s="157">
        <f t="shared" si="42"/>
        <v>46.379344826764729</v>
      </c>
      <c r="K106" s="157">
        <f t="shared" si="42"/>
        <v>61.393449487018025</v>
      </c>
      <c r="L106" s="157">
        <f t="shared" si="42"/>
        <v>74.186002861095588</v>
      </c>
      <c r="M106" s="157">
        <f t="shared" si="42"/>
        <v>79.045928278416426</v>
      </c>
      <c r="N106" s="157">
        <f t="shared" si="42"/>
        <v>92.603380403880465</v>
      </c>
      <c r="O106" s="157">
        <f t="shared" si="42"/>
        <v>97.169610392108652</v>
      </c>
      <c r="P106" s="157">
        <f t="shared" si="42"/>
        <v>90.505793608344788</v>
      </c>
      <c r="Q106" s="157">
        <f t="shared" si="42"/>
        <v>100.41142050659579</v>
      </c>
    </row>
    <row r="107" spans="1:17" ht="12" customHeight="1" x14ac:dyDescent="0.3">
      <c r="A107" s="23" t="s">
        <v>153</v>
      </c>
      <c r="B107" s="156">
        <v>127.59151049364905</v>
      </c>
      <c r="C107" s="156">
        <v>125.91117000000006</v>
      </c>
      <c r="D107" s="156">
        <v>133.17784000000003</v>
      </c>
      <c r="E107" s="156">
        <v>136.25503999999998</v>
      </c>
      <c r="F107" s="156">
        <v>139.13712999999996</v>
      </c>
      <c r="G107" s="156">
        <v>37.651637487149266</v>
      </c>
      <c r="H107" s="156">
        <v>40.342150000000004</v>
      </c>
      <c r="I107" s="156">
        <v>40.341239999999985</v>
      </c>
      <c r="J107" s="156">
        <v>46.166789999999985</v>
      </c>
      <c r="K107" s="156">
        <v>61.100379999999987</v>
      </c>
      <c r="L107" s="156">
        <v>73.803592789670049</v>
      </c>
      <c r="M107" s="156">
        <v>78.67568916993595</v>
      </c>
      <c r="N107" s="156">
        <v>92.123125375801166</v>
      </c>
      <c r="O107" s="156">
        <v>96.709276985467255</v>
      </c>
      <c r="P107" s="156">
        <v>90.093195018835445</v>
      </c>
      <c r="Q107" s="156">
        <v>99.885097365038803</v>
      </c>
    </row>
    <row r="108" spans="1:17" ht="12" customHeight="1" x14ac:dyDescent="0.3">
      <c r="A108" s="23" t="s">
        <v>60</v>
      </c>
      <c r="B108" s="156">
        <v>0.37673899277165862</v>
      </c>
      <c r="C108" s="156">
        <v>0.39144578231830973</v>
      </c>
      <c r="D108" s="156">
        <v>0.44187953926904927</v>
      </c>
      <c r="E108" s="156">
        <v>0.62573013583457837</v>
      </c>
      <c r="F108" s="156">
        <v>0.57443865228736957</v>
      </c>
      <c r="G108" s="156">
        <v>0.1647405129721195</v>
      </c>
      <c r="H108" s="156">
        <v>0.18428410809345969</v>
      </c>
      <c r="I108" s="156">
        <v>0.22884567975725995</v>
      </c>
      <c r="J108" s="156">
        <v>0.21255482676474358</v>
      </c>
      <c r="K108" s="156">
        <v>0.29306948701803814</v>
      </c>
      <c r="L108" s="156">
        <v>0.38241007142553857</v>
      </c>
      <c r="M108" s="156">
        <v>0.3702391084804707</v>
      </c>
      <c r="N108" s="156">
        <v>0.48025502807929743</v>
      </c>
      <c r="O108" s="156">
        <v>0.46033340664139621</v>
      </c>
      <c r="P108" s="156">
        <v>0.41259858950934103</v>
      </c>
      <c r="Q108" s="156">
        <v>0.52632314155698112</v>
      </c>
    </row>
    <row r="109" spans="1:17" ht="12.9" customHeight="1" x14ac:dyDescent="0.3">
      <c r="A109" s="158" t="s">
        <v>112</v>
      </c>
      <c r="B109" s="157">
        <f t="shared" ref="B109:Q109" si="43">B110</f>
        <v>0.22382956165838275</v>
      </c>
      <c r="C109" s="157">
        <f t="shared" si="43"/>
        <v>0.22464668888020015</v>
      </c>
      <c r="D109" s="157">
        <f t="shared" si="43"/>
        <v>0.23801252277176838</v>
      </c>
      <c r="E109" s="157">
        <f t="shared" si="43"/>
        <v>0.23636491170203261</v>
      </c>
      <c r="F109" s="157">
        <f t="shared" si="43"/>
        <v>0.24340077003802579</v>
      </c>
      <c r="G109" s="157">
        <f t="shared" si="43"/>
        <v>0.11782050096473741</v>
      </c>
      <c r="H109" s="157">
        <f t="shared" si="43"/>
        <v>0.1367885502776692</v>
      </c>
      <c r="I109" s="157">
        <f t="shared" si="43"/>
        <v>0.18149732701129867</v>
      </c>
      <c r="J109" s="157">
        <f t="shared" si="43"/>
        <v>0.23376899315074862</v>
      </c>
      <c r="K109" s="157">
        <f t="shared" si="43"/>
        <v>0.32583261261682478</v>
      </c>
      <c r="L109" s="157">
        <f t="shared" si="43"/>
        <v>0.40841650235502935</v>
      </c>
      <c r="M109" s="157">
        <f t="shared" si="43"/>
        <v>0.50795072800172181</v>
      </c>
      <c r="N109" s="157">
        <f t="shared" si="43"/>
        <v>0.67127730742852032</v>
      </c>
      <c r="O109" s="157">
        <f t="shared" si="43"/>
        <v>0.73499665169713035</v>
      </c>
      <c r="P109" s="157">
        <f t="shared" si="43"/>
        <v>0.77501337787034597</v>
      </c>
      <c r="Q109" s="157">
        <f t="shared" si="43"/>
        <v>0.85184784857212292</v>
      </c>
    </row>
    <row r="110" spans="1:17" ht="12" customHeight="1" x14ac:dyDescent="0.3">
      <c r="A110" s="23" t="s">
        <v>60</v>
      </c>
      <c r="B110" s="156">
        <v>0.22382956165838275</v>
      </c>
      <c r="C110" s="156">
        <v>0.22464668888020015</v>
      </c>
      <c r="D110" s="156">
        <v>0.23801252277176838</v>
      </c>
      <c r="E110" s="156">
        <v>0.23636491170203261</v>
      </c>
      <c r="F110" s="156">
        <v>0.24340077003802579</v>
      </c>
      <c r="G110" s="156">
        <v>0.11782050096473741</v>
      </c>
      <c r="H110" s="156">
        <v>0.1367885502776692</v>
      </c>
      <c r="I110" s="156">
        <v>0.18149732701129867</v>
      </c>
      <c r="J110" s="156">
        <v>0.23376899315074862</v>
      </c>
      <c r="K110" s="156">
        <v>0.32583261261682478</v>
      </c>
      <c r="L110" s="156">
        <v>0.40841650235502935</v>
      </c>
      <c r="M110" s="156">
        <v>0.50795072800172181</v>
      </c>
      <c r="N110" s="156">
        <v>0.67127730742852032</v>
      </c>
      <c r="O110" s="156">
        <v>0.73499665169713035</v>
      </c>
      <c r="P110" s="156">
        <v>0.77501337787034597</v>
      </c>
      <c r="Q110" s="156">
        <v>0.85184784857212292</v>
      </c>
    </row>
    <row r="111" spans="1:17" ht="12" customHeight="1" x14ac:dyDescent="0.3">
      <c r="A111" s="158" t="s">
        <v>63</v>
      </c>
      <c r="B111" s="157">
        <f>SUM(B112:B113,B116:B117)</f>
        <v>28.218122741363583</v>
      </c>
      <c r="C111" s="157">
        <f t="shared" ref="C111:Q111" si="44">SUM(C112:C113,C116:C117)</f>
        <v>28.318017179005992</v>
      </c>
      <c r="D111" s="157">
        <f t="shared" si="44"/>
        <v>29.652108372894467</v>
      </c>
      <c r="E111" s="157">
        <f t="shared" si="44"/>
        <v>31.340655609624658</v>
      </c>
      <c r="F111" s="157">
        <f t="shared" si="44"/>
        <v>31.159261081540944</v>
      </c>
      <c r="G111" s="157">
        <f t="shared" si="44"/>
        <v>9.4761150578496629</v>
      </c>
      <c r="H111" s="157">
        <f t="shared" si="44"/>
        <v>10.274630181615185</v>
      </c>
      <c r="I111" s="157">
        <f t="shared" si="44"/>
        <v>12.177261187233217</v>
      </c>
      <c r="J111" s="157">
        <f t="shared" si="44"/>
        <v>13.247028989530003</v>
      </c>
      <c r="K111" s="157">
        <f t="shared" si="44"/>
        <v>18.200929226737721</v>
      </c>
      <c r="L111" s="157">
        <f t="shared" si="44"/>
        <v>20.684644865437477</v>
      </c>
      <c r="M111" s="157">
        <f t="shared" si="44"/>
        <v>25.475390964660981</v>
      </c>
      <c r="N111" s="157">
        <f t="shared" si="44"/>
        <v>30.83895162145593</v>
      </c>
      <c r="O111" s="157">
        <f t="shared" si="44"/>
        <v>33.248135128672658</v>
      </c>
      <c r="P111" s="157">
        <f t="shared" si="44"/>
        <v>35.2863810658083</v>
      </c>
      <c r="Q111" s="157">
        <f t="shared" si="44"/>
        <v>38.182597379908486</v>
      </c>
    </row>
    <row r="112" spans="1:17" ht="12" customHeight="1" x14ac:dyDescent="0.3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3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3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3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3">
      <c r="A116" s="163" t="s">
        <v>142</v>
      </c>
      <c r="B116" s="162">
        <v>27.802959535067451</v>
      </c>
      <c r="C116" s="162">
        <v>27.90338907952404</v>
      </c>
      <c r="D116" s="162">
        <v>29.240522757961848</v>
      </c>
      <c r="E116" s="162">
        <v>30.873254919334119</v>
      </c>
      <c r="F116" s="162">
        <v>30.627415631293008</v>
      </c>
      <c r="G116" s="162">
        <v>9.2724636692863349</v>
      </c>
      <c r="H116" s="162">
        <v>9.9969847028223295</v>
      </c>
      <c r="I116" s="162">
        <v>11.721622135338437</v>
      </c>
      <c r="J116" s="162">
        <v>12.547164500067808</v>
      </c>
      <c r="K116" s="162">
        <v>16.897266062762274</v>
      </c>
      <c r="L116" s="162">
        <v>18.714672749519945</v>
      </c>
      <c r="M116" s="162">
        <v>22.446064800765971</v>
      </c>
      <c r="N116" s="162">
        <v>26.871487774555405</v>
      </c>
      <c r="O116" s="162">
        <v>28.525983937904993</v>
      </c>
      <c r="P116" s="162">
        <v>29.736054920674931</v>
      </c>
      <c r="Q116" s="162">
        <v>31.825768975013155</v>
      </c>
    </row>
    <row r="117" spans="1:17" ht="12" customHeight="1" x14ac:dyDescent="0.3">
      <c r="A117" s="161" t="s">
        <v>141</v>
      </c>
      <c r="B117" s="160">
        <f>SUM(B118:B119)</f>
        <v>0.41516320629613351</v>
      </c>
      <c r="C117" s="160">
        <f t="shared" ref="C117:Q117" si="46">SUM(C118:C119)</f>
        <v>0.41462809948195184</v>
      </c>
      <c r="D117" s="160">
        <f t="shared" si="46"/>
        <v>0.4115856149326193</v>
      </c>
      <c r="E117" s="160">
        <f t="shared" si="46"/>
        <v>0.46740069029053954</v>
      </c>
      <c r="F117" s="160">
        <f t="shared" si="46"/>
        <v>0.53184545024793628</v>
      </c>
      <c r="G117" s="160">
        <f t="shared" si="46"/>
        <v>0.20365138856332732</v>
      </c>
      <c r="H117" s="160">
        <f t="shared" si="46"/>
        <v>0.2776454787928555</v>
      </c>
      <c r="I117" s="160">
        <f t="shared" si="46"/>
        <v>0.45563905189478016</v>
      </c>
      <c r="J117" s="160">
        <f t="shared" si="46"/>
        <v>0.69986448946219515</v>
      </c>
      <c r="K117" s="160">
        <f t="shared" si="46"/>
        <v>1.303663163975445</v>
      </c>
      <c r="L117" s="160">
        <f t="shared" si="46"/>
        <v>1.9699721159175305</v>
      </c>
      <c r="M117" s="160">
        <f t="shared" si="46"/>
        <v>3.0293261638950106</v>
      </c>
      <c r="N117" s="160">
        <f t="shared" si="46"/>
        <v>3.9674638469005257</v>
      </c>
      <c r="O117" s="160">
        <f t="shared" si="46"/>
        <v>4.7221511907676677</v>
      </c>
      <c r="P117" s="160">
        <f t="shared" si="46"/>
        <v>5.5503261451333659</v>
      </c>
      <c r="Q117" s="160">
        <f t="shared" si="46"/>
        <v>6.3568284048953352</v>
      </c>
    </row>
    <row r="118" spans="1:17" ht="12" customHeight="1" x14ac:dyDescent="0.3">
      <c r="A118" s="148" t="s">
        <v>60</v>
      </c>
      <c r="B118" s="156">
        <v>0.30331524639358803</v>
      </c>
      <c r="C118" s="156">
        <v>0.30823032221393853</v>
      </c>
      <c r="D118" s="156">
        <v>0.30665868883734843</v>
      </c>
      <c r="E118" s="156">
        <v>0.35125958784336037</v>
      </c>
      <c r="F118" s="156">
        <v>0.3961633790109656</v>
      </c>
      <c r="G118" s="156">
        <v>0.1410592969852747</v>
      </c>
      <c r="H118" s="156">
        <v>0.1938006680068898</v>
      </c>
      <c r="I118" s="156">
        <v>0.25753664338223625</v>
      </c>
      <c r="J118" s="156">
        <v>0.38241605687230495</v>
      </c>
      <c r="K118" s="156">
        <v>0.75642594886859782</v>
      </c>
      <c r="L118" s="156">
        <v>1.0727417473471399</v>
      </c>
      <c r="M118" s="156">
        <v>1.7693219740406367</v>
      </c>
      <c r="N118" s="156">
        <v>2.2427241259774933</v>
      </c>
      <c r="O118" s="156">
        <v>2.658734795931887</v>
      </c>
      <c r="P118" s="156">
        <v>3.1518466252439183</v>
      </c>
      <c r="Q118" s="156">
        <v>3.7635220981755286</v>
      </c>
    </row>
    <row r="119" spans="1:17" ht="12" customHeight="1" x14ac:dyDescent="0.3">
      <c r="A119" s="148" t="s">
        <v>59</v>
      </c>
      <c r="B119" s="156">
        <v>0.11184795990254549</v>
      </c>
      <c r="C119" s="156">
        <v>0.1063977772680133</v>
      </c>
      <c r="D119" s="156">
        <v>0.10492692609527088</v>
      </c>
      <c r="E119" s="156">
        <v>0.11614110244717915</v>
      </c>
      <c r="F119" s="156">
        <v>0.13568207123697068</v>
      </c>
      <c r="G119" s="156">
        <v>6.2592091578052636E-2</v>
      </c>
      <c r="H119" s="156">
        <v>8.3844810785965729E-2</v>
      </c>
      <c r="I119" s="156">
        <v>0.1981024085125439</v>
      </c>
      <c r="J119" s="156">
        <v>0.31744843258989019</v>
      </c>
      <c r="K119" s="156">
        <v>0.5472372151068472</v>
      </c>
      <c r="L119" s="156">
        <v>0.89723036857039073</v>
      </c>
      <c r="M119" s="156">
        <v>1.2600041898543737</v>
      </c>
      <c r="N119" s="156">
        <v>1.7247397209230324</v>
      </c>
      <c r="O119" s="156">
        <v>2.0634163948357807</v>
      </c>
      <c r="P119" s="156">
        <v>2.3984795198894475</v>
      </c>
      <c r="Q119" s="156">
        <v>2.5933063067198061</v>
      </c>
    </row>
    <row r="120" spans="1:17" ht="12" customHeight="1" x14ac:dyDescent="0.3">
      <c r="A120" s="158" t="s">
        <v>62</v>
      </c>
      <c r="B120" s="157">
        <f>SUM(B121:B122)</f>
        <v>15.565556651356818</v>
      </c>
      <c r="C120" s="157">
        <f t="shared" ref="C120:Q120" si="47">SUM(C121:C122)</f>
        <v>15.19711882402175</v>
      </c>
      <c r="D120" s="157">
        <f t="shared" si="47"/>
        <v>15.977179771286675</v>
      </c>
      <c r="E120" s="157">
        <f t="shared" si="47"/>
        <v>16.742195307864016</v>
      </c>
      <c r="F120" s="157">
        <f t="shared" si="47"/>
        <v>16.25207925699852</v>
      </c>
      <c r="G120" s="157">
        <f t="shared" si="47"/>
        <v>5.433432233792983</v>
      </c>
      <c r="H120" s="157">
        <f t="shared" si="47"/>
        <v>5.3166387204062424</v>
      </c>
      <c r="I120" s="157">
        <f t="shared" si="47"/>
        <v>6.3794361025807556</v>
      </c>
      <c r="J120" s="157">
        <f t="shared" si="47"/>
        <v>6.7036523191288921</v>
      </c>
      <c r="K120" s="157">
        <f t="shared" si="47"/>
        <v>8.9408605369442355</v>
      </c>
      <c r="L120" s="157">
        <f t="shared" si="47"/>
        <v>10.207553452407248</v>
      </c>
      <c r="M120" s="157">
        <f t="shared" si="47"/>
        <v>12.260619720145494</v>
      </c>
      <c r="N120" s="157">
        <f t="shared" si="47"/>
        <v>14.096366818756934</v>
      </c>
      <c r="O120" s="157">
        <f t="shared" si="47"/>
        <v>15.235889664963196</v>
      </c>
      <c r="P120" s="157">
        <f t="shared" si="47"/>
        <v>15.655150509843116</v>
      </c>
      <c r="Q120" s="157">
        <f t="shared" si="47"/>
        <v>16.470789011910227</v>
      </c>
    </row>
    <row r="121" spans="1:17" ht="12" customHeight="1" x14ac:dyDescent="0.3">
      <c r="A121" s="23" t="s">
        <v>57</v>
      </c>
      <c r="B121" s="156">
        <v>6.4489388917846986</v>
      </c>
      <c r="C121" s="156">
        <v>6.0886543446613883</v>
      </c>
      <c r="D121" s="156">
        <v>6.4966916331132385</v>
      </c>
      <c r="E121" s="156">
        <v>6.5689657299119082</v>
      </c>
      <c r="F121" s="156">
        <v>6.303969122544828</v>
      </c>
      <c r="G121" s="156">
        <v>2.9848203309226609</v>
      </c>
      <c r="H121" s="156">
        <v>2.2722240623117003</v>
      </c>
      <c r="I121" s="156">
        <v>3.1381512776096949</v>
      </c>
      <c r="J121" s="156">
        <v>2.8140302923615743</v>
      </c>
      <c r="K121" s="156">
        <v>4.1446842487084048</v>
      </c>
      <c r="L121" s="156">
        <v>4.3017497315289122</v>
      </c>
      <c r="M121" s="156">
        <v>4.7825101700249171</v>
      </c>
      <c r="N121" s="156">
        <v>5.1156320861069879</v>
      </c>
      <c r="O121" s="156">
        <v>5.3016072757330486</v>
      </c>
      <c r="P121" s="156">
        <v>4.6388759547867959</v>
      </c>
      <c r="Q121" s="156">
        <v>5.312153700783889</v>
      </c>
    </row>
    <row r="122" spans="1:17" ht="12" customHeight="1" x14ac:dyDescent="0.3">
      <c r="A122" s="29" t="s">
        <v>140</v>
      </c>
      <c r="B122" s="57">
        <v>9.1166177595721205</v>
      </c>
      <c r="C122" s="57">
        <v>9.1084644793603609</v>
      </c>
      <c r="D122" s="57">
        <v>9.4804881381734365</v>
      </c>
      <c r="E122" s="57">
        <v>10.173229577952107</v>
      </c>
      <c r="F122" s="57">
        <v>9.9481101344536924</v>
      </c>
      <c r="G122" s="57">
        <v>2.4486119028703222</v>
      </c>
      <c r="H122" s="57">
        <v>3.0444146580945426</v>
      </c>
      <c r="I122" s="57">
        <v>3.2412848249710606</v>
      </c>
      <c r="J122" s="57">
        <v>3.8896220267673178</v>
      </c>
      <c r="K122" s="57">
        <v>4.7961762882358316</v>
      </c>
      <c r="L122" s="57">
        <v>5.9058037208783363</v>
      </c>
      <c r="M122" s="57">
        <v>7.4781095501205765</v>
      </c>
      <c r="N122" s="57">
        <v>8.980734732649946</v>
      </c>
      <c r="O122" s="57">
        <v>9.9342823892301464</v>
      </c>
      <c r="P122" s="57">
        <v>11.01627455505632</v>
      </c>
      <c r="Q122" s="57">
        <v>11.158635311126337</v>
      </c>
    </row>
    <row r="123" spans="1:17" s="28" customFormat="1" ht="12" customHeight="1" x14ac:dyDescent="0.3">
      <c r="B123"/>
    </row>
    <row r="124" spans="1:17" ht="12" customHeight="1" x14ac:dyDescent="0.3">
      <c r="A124" s="152" t="s">
        <v>150</v>
      </c>
      <c r="B124" s="168">
        <f>SUM(B125,B128,B130,B139)</f>
        <v>27480.632682023017</v>
      </c>
      <c r="C124" s="168">
        <f t="shared" ref="C124:Q124" si="48">SUM(C125,C128,C130,C139)</f>
        <v>29806.245756172917</v>
      </c>
      <c r="D124" s="168">
        <f t="shared" si="48"/>
        <v>28449.94607821331</v>
      </c>
      <c r="E124" s="168">
        <f t="shared" si="48"/>
        <v>27410.252408344462</v>
      </c>
      <c r="F124" s="168">
        <f t="shared" si="48"/>
        <v>27257.049159910275</v>
      </c>
      <c r="G124" s="168">
        <f t="shared" si="48"/>
        <v>27198.238632870343</v>
      </c>
      <c r="H124" s="168">
        <f t="shared" si="48"/>
        <v>25983.189388542418</v>
      </c>
      <c r="I124" s="168">
        <f t="shared" si="48"/>
        <v>25085.849458381512</v>
      </c>
      <c r="J124" s="168">
        <f t="shared" si="48"/>
        <v>24529.089726805891</v>
      </c>
      <c r="K124" s="168">
        <f t="shared" si="48"/>
        <v>24221.152223164943</v>
      </c>
      <c r="L124" s="168">
        <f t="shared" si="48"/>
        <v>26825.348774388429</v>
      </c>
      <c r="M124" s="168">
        <f t="shared" si="48"/>
        <v>24330.552202434967</v>
      </c>
      <c r="N124" s="168">
        <f t="shared" si="48"/>
        <v>24049.093678624264</v>
      </c>
      <c r="O124" s="168">
        <f t="shared" si="48"/>
        <v>25365.371288120452</v>
      </c>
      <c r="P124" s="168">
        <f t="shared" si="48"/>
        <v>23132.563169604931</v>
      </c>
      <c r="Q124" s="168">
        <f t="shared" si="48"/>
        <v>24097.2135422094</v>
      </c>
    </row>
    <row r="125" spans="1:17" ht="12.9" customHeight="1" x14ac:dyDescent="0.3">
      <c r="A125" s="158" t="s">
        <v>65</v>
      </c>
      <c r="B125" s="157">
        <f t="shared" ref="B125" si="49">SUM(B126:B127)</f>
        <v>21688.924023246869</v>
      </c>
      <c r="C125" s="157">
        <f t="shared" ref="C125:Q125" si="50">SUM(C126:C127)</f>
        <v>23823.039197553178</v>
      </c>
      <c r="D125" s="157">
        <f t="shared" si="50"/>
        <v>22539.90405982859</v>
      </c>
      <c r="E125" s="157">
        <f t="shared" si="50"/>
        <v>21495.775257216312</v>
      </c>
      <c r="F125" s="157">
        <f t="shared" si="50"/>
        <v>21360.621125439164</v>
      </c>
      <c r="G125" s="157">
        <f t="shared" si="50"/>
        <v>21162.051323268617</v>
      </c>
      <c r="H125" s="157">
        <f t="shared" si="50"/>
        <v>20180.321508564895</v>
      </c>
      <c r="I125" s="157">
        <f t="shared" si="50"/>
        <v>19102.415916711536</v>
      </c>
      <c r="J125" s="157">
        <f t="shared" si="50"/>
        <v>18875.784140926025</v>
      </c>
      <c r="K125" s="157">
        <f t="shared" si="50"/>
        <v>18564.722077141185</v>
      </c>
      <c r="L125" s="157">
        <f t="shared" si="50"/>
        <v>20971.307022308403</v>
      </c>
      <c r="M125" s="157">
        <f t="shared" si="50"/>
        <v>18465.874665009273</v>
      </c>
      <c r="N125" s="157">
        <f t="shared" si="50"/>
        <v>18384.308298821434</v>
      </c>
      <c r="O125" s="157">
        <f t="shared" si="50"/>
        <v>19336.854573993271</v>
      </c>
      <c r="P125" s="157">
        <f t="shared" si="50"/>
        <v>17021.869713633863</v>
      </c>
      <c r="Q125" s="157">
        <f t="shared" si="50"/>
        <v>17870.501147780597</v>
      </c>
    </row>
    <row r="126" spans="1:17" ht="12" customHeight="1" x14ac:dyDescent="0.3">
      <c r="A126" s="23" t="s">
        <v>149</v>
      </c>
      <c r="B126" s="156">
        <v>21616.88035577449</v>
      </c>
      <c r="C126" s="156">
        <v>23751.662377914032</v>
      </c>
      <c r="D126" s="156">
        <v>22470.418052292622</v>
      </c>
      <c r="E126" s="156">
        <v>21407.830489824955</v>
      </c>
      <c r="F126" s="156">
        <v>21270.891075188349</v>
      </c>
      <c r="G126" s="156">
        <v>21066.843867218708</v>
      </c>
      <c r="H126" s="156">
        <v>20084.175877254202</v>
      </c>
      <c r="I126" s="156">
        <v>19007.328458808406</v>
      </c>
      <c r="J126" s="156">
        <v>18795.078984358475</v>
      </c>
      <c r="K126" s="156">
        <v>18477.639206655775</v>
      </c>
      <c r="L126" s="156">
        <v>20875.63707863152</v>
      </c>
      <c r="M126" s="156">
        <v>18382.872526735806</v>
      </c>
      <c r="N126" s="156">
        <v>18299.246263428762</v>
      </c>
      <c r="O126" s="156">
        <v>19236.376829636891</v>
      </c>
      <c r="P126" s="156">
        <v>16928.425488734178</v>
      </c>
      <c r="Q126" s="156">
        <v>17756.086212811275</v>
      </c>
    </row>
    <row r="127" spans="1:17" ht="12" customHeight="1" x14ac:dyDescent="0.3">
      <c r="A127" s="23" t="s">
        <v>60</v>
      </c>
      <c r="B127" s="156">
        <v>72.043667472379354</v>
      </c>
      <c r="C127" s="156">
        <v>71.376819639145694</v>
      </c>
      <c r="D127" s="156">
        <v>69.48600753596709</v>
      </c>
      <c r="E127" s="156">
        <v>87.944767391358241</v>
      </c>
      <c r="F127" s="156">
        <v>89.730050250814045</v>
      </c>
      <c r="G127" s="156">
        <v>95.207456049907989</v>
      </c>
      <c r="H127" s="156">
        <v>96.145631310694284</v>
      </c>
      <c r="I127" s="156">
        <v>95.087457903129518</v>
      </c>
      <c r="J127" s="156">
        <v>80.705156567551057</v>
      </c>
      <c r="K127" s="156">
        <v>87.082870485408591</v>
      </c>
      <c r="L127" s="156">
        <v>95.669943676882198</v>
      </c>
      <c r="M127" s="156">
        <v>83.002138273466215</v>
      </c>
      <c r="N127" s="156">
        <v>85.0620353926722</v>
      </c>
      <c r="O127" s="156">
        <v>100.47774435637858</v>
      </c>
      <c r="P127" s="156">
        <v>93.444224899686077</v>
      </c>
      <c r="Q127" s="156">
        <v>114.41493496932132</v>
      </c>
    </row>
    <row r="128" spans="1:17" ht="12.9" customHeight="1" x14ac:dyDescent="0.3">
      <c r="A128" s="158" t="s">
        <v>112</v>
      </c>
      <c r="B128" s="157">
        <f t="shared" ref="B128:Q128" si="51">B129</f>
        <v>14.950563559881381</v>
      </c>
      <c r="C128" s="157">
        <f t="shared" si="51"/>
        <v>17.481796488339487</v>
      </c>
      <c r="D128" s="157">
        <f t="shared" si="51"/>
        <v>19.183518023885476</v>
      </c>
      <c r="E128" s="157">
        <f t="shared" si="51"/>
        <v>20.371210533724255</v>
      </c>
      <c r="F128" s="157">
        <f t="shared" si="51"/>
        <v>24.836557238414169</v>
      </c>
      <c r="G128" s="157">
        <f t="shared" si="51"/>
        <v>27.296319195366369</v>
      </c>
      <c r="H128" s="157">
        <f t="shared" si="51"/>
        <v>30.375147557523931</v>
      </c>
      <c r="I128" s="157">
        <f t="shared" si="51"/>
        <v>33.582216025055473</v>
      </c>
      <c r="J128" s="157">
        <f t="shared" si="51"/>
        <v>34.297730920071778</v>
      </c>
      <c r="K128" s="157">
        <f t="shared" si="51"/>
        <v>37.263528544663643</v>
      </c>
      <c r="L128" s="157">
        <f t="shared" si="51"/>
        <v>42.597069489389298</v>
      </c>
      <c r="M128" s="157">
        <f t="shared" si="51"/>
        <v>54.556060377142082</v>
      </c>
      <c r="N128" s="157">
        <f t="shared" si="51"/>
        <v>56.91261887797841</v>
      </c>
      <c r="O128" s="157">
        <f t="shared" si="51"/>
        <v>67.586803914924616</v>
      </c>
      <c r="P128" s="157">
        <f t="shared" si="51"/>
        <v>71.869699457381373</v>
      </c>
      <c r="Q128" s="157">
        <f t="shared" si="51"/>
        <v>74.118766209640214</v>
      </c>
    </row>
    <row r="129" spans="1:17" ht="12" customHeight="1" x14ac:dyDescent="0.3">
      <c r="A129" s="23" t="s">
        <v>60</v>
      </c>
      <c r="B129" s="156">
        <v>14.950563559881381</v>
      </c>
      <c r="C129" s="156">
        <v>17.481796488339487</v>
      </c>
      <c r="D129" s="156">
        <v>19.183518023885476</v>
      </c>
      <c r="E129" s="156">
        <v>20.371210533724255</v>
      </c>
      <c r="F129" s="156">
        <v>24.836557238414169</v>
      </c>
      <c r="G129" s="156">
        <v>27.296319195366369</v>
      </c>
      <c r="H129" s="156">
        <v>30.375147557523931</v>
      </c>
      <c r="I129" s="156">
        <v>33.582216025055473</v>
      </c>
      <c r="J129" s="156">
        <v>34.297730920071778</v>
      </c>
      <c r="K129" s="156">
        <v>37.263528544663643</v>
      </c>
      <c r="L129" s="156">
        <v>42.597069489389298</v>
      </c>
      <c r="M129" s="156">
        <v>54.556060377142082</v>
      </c>
      <c r="N129" s="156">
        <v>56.91261887797841</v>
      </c>
      <c r="O129" s="156">
        <v>67.586803914924616</v>
      </c>
      <c r="P129" s="156">
        <v>71.869699457381373</v>
      </c>
      <c r="Q129" s="156">
        <v>74.118766209640214</v>
      </c>
    </row>
    <row r="130" spans="1:17" ht="12" customHeight="1" x14ac:dyDescent="0.3">
      <c r="A130" s="158" t="s">
        <v>63</v>
      </c>
      <c r="B130" s="157">
        <f>SUM(B131:B132,B135:B136)</f>
        <v>3703.6043270240275</v>
      </c>
      <c r="C130" s="157">
        <f t="shared" ref="C130:Q130" si="52">SUM(C131:C132,C135:C136)</f>
        <v>3810.9072437295431</v>
      </c>
      <c r="D130" s="157">
        <f t="shared" si="52"/>
        <v>3739.6071095278926</v>
      </c>
      <c r="E130" s="157">
        <f t="shared" si="52"/>
        <v>3631.3334589773553</v>
      </c>
      <c r="F130" s="157">
        <f t="shared" si="52"/>
        <v>3682.1461003588879</v>
      </c>
      <c r="G130" s="157">
        <f t="shared" si="52"/>
        <v>3664.5293282160624</v>
      </c>
      <c r="H130" s="157">
        <f t="shared" si="52"/>
        <v>3563.9581366218536</v>
      </c>
      <c r="I130" s="157">
        <f t="shared" si="52"/>
        <v>3718.264763480513</v>
      </c>
      <c r="J130" s="157">
        <f t="shared" si="52"/>
        <v>3509.9504869204266</v>
      </c>
      <c r="K130" s="157">
        <f t="shared" si="52"/>
        <v>3497.3528477388213</v>
      </c>
      <c r="L130" s="157">
        <f t="shared" si="52"/>
        <v>3609.6282791540543</v>
      </c>
      <c r="M130" s="157">
        <f t="shared" si="52"/>
        <v>3607.0902379228114</v>
      </c>
      <c r="N130" s="157">
        <f t="shared" si="52"/>
        <v>3482.3051920245593</v>
      </c>
      <c r="O130" s="157">
        <f t="shared" si="52"/>
        <v>3688.0049276963805</v>
      </c>
      <c r="P130" s="157">
        <f t="shared" si="52"/>
        <v>3740.5726989770901</v>
      </c>
      <c r="Q130" s="157">
        <f t="shared" si="52"/>
        <v>3787.5318976462117</v>
      </c>
    </row>
    <row r="131" spans="1:17" ht="12" customHeight="1" x14ac:dyDescent="0.3">
      <c r="A131" s="167" t="s">
        <v>148</v>
      </c>
      <c r="B131" s="132">
        <v>3145.3688804892554</v>
      </c>
      <c r="C131" s="132">
        <v>3294.9432816306776</v>
      </c>
      <c r="D131" s="132">
        <v>3262.0702102117807</v>
      </c>
      <c r="E131" s="132">
        <v>3155.9371084226868</v>
      </c>
      <c r="F131" s="132">
        <v>3233.2684467417612</v>
      </c>
      <c r="G131" s="132">
        <v>3250.7861117460943</v>
      </c>
      <c r="H131" s="132">
        <v>3147.7556599985655</v>
      </c>
      <c r="I131" s="132">
        <v>3279.3019660406057</v>
      </c>
      <c r="J131" s="132">
        <v>3101.7722426924952</v>
      </c>
      <c r="K131" s="132">
        <v>3062.1313712295987</v>
      </c>
      <c r="L131" s="132">
        <v>3115.1823933857986</v>
      </c>
      <c r="M131" s="132">
        <v>3115.4922845598308</v>
      </c>
      <c r="N131" s="132">
        <v>3006.4075739928517</v>
      </c>
      <c r="O131" s="132">
        <v>3111.5366946411746</v>
      </c>
      <c r="P131" s="132">
        <v>3132.0610514032655</v>
      </c>
      <c r="Q131" s="132">
        <v>3112.1472156488617</v>
      </c>
    </row>
    <row r="132" spans="1:17" ht="12" customHeight="1" x14ac:dyDescent="0.3">
      <c r="A132" s="167" t="s">
        <v>147</v>
      </c>
      <c r="B132" s="132">
        <f>SUM(B133:B134)</f>
        <v>81.750442976246788</v>
      </c>
      <c r="C132" s="132">
        <f t="shared" ref="C132:Q132" si="53">SUM(C133:C134)</f>
        <v>92.218898538218298</v>
      </c>
      <c r="D132" s="132">
        <f t="shared" si="53"/>
        <v>107.49014504889253</v>
      </c>
      <c r="E132" s="132">
        <f t="shared" si="53"/>
        <v>128.39367542918137</v>
      </c>
      <c r="F132" s="132">
        <f t="shared" si="53"/>
        <v>140.93289265546244</v>
      </c>
      <c r="G132" s="132">
        <f t="shared" si="53"/>
        <v>168.48215210443644</v>
      </c>
      <c r="H132" s="132">
        <f t="shared" si="53"/>
        <v>185.98037345410188</v>
      </c>
      <c r="I132" s="132">
        <f t="shared" si="53"/>
        <v>228.11378095587429</v>
      </c>
      <c r="J132" s="132">
        <f t="shared" si="53"/>
        <v>242.30478049223871</v>
      </c>
      <c r="K132" s="132">
        <f t="shared" si="53"/>
        <v>296.82047257381026</v>
      </c>
      <c r="L132" s="132">
        <f t="shared" si="53"/>
        <v>341.73644267324448</v>
      </c>
      <c r="M132" s="132">
        <f t="shared" si="53"/>
        <v>393.72605563012519</v>
      </c>
      <c r="N132" s="132">
        <f t="shared" si="53"/>
        <v>374.66829319024987</v>
      </c>
      <c r="O132" s="132">
        <f t="shared" si="53"/>
        <v>466.9123433291187</v>
      </c>
      <c r="P132" s="132">
        <f t="shared" si="53"/>
        <v>496.73127562426174</v>
      </c>
      <c r="Q132" s="132">
        <f t="shared" si="53"/>
        <v>546.88884197520053</v>
      </c>
    </row>
    <row r="133" spans="1:17" ht="12" customHeight="1" x14ac:dyDescent="0.3">
      <c r="A133" s="166" t="s">
        <v>61</v>
      </c>
      <c r="B133" s="165">
        <v>59.09924738767927</v>
      </c>
      <c r="C133" s="165">
        <v>65.832378736849279</v>
      </c>
      <c r="D133" s="165">
        <v>77.358288055603339</v>
      </c>
      <c r="E133" s="165">
        <v>90.127545743625475</v>
      </c>
      <c r="F133" s="165">
        <v>100.5136529987026</v>
      </c>
      <c r="G133" s="165">
        <v>120.33292567836655</v>
      </c>
      <c r="H133" s="165">
        <v>130.28538209201449</v>
      </c>
      <c r="I133" s="165">
        <v>163.41375285117519</v>
      </c>
      <c r="J133" s="165">
        <v>170.7981673328961</v>
      </c>
      <c r="K133" s="165">
        <v>209.41878040888358</v>
      </c>
      <c r="L133" s="165">
        <v>241.32250553512029</v>
      </c>
      <c r="M133" s="165">
        <v>278.1725483153084</v>
      </c>
      <c r="N133" s="165">
        <v>262.27059823644782</v>
      </c>
      <c r="O133" s="165">
        <v>331.8065559008582</v>
      </c>
      <c r="P133" s="165">
        <v>348.46243286526999</v>
      </c>
      <c r="Q133" s="165">
        <v>385.09490504831069</v>
      </c>
    </row>
    <row r="134" spans="1:17" ht="12" customHeight="1" x14ac:dyDescent="0.3">
      <c r="A134" s="147" t="s">
        <v>59</v>
      </c>
      <c r="B134" s="164">
        <v>22.651195588567514</v>
      </c>
      <c r="C134" s="164">
        <v>26.386519801369015</v>
      </c>
      <c r="D134" s="164">
        <v>30.131856993289187</v>
      </c>
      <c r="E134" s="164">
        <v>38.26612968555591</v>
      </c>
      <c r="F134" s="164">
        <v>40.419239656759849</v>
      </c>
      <c r="G134" s="164">
        <v>48.14922642606988</v>
      </c>
      <c r="H134" s="164">
        <v>55.694991362087407</v>
      </c>
      <c r="I134" s="164">
        <v>64.700028104699115</v>
      </c>
      <c r="J134" s="164">
        <v>71.506613159342592</v>
      </c>
      <c r="K134" s="164">
        <v>87.4016921649267</v>
      </c>
      <c r="L134" s="164">
        <v>100.41393713812423</v>
      </c>
      <c r="M134" s="164">
        <v>115.55350731481676</v>
      </c>
      <c r="N134" s="164">
        <v>112.39769495380206</v>
      </c>
      <c r="O134" s="164">
        <v>135.1057874282605</v>
      </c>
      <c r="P134" s="164">
        <v>148.26884275899175</v>
      </c>
      <c r="Q134" s="164">
        <v>161.79393692688984</v>
      </c>
    </row>
    <row r="135" spans="1:17" ht="12" customHeight="1" x14ac:dyDescent="0.3">
      <c r="A135" s="163" t="s">
        <v>142</v>
      </c>
      <c r="B135" s="162">
        <v>464.50508479159618</v>
      </c>
      <c r="C135" s="162">
        <v>413.42330085495473</v>
      </c>
      <c r="D135" s="162">
        <v>359.03842179594767</v>
      </c>
      <c r="E135" s="162">
        <v>336.21353020210211</v>
      </c>
      <c r="F135" s="162">
        <v>298.85482409487565</v>
      </c>
      <c r="G135" s="162">
        <v>235.9255342311248</v>
      </c>
      <c r="H135" s="162">
        <v>220.84776886519973</v>
      </c>
      <c r="I135" s="162">
        <v>204.36571053833777</v>
      </c>
      <c r="J135" s="162">
        <v>156.79314127223077</v>
      </c>
      <c r="K135" s="162">
        <v>128.16063100669251</v>
      </c>
      <c r="L135" s="162">
        <v>142.07138505498679</v>
      </c>
      <c r="M135" s="162">
        <v>87.181910906146641</v>
      </c>
      <c r="N135" s="162">
        <v>92.724040311702652</v>
      </c>
      <c r="O135" s="162">
        <v>95.993289593919584</v>
      </c>
      <c r="P135" s="162">
        <v>101.31591971529546</v>
      </c>
      <c r="Q135" s="162">
        <v>112.37677374346762</v>
      </c>
    </row>
    <row r="136" spans="1:17" ht="12" customHeight="1" x14ac:dyDescent="0.3">
      <c r="A136" s="161" t="s">
        <v>141</v>
      </c>
      <c r="B136" s="160">
        <f t="shared" ref="B136" si="54">SUM(B137:B138)</f>
        <v>11.979918766928996</v>
      </c>
      <c r="C136" s="160">
        <f t="shared" ref="C136" si="55">SUM(C137:C138)</f>
        <v>10.321762705692255</v>
      </c>
      <c r="D136" s="160">
        <f t="shared" ref="D136" si="56">SUM(D137:D138)</f>
        <v>11.008332471271672</v>
      </c>
      <c r="E136" s="160">
        <f t="shared" ref="E136" si="57">SUM(E137:E138)</f>
        <v>10.789144923385424</v>
      </c>
      <c r="F136" s="160">
        <f t="shared" ref="F136" si="58">SUM(F137:F138)</f>
        <v>9.0899368667883405</v>
      </c>
      <c r="G136" s="160">
        <f t="shared" ref="G136" si="59">SUM(G137:G138)</f>
        <v>9.3355301344065893</v>
      </c>
      <c r="H136" s="160">
        <f t="shared" ref="H136" si="60">SUM(H137:H138)</f>
        <v>9.3743343039863269</v>
      </c>
      <c r="I136" s="160">
        <f t="shared" ref="I136" si="61">SUM(I137:I138)</f>
        <v>6.4833059456951974</v>
      </c>
      <c r="J136" s="160">
        <f t="shared" ref="J136" si="62">SUM(J137:J138)</f>
        <v>9.0803224634619539</v>
      </c>
      <c r="K136" s="160">
        <f t="shared" ref="K136" si="63">SUM(K137:K138)</f>
        <v>10.240372928719946</v>
      </c>
      <c r="L136" s="160">
        <f t="shared" ref="L136" si="64">SUM(L137:L138)</f>
        <v>10.638058040024347</v>
      </c>
      <c r="M136" s="160">
        <f t="shared" ref="M136" si="65">SUM(M137:M138)</f>
        <v>10.689986826708555</v>
      </c>
      <c r="N136" s="160">
        <f t="shared" ref="N136" si="66">SUM(N137:N138)</f>
        <v>8.5052845297550057</v>
      </c>
      <c r="O136" s="160">
        <f t="shared" ref="O136" si="67">SUM(O137:O138)</f>
        <v>13.562600132167567</v>
      </c>
      <c r="P136" s="160">
        <f t="shared" ref="P136" si="68">SUM(P137:P138)</f>
        <v>10.464452234267553</v>
      </c>
      <c r="Q136" s="160">
        <f t="shared" ref="Q136" si="69">SUM(Q137:Q138)</f>
        <v>16.119066278681743</v>
      </c>
    </row>
    <row r="137" spans="1:17" ht="12" customHeight="1" x14ac:dyDescent="0.3">
      <c r="A137" s="148" t="s">
        <v>60</v>
      </c>
      <c r="B137" s="156">
        <v>9.1848482490052863</v>
      </c>
      <c r="C137" s="156">
        <v>7.86761653914213</v>
      </c>
      <c r="D137" s="156">
        <v>8.355893052844765</v>
      </c>
      <c r="E137" s="156">
        <v>8.2591343231694481</v>
      </c>
      <c r="F137" s="156">
        <v>6.8812187500969255</v>
      </c>
      <c r="G137" s="156">
        <v>7.0570609727786424</v>
      </c>
      <c r="H137" s="156">
        <v>7.0804259548595931</v>
      </c>
      <c r="I137" s="156">
        <v>4.7674740003599831</v>
      </c>
      <c r="J137" s="156">
        <v>6.7444778815538928</v>
      </c>
      <c r="K137" s="156">
        <v>7.6996249351351906</v>
      </c>
      <c r="L137" s="156">
        <v>7.9679834523354094</v>
      </c>
      <c r="M137" s="156">
        <v>8.0578919241582536</v>
      </c>
      <c r="N137" s="156">
        <v>6.4159436674298105</v>
      </c>
      <c r="O137" s="156">
        <v>10.34597488429605</v>
      </c>
      <c r="P137" s="156">
        <v>7.827721851761293</v>
      </c>
      <c r="Q137" s="156">
        <v>12.297203743773567</v>
      </c>
    </row>
    <row r="138" spans="1:17" ht="12" customHeight="1" x14ac:dyDescent="0.3">
      <c r="A138" s="148" t="s">
        <v>59</v>
      </c>
      <c r="B138" s="156">
        <v>2.7950705179237092</v>
      </c>
      <c r="C138" s="156">
        <v>2.454146166550125</v>
      </c>
      <c r="D138" s="156">
        <v>2.6524394184269062</v>
      </c>
      <c r="E138" s="156">
        <v>2.5300106002159755</v>
      </c>
      <c r="F138" s="156">
        <v>2.2087181166914154</v>
      </c>
      <c r="G138" s="156">
        <v>2.2784691616279469</v>
      </c>
      <c r="H138" s="156">
        <v>2.2939083491267329</v>
      </c>
      <c r="I138" s="156">
        <v>1.715831945335214</v>
      </c>
      <c r="J138" s="156">
        <v>2.3358445819080607</v>
      </c>
      <c r="K138" s="156">
        <v>2.5407479935847563</v>
      </c>
      <c r="L138" s="156">
        <v>2.6700745876889376</v>
      </c>
      <c r="M138" s="156">
        <v>2.6320949025503024</v>
      </c>
      <c r="N138" s="156">
        <v>2.0893408623251961</v>
      </c>
      <c r="O138" s="156">
        <v>3.2166252478715185</v>
      </c>
      <c r="P138" s="156">
        <v>2.6367303825062591</v>
      </c>
      <c r="Q138" s="156">
        <v>3.8218625349081745</v>
      </c>
    </row>
    <row r="139" spans="1:17" ht="12" customHeight="1" x14ac:dyDescent="0.3">
      <c r="A139" s="158" t="s">
        <v>62</v>
      </c>
      <c r="B139" s="157">
        <f>SUM(B140:B141)</f>
        <v>2073.1537681922428</v>
      </c>
      <c r="C139" s="157">
        <f t="shared" ref="C139:Q139" si="70">SUM(C140:C141)</f>
        <v>2154.8175184018528</v>
      </c>
      <c r="D139" s="157">
        <f t="shared" si="70"/>
        <v>2151.2513908329438</v>
      </c>
      <c r="E139" s="157">
        <f t="shared" si="70"/>
        <v>2262.7724816170708</v>
      </c>
      <c r="F139" s="157">
        <f t="shared" si="70"/>
        <v>2189.4453768738085</v>
      </c>
      <c r="G139" s="157">
        <f t="shared" si="70"/>
        <v>2344.3616621902934</v>
      </c>
      <c r="H139" s="157">
        <f t="shared" si="70"/>
        <v>2208.5345957981444</v>
      </c>
      <c r="I139" s="157">
        <f t="shared" si="70"/>
        <v>2231.5865621644043</v>
      </c>
      <c r="J139" s="157">
        <f t="shared" si="70"/>
        <v>2109.0573680393627</v>
      </c>
      <c r="K139" s="157">
        <f t="shared" si="70"/>
        <v>2121.8137697402749</v>
      </c>
      <c r="L139" s="157">
        <f t="shared" si="70"/>
        <v>2201.8164034365846</v>
      </c>
      <c r="M139" s="157">
        <f t="shared" si="70"/>
        <v>2203.0312391257444</v>
      </c>
      <c r="N139" s="157">
        <f t="shared" si="70"/>
        <v>2125.5675689002924</v>
      </c>
      <c r="O139" s="157">
        <f t="shared" si="70"/>
        <v>2272.9249825158754</v>
      </c>
      <c r="P139" s="157">
        <f t="shared" si="70"/>
        <v>2298.2510575365968</v>
      </c>
      <c r="Q139" s="157">
        <f t="shared" si="70"/>
        <v>2365.061730572952</v>
      </c>
    </row>
    <row r="140" spans="1:17" ht="12" customHeight="1" x14ac:dyDescent="0.3">
      <c r="A140" s="23" t="s">
        <v>57</v>
      </c>
      <c r="B140" s="156">
        <v>772.91171974664928</v>
      </c>
      <c r="C140" s="156">
        <v>802.77691680879218</v>
      </c>
      <c r="D140" s="156">
        <v>785.02781236793862</v>
      </c>
      <c r="E140" s="156">
        <v>812.54499621715786</v>
      </c>
      <c r="F140" s="156">
        <v>726.24043716587926</v>
      </c>
      <c r="G140" s="156">
        <v>883.9873184563877</v>
      </c>
      <c r="H140" s="156">
        <v>690.98677654981827</v>
      </c>
      <c r="I140" s="156">
        <v>705.65199383920424</v>
      </c>
      <c r="J140" s="156">
        <v>591.71638387380301</v>
      </c>
      <c r="K140" s="156">
        <v>626.34170034628471</v>
      </c>
      <c r="L140" s="156">
        <v>620.16508195738766</v>
      </c>
      <c r="M140" s="156">
        <v>607.83754747157411</v>
      </c>
      <c r="N140" s="156">
        <v>561.94987704960772</v>
      </c>
      <c r="O140" s="156">
        <v>601.01358860600612</v>
      </c>
      <c r="P140" s="156">
        <v>595.5657509691647</v>
      </c>
      <c r="Q140" s="156">
        <v>595.51444226821047</v>
      </c>
    </row>
    <row r="141" spans="1:17" ht="12" customHeight="1" x14ac:dyDescent="0.3">
      <c r="A141" s="29" t="s">
        <v>140</v>
      </c>
      <c r="B141" s="57">
        <v>1300.2420484455934</v>
      </c>
      <c r="C141" s="57">
        <v>1352.0406015930607</v>
      </c>
      <c r="D141" s="57">
        <v>1366.2235784650054</v>
      </c>
      <c r="E141" s="57">
        <v>1450.2274853999129</v>
      </c>
      <c r="F141" s="57">
        <v>1463.204939707929</v>
      </c>
      <c r="G141" s="57">
        <v>1460.3743437339056</v>
      </c>
      <c r="H141" s="57">
        <v>1517.5478192483263</v>
      </c>
      <c r="I141" s="57">
        <v>1525.9345683252002</v>
      </c>
      <c r="J141" s="57">
        <v>1517.3409841655598</v>
      </c>
      <c r="K141" s="57">
        <v>1495.4720693939901</v>
      </c>
      <c r="L141" s="57">
        <v>1581.6513214791967</v>
      </c>
      <c r="M141" s="57">
        <v>1595.1936916541704</v>
      </c>
      <c r="N141" s="57">
        <v>1563.6176918506847</v>
      </c>
      <c r="O141" s="57">
        <v>1671.9113939098693</v>
      </c>
      <c r="P141" s="57">
        <v>1702.6853065674322</v>
      </c>
      <c r="Q141" s="57">
        <v>1769.5472883047414</v>
      </c>
    </row>
    <row r="142" spans="1:17" s="28" customFormat="1" ht="12" customHeight="1" x14ac:dyDescent="0.3">
      <c r="B142"/>
    </row>
    <row r="143" spans="1:17" ht="12" customHeight="1" x14ac:dyDescent="0.3">
      <c r="A143" s="152" t="s">
        <v>146</v>
      </c>
      <c r="B143" s="168">
        <f t="shared" ref="B143:Q143" si="71">SUM(B144,B146,B148,B157)</f>
        <v>1044.4606733049445</v>
      </c>
      <c r="C143" s="168">
        <f t="shared" si="71"/>
        <v>1309.685438837125</v>
      </c>
      <c r="D143" s="168">
        <f t="shared" si="71"/>
        <v>1511.9762406484515</v>
      </c>
      <c r="E143" s="168">
        <f t="shared" si="71"/>
        <v>1826.4671311590373</v>
      </c>
      <c r="F143" s="168">
        <f t="shared" si="71"/>
        <v>2047.0622997452374</v>
      </c>
      <c r="G143" s="168">
        <f t="shared" si="71"/>
        <v>2325.4686820695915</v>
      </c>
      <c r="H143" s="168">
        <f t="shared" si="71"/>
        <v>2550.2432913830644</v>
      </c>
      <c r="I143" s="168">
        <f t="shared" si="71"/>
        <v>2645.9442477740445</v>
      </c>
      <c r="J143" s="168">
        <f t="shared" si="71"/>
        <v>2835.0016929965245</v>
      </c>
      <c r="K143" s="168">
        <f t="shared" si="71"/>
        <v>3025.038839403011</v>
      </c>
      <c r="L143" s="168">
        <f t="shared" si="71"/>
        <v>3566.1076719547073</v>
      </c>
      <c r="M143" s="168">
        <f t="shared" si="71"/>
        <v>3531.6791167797683</v>
      </c>
      <c r="N143" s="168">
        <f t="shared" si="71"/>
        <v>4042.0137760185644</v>
      </c>
      <c r="O143" s="168">
        <f t="shared" si="71"/>
        <v>4455.8156041594957</v>
      </c>
      <c r="P143" s="168">
        <f t="shared" si="71"/>
        <v>4560.9151971392985</v>
      </c>
      <c r="Q143" s="168">
        <f t="shared" si="71"/>
        <v>5319.3069681316147</v>
      </c>
    </row>
    <row r="144" spans="1:17" ht="12.9" customHeight="1" x14ac:dyDescent="0.3">
      <c r="A144" s="158" t="s">
        <v>65</v>
      </c>
      <c r="B144" s="157">
        <f t="shared" ref="B144:Q144" si="72">B145</f>
        <v>684.30030668620566</v>
      </c>
      <c r="C144" s="157">
        <f t="shared" si="72"/>
        <v>868.54181978280167</v>
      </c>
      <c r="D144" s="157">
        <f t="shared" si="72"/>
        <v>992.88552668988166</v>
      </c>
      <c r="E144" s="157">
        <f t="shared" si="72"/>
        <v>1194.5577929049923</v>
      </c>
      <c r="F144" s="157">
        <f t="shared" si="72"/>
        <v>1310.0015027818467</v>
      </c>
      <c r="G144" s="157">
        <f t="shared" si="72"/>
        <v>1466.625638610273</v>
      </c>
      <c r="H144" s="157">
        <f t="shared" si="72"/>
        <v>1563.0888698988663</v>
      </c>
      <c r="I144" s="157">
        <f t="shared" si="72"/>
        <v>1565.6307898406769</v>
      </c>
      <c r="J144" s="157">
        <f t="shared" si="72"/>
        <v>1655.8531576409725</v>
      </c>
      <c r="K144" s="157">
        <f t="shared" si="72"/>
        <v>1728.3740886207838</v>
      </c>
      <c r="L144" s="157">
        <f t="shared" si="72"/>
        <v>2047.5352934487901</v>
      </c>
      <c r="M144" s="157">
        <f t="shared" si="72"/>
        <v>1831.6583777926198</v>
      </c>
      <c r="N144" s="157">
        <f t="shared" si="72"/>
        <v>2083.7271596810183</v>
      </c>
      <c r="O144" s="157">
        <f t="shared" si="72"/>
        <v>2167.2949655971106</v>
      </c>
      <c r="P144" s="157">
        <f t="shared" si="72"/>
        <v>2049.0117573795278</v>
      </c>
      <c r="Q144" s="157">
        <f t="shared" si="72"/>
        <v>2344.3888075271525</v>
      </c>
    </row>
    <row r="145" spans="1:17" ht="12" customHeight="1" x14ac:dyDescent="0.3">
      <c r="A145" s="23" t="s">
        <v>60</v>
      </c>
      <c r="B145" s="156">
        <v>684.30030668620566</v>
      </c>
      <c r="C145" s="156">
        <v>868.54181978280167</v>
      </c>
      <c r="D145" s="156">
        <v>992.88552668988166</v>
      </c>
      <c r="E145" s="156">
        <v>1194.5577929049923</v>
      </c>
      <c r="F145" s="156">
        <v>1310.0015027818467</v>
      </c>
      <c r="G145" s="156">
        <v>1466.625638610273</v>
      </c>
      <c r="H145" s="156">
        <v>1563.0888698988663</v>
      </c>
      <c r="I145" s="156">
        <v>1565.6307898406769</v>
      </c>
      <c r="J145" s="156">
        <v>1655.8531576409725</v>
      </c>
      <c r="K145" s="156">
        <v>1728.3740886207838</v>
      </c>
      <c r="L145" s="156">
        <v>2047.5352934487901</v>
      </c>
      <c r="M145" s="156">
        <v>1831.6583777926198</v>
      </c>
      <c r="N145" s="156">
        <v>2083.7271596810183</v>
      </c>
      <c r="O145" s="156">
        <v>2167.2949655971106</v>
      </c>
      <c r="P145" s="156">
        <v>2049.0117573795278</v>
      </c>
      <c r="Q145" s="156">
        <v>2344.3888075271525</v>
      </c>
    </row>
    <row r="146" spans="1:17" ht="12.9" customHeight="1" x14ac:dyDescent="0.3">
      <c r="A146" s="158" t="s">
        <v>112</v>
      </c>
      <c r="B146" s="157">
        <f t="shared" ref="B146:Q146" si="73">B147</f>
        <v>27.782610865074687</v>
      </c>
      <c r="C146" s="157">
        <f t="shared" si="73"/>
        <v>36.659911768398906</v>
      </c>
      <c r="D146" s="157">
        <f t="shared" si="73"/>
        <v>42.468688794652245</v>
      </c>
      <c r="E146" s="157">
        <f t="shared" si="73"/>
        <v>51.037144899037045</v>
      </c>
      <c r="F146" s="157">
        <f t="shared" si="73"/>
        <v>59.48061725566069</v>
      </c>
      <c r="G146" s="157">
        <f t="shared" si="73"/>
        <v>70.462514685805345</v>
      </c>
      <c r="H146" s="157">
        <f t="shared" si="73"/>
        <v>81.958904110985671</v>
      </c>
      <c r="I146" s="157">
        <f t="shared" si="73"/>
        <v>93.132222975482605</v>
      </c>
      <c r="J146" s="157">
        <f t="shared" si="73"/>
        <v>102.44147530245976</v>
      </c>
      <c r="K146" s="157">
        <f t="shared" si="73"/>
        <v>110.11607073450924</v>
      </c>
      <c r="L146" s="157">
        <f t="shared" si="73"/>
        <v>122.317497416131</v>
      </c>
      <c r="M146" s="157">
        <f t="shared" si="73"/>
        <v>135.00593200375386</v>
      </c>
      <c r="N146" s="157">
        <f t="shared" si="73"/>
        <v>145.24583451602999</v>
      </c>
      <c r="O146" s="157">
        <f t="shared" si="73"/>
        <v>153.50935429414773</v>
      </c>
      <c r="P146" s="157">
        <f t="shared" si="73"/>
        <v>165.14715995288046</v>
      </c>
      <c r="Q146" s="157">
        <f t="shared" si="73"/>
        <v>181.10690065619647</v>
      </c>
    </row>
    <row r="147" spans="1:17" ht="12" customHeight="1" x14ac:dyDescent="0.3">
      <c r="A147" s="23" t="s">
        <v>60</v>
      </c>
      <c r="B147" s="156">
        <v>27.782610865074687</v>
      </c>
      <c r="C147" s="156">
        <v>36.659911768398906</v>
      </c>
      <c r="D147" s="156">
        <v>42.468688794652245</v>
      </c>
      <c r="E147" s="156">
        <v>51.037144899037045</v>
      </c>
      <c r="F147" s="156">
        <v>59.48061725566069</v>
      </c>
      <c r="G147" s="156">
        <v>70.462514685805345</v>
      </c>
      <c r="H147" s="156">
        <v>81.958904110985671</v>
      </c>
      <c r="I147" s="156">
        <v>93.132222975482605</v>
      </c>
      <c r="J147" s="156">
        <v>102.44147530245976</v>
      </c>
      <c r="K147" s="156">
        <v>110.11607073450924</v>
      </c>
      <c r="L147" s="156">
        <v>122.317497416131</v>
      </c>
      <c r="M147" s="156">
        <v>135.00593200375386</v>
      </c>
      <c r="N147" s="156">
        <v>145.24583451602999</v>
      </c>
      <c r="O147" s="156">
        <v>153.50935429414773</v>
      </c>
      <c r="P147" s="156">
        <v>165.14715995288046</v>
      </c>
      <c r="Q147" s="156">
        <v>181.10690065619647</v>
      </c>
    </row>
    <row r="148" spans="1:17" ht="12" customHeight="1" x14ac:dyDescent="0.3">
      <c r="A148" s="158" t="s">
        <v>63</v>
      </c>
      <c r="B148" s="157">
        <f t="shared" ref="B148:Q148" si="74">SUM(B149:B150,B153:B154)</f>
        <v>243.08247866827693</v>
      </c>
      <c r="C148" s="157">
        <f t="shared" si="74"/>
        <v>295.04468682025356</v>
      </c>
      <c r="D148" s="157">
        <f t="shared" si="74"/>
        <v>347.14462177576854</v>
      </c>
      <c r="E148" s="157">
        <f t="shared" si="74"/>
        <v>422.09700461488143</v>
      </c>
      <c r="F148" s="157">
        <f t="shared" si="74"/>
        <v>491.36400447190988</v>
      </c>
      <c r="G148" s="157">
        <f t="shared" si="74"/>
        <v>571.30601699707711</v>
      </c>
      <c r="H148" s="157">
        <f t="shared" si="74"/>
        <v>654.13315891984905</v>
      </c>
      <c r="I148" s="157">
        <f t="shared" si="74"/>
        <v>707.96893053949725</v>
      </c>
      <c r="J148" s="157">
        <f t="shared" si="74"/>
        <v>766.18065447012009</v>
      </c>
      <c r="K148" s="157">
        <f t="shared" si="74"/>
        <v>840.92397464383305</v>
      </c>
      <c r="L148" s="157">
        <f t="shared" si="74"/>
        <v>990.26122838316019</v>
      </c>
      <c r="M148" s="157">
        <f t="shared" si="74"/>
        <v>1112.0077312039866</v>
      </c>
      <c r="N148" s="157">
        <f t="shared" si="74"/>
        <v>1288.1892118093224</v>
      </c>
      <c r="O148" s="157">
        <f t="shared" si="74"/>
        <v>1518.236915596405</v>
      </c>
      <c r="P148" s="157">
        <f t="shared" si="74"/>
        <v>1670.5741833091809</v>
      </c>
      <c r="Q148" s="157">
        <f t="shared" si="74"/>
        <v>1990.2448078875996</v>
      </c>
    </row>
    <row r="149" spans="1:17" ht="12" customHeight="1" x14ac:dyDescent="0.3">
      <c r="A149" s="167" t="s">
        <v>144</v>
      </c>
      <c r="B149" s="132">
        <v>64.135587512573579</v>
      </c>
      <c r="C149" s="132">
        <v>63.034163958617974</v>
      </c>
      <c r="D149" s="132">
        <v>61.782277528092905</v>
      </c>
      <c r="E149" s="132">
        <v>80.956636704577861</v>
      </c>
      <c r="F149" s="132">
        <v>81.360450199275832</v>
      </c>
      <c r="G149" s="132">
        <v>79.139566679912974</v>
      </c>
      <c r="H149" s="132">
        <v>75.101483807140085</v>
      </c>
      <c r="I149" s="132">
        <v>69.777939451213626</v>
      </c>
      <c r="J149" s="132">
        <v>64.056402929481152</v>
      </c>
      <c r="K149" s="132">
        <v>58.020854316128521</v>
      </c>
      <c r="L149" s="132">
        <v>57.347274161036829</v>
      </c>
      <c r="M149" s="132">
        <v>46.573675410986894</v>
      </c>
      <c r="N149" s="132">
        <v>44.050493211497283</v>
      </c>
      <c r="O149" s="132">
        <v>41.647332960923535</v>
      </c>
      <c r="P149" s="132">
        <v>34.821021273663746</v>
      </c>
      <c r="Q149" s="132">
        <v>33.287418527876696</v>
      </c>
    </row>
    <row r="150" spans="1:17" ht="12" customHeight="1" x14ac:dyDescent="0.3">
      <c r="A150" s="167" t="s">
        <v>143</v>
      </c>
      <c r="B150" s="132">
        <f t="shared" ref="B150:C150" si="75">SUM(B151:B152)</f>
        <v>1.6534761973531662</v>
      </c>
      <c r="C150" s="132">
        <f t="shared" si="75"/>
        <v>1.7184190916628499</v>
      </c>
      <c r="D150" s="132">
        <f t="shared" ref="D150" si="76">SUM(D151:D152)</f>
        <v>1.7904745703299731</v>
      </c>
      <c r="E150" s="132">
        <f t="shared" ref="E150" si="77">SUM(E151:E152)</f>
        <v>2.3449771263775672</v>
      </c>
      <c r="F150" s="132">
        <f t="shared" ref="F150" si="78">SUM(F151:F152)</f>
        <v>2.6038658924161155</v>
      </c>
      <c r="G150" s="132">
        <f t="shared" ref="G150" si="79">SUM(G151:G152)</f>
        <v>2.8536869380090937</v>
      </c>
      <c r="H150" s="132">
        <f t="shared" ref="H150" si="80">SUM(H151:H152)</f>
        <v>3.1279519045709367</v>
      </c>
      <c r="I150" s="132">
        <f t="shared" ref="I150" si="81">SUM(I151:I152)</f>
        <v>3.7030222336583694</v>
      </c>
      <c r="J150" s="132">
        <f t="shared" ref="J150" si="82">SUM(J151:J152)</f>
        <v>4.4222004070631762</v>
      </c>
      <c r="K150" s="132">
        <f t="shared" ref="K150" si="83">SUM(K151:K152)</f>
        <v>4.8775192784326133</v>
      </c>
      <c r="L150" s="132">
        <f t="shared" ref="L150" si="84">SUM(L151:L152)</f>
        <v>5.602731685473163</v>
      </c>
      <c r="M150" s="132">
        <f t="shared" ref="M150" si="85">SUM(M151:M152)</f>
        <v>5.4424991947683052</v>
      </c>
      <c r="N150" s="132">
        <f t="shared" ref="N150" si="86">SUM(N151:N152)</f>
        <v>5.2823298762313069</v>
      </c>
      <c r="O150" s="132">
        <f t="shared" ref="O150" si="87">SUM(O151:O152)</f>
        <v>5.5509653563072128</v>
      </c>
      <c r="P150" s="132">
        <f t="shared" ref="P150" si="88">SUM(P151:P152)</f>
        <v>5.2659191263063372</v>
      </c>
      <c r="Q150" s="132">
        <f t="shared" ref="Q150" si="89">SUM(Q151:Q152)</f>
        <v>5.4180949207809235</v>
      </c>
    </row>
    <row r="151" spans="1:17" ht="12" customHeight="1" x14ac:dyDescent="0.3">
      <c r="A151" s="166" t="s">
        <v>57</v>
      </c>
      <c r="B151" s="165">
        <v>0.85348621619239051</v>
      </c>
      <c r="C151" s="165">
        <v>0.88207579063899999</v>
      </c>
      <c r="D151" s="165">
        <v>0.91797595802726861</v>
      </c>
      <c r="E151" s="165">
        <v>1.2227330982051454</v>
      </c>
      <c r="F151" s="165">
        <v>1.3241594814940092</v>
      </c>
      <c r="G151" s="165">
        <v>1.5501919161877202</v>
      </c>
      <c r="H151" s="165">
        <v>1.6629670573465616</v>
      </c>
      <c r="I151" s="165">
        <v>1.919454300865115</v>
      </c>
      <c r="J151" s="165">
        <v>2.3180901515281236</v>
      </c>
      <c r="K151" s="165">
        <v>2.62338221597025</v>
      </c>
      <c r="L151" s="165">
        <v>3.0475523508714013</v>
      </c>
      <c r="M151" s="165">
        <v>2.9659126283876622</v>
      </c>
      <c r="N151" s="165">
        <v>2.8508549120332214</v>
      </c>
      <c r="O151" s="165">
        <v>2.9185524120566604</v>
      </c>
      <c r="P151" s="165">
        <v>2.5924358208899219</v>
      </c>
      <c r="Q151" s="165">
        <v>2.6111141843412775</v>
      </c>
    </row>
    <row r="152" spans="1:17" ht="12" customHeight="1" x14ac:dyDescent="0.3">
      <c r="A152" s="147" t="s">
        <v>59</v>
      </c>
      <c r="B152" s="164">
        <v>0.79998998116077569</v>
      </c>
      <c r="C152" s="164">
        <v>0.83634330102384991</v>
      </c>
      <c r="D152" s="164">
        <v>0.87249861230270465</v>
      </c>
      <c r="E152" s="164">
        <v>1.122244028172422</v>
      </c>
      <c r="F152" s="164">
        <v>1.2797064109221064</v>
      </c>
      <c r="G152" s="164">
        <v>1.3034950218213734</v>
      </c>
      <c r="H152" s="164">
        <v>1.4649848472243754</v>
      </c>
      <c r="I152" s="164">
        <v>1.7835679327932543</v>
      </c>
      <c r="J152" s="164">
        <v>2.1041102555350522</v>
      </c>
      <c r="K152" s="164">
        <v>2.2541370624623638</v>
      </c>
      <c r="L152" s="164">
        <v>2.5551793346017613</v>
      </c>
      <c r="M152" s="164">
        <v>2.476586566380643</v>
      </c>
      <c r="N152" s="164">
        <v>2.4314749641980855</v>
      </c>
      <c r="O152" s="164">
        <v>2.6324129442505524</v>
      </c>
      <c r="P152" s="164">
        <v>2.6734833054164153</v>
      </c>
      <c r="Q152" s="164">
        <v>2.806980736439646</v>
      </c>
    </row>
    <row r="153" spans="1:17" ht="12" customHeight="1" x14ac:dyDescent="0.3">
      <c r="A153" s="163" t="s">
        <v>142</v>
      </c>
      <c r="B153" s="162">
        <v>172.18666125225437</v>
      </c>
      <c r="C153" s="162">
        <v>224.24128464008709</v>
      </c>
      <c r="D153" s="162">
        <v>274.94880586005706</v>
      </c>
      <c r="E153" s="162">
        <v>326.50434611303058</v>
      </c>
      <c r="F153" s="162">
        <v>392.08699141212571</v>
      </c>
      <c r="G153" s="162">
        <v>467.21997701588072</v>
      </c>
      <c r="H153" s="162">
        <v>546.99737898177034</v>
      </c>
      <c r="I153" s="162">
        <v>590.65235164055923</v>
      </c>
      <c r="J153" s="162">
        <v>642.16054269805716</v>
      </c>
      <c r="K153" s="162">
        <v>708.65995115444002</v>
      </c>
      <c r="L153" s="162">
        <v>838.67849244576803</v>
      </c>
      <c r="M153" s="162">
        <v>945.11433326911185</v>
      </c>
      <c r="N153" s="162">
        <v>1100.506637204445</v>
      </c>
      <c r="O153" s="162">
        <v>1307.9015803826148</v>
      </c>
      <c r="P153" s="162">
        <v>1442.5028319788973</v>
      </c>
      <c r="Q153" s="162">
        <v>1722.5022330152124</v>
      </c>
    </row>
    <row r="154" spans="1:17" ht="12" customHeight="1" x14ac:dyDescent="0.3">
      <c r="A154" s="161" t="s">
        <v>141</v>
      </c>
      <c r="B154" s="160">
        <f t="shared" ref="B154:C154" si="90">SUM(B155:B156)</f>
        <v>5.1067537060958177</v>
      </c>
      <c r="C154" s="160">
        <f t="shared" si="90"/>
        <v>6.0508191298856575</v>
      </c>
      <c r="D154" s="160">
        <f t="shared" ref="D154" si="91">SUM(D155:D156)</f>
        <v>8.6230638172885801</v>
      </c>
      <c r="E154" s="160">
        <f t="shared" ref="E154" si="92">SUM(E155:E156)</f>
        <v>12.29104467089542</v>
      </c>
      <c r="F154" s="160">
        <f t="shared" ref="F154" si="93">SUM(F155:F156)</f>
        <v>15.312696968092226</v>
      </c>
      <c r="G154" s="160">
        <f t="shared" ref="G154" si="94">SUM(G155:G156)</f>
        <v>22.092786363274325</v>
      </c>
      <c r="H154" s="160">
        <f t="shared" ref="H154" si="95">SUM(H155:H156)</f>
        <v>28.906344226367629</v>
      </c>
      <c r="I154" s="160">
        <f t="shared" ref="I154" si="96">SUM(I155:I156)</f>
        <v>43.835617214065991</v>
      </c>
      <c r="J154" s="160">
        <f t="shared" ref="J154" si="97">SUM(J155:J156)</f>
        <v>55.541508435518608</v>
      </c>
      <c r="K154" s="160">
        <f t="shared" ref="K154" si="98">SUM(K155:K156)</f>
        <v>69.365649894831876</v>
      </c>
      <c r="L154" s="160">
        <f t="shared" ref="L154" si="99">SUM(L155:L156)</f>
        <v>88.632730090882262</v>
      </c>
      <c r="M154" s="160">
        <f t="shared" ref="M154" si="100">SUM(M155:M156)</f>
        <v>114.87722332911952</v>
      </c>
      <c r="N154" s="160">
        <f t="shared" ref="N154" si="101">SUM(N155:N156)</f>
        <v>138.34975151714858</v>
      </c>
      <c r="O154" s="160">
        <f t="shared" ref="O154" si="102">SUM(O155:O156)</f>
        <v>163.13703689655921</v>
      </c>
      <c r="P154" s="160">
        <f t="shared" ref="P154" si="103">SUM(P155:P156)</f>
        <v>187.98441093031346</v>
      </c>
      <c r="Q154" s="160">
        <f t="shared" ref="Q154" si="104">SUM(Q155:Q156)</f>
        <v>229.03706142372948</v>
      </c>
    </row>
    <row r="155" spans="1:17" ht="12" customHeight="1" x14ac:dyDescent="0.3">
      <c r="A155" s="148" t="s">
        <v>60</v>
      </c>
      <c r="B155" s="156">
        <v>3.8360094352172367</v>
      </c>
      <c r="C155" s="156">
        <v>4.345369438843262</v>
      </c>
      <c r="D155" s="156">
        <v>6.1255933256575901</v>
      </c>
      <c r="E155" s="156">
        <v>8.7076508059618138</v>
      </c>
      <c r="F155" s="156">
        <v>10.697922304320436</v>
      </c>
      <c r="G155" s="156">
        <v>15.926084419376965</v>
      </c>
      <c r="H155" s="156">
        <v>20.173114159210108</v>
      </c>
      <c r="I155" s="156">
        <v>28.781798352997576</v>
      </c>
      <c r="J155" s="156">
        <v>35.146423138018228</v>
      </c>
      <c r="K155" s="156">
        <v>44.082261437679541</v>
      </c>
      <c r="L155" s="156">
        <v>56.311092109547801</v>
      </c>
      <c r="M155" s="156">
        <v>75.321661633991027</v>
      </c>
      <c r="N155" s="156">
        <v>91.607455094725537</v>
      </c>
      <c r="O155" s="156">
        <v>110.39720266582724</v>
      </c>
      <c r="P155" s="156">
        <v>127.2401725140364</v>
      </c>
      <c r="Q155" s="156">
        <v>156.26158878134731</v>
      </c>
    </row>
    <row r="156" spans="1:17" ht="12" customHeight="1" x14ac:dyDescent="0.3">
      <c r="A156" s="148" t="s">
        <v>59</v>
      </c>
      <c r="B156" s="156">
        <v>1.2707442708785812</v>
      </c>
      <c r="C156" s="156">
        <v>1.7054496910423957</v>
      </c>
      <c r="D156" s="156">
        <v>2.49747049163099</v>
      </c>
      <c r="E156" s="156">
        <v>3.5833938649336066</v>
      </c>
      <c r="F156" s="156">
        <v>4.6147746637717901</v>
      </c>
      <c r="G156" s="156">
        <v>6.16670194389736</v>
      </c>
      <c r="H156" s="156">
        <v>8.7332300671575194</v>
      </c>
      <c r="I156" s="156">
        <v>15.053818861068416</v>
      </c>
      <c r="J156" s="156">
        <v>20.39508529750038</v>
      </c>
      <c r="K156" s="156">
        <v>25.283388457152338</v>
      </c>
      <c r="L156" s="156">
        <v>32.321637981334455</v>
      </c>
      <c r="M156" s="156">
        <v>39.555561695128489</v>
      </c>
      <c r="N156" s="156">
        <v>46.742296422423031</v>
      </c>
      <c r="O156" s="156">
        <v>52.739834230731958</v>
      </c>
      <c r="P156" s="156">
        <v>60.744238416277071</v>
      </c>
      <c r="Q156" s="156">
        <v>72.775472642382169</v>
      </c>
    </row>
    <row r="157" spans="1:17" ht="12" customHeight="1" x14ac:dyDescent="0.3">
      <c r="A157" s="158" t="s">
        <v>62</v>
      </c>
      <c r="B157" s="157">
        <f t="shared" ref="B157:Q157" si="105">SUM(B158:B159)</f>
        <v>89.295277085387085</v>
      </c>
      <c r="C157" s="157">
        <f t="shared" si="105"/>
        <v>109.43902046567096</v>
      </c>
      <c r="D157" s="157">
        <f t="shared" si="105"/>
        <v>129.47740338814913</v>
      </c>
      <c r="E157" s="157">
        <f t="shared" si="105"/>
        <v>158.77518874012665</v>
      </c>
      <c r="F157" s="157">
        <f t="shared" si="105"/>
        <v>186.21617523582006</v>
      </c>
      <c r="G157" s="157">
        <f t="shared" si="105"/>
        <v>217.074511776436</v>
      </c>
      <c r="H157" s="157">
        <f t="shared" si="105"/>
        <v>251.06235845336329</v>
      </c>
      <c r="I157" s="157">
        <f t="shared" si="105"/>
        <v>279.21230441838759</v>
      </c>
      <c r="J157" s="157">
        <f t="shared" si="105"/>
        <v>310.52640558297202</v>
      </c>
      <c r="K157" s="157">
        <f t="shared" si="105"/>
        <v>345.62470540388506</v>
      </c>
      <c r="L157" s="157">
        <f t="shared" si="105"/>
        <v>405.99365270662543</v>
      </c>
      <c r="M157" s="157">
        <f t="shared" si="105"/>
        <v>453.00707577940773</v>
      </c>
      <c r="N157" s="157">
        <f t="shared" si="105"/>
        <v>524.85157001219409</v>
      </c>
      <c r="O157" s="157">
        <f t="shared" si="105"/>
        <v>616.77436867183258</v>
      </c>
      <c r="P157" s="157">
        <f t="shared" si="105"/>
        <v>676.18209649770984</v>
      </c>
      <c r="Q157" s="157">
        <f t="shared" si="105"/>
        <v>803.56645206066628</v>
      </c>
    </row>
    <row r="158" spans="1:17" ht="12" customHeight="1" x14ac:dyDescent="0.3">
      <c r="A158" s="23" t="s">
        <v>57</v>
      </c>
      <c r="B158" s="156">
        <v>21.535626372303462</v>
      </c>
      <c r="C158" s="156">
        <v>25.718494321716335</v>
      </c>
      <c r="D158" s="156">
        <v>29.495410573076256</v>
      </c>
      <c r="E158" s="156">
        <v>35.000962641824579</v>
      </c>
      <c r="F158" s="156">
        <v>43.144398907005652</v>
      </c>
      <c r="G158" s="156">
        <v>47.960525777813864</v>
      </c>
      <c r="H158" s="156">
        <v>47.685298175381625</v>
      </c>
      <c r="I158" s="156">
        <v>53.086690634601638</v>
      </c>
      <c r="J158" s="156">
        <v>64.682634105294866</v>
      </c>
      <c r="K158" s="156">
        <v>67.894106685345349</v>
      </c>
      <c r="L158" s="156">
        <v>83.67788489207949</v>
      </c>
      <c r="M158" s="156">
        <v>87.77529723077123</v>
      </c>
      <c r="N158" s="156">
        <v>98.259076535181208</v>
      </c>
      <c r="O158" s="156">
        <v>114.96464161923986</v>
      </c>
      <c r="P158" s="156">
        <v>118.27288716818231</v>
      </c>
      <c r="Q158" s="156">
        <v>132.21443129312669</v>
      </c>
    </row>
    <row r="159" spans="1:17" ht="12" customHeight="1" x14ac:dyDescent="0.3">
      <c r="A159" s="29" t="s">
        <v>140</v>
      </c>
      <c r="B159" s="57">
        <v>67.759650713083616</v>
      </c>
      <c r="C159" s="57">
        <v>83.720526143954629</v>
      </c>
      <c r="D159" s="57">
        <v>99.981992815072886</v>
      </c>
      <c r="E159" s="57">
        <v>123.77422609830208</v>
      </c>
      <c r="F159" s="57">
        <v>143.07177632881439</v>
      </c>
      <c r="G159" s="57">
        <v>169.11398599862213</v>
      </c>
      <c r="H159" s="57">
        <v>203.37706027798166</v>
      </c>
      <c r="I159" s="57">
        <v>226.12561378378592</v>
      </c>
      <c r="J159" s="57">
        <v>245.84377147767714</v>
      </c>
      <c r="K159" s="57">
        <v>277.73059871853968</v>
      </c>
      <c r="L159" s="57">
        <v>322.31576781454595</v>
      </c>
      <c r="M159" s="57">
        <v>365.2317785486365</v>
      </c>
      <c r="N159" s="57">
        <v>426.59249347701291</v>
      </c>
      <c r="O159" s="57">
        <v>501.80972705259268</v>
      </c>
      <c r="P159" s="57">
        <v>557.90920932952747</v>
      </c>
      <c r="Q159" s="57">
        <v>671.35202076753956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>
        <f>SUM(B162,B164,B166,B175)</f>
        <v>15916.710470123526</v>
      </c>
      <c r="C161" s="168">
        <f t="shared" ref="C161:Q161" si="106">SUM(C162,C164,C166,C175)</f>
        <v>16944.40798836977</v>
      </c>
      <c r="D161" s="168">
        <f t="shared" si="106"/>
        <v>16614.15773816581</v>
      </c>
      <c r="E161" s="168">
        <f t="shared" si="106"/>
        <v>17596.243071211677</v>
      </c>
      <c r="F161" s="168">
        <f t="shared" si="106"/>
        <v>17637.986452598543</v>
      </c>
      <c r="G161" s="168">
        <f t="shared" si="106"/>
        <v>17181.247676590156</v>
      </c>
      <c r="H161" s="168">
        <f t="shared" si="106"/>
        <v>16934.360425011801</v>
      </c>
      <c r="I161" s="168">
        <f t="shared" si="106"/>
        <v>15617.070467602152</v>
      </c>
      <c r="J161" s="168">
        <f t="shared" si="106"/>
        <v>15837.049734495455</v>
      </c>
      <c r="K161" s="168">
        <f t="shared" si="106"/>
        <v>15153.507561648796</v>
      </c>
      <c r="L161" s="168">
        <f t="shared" si="106"/>
        <v>16400.832397487233</v>
      </c>
      <c r="M161" s="168">
        <f t="shared" si="106"/>
        <v>13362.942512919939</v>
      </c>
      <c r="N161" s="168">
        <f t="shared" si="106"/>
        <v>14388.033509033723</v>
      </c>
      <c r="O161" s="168">
        <f t="shared" si="106"/>
        <v>14442.10063616439</v>
      </c>
      <c r="P161" s="168">
        <f t="shared" si="106"/>
        <v>11977.921418718399</v>
      </c>
      <c r="Q161" s="168">
        <f t="shared" si="106"/>
        <v>12173.740633297404</v>
      </c>
    </row>
    <row r="162" spans="1:17" ht="12.9" customHeight="1" x14ac:dyDescent="0.3">
      <c r="A162" s="158" t="s">
        <v>65</v>
      </c>
      <c r="B162" s="157">
        <f t="shared" ref="B162:Q162" si="107">B163</f>
        <v>12131.227016902252</v>
      </c>
      <c r="C162" s="157">
        <f t="shared" si="107"/>
        <v>13090.599758010469</v>
      </c>
      <c r="D162" s="157">
        <f t="shared" si="107"/>
        <v>12733.215055249553</v>
      </c>
      <c r="E162" s="157">
        <f t="shared" si="107"/>
        <v>13565.8524192762</v>
      </c>
      <c r="F162" s="157">
        <f t="shared" si="107"/>
        <v>13588.510082131654</v>
      </c>
      <c r="G162" s="157">
        <f t="shared" si="107"/>
        <v>13156.878592931844</v>
      </c>
      <c r="H162" s="157">
        <f t="shared" si="107"/>
        <v>12863.34224081568</v>
      </c>
      <c r="I162" s="157">
        <f t="shared" si="107"/>
        <v>11619.859178211436</v>
      </c>
      <c r="J162" s="157">
        <f t="shared" si="107"/>
        <v>11872.270378995056</v>
      </c>
      <c r="K162" s="157">
        <f t="shared" si="107"/>
        <v>11254.508612043719</v>
      </c>
      <c r="L162" s="157">
        <f t="shared" si="107"/>
        <v>12429.272481517877</v>
      </c>
      <c r="M162" s="157">
        <f t="shared" si="107"/>
        <v>9565.5627640406874</v>
      </c>
      <c r="N162" s="157">
        <f t="shared" si="107"/>
        <v>10518.921329523933</v>
      </c>
      <c r="O162" s="157">
        <f t="shared" si="107"/>
        <v>10599.649622565419</v>
      </c>
      <c r="P162" s="157">
        <f t="shared" si="107"/>
        <v>8333.1197593706511</v>
      </c>
      <c r="Q162" s="157">
        <f t="shared" si="107"/>
        <v>8648.6738644253837</v>
      </c>
    </row>
    <row r="163" spans="1:17" ht="12" customHeight="1" x14ac:dyDescent="0.3">
      <c r="A163" s="23" t="s">
        <v>60</v>
      </c>
      <c r="B163" s="57">
        <v>12131.227016902252</v>
      </c>
      <c r="C163" s="57">
        <v>13090.599758010469</v>
      </c>
      <c r="D163" s="57">
        <v>12733.215055249553</v>
      </c>
      <c r="E163" s="57">
        <v>13565.8524192762</v>
      </c>
      <c r="F163" s="57">
        <v>13588.510082131654</v>
      </c>
      <c r="G163" s="57">
        <v>13156.878592931844</v>
      </c>
      <c r="H163" s="57">
        <v>12863.34224081568</v>
      </c>
      <c r="I163" s="57">
        <v>11619.859178211436</v>
      </c>
      <c r="J163" s="57">
        <v>11872.270378995056</v>
      </c>
      <c r="K163" s="57">
        <v>11254.508612043719</v>
      </c>
      <c r="L163" s="57">
        <v>12429.272481517877</v>
      </c>
      <c r="M163" s="57">
        <v>9565.5627640406874</v>
      </c>
      <c r="N163" s="57">
        <v>10518.921329523933</v>
      </c>
      <c r="O163" s="57">
        <v>10599.649622565419</v>
      </c>
      <c r="P163" s="57">
        <v>8333.1197593706511</v>
      </c>
      <c r="Q163" s="57">
        <v>8648.6738644253837</v>
      </c>
    </row>
    <row r="164" spans="1:17" ht="12.9" customHeight="1" x14ac:dyDescent="0.3">
      <c r="A164" s="158" t="s">
        <v>112</v>
      </c>
      <c r="B164" s="157">
        <f t="shared" ref="B164:Q164" si="108">B165</f>
        <v>19.122570233724598</v>
      </c>
      <c r="C164" s="157">
        <f t="shared" si="108"/>
        <v>20.168243652369696</v>
      </c>
      <c r="D164" s="157">
        <f t="shared" si="108"/>
        <v>20.975287262384057</v>
      </c>
      <c r="E164" s="157">
        <f t="shared" si="108"/>
        <v>21.940284554594008</v>
      </c>
      <c r="F164" s="157">
        <f t="shared" si="108"/>
        <v>23.010105363877297</v>
      </c>
      <c r="G164" s="157">
        <f t="shared" si="108"/>
        <v>23.751533679381993</v>
      </c>
      <c r="H164" s="157">
        <f t="shared" si="108"/>
        <v>26.272696582441316</v>
      </c>
      <c r="I164" s="157">
        <f t="shared" si="108"/>
        <v>28.865496464305409</v>
      </c>
      <c r="J164" s="157">
        <f t="shared" si="108"/>
        <v>32.070305474625926</v>
      </c>
      <c r="K164" s="157">
        <f t="shared" si="108"/>
        <v>34.783717325520477</v>
      </c>
      <c r="L164" s="157">
        <f t="shared" si="108"/>
        <v>36.384106203194534</v>
      </c>
      <c r="M164" s="157">
        <f t="shared" si="108"/>
        <v>35.060056113304292</v>
      </c>
      <c r="N164" s="157">
        <f t="shared" si="108"/>
        <v>33.945044186759517</v>
      </c>
      <c r="O164" s="157">
        <f t="shared" si="108"/>
        <v>32.356877939207251</v>
      </c>
      <c r="P164" s="157">
        <f t="shared" si="108"/>
        <v>30.2187574104709</v>
      </c>
      <c r="Q164" s="157">
        <f t="shared" si="108"/>
        <v>29.150779434580901</v>
      </c>
    </row>
    <row r="165" spans="1:17" ht="12" customHeight="1" x14ac:dyDescent="0.3">
      <c r="A165" s="23" t="s">
        <v>60</v>
      </c>
      <c r="B165" s="156">
        <v>19.122570233724598</v>
      </c>
      <c r="C165" s="156">
        <v>20.168243652369696</v>
      </c>
      <c r="D165" s="156">
        <v>20.975287262384057</v>
      </c>
      <c r="E165" s="156">
        <v>21.940284554594008</v>
      </c>
      <c r="F165" s="156">
        <v>23.010105363877297</v>
      </c>
      <c r="G165" s="156">
        <v>23.751533679381993</v>
      </c>
      <c r="H165" s="156">
        <v>26.272696582441316</v>
      </c>
      <c r="I165" s="156">
        <v>28.865496464305409</v>
      </c>
      <c r="J165" s="156">
        <v>32.070305474625926</v>
      </c>
      <c r="K165" s="156">
        <v>34.783717325520477</v>
      </c>
      <c r="L165" s="156">
        <v>36.384106203194534</v>
      </c>
      <c r="M165" s="156">
        <v>35.060056113304292</v>
      </c>
      <c r="N165" s="156">
        <v>33.945044186759517</v>
      </c>
      <c r="O165" s="156">
        <v>32.356877939207251</v>
      </c>
      <c r="P165" s="156">
        <v>30.2187574104709</v>
      </c>
      <c r="Q165" s="156">
        <v>29.150779434580901</v>
      </c>
    </row>
    <row r="166" spans="1:17" ht="12" customHeight="1" x14ac:dyDescent="0.3">
      <c r="A166" s="158" t="s">
        <v>63</v>
      </c>
      <c r="B166" s="157">
        <f>SUM(B167:B168,B171:B172)</f>
        <v>2728.8679337874182</v>
      </c>
      <c r="C166" s="157">
        <f t="shared" ref="C166:Q166" si="109">SUM(C167:C168,C171:C172)</f>
        <v>2777.5640597824181</v>
      </c>
      <c r="D166" s="157">
        <f t="shared" si="109"/>
        <v>2793.935927409444</v>
      </c>
      <c r="E166" s="157">
        <f t="shared" si="109"/>
        <v>2901.7440282393554</v>
      </c>
      <c r="F166" s="157">
        <f t="shared" si="109"/>
        <v>2910.5488601316797</v>
      </c>
      <c r="G166" s="157">
        <f t="shared" si="109"/>
        <v>2888.0887396119165</v>
      </c>
      <c r="H166" s="157">
        <f t="shared" si="109"/>
        <v>2926.7103372569231</v>
      </c>
      <c r="I166" s="157">
        <f t="shared" si="109"/>
        <v>2862.4625038443996</v>
      </c>
      <c r="J166" s="157">
        <f t="shared" si="109"/>
        <v>2815.4789380716743</v>
      </c>
      <c r="K166" s="157">
        <f t="shared" si="109"/>
        <v>2759.8143470797991</v>
      </c>
      <c r="L166" s="157">
        <f t="shared" si="109"/>
        <v>2802.2041697392838</v>
      </c>
      <c r="M166" s="157">
        <f t="shared" si="109"/>
        <v>2693.1119106241026</v>
      </c>
      <c r="N166" s="157">
        <f t="shared" si="109"/>
        <v>2750.1328138593767</v>
      </c>
      <c r="O166" s="157">
        <f t="shared" si="109"/>
        <v>2727.4866920872628</v>
      </c>
      <c r="P166" s="157">
        <f t="shared" si="109"/>
        <v>2596.5571964908604</v>
      </c>
      <c r="Q166" s="157">
        <f t="shared" si="109"/>
        <v>2502.1669134510294</v>
      </c>
    </row>
    <row r="167" spans="1:17" ht="12" customHeight="1" x14ac:dyDescent="0.3">
      <c r="A167" s="167" t="s">
        <v>144</v>
      </c>
      <c r="B167" s="132">
        <v>1010.7737125640157</v>
      </c>
      <c r="C167" s="132">
        <v>1007.0755564006228</v>
      </c>
      <c r="D167" s="132">
        <v>1003.1796104240492</v>
      </c>
      <c r="E167" s="132">
        <v>1033.3312973050802</v>
      </c>
      <c r="F167" s="132">
        <v>1054.9307311611005</v>
      </c>
      <c r="G167" s="132">
        <v>1023.3469050371655</v>
      </c>
      <c r="H167" s="132">
        <v>973.77113709178434</v>
      </c>
      <c r="I167" s="132">
        <v>904.36980507726594</v>
      </c>
      <c r="J167" s="132">
        <v>851.90571316126693</v>
      </c>
      <c r="K167" s="132">
        <v>810.94379542377783</v>
      </c>
      <c r="L167" s="132">
        <v>809.60801787860271</v>
      </c>
      <c r="M167" s="132">
        <v>663.69078471796138</v>
      </c>
      <c r="N167" s="132">
        <v>630.35393340676819</v>
      </c>
      <c r="O167" s="132">
        <v>607.51791968981229</v>
      </c>
      <c r="P167" s="132">
        <v>500.68877603035912</v>
      </c>
      <c r="Q167" s="132">
        <v>455.22192304297846</v>
      </c>
    </row>
    <row r="168" spans="1:17" ht="12" customHeight="1" x14ac:dyDescent="0.3">
      <c r="A168" s="167" t="s">
        <v>143</v>
      </c>
      <c r="B168" s="132">
        <f t="shared" ref="B168" si="110">SUM(B169:B170)</f>
        <v>20.046093136440422</v>
      </c>
      <c r="C168" s="132">
        <f t="shared" ref="C168" si="111">SUM(C169:C170)</f>
        <v>22.159737701488194</v>
      </c>
      <c r="D168" s="132">
        <f t="shared" ref="D168" si="112">SUM(D169:D170)</f>
        <v>24.105960564868827</v>
      </c>
      <c r="E168" s="132">
        <f t="shared" ref="E168" si="113">SUM(E169:E170)</f>
        <v>28.172370249688754</v>
      </c>
      <c r="F168" s="132">
        <f t="shared" ref="F168" si="114">SUM(F169:F170)</f>
        <v>31.370746231005128</v>
      </c>
      <c r="G168" s="132">
        <f t="shared" ref="G168" si="115">SUM(G169:G170)</f>
        <v>35.59743650049171</v>
      </c>
      <c r="H168" s="132">
        <f t="shared" ref="H168" si="116">SUM(H169:H170)</f>
        <v>40.366699194374313</v>
      </c>
      <c r="I168" s="132">
        <f t="shared" ref="I168" si="117">SUM(I169:I170)</f>
        <v>46.025185305891235</v>
      </c>
      <c r="J168" s="132">
        <f t="shared" ref="J168" si="118">SUM(J169:J170)</f>
        <v>55.906528167830928</v>
      </c>
      <c r="K168" s="132">
        <f t="shared" ref="K168" si="119">SUM(K169:K170)</f>
        <v>66.722336165255754</v>
      </c>
      <c r="L168" s="132">
        <f t="shared" ref="L168" si="120">SUM(L169:L170)</f>
        <v>79.150994661334806</v>
      </c>
      <c r="M168" s="132">
        <f t="shared" ref="M168" si="121">SUM(M169:M170)</f>
        <v>80.088032868736462</v>
      </c>
      <c r="N168" s="132">
        <f t="shared" ref="N168" si="122">SUM(N169:N170)</f>
        <v>75.639722754361244</v>
      </c>
      <c r="O168" s="132">
        <f t="shared" ref="O168" si="123">SUM(O169:O170)</f>
        <v>78.722881085237674</v>
      </c>
      <c r="P168" s="132">
        <f t="shared" ref="P168" si="124">SUM(P169:P170)</f>
        <v>67.195727358083246</v>
      </c>
      <c r="Q168" s="132">
        <f t="shared" ref="Q168" si="125">SUM(Q169:Q170)</f>
        <v>59.887448774754333</v>
      </c>
    </row>
    <row r="169" spans="1:17" ht="12" customHeight="1" x14ac:dyDescent="0.3">
      <c r="A169" s="166" t="s">
        <v>57</v>
      </c>
      <c r="B169" s="165">
        <v>12.954479046445822</v>
      </c>
      <c r="C169" s="165">
        <v>14.449866212295698</v>
      </c>
      <c r="D169" s="165">
        <v>15.705945075206586</v>
      </c>
      <c r="E169" s="165">
        <v>18.565611914172322</v>
      </c>
      <c r="F169" s="165">
        <v>20.287822861065209</v>
      </c>
      <c r="G169" s="165">
        <v>23.354997265870942</v>
      </c>
      <c r="H169" s="165">
        <v>26.079869568003417</v>
      </c>
      <c r="I169" s="165">
        <v>28.922486330140682</v>
      </c>
      <c r="J169" s="165">
        <v>35.428490913819601</v>
      </c>
      <c r="K169" s="165">
        <v>43.29265004523586</v>
      </c>
      <c r="L169" s="165">
        <v>51.591125946008653</v>
      </c>
      <c r="M169" s="165">
        <v>52.858509464032828</v>
      </c>
      <c r="N169" s="165">
        <v>49.434866227140603</v>
      </c>
      <c r="O169" s="165">
        <v>52.058000083613784</v>
      </c>
      <c r="P169" s="165">
        <v>43.251027618595174</v>
      </c>
      <c r="Q169" s="165">
        <v>36.651038424773581</v>
      </c>
    </row>
    <row r="170" spans="1:17" ht="12" customHeight="1" x14ac:dyDescent="0.3">
      <c r="A170" s="147" t="s">
        <v>59</v>
      </c>
      <c r="B170" s="164">
        <v>7.0916140899945992</v>
      </c>
      <c r="C170" s="164">
        <v>7.7098714891924951</v>
      </c>
      <c r="D170" s="164">
        <v>8.4000154896622412</v>
      </c>
      <c r="E170" s="164">
        <v>9.6067583355164317</v>
      </c>
      <c r="F170" s="164">
        <v>11.08292336993992</v>
      </c>
      <c r="G170" s="164">
        <v>12.242439234620765</v>
      </c>
      <c r="H170" s="164">
        <v>14.286829626370896</v>
      </c>
      <c r="I170" s="164">
        <v>17.102698975750553</v>
      </c>
      <c r="J170" s="164">
        <v>20.478037254011326</v>
      </c>
      <c r="K170" s="164">
        <v>23.429686120019895</v>
      </c>
      <c r="L170" s="164">
        <v>27.559868715326157</v>
      </c>
      <c r="M170" s="164">
        <v>27.229523404703627</v>
      </c>
      <c r="N170" s="164">
        <v>26.204856527220645</v>
      </c>
      <c r="O170" s="164">
        <v>26.664881001623897</v>
      </c>
      <c r="P170" s="164">
        <v>23.944699739488069</v>
      </c>
      <c r="Q170" s="164">
        <v>23.236410349980751</v>
      </c>
    </row>
    <row r="171" spans="1:17" ht="12" customHeight="1" x14ac:dyDescent="0.3">
      <c r="A171" s="163" t="s">
        <v>142</v>
      </c>
      <c r="B171" s="162">
        <v>1650.7895926915523</v>
      </c>
      <c r="C171" s="162">
        <v>1696.7409299145463</v>
      </c>
      <c r="D171" s="162">
        <v>1706.0455175906648</v>
      </c>
      <c r="E171" s="162">
        <v>1761.1885167955552</v>
      </c>
      <c r="F171" s="162">
        <v>1741.4937478846659</v>
      </c>
      <c r="G171" s="162">
        <v>1727.6342764916021</v>
      </c>
      <c r="H171" s="162">
        <v>1794.2514325526686</v>
      </c>
      <c r="I171" s="162">
        <v>1778.8545069283168</v>
      </c>
      <c r="J171" s="162">
        <v>1760.137328671412</v>
      </c>
      <c r="K171" s="162">
        <v>1715.4747067732133</v>
      </c>
      <c r="L171" s="162">
        <v>1731.8239305920824</v>
      </c>
      <c r="M171" s="162">
        <v>1735.6738251199097</v>
      </c>
      <c r="N171" s="162">
        <v>1818.9424750205728</v>
      </c>
      <c r="O171" s="162">
        <v>1808.278856995541</v>
      </c>
      <c r="P171" s="162">
        <v>1787.4426693886589</v>
      </c>
      <c r="Q171" s="162">
        <v>1736.7994085376133</v>
      </c>
    </row>
    <row r="172" spans="1:17" ht="12" customHeight="1" x14ac:dyDescent="0.3">
      <c r="A172" s="161" t="s">
        <v>141</v>
      </c>
      <c r="B172" s="160">
        <f t="shared" ref="B172" si="126">SUM(B173:B174)</f>
        <v>47.258535395410021</v>
      </c>
      <c r="C172" s="160">
        <f t="shared" ref="C172" si="127">SUM(C173:C174)</f>
        <v>51.587835765760758</v>
      </c>
      <c r="D172" s="160">
        <f t="shared" ref="D172" si="128">SUM(D173:D174)</f>
        <v>60.604838829861322</v>
      </c>
      <c r="E172" s="160">
        <f t="shared" ref="E172" si="129">SUM(E173:E174)</f>
        <v>79.051843889031204</v>
      </c>
      <c r="F172" s="160">
        <f t="shared" ref="F172" si="130">SUM(F173:F174)</f>
        <v>82.753634854907929</v>
      </c>
      <c r="G172" s="160">
        <f t="shared" ref="G172" si="131">SUM(G173:G174)</f>
        <v>101.51012158265711</v>
      </c>
      <c r="H172" s="160">
        <f t="shared" ref="H172" si="132">SUM(H173:H174)</f>
        <v>118.32106841809566</v>
      </c>
      <c r="I172" s="160">
        <f t="shared" ref="I172" si="133">SUM(I173:I174)</f>
        <v>133.21300653292579</v>
      </c>
      <c r="J172" s="160">
        <f t="shared" ref="J172" si="134">SUM(J173:J174)</f>
        <v>147.52936807116438</v>
      </c>
      <c r="K172" s="160">
        <f t="shared" ref="K172" si="135">SUM(K173:K174)</f>
        <v>166.67350871755201</v>
      </c>
      <c r="L172" s="160">
        <f t="shared" ref="L172" si="136">SUM(L173:L174)</f>
        <v>181.62122660726391</v>
      </c>
      <c r="M172" s="160">
        <f t="shared" ref="M172" si="137">SUM(M173:M174)</f>
        <v>213.65926791749507</v>
      </c>
      <c r="N172" s="160">
        <f t="shared" ref="N172" si="138">SUM(N173:N174)</f>
        <v>225.19668267767446</v>
      </c>
      <c r="O172" s="160">
        <f t="shared" ref="O172" si="139">SUM(O173:O174)</f>
        <v>232.96703431667157</v>
      </c>
      <c r="P172" s="160">
        <f t="shared" ref="P172" si="140">SUM(P173:P174)</f>
        <v>241.23002371375915</v>
      </c>
      <c r="Q172" s="160">
        <f t="shared" ref="Q172" si="141">SUM(Q173:Q174)</f>
        <v>250.25813309568326</v>
      </c>
    </row>
    <row r="173" spans="1:17" ht="12" customHeight="1" x14ac:dyDescent="0.3">
      <c r="A173" s="148" t="s">
        <v>60</v>
      </c>
      <c r="B173" s="156">
        <v>36.102295520056707</v>
      </c>
      <c r="C173" s="156">
        <v>38.98057444703317</v>
      </c>
      <c r="D173" s="156">
        <v>45.445041464907383</v>
      </c>
      <c r="E173" s="156">
        <v>59.64374637411089</v>
      </c>
      <c r="F173" s="156">
        <v>61.883352591364627</v>
      </c>
      <c r="G173" s="156">
        <v>76.146658151410108</v>
      </c>
      <c r="H173" s="156">
        <v>88.07599722648385</v>
      </c>
      <c r="I173" s="156">
        <v>96.033437408986103</v>
      </c>
      <c r="J173" s="156">
        <v>107.41691805135669</v>
      </c>
      <c r="K173" s="156">
        <v>119.98800104176277</v>
      </c>
      <c r="L173" s="156">
        <v>129.44339331192876</v>
      </c>
      <c r="M173" s="156">
        <v>154.67090294925063</v>
      </c>
      <c r="N173" s="156">
        <v>163.07712363490171</v>
      </c>
      <c r="O173" s="156">
        <v>169.70746930752358</v>
      </c>
      <c r="P173" s="156">
        <v>173.35174995860854</v>
      </c>
      <c r="Q173" s="156">
        <v>180.40602531719361</v>
      </c>
    </row>
    <row r="174" spans="1:17" ht="12" customHeight="1" x14ac:dyDescent="0.3">
      <c r="A174" s="159" t="s">
        <v>59</v>
      </c>
      <c r="B174" s="57">
        <v>11.156239875353315</v>
      </c>
      <c r="C174" s="57">
        <v>12.607261318727589</v>
      </c>
      <c r="D174" s="57">
        <v>15.159797364953935</v>
      </c>
      <c r="E174" s="57">
        <v>19.408097514920311</v>
      </c>
      <c r="F174" s="57">
        <v>20.870282263543302</v>
      </c>
      <c r="G174" s="57">
        <v>25.363463431246998</v>
      </c>
      <c r="H174" s="57">
        <v>30.245071191611814</v>
      </c>
      <c r="I174" s="57">
        <v>37.179569123939693</v>
      </c>
      <c r="J174" s="57">
        <v>40.112450019807703</v>
      </c>
      <c r="K174" s="57">
        <v>46.685507675789253</v>
      </c>
      <c r="L174" s="57">
        <v>52.177833295335141</v>
      </c>
      <c r="M174" s="57">
        <v>58.988364968244454</v>
      </c>
      <c r="N174" s="57">
        <v>62.119559042772735</v>
      </c>
      <c r="O174" s="57">
        <v>63.259565009148005</v>
      </c>
      <c r="P174" s="57">
        <v>67.878273755150616</v>
      </c>
      <c r="Q174" s="57">
        <v>69.852107778489639</v>
      </c>
    </row>
    <row r="175" spans="1:17" ht="12" customHeight="1" x14ac:dyDescent="0.3">
      <c r="A175" s="158" t="s">
        <v>62</v>
      </c>
      <c r="B175" s="157">
        <f>SUM(B176:B177)</f>
        <v>1037.4929492001306</v>
      </c>
      <c r="C175" s="157">
        <f t="shared" ref="C175:Q175" si="142">SUM(C176:C177)</f>
        <v>1056.0759269245139</v>
      </c>
      <c r="D175" s="157">
        <f t="shared" si="142"/>
        <v>1066.0314682444289</v>
      </c>
      <c r="E175" s="157">
        <f t="shared" si="142"/>
        <v>1106.7063391415277</v>
      </c>
      <c r="F175" s="157">
        <f t="shared" si="142"/>
        <v>1115.917404971334</v>
      </c>
      <c r="G175" s="157">
        <f t="shared" si="142"/>
        <v>1112.528810367015</v>
      </c>
      <c r="H175" s="157">
        <f t="shared" si="142"/>
        <v>1118.035150356754</v>
      </c>
      <c r="I175" s="157">
        <f t="shared" si="142"/>
        <v>1105.8832890820129</v>
      </c>
      <c r="J175" s="157">
        <f t="shared" si="142"/>
        <v>1117.2301119540994</v>
      </c>
      <c r="K175" s="157">
        <f t="shared" si="142"/>
        <v>1104.4008851997569</v>
      </c>
      <c r="L175" s="157">
        <f t="shared" si="142"/>
        <v>1132.9716400268758</v>
      </c>
      <c r="M175" s="157">
        <f t="shared" si="142"/>
        <v>1069.2077821418441</v>
      </c>
      <c r="N175" s="157">
        <f t="shared" si="142"/>
        <v>1085.0343214636544</v>
      </c>
      <c r="O175" s="157">
        <f t="shared" si="142"/>
        <v>1082.6074435725006</v>
      </c>
      <c r="P175" s="157">
        <f t="shared" si="142"/>
        <v>1018.0257054464183</v>
      </c>
      <c r="Q175" s="157">
        <f t="shared" si="142"/>
        <v>993.74907598641062</v>
      </c>
    </row>
    <row r="176" spans="1:17" ht="12" customHeight="1" x14ac:dyDescent="0.3">
      <c r="A176" s="23" t="s">
        <v>57</v>
      </c>
      <c r="B176" s="156">
        <v>348.3364155075555</v>
      </c>
      <c r="C176" s="156">
        <v>357.68398993040165</v>
      </c>
      <c r="D176" s="156">
        <v>348.46443077015846</v>
      </c>
      <c r="E176" s="156">
        <v>353.96330168796044</v>
      </c>
      <c r="F176" s="156">
        <v>372.47309052259862</v>
      </c>
      <c r="G176" s="156">
        <v>348.22290533342209</v>
      </c>
      <c r="H176" s="156">
        <v>318.0410279371992</v>
      </c>
      <c r="I176" s="156">
        <v>266.52951189415893</v>
      </c>
      <c r="J176" s="156">
        <v>307.83625446488423</v>
      </c>
      <c r="K176" s="156">
        <v>285.68555106579157</v>
      </c>
      <c r="L176" s="156">
        <v>318.30227466611331</v>
      </c>
      <c r="M176" s="156">
        <v>267.76018773674031</v>
      </c>
      <c r="N176" s="156">
        <v>264.11568873744488</v>
      </c>
      <c r="O176" s="156">
        <v>269.81869473031753</v>
      </c>
      <c r="P176" s="156">
        <v>226.99567690503662</v>
      </c>
      <c r="Q176" s="156">
        <v>213.63272100176303</v>
      </c>
    </row>
    <row r="177" spans="1:17" ht="12" customHeight="1" x14ac:dyDescent="0.3">
      <c r="A177" s="29" t="s">
        <v>140</v>
      </c>
      <c r="B177" s="57">
        <v>689.15653369257507</v>
      </c>
      <c r="C177" s="57">
        <v>698.39193699411214</v>
      </c>
      <c r="D177" s="57">
        <v>717.56703747427036</v>
      </c>
      <c r="E177" s="57">
        <v>752.74303745356735</v>
      </c>
      <c r="F177" s="57">
        <v>743.44431444873533</v>
      </c>
      <c r="G177" s="57">
        <v>764.30590503359292</v>
      </c>
      <c r="H177" s="57">
        <v>799.99412241955486</v>
      </c>
      <c r="I177" s="57">
        <v>839.35377718785389</v>
      </c>
      <c r="J177" s="57">
        <v>809.39385748921518</v>
      </c>
      <c r="K177" s="57">
        <v>818.71533413396537</v>
      </c>
      <c r="L177" s="57">
        <v>814.66936536076253</v>
      </c>
      <c r="M177" s="57">
        <v>801.44759440510381</v>
      </c>
      <c r="N177" s="57">
        <v>820.91863272620947</v>
      </c>
      <c r="O177" s="57">
        <v>812.78874884218317</v>
      </c>
      <c r="P177" s="57">
        <v>791.03002854138174</v>
      </c>
      <c r="Q177" s="57">
        <v>780.11635498464761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175</v>
      </c>
    </row>
    <row r="3" spans="1:17" ht="12" customHeight="1" x14ac:dyDescent="0.3">
      <c r="A3" s="152" t="s">
        <v>172</v>
      </c>
      <c r="B3" s="168">
        <f>SUM(B4,B7,B9,B19)</f>
        <v>5787.1740501437052</v>
      </c>
      <c r="C3" s="168">
        <f t="shared" ref="C3:Q3" si="0">SUM(C4,C7,C9,C19)</f>
        <v>5857.6773521609075</v>
      </c>
      <c r="D3" s="168">
        <f t="shared" si="0"/>
        <v>5894.5468620735428</v>
      </c>
      <c r="E3" s="168">
        <f t="shared" si="0"/>
        <v>5699.9994762360548</v>
      </c>
      <c r="F3" s="168">
        <f t="shared" si="0"/>
        <v>5584.9052728632323</v>
      </c>
      <c r="G3" s="168">
        <f t="shared" si="0"/>
        <v>5581.6153956389717</v>
      </c>
      <c r="H3" s="168">
        <f t="shared" si="0"/>
        <v>6072.6309928585979</v>
      </c>
      <c r="I3" s="168">
        <f t="shared" si="0"/>
        <v>5591.437197146055</v>
      </c>
      <c r="J3" s="168">
        <f t="shared" si="0"/>
        <v>5942.6109268069104</v>
      </c>
      <c r="K3" s="168">
        <f t="shared" si="0"/>
        <v>5928.502183929445</v>
      </c>
      <c r="L3" s="168">
        <f t="shared" si="0"/>
        <v>6867.7028383777206</v>
      </c>
      <c r="M3" s="168">
        <f t="shared" si="0"/>
        <v>6126.755295500534</v>
      </c>
      <c r="N3" s="168">
        <f t="shared" si="0"/>
        <v>6226.0204665131396</v>
      </c>
      <c r="O3" s="168">
        <f t="shared" si="0"/>
        <v>6014.7795731295628</v>
      </c>
      <c r="P3" s="168">
        <f t="shared" si="0"/>
        <v>5421.5206203100142</v>
      </c>
      <c r="Q3" s="168">
        <f t="shared" si="0"/>
        <v>5351.3663435227318</v>
      </c>
    </row>
    <row r="4" spans="1:17" ht="12.9" customHeight="1" x14ac:dyDescent="0.3">
      <c r="A4" s="158" t="s">
        <v>65</v>
      </c>
      <c r="B4" s="157">
        <f t="shared" ref="B4:Q4" si="1">SUM(B5:B6)</f>
        <v>4476.7964863693242</v>
      </c>
      <c r="C4" s="157">
        <f t="shared" si="1"/>
        <v>4586.0834067448368</v>
      </c>
      <c r="D4" s="157">
        <f t="shared" si="1"/>
        <v>4573.1473501798364</v>
      </c>
      <c r="E4" s="157">
        <f t="shared" si="1"/>
        <v>4358.7888488943818</v>
      </c>
      <c r="F4" s="157">
        <f t="shared" si="1"/>
        <v>4241.0509465381419</v>
      </c>
      <c r="G4" s="157">
        <f t="shared" si="1"/>
        <v>4234.6267420253853</v>
      </c>
      <c r="H4" s="157">
        <f t="shared" si="1"/>
        <v>4648.6569380335413</v>
      </c>
      <c r="I4" s="157">
        <f t="shared" si="1"/>
        <v>4173.9765290208934</v>
      </c>
      <c r="J4" s="157">
        <f t="shared" si="1"/>
        <v>4450.8232375964571</v>
      </c>
      <c r="K4" s="157">
        <f t="shared" si="1"/>
        <v>4429.8993021098504</v>
      </c>
      <c r="L4" s="157">
        <f t="shared" si="1"/>
        <v>5291.8624148662166</v>
      </c>
      <c r="M4" s="157">
        <f t="shared" si="1"/>
        <v>4536.3625941029077</v>
      </c>
      <c r="N4" s="157">
        <f t="shared" si="1"/>
        <v>4650.4718685071766</v>
      </c>
      <c r="O4" s="157">
        <f t="shared" si="1"/>
        <v>4493.4823313590568</v>
      </c>
      <c r="P4" s="157">
        <f t="shared" si="1"/>
        <v>3927.0306586109346</v>
      </c>
      <c r="Q4" s="157">
        <f t="shared" si="1"/>
        <v>3898.2956708252059</v>
      </c>
    </row>
    <row r="5" spans="1:17" ht="12" customHeight="1" x14ac:dyDescent="0.3">
      <c r="A5" s="23" t="s">
        <v>58</v>
      </c>
      <c r="B5" s="156">
        <v>4438.8752736753231</v>
      </c>
      <c r="C5" s="156">
        <v>4547.1871230541765</v>
      </c>
      <c r="D5" s="156">
        <v>4539.9770427478206</v>
      </c>
      <c r="E5" s="156">
        <v>4307.6743926067993</v>
      </c>
      <c r="F5" s="156">
        <v>4192.0791669512419</v>
      </c>
      <c r="G5" s="156">
        <v>4190.5198151583108</v>
      </c>
      <c r="H5" s="156">
        <v>4593.9078077555832</v>
      </c>
      <c r="I5" s="156">
        <v>4126.7282603662688</v>
      </c>
      <c r="J5" s="156">
        <v>4399.9665956520994</v>
      </c>
      <c r="K5" s="156">
        <v>4381.2129099681697</v>
      </c>
      <c r="L5" s="156">
        <v>5232.8820300091365</v>
      </c>
      <c r="M5" s="156">
        <v>4484.0753211488463</v>
      </c>
      <c r="N5" s="156">
        <v>4599.322284830193</v>
      </c>
      <c r="O5" s="156">
        <v>4443.7964272980926</v>
      </c>
      <c r="P5" s="156">
        <v>3876.4298186006886</v>
      </c>
      <c r="Q5" s="156">
        <v>3843.822817741544</v>
      </c>
    </row>
    <row r="6" spans="1:17" ht="12" customHeight="1" x14ac:dyDescent="0.3">
      <c r="A6" s="23" t="s">
        <v>60</v>
      </c>
      <c r="B6" s="156">
        <v>37.921212694000829</v>
      </c>
      <c r="C6" s="156">
        <v>38.896283690660375</v>
      </c>
      <c r="D6" s="156">
        <v>33.170307432015349</v>
      </c>
      <c r="E6" s="156">
        <v>51.114456287582811</v>
      </c>
      <c r="F6" s="156">
        <v>48.971779586900531</v>
      </c>
      <c r="G6" s="156">
        <v>44.106926867074549</v>
      </c>
      <c r="H6" s="156">
        <v>54.749130277957775</v>
      </c>
      <c r="I6" s="156">
        <v>47.248268654624113</v>
      </c>
      <c r="J6" s="156">
        <v>50.856641944357456</v>
      </c>
      <c r="K6" s="156">
        <v>48.686392141680564</v>
      </c>
      <c r="L6" s="156">
        <v>58.980384857080168</v>
      </c>
      <c r="M6" s="156">
        <v>52.28727295406091</v>
      </c>
      <c r="N6" s="156">
        <v>51.149583676983902</v>
      </c>
      <c r="O6" s="156">
        <v>49.685904060964226</v>
      </c>
      <c r="P6" s="156">
        <v>50.600840010246159</v>
      </c>
      <c r="Q6" s="156">
        <v>54.47285308366191</v>
      </c>
    </row>
    <row r="7" spans="1:17" ht="12.9" customHeight="1" x14ac:dyDescent="0.3">
      <c r="A7" s="158" t="s">
        <v>112</v>
      </c>
      <c r="B7" s="157">
        <f t="shared" ref="B7:Q7" si="2">B8</f>
        <v>6.5242691589923894</v>
      </c>
      <c r="C7" s="157">
        <f t="shared" si="2"/>
        <v>6.9099939932843801</v>
      </c>
      <c r="D7" s="157">
        <f t="shared" si="2"/>
        <v>5.5867792608662254</v>
      </c>
      <c r="E7" s="157">
        <f t="shared" si="2"/>
        <v>5.6901070578575235</v>
      </c>
      <c r="F7" s="157">
        <f t="shared" si="2"/>
        <v>6.3395196362912767</v>
      </c>
      <c r="G7" s="157">
        <f t="shared" si="2"/>
        <v>6.858669305271043</v>
      </c>
      <c r="H7" s="157">
        <f t="shared" si="2"/>
        <v>8.3554358256522505</v>
      </c>
      <c r="I7" s="157">
        <f t="shared" si="2"/>
        <v>9.630048685200892</v>
      </c>
      <c r="J7" s="157">
        <f t="shared" si="2"/>
        <v>11.305310019744686</v>
      </c>
      <c r="K7" s="157">
        <f t="shared" si="2"/>
        <v>13.181127833101307</v>
      </c>
      <c r="L7" s="157">
        <f t="shared" si="2"/>
        <v>15.875124990219801</v>
      </c>
      <c r="M7" s="157">
        <f t="shared" si="2"/>
        <v>16.802911245712426</v>
      </c>
      <c r="N7" s="157">
        <f t="shared" si="2"/>
        <v>16.857743468109639</v>
      </c>
      <c r="O7" s="157">
        <f t="shared" si="2"/>
        <v>15.332800674391757</v>
      </c>
      <c r="P7" s="157">
        <f t="shared" si="2"/>
        <v>16.713209467174199</v>
      </c>
      <c r="Q7" s="157">
        <f t="shared" si="2"/>
        <v>17.2457547109126</v>
      </c>
    </row>
    <row r="8" spans="1:17" ht="12" customHeight="1" x14ac:dyDescent="0.3">
      <c r="A8" s="23" t="s">
        <v>60</v>
      </c>
      <c r="B8" s="156">
        <v>6.5242691589923894</v>
      </c>
      <c r="C8" s="156">
        <v>6.9099939932843801</v>
      </c>
      <c r="D8" s="156">
        <v>5.5867792608662254</v>
      </c>
      <c r="E8" s="156">
        <v>5.6901070578575235</v>
      </c>
      <c r="F8" s="156">
        <v>6.3395196362912767</v>
      </c>
      <c r="G8" s="156">
        <v>6.858669305271043</v>
      </c>
      <c r="H8" s="156">
        <v>8.3554358256522505</v>
      </c>
      <c r="I8" s="156">
        <v>9.630048685200892</v>
      </c>
      <c r="J8" s="156">
        <v>11.305310019744686</v>
      </c>
      <c r="K8" s="156">
        <v>13.181127833101307</v>
      </c>
      <c r="L8" s="156">
        <v>15.875124990219801</v>
      </c>
      <c r="M8" s="156">
        <v>16.802911245712426</v>
      </c>
      <c r="N8" s="156">
        <v>16.857743468109639</v>
      </c>
      <c r="O8" s="156">
        <v>15.332800674391757</v>
      </c>
      <c r="P8" s="156">
        <v>16.713209467174199</v>
      </c>
      <c r="Q8" s="156">
        <v>17.2457547109126</v>
      </c>
    </row>
    <row r="9" spans="1:17" ht="12" customHeight="1" x14ac:dyDescent="0.3">
      <c r="A9" s="158" t="s">
        <v>63</v>
      </c>
      <c r="B9" s="157">
        <f>SUM(B10:B12,B15:B16)</f>
        <v>938.65562220220784</v>
      </c>
      <c r="C9" s="157">
        <f t="shared" ref="C9:Q9" si="3">SUM(C10:C12,C15:C16)</f>
        <v>909.80719720419665</v>
      </c>
      <c r="D9" s="157">
        <f t="shared" si="3"/>
        <v>934.8863552256156</v>
      </c>
      <c r="E9" s="157">
        <f t="shared" si="3"/>
        <v>909.88618113824282</v>
      </c>
      <c r="F9" s="157">
        <f t="shared" si="3"/>
        <v>905.2078807288467</v>
      </c>
      <c r="G9" s="157">
        <f t="shared" si="3"/>
        <v>899.88474184957818</v>
      </c>
      <c r="H9" s="157">
        <f t="shared" si="3"/>
        <v>947.72860023396993</v>
      </c>
      <c r="I9" s="157">
        <f t="shared" si="3"/>
        <v>939.33536936241239</v>
      </c>
      <c r="J9" s="157">
        <f t="shared" si="3"/>
        <v>991.1760636038623</v>
      </c>
      <c r="K9" s="157">
        <f t="shared" si="3"/>
        <v>997.27807463913666</v>
      </c>
      <c r="L9" s="157">
        <f t="shared" si="3"/>
        <v>1044.5012575731744</v>
      </c>
      <c r="M9" s="157">
        <f t="shared" si="3"/>
        <v>1057.6258045282552</v>
      </c>
      <c r="N9" s="157">
        <f t="shared" si="3"/>
        <v>1048.8934458714789</v>
      </c>
      <c r="O9" s="157">
        <f t="shared" si="3"/>
        <v>1011.5598047685392</v>
      </c>
      <c r="P9" s="157">
        <f t="shared" si="3"/>
        <v>990.7261003250261</v>
      </c>
      <c r="Q9" s="157">
        <f t="shared" si="3"/>
        <v>958.51454046163099</v>
      </c>
    </row>
    <row r="10" spans="1:17" ht="12" customHeight="1" x14ac:dyDescent="0.3">
      <c r="A10" s="167" t="s">
        <v>171</v>
      </c>
      <c r="B10" s="132">
        <v>430.24273886669903</v>
      </c>
      <c r="C10" s="132">
        <v>432.27730293210675</v>
      </c>
      <c r="D10" s="132">
        <v>485.59069500503136</v>
      </c>
      <c r="E10" s="132">
        <v>489.54100342451676</v>
      </c>
      <c r="F10" s="132">
        <v>517.5696802272787</v>
      </c>
      <c r="G10" s="132">
        <v>555.79149537817557</v>
      </c>
      <c r="H10" s="132">
        <v>608.40068668105926</v>
      </c>
      <c r="I10" s="132">
        <v>604.16579563151561</v>
      </c>
      <c r="J10" s="132">
        <v>641.60404365641307</v>
      </c>
      <c r="K10" s="132">
        <v>663.48986674431455</v>
      </c>
      <c r="L10" s="132">
        <v>699.6281917834234</v>
      </c>
      <c r="M10" s="132">
        <v>705.33352701109868</v>
      </c>
      <c r="N10" s="132">
        <v>715.32732193666595</v>
      </c>
      <c r="O10" s="132">
        <v>701.00276295398521</v>
      </c>
      <c r="P10" s="132">
        <v>700.00361835354136</v>
      </c>
      <c r="Q10" s="132">
        <v>684.13548478513258</v>
      </c>
    </row>
    <row r="11" spans="1:17" ht="12" customHeight="1" x14ac:dyDescent="0.3">
      <c r="A11" s="167" t="s">
        <v>144</v>
      </c>
      <c r="B11" s="132">
        <v>163.86011539774157</v>
      </c>
      <c r="C11" s="132">
        <v>156.96541791471674</v>
      </c>
      <c r="D11" s="132">
        <v>149.38559714180528</v>
      </c>
      <c r="E11" s="132">
        <v>147.8989487069816</v>
      </c>
      <c r="F11" s="132">
        <v>143.84488071242413</v>
      </c>
      <c r="G11" s="132">
        <v>141.85241783149257</v>
      </c>
      <c r="H11" s="132">
        <v>143.47575036441603</v>
      </c>
      <c r="I11" s="132">
        <v>142.59321448977511</v>
      </c>
      <c r="J11" s="132">
        <v>149.04352376875966</v>
      </c>
      <c r="K11" s="132">
        <v>141.44595837132169</v>
      </c>
      <c r="L11" s="132">
        <v>140.00951745862807</v>
      </c>
      <c r="M11" s="132">
        <v>125.78621309236513</v>
      </c>
      <c r="N11" s="132">
        <v>115.04154212500244</v>
      </c>
      <c r="O11" s="132">
        <v>103.09721677675508</v>
      </c>
      <c r="P11" s="132">
        <v>99.46440991829364</v>
      </c>
      <c r="Q11" s="132">
        <v>91.217074669445665</v>
      </c>
    </row>
    <row r="12" spans="1:17" ht="12" customHeight="1" x14ac:dyDescent="0.3">
      <c r="A12" s="167" t="s">
        <v>143</v>
      </c>
      <c r="B12" s="132">
        <f>SUM(B13:B14)</f>
        <v>2.6135760614407264</v>
      </c>
      <c r="C12" s="132">
        <f t="shared" ref="C12:Q12" si="4">SUM(C13:C14)</f>
        <v>2.7844636595864092</v>
      </c>
      <c r="D12" s="132">
        <f t="shared" si="4"/>
        <v>2.5675745867068751</v>
      </c>
      <c r="E12" s="132">
        <f t="shared" si="4"/>
        <v>2.7032010059616569</v>
      </c>
      <c r="F12" s="132">
        <f t="shared" si="4"/>
        <v>2.6501569566669669</v>
      </c>
      <c r="G12" s="132">
        <f t="shared" si="4"/>
        <v>2.7231634436118326</v>
      </c>
      <c r="H12" s="132">
        <f t="shared" si="4"/>
        <v>3.0796406407083943</v>
      </c>
      <c r="I12" s="132">
        <f t="shared" si="4"/>
        <v>3.622037433817126</v>
      </c>
      <c r="J12" s="132">
        <f t="shared" si="4"/>
        <v>4.3438629092830396</v>
      </c>
      <c r="K12" s="132">
        <f t="shared" si="4"/>
        <v>6.2439552244427894</v>
      </c>
      <c r="L12" s="132">
        <f t="shared" si="4"/>
        <v>7.5203261297312896</v>
      </c>
      <c r="M12" s="132">
        <f t="shared" si="4"/>
        <v>7.7709620753728021</v>
      </c>
      <c r="N12" s="132">
        <f t="shared" si="4"/>
        <v>7.4158719418252446</v>
      </c>
      <c r="O12" s="132">
        <f t="shared" si="4"/>
        <v>8.1707597747573253</v>
      </c>
      <c r="P12" s="132">
        <f t="shared" si="4"/>
        <v>9.7567515733773966</v>
      </c>
      <c r="Q12" s="132">
        <f t="shared" si="4"/>
        <v>10.932829101145327</v>
      </c>
    </row>
    <row r="13" spans="1:17" ht="12" customHeight="1" x14ac:dyDescent="0.3">
      <c r="A13" s="166" t="s">
        <v>57</v>
      </c>
      <c r="B13" s="165">
        <v>1.4605684708987157</v>
      </c>
      <c r="C13" s="165">
        <v>1.5739342039993502</v>
      </c>
      <c r="D13" s="165">
        <v>1.5025373565042519</v>
      </c>
      <c r="E13" s="165">
        <v>1.5990765253357548</v>
      </c>
      <c r="F13" s="165">
        <v>1.5400225436091135</v>
      </c>
      <c r="G13" s="165">
        <v>1.5979125396096516</v>
      </c>
      <c r="H13" s="165">
        <v>1.8207139157394696</v>
      </c>
      <c r="I13" s="165">
        <v>2.1281363337809185</v>
      </c>
      <c r="J13" s="165">
        <v>2.5703247571926529</v>
      </c>
      <c r="K13" s="165">
        <v>3.8260103793196683</v>
      </c>
      <c r="L13" s="165">
        <v>4.7034102342711126</v>
      </c>
      <c r="M13" s="165">
        <v>4.8624802479835143</v>
      </c>
      <c r="N13" s="165">
        <v>4.618717715006456</v>
      </c>
      <c r="O13" s="165">
        <v>5.4678017422073975</v>
      </c>
      <c r="P13" s="165">
        <v>6.5765128601955709</v>
      </c>
      <c r="Q13" s="165">
        <v>7.4687734790762903</v>
      </c>
    </row>
    <row r="14" spans="1:17" ht="12" customHeight="1" x14ac:dyDescent="0.3">
      <c r="A14" s="147" t="s">
        <v>59</v>
      </c>
      <c r="B14" s="164">
        <v>1.153007590542011</v>
      </c>
      <c r="C14" s="164">
        <v>1.2105294555870589</v>
      </c>
      <c r="D14" s="164">
        <v>1.0650372302026232</v>
      </c>
      <c r="E14" s="164">
        <v>1.1041244806259021</v>
      </c>
      <c r="F14" s="164">
        <v>1.1101344130578532</v>
      </c>
      <c r="G14" s="164">
        <v>1.125250904002181</v>
      </c>
      <c r="H14" s="164">
        <v>1.2589267249689249</v>
      </c>
      <c r="I14" s="164">
        <v>1.4939011000362072</v>
      </c>
      <c r="J14" s="164">
        <v>1.7735381520903863</v>
      </c>
      <c r="K14" s="164">
        <v>2.4179448451231211</v>
      </c>
      <c r="L14" s="164">
        <v>2.816915895460177</v>
      </c>
      <c r="M14" s="164">
        <v>2.9084818273892874</v>
      </c>
      <c r="N14" s="164">
        <v>2.7971542268187886</v>
      </c>
      <c r="O14" s="164">
        <v>2.7029580325499287</v>
      </c>
      <c r="P14" s="164">
        <v>3.1802387131818257</v>
      </c>
      <c r="Q14" s="164">
        <v>3.4640556220690359</v>
      </c>
    </row>
    <row r="15" spans="1:17" ht="12" customHeight="1" x14ac:dyDescent="0.3">
      <c r="A15" s="163" t="s">
        <v>142</v>
      </c>
      <c r="B15" s="162">
        <v>335.10253954858797</v>
      </c>
      <c r="C15" s="162">
        <v>310.66410069722508</v>
      </c>
      <c r="D15" s="162">
        <v>290.6934523674617</v>
      </c>
      <c r="E15" s="162">
        <v>262.35066319035019</v>
      </c>
      <c r="F15" s="162">
        <v>234.14073910368936</v>
      </c>
      <c r="G15" s="162">
        <v>192.21345452131976</v>
      </c>
      <c r="H15" s="162">
        <v>183.99833554778144</v>
      </c>
      <c r="I15" s="162">
        <v>178.81192318708258</v>
      </c>
      <c r="J15" s="162">
        <v>184.60808478662713</v>
      </c>
      <c r="K15" s="162">
        <v>172.34529968735583</v>
      </c>
      <c r="L15" s="162">
        <v>179.09875062343949</v>
      </c>
      <c r="M15" s="162">
        <v>195.96734069688583</v>
      </c>
      <c r="N15" s="162">
        <v>190.487425548293</v>
      </c>
      <c r="O15" s="162">
        <v>178.97094234099603</v>
      </c>
      <c r="P15" s="162">
        <v>162.36119556527802</v>
      </c>
      <c r="Q15" s="162">
        <v>152.88632500124325</v>
      </c>
    </row>
    <row r="16" spans="1:17" ht="12" customHeight="1" x14ac:dyDescent="0.3">
      <c r="A16" s="161" t="s">
        <v>141</v>
      </c>
      <c r="B16" s="160">
        <f>SUM(B17:B18)</f>
        <v>6.8366523277385154</v>
      </c>
      <c r="C16" s="160">
        <f t="shared" ref="C16:Q16" si="5">SUM(C17:C18)</f>
        <v>7.1159120005617638</v>
      </c>
      <c r="D16" s="160">
        <f t="shared" si="5"/>
        <v>6.6490361246104577</v>
      </c>
      <c r="E16" s="160">
        <f t="shared" si="5"/>
        <v>7.3923648104325732</v>
      </c>
      <c r="F16" s="160">
        <f t="shared" si="5"/>
        <v>7.0024237287875275</v>
      </c>
      <c r="G16" s="160">
        <f t="shared" si="5"/>
        <v>7.30421067497827</v>
      </c>
      <c r="H16" s="160">
        <f t="shared" si="5"/>
        <v>8.7741870000047371</v>
      </c>
      <c r="I16" s="160">
        <f t="shared" si="5"/>
        <v>10.142398620222053</v>
      </c>
      <c r="J16" s="160">
        <f t="shared" si="5"/>
        <v>11.576548482779387</v>
      </c>
      <c r="K16" s="160">
        <f t="shared" si="5"/>
        <v>13.752994611701871</v>
      </c>
      <c r="L16" s="160">
        <f t="shared" si="5"/>
        <v>18.244471577952289</v>
      </c>
      <c r="M16" s="160">
        <f t="shared" si="5"/>
        <v>22.76776165253262</v>
      </c>
      <c r="N16" s="160">
        <f t="shared" si="5"/>
        <v>20.621284319692336</v>
      </c>
      <c r="O16" s="160">
        <f t="shared" si="5"/>
        <v>20.318122922045401</v>
      </c>
      <c r="P16" s="160">
        <f t="shared" si="5"/>
        <v>19.140124914535757</v>
      </c>
      <c r="Q16" s="160">
        <f t="shared" si="5"/>
        <v>19.342826904664179</v>
      </c>
    </row>
    <row r="17" spans="1:17" ht="12" customHeight="1" x14ac:dyDescent="0.3">
      <c r="A17" s="148" t="s">
        <v>60</v>
      </c>
      <c r="B17" s="156">
        <v>4.4936049469413675</v>
      </c>
      <c r="C17" s="156">
        <v>4.7559861755067949</v>
      </c>
      <c r="D17" s="156">
        <v>4.6079312753987827</v>
      </c>
      <c r="E17" s="156">
        <v>5.2076118995014093</v>
      </c>
      <c r="F17" s="156">
        <v>4.8650156248484739</v>
      </c>
      <c r="G17" s="156">
        <v>5.0790358794133095</v>
      </c>
      <c r="H17" s="156">
        <v>6.1625689121134242</v>
      </c>
      <c r="I17" s="156">
        <v>6.9424391869458981</v>
      </c>
      <c r="J17" s="156">
        <v>8.1006441701594856</v>
      </c>
      <c r="K17" s="156">
        <v>9.5892983328275179</v>
      </c>
      <c r="L17" s="156">
        <v>12.696089930546893</v>
      </c>
      <c r="M17" s="156">
        <v>16.279482410824698</v>
      </c>
      <c r="N17" s="156">
        <v>14.564136400625364</v>
      </c>
      <c r="O17" s="156">
        <v>14.422071174292519</v>
      </c>
      <c r="P17" s="156">
        <v>13.558517024105443</v>
      </c>
      <c r="Q17" s="156">
        <v>13.823496599698331</v>
      </c>
    </row>
    <row r="18" spans="1:17" ht="12" customHeight="1" x14ac:dyDescent="0.3">
      <c r="A18" s="148" t="s">
        <v>59</v>
      </c>
      <c r="B18" s="156">
        <v>2.3430473807971479</v>
      </c>
      <c r="C18" s="156">
        <v>2.3599258250549693</v>
      </c>
      <c r="D18" s="156">
        <v>2.0411048492116746</v>
      </c>
      <c r="E18" s="156">
        <v>2.1847529109311634</v>
      </c>
      <c r="F18" s="156">
        <v>2.1374081039390536</v>
      </c>
      <c r="G18" s="156">
        <v>2.2251747955649606</v>
      </c>
      <c r="H18" s="156">
        <v>2.6116180878913129</v>
      </c>
      <c r="I18" s="156">
        <v>3.1999594332761543</v>
      </c>
      <c r="J18" s="156">
        <v>3.4759043126199018</v>
      </c>
      <c r="K18" s="156">
        <v>4.1636962788743528</v>
      </c>
      <c r="L18" s="156">
        <v>5.5483816474053942</v>
      </c>
      <c r="M18" s="156">
        <v>6.4882792417079225</v>
      </c>
      <c r="N18" s="156">
        <v>6.0571479190669715</v>
      </c>
      <c r="O18" s="156">
        <v>5.8960517477528818</v>
      </c>
      <c r="P18" s="156">
        <v>5.5816078904303144</v>
      </c>
      <c r="Q18" s="156">
        <v>5.5193303049658491</v>
      </c>
    </row>
    <row r="19" spans="1:17" ht="12" customHeight="1" x14ac:dyDescent="0.3">
      <c r="A19" s="158" t="s">
        <v>62</v>
      </c>
      <c r="B19" s="157">
        <f>SUM(B20:B22)</f>
        <v>365.19767241318095</v>
      </c>
      <c r="C19" s="157">
        <f t="shared" ref="C19:Q19" si="6">SUM(C20:C22)</f>
        <v>354.87675421859001</v>
      </c>
      <c r="D19" s="157">
        <f t="shared" si="6"/>
        <v>380.92637740722529</v>
      </c>
      <c r="E19" s="157">
        <f t="shared" si="6"/>
        <v>425.63433914557214</v>
      </c>
      <c r="F19" s="157">
        <f t="shared" si="6"/>
        <v>432.30692595995271</v>
      </c>
      <c r="G19" s="157">
        <f t="shared" si="6"/>
        <v>440.24524245873715</v>
      </c>
      <c r="H19" s="157">
        <f t="shared" si="6"/>
        <v>467.89001876543415</v>
      </c>
      <c r="I19" s="157">
        <f t="shared" si="6"/>
        <v>468.49525007754846</v>
      </c>
      <c r="J19" s="157">
        <f t="shared" si="6"/>
        <v>489.30631558684553</v>
      </c>
      <c r="K19" s="157">
        <f t="shared" si="6"/>
        <v>488.14367934735651</v>
      </c>
      <c r="L19" s="157">
        <f t="shared" si="6"/>
        <v>515.46404094810964</v>
      </c>
      <c r="M19" s="157">
        <f t="shared" si="6"/>
        <v>515.96398562365925</v>
      </c>
      <c r="N19" s="157">
        <f t="shared" si="6"/>
        <v>509.79740866637547</v>
      </c>
      <c r="O19" s="157">
        <f t="shared" si="6"/>
        <v>494.4046363275761</v>
      </c>
      <c r="P19" s="157">
        <f t="shared" si="6"/>
        <v>487.05065190687958</v>
      </c>
      <c r="Q19" s="157">
        <f t="shared" si="6"/>
        <v>477.31037752498241</v>
      </c>
    </row>
    <row r="20" spans="1:17" ht="12" customHeight="1" x14ac:dyDescent="0.3">
      <c r="A20" s="23" t="s">
        <v>58</v>
      </c>
      <c r="B20" s="156">
        <v>54.849465698663529</v>
      </c>
      <c r="C20" s="156">
        <v>55.436929173530942</v>
      </c>
      <c r="D20" s="156">
        <v>71.60140776240128</v>
      </c>
      <c r="E20" s="156">
        <v>87.901774348828894</v>
      </c>
      <c r="F20" s="156">
        <v>96.626288604281129</v>
      </c>
      <c r="G20" s="156">
        <v>106.1098772051168</v>
      </c>
      <c r="H20" s="156">
        <v>118.75561649332064</v>
      </c>
      <c r="I20" s="156">
        <v>117.12193694641705</v>
      </c>
      <c r="J20" s="156">
        <v>129.6547800489208</v>
      </c>
      <c r="K20" s="156">
        <v>133.31640084555264</v>
      </c>
      <c r="L20" s="156">
        <v>137.99908210871502</v>
      </c>
      <c r="M20" s="156">
        <v>133.75201089167345</v>
      </c>
      <c r="N20" s="156">
        <v>136.06174087752467</v>
      </c>
      <c r="O20" s="156">
        <v>132.63406186848198</v>
      </c>
      <c r="P20" s="156">
        <v>130.86887830324721</v>
      </c>
      <c r="Q20" s="156">
        <v>129.7767364101357</v>
      </c>
    </row>
    <row r="21" spans="1:17" ht="12" customHeight="1" x14ac:dyDescent="0.3">
      <c r="A21" s="23" t="s">
        <v>57</v>
      </c>
      <c r="B21" s="156">
        <v>67.593281128486453</v>
      </c>
      <c r="C21" s="156">
        <v>70.948791905532673</v>
      </c>
      <c r="D21" s="156">
        <v>69.901592214567074</v>
      </c>
      <c r="E21" s="156">
        <v>75.075696129200352</v>
      </c>
      <c r="F21" s="156">
        <v>72.044778415834216</v>
      </c>
      <c r="G21" s="156">
        <v>70.936828577580727</v>
      </c>
      <c r="H21" s="156">
        <v>73.04131969505103</v>
      </c>
      <c r="I21" s="156">
        <v>68.553331063884443</v>
      </c>
      <c r="J21" s="156">
        <v>75.043001015904991</v>
      </c>
      <c r="K21" s="156">
        <v>72.888263031229656</v>
      </c>
      <c r="L21" s="156">
        <v>78.17390236753252</v>
      </c>
      <c r="M21" s="156">
        <v>70.502134808608346</v>
      </c>
      <c r="N21" s="156">
        <v>69.91772711408781</v>
      </c>
      <c r="O21" s="156">
        <v>68.392273406103754</v>
      </c>
      <c r="P21" s="156">
        <v>68.636230927021259</v>
      </c>
      <c r="Q21" s="156">
        <v>64.934860090209511</v>
      </c>
    </row>
    <row r="22" spans="1:17" ht="12" customHeight="1" x14ac:dyDescent="0.3">
      <c r="A22" s="29" t="s">
        <v>140</v>
      </c>
      <c r="B22" s="57">
        <v>242.75492558603094</v>
      </c>
      <c r="C22" s="57">
        <v>228.49103313952642</v>
      </c>
      <c r="D22" s="57">
        <v>239.42337743025695</v>
      </c>
      <c r="E22" s="57">
        <v>262.65686866754288</v>
      </c>
      <c r="F22" s="57">
        <v>263.63585893983736</v>
      </c>
      <c r="G22" s="57">
        <v>263.19853667603962</v>
      </c>
      <c r="H22" s="57">
        <v>276.09308257706249</v>
      </c>
      <c r="I22" s="57">
        <v>282.81998206724694</v>
      </c>
      <c r="J22" s="57">
        <v>284.60853452201974</v>
      </c>
      <c r="K22" s="57">
        <v>281.93901547057425</v>
      </c>
      <c r="L22" s="57">
        <v>299.29105647186213</v>
      </c>
      <c r="M22" s="57">
        <v>311.7098399233775</v>
      </c>
      <c r="N22" s="57">
        <v>303.81794067476301</v>
      </c>
      <c r="O22" s="57">
        <v>293.37830105299037</v>
      </c>
      <c r="P22" s="57">
        <v>287.54554267661109</v>
      </c>
      <c r="Q22" s="57">
        <v>282.59878102463722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>
        <f t="shared" ref="B24" si="7">SUM(B25,B28,B30,B39)</f>
        <v>1201.1521482020034</v>
      </c>
      <c r="C24" s="168">
        <f t="shared" ref="C24" si="8">SUM(C25,C28,C30,C39)</f>
        <v>1213.6184731255667</v>
      </c>
      <c r="D24" s="168">
        <f t="shared" ref="D24" si="9">SUM(D25,D28,D30,D39)</f>
        <v>1214.7062634430486</v>
      </c>
      <c r="E24" s="168">
        <f t="shared" ref="E24" si="10">SUM(E25,E28,E30,E39)</f>
        <v>1221.0836591608106</v>
      </c>
      <c r="F24" s="168">
        <f t="shared" ref="F24" si="11">SUM(F25,F28,F30,F39)</f>
        <v>1271.8830278141465</v>
      </c>
      <c r="G24" s="168">
        <f t="shared" ref="G24" si="12">SUM(G25,G28,G30,G39)</f>
        <v>1266.9776124273722</v>
      </c>
      <c r="H24" s="168">
        <f t="shared" ref="H24" si="13">SUM(H25,H28,H30,H39)</f>
        <v>1331.3108803973284</v>
      </c>
      <c r="I24" s="168">
        <f t="shared" ref="I24" si="14">SUM(I25,I28,I30,I39)</f>
        <v>1314.8777964121348</v>
      </c>
      <c r="J24" s="168">
        <f t="shared" ref="J24" si="15">SUM(J25,J28,J30,J39)</f>
        <v>1376.8973751891021</v>
      </c>
      <c r="K24" s="168">
        <f t="shared" ref="K24" si="16">SUM(K25,K28,K30,K39)</f>
        <v>1372.2808817546459</v>
      </c>
      <c r="L24" s="168">
        <f t="shared" ref="L24" si="17">SUM(L25,L28,L30,L39)</f>
        <v>1443.0640078721242</v>
      </c>
      <c r="M24" s="168">
        <f t="shared" ref="M24" si="18">SUM(M25,M28,M30,M39)</f>
        <v>1319.3698464620913</v>
      </c>
      <c r="N24" s="168">
        <f t="shared" ref="N24" si="19">SUM(N25,N28,N30,N39)</f>
        <v>1302.6150819935633</v>
      </c>
      <c r="O24" s="168">
        <f t="shared" ref="O24" si="20">SUM(O25,O28,O30,O39)</f>
        <v>1289.857303993354</v>
      </c>
      <c r="P24" s="168">
        <f t="shared" ref="P24" si="21">SUM(P25,P28,P30,P39)</f>
        <v>1130.3130614269767</v>
      </c>
      <c r="Q24" s="168">
        <f t="shared" ref="Q24" si="22">SUM(Q25,Q28,Q30,Q39)</f>
        <v>1104.6764339357317</v>
      </c>
    </row>
    <row r="25" spans="1:17" ht="12.9" customHeight="1" x14ac:dyDescent="0.3">
      <c r="A25" s="158" t="s">
        <v>65</v>
      </c>
      <c r="B25" s="157">
        <f t="shared" ref="B25:Q25" si="23">SUM(B26:B27)</f>
        <v>817.10203220123367</v>
      </c>
      <c r="C25" s="157">
        <f t="shared" si="23"/>
        <v>830.55943427292118</v>
      </c>
      <c r="D25" s="157">
        <f t="shared" si="23"/>
        <v>829.49377661485357</v>
      </c>
      <c r="E25" s="157">
        <f t="shared" si="23"/>
        <v>841.18376000874503</v>
      </c>
      <c r="F25" s="157">
        <f t="shared" si="23"/>
        <v>883.80457282745897</v>
      </c>
      <c r="G25" s="157">
        <f t="shared" si="23"/>
        <v>880.93571849656689</v>
      </c>
      <c r="H25" s="157">
        <f t="shared" si="23"/>
        <v>921.10549865793791</v>
      </c>
      <c r="I25" s="157">
        <f t="shared" si="23"/>
        <v>887.32181669111787</v>
      </c>
      <c r="J25" s="157">
        <f t="shared" si="23"/>
        <v>935.88027323531333</v>
      </c>
      <c r="K25" s="157">
        <f t="shared" si="23"/>
        <v>931.01516485195907</v>
      </c>
      <c r="L25" s="157">
        <f t="shared" si="23"/>
        <v>971.27508445388935</v>
      </c>
      <c r="M25" s="157">
        <f t="shared" si="23"/>
        <v>835.81286300861359</v>
      </c>
      <c r="N25" s="157">
        <f t="shared" si="23"/>
        <v>829.74005349736672</v>
      </c>
      <c r="O25" s="157">
        <f t="shared" si="23"/>
        <v>819.32307020013025</v>
      </c>
      <c r="P25" s="157">
        <f t="shared" si="23"/>
        <v>676.15939807382313</v>
      </c>
      <c r="Q25" s="157">
        <f t="shared" si="23"/>
        <v>674.95728843844631</v>
      </c>
    </row>
    <row r="26" spans="1:17" ht="12" customHeight="1" x14ac:dyDescent="0.3">
      <c r="A26" s="23" t="s">
        <v>84</v>
      </c>
      <c r="B26" s="156">
        <v>796.22052873954158</v>
      </c>
      <c r="C26" s="156">
        <v>804.77753373376652</v>
      </c>
      <c r="D26" s="156">
        <v>806.03515351646752</v>
      </c>
      <c r="E26" s="156">
        <v>815.94846923897251</v>
      </c>
      <c r="F26" s="156">
        <v>856.39493871027207</v>
      </c>
      <c r="G26" s="156">
        <v>855.60198458467312</v>
      </c>
      <c r="H26" s="156">
        <v>891.64050548795149</v>
      </c>
      <c r="I26" s="156">
        <v>862.74720068197018</v>
      </c>
      <c r="J26" s="156">
        <v>912.51041621579418</v>
      </c>
      <c r="K26" s="156">
        <v>913.94871079577081</v>
      </c>
      <c r="L26" s="156">
        <v>942.90825403042174</v>
      </c>
      <c r="M26" s="156">
        <v>810.8204833525574</v>
      </c>
      <c r="N26" s="156">
        <v>805.17676325347782</v>
      </c>
      <c r="O26" s="156">
        <v>799.20345112417863</v>
      </c>
      <c r="P26" s="156">
        <v>659.01324075397918</v>
      </c>
      <c r="Q26" s="156">
        <v>656.62237235801035</v>
      </c>
    </row>
    <row r="27" spans="1:17" ht="12" customHeight="1" x14ac:dyDescent="0.3">
      <c r="A27" s="23" t="s">
        <v>60</v>
      </c>
      <c r="B27" s="156">
        <v>20.881503461692148</v>
      </c>
      <c r="C27" s="156">
        <v>25.781900539154673</v>
      </c>
      <c r="D27" s="156">
        <v>23.458623098386006</v>
      </c>
      <c r="E27" s="156">
        <v>25.235290769772504</v>
      </c>
      <c r="F27" s="156">
        <v>27.409634117186954</v>
      </c>
      <c r="G27" s="156">
        <v>25.333733911893763</v>
      </c>
      <c r="H27" s="156">
        <v>29.464993169986371</v>
      </c>
      <c r="I27" s="156">
        <v>24.574616009147704</v>
      </c>
      <c r="J27" s="156">
        <v>23.369857019519188</v>
      </c>
      <c r="K27" s="156">
        <v>17.066454056188302</v>
      </c>
      <c r="L27" s="156">
        <v>28.366830423467601</v>
      </c>
      <c r="M27" s="156">
        <v>24.992379656056229</v>
      </c>
      <c r="N27" s="156">
        <v>24.563290243888876</v>
      </c>
      <c r="O27" s="156">
        <v>20.11961907595165</v>
      </c>
      <c r="P27" s="156">
        <v>17.146157319843905</v>
      </c>
      <c r="Q27" s="156">
        <v>18.33491608043601</v>
      </c>
    </row>
    <row r="28" spans="1:17" ht="12.9" customHeight="1" x14ac:dyDescent="0.3">
      <c r="A28" s="158" t="s">
        <v>112</v>
      </c>
      <c r="B28" s="157">
        <f t="shared" ref="B28:Q28" si="24">B29</f>
        <v>21.785366368470765</v>
      </c>
      <c r="C28" s="157">
        <f t="shared" si="24"/>
        <v>22.243505961585722</v>
      </c>
      <c r="D28" s="157">
        <f t="shared" si="24"/>
        <v>23.662276607184559</v>
      </c>
      <c r="E28" s="157">
        <f t="shared" si="24"/>
        <v>24.060128858952041</v>
      </c>
      <c r="F28" s="157">
        <f t="shared" si="24"/>
        <v>25.972866103261872</v>
      </c>
      <c r="G28" s="157">
        <f t="shared" si="24"/>
        <v>27.609799202512704</v>
      </c>
      <c r="H28" s="157">
        <f t="shared" si="24"/>
        <v>31.553272360499861</v>
      </c>
      <c r="I28" s="157">
        <f t="shared" si="24"/>
        <v>34.627624020479026</v>
      </c>
      <c r="J28" s="157">
        <f t="shared" si="24"/>
        <v>38.08139058069996</v>
      </c>
      <c r="K28" s="157">
        <f t="shared" si="24"/>
        <v>41.848508239578784</v>
      </c>
      <c r="L28" s="157">
        <f t="shared" si="24"/>
        <v>44.873035725979108</v>
      </c>
      <c r="M28" s="157">
        <f t="shared" si="24"/>
        <v>52.00581096022848</v>
      </c>
      <c r="N28" s="157">
        <f t="shared" si="24"/>
        <v>55.577851486611607</v>
      </c>
      <c r="O28" s="157">
        <f t="shared" si="24"/>
        <v>56.819931089118377</v>
      </c>
      <c r="P28" s="157">
        <f t="shared" si="24"/>
        <v>57.578451920244412</v>
      </c>
      <c r="Q28" s="157">
        <f t="shared" si="24"/>
        <v>53.891658241342867</v>
      </c>
    </row>
    <row r="29" spans="1:17" ht="12" customHeight="1" x14ac:dyDescent="0.3">
      <c r="A29" s="23" t="s">
        <v>60</v>
      </c>
      <c r="B29" s="156">
        <v>21.785366368470765</v>
      </c>
      <c r="C29" s="156">
        <v>22.243505961585722</v>
      </c>
      <c r="D29" s="156">
        <v>23.662276607184559</v>
      </c>
      <c r="E29" s="156">
        <v>24.060128858952041</v>
      </c>
      <c r="F29" s="156">
        <v>25.972866103261872</v>
      </c>
      <c r="G29" s="156">
        <v>27.609799202512704</v>
      </c>
      <c r="H29" s="156">
        <v>31.553272360499861</v>
      </c>
      <c r="I29" s="156">
        <v>34.627624020479026</v>
      </c>
      <c r="J29" s="156">
        <v>38.08139058069996</v>
      </c>
      <c r="K29" s="156">
        <v>41.848508239578784</v>
      </c>
      <c r="L29" s="156">
        <v>44.873035725979108</v>
      </c>
      <c r="M29" s="156">
        <v>52.00581096022848</v>
      </c>
      <c r="N29" s="156">
        <v>55.577851486611607</v>
      </c>
      <c r="O29" s="156">
        <v>56.819931089118377</v>
      </c>
      <c r="P29" s="156">
        <v>57.578451920244412</v>
      </c>
      <c r="Q29" s="156">
        <v>53.891658241342867</v>
      </c>
    </row>
    <row r="30" spans="1:17" ht="12" customHeight="1" x14ac:dyDescent="0.3">
      <c r="A30" s="158" t="s">
        <v>63</v>
      </c>
      <c r="B30" s="157">
        <f t="shared" ref="B30" si="25">SUM(B31:B32,B35:B36)</f>
        <v>236.63141503802672</v>
      </c>
      <c r="C30" s="157">
        <f t="shared" ref="C30" si="26">SUM(C31:C32,C35:C36)</f>
        <v>234.41407892633421</v>
      </c>
      <c r="D30" s="157">
        <f t="shared" ref="D30" si="27">SUM(D31:D32,D35:D36)</f>
        <v>234.2182049366252</v>
      </c>
      <c r="E30" s="157">
        <f t="shared" ref="E30" si="28">SUM(E31:E32,E35:E36)</f>
        <v>229.46759036246448</v>
      </c>
      <c r="F30" s="157">
        <f t="shared" ref="F30" si="29">SUM(F31:F32,F35:F36)</f>
        <v>230.31515627851576</v>
      </c>
      <c r="G30" s="157">
        <f t="shared" ref="G30" si="30">SUM(G31:G32,G35:G36)</f>
        <v>228.00433504304993</v>
      </c>
      <c r="H30" s="157">
        <f t="shared" ref="H30" si="31">SUM(H31:H32,H35:H36)</f>
        <v>239.86896155529337</v>
      </c>
      <c r="I30" s="157">
        <f t="shared" ref="I30" si="32">SUM(I31:I32,I35:I36)</f>
        <v>249.58860230762843</v>
      </c>
      <c r="J30" s="157">
        <f t="shared" ref="J30" si="33">SUM(J31:J32,J35:J36)</f>
        <v>257.6454104646449</v>
      </c>
      <c r="K30" s="157">
        <f t="shared" ref="K30" si="34">SUM(K31:K32,K35:K36)</f>
        <v>254.68596118744816</v>
      </c>
      <c r="L30" s="157">
        <f t="shared" ref="L30" si="35">SUM(L31:L32,L35:L36)</f>
        <v>263.76406895796362</v>
      </c>
      <c r="M30" s="157">
        <f t="shared" ref="M30" si="36">SUM(M31:M32,M35:M36)</f>
        <v>269.18280315634348</v>
      </c>
      <c r="N30" s="157">
        <f t="shared" ref="N30" si="37">SUM(N31:N32,N35:N36)</f>
        <v>264.02994229177602</v>
      </c>
      <c r="O30" s="157">
        <f t="shared" ref="O30" si="38">SUM(O31:O32,O35:O36)</f>
        <v>263.25425196091987</v>
      </c>
      <c r="P30" s="157">
        <f t="shared" ref="P30" si="39">SUM(P31:P32,P35:P36)</f>
        <v>253.44074429200751</v>
      </c>
      <c r="Q30" s="157">
        <f t="shared" ref="Q30" si="40">SUM(Q31:Q32,Q35:Q36)</f>
        <v>237.19653483030675</v>
      </c>
    </row>
    <row r="31" spans="1:17" ht="12" customHeight="1" x14ac:dyDescent="0.3">
      <c r="A31" s="167" t="s">
        <v>169</v>
      </c>
      <c r="B31" s="132">
        <v>173.65817789225341</v>
      </c>
      <c r="C31" s="132">
        <v>170.68257161448133</v>
      </c>
      <c r="D31" s="132">
        <v>170.78809891250987</v>
      </c>
      <c r="E31" s="132">
        <v>164.87335106284755</v>
      </c>
      <c r="F31" s="132">
        <v>162.51701102566292</v>
      </c>
      <c r="G31" s="132">
        <v>160.62432259540171</v>
      </c>
      <c r="H31" s="132">
        <v>167.52058525328846</v>
      </c>
      <c r="I31" s="132">
        <v>174.16659896495963</v>
      </c>
      <c r="J31" s="132">
        <v>176.06250303902797</v>
      </c>
      <c r="K31" s="132">
        <v>173.56424758662413</v>
      </c>
      <c r="L31" s="132">
        <v>172.52707661024303</v>
      </c>
      <c r="M31" s="132">
        <v>173.14324787703751</v>
      </c>
      <c r="N31" s="132">
        <v>165.23554607864739</v>
      </c>
      <c r="O31" s="132">
        <v>163.5417478254904</v>
      </c>
      <c r="P31" s="132">
        <v>158.16033969051369</v>
      </c>
      <c r="Q31" s="132">
        <v>144.80717098865418</v>
      </c>
    </row>
    <row r="32" spans="1:17" ht="12" customHeight="1" x14ac:dyDescent="0.3">
      <c r="A32" s="167" t="s">
        <v>168</v>
      </c>
      <c r="B32" s="132">
        <f t="shared" ref="B32" si="41">SUM(B33:B34)</f>
        <v>4.8134772524496476</v>
      </c>
      <c r="C32" s="132">
        <f t="shared" ref="C32" si="42">SUM(C33:C34)</f>
        <v>4.992380020077773</v>
      </c>
      <c r="D32" s="132">
        <f t="shared" ref="D32" si="43">SUM(D33:D34)</f>
        <v>5.2370447762304284</v>
      </c>
      <c r="E32" s="132">
        <f t="shared" ref="E32" si="44">SUM(E33:E34)</f>
        <v>5.4058924942668121</v>
      </c>
      <c r="F32" s="132">
        <f t="shared" ref="F32" si="45">SUM(F33:F34)</f>
        <v>6.0028348586494706</v>
      </c>
      <c r="G32" s="132">
        <f t="shared" ref="G32" si="46">SUM(G33:G34)</f>
        <v>6.6588563451020004</v>
      </c>
      <c r="H32" s="132">
        <f t="shared" ref="H32" si="47">SUM(H33:H34)</f>
        <v>7.727797606525515</v>
      </c>
      <c r="I32" s="132">
        <f t="shared" ref="I32" si="48">SUM(I33:I34)</f>
        <v>10.17077392443014</v>
      </c>
      <c r="J32" s="132">
        <f t="shared" ref="J32" si="49">SUM(J33:J34)</f>
        <v>13.106316348840657</v>
      </c>
      <c r="K32" s="132">
        <f t="shared" ref="K32" si="50">SUM(K33:K34)</f>
        <v>15.860729311184604</v>
      </c>
      <c r="L32" s="132">
        <f t="shared" ref="L32" si="51">SUM(L33:L34)</f>
        <v>20.119191713710528</v>
      </c>
      <c r="M32" s="132">
        <f t="shared" ref="M32" si="52">SUM(M33:M34)</f>
        <v>22.810731249751576</v>
      </c>
      <c r="N32" s="132">
        <f t="shared" ref="N32" si="53">SUM(N33:N34)</f>
        <v>24.032101070685389</v>
      </c>
      <c r="O32" s="132">
        <f t="shared" ref="O32" si="54">SUM(O33:O34)</f>
        <v>25.561961017332536</v>
      </c>
      <c r="P32" s="132">
        <f t="shared" ref="P32" si="55">SUM(P33:P34)</f>
        <v>26.437635773834678</v>
      </c>
      <c r="Q32" s="132">
        <f t="shared" ref="Q32" si="56">SUM(Q33:Q34)</f>
        <v>26.593042203497063</v>
      </c>
    </row>
    <row r="33" spans="1:17" ht="12" customHeight="1" x14ac:dyDescent="0.3">
      <c r="A33" s="166" t="s">
        <v>57</v>
      </c>
      <c r="B33" s="165">
        <v>1.3627952505837573</v>
      </c>
      <c r="C33" s="165">
        <v>1.4677111779523346</v>
      </c>
      <c r="D33" s="165">
        <v>1.5749702807342967</v>
      </c>
      <c r="E33" s="165">
        <v>1.6504823644166844</v>
      </c>
      <c r="F33" s="165">
        <v>1.8632894204400479</v>
      </c>
      <c r="G33" s="165">
        <v>2.3308042011102645</v>
      </c>
      <c r="H33" s="165">
        <v>2.720628942041269</v>
      </c>
      <c r="I33" s="165">
        <v>3.5711645891144439</v>
      </c>
      <c r="J33" s="165">
        <v>4.839070696206007</v>
      </c>
      <c r="K33" s="165">
        <v>5.9873367078521387</v>
      </c>
      <c r="L33" s="165">
        <v>7.5403086610842696</v>
      </c>
      <c r="M33" s="165">
        <v>8.6867293965686745</v>
      </c>
      <c r="N33" s="165">
        <v>9.1166462350043282</v>
      </c>
      <c r="O33" s="165">
        <v>9.6652457892158132</v>
      </c>
      <c r="P33" s="165">
        <v>9.9168888630122805</v>
      </c>
      <c r="Q33" s="165">
        <v>9.9504759012141957</v>
      </c>
    </row>
    <row r="34" spans="1:17" ht="12" customHeight="1" x14ac:dyDescent="0.3">
      <c r="A34" s="147" t="s">
        <v>59</v>
      </c>
      <c r="B34" s="164">
        <v>3.4506820018658906</v>
      </c>
      <c r="C34" s="164">
        <v>3.5246688421254389</v>
      </c>
      <c r="D34" s="164">
        <v>3.6620744954961313</v>
      </c>
      <c r="E34" s="164">
        <v>3.7554101298501275</v>
      </c>
      <c r="F34" s="164">
        <v>4.1395454382094226</v>
      </c>
      <c r="G34" s="164">
        <v>4.3280521439917363</v>
      </c>
      <c r="H34" s="164">
        <v>5.0071686644842455</v>
      </c>
      <c r="I34" s="164">
        <v>6.5996093353156953</v>
      </c>
      <c r="J34" s="164">
        <v>8.2672456526346494</v>
      </c>
      <c r="K34" s="164">
        <v>9.8733926033324657</v>
      </c>
      <c r="L34" s="164">
        <v>12.57888305262626</v>
      </c>
      <c r="M34" s="164">
        <v>14.124001853182902</v>
      </c>
      <c r="N34" s="164">
        <v>14.915454835681061</v>
      </c>
      <c r="O34" s="164">
        <v>15.896715228116724</v>
      </c>
      <c r="P34" s="164">
        <v>16.5207469108224</v>
      </c>
      <c r="Q34" s="164">
        <v>16.642566302282869</v>
      </c>
    </row>
    <row r="35" spans="1:17" ht="12" customHeight="1" x14ac:dyDescent="0.3">
      <c r="A35" s="163" t="s">
        <v>142</v>
      </c>
      <c r="B35" s="162">
        <v>54.786333111026892</v>
      </c>
      <c r="C35" s="162">
        <v>55.190422635842722</v>
      </c>
      <c r="D35" s="162">
        <v>54.291365788492705</v>
      </c>
      <c r="E35" s="162">
        <v>54.688046445684677</v>
      </c>
      <c r="F35" s="162">
        <v>56.586665892319779</v>
      </c>
      <c r="G35" s="162">
        <v>55.078750913072632</v>
      </c>
      <c r="H35" s="162">
        <v>58.180752226079036</v>
      </c>
      <c r="I35" s="162">
        <v>58.040788164026466</v>
      </c>
      <c r="J35" s="162">
        <v>60.066031320367308</v>
      </c>
      <c r="K35" s="162">
        <v>55.515435631674279</v>
      </c>
      <c r="L35" s="162">
        <v>59.253571460171372</v>
      </c>
      <c r="M35" s="162">
        <v>58.836484805727196</v>
      </c>
      <c r="N35" s="162">
        <v>60.085114851313314</v>
      </c>
      <c r="O35" s="162">
        <v>59.293855419623299</v>
      </c>
      <c r="P35" s="162">
        <v>54.50860692731441</v>
      </c>
      <c r="Q35" s="162">
        <v>51.827646808581896</v>
      </c>
    </row>
    <row r="36" spans="1:17" ht="12" customHeight="1" x14ac:dyDescent="0.3">
      <c r="A36" s="161" t="s">
        <v>141</v>
      </c>
      <c r="B36" s="160">
        <f t="shared" ref="B36" si="57">SUM(B37:B38)</f>
        <v>3.3734267822967614</v>
      </c>
      <c r="C36" s="160">
        <f t="shared" ref="C36" si="58">SUM(C37:C38)</f>
        <v>3.5487046559323714</v>
      </c>
      <c r="D36" s="160">
        <f t="shared" ref="D36" si="59">SUM(D37:D38)</f>
        <v>3.9016954593922288</v>
      </c>
      <c r="E36" s="160">
        <f t="shared" ref="E36" si="60">SUM(E37:E38)</f>
        <v>4.5003003596654318</v>
      </c>
      <c r="F36" s="160">
        <f t="shared" ref="F36" si="61">SUM(F37:F38)</f>
        <v>5.2086445018835814</v>
      </c>
      <c r="G36" s="160">
        <f t="shared" ref="G36" si="62">SUM(G37:G38)</f>
        <v>5.6424051894735658</v>
      </c>
      <c r="H36" s="160">
        <f t="shared" ref="H36" si="63">SUM(H37:H38)</f>
        <v>6.4398264694003604</v>
      </c>
      <c r="I36" s="160">
        <f t="shared" ref="I36" si="64">SUM(I37:I38)</f>
        <v>7.210441254212185</v>
      </c>
      <c r="J36" s="160">
        <f t="shared" ref="J36" si="65">SUM(J37:J38)</f>
        <v>8.4105597564089702</v>
      </c>
      <c r="K36" s="160">
        <f t="shared" ref="K36" si="66">SUM(K37:K38)</f>
        <v>9.7455486579651378</v>
      </c>
      <c r="L36" s="160">
        <f t="shared" ref="L36" si="67">SUM(L37:L38)</f>
        <v>11.864229173838691</v>
      </c>
      <c r="M36" s="160">
        <f t="shared" ref="M36" si="68">SUM(M37:M38)</f>
        <v>14.3923392238272</v>
      </c>
      <c r="N36" s="160">
        <f t="shared" ref="N36" si="69">SUM(N37:N38)</f>
        <v>14.677180291129904</v>
      </c>
      <c r="O36" s="160">
        <f t="shared" ref="O36" si="70">SUM(O37:O38)</f>
        <v>14.856687698473626</v>
      </c>
      <c r="P36" s="160">
        <f t="shared" ref="P36" si="71">SUM(P37:P38)</f>
        <v>14.33416190034472</v>
      </c>
      <c r="Q36" s="160">
        <f t="shared" ref="Q36" si="72">SUM(Q37:Q38)</f>
        <v>13.968674829573629</v>
      </c>
    </row>
    <row r="37" spans="1:17" ht="12" customHeight="1" x14ac:dyDescent="0.3">
      <c r="A37" s="148" t="s">
        <v>60</v>
      </c>
      <c r="B37" s="156">
        <v>1.0244788979017949</v>
      </c>
      <c r="C37" s="156">
        <v>1.2087667411655671</v>
      </c>
      <c r="D37" s="156">
        <v>1.3743516594897747</v>
      </c>
      <c r="E37" s="156">
        <v>1.746770713167128</v>
      </c>
      <c r="F37" s="156">
        <v>2.1039826992063926</v>
      </c>
      <c r="G37" s="156">
        <v>2.5839574695229275</v>
      </c>
      <c r="H37" s="156">
        <v>3.0861978502514251</v>
      </c>
      <c r="I37" s="156">
        <v>3.1997315791353862</v>
      </c>
      <c r="J37" s="156">
        <v>4.110070938372691</v>
      </c>
      <c r="K37" s="156">
        <v>4.9154260099701794</v>
      </c>
      <c r="L37" s="156">
        <v>5.4571631965226937</v>
      </c>
      <c r="M37" s="156">
        <v>7.084837651899921</v>
      </c>
      <c r="N37" s="156">
        <v>6.9699682564671974</v>
      </c>
      <c r="O37" s="156">
        <v>7.2184859557593164</v>
      </c>
      <c r="P37" s="156">
        <v>6.6326221590280143</v>
      </c>
      <c r="Q37" s="156">
        <v>6.4223295018186279</v>
      </c>
    </row>
    <row r="38" spans="1:17" ht="12" customHeight="1" x14ac:dyDescent="0.3">
      <c r="A38" s="148" t="s">
        <v>59</v>
      </c>
      <c r="B38" s="156">
        <v>2.3489478843949665</v>
      </c>
      <c r="C38" s="156">
        <v>2.339937914766804</v>
      </c>
      <c r="D38" s="156">
        <v>2.5273437999024542</v>
      </c>
      <c r="E38" s="156">
        <v>2.7535296464983041</v>
      </c>
      <c r="F38" s="156">
        <v>3.1046618026771884</v>
      </c>
      <c r="G38" s="156">
        <v>3.0584477199506388</v>
      </c>
      <c r="H38" s="156">
        <v>3.3536286191489357</v>
      </c>
      <c r="I38" s="156">
        <v>4.0107096750767992</v>
      </c>
      <c r="J38" s="156">
        <v>4.3004888180362792</v>
      </c>
      <c r="K38" s="156">
        <v>4.8301226479949575</v>
      </c>
      <c r="L38" s="156">
        <v>6.4070659773159964</v>
      </c>
      <c r="M38" s="156">
        <v>7.30750157192728</v>
      </c>
      <c r="N38" s="156">
        <v>7.7072120346627058</v>
      </c>
      <c r="O38" s="156">
        <v>7.6382017427143101</v>
      </c>
      <c r="P38" s="156">
        <v>7.7015397413167053</v>
      </c>
      <c r="Q38" s="156">
        <v>7.5463453277550014</v>
      </c>
    </row>
    <row r="39" spans="1:17" ht="12" customHeight="1" x14ac:dyDescent="0.3">
      <c r="A39" s="158" t="s">
        <v>62</v>
      </c>
      <c r="B39" s="157">
        <f t="shared" ref="B39" si="73">SUM(B40:B41)</f>
        <v>125.63333459427204</v>
      </c>
      <c r="C39" s="157">
        <f t="shared" ref="C39" si="74">SUM(C40:C41)</f>
        <v>126.40145396472553</v>
      </c>
      <c r="D39" s="157">
        <f t="shared" ref="D39" si="75">SUM(D40:D41)</f>
        <v>127.33200528438508</v>
      </c>
      <c r="E39" s="157">
        <f t="shared" ref="E39" si="76">SUM(E40:E41)</f>
        <v>126.37217993064905</v>
      </c>
      <c r="F39" s="157">
        <f t="shared" ref="F39" si="77">SUM(F40:F41)</f>
        <v>131.79043260490991</v>
      </c>
      <c r="G39" s="157">
        <f t="shared" ref="G39" si="78">SUM(G40:G41)</f>
        <v>130.42775968524253</v>
      </c>
      <c r="H39" s="157">
        <f t="shared" ref="H39" si="79">SUM(H40:H41)</f>
        <v>138.78314782359732</v>
      </c>
      <c r="I39" s="157">
        <f t="shared" ref="I39" si="80">SUM(I40:I41)</f>
        <v>143.33975339290936</v>
      </c>
      <c r="J39" s="157">
        <f t="shared" ref="J39" si="81">SUM(J40:J41)</f>
        <v>145.29030090844387</v>
      </c>
      <c r="K39" s="157">
        <f t="shared" ref="K39" si="82">SUM(K40:K41)</f>
        <v>144.73124747565984</v>
      </c>
      <c r="L39" s="157">
        <f t="shared" ref="L39" si="83">SUM(L40:L41)</f>
        <v>163.15181873429228</v>
      </c>
      <c r="M39" s="157">
        <f t="shared" ref="M39" si="84">SUM(M40:M41)</f>
        <v>162.36836933690577</v>
      </c>
      <c r="N39" s="157">
        <f t="shared" ref="N39" si="85">SUM(N40:N41)</f>
        <v>153.267234717809</v>
      </c>
      <c r="O39" s="157">
        <f t="shared" ref="O39" si="86">SUM(O40:O41)</f>
        <v>150.46005074318558</v>
      </c>
      <c r="P39" s="157">
        <f t="shared" ref="P39" si="87">SUM(P40:P41)</f>
        <v>143.13446714090168</v>
      </c>
      <c r="Q39" s="157">
        <f t="shared" ref="Q39" si="88">SUM(Q40:Q41)</f>
        <v>138.63095242563568</v>
      </c>
    </row>
    <row r="40" spans="1:17" ht="12" customHeight="1" x14ac:dyDescent="0.3">
      <c r="A40" s="23" t="s">
        <v>57</v>
      </c>
      <c r="B40" s="156">
        <v>50.736782848160836</v>
      </c>
      <c r="C40" s="156">
        <v>45.506058504252302</v>
      </c>
      <c r="D40" s="156">
        <v>43.076734079173264</v>
      </c>
      <c r="E40" s="156">
        <v>45.501072056402187</v>
      </c>
      <c r="F40" s="156">
        <v>46.286395468760261</v>
      </c>
      <c r="G40" s="156">
        <v>45.323522495261706</v>
      </c>
      <c r="H40" s="156">
        <v>39.54118564196488</v>
      </c>
      <c r="I40" s="156">
        <v>37.62963746524207</v>
      </c>
      <c r="J40" s="156">
        <v>42.848696560022368</v>
      </c>
      <c r="K40" s="156">
        <v>41.062470186030843</v>
      </c>
      <c r="L40" s="156">
        <v>48.741885701352992</v>
      </c>
      <c r="M40" s="156">
        <v>45.72309583413962</v>
      </c>
      <c r="N40" s="156">
        <v>43.550038465370847</v>
      </c>
      <c r="O40" s="156">
        <v>42.300387271026047</v>
      </c>
      <c r="P40" s="156">
        <v>38.596539147535196</v>
      </c>
      <c r="Q40" s="156">
        <v>35.018319755453739</v>
      </c>
    </row>
    <row r="41" spans="1:17" ht="12" customHeight="1" x14ac:dyDescent="0.3">
      <c r="A41" s="29" t="s">
        <v>140</v>
      </c>
      <c r="B41" s="57">
        <v>74.8965517461112</v>
      </c>
      <c r="C41" s="57">
        <v>80.895395460473239</v>
      </c>
      <c r="D41" s="57">
        <v>84.255271205211812</v>
      </c>
      <c r="E41" s="57">
        <v>80.87110787424686</v>
      </c>
      <c r="F41" s="57">
        <v>85.504037136149648</v>
      </c>
      <c r="G41" s="57">
        <v>85.104237189980822</v>
      </c>
      <c r="H41" s="57">
        <v>99.241962181632431</v>
      </c>
      <c r="I41" s="57">
        <v>105.71011592766727</v>
      </c>
      <c r="J41" s="57">
        <v>102.44160434842151</v>
      </c>
      <c r="K41" s="57">
        <v>103.66877728962899</v>
      </c>
      <c r="L41" s="57">
        <v>114.40993303293929</v>
      </c>
      <c r="M41" s="57">
        <v>116.64527350276614</v>
      </c>
      <c r="N41" s="57">
        <v>109.71719625243817</v>
      </c>
      <c r="O41" s="57">
        <v>108.15966347215952</v>
      </c>
      <c r="P41" s="57">
        <v>104.53792799336647</v>
      </c>
      <c r="Q41" s="57">
        <v>103.61263267018194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>
        <f t="shared" ref="B43" si="89">SUM(B44,B47,B49,B58)</f>
        <v>34774.055567495918</v>
      </c>
      <c r="C43" s="168">
        <f t="shared" ref="C43" si="90">SUM(C44,C47,C49,C58)</f>
        <v>38186.666285903695</v>
      </c>
      <c r="D43" s="168">
        <f t="shared" ref="D43" si="91">SUM(D44,D47,D49,D58)</f>
        <v>34901.250960265395</v>
      </c>
      <c r="E43" s="168">
        <f t="shared" ref="E43" si="92">SUM(E44,E47,E49,E58)</f>
        <v>35256.107060127964</v>
      </c>
      <c r="F43" s="168">
        <f t="shared" ref="F43" si="93">SUM(F44,F47,F49,F58)</f>
        <v>34238.38080361906</v>
      </c>
      <c r="G43" s="168">
        <f t="shared" ref="G43" si="94">SUM(G44,G47,G49,G58)</f>
        <v>33656.094410109727</v>
      </c>
      <c r="H43" s="168">
        <f t="shared" ref="H43" si="95">SUM(H44,H47,H49,H58)</f>
        <v>32961.018422241963</v>
      </c>
      <c r="I43" s="168">
        <f t="shared" ref="I43" si="96">SUM(I44,I47,I49,I58)</f>
        <v>26222.537456847102</v>
      </c>
      <c r="J43" s="168">
        <f t="shared" ref="J43" si="97">SUM(J44,J47,J49,J58)</f>
        <v>29881.397196085913</v>
      </c>
      <c r="K43" s="168">
        <f t="shared" ref="K43" si="98">SUM(K44,K47,K49,K58)</f>
        <v>27625.5177907953</v>
      </c>
      <c r="L43" s="168">
        <f t="shared" ref="L43" si="99">SUM(L44,L47,L49,L58)</f>
        <v>27739.134202955367</v>
      </c>
      <c r="M43" s="168">
        <f t="shared" ref="M43" si="100">SUM(M44,M47,M49,M58)</f>
        <v>24656.460220093039</v>
      </c>
      <c r="N43" s="168">
        <f t="shared" ref="N43" si="101">SUM(N44,N47,N49,N58)</f>
        <v>24964.137207570206</v>
      </c>
      <c r="O43" s="168">
        <f t="shared" ref="O43" si="102">SUM(O44,O47,O49,O58)</f>
        <v>25507.383216896109</v>
      </c>
      <c r="P43" s="168">
        <f t="shared" ref="P43" si="103">SUM(P44,P47,P49,P58)</f>
        <v>22680.958729620146</v>
      </c>
      <c r="Q43" s="168">
        <f t="shared" ref="Q43" si="104">SUM(Q44,Q47,Q49,Q58)</f>
        <v>23660.754089377937</v>
      </c>
    </row>
    <row r="44" spans="1:17" ht="12.9" customHeight="1" x14ac:dyDescent="0.3">
      <c r="A44" s="158" t="s">
        <v>65</v>
      </c>
      <c r="B44" s="157">
        <f t="shared" ref="B44:Q44" si="105">SUM(B45:B46)</f>
        <v>26804.133096938785</v>
      </c>
      <c r="C44" s="157">
        <f t="shared" si="105"/>
        <v>30011.861722649355</v>
      </c>
      <c r="D44" s="157">
        <f t="shared" si="105"/>
        <v>26974.24344108771</v>
      </c>
      <c r="E44" s="157">
        <f t="shared" si="105"/>
        <v>27446.166528295762</v>
      </c>
      <c r="F44" s="157">
        <f t="shared" si="105"/>
        <v>26483.728523813596</v>
      </c>
      <c r="G44" s="157">
        <f t="shared" si="105"/>
        <v>26025.199485086876</v>
      </c>
      <c r="H44" s="157">
        <f t="shared" si="105"/>
        <v>25473.070785625281</v>
      </c>
      <c r="I44" s="157">
        <f t="shared" si="105"/>
        <v>19182.702891263481</v>
      </c>
      <c r="J44" s="157">
        <f t="shared" si="105"/>
        <v>22864.542990039783</v>
      </c>
      <c r="K44" s="157">
        <f t="shared" si="105"/>
        <v>20738.458508189553</v>
      </c>
      <c r="L44" s="157">
        <f t="shared" si="105"/>
        <v>20922.629644398392</v>
      </c>
      <c r="M44" s="157">
        <f t="shared" si="105"/>
        <v>17940.263668644759</v>
      </c>
      <c r="N44" s="157">
        <f t="shared" si="105"/>
        <v>18318.696123778253</v>
      </c>
      <c r="O44" s="157">
        <f t="shared" si="105"/>
        <v>18900.906675606533</v>
      </c>
      <c r="P44" s="157">
        <f t="shared" si="105"/>
        <v>16058.847835212706</v>
      </c>
      <c r="Q44" s="157">
        <f t="shared" si="105"/>
        <v>16959.497773570085</v>
      </c>
    </row>
    <row r="45" spans="1:17" ht="12" customHeight="1" x14ac:dyDescent="0.3">
      <c r="A45" s="23" t="s">
        <v>166</v>
      </c>
      <c r="B45" s="156">
        <v>26141.466662626233</v>
      </c>
      <c r="C45" s="156">
        <v>29277.443787970988</v>
      </c>
      <c r="D45" s="156">
        <v>26255.967922217857</v>
      </c>
      <c r="E45" s="156">
        <v>26706.72384399546</v>
      </c>
      <c r="F45" s="156">
        <v>25715.907852472053</v>
      </c>
      <c r="G45" s="156">
        <v>25337.315116500129</v>
      </c>
      <c r="H45" s="156">
        <v>24813.98261048691</v>
      </c>
      <c r="I45" s="156">
        <v>18611.704676202233</v>
      </c>
      <c r="J45" s="156">
        <v>22358.792194348662</v>
      </c>
      <c r="K45" s="156">
        <v>20287.918767484392</v>
      </c>
      <c r="L45" s="156">
        <v>20385.27249686464</v>
      </c>
      <c r="M45" s="156">
        <v>17488.595308027398</v>
      </c>
      <c r="N45" s="156">
        <v>17763.313833184093</v>
      </c>
      <c r="O45" s="156">
        <v>18337.776587793887</v>
      </c>
      <c r="P45" s="156">
        <v>15596.298236574032</v>
      </c>
      <c r="Q45" s="156">
        <v>16450.886214820479</v>
      </c>
    </row>
    <row r="46" spans="1:17" ht="12" customHeight="1" x14ac:dyDescent="0.3">
      <c r="A46" s="23" t="s">
        <v>60</v>
      </c>
      <c r="B46" s="156">
        <v>662.66643431255261</v>
      </c>
      <c r="C46" s="156">
        <v>734.41793467836692</v>
      </c>
      <c r="D46" s="156">
        <v>718.27551886985248</v>
      </c>
      <c r="E46" s="156">
        <v>739.44268430030388</v>
      </c>
      <c r="F46" s="156">
        <v>767.82067134154261</v>
      </c>
      <c r="G46" s="156">
        <v>687.88436858674754</v>
      </c>
      <c r="H46" s="156">
        <v>659.08817513836971</v>
      </c>
      <c r="I46" s="156">
        <v>570.99821506124795</v>
      </c>
      <c r="J46" s="156">
        <v>505.75079569112143</v>
      </c>
      <c r="K46" s="156">
        <v>450.53974070516165</v>
      </c>
      <c r="L46" s="156">
        <v>537.35714753375225</v>
      </c>
      <c r="M46" s="156">
        <v>451.66836061736018</v>
      </c>
      <c r="N46" s="156">
        <v>555.3822905941588</v>
      </c>
      <c r="O46" s="156">
        <v>563.13008781264625</v>
      </c>
      <c r="P46" s="156">
        <v>462.54959863867396</v>
      </c>
      <c r="Q46" s="156">
        <v>508.61155874960696</v>
      </c>
    </row>
    <row r="47" spans="1:17" ht="12.9" customHeight="1" x14ac:dyDescent="0.3">
      <c r="A47" s="158" t="s">
        <v>112</v>
      </c>
      <c r="B47" s="157">
        <f t="shared" ref="B47:Q47" si="106">B48</f>
        <v>237.25806763315398</v>
      </c>
      <c r="C47" s="157">
        <f t="shared" si="106"/>
        <v>273.67508119698886</v>
      </c>
      <c r="D47" s="157">
        <f t="shared" si="106"/>
        <v>293.5388599920467</v>
      </c>
      <c r="E47" s="157">
        <f t="shared" si="106"/>
        <v>296.93618212856086</v>
      </c>
      <c r="F47" s="157">
        <f t="shared" si="106"/>
        <v>331.94443181723909</v>
      </c>
      <c r="G47" s="157">
        <f t="shared" si="106"/>
        <v>357.75556173113779</v>
      </c>
      <c r="H47" s="157">
        <f t="shared" si="106"/>
        <v>382.98515101054159</v>
      </c>
      <c r="I47" s="157">
        <f t="shared" si="106"/>
        <v>386.18844992999539</v>
      </c>
      <c r="J47" s="157">
        <f t="shared" si="106"/>
        <v>425.36148921761799</v>
      </c>
      <c r="K47" s="157">
        <f t="shared" si="106"/>
        <v>457.19206463366879</v>
      </c>
      <c r="L47" s="157">
        <f t="shared" si="106"/>
        <v>469.69331461939419</v>
      </c>
      <c r="M47" s="157">
        <f t="shared" si="106"/>
        <v>495.92245101951443</v>
      </c>
      <c r="N47" s="157">
        <f t="shared" si="106"/>
        <v>475.45745429512016</v>
      </c>
      <c r="O47" s="157">
        <f t="shared" si="106"/>
        <v>454.20352893931721</v>
      </c>
      <c r="P47" s="157">
        <f t="shared" si="106"/>
        <v>470.79060235111052</v>
      </c>
      <c r="Q47" s="157">
        <f t="shared" si="106"/>
        <v>510.60380488612003</v>
      </c>
    </row>
    <row r="48" spans="1:17" ht="12" customHeight="1" x14ac:dyDescent="0.3">
      <c r="A48" s="23" t="s">
        <v>60</v>
      </c>
      <c r="B48" s="156">
        <v>237.25806763315398</v>
      </c>
      <c r="C48" s="156">
        <v>273.67508119698886</v>
      </c>
      <c r="D48" s="156">
        <v>293.5388599920467</v>
      </c>
      <c r="E48" s="156">
        <v>296.93618212856086</v>
      </c>
      <c r="F48" s="156">
        <v>331.94443181723909</v>
      </c>
      <c r="G48" s="156">
        <v>357.75556173113779</v>
      </c>
      <c r="H48" s="156">
        <v>382.98515101054159</v>
      </c>
      <c r="I48" s="156">
        <v>386.18844992999539</v>
      </c>
      <c r="J48" s="156">
        <v>425.36148921761799</v>
      </c>
      <c r="K48" s="156">
        <v>457.19206463366879</v>
      </c>
      <c r="L48" s="156">
        <v>469.69331461939419</v>
      </c>
      <c r="M48" s="156">
        <v>495.92245101951443</v>
      </c>
      <c r="N48" s="156">
        <v>475.45745429512016</v>
      </c>
      <c r="O48" s="156">
        <v>454.20352893931721</v>
      </c>
      <c r="P48" s="156">
        <v>470.79060235111052</v>
      </c>
      <c r="Q48" s="156">
        <v>510.60380488612003</v>
      </c>
    </row>
    <row r="49" spans="1:17" ht="12" customHeight="1" x14ac:dyDescent="0.3">
      <c r="A49" s="158" t="s">
        <v>63</v>
      </c>
      <c r="B49" s="157">
        <f t="shared" ref="B49" si="107">SUM(B50:B51,B54:B55)</f>
        <v>5310.5722314344284</v>
      </c>
      <c r="C49" s="157">
        <f t="shared" ref="C49" si="108">SUM(C50:C51,C54:C55)</f>
        <v>5435.6341141739904</v>
      </c>
      <c r="D49" s="157">
        <f t="shared" ref="D49" si="109">SUM(D50:D51,D54:D55)</f>
        <v>5197.1545552680418</v>
      </c>
      <c r="E49" s="157">
        <f t="shared" ref="E49" si="110">SUM(E50:E51,E54:E55)</f>
        <v>5100.0327617885187</v>
      </c>
      <c r="F49" s="157">
        <f t="shared" ref="F49" si="111">SUM(F50:F51,F54:F55)</f>
        <v>5033.1577302735914</v>
      </c>
      <c r="G49" s="157">
        <f t="shared" ref="G49" si="112">SUM(G50:G51,G54:G55)</f>
        <v>4910.9008515210198</v>
      </c>
      <c r="H49" s="157">
        <f t="shared" ref="H49" si="113">SUM(H50:H51,H54:H55)</f>
        <v>4782.0115349885637</v>
      </c>
      <c r="I49" s="157">
        <f t="shared" ref="I49" si="114">SUM(I50:I51,I54:I55)</f>
        <v>4450.9732152419492</v>
      </c>
      <c r="J49" s="157">
        <f t="shared" ref="J49" si="115">SUM(J50:J51,J54:J55)</f>
        <v>4415.0739477297802</v>
      </c>
      <c r="K49" s="157">
        <f t="shared" ref="K49" si="116">SUM(K50:K51,K54:K55)</f>
        <v>4308.3522587694915</v>
      </c>
      <c r="L49" s="157">
        <f t="shared" ref="L49" si="117">SUM(L50:L51,L54:L55)</f>
        <v>4223.2371958751255</v>
      </c>
      <c r="M49" s="157">
        <f t="shared" ref="M49" si="118">SUM(M50:M51,M54:M55)</f>
        <v>4154.0953760165885</v>
      </c>
      <c r="N49" s="157">
        <f t="shared" ref="N49" si="119">SUM(N50:N51,N54:N55)</f>
        <v>4109.3968194058425</v>
      </c>
      <c r="O49" s="157">
        <f t="shared" ref="O49" si="120">SUM(O50:O51,O54:O55)</f>
        <v>4101.6311712230145</v>
      </c>
      <c r="P49" s="157">
        <f t="shared" ref="P49" si="121">SUM(P50:P51,P54:P55)</f>
        <v>4113.6621236547435</v>
      </c>
      <c r="Q49" s="157">
        <f t="shared" ref="Q49" si="122">SUM(Q50:Q51,Q54:Q55)</f>
        <v>4100.9801161369978</v>
      </c>
    </row>
    <row r="50" spans="1:17" ht="12" customHeight="1" x14ac:dyDescent="0.3">
      <c r="A50" s="167" t="s">
        <v>165</v>
      </c>
      <c r="B50" s="132">
        <v>3152.3308240697379</v>
      </c>
      <c r="C50" s="132">
        <v>3329.1081166308468</v>
      </c>
      <c r="D50" s="132">
        <v>3143.584401393286</v>
      </c>
      <c r="E50" s="132">
        <v>3104.5856440412176</v>
      </c>
      <c r="F50" s="132">
        <v>3083.5643273377136</v>
      </c>
      <c r="G50" s="132">
        <v>3047.8769202369576</v>
      </c>
      <c r="H50" s="132">
        <v>3036.6276394008705</v>
      </c>
      <c r="I50" s="132">
        <v>2622.903045123644</v>
      </c>
      <c r="J50" s="132">
        <v>2867.4890729907906</v>
      </c>
      <c r="K50" s="132">
        <v>2690.7793124841887</v>
      </c>
      <c r="L50" s="132">
        <v>2554.6429545172896</v>
      </c>
      <c r="M50" s="132">
        <v>2536.5755426348869</v>
      </c>
      <c r="N50" s="132">
        <v>2499.3310540758175</v>
      </c>
      <c r="O50" s="132">
        <v>2520.1114674912455</v>
      </c>
      <c r="P50" s="132">
        <v>2604.5090925227573</v>
      </c>
      <c r="Q50" s="132">
        <v>2565.3876359021851</v>
      </c>
    </row>
    <row r="51" spans="1:17" ht="12" customHeight="1" x14ac:dyDescent="0.3">
      <c r="A51" s="167" t="s">
        <v>164</v>
      </c>
      <c r="B51" s="132">
        <f t="shared" ref="B51" si="123">SUM(B52:B53)</f>
        <v>150.2399895625791</v>
      </c>
      <c r="C51" s="132">
        <f t="shared" ref="C51" si="124">SUM(C52:C53)</f>
        <v>185.18202856199531</v>
      </c>
      <c r="D51" s="132">
        <f t="shared" ref="D51" si="125">SUM(D52:D53)</f>
        <v>200.95804480590181</v>
      </c>
      <c r="E51" s="132">
        <f t="shared" ref="E51" si="126">SUM(E52:E53)</f>
        <v>252.98872557672615</v>
      </c>
      <c r="F51" s="132">
        <f t="shared" ref="F51" si="127">SUM(F52:F53)</f>
        <v>251.51800837019175</v>
      </c>
      <c r="G51" s="132">
        <f t="shared" ref="G51" si="128">SUM(G52:G53)</f>
        <v>297.67615288897355</v>
      </c>
      <c r="H51" s="132">
        <f t="shared" ref="H51" si="129">SUM(H52:H53)</f>
        <v>360.87467719116131</v>
      </c>
      <c r="I51" s="132">
        <f t="shared" ref="I51" si="130">SUM(I52:I53)</f>
        <v>338.20168145209868</v>
      </c>
      <c r="J51" s="132">
        <f t="shared" ref="J51" si="131">SUM(J52:J53)</f>
        <v>459.28741815591957</v>
      </c>
      <c r="K51" s="132">
        <f t="shared" ref="K51" si="132">SUM(K52:K53)</f>
        <v>516.33554744422599</v>
      </c>
      <c r="L51" s="132">
        <f t="shared" ref="L51" si="133">SUM(L52:L53)</f>
        <v>550.91833848490398</v>
      </c>
      <c r="M51" s="132">
        <f t="shared" ref="M51" si="134">SUM(M52:M53)</f>
        <v>635.58608325487057</v>
      </c>
      <c r="N51" s="132">
        <f t="shared" ref="N51" si="135">SUM(N52:N53)</f>
        <v>665.53877541006</v>
      </c>
      <c r="O51" s="132">
        <f t="shared" ref="O51" si="136">SUM(O52:O53)</f>
        <v>710.43360022130241</v>
      </c>
      <c r="P51" s="132">
        <f t="shared" ref="P51" si="137">SUM(P52:P53)</f>
        <v>758.86333108419467</v>
      </c>
      <c r="Q51" s="132">
        <f t="shared" ref="Q51" si="138">SUM(Q52:Q53)</f>
        <v>794.90892821548891</v>
      </c>
    </row>
    <row r="52" spans="1:17" ht="12" customHeight="1" x14ac:dyDescent="0.3">
      <c r="A52" s="166" t="s">
        <v>163</v>
      </c>
      <c r="B52" s="165">
        <v>91.268322957580864</v>
      </c>
      <c r="C52" s="165">
        <v>115.08265509173781</v>
      </c>
      <c r="D52" s="165">
        <v>125.86625406905495</v>
      </c>
      <c r="E52" s="165">
        <v>162.58551765685775</v>
      </c>
      <c r="F52" s="165">
        <v>158.95039604666934</v>
      </c>
      <c r="G52" s="165">
        <v>191.36969373834248</v>
      </c>
      <c r="H52" s="165">
        <v>233.76962364155145</v>
      </c>
      <c r="I52" s="165">
        <v>210.73774825685459</v>
      </c>
      <c r="J52" s="165">
        <v>292.0419236805775</v>
      </c>
      <c r="K52" s="165">
        <v>326.25348819185677</v>
      </c>
      <c r="L52" s="165">
        <v>346.32683853061758</v>
      </c>
      <c r="M52" s="165">
        <v>405.62972340702328</v>
      </c>
      <c r="N52" s="165">
        <v>426.58746846073467</v>
      </c>
      <c r="O52" s="165">
        <v>463.78553077783113</v>
      </c>
      <c r="P52" s="165">
        <v>488.65266224126628</v>
      </c>
      <c r="Q52" s="165">
        <v>505.95021546707176</v>
      </c>
    </row>
    <row r="53" spans="1:17" ht="12" customHeight="1" x14ac:dyDescent="0.3">
      <c r="A53" s="147" t="s">
        <v>59</v>
      </c>
      <c r="B53" s="164">
        <v>58.971666604998234</v>
      </c>
      <c r="C53" s="164">
        <v>70.099373470257518</v>
      </c>
      <c r="D53" s="164">
        <v>75.091790736846875</v>
      </c>
      <c r="E53" s="164">
        <v>90.403207919868407</v>
      </c>
      <c r="F53" s="164">
        <v>92.567612323522397</v>
      </c>
      <c r="G53" s="164">
        <v>106.30645915063104</v>
      </c>
      <c r="H53" s="164">
        <v>127.10505354960988</v>
      </c>
      <c r="I53" s="164">
        <v>127.46393319524407</v>
      </c>
      <c r="J53" s="164">
        <v>167.24549447534207</v>
      </c>
      <c r="K53" s="164">
        <v>190.08205925236922</v>
      </c>
      <c r="L53" s="164">
        <v>204.59149995428643</v>
      </c>
      <c r="M53" s="164">
        <v>229.95635984784727</v>
      </c>
      <c r="N53" s="164">
        <v>238.95130694932536</v>
      </c>
      <c r="O53" s="164">
        <v>246.64806944347134</v>
      </c>
      <c r="P53" s="164">
        <v>270.21066884292844</v>
      </c>
      <c r="Q53" s="164">
        <v>288.95871274841716</v>
      </c>
    </row>
    <row r="54" spans="1:17" ht="12" customHeight="1" x14ac:dyDescent="0.3">
      <c r="A54" s="163" t="s">
        <v>142</v>
      </c>
      <c r="B54" s="162">
        <v>1836.5989800325626</v>
      </c>
      <c r="C54" s="162">
        <v>1742.4579215250676</v>
      </c>
      <c r="D54" s="162">
        <v>1663.5727476713471</v>
      </c>
      <c r="E54" s="162">
        <v>1533.5671186484246</v>
      </c>
      <c r="F54" s="162">
        <v>1488.5413934944422</v>
      </c>
      <c r="G54" s="162">
        <v>1349.6235959405092</v>
      </c>
      <c r="H54" s="162">
        <v>1174.3013284146582</v>
      </c>
      <c r="I54" s="162">
        <v>1194.3235002966612</v>
      </c>
      <c r="J54" s="162">
        <v>844.630892734996</v>
      </c>
      <c r="K54" s="162">
        <v>821.99346073854326</v>
      </c>
      <c r="L54" s="162">
        <v>826.77052937026838</v>
      </c>
      <c r="M54" s="162">
        <v>691.3315979711515</v>
      </c>
      <c r="N54" s="162">
        <v>673.6130401698083</v>
      </c>
      <c r="O54" s="162">
        <v>627.47041652132873</v>
      </c>
      <c r="P54" s="162">
        <v>521.8372631308348</v>
      </c>
      <c r="Q54" s="162">
        <v>510.697873061986</v>
      </c>
    </row>
    <row r="55" spans="1:17" ht="12" customHeight="1" x14ac:dyDescent="0.3">
      <c r="A55" s="161" t="s">
        <v>141</v>
      </c>
      <c r="B55" s="160">
        <f t="shared" ref="B55" si="139">SUM(B56:B57)</f>
        <v>171.40243776954898</v>
      </c>
      <c r="C55" s="160">
        <f t="shared" ref="C55" si="140">SUM(C56:C57)</f>
        <v>178.88604745608109</v>
      </c>
      <c r="D55" s="160">
        <f t="shared" ref="D55" si="141">SUM(D56:D57)</f>
        <v>189.03936139750675</v>
      </c>
      <c r="E55" s="160">
        <f t="shared" ref="E55" si="142">SUM(E56:E57)</f>
        <v>208.89127352215058</v>
      </c>
      <c r="F55" s="160">
        <f t="shared" ref="F55" si="143">SUM(F56:F57)</f>
        <v>209.53400107124475</v>
      </c>
      <c r="G55" s="160">
        <f t="shared" ref="G55" si="144">SUM(G56:G57)</f>
        <v>215.72418245457868</v>
      </c>
      <c r="H55" s="160">
        <f t="shared" ref="H55" si="145">SUM(H56:H57)</f>
        <v>210.20788998187351</v>
      </c>
      <c r="I55" s="160">
        <f t="shared" ref="I55" si="146">SUM(I56:I57)</f>
        <v>295.54498836954508</v>
      </c>
      <c r="J55" s="160">
        <f t="shared" ref="J55" si="147">SUM(J56:J57)</f>
        <v>243.66656384807442</v>
      </c>
      <c r="K55" s="160">
        <f t="shared" ref="K55" si="148">SUM(K56:K57)</f>
        <v>279.24393810253332</v>
      </c>
      <c r="L55" s="160">
        <f t="shared" ref="L55" si="149">SUM(L56:L57)</f>
        <v>290.90537350266385</v>
      </c>
      <c r="M55" s="160">
        <f t="shared" ref="M55" si="150">SUM(M56:M57)</f>
        <v>290.60215215567905</v>
      </c>
      <c r="N55" s="160">
        <f t="shared" ref="N55" si="151">SUM(N56:N57)</f>
        <v>270.91394975015618</v>
      </c>
      <c r="O55" s="160">
        <f t="shared" ref="O55" si="152">SUM(O56:O57)</f>
        <v>243.61568698913771</v>
      </c>
      <c r="P55" s="160">
        <f t="shared" ref="P55" si="153">SUM(P56:P57)</f>
        <v>228.45243691695634</v>
      </c>
      <c r="Q55" s="160">
        <f t="shared" ref="Q55" si="154">SUM(Q56:Q57)</f>
        <v>229.98567895733746</v>
      </c>
    </row>
    <row r="56" spans="1:17" ht="12" customHeight="1" x14ac:dyDescent="0.3">
      <c r="A56" s="148" t="s">
        <v>60</v>
      </c>
      <c r="B56" s="156">
        <v>62.444164984528861</v>
      </c>
      <c r="C56" s="156">
        <v>67.692095274024979</v>
      </c>
      <c r="D56" s="156">
        <v>77.053645642375869</v>
      </c>
      <c r="E56" s="156">
        <v>93.235350092204982</v>
      </c>
      <c r="F56" s="156">
        <v>86.892586234106588</v>
      </c>
      <c r="G56" s="156">
        <v>99.135003655677039</v>
      </c>
      <c r="H56" s="156">
        <v>92.229652870375148</v>
      </c>
      <c r="I56" s="156">
        <v>133.94693323601763</v>
      </c>
      <c r="J56" s="156">
        <v>94.232195949967604</v>
      </c>
      <c r="K56" s="156">
        <v>117.21433476384988</v>
      </c>
      <c r="L56" s="156">
        <v>125.96213883890515</v>
      </c>
      <c r="M56" s="156">
        <v>128.91506467241751</v>
      </c>
      <c r="N56" s="156">
        <v>123.83551335183076</v>
      </c>
      <c r="O56" s="156">
        <v>114.58627037018957</v>
      </c>
      <c r="P56" s="156">
        <v>99.366478099129139</v>
      </c>
      <c r="Q56" s="156">
        <v>97.785386852768852</v>
      </c>
    </row>
    <row r="57" spans="1:17" ht="12" customHeight="1" x14ac:dyDescent="0.3">
      <c r="A57" s="148" t="s">
        <v>59</v>
      </c>
      <c r="B57" s="156">
        <v>108.95827278502013</v>
      </c>
      <c r="C57" s="156">
        <v>111.19395218205612</v>
      </c>
      <c r="D57" s="156">
        <v>111.98571575513087</v>
      </c>
      <c r="E57" s="156">
        <v>115.6559234299456</v>
      </c>
      <c r="F57" s="156">
        <v>122.64141483713817</v>
      </c>
      <c r="G57" s="156">
        <v>116.58917879890163</v>
      </c>
      <c r="H57" s="156">
        <v>117.97823711149837</v>
      </c>
      <c r="I57" s="156">
        <v>161.59805513352742</v>
      </c>
      <c r="J57" s="156">
        <v>149.43436789810681</v>
      </c>
      <c r="K57" s="156">
        <v>162.02960333868344</v>
      </c>
      <c r="L57" s="156">
        <v>164.94323466375869</v>
      </c>
      <c r="M57" s="156">
        <v>161.68708748326156</v>
      </c>
      <c r="N57" s="156">
        <v>147.07843639832544</v>
      </c>
      <c r="O57" s="156">
        <v>129.02941661894815</v>
      </c>
      <c r="P57" s="156">
        <v>129.08595881782719</v>
      </c>
      <c r="Q57" s="156">
        <v>132.2002921045686</v>
      </c>
    </row>
    <row r="58" spans="1:17" ht="12" customHeight="1" x14ac:dyDescent="0.3">
      <c r="A58" s="158" t="s">
        <v>62</v>
      </c>
      <c r="B58" s="157">
        <f t="shared" ref="B58" si="155">SUM(B59:B60)</f>
        <v>2422.0921714895485</v>
      </c>
      <c r="C58" s="157">
        <f t="shared" ref="C58" si="156">SUM(C59:C60)</f>
        <v>2465.4953678833613</v>
      </c>
      <c r="D58" s="157">
        <f t="shared" ref="D58" si="157">SUM(D59:D60)</f>
        <v>2436.3141039175953</v>
      </c>
      <c r="E58" s="157">
        <f t="shared" ref="E58" si="158">SUM(E59:E60)</f>
        <v>2412.9715879151272</v>
      </c>
      <c r="F58" s="157">
        <f t="shared" ref="F58" si="159">SUM(F59:F60)</f>
        <v>2389.5501177146393</v>
      </c>
      <c r="G58" s="157">
        <f t="shared" ref="G58" si="160">SUM(G59:G60)</f>
        <v>2362.2385117706931</v>
      </c>
      <c r="H58" s="157">
        <f t="shared" ref="H58" si="161">SUM(H59:H60)</f>
        <v>2322.9509506175787</v>
      </c>
      <c r="I58" s="157">
        <f t="shared" ref="I58" si="162">SUM(I59:I60)</f>
        <v>2202.6729004116742</v>
      </c>
      <c r="J58" s="157">
        <f t="shared" ref="J58" si="163">SUM(J59:J60)</f>
        <v>2176.4187690987319</v>
      </c>
      <c r="K58" s="157">
        <f t="shared" ref="K58" si="164">SUM(K59:K60)</f>
        <v>2121.5149592025896</v>
      </c>
      <c r="L58" s="157">
        <f t="shared" ref="L58" si="165">SUM(L59:L60)</f>
        <v>2123.5740480624545</v>
      </c>
      <c r="M58" s="157">
        <f t="shared" ref="M58" si="166">SUM(M59:M60)</f>
        <v>2066.178724412182</v>
      </c>
      <c r="N58" s="157">
        <f t="shared" ref="N58" si="167">SUM(N59:N60)</f>
        <v>2060.5868100909897</v>
      </c>
      <c r="O58" s="157">
        <f t="shared" ref="O58" si="168">SUM(O59:O60)</f>
        <v>2050.6418411272452</v>
      </c>
      <c r="P58" s="157">
        <f t="shared" ref="P58" si="169">SUM(P59:P60)</f>
        <v>2037.6581684015875</v>
      </c>
      <c r="Q58" s="157">
        <f t="shared" ref="Q58" si="170">SUM(Q59:Q60)</f>
        <v>2089.6723947847358</v>
      </c>
    </row>
    <row r="59" spans="1:17" ht="12" customHeight="1" x14ac:dyDescent="0.3">
      <c r="A59" s="23" t="s">
        <v>57</v>
      </c>
      <c r="B59" s="156">
        <v>586.59299791363037</v>
      </c>
      <c r="C59" s="156">
        <v>571.69531406354645</v>
      </c>
      <c r="D59" s="156">
        <v>512.9806992528712</v>
      </c>
      <c r="E59" s="156">
        <v>470.85169904720868</v>
      </c>
      <c r="F59" s="156">
        <v>519.65043220577104</v>
      </c>
      <c r="G59" s="156">
        <v>495.87644509771366</v>
      </c>
      <c r="H59" s="156">
        <v>434.66443841152943</v>
      </c>
      <c r="I59" s="156">
        <v>338.92295322342756</v>
      </c>
      <c r="J59" s="156">
        <v>397.77717044017112</v>
      </c>
      <c r="K59" s="156">
        <v>349.84228945263379</v>
      </c>
      <c r="L59" s="156">
        <v>365.88783904952743</v>
      </c>
      <c r="M59" s="156">
        <v>347.35100108515962</v>
      </c>
      <c r="N59" s="156">
        <v>316.9195101088859</v>
      </c>
      <c r="O59" s="156">
        <v>353.7244914857929</v>
      </c>
      <c r="P59" s="156">
        <v>330.76461942666151</v>
      </c>
      <c r="Q59" s="156">
        <v>314.0933697452208</v>
      </c>
    </row>
    <row r="60" spans="1:17" ht="12" customHeight="1" x14ac:dyDescent="0.3">
      <c r="A60" s="29" t="s">
        <v>140</v>
      </c>
      <c r="B60" s="57">
        <v>1835.4991735759181</v>
      </c>
      <c r="C60" s="57">
        <v>1893.8000538198148</v>
      </c>
      <c r="D60" s="57">
        <v>1923.333404664724</v>
      </c>
      <c r="E60" s="57">
        <v>1942.1198888679187</v>
      </c>
      <c r="F60" s="57">
        <v>1869.8996855088683</v>
      </c>
      <c r="G60" s="57">
        <v>1866.3620666729796</v>
      </c>
      <c r="H60" s="57">
        <v>1888.2865122060493</v>
      </c>
      <c r="I60" s="57">
        <v>1863.7499471882468</v>
      </c>
      <c r="J60" s="57">
        <v>1778.641598658561</v>
      </c>
      <c r="K60" s="57">
        <v>1771.6726697499557</v>
      </c>
      <c r="L60" s="57">
        <v>1757.6862090129268</v>
      </c>
      <c r="M60" s="57">
        <v>1718.8277233270223</v>
      </c>
      <c r="N60" s="57">
        <v>1743.6672999821037</v>
      </c>
      <c r="O60" s="57">
        <v>1696.9173496414523</v>
      </c>
      <c r="P60" s="57">
        <v>1706.893548974926</v>
      </c>
      <c r="Q60" s="57">
        <v>1775.5790250395148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>
        <f>SUM(B63,B66,B68,B77)</f>
        <v>70775.555852770136</v>
      </c>
      <c r="C62" s="168">
        <f t="shared" ref="C62:Q62" si="171">SUM(C63,C66,C68,C77)</f>
        <v>74457.684623642635</v>
      </c>
      <c r="D62" s="168">
        <f t="shared" si="171"/>
        <v>74362.596677417547</v>
      </c>
      <c r="E62" s="168">
        <f t="shared" si="171"/>
        <v>78316.038905108217</v>
      </c>
      <c r="F62" s="168">
        <f t="shared" si="171"/>
        <v>79977.325034699024</v>
      </c>
      <c r="G62" s="168">
        <f t="shared" si="171"/>
        <v>79290.398021816465</v>
      </c>
      <c r="H62" s="168">
        <f t="shared" si="171"/>
        <v>77604.606804895535</v>
      </c>
      <c r="I62" s="168">
        <f t="shared" si="171"/>
        <v>72234.308368433849</v>
      </c>
      <c r="J62" s="168">
        <f t="shared" si="171"/>
        <v>75792.60549132312</v>
      </c>
      <c r="K62" s="168">
        <f t="shared" si="171"/>
        <v>75836.821373190134</v>
      </c>
      <c r="L62" s="168">
        <f t="shared" si="171"/>
        <v>83750.942149422015</v>
      </c>
      <c r="M62" s="168">
        <f t="shared" si="171"/>
        <v>70103.214872227196</v>
      </c>
      <c r="N62" s="168">
        <f t="shared" si="171"/>
        <v>76950.408364850766</v>
      </c>
      <c r="O62" s="168">
        <f t="shared" si="171"/>
        <v>78231.572593264456</v>
      </c>
      <c r="P62" s="168">
        <f t="shared" si="171"/>
        <v>64855.94095162538</v>
      </c>
      <c r="Q62" s="168">
        <f t="shared" si="171"/>
        <v>69873.842220320861</v>
      </c>
    </row>
    <row r="63" spans="1:17" ht="12.9" customHeight="1" x14ac:dyDescent="0.3">
      <c r="A63" s="158" t="s">
        <v>65</v>
      </c>
      <c r="B63" s="157">
        <f t="shared" ref="B63:Q63" si="172">SUM(B64:B65)</f>
        <v>55261.794847501355</v>
      </c>
      <c r="C63" s="157">
        <f t="shared" si="172"/>
        <v>58727.887478534278</v>
      </c>
      <c r="D63" s="157">
        <f t="shared" si="172"/>
        <v>58165.16432201791</v>
      </c>
      <c r="E63" s="157">
        <f t="shared" si="172"/>
        <v>61419.549771991027</v>
      </c>
      <c r="F63" s="157">
        <f t="shared" si="172"/>
        <v>62640.63158811492</v>
      </c>
      <c r="G63" s="157">
        <f t="shared" si="172"/>
        <v>61730.771692055547</v>
      </c>
      <c r="H63" s="157">
        <f t="shared" si="172"/>
        <v>59921.681930746156</v>
      </c>
      <c r="I63" s="157">
        <f t="shared" si="172"/>
        <v>54682.554004404898</v>
      </c>
      <c r="J63" s="157">
        <f t="shared" si="172"/>
        <v>57863.031013060892</v>
      </c>
      <c r="K63" s="157">
        <f t="shared" si="172"/>
        <v>57608.349700524865</v>
      </c>
      <c r="L63" s="157">
        <f t="shared" si="172"/>
        <v>65157.11704335182</v>
      </c>
      <c r="M63" s="157">
        <f t="shared" si="172"/>
        <v>51798.710325511369</v>
      </c>
      <c r="N63" s="157">
        <f t="shared" si="172"/>
        <v>57679.698896359951</v>
      </c>
      <c r="O63" s="157">
        <f t="shared" si="172"/>
        <v>59207.372375345578</v>
      </c>
      <c r="P63" s="157">
        <f t="shared" si="172"/>
        <v>46027.091588661286</v>
      </c>
      <c r="Q63" s="157">
        <f t="shared" si="172"/>
        <v>50843.997646981261</v>
      </c>
    </row>
    <row r="64" spans="1:17" ht="12" customHeight="1" x14ac:dyDescent="0.3">
      <c r="A64" s="23" t="s">
        <v>161</v>
      </c>
      <c r="B64" s="156">
        <v>53944.456696370813</v>
      </c>
      <c r="C64" s="156">
        <v>57344.583441314324</v>
      </c>
      <c r="D64" s="156">
        <v>56766.252945181324</v>
      </c>
      <c r="E64" s="156">
        <v>59705.016461277955</v>
      </c>
      <c r="F64" s="156">
        <v>60910.497584924422</v>
      </c>
      <c r="G64" s="156">
        <v>60031.735593994075</v>
      </c>
      <c r="H64" s="156">
        <v>58290.696407922129</v>
      </c>
      <c r="I64" s="156">
        <v>53095.221977613015</v>
      </c>
      <c r="J64" s="156">
        <v>56529.05964859965</v>
      </c>
      <c r="K64" s="156">
        <v>56255.136757393921</v>
      </c>
      <c r="L64" s="156">
        <v>63641.113544330736</v>
      </c>
      <c r="M64" s="156">
        <v>50388.212301766653</v>
      </c>
      <c r="N64" s="156">
        <v>56128.423947264295</v>
      </c>
      <c r="O64" s="156">
        <v>57611.364606325849</v>
      </c>
      <c r="P64" s="156">
        <v>44700.690776402451</v>
      </c>
      <c r="Q64" s="156">
        <v>49260.053952201182</v>
      </c>
    </row>
    <row r="65" spans="1:17" ht="12" customHeight="1" x14ac:dyDescent="0.3">
      <c r="A65" s="23" t="s">
        <v>60</v>
      </c>
      <c r="B65" s="156">
        <v>1317.3381511305386</v>
      </c>
      <c r="C65" s="156">
        <v>1383.3040372199553</v>
      </c>
      <c r="D65" s="156">
        <v>1398.9113768365846</v>
      </c>
      <c r="E65" s="156">
        <v>1714.5333107130693</v>
      </c>
      <c r="F65" s="156">
        <v>1730.1340031904974</v>
      </c>
      <c r="G65" s="156">
        <v>1699.0360980614689</v>
      </c>
      <c r="H65" s="156">
        <v>1630.9855228240251</v>
      </c>
      <c r="I65" s="156">
        <v>1587.3320267918791</v>
      </c>
      <c r="J65" s="156">
        <v>1333.9713644612389</v>
      </c>
      <c r="K65" s="156">
        <v>1353.2129431309465</v>
      </c>
      <c r="L65" s="156">
        <v>1516.0034990210868</v>
      </c>
      <c r="M65" s="156">
        <v>1410.4980237447187</v>
      </c>
      <c r="N65" s="156">
        <v>1551.2749490956523</v>
      </c>
      <c r="O65" s="156">
        <v>1596.0077690197265</v>
      </c>
      <c r="P65" s="156">
        <v>1326.4008122588339</v>
      </c>
      <c r="Q65" s="156">
        <v>1583.9436947800766</v>
      </c>
    </row>
    <row r="66" spans="1:17" ht="12.9" customHeight="1" x14ac:dyDescent="0.3">
      <c r="A66" s="158" t="s">
        <v>112</v>
      </c>
      <c r="B66" s="157">
        <f t="shared" ref="B66:Q66" si="173">B67</f>
        <v>398.22426056367948</v>
      </c>
      <c r="C66" s="157">
        <f t="shared" si="173"/>
        <v>432.99129116139073</v>
      </c>
      <c r="D66" s="157">
        <f t="shared" si="173"/>
        <v>464.76544248991087</v>
      </c>
      <c r="E66" s="157">
        <f t="shared" si="173"/>
        <v>527.46346321522947</v>
      </c>
      <c r="F66" s="157">
        <f t="shared" si="173"/>
        <v>578.10569495951074</v>
      </c>
      <c r="G66" s="157">
        <f t="shared" si="173"/>
        <v>639.58088280767754</v>
      </c>
      <c r="H66" s="157">
        <f t="shared" si="173"/>
        <v>694.69598576215049</v>
      </c>
      <c r="I66" s="157">
        <f t="shared" si="173"/>
        <v>726.58413323382115</v>
      </c>
      <c r="J66" s="157">
        <f t="shared" si="173"/>
        <v>840.83518684282797</v>
      </c>
      <c r="K66" s="157">
        <f t="shared" si="173"/>
        <v>936.18165229092381</v>
      </c>
      <c r="L66" s="157">
        <f t="shared" si="173"/>
        <v>1063.1747165410909</v>
      </c>
      <c r="M66" s="157">
        <f t="shared" si="173"/>
        <v>1241.3878879236913</v>
      </c>
      <c r="N66" s="157">
        <f t="shared" si="173"/>
        <v>1489.2723990725883</v>
      </c>
      <c r="O66" s="157">
        <f t="shared" si="173"/>
        <v>1572.0358120735325</v>
      </c>
      <c r="P66" s="157">
        <f t="shared" si="173"/>
        <v>1671.8627019271116</v>
      </c>
      <c r="Q66" s="157">
        <f t="shared" si="173"/>
        <v>1762.1712538322085</v>
      </c>
    </row>
    <row r="67" spans="1:17" ht="12" customHeight="1" x14ac:dyDescent="0.3">
      <c r="A67" s="23" t="s">
        <v>60</v>
      </c>
      <c r="B67" s="156">
        <v>398.22426056367948</v>
      </c>
      <c r="C67" s="156">
        <v>432.99129116139073</v>
      </c>
      <c r="D67" s="156">
        <v>464.76544248991087</v>
      </c>
      <c r="E67" s="156">
        <v>527.46346321522947</v>
      </c>
      <c r="F67" s="156">
        <v>578.10569495951074</v>
      </c>
      <c r="G67" s="156">
        <v>639.58088280767754</v>
      </c>
      <c r="H67" s="156">
        <v>694.69598576215049</v>
      </c>
      <c r="I67" s="156">
        <v>726.58413323382115</v>
      </c>
      <c r="J67" s="156">
        <v>840.83518684282797</v>
      </c>
      <c r="K67" s="156">
        <v>936.18165229092381</v>
      </c>
      <c r="L67" s="156">
        <v>1063.1747165410909</v>
      </c>
      <c r="M67" s="156">
        <v>1241.3878879236913</v>
      </c>
      <c r="N67" s="156">
        <v>1489.2723990725883</v>
      </c>
      <c r="O67" s="156">
        <v>1572.0358120735325</v>
      </c>
      <c r="P67" s="156">
        <v>1671.8627019271116</v>
      </c>
      <c r="Q67" s="156">
        <v>1762.1712538322085</v>
      </c>
    </row>
    <row r="68" spans="1:17" ht="12" customHeight="1" x14ac:dyDescent="0.3">
      <c r="A68" s="158" t="s">
        <v>63</v>
      </c>
      <c r="B68" s="157">
        <f>SUM(B69:B70,B73:B74)</f>
        <v>11069.613573703793</v>
      </c>
      <c r="C68" s="157">
        <f t="shared" ref="C68:Q68" si="174">SUM(C69:C70,C73:C74)</f>
        <v>11183.428920458215</v>
      </c>
      <c r="D68" s="157">
        <f t="shared" si="174"/>
        <v>11421.505729617005</v>
      </c>
      <c r="E68" s="157">
        <f t="shared" si="174"/>
        <v>11832.697203188107</v>
      </c>
      <c r="F68" s="157">
        <f t="shared" si="174"/>
        <v>12008.321763152881</v>
      </c>
      <c r="G68" s="157">
        <f t="shared" si="174"/>
        <v>12121.552756542702</v>
      </c>
      <c r="H68" s="157">
        <f t="shared" si="174"/>
        <v>12085.811833515749</v>
      </c>
      <c r="I68" s="157">
        <f t="shared" si="174"/>
        <v>11884.601736334809</v>
      </c>
      <c r="J68" s="157">
        <f t="shared" si="174"/>
        <v>12092.325870869628</v>
      </c>
      <c r="K68" s="157">
        <f t="shared" si="174"/>
        <v>12183.741924840419</v>
      </c>
      <c r="L68" s="157">
        <f t="shared" si="174"/>
        <v>12378.368561596219</v>
      </c>
      <c r="M68" s="157">
        <f t="shared" si="174"/>
        <v>12016.543077352662</v>
      </c>
      <c r="N68" s="157">
        <f t="shared" si="174"/>
        <v>12529.984783742148</v>
      </c>
      <c r="O68" s="157">
        <f t="shared" si="174"/>
        <v>12334.275572300825</v>
      </c>
      <c r="P68" s="157">
        <f t="shared" si="174"/>
        <v>12127.301000686297</v>
      </c>
      <c r="Q68" s="157">
        <f t="shared" si="174"/>
        <v>12144.471374133378</v>
      </c>
    </row>
    <row r="69" spans="1:17" ht="12" customHeight="1" x14ac:dyDescent="0.3">
      <c r="A69" s="167" t="s">
        <v>160</v>
      </c>
      <c r="B69" s="132">
        <v>9410.824004217402</v>
      </c>
      <c r="C69" s="132">
        <v>9487.8117252870652</v>
      </c>
      <c r="D69" s="132">
        <v>9742.1247510124431</v>
      </c>
      <c r="E69" s="132">
        <v>9921.891231509735</v>
      </c>
      <c r="F69" s="132">
        <v>10199.829731049771</v>
      </c>
      <c r="G69" s="132">
        <v>10154.046060227753</v>
      </c>
      <c r="H69" s="132">
        <v>10114.135089169828</v>
      </c>
      <c r="I69" s="132">
        <v>10189.830802489747</v>
      </c>
      <c r="J69" s="132">
        <v>10054.943016018171</v>
      </c>
      <c r="K69" s="132">
        <v>10188.962721735306</v>
      </c>
      <c r="L69" s="132">
        <v>10489.53001324354</v>
      </c>
      <c r="M69" s="132">
        <v>10214.477653341066</v>
      </c>
      <c r="N69" s="132">
        <v>10535.284974673599</v>
      </c>
      <c r="O69" s="132">
        <v>10362.906394176236</v>
      </c>
      <c r="P69" s="132">
        <v>10089.040903763069</v>
      </c>
      <c r="Q69" s="132">
        <v>10049.340499471495</v>
      </c>
    </row>
    <row r="70" spans="1:17" ht="12" customHeight="1" x14ac:dyDescent="0.3">
      <c r="A70" s="167" t="s">
        <v>159</v>
      </c>
      <c r="B70" s="132">
        <f>SUM(B71:B72)</f>
        <v>229.69255201813917</v>
      </c>
      <c r="C70" s="132">
        <f t="shared" ref="C70:Q70" si="175">SUM(C71:C72)</f>
        <v>280.78718803611031</v>
      </c>
      <c r="D70" s="132">
        <f t="shared" si="175"/>
        <v>335.5561960041407</v>
      </c>
      <c r="E70" s="132">
        <f t="shared" si="175"/>
        <v>435.42279036543232</v>
      </c>
      <c r="F70" s="132">
        <f t="shared" si="175"/>
        <v>464.7519291229944</v>
      </c>
      <c r="G70" s="132">
        <f t="shared" si="175"/>
        <v>546.96085590934877</v>
      </c>
      <c r="H70" s="132">
        <f t="shared" si="175"/>
        <v>627.51404512124464</v>
      </c>
      <c r="I70" s="132">
        <f t="shared" si="175"/>
        <v>753.56757529748677</v>
      </c>
      <c r="J70" s="132">
        <f t="shared" si="175"/>
        <v>835.28152149658786</v>
      </c>
      <c r="K70" s="132">
        <f t="shared" si="175"/>
        <v>1034.0058791618803</v>
      </c>
      <c r="L70" s="132">
        <f t="shared" si="175"/>
        <v>1205.5277291009502</v>
      </c>
      <c r="M70" s="132">
        <f t="shared" si="175"/>
        <v>1343.1634591882805</v>
      </c>
      <c r="N70" s="132">
        <f t="shared" si="175"/>
        <v>1460.0291582951104</v>
      </c>
      <c r="O70" s="132">
        <f t="shared" si="175"/>
        <v>1536.8711508746317</v>
      </c>
      <c r="P70" s="132">
        <f t="shared" si="175"/>
        <v>1541.7356074108206</v>
      </c>
      <c r="Q70" s="132">
        <f t="shared" si="175"/>
        <v>1682.9239237472459</v>
      </c>
    </row>
    <row r="71" spans="1:17" ht="12" customHeight="1" x14ac:dyDescent="0.3">
      <c r="A71" s="166" t="s">
        <v>109</v>
      </c>
      <c r="B71" s="165">
        <v>153.77425917637794</v>
      </c>
      <c r="C71" s="165">
        <v>188.53325106087794</v>
      </c>
      <c r="D71" s="165">
        <v>226.03282831202492</v>
      </c>
      <c r="E71" s="165">
        <v>294.83197904767729</v>
      </c>
      <c r="F71" s="165">
        <v>313.79474338516218</v>
      </c>
      <c r="G71" s="165">
        <v>367.83908709943739</v>
      </c>
      <c r="H71" s="165">
        <v>412.60849606706284</v>
      </c>
      <c r="I71" s="165">
        <v>487.19738136164557</v>
      </c>
      <c r="J71" s="165">
        <v>544.93409960082374</v>
      </c>
      <c r="K71" s="165">
        <v>671.95866374976197</v>
      </c>
      <c r="L71" s="165">
        <v>774.19709649463641</v>
      </c>
      <c r="M71" s="165">
        <v>859.98702723471638</v>
      </c>
      <c r="N71" s="165">
        <v>941.81980685830365</v>
      </c>
      <c r="O71" s="165">
        <v>1004.0902133979271</v>
      </c>
      <c r="P71" s="165">
        <v>987.79760436930178</v>
      </c>
      <c r="Q71" s="165">
        <v>1080.7138121224921</v>
      </c>
    </row>
    <row r="72" spans="1:17" ht="12" customHeight="1" x14ac:dyDescent="0.3">
      <c r="A72" s="147" t="s">
        <v>59</v>
      </c>
      <c r="B72" s="164">
        <v>75.918292841761215</v>
      </c>
      <c r="C72" s="164">
        <v>92.253936975232349</v>
      </c>
      <c r="D72" s="164">
        <v>109.52336769211577</v>
      </c>
      <c r="E72" s="164">
        <v>140.59081131775503</v>
      </c>
      <c r="F72" s="164">
        <v>150.95718573783225</v>
      </c>
      <c r="G72" s="164">
        <v>179.12176880991132</v>
      </c>
      <c r="H72" s="164">
        <v>214.90554905418182</v>
      </c>
      <c r="I72" s="164">
        <v>266.3701939358412</v>
      </c>
      <c r="J72" s="164">
        <v>290.34742189576406</v>
      </c>
      <c r="K72" s="164">
        <v>362.04721541211831</v>
      </c>
      <c r="L72" s="164">
        <v>431.33063260631388</v>
      </c>
      <c r="M72" s="164">
        <v>483.17643195356408</v>
      </c>
      <c r="N72" s="164">
        <v>518.20935143680686</v>
      </c>
      <c r="O72" s="164">
        <v>532.78093747670459</v>
      </c>
      <c r="P72" s="164">
        <v>553.93800304151887</v>
      </c>
      <c r="Q72" s="164">
        <v>602.21011162475384</v>
      </c>
    </row>
    <row r="73" spans="1:17" ht="12" customHeight="1" x14ac:dyDescent="0.3">
      <c r="A73" s="163" t="s">
        <v>142</v>
      </c>
      <c r="B73" s="162">
        <v>1401.2621484507579</v>
      </c>
      <c r="C73" s="162">
        <v>1380.3403558323198</v>
      </c>
      <c r="D73" s="162">
        <v>1304.2498060393714</v>
      </c>
      <c r="E73" s="162">
        <v>1433.3667172614571</v>
      </c>
      <c r="F73" s="162">
        <v>1288.523603941333</v>
      </c>
      <c r="G73" s="162">
        <v>1354.5800816927356</v>
      </c>
      <c r="H73" s="162">
        <v>1264.9091613083719</v>
      </c>
      <c r="I73" s="162">
        <v>893.25057471363141</v>
      </c>
      <c r="J73" s="162">
        <v>1101.6847968813104</v>
      </c>
      <c r="K73" s="162">
        <v>874.94977798688024</v>
      </c>
      <c r="L73" s="162">
        <v>618.24029030245822</v>
      </c>
      <c r="M73" s="162">
        <v>420.49904855781409</v>
      </c>
      <c r="N73" s="162">
        <v>479.41633817788335</v>
      </c>
      <c r="O73" s="162">
        <v>401.45629089671195</v>
      </c>
      <c r="P73" s="162">
        <v>437.2045288781577</v>
      </c>
      <c r="Q73" s="162">
        <v>372.60509089117329</v>
      </c>
    </row>
    <row r="74" spans="1:17" ht="12" customHeight="1" x14ac:dyDescent="0.3">
      <c r="A74" s="161" t="s">
        <v>141</v>
      </c>
      <c r="B74" s="160">
        <f>SUM(B75:B76)</f>
        <v>27.834869017493283</v>
      </c>
      <c r="C74" s="160">
        <f t="shared" ref="C74:Q74" si="176">SUM(C75:C76)</f>
        <v>34.489651302717711</v>
      </c>
      <c r="D74" s="160">
        <f t="shared" si="176"/>
        <v>39.574976561048103</v>
      </c>
      <c r="E74" s="160">
        <f t="shared" si="176"/>
        <v>42.016464051483787</v>
      </c>
      <c r="F74" s="160">
        <f t="shared" si="176"/>
        <v>55.216499038781301</v>
      </c>
      <c r="G74" s="160">
        <f t="shared" si="176"/>
        <v>65.965758712865721</v>
      </c>
      <c r="H74" s="160">
        <f t="shared" si="176"/>
        <v>79.253537916304666</v>
      </c>
      <c r="I74" s="160">
        <f t="shared" si="176"/>
        <v>47.952783833944103</v>
      </c>
      <c r="J74" s="160">
        <f t="shared" si="176"/>
        <v>100.41653647355777</v>
      </c>
      <c r="K74" s="160">
        <f t="shared" si="176"/>
        <v>85.823545956350671</v>
      </c>
      <c r="L74" s="160">
        <f t="shared" si="176"/>
        <v>65.070528949270795</v>
      </c>
      <c r="M74" s="160">
        <f t="shared" si="176"/>
        <v>38.402916265500195</v>
      </c>
      <c r="N74" s="160">
        <f t="shared" si="176"/>
        <v>55.254312595555334</v>
      </c>
      <c r="O74" s="160">
        <f t="shared" si="176"/>
        <v>33.04173635324581</v>
      </c>
      <c r="P74" s="160">
        <f t="shared" si="176"/>
        <v>59.319960634249959</v>
      </c>
      <c r="Q74" s="160">
        <f t="shared" si="176"/>
        <v>39.60186002346444</v>
      </c>
    </row>
    <row r="75" spans="1:17" ht="12" customHeight="1" x14ac:dyDescent="0.3">
      <c r="A75" s="148" t="s">
        <v>60</v>
      </c>
      <c r="B75" s="156">
        <v>18.696884493357153</v>
      </c>
      <c r="C75" s="156">
        <v>23.612855762268794</v>
      </c>
      <c r="D75" s="156">
        <v>27.392681272862827</v>
      </c>
      <c r="E75" s="156">
        <v>29.090594555488909</v>
      </c>
      <c r="F75" s="156">
        <v>38.176308720235241</v>
      </c>
      <c r="G75" s="156">
        <v>45.56810624626884</v>
      </c>
      <c r="H75" s="156">
        <v>54.895024531139136</v>
      </c>
      <c r="I75" s="156">
        <v>30.441101278766478</v>
      </c>
      <c r="J75" s="156">
        <v>68.018302808695466</v>
      </c>
      <c r="K75" s="156">
        <v>56.294112542239439</v>
      </c>
      <c r="L75" s="156">
        <v>42.325433374194489</v>
      </c>
      <c r="M75" s="156">
        <v>25.352816889266819</v>
      </c>
      <c r="N75" s="156">
        <v>35.495240657878583</v>
      </c>
      <c r="O75" s="156">
        <v>21.256276133264763</v>
      </c>
      <c r="P75" s="156">
        <v>40.483214945059288</v>
      </c>
      <c r="Q75" s="156">
        <v>27.037471289267277</v>
      </c>
    </row>
    <row r="76" spans="1:17" ht="12" customHeight="1" x14ac:dyDescent="0.3">
      <c r="A76" s="148" t="s">
        <v>59</v>
      </c>
      <c r="B76" s="156">
        <v>9.1379845241361313</v>
      </c>
      <c r="C76" s="156">
        <v>10.876795540448917</v>
      </c>
      <c r="D76" s="156">
        <v>12.182295288185278</v>
      </c>
      <c r="E76" s="156">
        <v>12.925869495994876</v>
      </c>
      <c r="F76" s="156">
        <v>17.04019031854606</v>
      </c>
      <c r="G76" s="156">
        <v>20.397652466596888</v>
      </c>
      <c r="H76" s="156">
        <v>24.358513385165526</v>
      </c>
      <c r="I76" s="156">
        <v>17.511682555177625</v>
      </c>
      <c r="J76" s="156">
        <v>32.398233664862303</v>
      </c>
      <c r="K76" s="156">
        <v>29.529433414111224</v>
      </c>
      <c r="L76" s="156">
        <v>22.745095575076309</v>
      </c>
      <c r="M76" s="156">
        <v>13.05009937623338</v>
      </c>
      <c r="N76" s="156">
        <v>19.759071937676755</v>
      </c>
      <c r="O76" s="156">
        <v>11.785460219981051</v>
      </c>
      <c r="P76" s="156">
        <v>18.836745689190671</v>
      </c>
      <c r="Q76" s="156">
        <v>12.564388734197161</v>
      </c>
    </row>
    <row r="77" spans="1:17" ht="12" customHeight="1" x14ac:dyDescent="0.3">
      <c r="A77" s="158" t="s">
        <v>62</v>
      </c>
      <c r="B77" s="157">
        <f>SUM(B78:B79)</f>
        <v>4045.9231710013146</v>
      </c>
      <c r="C77" s="157">
        <f t="shared" ref="C77:Q77" si="177">SUM(C78:C79)</f>
        <v>4113.3769334887529</v>
      </c>
      <c r="D77" s="157">
        <f t="shared" si="177"/>
        <v>4311.1611832927219</v>
      </c>
      <c r="E77" s="157">
        <f t="shared" si="177"/>
        <v>4536.3284667138441</v>
      </c>
      <c r="F77" s="157">
        <f t="shared" si="177"/>
        <v>4750.2659884717141</v>
      </c>
      <c r="G77" s="157">
        <f t="shared" si="177"/>
        <v>4798.4926904105378</v>
      </c>
      <c r="H77" s="157">
        <f t="shared" si="177"/>
        <v>4902.4170548714828</v>
      </c>
      <c r="I77" s="157">
        <f t="shared" si="177"/>
        <v>4940.5684944603117</v>
      </c>
      <c r="J77" s="157">
        <f t="shared" si="177"/>
        <v>4996.4134205497621</v>
      </c>
      <c r="K77" s="157">
        <f t="shared" si="177"/>
        <v>5108.5480955339335</v>
      </c>
      <c r="L77" s="157">
        <f t="shared" si="177"/>
        <v>5152.2818279329003</v>
      </c>
      <c r="M77" s="157">
        <f t="shared" si="177"/>
        <v>5046.5735814394702</v>
      </c>
      <c r="N77" s="157">
        <f t="shared" si="177"/>
        <v>5251.4522856760959</v>
      </c>
      <c r="O77" s="157">
        <f t="shared" si="177"/>
        <v>5117.8888335445208</v>
      </c>
      <c r="P77" s="157">
        <f t="shared" si="177"/>
        <v>5029.6856603506822</v>
      </c>
      <c r="Q77" s="157">
        <f t="shared" si="177"/>
        <v>5123.2019453740204</v>
      </c>
    </row>
    <row r="78" spans="1:17" ht="12" customHeight="1" x14ac:dyDescent="0.3">
      <c r="A78" s="23" t="s">
        <v>109</v>
      </c>
      <c r="B78" s="156">
        <v>3268.5057583544985</v>
      </c>
      <c r="C78" s="156">
        <v>3338.3915757092382</v>
      </c>
      <c r="D78" s="156">
        <v>3592.0489657176936</v>
      </c>
      <c r="E78" s="156">
        <v>3779.3123404435278</v>
      </c>
      <c r="F78" s="156">
        <v>3969.7748897908691</v>
      </c>
      <c r="G78" s="156">
        <v>4116.0356123668244</v>
      </c>
      <c r="H78" s="156">
        <v>4204.5034149766989</v>
      </c>
      <c r="I78" s="156">
        <v>4349.0707601575232</v>
      </c>
      <c r="J78" s="156">
        <v>4384.9997935664223</v>
      </c>
      <c r="K78" s="156">
        <v>4551.1258250706114</v>
      </c>
      <c r="L78" s="156">
        <v>4743.4493734260532</v>
      </c>
      <c r="M78" s="156">
        <v>4727.3335977598717</v>
      </c>
      <c r="N78" s="156">
        <v>4877.9118477203274</v>
      </c>
      <c r="O78" s="156">
        <v>4847.1057654222723</v>
      </c>
      <c r="P78" s="156">
        <v>4773.7087316774378</v>
      </c>
      <c r="Q78" s="156">
        <v>4881.3077512095797</v>
      </c>
    </row>
    <row r="79" spans="1:17" ht="12" customHeight="1" x14ac:dyDescent="0.3">
      <c r="A79" s="29" t="s">
        <v>140</v>
      </c>
      <c r="B79" s="57">
        <v>777.41741264681627</v>
      </c>
      <c r="C79" s="57">
        <v>774.98535777951508</v>
      </c>
      <c r="D79" s="57">
        <v>719.11221757502813</v>
      </c>
      <c r="E79" s="57">
        <v>757.01612627031625</v>
      </c>
      <c r="F79" s="57">
        <v>780.4910986808452</v>
      </c>
      <c r="G79" s="57">
        <v>682.45707804371307</v>
      </c>
      <c r="H79" s="57">
        <v>697.91363989478396</v>
      </c>
      <c r="I79" s="57">
        <v>591.49773430278844</v>
      </c>
      <c r="J79" s="57">
        <v>611.41362698333978</v>
      </c>
      <c r="K79" s="57">
        <v>557.42227046332243</v>
      </c>
      <c r="L79" s="57">
        <v>408.83245450684706</v>
      </c>
      <c r="M79" s="57">
        <v>319.23998367959854</v>
      </c>
      <c r="N79" s="57">
        <v>373.54043795576843</v>
      </c>
      <c r="O79" s="57">
        <v>270.78306812224844</v>
      </c>
      <c r="P79" s="57">
        <v>255.97692867324477</v>
      </c>
      <c r="Q79" s="57">
        <v>241.89419416444073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>
        <f>SUM(B82,B85,B87,B100)</f>
        <v>17409.484779322243</v>
      </c>
      <c r="C81" s="168">
        <f t="shared" ref="C81:Q81" si="178">SUM(C82,C85,C87,C100)</f>
        <v>17658.577591291949</v>
      </c>
      <c r="D81" s="168">
        <f t="shared" si="178"/>
        <v>18230.438766310472</v>
      </c>
      <c r="E81" s="168">
        <f t="shared" si="178"/>
        <v>20138.847371103086</v>
      </c>
      <c r="F81" s="168">
        <f t="shared" si="178"/>
        <v>19917.036389198638</v>
      </c>
      <c r="G81" s="168">
        <f t="shared" si="178"/>
        <v>21300.722872974951</v>
      </c>
      <c r="H81" s="168">
        <f t="shared" si="178"/>
        <v>22100.589417953088</v>
      </c>
      <c r="I81" s="168">
        <f t="shared" si="178"/>
        <v>23731.744177537919</v>
      </c>
      <c r="J81" s="168">
        <f t="shared" si="178"/>
        <v>25670.461222876103</v>
      </c>
      <c r="K81" s="168">
        <f t="shared" si="178"/>
        <v>26742.456053365633</v>
      </c>
      <c r="L81" s="168">
        <f t="shared" si="178"/>
        <v>29088.524117169807</v>
      </c>
      <c r="M81" s="168">
        <f t="shared" si="178"/>
        <v>26729.439510462966</v>
      </c>
      <c r="N81" s="168">
        <f t="shared" si="178"/>
        <v>29695.562415529406</v>
      </c>
      <c r="O81" s="168">
        <f t="shared" si="178"/>
        <v>30564.798261745676</v>
      </c>
      <c r="P81" s="168">
        <f t="shared" si="178"/>
        <v>27951.365337050931</v>
      </c>
      <c r="Q81" s="168">
        <f t="shared" si="178"/>
        <v>29500.091125464569</v>
      </c>
    </row>
    <row r="82" spans="1:17" ht="12.9" customHeight="1" x14ac:dyDescent="0.3">
      <c r="A82" s="158" t="s">
        <v>65</v>
      </c>
      <c r="B82" s="157">
        <f t="shared" ref="B82:Q82" si="179">SUM(B83:B84)</f>
        <v>12881.777764070146</v>
      </c>
      <c r="C82" s="157">
        <f t="shared" si="179"/>
        <v>13169.291841568218</v>
      </c>
      <c r="D82" s="157">
        <f t="shared" si="179"/>
        <v>13394.238753718555</v>
      </c>
      <c r="E82" s="157">
        <f t="shared" si="179"/>
        <v>14979.35169452558</v>
      </c>
      <c r="F82" s="157">
        <f t="shared" si="179"/>
        <v>14620.942433937875</v>
      </c>
      <c r="G82" s="157">
        <f t="shared" si="179"/>
        <v>15621.44444304042</v>
      </c>
      <c r="H82" s="157">
        <f t="shared" si="179"/>
        <v>16029.305199879627</v>
      </c>
      <c r="I82" s="157">
        <f t="shared" si="179"/>
        <v>16906.247951721209</v>
      </c>
      <c r="J82" s="157">
        <f t="shared" si="179"/>
        <v>18604.83179833995</v>
      </c>
      <c r="K82" s="157">
        <f t="shared" si="179"/>
        <v>19350.645989309134</v>
      </c>
      <c r="L82" s="157">
        <f t="shared" si="179"/>
        <v>21248.132430562582</v>
      </c>
      <c r="M82" s="157">
        <f t="shared" si="179"/>
        <v>18741.055686687589</v>
      </c>
      <c r="N82" s="157">
        <f t="shared" si="179"/>
        <v>21080.077175895967</v>
      </c>
      <c r="O82" s="157">
        <f t="shared" si="179"/>
        <v>21534.411699419088</v>
      </c>
      <c r="P82" s="157">
        <f t="shared" si="179"/>
        <v>18843.115814387624</v>
      </c>
      <c r="Q82" s="157">
        <f t="shared" si="179"/>
        <v>20220.192624355859</v>
      </c>
    </row>
    <row r="83" spans="1:17" ht="12" customHeight="1" x14ac:dyDescent="0.3">
      <c r="A83" s="23" t="s">
        <v>157</v>
      </c>
      <c r="B83" s="156">
        <v>12770.871638195382</v>
      </c>
      <c r="C83" s="156">
        <v>13047.157849418219</v>
      </c>
      <c r="D83" s="156">
        <v>13267.125945966107</v>
      </c>
      <c r="E83" s="156">
        <v>14812.98541742765</v>
      </c>
      <c r="F83" s="156">
        <v>14463.526799407166</v>
      </c>
      <c r="G83" s="156">
        <v>15442.439489068292</v>
      </c>
      <c r="H83" s="156">
        <v>15841.253835437434</v>
      </c>
      <c r="I83" s="156">
        <v>16699.848039702756</v>
      </c>
      <c r="J83" s="156">
        <v>18407.304316264199</v>
      </c>
      <c r="K83" s="156">
        <v>19148.1401301572</v>
      </c>
      <c r="L83" s="156">
        <v>21002.084545127422</v>
      </c>
      <c r="M83" s="156">
        <v>18533.165007818119</v>
      </c>
      <c r="N83" s="156">
        <v>20830.771010305543</v>
      </c>
      <c r="O83" s="156">
        <v>21277.040092941093</v>
      </c>
      <c r="P83" s="156">
        <v>18625.032045192474</v>
      </c>
      <c r="Q83" s="156">
        <v>19947.083431767445</v>
      </c>
    </row>
    <row r="84" spans="1:17" ht="12" customHeight="1" x14ac:dyDescent="0.3">
      <c r="A84" s="23" t="s">
        <v>60</v>
      </c>
      <c r="B84" s="156">
        <v>110.90612587476494</v>
      </c>
      <c r="C84" s="156">
        <v>122.13399214999842</v>
      </c>
      <c r="D84" s="156">
        <v>127.11280775244752</v>
      </c>
      <c r="E84" s="156">
        <v>166.36627709792967</v>
      </c>
      <c r="F84" s="156">
        <v>157.41563453070918</v>
      </c>
      <c r="G84" s="156">
        <v>179.00495397212686</v>
      </c>
      <c r="H84" s="156">
        <v>188.05136444219414</v>
      </c>
      <c r="I84" s="156">
        <v>206.39991201845262</v>
      </c>
      <c r="J84" s="156">
        <v>197.52748207575286</v>
      </c>
      <c r="K84" s="156">
        <v>202.50585915193204</v>
      </c>
      <c r="L84" s="156">
        <v>246.04788543516094</v>
      </c>
      <c r="M84" s="156">
        <v>207.89067886946771</v>
      </c>
      <c r="N84" s="156">
        <v>249.30616559042326</v>
      </c>
      <c r="O84" s="156">
        <v>257.37160647799561</v>
      </c>
      <c r="P84" s="156">
        <v>218.0837691951501</v>
      </c>
      <c r="Q84" s="156">
        <v>273.1091925884142</v>
      </c>
    </row>
    <row r="85" spans="1:17" ht="12.9" customHeight="1" x14ac:dyDescent="0.3">
      <c r="A85" s="158" t="s">
        <v>112</v>
      </c>
      <c r="B85" s="157">
        <f t="shared" ref="B85:Q85" si="180">B86</f>
        <v>100.65281238894995</v>
      </c>
      <c r="C85" s="157">
        <f t="shared" si="180"/>
        <v>114.82584984298708</v>
      </c>
      <c r="D85" s="157">
        <f t="shared" si="180"/>
        <v>153.95454142768867</v>
      </c>
      <c r="E85" s="157">
        <f t="shared" si="180"/>
        <v>179.07085667694338</v>
      </c>
      <c r="F85" s="157">
        <f t="shared" si="180"/>
        <v>201.12377195702769</v>
      </c>
      <c r="G85" s="157">
        <f t="shared" si="180"/>
        <v>244.41250854771815</v>
      </c>
      <c r="H85" s="157">
        <f t="shared" si="180"/>
        <v>303.15427111824363</v>
      </c>
      <c r="I85" s="157">
        <f t="shared" si="180"/>
        <v>398.49496715198939</v>
      </c>
      <c r="J85" s="157">
        <f t="shared" si="180"/>
        <v>451.35446516631009</v>
      </c>
      <c r="K85" s="157">
        <f t="shared" si="180"/>
        <v>501.87206881338506</v>
      </c>
      <c r="L85" s="157">
        <f t="shared" si="180"/>
        <v>556.18988893359756</v>
      </c>
      <c r="M85" s="157">
        <f t="shared" si="180"/>
        <v>629.17546144045355</v>
      </c>
      <c r="N85" s="157">
        <f t="shared" si="180"/>
        <v>733.8591173077134</v>
      </c>
      <c r="O85" s="157">
        <f t="shared" si="180"/>
        <v>818.27271720669637</v>
      </c>
      <c r="P85" s="157">
        <f t="shared" si="180"/>
        <v>876.17270570084429</v>
      </c>
      <c r="Q85" s="157">
        <f t="shared" si="180"/>
        <v>896.72526699131163</v>
      </c>
    </row>
    <row r="86" spans="1:17" ht="12" customHeight="1" x14ac:dyDescent="0.3">
      <c r="A86" s="23" t="s">
        <v>60</v>
      </c>
      <c r="B86" s="156">
        <v>100.65281238894995</v>
      </c>
      <c r="C86" s="156">
        <v>114.82584984298708</v>
      </c>
      <c r="D86" s="156">
        <v>153.95454142768867</v>
      </c>
      <c r="E86" s="156">
        <v>179.07085667694338</v>
      </c>
      <c r="F86" s="156">
        <v>201.12377195702769</v>
      </c>
      <c r="G86" s="156">
        <v>244.41250854771815</v>
      </c>
      <c r="H86" s="156">
        <v>303.15427111824363</v>
      </c>
      <c r="I86" s="156">
        <v>398.49496715198939</v>
      </c>
      <c r="J86" s="156">
        <v>451.35446516631009</v>
      </c>
      <c r="K86" s="156">
        <v>501.87206881338506</v>
      </c>
      <c r="L86" s="156">
        <v>556.18988893359756</v>
      </c>
      <c r="M86" s="156">
        <v>629.17546144045355</v>
      </c>
      <c r="N86" s="156">
        <v>733.8591173077134</v>
      </c>
      <c r="O86" s="156">
        <v>818.27271720669637</v>
      </c>
      <c r="P86" s="156">
        <v>876.17270570084429</v>
      </c>
      <c r="Q86" s="156">
        <v>896.72526699131163</v>
      </c>
    </row>
    <row r="87" spans="1:17" ht="12" customHeight="1" x14ac:dyDescent="0.3">
      <c r="A87" s="158" t="s">
        <v>63</v>
      </c>
      <c r="B87" s="157">
        <f>SUM(B88:B89,B92:B93,B96:B97)</f>
        <v>2791.7368131488161</v>
      </c>
      <c r="C87" s="157">
        <f t="shared" ref="C87:Q87" si="181">SUM(C88:C89,C92:C93,C96:C97)</f>
        <v>2750.3801546369218</v>
      </c>
      <c r="D87" s="157">
        <f t="shared" si="181"/>
        <v>2941.6226787558994</v>
      </c>
      <c r="E87" s="157">
        <f t="shared" si="181"/>
        <v>3110.4658949385203</v>
      </c>
      <c r="F87" s="157">
        <f t="shared" si="181"/>
        <v>3169.8802517614004</v>
      </c>
      <c r="G87" s="157">
        <f t="shared" si="181"/>
        <v>3379.7568922895157</v>
      </c>
      <c r="H87" s="157">
        <f t="shared" si="181"/>
        <v>3618.5200030884566</v>
      </c>
      <c r="I87" s="157">
        <f t="shared" si="181"/>
        <v>4069.1768331849553</v>
      </c>
      <c r="J87" s="157">
        <f t="shared" si="181"/>
        <v>4238.7145569148797</v>
      </c>
      <c r="K87" s="157">
        <f t="shared" si="181"/>
        <v>4414.1448859188204</v>
      </c>
      <c r="L87" s="157">
        <f t="shared" si="181"/>
        <v>4661.5237817365569</v>
      </c>
      <c r="M87" s="157">
        <f t="shared" si="181"/>
        <v>4724.2569724973591</v>
      </c>
      <c r="N87" s="157">
        <f t="shared" si="181"/>
        <v>5108.0026934705011</v>
      </c>
      <c r="O87" s="157">
        <f t="shared" si="181"/>
        <v>5297.1160638764386</v>
      </c>
      <c r="P87" s="157">
        <f t="shared" si="181"/>
        <v>5335.5664465254749</v>
      </c>
      <c r="Q87" s="157">
        <f t="shared" si="181"/>
        <v>5385.024850382586</v>
      </c>
    </row>
    <row r="88" spans="1:17" ht="12" customHeight="1" x14ac:dyDescent="0.3">
      <c r="A88" s="167" t="s">
        <v>156</v>
      </c>
      <c r="B88" s="132">
        <v>1144.0145316531384</v>
      </c>
      <c r="C88" s="132">
        <v>1160.1986221083707</v>
      </c>
      <c r="D88" s="132">
        <v>1246.9831682391132</v>
      </c>
      <c r="E88" s="132">
        <v>1381.143187528663</v>
      </c>
      <c r="F88" s="132">
        <v>1429.939465076337</v>
      </c>
      <c r="G88" s="132">
        <v>1569.1100825847948</v>
      </c>
      <c r="H88" s="132">
        <v>1705.7959726545268</v>
      </c>
      <c r="I88" s="132">
        <v>2033.4592494380379</v>
      </c>
      <c r="J88" s="132">
        <v>2185.357189941717</v>
      </c>
      <c r="K88" s="132">
        <v>2304.0266936400008</v>
      </c>
      <c r="L88" s="132">
        <v>2312.1574956586505</v>
      </c>
      <c r="M88" s="132">
        <v>2370.3285720823969</v>
      </c>
      <c r="N88" s="132">
        <v>2608.9491907187421</v>
      </c>
      <c r="O88" s="132">
        <v>2789.2078270716306</v>
      </c>
      <c r="P88" s="132">
        <v>2947.5713021930942</v>
      </c>
      <c r="Q88" s="132">
        <v>2943.9886420770381</v>
      </c>
    </row>
    <row r="89" spans="1:17" ht="12" customHeight="1" x14ac:dyDescent="0.3">
      <c r="A89" s="167" t="s">
        <v>155</v>
      </c>
      <c r="B89" s="132">
        <f>SUM(B90:B91)</f>
        <v>42.543302960966699</v>
      </c>
      <c r="C89" s="132">
        <f t="shared" ref="C89:Q89" si="182">SUM(C90:C91)</f>
        <v>47.102594601401663</v>
      </c>
      <c r="D89" s="132">
        <f t="shared" si="182"/>
        <v>52.629722779413328</v>
      </c>
      <c r="E89" s="132">
        <f t="shared" si="182"/>
        <v>64.008578369850582</v>
      </c>
      <c r="F89" s="132">
        <f t="shared" si="182"/>
        <v>69.272167224039066</v>
      </c>
      <c r="G89" s="132">
        <f t="shared" si="182"/>
        <v>89.861060896898707</v>
      </c>
      <c r="H89" s="132">
        <f t="shared" si="182"/>
        <v>110.28290712772892</v>
      </c>
      <c r="I89" s="132">
        <f t="shared" si="182"/>
        <v>141.85742375832277</v>
      </c>
      <c r="J89" s="132">
        <f t="shared" si="182"/>
        <v>165.77037062412586</v>
      </c>
      <c r="K89" s="132">
        <f t="shared" si="182"/>
        <v>225.97492146305569</v>
      </c>
      <c r="L89" s="132">
        <f t="shared" si="182"/>
        <v>274.81865137362684</v>
      </c>
      <c r="M89" s="132">
        <f t="shared" si="182"/>
        <v>334.82470482332917</v>
      </c>
      <c r="N89" s="132">
        <f t="shared" si="182"/>
        <v>373.3891786223171</v>
      </c>
      <c r="O89" s="132">
        <f t="shared" si="182"/>
        <v>429.23183382002298</v>
      </c>
      <c r="P89" s="132">
        <f t="shared" si="182"/>
        <v>471.03261856618394</v>
      </c>
      <c r="Q89" s="132">
        <f t="shared" si="182"/>
        <v>511.51046704798347</v>
      </c>
    </row>
    <row r="90" spans="1:17" ht="12" customHeight="1" x14ac:dyDescent="0.3">
      <c r="A90" s="166" t="s">
        <v>55</v>
      </c>
      <c r="B90" s="165">
        <v>23.818296435674103</v>
      </c>
      <c r="C90" s="165">
        <v>26.774519825160539</v>
      </c>
      <c r="D90" s="165">
        <v>30.485335132585128</v>
      </c>
      <c r="E90" s="165">
        <v>38.398374169479254</v>
      </c>
      <c r="F90" s="165">
        <v>41.485055434135106</v>
      </c>
      <c r="G90" s="165">
        <v>55.030761480859439</v>
      </c>
      <c r="H90" s="165">
        <v>67.905076471285923</v>
      </c>
      <c r="I90" s="165">
        <v>86.652607100357784</v>
      </c>
      <c r="J90" s="165">
        <v>99.667796431328568</v>
      </c>
      <c r="K90" s="165">
        <v>136.8024277442023</v>
      </c>
      <c r="L90" s="165">
        <v>164.80326990288469</v>
      </c>
      <c r="M90" s="165">
        <v>200.89320054083024</v>
      </c>
      <c r="N90" s="165">
        <v>222.34502211091777</v>
      </c>
      <c r="O90" s="165">
        <v>252.70193855387831</v>
      </c>
      <c r="P90" s="165">
        <v>275.73241068377087</v>
      </c>
      <c r="Q90" s="165">
        <v>300.94933545948328</v>
      </c>
    </row>
    <row r="91" spans="1:17" ht="12" customHeight="1" x14ac:dyDescent="0.3">
      <c r="A91" s="147" t="s">
        <v>59</v>
      </c>
      <c r="B91" s="164">
        <v>18.725006525292599</v>
      </c>
      <c r="C91" s="164">
        <v>20.328074776241127</v>
      </c>
      <c r="D91" s="164">
        <v>22.1443876468282</v>
      </c>
      <c r="E91" s="164">
        <v>25.610204200371331</v>
      </c>
      <c r="F91" s="164">
        <v>27.787111789903957</v>
      </c>
      <c r="G91" s="164">
        <v>34.830299416039267</v>
      </c>
      <c r="H91" s="164">
        <v>42.377830656443003</v>
      </c>
      <c r="I91" s="164">
        <v>55.204816657964983</v>
      </c>
      <c r="J91" s="164">
        <v>66.102574192797292</v>
      </c>
      <c r="K91" s="164">
        <v>89.172493718853403</v>
      </c>
      <c r="L91" s="164">
        <v>110.01538147074214</v>
      </c>
      <c r="M91" s="164">
        <v>133.93150428249893</v>
      </c>
      <c r="N91" s="164">
        <v>151.04415651139934</v>
      </c>
      <c r="O91" s="164">
        <v>176.52989526614471</v>
      </c>
      <c r="P91" s="164">
        <v>195.30020788241305</v>
      </c>
      <c r="Q91" s="164">
        <v>210.56113158850019</v>
      </c>
    </row>
    <row r="92" spans="1:17" ht="12" customHeight="1" x14ac:dyDescent="0.3">
      <c r="A92" s="163" t="s">
        <v>144</v>
      </c>
      <c r="B92" s="162">
        <v>769.17838461938118</v>
      </c>
      <c r="C92" s="162">
        <v>771.76746222360305</v>
      </c>
      <c r="D92" s="162">
        <v>775.94989145722798</v>
      </c>
      <c r="E92" s="162">
        <v>762.13303877608257</v>
      </c>
      <c r="F92" s="162">
        <v>745.82352273581898</v>
      </c>
      <c r="G92" s="162">
        <v>731.4111552431865</v>
      </c>
      <c r="H92" s="162">
        <v>663.57906777085861</v>
      </c>
      <c r="I92" s="162">
        <v>630.57165641333779</v>
      </c>
      <c r="J92" s="162">
        <v>587.42242081147367</v>
      </c>
      <c r="K92" s="162">
        <v>535.97338800385182</v>
      </c>
      <c r="L92" s="162">
        <v>514.83093116346015</v>
      </c>
      <c r="M92" s="162">
        <v>426.98274884081371</v>
      </c>
      <c r="N92" s="162">
        <v>389.79658519977318</v>
      </c>
      <c r="O92" s="162">
        <v>380.23036721126073</v>
      </c>
      <c r="P92" s="162">
        <v>331.02274256514534</v>
      </c>
      <c r="Q92" s="162">
        <v>316.97124825060547</v>
      </c>
    </row>
    <row r="93" spans="1:17" ht="12" customHeight="1" x14ac:dyDescent="0.3">
      <c r="A93" s="161" t="s">
        <v>143</v>
      </c>
      <c r="B93" s="160">
        <f>SUM(B94:B95)</f>
        <v>26.823224398840406</v>
      </c>
      <c r="C93" s="160">
        <f t="shared" ref="C93:Q93" si="183">SUM(C94:C95)</f>
        <v>28.299446913620613</v>
      </c>
      <c r="D93" s="160">
        <f t="shared" si="183"/>
        <v>29.768703937277174</v>
      </c>
      <c r="E93" s="160">
        <f t="shared" si="183"/>
        <v>31.634003213619337</v>
      </c>
      <c r="F93" s="160">
        <f t="shared" si="183"/>
        <v>32.607538749600252</v>
      </c>
      <c r="G93" s="160">
        <f t="shared" si="183"/>
        <v>34.551690542912695</v>
      </c>
      <c r="H93" s="160">
        <f t="shared" si="183"/>
        <v>36.893340569070006</v>
      </c>
      <c r="I93" s="160">
        <f t="shared" si="183"/>
        <v>44.21952526029672</v>
      </c>
      <c r="J93" s="160">
        <f t="shared" si="183"/>
        <v>52.059662449237599</v>
      </c>
      <c r="K93" s="160">
        <f t="shared" si="183"/>
        <v>60.050394968637718</v>
      </c>
      <c r="L93" s="160">
        <f t="shared" si="183"/>
        <v>69.113363612752067</v>
      </c>
      <c r="M93" s="160">
        <f t="shared" si="183"/>
        <v>66.594531206123634</v>
      </c>
      <c r="N93" s="160">
        <f t="shared" si="183"/>
        <v>59.075892317891842</v>
      </c>
      <c r="O93" s="160">
        <f t="shared" si="183"/>
        <v>69.266420693592579</v>
      </c>
      <c r="P93" s="160">
        <f t="shared" si="183"/>
        <v>63.893466491040797</v>
      </c>
      <c r="Q93" s="160">
        <f t="shared" si="183"/>
        <v>59.981398991321512</v>
      </c>
    </row>
    <row r="94" spans="1:17" ht="12" customHeight="1" x14ac:dyDescent="0.3">
      <c r="A94" s="148" t="s">
        <v>57</v>
      </c>
      <c r="B94" s="156">
        <v>11.254019905187707</v>
      </c>
      <c r="C94" s="156">
        <v>12.064130549067519</v>
      </c>
      <c r="D94" s="156">
        <v>13.045026455338901</v>
      </c>
      <c r="E94" s="156">
        <v>14.520968232936736</v>
      </c>
      <c r="F94" s="156">
        <v>14.624552019729713</v>
      </c>
      <c r="G94" s="156">
        <v>16.372414297243104</v>
      </c>
      <c r="H94" s="156">
        <v>17.742338180550338</v>
      </c>
      <c r="I94" s="156">
        <v>20.700428718181087</v>
      </c>
      <c r="J94" s="156">
        <v>24.648026069182936</v>
      </c>
      <c r="K94" s="156">
        <v>29.581918309523541</v>
      </c>
      <c r="L94" s="156">
        <v>34.881890165439444</v>
      </c>
      <c r="M94" s="156">
        <v>34.992602922531333</v>
      </c>
      <c r="N94" s="156">
        <v>31.158307420407816</v>
      </c>
      <c r="O94" s="156">
        <v>35.518483124017109</v>
      </c>
      <c r="P94" s="156">
        <v>31.378730609696593</v>
      </c>
      <c r="Q94" s="156">
        <v>27.763419600481999</v>
      </c>
    </row>
    <row r="95" spans="1:17" ht="12" customHeight="1" x14ac:dyDescent="0.3">
      <c r="A95" s="148" t="s">
        <v>59</v>
      </c>
      <c r="B95" s="156">
        <v>15.569204493652698</v>
      </c>
      <c r="C95" s="156">
        <v>16.235316364553093</v>
      </c>
      <c r="D95" s="156">
        <v>16.723677481938275</v>
      </c>
      <c r="E95" s="156">
        <v>17.113034980682599</v>
      </c>
      <c r="F95" s="156">
        <v>17.982986729870543</v>
      </c>
      <c r="G95" s="156">
        <v>18.179276245669588</v>
      </c>
      <c r="H95" s="156">
        <v>19.151002388519665</v>
      </c>
      <c r="I95" s="156">
        <v>23.51909654211563</v>
      </c>
      <c r="J95" s="156">
        <v>27.411636380054663</v>
      </c>
      <c r="K95" s="156">
        <v>30.468476659114174</v>
      </c>
      <c r="L95" s="156">
        <v>34.231473447312631</v>
      </c>
      <c r="M95" s="156">
        <v>31.601928283592304</v>
      </c>
      <c r="N95" s="156">
        <v>27.917584897484026</v>
      </c>
      <c r="O95" s="156">
        <v>33.74793756957547</v>
      </c>
      <c r="P95" s="156">
        <v>32.514735881344201</v>
      </c>
      <c r="Q95" s="156">
        <v>32.217979390839517</v>
      </c>
    </row>
    <row r="96" spans="1:17" ht="12" customHeight="1" x14ac:dyDescent="0.3">
      <c r="A96" s="163" t="s">
        <v>142</v>
      </c>
      <c r="B96" s="162">
        <v>763.62877217109531</v>
      </c>
      <c r="C96" s="162">
        <v>696.25370116997465</v>
      </c>
      <c r="D96" s="162">
        <v>786.98649594120116</v>
      </c>
      <c r="E96" s="162">
        <v>814.2049687246996</v>
      </c>
      <c r="F96" s="162">
        <v>832.54126301535302</v>
      </c>
      <c r="G96" s="162">
        <v>885.35064481409074</v>
      </c>
      <c r="H96" s="162">
        <v>1015.615843491664</v>
      </c>
      <c r="I96" s="162">
        <v>1114.4476424365143</v>
      </c>
      <c r="J96" s="162">
        <v>1130.6282647490195</v>
      </c>
      <c r="K96" s="162">
        <v>1150.1560377720832</v>
      </c>
      <c r="L96" s="162">
        <v>1323.9773558245347</v>
      </c>
      <c r="M96" s="162">
        <v>1338.7786282826257</v>
      </c>
      <c r="N96" s="162">
        <v>1447.0296423342093</v>
      </c>
      <c r="O96" s="162">
        <v>1381.723055995031</v>
      </c>
      <c r="P96" s="162">
        <v>1274.7258265177152</v>
      </c>
      <c r="Q96" s="162">
        <v>1304.5340166763449</v>
      </c>
    </row>
    <row r="97" spans="1:17" ht="12" customHeight="1" x14ac:dyDescent="0.3">
      <c r="A97" s="161" t="s">
        <v>141</v>
      </c>
      <c r="B97" s="160">
        <f>SUM(B98:B99)</f>
        <v>45.548597345393958</v>
      </c>
      <c r="C97" s="160">
        <f t="shared" ref="C97:Q97" si="184">SUM(C98:C99)</f>
        <v>46.758327619951089</v>
      </c>
      <c r="D97" s="160">
        <f t="shared" si="184"/>
        <v>49.304696401666135</v>
      </c>
      <c r="E97" s="160">
        <f t="shared" si="184"/>
        <v>57.342118325604943</v>
      </c>
      <c r="F97" s="160">
        <f t="shared" si="184"/>
        <v>59.696294960251961</v>
      </c>
      <c r="G97" s="160">
        <f t="shared" si="184"/>
        <v>69.472258207632464</v>
      </c>
      <c r="H97" s="160">
        <f t="shared" si="184"/>
        <v>86.352871474608605</v>
      </c>
      <c r="I97" s="160">
        <f t="shared" si="184"/>
        <v>104.62133587844559</v>
      </c>
      <c r="J97" s="160">
        <f t="shared" si="184"/>
        <v>117.47664833930625</v>
      </c>
      <c r="K97" s="160">
        <f t="shared" si="184"/>
        <v>137.96345007119209</v>
      </c>
      <c r="L97" s="160">
        <f t="shared" si="184"/>
        <v>166.62598410353252</v>
      </c>
      <c r="M97" s="160">
        <f t="shared" si="184"/>
        <v>186.74778726206983</v>
      </c>
      <c r="N97" s="160">
        <f t="shared" si="184"/>
        <v>229.76220427756732</v>
      </c>
      <c r="O97" s="160">
        <f t="shared" si="184"/>
        <v>247.45655908490104</v>
      </c>
      <c r="P97" s="160">
        <f t="shared" si="184"/>
        <v>247.3204901922951</v>
      </c>
      <c r="Q97" s="160">
        <f t="shared" si="184"/>
        <v>248.03907733929188</v>
      </c>
    </row>
    <row r="98" spans="1:17" ht="12" customHeight="1" x14ac:dyDescent="0.3">
      <c r="A98" s="148" t="s">
        <v>60</v>
      </c>
      <c r="B98" s="156">
        <v>23.164291109106699</v>
      </c>
      <c r="C98" s="156">
        <v>25.05031851144799</v>
      </c>
      <c r="D98" s="156">
        <v>27.633186673885916</v>
      </c>
      <c r="E98" s="156">
        <v>34.600071969890195</v>
      </c>
      <c r="F98" s="156">
        <v>35.267163007814283</v>
      </c>
      <c r="G98" s="156">
        <v>42.286634660906415</v>
      </c>
      <c r="H98" s="156">
        <v>53.077819970885088</v>
      </c>
      <c r="I98" s="156">
        <v>61.270210794120302</v>
      </c>
      <c r="J98" s="156">
        <v>68.956842782309749</v>
      </c>
      <c r="K98" s="156">
        <v>79.904004930809023</v>
      </c>
      <c r="L98" s="156">
        <v>96.15545259680691</v>
      </c>
      <c r="M98" s="156">
        <v>110.10590250638444</v>
      </c>
      <c r="N98" s="156">
        <v>132.45138423120162</v>
      </c>
      <c r="O98" s="156">
        <v>140.85992021335062</v>
      </c>
      <c r="P98" s="156">
        <v>140.78738611260539</v>
      </c>
      <c r="Q98" s="156">
        <v>148.57175799054477</v>
      </c>
    </row>
    <row r="99" spans="1:17" ht="12" customHeight="1" x14ac:dyDescent="0.3">
      <c r="A99" s="148" t="s">
        <v>59</v>
      </c>
      <c r="B99" s="156">
        <v>22.384306236287259</v>
      </c>
      <c r="C99" s="156">
        <v>21.708009108503095</v>
      </c>
      <c r="D99" s="156">
        <v>21.671509727780215</v>
      </c>
      <c r="E99" s="156">
        <v>22.742046355714749</v>
      </c>
      <c r="F99" s="156">
        <v>24.429131952437679</v>
      </c>
      <c r="G99" s="156">
        <v>27.185623546726045</v>
      </c>
      <c r="H99" s="156">
        <v>33.275051503723517</v>
      </c>
      <c r="I99" s="156">
        <v>43.351125084325282</v>
      </c>
      <c r="J99" s="156">
        <v>48.519805556996509</v>
      </c>
      <c r="K99" s="156">
        <v>58.059445140383048</v>
      </c>
      <c r="L99" s="156">
        <v>70.470531506725607</v>
      </c>
      <c r="M99" s="156">
        <v>76.641884755685382</v>
      </c>
      <c r="N99" s="156">
        <v>97.310820046365706</v>
      </c>
      <c r="O99" s="156">
        <v>106.59663887155043</v>
      </c>
      <c r="P99" s="156">
        <v>106.53310407968969</v>
      </c>
      <c r="Q99" s="156">
        <v>99.467319348747111</v>
      </c>
    </row>
    <row r="100" spans="1:17" ht="12" customHeight="1" x14ac:dyDescent="0.3">
      <c r="A100" s="158" t="s">
        <v>62</v>
      </c>
      <c r="B100" s="157">
        <f>SUM(B101:B103)</f>
        <v>1635.3173897143329</v>
      </c>
      <c r="C100" s="157">
        <f t="shared" ref="C100:Q100" si="185">SUM(C101:C103)</f>
        <v>1624.0797452438221</v>
      </c>
      <c r="D100" s="157">
        <f t="shared" si="185"/>
        <v>1740.6227924083305</v>
      </c>
      <c r="E100" s="157">
        <f t="shared" si="185"/>
        <v>1869.9589249620446</v>
      </c>
      <c r="F100" s="157">
        <f t="shared" si="185"/>
        <v>1925.0899315423351</v>
      </c>
      <c r="G100" s="157">
        <f t="shared" si="185"/>
        <v>2055.1090290972984</v>
      </c>
      <c r="H100" s="157">
        <f t="shared" si="185"/>
        <v>2149.609943866762</v>
      </c>
      <c r="I100" s="157">
        <f t="shared" si="185"/>
        <v>2357.8244254797651</v>
      </c>
      <c r="J100" s="157">
        <f t="shared" si="185"/>
        <v>2375.5604024549621</v>
      </c>
      <c r="K100" s="157">
        <f t="shared" si="185"/>
        <v>2475.793109324296</v>
      </c>
      <c r="L100" s="157">
        <f t="shared" si="185"/>
        <v>2622.6780159370737</v>
      </c>
      <c r="M100" s="157">
        <f t="shared" si="185"/>
        <v>2634.9513898375667</v>
      </c>
      <c r="N100" s="157">
        <f t="shared" si="185"/>
        <v>2773.6234288552241</v>
      </c>
      <c r="O100" s="157">
        <f t="shared" si="185"/>
        <v>2914.997781243454</v>
      </c>
      <c r="P100" s="157">
        <f t="shared" si="185"/>
        <v>2896.5103704369908</v>
      </c>
      <c r="Q100" s="157">
        <f t="shared" si="185"/>
        <v>2998.1483837348142</v>
      </c>
    </row>
    <row r="101" spans="1:17" ht="12" customHeight="1" x14ac:dyDescent="0.3">
      <c r="A101" s="23" t="s">
        <v>55</v>
      </c>
      <c r="B101" s="156">
        <v>64.411705638080051</v>
      </c>
      <c r="C101" s="156">
        <v>57.310823255124035</v>
      </c>
      <c r="D101" s="156">
        <v>60.638048334948969</v>
      </c>
      <c r="E101" s="156">
        <v>67.890963658354295</v>
      </c>
      <c r="F101" s="156">
        <v>69.050029258342818</v>
      </c>
      <c r="G101" s="156">
        <v>112.62351742929776</v>
      </c>
      <c r="H101" s="156">
        <v>100.32455681824634</v>
      </c>
      <c r="I101" s="156">
        <v>121.8082077154662</v>
      </c>
      <c r="J101" s="156">
        <v>114.45097143390647</v>
      </c>
      <c r="K101" s="156">
        <v>132.35054372151296</v>
      </c>
      <c r="L101" s="156">
        <v>130.11641242390436</v>
      </c>
      <c r="M101" s="156">
        <v>126.86636571595469</v>
      </c>
      <c r="N101" s="156">
        <v>127.32420749980717</v>
      </c>
      <c r="O101" s="156">
        <v>126.63002060260325</v>
      </c>
      <c r="P101" s="156">
        <v>129.89834950158439</v>
      </c>
      <c r="Q101" s="156">
        <v>121.34007392549515</v>
      </c>
    </row>
    <row r="102" spans="1:17" ht="12" customHeight="1" x14ac:dyDescent="0.3">
      <c r="A102" s="23" t="s">
        <v>57</v>
      </c>
      <c r="B102" s="156">
        <v>483.40057440225871</v>
      </c>
      <c r="C102" s="156">
        <v>445.25730112948048</v>
      </c>
      <c r="D102" s="156">
        <v>467.36168819633036</v>
      </c>
      <c r="E102" s="156">
        <v>541.16565917575952</v>
      </c>
      <c r="F102" s="156">
        <v>552.77407804315419</v>
      </c>
      <c r="G102" s="156">
        <v>576.70545875542268</v>
      </c>
      <c r="H102" s="156">
        <v>541.94150021915209</v>
      </c>
      <c r="I102" s="156">
        <v>559.39629502047853</v>
      </c>
      <c r="J102" s="156">
        <v>584.0963047483549</v>
      </c>
      <c r="K102" s="156">
        <v>592.83659076691367</v>
      </c>
      <c r="L102" s="156">
        <v>633.74811213835119</v>
      </c>
      <c r="M102" s="156">
        <v>594.00755976837331</v>
      </c>
      <c r="N102" s="156">
        <v>606.19099878435554</v>
      </c>
      <c r="O102" s="156">
        <v>626.79977855967968</v>
      </c>
      <c r="P102" s="156">
        <v>606.88458673223545</v>
      </c>
      <c r="Q102" s="156">
        <v>608.57353132941512</v>
      </c>
    </row>
    <row r="103" spans="1:17" ht="12" customHeight="1" x14ac:dyDescent="0.3">
      <c r="A103" s="29" t="s">
        <v>140</v>
      </c>
      <c r="B103" s="57">
        <v>1087.505109673994</v>
      </c>
      <c r="C103" s="57">
        <v>1121.5116208592176</v>
      </c>
      <c r="D103" s="57">
        <v>1212.6230558770512</v>
      </c>
      <c r="E103" s="57">
        <v>1260.9023021279309</v>
      </c>
      <c r="F103" s="57">
        <v>1303.2658242408381</v>
      </c>
      <c r="G103" s="57">
        <v>1365.780052912578</v>
      </c>
      <c r="H103" s="57">
        <v>1507.3438868293636</v>
      </c>
      <c r="I103" s="57">
        <v>1676.6199227438203</v>
      </c>
      <c r="J103" s="57">
        <v>1677.0131262727004</v>
      </c>
      <c r="K103" s="57">
        <v>1750.6059748358691</v>
      </c>
      <c r="L103" s="57">
        <v>1858.8134913748183</v>
      </c>
      <c r="M103" s="57">
        <v>1914.0774643532388</v>
      </c>
      <c r="N103" s="57">
        <v>2040.1082225710616</v>
      </c>
      <c r="O103" s="57">
        <v>2161.5679820811711</v>
      </c>
      <c r="P103" s="57">
        <v>2159.727434203171</v>
      </c>
      <c r="Q103" s="57">
        <v>2268.234778479904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>
        <f>SUM(B106,B109,B111,B120)</f>
        <v>127.64169656943045</v>
      </c>
      <c r="C105" s="168">
        <f t="shared" ref="C105:Q105" si="186">SUM(C106,C109,C111,C120)</f>
        <v>126.7847226174697</v>
      </c>
      <c r="D105" s="168">
        <f t="shared" si="186"/>
        <v>134.48798118088129</v>
      </c>
      <c r="E105" s="168">
        <f t="shared" si="186"/>
        <v>139.7816914997496</v>
      </c>
      <c r="F105" s="168">
        <f t="shared" si="186"/>
        <v>142.44699562970266</v>
      </c>
      <c r="G105" s="168">
        <f t="shared" si="186"/>
        <v>40.917917664034292</v>
      </c>
      <c r="H105" s="168">
        <f t="shared" si="186"/>
        <v>43.968262468393675</v>
      </c>
      <c r="I105" s="168">
        <f t="shared" si="186"/>
        <v>46.078227239393357</v>
      </c>
      <c r="J105" s="168">
        <f t="shared" si="186"/>
        <v>52.286342253219608</v>
      </c>
      <c r="K105" s="168">
        <f t="shared" si="186"/>
        <v>70.162766843874266</v>
      </c>
      <c r="L105" s="168">
        <f t="shared" si="186"/>
        <v>84.360907456321627</v>
      </c>
      <c r="M105" s="168">
        <f t="shared" si="186"/>
        <v>94.852180650190007</v>
      </c>
      <c r="N105" s="168">
        <f t="shared" si="186"/>
        <v>113.08140770838656</v>
      </c>
      <c r="O105" s="168">
        <f t="shared" si="186"/>
        <v>120.44588631808958</v>
      </c>
      <c r="P105" s="168">
        <f t="shared" si="186"/>
        <v>118.27389710399528</v>
      </c>
      <c r="Q105" s="168">
        <f t="shared" si="186"/>
        <v>130.08342912355235</v>
      </c>
    </row>
    <row r="106" spans="1:17" ht="12.9" customHeight="1" x14ac:dyDescent="0.3">
      <c r="A106" s="158" t="s">
        <v>65</v>
      </c>
      <c r="B106" s="157">
        <f t="shared" ref="B106:Q106" si="187">SUM(B107:B108)</f>
        <v>97.385962417654511</v>
      </c>
      <c r="C106" s="157">
        <f t="shared" si="187"/>
        <v>96.496044848147292</v>
      </c>
      <c r="D106" s="157">
        <f t="shared" si="187"/>
        <v>102.59069887995211</v>
      </c>
      <c r="E106" s="157">
        <f t="shared" si="187"/>
        <v>105.8821484525168</v>
      </c>
      <c r="F106" s="157">
        <f t="shared" si="187"/>
        <v>108.71439331737308</v>
      </c>
      <c r="G106" s="157">
        <f t="shared" si="187"/>
        <v>30.450450164252196</v>
      </c>
      <c r="H106" s="157">
        <f t="shared" si="187"/>
        <v>32.655991059255086</v>
      </c>
      <c r="I106" s="157">
        <f t="shared" si="187"/>
        <v>32.73120964261858</v>
      </c>
      <c r="J106" s="157">
        <f t="shared" si="187"/>
        <v>37.515377969940111</v>
      </c>
      <c r="K106" s="157">
        <f t="shared" si="187"/>
        <v>50.029081953188239</v>
      </c>
      <c r="L106" s="157">
        <f t="shared" si="187"/>
        <v>60.871299365146321</v>
      </c>
      <c r="M106" s="157">
        <f t="shared" si="187"/>
        <v>65.652203866409963</v>
      </c>
      <c r="N106" s="157">
        <f t="shared" si="187"/>
        <v>77.546467065757227</v>
      </c>
      <c r="O106" s="157">
        <f t="shared" si="187"/>
        <v>81.688745263017196</v>
      </c>
      <c r="P106" s="157">
        <f t="shared" si="187"/>
        <v>76.832861422356842</v>
      </c>
      <c r="Q106" s="157">
        <f t="shared" si="187"/>
        <v>85.492996350488582</v>
      </c>
    </row>
    <row r="107" spans="1:17" ht="12" customHeight="1" x14ac:dyDescent="0.3">
      <c r="A107" s="23" t="s">
        <v>153</v>
      </c>
      <c r="B107" s="156">
        <v>97.009223424882848</v>
      </c>
      <c r="C107" s="156">
        <v>96.104599065828978</v>
      </c>
      <c r="D107" s="156">
        <v>102.14881934068306</v>
      </c>
      <c r="E107" s="156">
        <v>105.25641831668223</v>
      </c>
      <c r="F107" s="156">
        <v>108.13995466508571</v>
      </c>
      <c r="G107" s="156">
        <v>30.285709651280076</v>
      </c>
      <c r="H107" s="156">
        <v>32.471706951161629</v>
      </c>
      <c r="I107" s="156">
        <v>32.502363962861324</v>
      </c>
      <c r="J107" s="156">
        <v>37.302823143175367</v>
      </c>
      <c r="K107" s="156">
        <v>49.736012466170202</v>
      </c>
      <c r="L107" s="156">
        <v>60.488889293720781</v>
      </c>
      <c r="M107" s="156">
        <v>65.281964757929487</v>
      </c>
      <c r="N107" s="156">
        <v>77.066212037677928</v>
      </c>
      <c r="O107" s="156">
        <v>81.2284118563758</v>
      </c>
      <c r="P107" s="156">
        <v>76.420262832847499</v>
      </c>
      <c r="Q107" s="156">
        <v>84.966673208931596</v>
      </c>
    </row>
    <row r="108" spans="1:17" ht="12" customHeight="1" x14ac:dyDescent="0.3">
      <c r="A108" s="23" t="s">
        <v>60</v>
      </c>
      <c r="B108" s="156">
        <v>0.37673899277165862</v>
      </c>
      <c r="C108" s="156">
        <v>0.39144578231830957</v>
      </c>
      <c r="D108" s="156">
        <v>0.44187953926904916</v>
      </c>
      <c r="E108" s="156">
        <v>0.62573013583457826</v>
      </c>
      <c r="F108" s="156">
        <v>0.57443865228736957</v>
      </c>
      <c r="G108" s="156">
        <v>0.1647405129721195</v>
      </c>
      <c r="H108" s="156">
        <v>0.18428410809345969</v>
      </c>
      <c r="I108" s="156">
        <v>0.22884567975725986</v>
      </c>
      <c r="J108" s="156">
        <v>0.21255482676474363</v>
      </c>
      <c r="K108" s="156">
        <v>0.29306948701803814</v>
      </c>
      <c r="L108" s="156">
        <v>0.38241007142553862</v>
      </c>
      <c r="M108" s="156">
        <v>0.3702391084804707</v>
      </c>
      <c r="N108" s="156">
        <v>0.48025502807929743</v>
      </c>
      <c r="O108" s="156">
        <v>0.46033340664139621</v>
      </c>
      <c r="P108" s="156">
        <v>0.41259858950934103</v>
      </c>
      <c r="Q108" s="156">
        <v>0.5263231415569809</v>
      </c>
    </row>
    <row r="109" spans="1:17" ht="12.9" customHeight="1" x14ac:dyDescent="0.3">
      <c r="A109" s="158" t="s">
        <v>112</v>
      </c>
      <c r="B109" s="157">
        <f t="shared" ref="B109:Q109" si="188">B110</f>
        <v>0.3616219133187577</v>
      </c>
      <c r="C109" s="157">
        <f t="shared" si="188"/>
        <v>0.37131148557298133</v>
      </c>
      <c r="D109" s="157">
        <f t="shared" si="188"/>
        <v>0.40554417444548879</v>
      </c>
      <c r="E109" s="157">
        <f t="shared" si="188"/>
        <v>0.41209674121368689</v>
      </c>
      <c r="F109" s="157">
        <f t="shared" si="188"/>
        <v>0.43792651639335728</v>
      </c>
      <c r="G109" s="157">
        <f t="shared" si="188"/>
        <v>0.22604719661849296</v>
      </c>
      <c r="H109" s="157">
        <f t="shared" si="188"/>
        <v>0.27080553219145559</v>
      </c>
      <c r="I109" s="157">
        <f t="shared" si="188"/>
        <v>0.37301853364583448</v>
      </c>
      <c r="J109" s="157">
        <f t="shared" si="188"/>
        <v>0.50779877244519034</v>
      </c>
      <c r="K109" s="157">
        <f t="shared" si="188"/>
        <v>0.75811605956978567</v>
      </c>
      <c r="L109" s="157">
        <f t="shared" si="188"/>
        <v>1.0007152689877603</v>
      </c>
      <c r="M109" s="157">
        <f t="shared" si="188"/>
        <v>1.2996087221738621</v>
      </c>
      <c r="N109" s="157">
        <f t="shared" si="188"/>
        <v>1.8165424365922429</v>
      </c>
      <c r="O109" s="157">
        <f t="shared" si="188"/>
        <v>2.0651790130045242</v>
      </c>
      <c r="P109" s="157">
        <f t="shared" si="188"/>
        <v>2.2852096860625433</v>
      </c>
      <c r="Q109" s="157">
        <f t="shared" si="188"/>
        <v>2.6200710128670464</v>
      </c>
    </row>
    <row r="110" spans="1:17" ht="12" customHeight="1" x14ac:dyDescent="0.3">
      <c r="A110" s="23" t="s">
        <v>60</v>
      </c>
      <c r="B110" s="156">
        <v>0.3616219133187577</v>
      </c>
      <c r="C110" s="156">
        <v>0.37131148557298133</v>
      </c>
      <c r="D110" s="156">
        <v>0.40554417444548879</v>
      </c>
      <c r="E110" s="156">
        <v>0.41209674121368689</v>
      </c>
      <c r="F110" s="156">
        <v>0.43792651639335728</v>
      </c>
      <c r="G110" s="156">
        <v>0.22604719661849296</v>
      </c>
      <c r="H110" s="156">
        <v>0.27080553219145559</v>
      </c>
      <c r="I110" s="156">
        <v>0.37301853364583448</v>
      </c>
      <c r="J110" s="156">
        <v>0.50779877244519034</v>
      </c>
      <c r="K110" s="156">
        <v>0.75811605956978567</v>
      </c>
      <c r="L110" s="156">
        <v>1.0007152689877603</v>
      </c>
      <c r="M110" s="156">
        <v>1.2996087221738621</v>
      </c>
      <c r="N110" s="156">
        <v>1.8165424365922429</v>
      </c>
      <c r="O110" s="156">
        <v>2.0651790130045242</v>
      </c>
      <c r="P110" s="156">
        <v>2.2852096860625433</v>
      </c>
      <c r="Q110" s="156">
        <v>2.6200710128670464</v>
      </c>
    </row>
    <row r="111" spans="1:17" ht="12" customHeight="1" x14ac:dyDescent="0.3">
      <c r="A111" s="158" t="s">
        <v>63</v>
      </c>
      <c r="B111" s="157">
        <f>SUM(B112:B113,B116:B117)</f>
        <v>19.827076778963672</v>
      </c>
      <c r="C111" s="157">
        <f t="shared" ref="C111:Q111" si="189">SUM(C112:C113,C116:C117)</f>
        <v>19.966173549953183</v>
      </c>
      <c r="D111" s="157">
        <f t="shared" si="189"/>
        <v>20.997350964012263</v>
      </c>
      <c r="E111" s="157">
        <f t="shared" si="189"/>
        <v>22.331777289579847</v>
      </c>
      <c r="F111" s="157">
        <f t="shared" si="189"/>
        <v>22.375769824732082</v>
      </c>
      <c r="G111" s="157">
        <f t="shared" si="189"/>
        <v>6.8759225700969759</v>
      </c>
      <c r="H111" s="157">
        <f t="shared" si="189"/>
        <v>7.4929627399586751</v>
      </c>
      <c r="I111" s="157">
        <f t="shared" si="189"/>
        <v>8.8610637713327467</v>
      </c>
      <c r="J111" s="157">
        <f t="shared" si="189"/>
        <v>9.7444702802378469</v>
      </c>
      <c r="K111" s="157">
        <f t="shared" si="189"/>
        <v>13.471828076871077</v>
      </c>
      <c r="L111" s="157">
        <f t="shared" si="189"/>
        <v>15.558737653792855</v>
      </c>
      <c r="M111" s="157">
        <f t="shared" si="189"/>
        <v>19.392496119539711</v>
      </c>
      <c r="N111" s="157">
        <f t="shared" si="189"/>
        <v>23.735151889857185</v>
      </c>
      <c r="O111" s="157">
        <f t="shared" si="189"/>
        <v>25.782863621060852</v>
      </c>
      <c r="P111" s="157">
        <f t="shared" si="189"/>
        <v>27.606062676256641</v>
      </c>
      <c r="Q111" s="157">
        <f t="shared" si="189"/>
        <v>29.954200151617695</v>
      </c>
    </row>
    <row r="112" spans="1:17" ht="12" customHeight="1" x14ac:dyDescent="0.3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3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3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3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3">
      <c r="A116" s="163" t="s">
        <v>142</v>
      </c>
      <c r="B116" s="162">
        <v>19.501263940426014</v>
      </c>
      <c r="C116" s="162">
        <v>19.641647238529952</v>
      </c>
      <c r="D116" s="162">
        <v>20.67446614724561</v>
      </c>
      <c r="E116" s="162">
        <v>21.962027564758326</v>
      </c>
      <c r="F116" s="162">
        <v>21.949567800367237</v>
      </c>
      <c r="G116" s="162">
        <v>6.703811944447942</v>
      </c>
      <c r="H116" s="162">
        <v>7.2583477588470426</v>
      </c>
      <c r="I116" s="162">
        <v>8.4640704833213949</v>
      </c>
      <c r="J116" s="162">
        <v>9.1305568509995076</v>
      </c>
      <c r="K116" s="162">
        <v>12.335791261952243</v>
      </c>
      <c r="L116" s="162">
        <v>13.81882594536752</v>
      </c>
      <c r="M116" s="162">
        <v>16.723358034213213</v>
      </c>
      <c r="N116" s="162">
        <v>20.222567132508402</v>
      </c>
      <c r="O116" s="162">
        <v>21.600800148091846</v>
      </c>
      <c r="P116" s="162">
        <v>22.699884223085146</v>
      </c>
      <c r="Q116" s="162">
        <v>24.378816717771141</v>
      </c>
    </row>
    <row r="117" spans="1:17" ht="12" customHeight="1" x14ac:dyDescent="0.3">
      <c r="A117" s="161" t="s">
        <v>141</v>
      </c>
      <c r="B117" s="160">
        <f>SUM(B118:B119)</f>
        <v>0.32581283853765619</v>
      </c>
      <c r="C117" s="160">
        <f t="shared" ref="C117:Q117" si="191">SUM(C118:C119)</f>
        <v>0.32452631142323052</v>
      </c>
      <c r="D117" s="160">
        <f t="shared" si="191"/>
        <v>0.32288481676665259</v>
      </c>
      <c r="E117" s="160">
        <f t="shared" si="191"/>
        <v>0.36974972482152091</v>
      </c>
      <c r="F117" s="160">
        <f t="shared" si="191"/>
        <v>0.42620202436484561</v>
      </c>
      <c r="G117" s="160">
        <f t="shared" si="191"/>
        <v>0.17211062564903384</v>
      </c>
      <c r="H117" s="160">
        <f t="shared" si="191"/>
        <v>0.23461498111163212</v>
      </c>
      <c r="I117" s="160">
        <f t="shared" si="191"/>
        <v>0.39699328801135125</v>
      </c>
      <c r="J117" s="160">
        <f t="shared" si="191"/>
        <v>0.61391342923833858</v>
      </c>
      <c r="K117" s="160">
        <f t="shared" si="191"/>
        <v>1.1360368149188327</v>
      </c>
      <c r="L117" s="160">
        <f t="shared" si="191"/>
        <v>1.7399117084253362</v>
      </c>
      <c r="M117" s="160">
        <f t="shared" si="191"/>
        <v>2.6691380853264981</v>
      </c>
      <c r="N117" s="160">
        <f t="shared" si="191"/>
        <v>3.5125847573487841</v>
      </c>
      <c r="O117" s="160">
        <f t="shared" si="191"/>
        <v>4.1820634729690065</v>
      </c>
      <c r="P117" s="160">
        <f t="shared" si="191"/>
        <v>4.9061784531714956</v>
      </c>
      <c r="Q117" s="160">
        <f t="shared" si="191"/>
        <v>5.5753834338465538</v>
      </c>
    </row>
    <row r="118" spans="1:17" ht="12" customHeight="1" x14ac:dyDescent="0.3">
      <c r="A118" s="148" t="s">
        <v>60</v>
      </c>
      <c r="B118" s="156">
        <v>0.21396487863511071</v>
      </c>
      <c r="C118" s="156">
        <v>0.21812853415521719</v>
      </c>
      <c r="D118" s="156">
        <v>0.21795789067138169</v>
      </c>
      <c r="E118" s="156">
        <v>0.25360862237434179</v>
      </c>
      <c r="F118" s="156">
        <v>0.29051995312787499</v>
      </c>
      <c r="G118" s="156">
        <v>0.10951853407098119</v>
      </c>
      <c r="H118" s="156">
        <v>0.15077017032566639</v>
      </c>
      <c r="I118" s="156">
        <v>0.19889087949880732</v>
      </c>
      <c r="J118" s="156">
        <v>0.29646499664844844</v>
      </c>
      <c r="K118" s="156">
        <v>0.5887995998119856</v>
      </c>
      <c r="L118" s="156">
        <v>0.84268133985494542</v>
      </c>
      <c r="M118" s="156">
        <v>1.4091338954721249</v>
      </c>
      <c r="N118" s="156">
        <v>1.7878450364257519</v>
      </c>
      <c r="O118" s="156">
        <v>2.1186470781332258</v>
      </c>
      <c r="P118" s="156">
        <v>2.5076989332820481</v>
      </c>
      <c r="Q118" s="156">
        <v>2.9820771271267481</v>
      </c>
    </row>
    <row r="119" spans="1:17" ht="12" customHeight="1" x14ac:dyDescent="0.3">
      <c r="A119" s="148" t="s">
        <v>59</v>
      </c>
      <c r="B119" s="156">
        <v>0.11184795990254549</v>
      </c>
      <c r="C119" s="156">
        <v>0.1063977772680133</v>
      </c>
      <c r="D119" s="156">
        <v>0.10492692609527092</v>
      </c>
      <c r="E119" s="156">
        <v>0.11614110244717915</v>
      </c>
      <c r="F119" s="156">
        <v>0.13568207123697062</v>
      </c>
      <c r="G119" s="156">
        <v>6.2592091578052636E-2</v>
      </c>
      <c r="H119" s="156">
        <v>8.3844810785965729E-2</v>
      </c>
      <c r="I119" s="156">
        <v>0.1981024085125439</v>
      </c>
      <c r="J119" s="156">
        <v>0.31744843258989014</v>
      </c>
      <c r="K119" s="156">
        <v>0.5472372151068472</v>
      </c>
      <c r="L119" s="156">
        <v>0.89723036857039073</v>
      </c>
      <c r="M119" s="156">
        <v>1.2600041898543735</v>
      </c>
      <c r="N119" s="156">
        <v>1.7247397209230324</v>
      </c>
      <c r="O119" s="156">
        <v>2.0634163948357807</v>
      </c>
      <c r="P119" s="156">
        <v>2.3984795198894475</v>
      </c>
      <c r="Q119" s="156">
        <v>2.5933063067198061</v>
      </c>
    </row>
    <row r="120" spans="1:17" ht="12" customHeight="1" x14ac:dyDescent="0.3">
      <c r="A120" s="158" t="s">
        <v>62</v>
      </c>
      <c r="B120" s="157">
        <f>SUM(B121:B122)</f>
        <v>10.067035459493512</v>
      </c>
      <c r="C120" s="157">
        <f t="shared" ref="C120:Q120" si="192">SUM(C121:C122)</f>
        <v>9.9511927337962511</v>
      </c>
      <c r="D120" s="157">
        <f t="shared" si="192"/>
        <v>10.49438716247141</v>
      </c>
      <c r="E120" s="157">
        <f t="shared" si="192"/>
        <v>11.155669016439248</v>
      </c>
      <c r="F120" s="157">
        <f t="shared" si="192"/>
        <v>10.918905971204127</v>
      </c>
      <c r="G120" s="157">
        <f t="shared" si="192"/>
        <v>3.3654977330666265</v>
      </c>
      <c r="H120" s="157">
        <f t="shared" si="192"/>
        <v>3.5485031369884563</v>
      </c>
      <c r="I120" s="157">
        <f t="shared" si="192"/>
        <v>4.1129352917961981</v>
      </c>
      <c r="J120" s="157">
        <f t="shared" si="192"/>
        <v>4.5186952305964541</v>
      </c>
      <c r="K120" s="157">
        <f t="shared" si="192"/>
        <v>5.9037407542451694</v>
      </c>
      <c r="L120" s="157">
        <f t="shared" si="192"/>
        <v>6.9301551683946849</v>
      </c>
      <c r="M120" s="157">
        <f t="shared" si="192"/>
        <v>8.5078719420664726</v>
      </c>
      <c r="N120" s="157">
        <f t="shared" si="192"/>
        <v>9.9832463161798941</v>
      </c>
      <c r="O120" s="157">
        <f t="shared" si="192"/>
        <v>10.909098421007007</v>
      </c>
      <c r="P120" s="157">
        <f t="shared" si="192"/>
        <v>11.549763319319256</v>
      </c>
      <c r="Q120" s="157">
        <f t="shared" si="192"/>
        <v>12.016161608579015</v>
      </c>
    </row>
    <row r="121" spans="1:17" ht="12" customHeight="1" x14ac:dyDescent="0.3">
      <c r="A121" s="23" t="s">
        <v>57</v>
      </c>
      <c r="B121" s="156">
        <v>2.7194025466026992</v>
      </c>
      <c r="C121" s="156">
        <v>2.5816090084435106</v>
      </c>
      <c r="D121" s="156">
        <v>2.7880539610348669</v>
      </c>
      <c r="E121" s="156">
        <v>2.8458624950101958</v>
      </c>
      <c r="F121" s="156">
        <v>2.7572878250408746</v>
      </c>
      <c r="G121" s="156">
        <v>1.3312438544353944</v>
      </c>
      <c r="H121" s="156">
        <v>1.0213033642561908</v>
      </c>
      <c r="I121" s="156">
        <v>1.4135193832801334</v>
      </c>
      <c r="J121" s="156">
        <v>1.2789493522772337</v>
      </c>
      <c r="K121" s="156">
        <v>1.8902729488678203</v>
      </c>
      <c r="L121" s="156">
        <v>1.9801654500147257</v>
      </c>
      <c r="M121" s="156">
        <v>2.2130008409984558</v>
      </c>
      <c r="N121" s="156">
        <v>2.38641705787236</v>
      </c>
      <c r="O121" s="156">
        <v>2.4826491147263354</v>
      </c>
      <c r="P121" s="156">
        <v>2.1823405773187106</v>
      </c>
      <c r="Q121" s="156">
        <v>2.5142680660832233</v>
      </c>
    </row>
    <row r="122" spans="1:17" ht="12" customHeight="1" x14ac:dyDescent="0.3">
      <c r="A122" s="29" t="s">
        <v>140</v>
      </c>
      <c r="B122" s="57">
        <v>7.3476329128908136</v>
      </c>
      <c r="C122" s="57">
        <v>7.3695837253527401</v>
      </c>
      <c r="D122" s="57">
        <v>7.7063332014365429</v>
      </c>
      <c r="E122" s="57">
        <v>8.3098065214290529</v>
      </c>
      <c r="F122" s="57">
        <v>8.1616181461632529</v>
      </c>
      <c r="G122" s="57">
        <v>2.0342538786312319</v>
      </c>
      <c r="H122" s="57">
        <v>2.5271997727322653</v>
      </c>
      <c r="I122" s="57">
        <v>2.6994159085160643</v>
      </c>
      <c r="J122" s="57">
        <v>3.2397458783192206</v>
      </c>
      <c r="K122" s="57">
        <v>4.0134678053773492</v>
      </c>
      <c r="L122" s="57">
        <v>4.9499897183799595</v>
      </c>
      <c r="M122" s="57">
        <v>6.2948711010680176</v>
      </c>
      <c r="N122" s="57">
        <v>7.5968292583075332</v>
      </c>
      <c r="O122" s="57">
        <v>8.4264493062806718</v>
      </c>
      <c r="P122" s="57">
        <v>9.3674227420005458</v>
      </c>
      <c r="Q122" s="57">
        <v>9.5018935424957913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>
        <f>SUM(B125,B128,B130,B139)</f>
        <v>21225.366635822764</v>
      </c>
      <c r="C124" s="168">
        <f t="shared" ref="C124:Q124" si="193">SUM(C125,C128,C130,C139)</f>
        <v>23045.805925525819</v>
      </c>
      <c r="D124" s="168">
        <f t="shared" si="193"/>
        <v>22145.005255558881</v>
      </c>
      <c r="E124" s="168">
        <f t="shared" si="193"/>
        <v>21322.390662681646</v>
      </c>
      <c r="F124" s="168">
        <f t="shared" si="193"/>
        <v>21411.032331777453</v>
      </c>
      <c r="G124" s="168">
        <f t="shared" si="193"/>
        <v>21381.785153535853</v>
      </c>
      <c r="H124" s="168">
        <f t="shared" si="193"/>
        <v>20539.896854502731</v>
      </c>
      <c r="I124" s="168">
        <f t="shared" si="193"/>
        <v>19928.233010311138</v>
      </c>
      <c r="J124" s="168">
        <f t="shared" si="193"/>
        <v>19631.239235402409</v>
      </c>
      <c r="K124" s="168">
        <f t="shared" si="193"/>
        <v>19444.168271252322</v>
      </c>
      <c r="L124" s="168">
        <f t="shared" si="193"/>
        <v>21675.794359266405</v>
      </c>
      <c r="M124" s="168">
        <f t="shared" si="193"/>
        <v>19771.153360189226</v>
      </c>
      <c r="N124" s="168">
        <f t="shared" si="193"/>
        <v>19609.965641986157</v>
      </c>
      <c r="O124" s="168">
        <f t="shared" si="193"/>
        <v>20959.44446336112</v>
      </c>
      <c r="P124" s="168">
        <f t="shared" si="193"/>
        <v>19203.146915173453</v>
      </c>
      <c r="Q124" s="168">
        <f t="shared" si="193"/>
        <v>20144.573327817827</v>
      </c>
    </row>
    <row r="125" spans="1:17" ht="12.9" customHeight="1" x14ac:dyDescent="0.3">
      <c r="A125" s="158" t="s">
        <v>65</v>
      </c>
      <c r="B125" s="157">
        <f t="shared" ref="B125:Q125" si="194">SUM(B126:B127)</f>
        <v>16842.187922635607</v>
      </c>
      <c r="C125" s="157">
        <f t="shared" si="194"/>
        <v>18502.505681009017</v>
      </c>
      <c r="D125" s="157">
        <f t="shared" si="194"/>
        <v>17617.974351161854</v>
      </c>
      <c r="E125" s="157">
        <f t="shared" si="194"/>
        <v>16789.869790277957</v>
      </c>
      <c r="F125" s="157">
        <f t="shared" si="194"/>
        <v>16816.992226851646</v>
      </c>
      <c r="G125" s="157">
        <f t="shared" si="194"/>
        <v>16708.469819612186</v>
      </c>
      <c r="H125" s="157">
        <f t="shared" si="194"/>
        <v>15958.258164356987</v>
      </c>
      <c r="I125" s="157">
        <f t="shared" si="194"/>
        <v>15167.608619887007</v>
      </c>
      <c r="J125" s="157">
        <f t="shared" si="194"/>
        <v>15072.115214683017</v>
      </c>
      <c r="K125" s="157">
        <f t="shared" si="194"/>
        <v>14870.182480880427</v>
      </c>
      <c r="L125" s="157">
        <f t="shared" si="194"/>
        <v>16899.444747636389</v>
      </c>
      <c r="M125" s="157">
        <f t="shared" si="194"/>
        <v>14932.236781491858</v>
      </c>
      <c r="N125" s="157">
        <f t="shared" si="194"/>
        <v>14905.410051358551</v>
      </c>
      <c r="O125" s="157">
        <f t="shared" si="194"/>
        <v>15903.559797812271</v>
      </c>
      <c r="P125" s="157">
        <f t="shared" si="194"/>
        <v>14047.017413578598</v>
      </c>
      <c r="Q125" s="157">
        <f t="shared" si="194"/>
        <v>14861.717858959117</v>
      </c>
    </row>
    <row r="126" spans="1:17" ht="12" customHeight="1" x14ac:dyDescent="0.3">
      <c r="A126" s="23" t="s">
        <v>149</v>
      </c>
      <c r="B126" s="156">
        <v>16770.144255163228</v>
      </c>
      <c r="C126" s="156">
        <v>18431.128861369871</v>
      </c>
      <c r="D126" s="156">
        <v>17548.488343625886</v>
      </c>
      <c r="E126" s="156">
        <v>16701.9250228866</v>
      </c>
      <c r="F126" s="156">
        <v>16727.262176600831</v>
      </c>
      <c r="G126" s="156">
        <v>16613.262363562277</v>
      </c>
      <c r="H126" s="156">
        <v>15862.112533046293</v>
      </c>
      <c r="I126" s="156">
        <v>15072.521161983877</v>
      </c>
      <c r="J126" s="156">
        <v>14991.410058115465</v>
      </c>
      <c r="K126" s="156">
        <v>14783.099610395018</v>
      </c>
      <c r="L126" s="156">
        <v>16803.774803959506</v>
      </c>
      <c r="M126" s="156">
        <v>14849.234643218391</v>
      </c>
      <c r="N126" s="156">
        <v>14820.348015965879</v>
      </c>
      <c r="O126" s="156">
        <v>15803.082053455893</v>
      </c>
      <c r="P126" s="156">
        <v>13953.573188678913</v>
      </c>
      <c r="Q126" s="156">
        <v>14747.302923989795</v>
      </c>
    </row>
    <row r="127" spans="1:17" ht="12" customHeight="1" x14ac:dyDescent="0.3">
      <c r="A127" s="23" t="s">
        <v>60</v>
      </c>
      <c r="B127" s="156">
        <v>72.043667472379354</v>
      </c>
      <c r="C127" s="156">
        <v>71.376819639145694</v>
      </c>
      <c r="D127" s="156">
        <v>69.48600753596709</v>
      </c>
      <c r="E127" s="156">
        <v>87.944767391358241</v>
      </c>
      <c r="F127" s="156">
        <v>89.730050250814045</v>
      </c>
      <c r="G127" s="156">
        <v>95.207456049908004</v>
      </c>
      <c r="H127" s="156">
        <v>96.145631310694284</v>
      </c>
      <c r="I127" s="156">
        <v>95.087457903129518</v>
      </c>
      <c r="J127" s="156">
        <v>80.705156567551086</v>
      </c>
      <c r="K127" s="156">
        <v>87.082870485408577</v>
      </c>
      <c r="L127" s="156">
        <v>95.66994367688217</v>
      </c>
      <c r="M127" s="156">
        <v>83.002138273466201</v>
      </c>
      <c r="N127" s="156">
        <v>85.0620353926722</v>
      </c>
      <c r="O127" s="156">
        <v>100.47774435637859</v>
      </c>
      <c r="P127" s="156">
        <v>93.444224899686063</v>
      </c>
      <c r="Q127" s="156">
        <v>114.41493496932135</v>
      </c>
    </row>
    <row r="128" spans="1:17" ht="12.9" customHeight="1" x14ac:dyDescent="0.3">
      <c r="A128" s="158" t="s">
        <v>112</v>
      </c>
      <c r="B128" s="157">
        <f t="shared" ref="B128:Q128" si="195">B129</f>
        <v>23.818445078017628</v>
      </c>
      <c r="C128" s="157">
        <f t="shared" si="195"/>
        <v>28.98411032142079</v>
      </c>
      <c r="D128" s="157">
        <f t="shared" si="195"/>
        <v>32.814297625965025</v>
      </c>
      <c r="E128" s="157">
        <f t="shared" si="195"/>
        <v>35.702685239777047</v>
      </c>
      <c r="F128" s="157">
        <f t="shared" si="195"/>
        <v>45.251596123970714</v>
      </c>
      <c r="G128" s="157">
        <f t="shared" si="195"/>
        <v>51.156446172375198</v>
      </c>
      <c r="H128" s="157">
        <f t="shared" si="195"/>
        <v>58.871001058576745</v>
      </c>
      <c r="I128" s="157">
        <f t="shared" si="195"/>
        <v>67.428942997007326</v>
      </c>
      <c r="J128" s="157">
        <f t="shared" si="195"/>
        <v>72.507115731375379</v>
      </c>
      <c r="K128" s="157">
        <f t="shared" si="195"/>
        <v>83.203829766051157</v>
      </c>
      <c r="L128" s="157">
        <f t="shared" si="195"/>
        <v>101.53962464159011</v>
      </c>
      <c r="M128" s="157">
        <f t="shared" si="195"/>
        <v>139.50888846330483</v>
      </c>
      <c r="N128" s="157">
        <f t="shared" si="195"/>
        <v>153.21168369492378</v>
      </c>
      <c r="O128" s="157">
        <f t="shared" si="195"/>
        <v>192.6255096434723</v>
      </c>
      <c r="P128" s="157">
        <f t="shared" si="195"/>
        <v>212.46473576242761</v>
      </c>
      <c r="Q128" s="157">
        <f t="shared" si="195"/>
        <v>225.77427480445692</v>
      </c>
    </row>
    <row r="129" spans="1:17" ht="12" customHeight="1" x14ac:dyDescent="0.3">
      <c r="A129" s="23" t="s">
        <v>60</v>
      </c>
      <c r="B129" s="156">
        <v>23.818445078017628</v>
      </c>
      <c r="C129" s="156">
        <v>28.98411032142079</v>
      </c>
      <c r="D129" s="156">
        <v>32.814297625965025</v>
      </c>
      <c r="E129" s="156">
        <v>35.702685239777047</v>
      </c>
      <c r="F129" s="156">
        <v>45.251596123970714</v>
      </c>
      <c r="G129" s="156">
        <v>51.156446172375198</v>
      </c>
      <c r="H129" s="156">
        <v>58.871001058576745</v>
      </c>
      <c r="I129" s="156">
        <v>67.428942997007326</v>
      </c>
      <c r="J129" s="156">
        <v>72.507115731375379</v>
      </c>
      <c r="K129" s="156">
        <v>83.203829766051157</v>
      </c>
      <c r="L129" s="156">
        <v>101.53962464159011</v>
      </c>
      <c r="M129" s="156">
        <v>139.50888846330483</v>
      </c>
      <c r="N129" s="156">
        <v>153.21168369492378</v>
      </c>
      <c r="O129" s="156">
        <v>192.6255096434723</v>
      </c>
      <c r="P129" s="156">
        <v>212.46473576242761</v>
      </c>
      <c r="Q129" s="156">
        <v>225.77427480445692</v>
      </c>
    </row>
    <row r="130" spans="1:17" ht="12" customHeight="1" x14ac:dyDescent="0.3">
      <c r="A130" s="158" t="s">
        <v>63</v>
      </c>
      <c r="B130" s="157">
        <f>SUM(B131:B132,B135:B136)</f>
        <v>3011.8064769088064</v>
      </c>
      <c r="C130" s="157">
        <f t="shared" ref="C130:Q130" si="196">SUM(C131:C132,C135:C136)</f>
        <v>3102.2487667946211</v>
      </c>
      <c r="D130" s="157">
        <f t="shared" si="196"/>
        <v>3067.7112037601673</v>
      </c>
      <c r="E130" s="157">
        <f t="shared" si="196"/>
        <v>2982.3716925799276</v>
      </c>
      <c r="F130" s="157">
        <f t="shared" si="196"/>
        <v>3046.5381471146252</v>
      </c>
      <c r="G130" s="157">
        <f t="shared" si="196"/>
        <v>3044.8155971381511</v>
      </c>
      <c r="H130" s="157">
        <f t="shared" si="196"/>
        <v>2968.362585861717</v>
      </c>
      <c r="I130" s="157">
        <f t="shared" si="196"/>
        <v>3111.2406041152212</v>
      </c>
      <c r="J130" s="157">
        <f t="shared" si="196"/>
        <v>2950.0343205532818</v>
      </c>
      <c r="K130" s="157">
        <f t="shared" si="196"/>
        <v>2950.8671022951089</v>
      </c>
      <c r="L130" s="157">
        <f t="shared" si="196"/>
        <v>3059.8952018339601</v>
      </c>
      <c r="M130" s="157">
        <f t="shared" si="196"/>
        <v>3074.2881360960796</v>
      </c>
      <c r="N130" s="157">
        <f t="shared" si="196"/>
        <v>2969.5284686710811</v>
      </c>
      <c r="O130" s="157">
        <f t="shared" si="196"/>
        <v>3166.764602590692</v>
      </c>
      <c r="P130" s="157">
        <f t="shared" si="196"/>
        <v>3219.6614039390297</v>
      </c>
      <c r="Q130" s="157">
        <f t="shared" si="196"/>
        <v>3270.7232183814735</v>
      </c>
    </row>
    <row r="131" spans="1:17" ht="12" customHeight="1" x14ac:dyDescent="0.3">
      <c r="A131" s="167" t="s">
        <v>148</v>
      </c>
      <c r="B131" s="132">
        <v>2610.3536075420184</v>
      </c>
      <c r="C131" s="132">
        <v>2730.1370359803432</v>
      </c>
      <c r="D131" s="132">
        <v>2712.7665909017355</v>
      </c>
      <c r="E131" s="132">
        <v>2623.2728833479027</v>
      </c>
      <c r="F131" s="132">
        <v>2699.7994958033323</v>
      </c>
      <c r="G131" s="132">
        <v>2714.1236881562186</v>
      </c>
      <c r="H131" s="132">
        <v>2627.5389940358382</v>
      </c>
      <c r="I131" s="132">
        <v>2744.6966317146444</v>
      </c>
      <c r="J131" s="132">
        <v>2600.8909656281239</v>
      </c>
      <c r="K131" s="132">
        <v>2569.8310084688856</v>
      </c>
      <c r="L131" s="132">
        <v>2626.5672296384614</v>
      </c>
      <c r="M131" s="132">
        <v>2632.6965207391554</v>
      </c>
      <c r="N131" s="132">
        <v>2543.4966094746865</v>
      </c>
      <c r="O131" s="132">
        <v>2645.2124817827639</v>
      </c>
      <c r="P131" s="132">
        <v>2670.7629628377626</v>
      </c>
      <c r="Q131" s="132">
        <v>2659.8141584924697</v>
      </c>
    </row>
    <row r="132" spans="1:17" ht="12" customHeight="1" x14ac:dyDescent="0.3">
      <c r="A132" s="167" t="s">
        <v>147</v>
      </c>
      <c r="B132" s="132">
        <f>SUM(B133:B134)</f>
        <v>74.302805284521469</v>
      </c>
      <c r="C132" s="132">
        <f t="shared" ref="C132:Q132" si="197">SUM(C133:C134)</f>
        <v>84.446435987547915</v>
      </c>
      <c r="D132" s="132">
        <f t="shared" si="197"/>
        <v>98.676447553669774</v>
      </c>
      <c r="E132" s="132">
        <f t="shared" si="197"/>
        <v>118.45573322950922</v>
      </c>
      <c r="F132" s="132">
        <f t="shared" si="197"/>
        <v>130.12947809529533</v>
      </c>
      <c r="G132" s="132">
        <f t="shared" si="197"/>
        <v>155.81102695084616</v>
      </c>
      <c r="H132" s="132">
        <f t="shared" si="197"/>
        <v>172.62647463389936</v>
      </c>
      <c r="I132" s="132">
        <f t="shared" si="197"/>
        <v>211.72618553120574</v>
      </c>
      <c r="J132" s="132">
        <f t="shared" si="197"/>
        <v>225.29209361631888</v>
      </c>
      <c r="K132" s="132">
        <f t="shared" si="197"/>
        <v>275.97118300514512</v>
      </c>
      <c r="L132" s="132">
        <f t="shared" si="197"/>
        <v>317.22988474064067</v>
      </c>
      <c r="M132" s="132">
        <f t="shared" si="197"/>
        <v>366.47023057789636</v>
      </c>
      <c r="N132" s="132">
        <f t="shared" si="197"/>
        <v>348.18890286752207</v>
      </c>
      <c r="O132" s="132">
        <f t="shared" si="197"/>
        <v>435.40455838809498</v>
      </c>
      <c r="P132" s="132">
        <f t="shared" si="197"/>
        <v>462.94573300461252</v>
      </c>
      <c r="Q132" s="132">
        <f t="shared" si="197"/>
        <v>510.31336485050417</v>
      </c>
    </row>
    <row r="133" spans="1:17" ht="12" customHeight="1" x14ac:dyDescent="0.3">
      <c r="A133" s="166" t="s">
        <v>61</v>
      </c>
      <c r="B133" s="165">
        <v>51.651609695953965</v>
      </c>
      <c r="C133" s="165">
        <v>58.059916186178903</v>
      </c>
      <c r="D133" s="165">
        <v>68.544590560380584</v>
      </c>
      <c r="E133" s="165">
        <v>80.189603543953311</v>
      </c>
      <c r="F133" s="165">
        <v>89.710238438535484</v>
      </c>
      <c r="G133" s="165">
        <v>107.66180052477628</v>
      </c>
      <c r="H133" s="165">
        <v>116.93148327181197</v>
      </c>
      <c r="I133" s="165">
        <v>147.02615742650661</v>
      </c>
      <c r="J133" s="165">
        <v>153.78548045697627</v>
      </c>
      <c r="K133" s="165">
        <v>188.56949084021844</v>
      </c>
      <c r="L133" s="165">
        <v>216.81594760251642</v>
      </c>
      <c r="M133" s="165">
        <v>250.91672326307958</v>
      </c>
      <c r="N133" s="165">
        <v>235.79120791372</v>
      </c>
      <c r="O133" s="165">
        <v>300.29877095983448</v>
      </c>
      <c r="P133" s="165">
        <v>314.67689024562071</v>
      </c>
      <c r="Q133" s="165">
        <v>348.51942792361433</v>
      </c>
    </row>
    <row r="134" spans="1:17" ht="12" customHeight="1" x14ac:dyDescent="0.3">
      <c r="A134" s="147" t="s">
        <v>59</v>
      </c>
      <c r="B134" s="164">
        <v>22.651195588567511</v>
      </c>
      <c r="C134" s="164">
        <v>26.386519801369019</v>
      </c>
      <c r="D134" s="164">
        <v>30.13185699328919</v>
      </c>
      <c r="E134" s="164">
        <v>38.26612968555591</v>
      </c>
      <c r="F134" s="164">
        <v>40.419239656759842</v>
      </c>
      <c r="G134" s="164">
        <v>48.14922642606988</v>
      </c>
      <c r="H134" s="164">
        <v>55.694991362087407</v>
      </c>
      <c r="I134" s="164">
        <v>64.700028104699129</v>
      </c>
      <c r="J134" s="164">
        <v>71.506613159342606</v>
      </c>
      <c r="K134" s="164">
        <v>87.401692164926686</v>
      </c>
      <c r="L134" s="164">
        <v>100.41393713812425</v>
      </c>
      <c r="M134" s="164">
        <v>115.55350731481676</v>
      </c>
      <c r="N134" s="164">
        <v>112.39769495380206</v>
      </c>
      <c r="O134" s="164">
        <v>135.10578742826047</v>
      </c>
      <c r="P134" s="164">
        <v>148.26884275899178</v>
      </c>
      <c r="Q134" s="164">
        <v>161.79393692688981</v>
      </c>
    </row>
    <row r="135" spans="1:17" ht="12" customHeight="1" x14ac:dyDescent="0.3">
      <c r="A135" s="163" t="s">
        <v>142</v>
      </c>
      <c r="B135" s="162">
        <v>317.44002503401816</v>
      </c>
      <c r="C135" s="162">
        <v>279.29300848409878</v>
      </c>
      <c r="D135" s="162">
        <v>247.25068827694378</v>
      </c>
      <c r="E135" s="162">
        <v>231.81335948199748</v>
      </c>
      <c r="F135" s="162">
        <v>209.14869454526337</v>
      </c>
      <c r="G135" s="162">
        <v>167.17641000109745</v>
      </c>
      <c r="H135" s="162">
        <v>160.45422099302201</v>
      </c>
      <c r="I135" s="162">
        <v>149.38897758578233</v>
      </c>
      <c r="J135" s="162">
        <v>116.19902686687171</v>
      </c>
      <c r="K135" s="162">
        <v>96.415469450584965</v>
      </c>
      <c r="L135" s="162">
        <v>107.16617806572251</v>
      </c>
      <c r="M135" s="162">
        <v>66.113496037010876</v>
      </c>
      <c r="N135" s="162">
        <v>70.716460675353019</v>
      </c>
      <c r="O135" s="162">
        <v>74.506266605079176</v>
      </c>
      <c r="P135" s="162">
        <v>77.137780436538577</v>
      </c>
      <c r="Q135" s="162">
        <v>86.840427346266679</v>
      </c>
    </row>
    <row r="136" spans="1:17" ht="12" customHeight="1" x14ac:dyDescent="0.3">
      <c r="A136" s="161" t="s">
        <v>141</v>
      </c>
      <c r="B136" s="160">
        <f t="shared" ref="B136" si="198">SUM(B137:B138)</f>
        <v>9.7100390482481309</v>
      </c>
      <c r="C136" s="160">
        <f t="shared" ref="C136" si="199">SUM(C137:C138)</f>
        <v>8.372286342631412</v>
      </c>
      <c r="D136" s="160">
        <f t="shared" ref="D136" si="200">SUM(D137:D138)</f>
        <v>9.0174770278181366</v>
      </c>
      <c r="E136" s="160">
        <f t="shared" ref="E136" si="201">SUM(E137:E138)</f>
        <v>8.8297165205180388</v>
      </c>
      <c r="F136" s="160">
        <f t="shared" ref="F136" si="202">SUM(F137:F138)</f>
        <v>7.4604786707340285</v>
      </c>
      <c r="G136" s="160">
        <f t="shared" ref="G136" si="203">SUM(G137:G138)</f>
        <v>7.7044720299891605</v>
      </c>
      <c r="H136" s="160">
        <f t="shared" ref="H136" si="204">SUM(H137:H138)</f>
        <v>7.7428961989578333</v>
      </c>
      <c r="I136" s="160">
        <f t="shared" ref="I136" si="205">SUM(I137:I138)</f>
        <v>5.4288092835886879</v>
      </c>
      <c r="J136" s="160">
        <f t="shared" ref="J136" si="206">SUM(J137:J138)</f>
        <v>7.6522344419666233</v>
      </c>
      <c r="K136" s="160">
        <f t="shared" ref="K136" si="207">SUM(K137:K138)</f>
        <v>8.6494413704932516</v>
      </c>
      <c r="L136" s="160">
        <f t="shared" ref="L136" si="208">SUM(L137:L138)</f>
        <v>8.9319093891356474</v>
      </c>
      <c r="M136" s="160">
        <f t="shared" ref="M136" si="209">SUM(M137:M138)</f>
        <v>9.0078887420169131</v>
      </c>
      <c r="N136" s="160">
        <f t="shared" ref="N136" si="210">SUM(N137:N138)</f>
        <v>7.1264956535195045</v>
      </c>
      <c r="O136" s="160">
        <f t="shared" ref="O136" si="211">SUM(O137:O138)</f>
        <v>11.641295814754333</v>
      </c>
      <c r="P136" s="160">
        <f t="shared" ref="P136" si="212">SUM(P137:P138)</f>
        <v>8.8149276601160516</v>
      </c>
      <c r="Q136" s="160">
        <f t="shared" ref="Q136" si="213">SUM(Q137:Q138)</f>
        <v>13.755267692233197</v>
      </c>
    </row>
    <row r="137" spans="1:17" ht="12" customHeight="1" x14ac:dyDescent="0.3">
      <c r="A137" s="148" t="s">
        <v>60</v>
      </c>
      <c r="B137" s="156">
        <v>6.9149685303244226</v>
      </c>
      <c r="C137" s="156">
        <v>5.9181401760812875</v>
      </c>
      <c r="D137" s="156">
        <v>6.36503760939123</v>
      </c>
      <c r="E137" s="156">
        <v>6.2997059203020633</v>
      </c>
      <c r="F137" s="156">
        <v>5.2517605540426127</v>
      </c>
      <c r="G137" s="156">
        <v>5.4260028683612136</v>
      </c>
      <c r="H137" s="156">
        <v>5.4489878498310995</v>
      </c>
      <c r="I137" s="156">
        <v>3.7129773382534736</v>
      </c>
      <c r="J137" s="156">
        <v>5.3163898600585631</v>
      </c>
      <c r="K137" s="156">
        <v>6.1086933769084961</v>
      </c>
      <c r="L137" s="156">
        <v>6.2618348014467102</v>
      </c>
      <c r="M137" s="156">
        <v>6.3757938394666125</v>
      </c>
      <c r="N137" s="156">
        <v>5.0371547911943084</v>
      </c>
      <c r="O137" s="156">
        <v>8.4246705668828135</v>
      </c>
      <c r="P137" s="156">
        <v>6.178197277609792</v>
      </c>
      <c r="Q137" s="156">
        <v>9.9334051573250211</v>
      </c>
    </row>
    <row r="138" spans="1:17" ht="12" customHeight="1" x14ac:dyDescent="0.3">
      <c r="A138" s="148" t="s">
        <v>59</v>
      </c>
      <c r="B138" s="156">
        <v>2.7950705179237092</v>
      </c>
      <c r="C138" s="156">
        <v>2.4541461665501245</v>
      </c>
      <c r="D138" s="156">
        <v>2.6524394184269062</v>
      </c>
      <c r="E138" s="156">
        <v>2.530010600215975</v>
      </c>
      <c r="F138" s="156">
        <v>2.2087181166914154</v>
      </c>
      <c r="G138" s="156">
        <v>2.2784691616279473</v>
      </c>
      <c r="H138" s="156">
        <v>2.2939083491267342</v>
      </c>
      <c r="I138" s="156">
        <v>1.715831945335214</v>
      </c>
      <c r="J138" s="156">
        <v>2.3358445819080607</v>
      </c>
      <c r="K138" s="156">
        <v>2.5407479935847554</v>
      </c>
      <c r="L138" s="156">
        <v>2.6700745876889376</v>
      </c>
      <c r="M138" s="156">
        <v>2.6320949025503015</v>
      </c>
      <c r="N138" s="156">
        <v>2.0893408623251961</v>
      </c>
      <c r="O138" s="156">
        <v>3.2166252478715185</v>
      </c>
      <c r="P138" s="156">
        <v>2.6367303825062591</v>
      </c>
      <c r="Q138" s="156">
        <v>3.8218625349081758</v>
      </c>
    </row>
    <row r="139" spans="1:17" ht="12" customHeight="1" x14ac:dyDescent="0.3">
      <c r="A139" s="158" t="s">
        <v>62</v>
      </c>
      <c r="B139" s="157">
        <f>SUM(B140:B141)</f>
        <v>1347.5537912003331</v>
      </c>
      <c r="C139" s="157">
        <f t="shared" ref="C139:Q139" si="214">SUM(C140:C141)</f>
        <v>1412.067367400761</v>
      </c>
      <c r="D139" s="157">
        <f t="shared" si="214"/>
        <v>1426.5054030108918</v>
      </c>
      <c r="E139" s="157">
        <f t="shared" si="214"/>
        <v>1514.4464945839875</v>
      </c>
      <c r="F139" s="157">
        <f t="shared" si="214"/>
        <v>1502.2503616872118</v>
      </c>
      <c r="G139" s="157">
        <f t="shared" si="214"/>
        <v>1577.3432906131384</v>
      </c>
      <c r="H139" s="157">
        <f t="shared" si="214"/>
        <v>1554.4051032254497</v>
      </c>
      <c r="I139" s="157">
        <f t="shared" si="214"/>
        <v>1581.9548433119032</v>
      </c>
      <c r="J139" s="157">
        <f t="shared" si="214"/>
        <v>1536.5825844347351</v>
      </c>
      <c r="K139" s="157">
        <f t="shared" si="214"/>
        <v>1539.9148583107353</v>
      </c>
      <c r="L139" s="157">
        <f t="shared" si="214"/>
        <v>1614.9147851544647</v>
      </c>
      <c r="M139" s="157">
        <f t="shared" si="214"/>
        <v>1625.1195541379864</v>
      </c>
      <c r="N139" s="157">
        <f t="shared" si="214"/>
        <v>1581.8154382616026</v>
      </c>
      <c r="O139" s="157">
        <f t="shared" si="214"/>
        <v>1696.4945533146868</v>
      </c>
      <c r="P139" s="157">
        <f t="shared" si="214"/>
        <v>1724.0033618933981</v>
      </c>
      <c r="Q139" s="157">
        <f t="shared" si="214"/>
        <v>1786.3579756727806</v>
      </c>
    </row>
    <row r="140" spans="1:17" ht="12" customHeight="1" x14ac:dyDescent="0.3">
      <c r="A140" s="23" t="s">
        <v>57</v>
      </c>
      <c r="B140" s="156">
        <v>312.14801307120689</v>
      </c>
      <c r="C140" s="156">
        <v>329.03255093411832</v>
      </c>
      <c r="D140" s="156">
        <v>325.42648469720604</v>
      </c>
      <c r="E140" s="156">
        <v>339.76907590620425</v>
      </c>
      <c r="F140" s="156">
        <v>310.20790366855738</v>
      </c>
      <c r="G140" s="156">
        <v>380.19102920713448</v>
      </c>
      <c r="H140" s="156">
        <v>303.61579243532543</v>
      </c>
      <c r="I140" s="156">
        <v>315.04784312987221</v>
      </c>
      <c r="J140" s="156">
        <v>269.77837251889667</v>
      </c>
      <c r="K140" s="156">
        <v>286.83475259222831</v>
      </c>
      <c r="L140" s="156">
        <v>285.7062526756838</v>
      </c>
      <c r="M140" s="156">
        <v>281.47009505707155</v>
      </c>
      <c r="N140" s="156">
        <v>261.52967713376199</v>
      </c>
      <c r="O140" s="156">
        <v>281.02439819957073</v>
      </c>
      <c r="P140" s="156">
        <v>279.49064450420877</v>
      </c>
      <c r="Q140" s="156">
        <v>280.81100399872713</v>
      </c>
    </row>
    <row r="141" spans="1:17" ht="12" customHeight="1" x14ac:dyDescent="0.3">
      <c r="A141" s="29" t="s">
        <v>140</v>
      </c>
      <c r="B141" s="57">
        <v>1035.4057781291262</v>
      </c>
      <c r="C141" s="57">
        <v>1083.0348164666427</v>
      </c>
      <c r="D141" s="57">
        <v>1101.0789183136858</v>
      </c>
      <c r="E141" s="57">
        <v>1174.6774186777832</v>
      </c>
      <c r="F141" s="57">
        <v>1192.0424580186545</v>
      </c>
      <c r="G141" s="57">
        <v>1197.1522614060038</v>
      </c>
      <c r="H141" s="57">
        <v>1250.7893107901243</v>
      </c>
      <c r="I141" s="57">
        <v>1266.907000182031</v>
      </c>
      <c r="J141" s="57">
        <v>1266.8042119158383</v>
      </c>
      <c r="K141" s="57">
        <v>1253.080105718507</v>
      </c>
      <c r="L141" s="57">
        <v>1329.2085324787809</v>
      </c>
      <c r="M141" s="57">
        <v>1343.6494590809148</v>
      </c>
      <c r="N141" s="57">
        <v>1320.2857611278407</v>
      </c>
      <c r="O141" s="57">
        <v>1415.4701551151161</v>
      </c>
      <c r="P141" s="57">
        <v>1444.5127173891892</v>
      </c>
      <c r="Q141" s="57">
        <v>1505.5469716740536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>
        <f t="shared" ref="B143" si="215">SUM(B144,B146,B148,B157)</f>
        <v>1070.5857772881789</v>
      </c>
      <c r="C143" s="168">
        <f t="shared" ref="C143" si="216">SUM(C144,C146,C148,C157)</f>
        <v>1380.0046254626675</v>
      </c>
      <c r="D143" s="168">
        <f t="shared" ref="D143" si="217">SUM(D144,D146,D148,D157)</f>
        <v>1626.6417370902836</v>
      </c>
      <c r="E143" s="168">
        <f t="shared" ref="E143" si="218">SUM(E144,E146,E148,E157)</f>
        <v>2013.4874371562053</v>
      </c>
      <c r="F143" s="168">
        <f t="shared" ref="F143" si="219">SUM(F144,F146,F148,F157)</f>
        <v>2301.1533916295271</v>
      </c>
      <c r="G143" s="168">
        <f t="shared" ref="G143" si="220">SUM(G144,G146,G148,G157)</f>
        <v>2681.1642029364211</v>
      </c>
      <c r="H143" s="168">
        <f t="shared" ref="H143" si="221">SUM(H144,H146,H148,H157)</f>
        <v>3011.7991498822421</v>
      </c>
      <c r="I143" s="168">
        <f t="shared" ref="I143" si="222">SUM(I144,I146,I148,I157)</f>
        <v>3190.1230429103603</v>
      </c>
      <c r="J143" s="168">
        <f t="shared" ref="J143" si="223">SUM(J144,J146,J148,J157)</f>
        <v>3519.5462911245222</v>
      </c>
      <c r="K143" s="168">
        <f t="shared" ref="K143" si="224">SUM(K144,K146,K148,K157)</f>
        <v>3873.1141616380551</v>
      </c>
      <c r="L143" s="168">
        <f t="shared" ref="L143" si="225">SUM(L144,L146,L148,L157)</f>
        <v>4774.6438391200172</v>
      </c>
      <c r="M143" s="168">
        <f t="shared" ref="M143" si="226">SUM(M144,M146,M148,M157)</f>
        <v>4849.100769980726</v>
      </c>
      <c r="N143" s="168">
        <f t="shared" ref="N143" si="227">SUM(N144,N146,N148,N157)</f>
        <v>5821.2364867828182</v>
      </c>
      <c r="O143" s="168">
        <f t="shared" ref="O143" si="228">SUM(O144,O146,O148,O157)</f>
        <v>6648.5813206018838</v>
      </c>
      <c r="P143" s="168">
        <f t="shared" ref="P143" si="229">SUM(P144,P146,P148,P157)</f>
        <v>6880.5111158993259</v>
      </c>
      <c r="Q143" s="168">
        <f t="shared" ref="Q143" si="230">SUM(Q144,Q146,Q148,Q157)</f>
        <v>8328.0722176896525</v>
      </c>
    </row>
    <row r="144" spans="1:17" ht="12.9" customHeight="1" x14ac:dyDescent="0.3">
      <c r="A144" s="158" t="s">
        <v>65</v>
      </c>
      <c r="B144" s="157">
        <f t="shared" ref="B144:Q144" si="231">B145</f>
        <v>806.16294953051113</v>
      </c>
      <c r="C144" s="157">
        <f t="shared" si="231"/>
        <v>1043.1689847278021</v>
      </c>
      <c r="D144" s="157">
        <f t="shared" si="231"/>
        <v>1221.5768804292425</v>
      </c>
      <c r="E144" s="157">
        <f t="shared" si="231"/>
        <v>1513.0553716214129</v>
      </c>
      <c r="F144" s="157">
        <f t="shared" si="231"/>
        <v>1708.495485913671</v>
      </c>
      <c r="G144" s="157">
        <f t="shared" si="231"/>
        <v>1977.1616331592049</v>
      </c>
      <c r="H144" s="157">
        <f t="shared" si="231"/>
        <v>2185.9722203793622</v>
      </c>
      <c r="I144" s="157">
        <f t="shared" si="231"/>
        <v>2269.2247699139393</v>
      </c>
      <c r="J144" s="157">
        <f t="shared" si="231"/>
        <v>2502.6179525699972</v>
      </c>
      <c r="K144" s="157">
        <f t="shared" si="231"/>
        <v>2741.2997296491567</v>
      </c>
      <c r="L144" s="157">
        <f t="shared" si="231"/>
        <v>3438.376278928105</v>
      </c>
      <c r="M144" s="157">
        <f t="shared" si="231"/>
        <v>3323.6714844022972</v>
      </c>
      <c r="N144" s="157">
        <f t="shared" si="231"/>
        <v>4055.2051459848703</v>
      </c>
      <c r="O144" s="157">
        <f t="shared" si="231"/>
        <v>4585.2467007581936</v>
      </c>
      <c r="P144" s="157">
        <f t="shared" si="231"/>
        <v>4589.485519828464</v>
      </c>
      <c r="Q144" s="157">
        <f t="shared" si="231"/>
        <v>5608.1999543537222</v>
      </c>
    </row>
    <row r="145" spans="1:17" ht="12" customHeight="1" x14ac:dyDescent="0.3">
      <c r="A145" s="23" t="s">
        <v>60</v>
      </c>
      <c r="B145" s="156">
        <v>806.16294953051113</v>
      </c>
      <c r="C145" s="156">
        <v>1043.1689847278021</v>
      </c>
      <c r="D145" s="156">
        <v>1221.5768804292425</v>
      </c>
      <c r="E145" s="156">
        <v>1513.0553716214129</v>
      </c>
      <c r="F145" s="156">
        <v>1708.495485913671</v>
      </c>
      <c r="G145" s="156">
        <v>1977.1616331592049</v>
      </c>
      <c r="H145" s="156">
        <v>2185.9722203793622</v>
      </c>
      <c r="I145" s="156">
        <v>2269.2247699139393</v>
      </c>
      <c r="J145" s="156">
        <v>2502.6179525699972</v>
      </c>
      <c r="K145" s="156">
        <v>2741.2997296491567</v>
      </c>
      <c r="L145" s="156">
        <v>3438.376278928105</v>
      </c>
      <c r="M145" s="156">
        <v>3323.6714844022972</v>
      </c>
      <c r="N145" s="156">
        <v>4055.2051459848703</v>
      </c>
      <c r="O145" s="156">
        <v>4585.2467007581936</v>
      </c>
      <c r="P145" s="156">
        <v>4589.485519828464</v>
      </c>
      <c r="Q145" s="156">
        <v>5608.1999543537222</v>
      </c>
    </row>
    <row r="146" spans="1:17" ht="12.9" customHeight="1" x14ac:dyDescent="0.3">
      <c r="A146" s="158" t="s">
        <v>112</v>
      </c>
      <c r="B146" s="157">
        <f t="shared" ref="B146:Q146" si="232">B147</f>
        <v>43.967089903137449</v>
      </c>
      <c r="C146" s="157">
        <f t="shared" si="232"/>
        <v>61.901982517157521</v>
      </c>
      <c r="D146" s="157">
        <f t="shared" si="232"/>
        <v>74.371348352224899</v>
      </c>
      <c r="E146" s="157">
        <f t="shared" si="232"/>
        <v>92.888670982624049</v>
      </c>
      <c r="F146" s="157">
        <f t="shared" si="232"/>
        <v>111.88133815202907</v>
      </c>
      <c r="G146" s="157">
        <f t="shared" si="232"/>
        <v>137.41763756215568</v>
      </c>
      <c r="H146" s="157">
        <f t="shared" si="232"/>
        <v>165.46464764273551</v>
      </c>
      <c r="I146" s="157">
        <f t="shared" si="232"/>
        <v>193.7916107185406</v>
      </c>
      <c r="J146" s="157">
        <f t="shared" si="232"/>
        <v>218.68572855657388</v>
      </c>
      <c r="K146" s="157">
        <f t="shared" si="232"/>
        <v>241.7685333313392</v>
      </c>
      <c r="L146" s="157">
        <f t="shared" si="232"/>
        <v>283.16522793122323</v>
      </c>
      <c r="M146" s="157">
        <f t="shared" si="232"/>
        <v>331.77646166214714</v>
      </c>
      <c r="N146" s="157">
        <f t="shared" si="232"/>
        <v>371.99227139519513</v>
      </c>
      <c r="O146" s="157">
        <f t="shared" si="232"/>
        <v>411.98546208234268</v>
      </c>
      <c r="P146" s="157">
        <f t="shared" si="232"/>
        <v>464.83698823873544</v>
      </c>
      <c r="Q146" s="157">
        <f t="shared" si="232"/>
        <v>535.78765512651853</v>
      </c>
    </row>
    <row r="147" spans="1:17" ht="12" customHeight="1" x14ac:dyDescent="0.3">
      <c r="A147" s="23" t="s">
        <v>60</v>
      </c>
      <c r="B147" s="156">
        <v>43.967089903137449</v>
      </c>
      <c r="C147" s="156">
        <v>61.901982517157521</v>
      </c>
      <c r="D147" s="156">
        <v>74.371348352224899</v>
      </c>
      <c r="E147" s="156">
        <v>92.888670982624049</v>
      </c>
      <c r="F147" s="156">
        <v>111.88133815202907</v>
      </c>
      <c r="G147" s="156">
        <v>137.41763756215568</v>
      </c>
      <c r="H147" s="156">
        <v>165.46464764273551</v>
      </c>
      <c r="I147" s="156">
        <v>193.7916107185406</v>
      </c>
      <c r="J147" s="156">
        <v>218.68572855657388</v>
      </c>
      <c r="K147" s="156">
        <v>241.7685333313392</v>
      </c>
      <c r="L147" s="156">
        <v>283.16522793122323</v>
      </c>
      <c r="M147" s="156">
        <v>331.77646166214714</v>
      </c>
      <c r="N147" s="156">
        <v>371.99227139519513</v>
      </c>
      <c r="O147" s="156">
        <v>411.98546208234268</v>
      </c>
      <c r="P147" s="156">
        <v>464.83698823873544</v>
      </c>
      <c r="Q147" s="156">
        <v>535.78765512651853</v>
      </c>
    </row>
    <row r="148" spans="1:17" ht="12" customHeight="1" x14ac:dyDescent="0.3">
      <c r="A148" s="158" t="s">
        <v>63</v>
      </c>
      <c r="B148" s="157">
        <f t="shared" ref="B148" si="233">SUM(B149:B150,B153:B154)</f>
        <v>157.05825884721861</v>
      </c>
      <c r="C148" s="157">
        <f t="shared" ref="C148" si="234">SUM(C149:C150,C153:C154)</f>
        <v>196.11171560753925</v>
      </c>
      <c r="D148" s="157">
        <f t="shared" ref="D148" si="235">SUM(D149:D150,D153:D154)</f>
        <v>236.24042496072923</v>
      </c>
      <c r="E148" s="157">
        <f t="shared" ref="E148" si="236">SUM(E149:E150,E153:E154)</f>
        <v>290.36352916636315</v>
      </c>
      <c r="F148" s="157">
        <f t="shared" ref="F148" si="237">SUM(F149:F150,F153:F154)</f>
        <v>343.30502853727694</v>
      </c>
      <c r="G148" s="157">
        <f t="shared" ref="G148" si="238">SUM(G149:G150,G153:G154)</f>
        <v>404.65289251347031</v>
      </c>
      <c r="H148" s="157">
        <f t="shared" ref="H148" si="239">SUM(H149:H150,H153:H154)</f>
        <v>469.27415096905912</v>
      </c>
      <c r="I148" s="157">
        <f t="shared" ref="I148" si="240">SUM(I149:I150,I153:I154)</f>
        <v>513.97586866805716</v>
      </c>
      <c r="J148" s="157">
        <f t="shared" ref="J148" si="241">SUM(J149:J150,J153:J154)</f>
        <v>562.60446800753402</v>
      </c>
      <c r="K148" s="157">
        <f t="shared" ref="K148" si="242">SUM(K149:K150,K153:K154)</f>
        <v>625.13792355805276</v>
      </c>
      <c r="L148" s="157">
        <f t="shared" ref="L148" si="243">SUM(L149:L150,L153:L154)</f>
        <v>742.37153055383055</v>
      </c>
      <c r="M148" s="157">
        <f t="shared" ref="M148" si="244">SUM(M149:M150,M153:M154)</f>
        <v>843.60867312641449</v>
      </c>
      <c r="N148" s="157">
        <f t="shared" ref="N148" si="245">SUM(N149:N150,N153:N154)</f>
        <v>985.70932776889902</v>
      </c>
      <c r="O148" s="157">
        <f t="shared" ref="O148" si="246">SUM(O149:O150,O153:O154)</f>
        <v>1169.4819006006351</v>
      </c>
      <c r="P148" s="157">
        <f t="shared" ref="P148" si="247">SUM(P149:P150,P153:P154)</f>
        <v>1293.7873754034476</v>
      </c>
      <c r="Q148" s="157">
        <f t="shared" ref="Q148" si="248">SUM(Q149:Q150,Q153:Q154)</f>
        <v>1546.6238527542048</v>
      </c>
    </row>
    <row r="149" spans="1:17" ht="12" customHeight="1" x14ac:dyDescent="0.3">
      <c r="A149" s="167" t="s">
        <v>144</v>
      </c>
      <c r="B149" s="132">
        <v>33.415100719131004</v>
      </c>
      <c r="C149" s="132">
        <v>33.199999155673254</v>
      </c>
      <c r="D149" s="132">
        <v>32.883848645009834</v>
      </c>
      <c r="E149" s="132">
        <v>43.983589303985298</v>
      </c>
      <c r="F149" s="132">
        <v>44.679532091763114</v>
      </c>
      <c r="G149" s="132">
        <v>43.847722376006644</v>
      </c>
      <c r="H149" s="132">
        <v>41.986739928827923</v>
      </c>
      <c r="I149" s="132">
        <v>39.444575388269087</v>
      </c>
      <c r="J149" s="132">
        <v>36.65542895048052</v>
      </c>
      <c r="K149" s="132">
        <v>33.456488431567635</v>
      </c>
      <c r="L149" s="132">
        <v>33.197587104182148</v>
      </c>
      <c r="M149" s="132">
        <v>27.492480988915322</v>
      </c>
      <c r="N149" s="132">
        <v>26.159310351813851</v>
      </c>
      <c r="O149" s="132">
        <v>24.872223860925015</v>
      </c>
      <c r="P149" s="132">
        <v>20.85893285135765</v>
      </c>
      <c r="Q149" s="132">
        <v>19.948506951169428</v>
      </c>
    </row>
    <row r="150" spans="1:17" ht="12" customHeight="1" x14ac:dyDescent="0.3">
      <c r="A150" s="167" t="s">
        <v>143</v>
      </c>
      <c r="B150" s="132">
        <f t="shared" ref="B150" si="249">SUM(B151:B152)</f>
        <v>1.2502281851255597</v>
      </c>
      <c r="C150" s="132">
        <f t="shared" ref="C150" si="250">SUM(C151:C152)</f>
        <v>1.3096164132103421</v>
      </c>
      <c r="D150" s="132">
        <f t="shared" ref="D150" si="251">SUM(D151:D152)</f>
        <v>1.3697054511052293</v>
      </c>
      <c r="E150" s="132">
        <f t="shared" ref="E150" si="252">SUM(E151:E152)</f>
        <v>1.8129255012719283</v>
      </c>
      <c r="F150" s="132">
        <f t="shared" ref="F150" si="253">SUM(F151:F152)</f>
        <v>2.0320454047099696</v>
      </c>
      <c r="G150" s="132">
        <f t="shared" ref="G150" si="254">SUM(G151:G152)</f>
        <v>2.1741242436656081</v>
      </c>
      <c r="H150" s="132">
        <f t="shared" ref="H150" si="255">SUM(H151:H152)</f>
        <v>2.4200884209417697</v>
      </c>
      <c r="I150" s="132">
        <f t="shared" ref="I150" si="256">SUM(I151:I152)</f>
        <v>2.8957351975645018</v>
      </c>
      <c r="J150" s="132">
        <f t="shared" ref="J150" si="257">SUM(J151:J152)</f>
        <v>3.4569639856570129</v>
      </c>
      <c r="K150" s="132">
        <f t="shared" ref="K150" si="258">SUM(K151:K152)</f>
        <v>3.8010632806746969</v>
      </c>
      <c r="L150" s="132">
        <f t="shared" ref="L150" si="259">SUM(L151:L152)</f>
        <v>4.3641155485767698</v>
      </c>
      <c r="M150" s="132">
        <f t="shared" ref="M150" si="260">SUM(M151:M152)</f>
        <v>4.2669113696834264</v>
      </c>
      <c r="N150" s="132">
        <f t="shared" ref="N150" si="261">SUM(N151:N152)</f>
        <v>4.1539669143992812</v>
      </c>
      <c r="O150" s="132">
        <f t="shared" ref="O150" si="262">SUM(O151:O152)</f>
        <v>4.3999716757967011</v>
      </c>
      <c r="P150" s="132">
        <f t="shared" ref="P150" si="263">SUM(P151:P152)</f>
        <v>4.2352511143015663</v>
      </c>
      <c r="Q150" s="132">
        <f t="shared" ref="Q150" si="264">SUM(Q151:Q152)</f>
        <v>4.3590282054900031</v>
      </c>
    </row>
    <row r="151" spans="1:17" ht="12" customHeight="1" x14ac:dyDescent="0.3">
      <c r="A151" s="166" t="s">
        <v>57</v>
      </c>
      <c r="B151" s="165">
        <v>0.45023820396478403</v>
      </c>
      <c r="C151" s="165">
        <v>0.47327311218649204</v>
      </c>
      <c r="D151" s="165">
        <v>0.49720683880252475</v>
      </c>
      <c r="E151" s="165">
        <v>0.69068147309950645</v>
      </c>
      <c r="F151" s="165">
        <v>0.75233899378786318</v>
      </c>
      <c r="G151" s="165">
        <v>0.87062922184423486</v>
      </c>
      <c r="H151" s="165">
        <v>0.95510357371739374</v>
      </c>
      <c r="I151" s="165">
        <v>1.1121672647712488</v>
      </c>
      <c r="J151" s="165">
        <v>1.3528537301219601</v>
      </c>
      <c r="K151" s="165">
        <v>1.5469262182123327</v>
      </c>
      <c r="L151" s="165">
        <v>1.8089362139750087</v>
      </c>
      <c r="M151" s="165">
        <v>1.7903248033027821</v>
      </c>
      <c r="N151" s="165">
        <v>1.7224919502011955</v>
      </c>
      <c r="O151" s="165">
        <v>1.7675587315461485</v>
      </c>
      <c r="P151" s="165">
        <v>1.5617678088851521</v>
      </c>
      <c r="Q151" s="165">
        <v>1.5520474690503567</v>
      </c>
    </row>
    <row r="152" spans="1:17" ht="12" customHeight="1" x14ac:dyDescent="0.3">
      <c r="A152" s="147" t="s">
        <v>59</v>
      </c>
      <c r="B152" s="164">
        <v>0.79998998116077569</v>
      </c>
      <c r="C152" s="164">
        <v>0.83634330102384991</v>
      </c>
      <c r="D152" s="164">
        <v>0.87249861230270465</v>
      </c>
      <c r="E152" s="164">
        <v>1.122244028172422</v>
      </c>
      <c r="F152" s="164">
        <v>1.2797064109221064</v>
      </c>
      <c r="G152" s="164">
        <v>1.3034950218213732</v>
      </c>
      <c r="H152" s="164">
        <v>1.4649848472243761</v>
      </c>
      <c r="I152" s="164">
        <v>1.783567932793253</v>
      </c>
      <c r="J152" s="164">
        <v>2.1041102555350526</v>
      </c>
      <c r="K152" s="164">
        <v>2.2541370624623642</v>
      </c>
      <c r="L152" s="164">
        <v>2.5551793346017613</v>
      </c>
      <c r="M152" s="164">
        <v>2.4765865663806443</v>
      </c>
      <c r="N152" s="164">
        <v>2.4314749641980855</v>
      </c>
      <c r="O152" s="164">
        <v>2.6324129442505528</v>
      </c>
      <c r="P152" s="164">
        <v>2.673483305416414</v>
      </c>
      <c r="Q152" s="164">
        <v>2.8069807364396464</v>
      </c>
    </row>
    <row r="153" spans="1:17" ht="12" customHeight="1" x14ac:dyDescent="0.3">
      <c r="A153" s="163" t="s">
        <v>142</v>
      </c>
      <c r="B153" s="162">
        <v>118.55510507251196</v>
      </c>
      <c r="C153" s="162">
        <v>156.85178543805907</v>
      </c>
      <c r="D153" s="162">
        <v>195.05145492096065</v>
      </c>
      <c r="E153" s="162">
        <v>234.5287802971624</v>
      </c>
      <c r="F153" s="162">
        <v>284.01668319027038</v>
      </c>
      <c r="G153" s="162">
        <v>340.6036947504636</v>
      </c>
      <c r="H153" s="162">
        <v>400.9798506679918</v>
      </c>
      <c r="I153" s="162">
        <v>434.92383801041041</v>
      </c>
      <c r="J153" s="162">
        <v>475.50299844915548</v>
      </c>
      <c r="K153" s="162">
        <v>528.99109175246724</v>
      </c>
      <c r="L153" s="162">
        <v>629.4075123563199</v>
      </c>
      <c r="M153" s="162">
        <v>713.8648932027744</v>
      </c>
      <c r="N153" s="162">
        <v>837.21005919490426</v>
      </c>
      <c r="O153" s="162">
        <v>1000.8554904149267</v>
      </c>
      <c r="P153" s="162">
        <v>1107.9802205684009</v>
      </c>
      <c r="Q153" s="162">
        <v>1326.8191705552965</v>
      </c>
    </row>
    <row r="154" spans="1:17" ht="12" customHeight="1" x14ac:dyDescent="0.3">
      <c r="A154" s="161" t="s">
        <v>141</v>
      </c>
      <c r="B154" s="160">
        <f t="shared" ref="B154" si="265">SUM(B155:B156)</f>
        <v>3.837824870450083</v>
      </c>
      <c r="C154" s="160">
        <f t="shared" ref="C154" si="266">SUM(C155:C156)</f>
        <v>4.7503146005965906</v>
      </c>
      <c r="D154" s="160">
        <f t="shared" ref="D154" si="267">SUM(D155:D156)</f>
        <v>6.935415943653501</v>
      </c>
      <c r="E154" s="160">
        <f t="shared" ref="E154" si="268">SUM(E155:E156)</f>
        <v>10.038234063943532</v>
      </c>
      <c r="F154" s="160">
        <f t="shared" ref="F154" si="269">SUM(F155:F156)</f>
        <v>12.576767850533466</v>
      </c>
      <c r="G154" s="160">
        <f t="shared" ref="G154" si="270">SUM(G155:G156)</f>
        <v>18.027351143334421</v>
      </c>
      <c r="H154" s="160">
        <f t="shared" ref="H154" si="271">SUM(H155:H156)</f>
        <v>23.887471951297616</v>
      </c>
      <c r="I154" s="160">
        <f t="shared" ref="I154" si="272">SUM(I155:I156)</f>
        <v>36.711720071813133</v>
      </c>
      <c r="J154" s="160">
        <f t="shared" ref="J154" si="273">SUM(J155:J156)</f>
        <v>46.989076622241015</v>
      </c>
      <c r="K154" s="160">
        <f t="shared" ref="K154" si="274">SUM(K155:K156)</f>
        <v>58.889280093343125</v>
      </c>
      <c r="L154" s="160">
        <f t="shared" ref="L154" si="275">SUM(L155:L156)</f>
        <v>75.402315544751815</v>
      </c>
      <c r="M154" s="160">
        <f t="shared" ref="M154" si="276">SUM(M155:M156)</f>
        <v>97.984387565041274</v>
      </c>
      <c r="N154" s="160">
        <f t="shared" ref="N154" si="277">SUM(N155:N156)</f>
        <v>118.18599130778162</v>
      </c>
      <c r="O154" s="160">
        <f t="shared" ref="O154" si="278">SUM(O155:O156)</f>
        <v>139.35421464898639</v>
      </c>
      <c r="P154" s="160">
        <f t="shared" ref="P154" si="279">SUM(P155:P156)</f>
        <v>160.7129708693875</v>
      </c>
      <c r="Q154" s="160">
        <f t="shared" ref="Q154" si="280">SUM(Q155:Q156)</f>
        <v>195.4971470422488</v>
      </c>
    </row>
    <row r="155" spans="1:17" ht="12" customHeight="1" x14ac:dyDescent="0.3">
      <c r="A155" s="148" t="s">
        <v>60</v>
      </c>
      <c r="B155" s="156">
        <v>2.5670805995715016</v>
      </c>
      <c r="C155" s="156">
        <v>3.0448649095541951</v>
      </c>
      <c r="D155" s="156">
        <v>4.437945452022511</v>
      </c>
      <c r="E155" s="156">
        <v>6.4548401990099249</v>
      </c>
      <c r="F155" s="156">
        <v>7.961993186761676</v>
      </c>
      <c r="G155" s="156">
        <v>11.860649199437059</v>
      </c>
      <c r="H155" s="156">
        <v>15.154241884140097</v>
      </c>
      <c r="I155" s="156">
        <v>21.657901210744715</v>
      </c>
      <c r="J155" s="156">
        <v>26.593991324740639</v>
      </c>
      <c r="K155" s="156">
        <v>33.60589163619079</v>
      </c>
      <c r="L155" s="156">
        <v>43.08067756341736</v>
      </c>
      <c r="M155" s="156">
        <v>58.428825869912785</v>
      </c>
      <c r="N155" s="156">
        <v>71.443694885358582</v>
      </c>
      <c r="O155" s="156">
        <v>86.614380418254413</v>
      </c>
      <c r="P155" s="156">
        <v>99.968732453110448</v>
      </c>
      <c r="Q155" s="156">
        <v>122.72167439986663</v>
      </c>
    </row>
    <row r="156" spans="1:17" ht="12" customHeight="1" x14ac:dyDescent="0.3">
      <c r="A156" s="148" t="s">
        <v>59</v>
      </c>
      <c r="B156" s="156">
        <v>1.2707442708785814</v>
      </c>
      <c r="C156" s="156">
        <v>1.7054496910423953</v>
      </c>
      <c r="D156" s="156">
        <v>2.49747049163099</v>
      </c>
      <c r="E156" s="156">
        <v>3.5833938649336075</v>
      </c>
      <c r="F156" s="156">
        <v>4.6147746637717901</v>
      </c>
      <c r="G156" s="156">
        <v>6.16670194389736</v>
      </c>
      <c r="H156" s="156">
        <v>8.7332300671575194</v>
      </c>
      <c r="I156" s="156">
        <v>15.053818861068416</v>
      </c>
      <c r="J156" s="156">
        <v>20.39508529750038</v>
      </c>
      <c r="K156" s="156">
        <v>25.283388457152334</v>
      </c>
      <c r="L156" s="156">
        <v>32.321637981334455</v>
      </c>
      <c r="M156" s="156">
        <v>39.555561695128489</v>
      </c>
      <c r="N156" s="156">
        <v>46.742296422423031</v>
      </c>
      <c r="O156" s="156">
        <v>52.739834230731958</v>
      </c>
      <c r="P156" s="156">
        <v>60.744238416277057</v>
      </c>
      <c r="Q156" s="156">
        <v>72.775472642382169</v>
      </c>
    </row>
    <row r="157" spans="1:17" ht="12" customHeight="1" x14ac:dyDescent="0.3">
      <c r="A157" s="158" t="s">
        <v>62</v>
      </c>
      <c r="B157" s="157">
        <f t="shared" ref="B157" si="281">SUM(B158:B159)</f>
        <v>63.397479007311588</v>
      </c>
      <c r="C157" s="157">
        <f t="shared" ref="C157" si="282">SUM(C158:C159)</f>
        <v>78.821942610168577</v>
      </c>
      <c r="D157" s="157">
        <f t="shared" ref="D157" si="283">SUM(D158:D159)</f>
        <v>94.453083348087105</v>
      </c>
      <c r="E157" s="157">
        <f t="shared" ref="E157" si="284">SUM(E158:E159)</f>
        <v>117.17986538580519</v>
      </c>
      <c r="F157" s="157">
        <f t="shared" ref="F157" si="285">SUM(F158:F159)</f>
        <v>137.4715390265502</v>
      </c>
      <c r="G157" s="157">
        <f t="shared" ref="G157" si="286">SUM(G158:G159)</f>
        <v>161.93203970159033</v>
      </c>
      <c r="H157" s="157">
        <f t="shared" ref="H157" si="287">SUM(H158:H159)</f>
        <v>191.08813089108523</v>
      </c>
      <c r="I157" s="157">
        <f t="shared" ref="I157" si="288">SUM(I158:I159)</f>
        <v>213.13079360982323</v>
      </c>
      <c r="J157" s="157">
        <f t="shared" ref="J157" si="289">SUM(J158:J159)</f>
        <v>235.63814199041747</v>
      </c>
      <c r="K157" s="157">
        <f t="shared" ref="K157" si="290">SUM(K158:K159)</f>
        <v>264.9079750995067</v>
      </c>
      <c r="L157" s="157">
        <f t="shared" ref="L157" si="291">SUM(L158:L159)</f>
        <v>310.73080170685841</v>
      </c>
      <c r="M157" s="157">
        <f t="shared" ref="M157" si="292">SUM(M158:M159)</f>
        <v>350.04415078986744</v>
      </c>
      <c r="N157" s="157">
        <f t="shared" ref="N157" si="293">SUM(N158:N159)</f>
        <v>408.32974163385416</v>
      </c>
      <c r="O157" s="157">
        <f t="shared" ref="O157" si="294">SUM(O158:O159)</f>
        <v>481.86725716071186</v>
      </c>
      <c r="P157" s="157">
        <f t="shared" ref="P157" si="295">SUM(P158:P159)</f>
        <v>532.40123242867969</v>
      </c>
      <c r="Q157" s="157">
        <f t="shared" ref="Q157" si="296">SUM(Q158:Q159)</f>
        <v>637.46075545520807</v>
      </c>
    </row>
    <row r="158" spans="1:17" ht="12" customHeight="1" x14ac:dyDescent="0.3">
      <c r="A158" s="23" t="s">
        <v>57</v>
      </c>
      <c r="B158" s="156">
        <v>8.8030183353184395</v>
      </c>
      <c r="C158" s="156">
        <v>10.796384235846601</v>
      </c>
      <c r="D158" s="156">
        <v>12.589726729312829</v>
      </c>
      <c r="E158" s="156">
        <v>15.191306921152286</v>
      </c>
      <c r="F158" s="156">
        <v>18.98983370937993</v>
      </c>
      <c r="G158" s="156">
        <v>21.308309437155103</v>
      </c>
      <c r="H158" s="156">
        <v>21.460672073230125</v>
      </c>
      <c r="I158" s="156">
        <v>24.002950395092331</v>
      </c>
      <c r="J158" s="156">
        <v>29.440629534170412</v>
      </c>
      <c r="K158" s="156">
        <v>31.08632263290999</v>
      </c>
      <c r="L158" s="156">
        <v>38.618607904504159</v>
      </c>
      <c r="M158" s="156">
        <v>40.751207969241342</v>
      </c>
      <c r="N158" s="156">
        <v>45.969096324034069</v>
      </c>
      <c r="O158" s="156">
        <v>54.136796520844165</v>
      </c>
      <c r="P158" s="156">
        <v>55.814209819552865</v>
      </c>
      <c r="Q158" s="156">
        <v>62.691317990490141</v>
      </c>
    </row>
    <row r="159" spans="1:17" ht="12" customHeight="1" x14ac:dyDescent="0.3">
      <c r="A159" s="29" t="s">
        <v>140</v>
      </c>
      <c r="B159" s="57">
        <v>54.594460671993147</v>
      </c>
      <c r="C159" s="57">
        <v>68.025558374321974</v>
      </c>
      <c r="D159" s="57">
        <v>81.863356618774276</v>
      </c>
      <c r="E159" s="57">
        <v>101.9885584646529</v>
      </c>
      <c r="F159" s="57">
        <v>118.48170531717028</v>
      </c>
      <c r="G159" s="57">
        <v>140.62373026443524</v>
      </c>
      <c r="H159" s="57">
        <v>169.62745881785511</v>
      </c>
      <c r="I159" s="57">
        <v>189.12784321473089</v>
      </c>
      <c r="J159" s="57">
        <v>206.19751245624704</v>
      </c>
      <c r="K159" s="57">
        <v>233.82165246659673</v>
      </c>
      <c r="L159" s="57">
        <v>272.11219380235423</v>
      </c>
      <c r="M159" s="57">
        <v>309.29294282062608</v>
      </c>
      <c r="N159" s="57">
        <v>362.36064530982009</v>
      </c>
      <c r="O159" s="57">
        <v>427.73046063986772</v>
      </c>
      <c r="P159" s="57">
        <v>476.58702260912679</v>
      </c>
      <c r="Q159" s="57">
        <v>574.76943746471795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>
        <f>SUM(B162,B164,B166,B175)</f>
        <v>11505.865005245787</v>
      </c>
      <c r="C161" s="168">
        <f t="shared" ref="C161:Q161" si="297">SUM(C162,C164,C166,C175)</f>
        <v>12341.032821311461</v>
      </c>
      <c r="D161" s="168">
        <f t="shared" si="297"/>
        <v>12171.258545786459</v>
      </c>
      <c r="E161" s="168">
        <f t="shared" si="297"/>
        <v>12981.918015476633</v>
      </c>
      <c r="F161" s="168">
        <f t="shared" si="297"/>
        <v>13090.465561409485</v>
      </c>
      <c r="G161" s="168">
        <f t="shared" si="297"/>
        <v>12825.098206451683</v>
      </c>
      <c r="H161" s="168">
        <f t="shared" si="297"/>
        <v>12737.740620796427</v>
      </c>
      <c r="I161" s="168">
        <f t="shared" si="297"/>
        <v>11821.409694756896</v>
      </c>
      <c r="J161" s="168">
        <f t="shared" si="297"/>
        <v>12096.307588881838</v>
      </c>
      <c r="K161" s="168">
        <f t="shared" si="297"/>
        <v>11638.027042893122</v>
      </c>
      <c r="L161" s="168">
        <f t="shared" si="297"/>
        <v>12683.763243792911</v>
      </c>
      <c r="M161" s="168">
        <f t="shared" si="297"/>
        <v>10387.822794642661</v>
      </c>
      <c r="N161" s="168">
        <f t="shared" si="297"/>
        <v>11298.392291090735</v>
      </c>
      <c r="O161" s="168">
        <f t="shared" si="297"/>
        <v>11452.295041304522</v>
      </c>
      <c r="P161" s="168">
        <f t="shared" si="297"/>
        <v>9525.7834354360493</v>
      </c>
      <c r="Q161" s="168">
        <f t="shared" si="297"/>
        <v>9770.1449854246057</v>
      </c>
    </row>
    <row r="162" spans="1:17" ht="12.9" customHeight="1" x14ac:dyDescent="0.3">
      <c r="A162" s="158" t="s">
        <v>65</v>
      </c>
      <c r="B162" s="157">
        <f t="shared" ref="B162:Q162" si="298">B163</f>
        <v>9067.5022017659139</v>
      </c>
      <c r="C162" s="157">
        <f t="shared" si="298"/>
        <v>9832.3069619464532</v>
      </c>
      <c r="D162" s="157">
        <f t="shared" si="298"/>
        <v>9612.7435745651637</v>
      </c>
      <c r="E162" s="157">
        <f t="shared" si="298"/>
        <v>10290.583095686652</v>
      </c>
      <c r="F162" s="157">
        <f t="shared" si="298"/>
        <v>10365.989465914739</v>
      </c>
      <c r="G162" s="157">
        <f t="shared" si="298"/>
        <v>10076.460806965966</v>
      </c>
      <c r="H162" s="157">
        <f t="shared" si="298"/>
        <v>9900.5656410849406</v>
      </c>
      <c r="I162" s="157">
        <f t="shared" si="298"/>
        <v>8977.1534266127146</v>
      </c>
      <c r="J162" s="157">
        <f t="shared" si="298"/>
        <v>9248.3092393839543</v>
      </c>
      <c r="K162" s="157">
        <f t="shared" si="298"/>
        <v>8803.758824575787</v>
      </c>
      <c r="L162" s="157">
        <f t="shared" si="298"/>
        <v>9783.2521006931911</v>
      </c>
      <c r="M162" s="157">
        <f t="shared" si="298"/>
        <v>7565.6432158391799</v>
      </c>
      <c r="N162" s="157">
        <f t="shared" si="298"/>
        <v>8396.8300667683925</v>
      </c>
      <c r="O162" s="157">
        <f t="shared" si="298"/>
        <v>8554.9496880339157</v>
      </c>
      <c r="P162" s="157">
        <f t="shared" si="298"/>
        <v>6737.2114995204911</v>
      </c>
      <c r="Q162" s="157">
        <f t="shared" si="298"/>
        <v>7047.7986113255356</v>
      </c>
    </row>
    <row r="163" spans="1:17" ht="12" customHeight="1" x14ac:dyDescent="0.3">
      <c r="A163" s="23" t="s">
        <v>60</v>
      </c>
      <c r="B163" s="57">
        <v>9067.5022017659139</v>
      </c>
      <c r="C163" s="57">
        <v>9832.3069619464532</v>
      </c>
      <c r="D163" s="57">
        <v>9612.7435745651637</v>
      </c>
      <c r="E163" s="57">
        <v>10290.583095686652</v>
      </c>
      <c r="F163" s="57">
        <v>10365.989465914739</v>
      </c>
      <c r="G163" s="57">
        <v>10076.460806965966</v>
      </c>
      <c r="H163" s="57">
        <v>9900.5656410849406</v>
      </c>
      <c r="I163" s="57">
        <v>8977.1534266127146</v>
      </c>
      <c r="J163" s="57">
        <v>9248.3092393839543</v>
      </c>
      <c r="K163" s="57">
        <v>8803.758824575787</v>
      </c>
      <c r="L163" s="57">
        <v>9783.2521006931911</v>
      </c>
      <c r="M163" s="57">
        <v>7565.6432158391799</v>
      </c>
      <c r="N163" s="57">
        <v>8396.8300667683925</v>
      </c>
      <c r="O163" s="57">
        <v>8554.9496880339157</v>
      </c>
      <c r="P163" s="57">
        <v>6737.2114995204911</v>
      </c>
      <c r="Q163" s="57">
        <v>7047.7986113255356</v>
      </c>
    </row>
    <row r="164" spans="1:17" ht="12.9" customHeight="1" x14ac:dyDescent="0.3">
      <c r="A164" s="158" t="s">
        <v>112</v>
      </c>
      <c r="B164" s="157">
        <f t="shared" ref="B164:Q164" si="299">B165</f>
        <v>30.115532503484705</v>
      </c>
      <c r="C164" s="157">
        <f t="shared" si="299"/>
        <v>32.749880292210776</v>
      </c>
      <c r="D164" s="157">
        <f t="shared" si="299"/>
        <v>35.20741604987321</v>
      </c>
      <c r="E164" s="157">
        <f t="shared" si="299"/>
        <v>37.844815549921222</v>
      </c>
      <c r="F164" s="157">
        <f t="shared" si="299"/>
        <v>41.289558177560117</v>
      </c>
      <c r="G164" s="157">
        <f t="shared" si="299"/>
        <v>44.449846867982082</v>
      </c>
      <c r="H164" s="157">
        <f t="shared" si="299"/>
        <v>51.630486855308106</v>
      </c>
      <c r="I164" s="157">
        <f t="shared" si="299"/>
        <v>58.979712789260866</v>
      </c>
      <c r="J164" s="157">
        <f t="shared" si="299"/>
        <v>68.636653117601369</v>
      </c>
      <c r="K164" s="157">
        <f t="shared" si="299"/>
        <v>79.269613911487909</v>
      </c>
      <c r="L164" s="157">
        <f t="shared" si="299"/>
        <v>87.507364573396302</v>
      </c>
      <c r="M164" s="157">
        <f t="shared" si="299"/>
        <v>86.986780316842257</v>
      </c>
      <c r="N164" s="157">
        <f t="shared" si="299"/>
        <v>88.778889794422469</v>
      </c>
      <c r="O164" s="157">
        <f t="shared" si="299"/>
        <v>89.320397887319558</v>
      </c>
      <c r="P164" s="157">
        <f t="shared" si="299"/>
        <v>89.64976944730445</v>
      </c>
      <c r="Q164" s="157">
        <f t="shared" si="299"/>
        <v>91.551638214609781</v>
      </c>
    </row>
    <row r="165" spans="1:17" ht="12" customHeight="1" x14ac:dyDescent="0.3">
      <c r="A165" s="23" t="s">
        <v>60</v>
      </c>
      <c r="B165" s="156">
        <v>30.115532503484705</v>
      </c>
      <c r="C165" s="156">
        <v>32.749880292210776</v>
      </c>
      <c r="D165" s="156">
        <v>35.20741604987321</v>
      </c>
      <c r="E165" s="156">
        <v>37.844815549921222</v>
      </c>
      <c r="F165" s="156">
        <v>41.289558177560117</v>
      </c>
      <c r="G165" s="156">
        <v>44.449846867982082</v>
      </c>
      <c r="H165" s="156">
        <v>51.630486855308106</v>
      </c>
      <c r="I165" s="156">
        <v>58.979712789260866</v>
      </c>
      <c r="J165" s="156">
        <v>68.636653117601369</v>
      </c>
      <c r="K165" s="156">
        <v>79.269613911487909</v>
      </c>
      <c r="L165" s="156">
        <v>87.507364573396302</v>
      </c>
      <c r="M165" s="156">
        <v>86.986780316842257</v>
      </c>
      <c r="N165" s="156">
        <v>88.778889794422469</v>
      </c>
      <c r="O165" s="156">
        <v>89.320397887319558</v>
      </c>
      <c r="P165" s="156">
        <v>89.64976944730445</v>
      </c>
      <c r="Q165" s="156">
        <v>91.551638214609781</v>
      </c>
    </row>
    <row r="166" spans="1:17" ht="12" customHeight="1" x14ac:dyDescent="0.3">
      <c r="A166" s="158" t="s">
        <v>63</v>
      </c>
      <c r="B166" s="157">
        <f>SUM(B167:B168,B171:B172)</f>
        <v>1714.1543362835146</v>
      </c>
      <c r="C166" s="157">
        <f t="shared" ref="C166:Q166" si="300">SUM(C167:C168,C171:C172)</f>
        <v>1765.6013623177726</v>
      </c>
      <c r="D166" s="157">
        <f t="shared" si="300"/>
        <v>1796.4993553220904</v>
      </c>
      <c r="E166" s="157">
        <f t="shared" si="300"/>
        <v>1890.7057084936234</v>
      </c>
      <c r="F166" s="157">
        <f t="shared" si="300"/>
        <v>1914.5178533788992</v>
      </c>
      <c r="G166" s="157">
        <f t="shared" si="300"/>
        <v>1924.0162573287216</v>
      </c>
      <c r="H166" s="157">
        <f t="shared" si="300"/>
        <v>1983.5328632342641</v>
      </c>
      <c r="I166" s="157">
        <f t="shared" si="300"/>
        <v>1968.5809376049908</v>
      </c>
      <c r="J166" s="157">
        <f t="shared" si="300"/>
        <v>1963.5197135347541</v>
      </c>
      <c r="K166" s="157">
        <f t="shared" si="300"/>
        <v>1939.2405490255903</v>
      </c>
      <c r="L166" s="157">
        <f t="shared" si="300"/>
        <v>1982.5650094150672</v>
      </c>
      <c r="M166" s="157">
        <f t="shared" si="300"/>
        <v>1936.922274836714</v>
      </c>
      <c r="N166" s="157">
        <f t="shared" si="300"/>
        <v>1996.8948003192559</v>
      </c>
      <c r="O166" s="157">
        <f t="shared" si="300"/>
        <v>1993.6485373210569</v>
      </c>
      <c r="P166" s="157">
        <f t="shared" si="300"/>
        <v>1921.1000763613476</v>
      </c>
      <c r="Q166" s="157">
        <f t="shared" si="300"/>
        <v>1866.1607138220422</v>
      </c>
    </row>
    <row r="167" spans="1:17" ht="12" customHeight="1" x14ac:dyDescent="0.3">
      <c r="A167" s="167" t="s">
        <v>144</v>
      </c>
      <c r="B167" s="132">
        <v>528.87238888409593</v>
      </c>
      <c r="C167" s="132">
        <v>532.82389364563119</v>
      </c>
      <c r="D167" s="132">
        <v>536.53143382808832</v>
      </c>
      <c r="E167" s="132">
        <v>560.24971553125749</v>
      </c>
      <c r="F167" s="132">
        <v>579.68449909544097</v>
      </c>
      <c r="G167" s="132">
        <v>568.86900569693978</v>
      </c>
      <c r="H167" s="132">
        <v>548.24973519234914</v>
      </c>
      <c r="I167" s="132">
        <v>516.0767343463117</v>
      </c>
      <c r="J167" s="132">
        <v>493.01797251610083</v>
      </c>
      <c r="K167" s="132">
        <v>473.92913191925521</v>
      </c>
      <c r="L167" s="132">
        <v>477.48582532300759</v>
      </c>
      <c r="M167" s="132">
        <v>394.09122213400428</v>
      </c>
      <c r="N167" s="132">
        <v>376.75834214339153</v>
      </c>
      <c r="O167" s="132">
        <v>365.54703293420761</v>
      </c>
      <c r="P167" s="132">
        <v>302.50967602996917</v>
      </c>
      <c r="Q167" s="132">
        <v>274.74512445558128</v>
      </c>
    </row>
    <row r="168" spans="1:17" ht="12" customHeight="1" x14ac:dyDescent="0.3">
      <c r="A168" s="167" t="s">
        <v>143</v>
      </c>
      <c r="B168" s="132">
        <f t="shared" ref="B168" si="301">SUM(B169:B170)</f>
        <v>14.161217851777478</v>
      </c>
      <c r="C168" s="132">
        <f t="shared" ref="C168" si="302">SUM(C169:C170)</f>
        <v>15.727219376032149</v>
      </c>
      <c r="D168" s="132">
        <f t="shared" ref="D168" si="303">SUM(D169:D170)</f>
        <v>17.250350392402162</v>
      </c>
      <c r="E168" s="132">
        <f t="shared" ref="E168" si="304">SUM(E169:E170)</f>
        <v>20.309764730244705</v>
      </c>
      <c r="F168" s="132">
        <f t="shared" ref="F168" si="305">SUM(F169:F170)</f>
        <v>22.910300792447902</v>
      </c>
      <c r="G168" s="132">
        <f t="shared" ref="G168" si="306">SUM(G169:G170)</f>
        <v>25.944319357009178</v>
      </c>
      <c r="H168" s="132">
        <f t="shared" ref="H168" si="307">SUM(H169:H170)</f>
        <v>29.747008689906615</v>
      </c>
      <c r="I168" s="132">
        <f t="shared" ref="I168" si="308">SUM(I169:I170)</f>
        <v>34.334888705163401</v>
      </c>
      <c r="J168" s="132">
        <f t="shared" ref="J168" si="309">SUM(J169:J170)</f>
        <v>41.752005458214242</v>
      </c>
      <c r="K168" s="132">
        <f t="shared" ref="K168" si="310">SUM(K169:K170)</f>
        <v>49.757151749213563</v>
      </c>
      <c r="L168" s="132">
        <f t="shared" ref="L168" si="311">SUM(L169:L170)</f>
        <v>59.21888111190308</v>
      </c>
      <c r="M168" s="132">
        <f t="shared" ref="M168" si="312">SUM(M169:M170)</f>
        <v>59.938184200799896</v>
      </c>
      <c r="N168" s="132">
        <f t="shared" ref="N168" si="313">SUM(N169:N170)</f>
        <v>56.81561896121535</v>
      </c>
      <c r="O168" s="132">
        <f t="shared" ref="O168" si="314">SUM(O169:O170)</f>
        <v>59.049084834482109</v>
      </c>
      <c r="P168" s="132">
        <f t="shared" ref="P168" si="315">SUM(P169:P170)</f>
        <v>50.778148136383081</v>
      </c>
      <c r="Q168" s="132">
        <f t="shared" ref="Q168" si="316">SUM(Q169:Q170)</f>
        <v>45.712297063400079</v>
      </c>
    </row>
    <row r="169" spans="1:17" ht="12" customHeight="1" x14ac:dyDescent="0.3">
      <c r="A169" s="166" t="s">
        <v>57</v>
      </c>
      <c r="B169" s="165">
        <v>7.0696037617828784</v>
      </c>
      <c r="C169" s="165">
        <v>8.0173478868396533</v>
      </c>
      <c r="D169" s="165">
        <v>8.8503349027399185</v>
      </c>
      <c r="E169" s="165">
        <v>10.703006394728272</v>
      </c>
      <c r="F169" s="165">
        <v>11.827377422507981</v>
      </c>
      <c r="G169" s="165">
        <v>13.701880122388411</v>
      </c>
      <c r="H169" s="165">
        <v>15.460179063535721</v>
      </c>
      <c r="I169" s="165">
        <v>17.232189729412848</v>
      </c>
      <c r="J169" s="165">
        <v>21.273968204202916</v>
      </c>
      <c r="K169" s="165">
        <v>26.327465629193679</v>
      </c>
      <c r="L169" s="165">
        <v>31.659012396576927</v>
      </c>
      <c r="M169" s="165">
        <v>32.708660796096247</v>
      </c>
      <c r="N169" s="165">
        <v>30.610762433994708</v>
      </c>
      <c r="O169" s="165">
        <v>32.384203832858219</v>
      </c>
      <c r="P169" s="165">
        <v>26.833448396895015</v>
      </c>
      <c r="Q169" s="165">
        <v>22.475886713419325</v>
      </c>
    </row>
    <row r="170" spans="1:17" ht="12" customHeight="1" x14ac:dyDescent="0.3">
      <c r="A170" s="147" t="s">
        <v>59</v>
      </c>
      <c r="B170" s="164">
        <v>7.0916140899945992</v>
      </c>
      <c r="C170" s="164">
        <v>7.7098714891924951</v>
      </c>
      <c r="D170" s="164">
        <v>8.400015489662243</v>
      </c>
      <c r="E170" s="164">
        <v>9.6067583355164334</v>
      </c>
      <c r="F170" s="164">
        <v>11.082923369939921</v>
      </c>
      <c r="G170" s="164">
        <v>12.242439234620765</v>
      </c>
      <c r="H170" s="164">
        <v>14.286829626370896</v>
      </c>
      <c r="I170" s="164">
        <v>17.102698975750553</v>
      </c>
      <c r="J170" s="164">
        <v>20.47803725401133</v>
      </c>
      <c r="K170" s="164">
        <v>23.429686120019888</v>
      </c>
      <c r="L170" s="164">
        <v>27.559868715326154</v>
      </c>
      <c r="M170" s="164">
        <v>27.229523404703645</v>
      </c>
      <c r="N170" s="164">
        <v>26.204856527220645</v>
      </c>
      <c r="O170" s="164">
        <v>26.66488100162389</v>
      </c>
      <c r="P170" s="164">
        <v>23.944699739488069</v>
      </c>
      <c r="Q170" s="164">
        <v>23.236410349980755</v>
      </c>
    </row>
    <row r="171" spans="1:17" ht="12" customHeight="1" x14ac:dyDescent="0.3">
      <c r="A171" s="163" t="s">
        <v>142</v>
      </c>
      <c r="B171" s="162">
        <v>1134.6174150860163</v>
      </c>
      <c r="C171" s="162">
        <v>1176.2465955330861</v>
      </c>
      <c r="D171" s="162">
        <v>1194.1720628406226</v>
      </c>
      <c r="E171" s="162">
        <v>1245.9345979032569</v>
      </c>
      <c r="F171" s="162">
        <v>1244.2964578201986</v>
      </c>
      <c r="G171" s="162">
        <v>1245.9538335170832</v>
      </c>
      <c r="H171" s="162">
        <v>1307.4245188898624</v>
      </c>
      <c r="I171" s="162">
        <v>1306.6813731027744</v>
      </c>
      <c r="J171" s="162">
        <v>1305.2654176006963</v>
      </c>
      <c r="K171" s="162">
        <v>1275.6594316584872</v>
      </c>
      <c r="L171" s="162">
        <v>1293.3807337164988</v>
      </c>
      <c r="M171" s="162">
        <v>1302.8337892312215</v>
      </c>
      <c r="N171" s="162">
        <v>1373.015821576904</v>
      </c>
      <c r="O171" s="162">
        <v>1371.5005458837893</v>
      </c>
      <c r="P171" s="162">
        <v>1362.2694466919359</v>
      </c>
      <c r="Q171" s="162">
        <v>1331.5311734278428</v>
      </c>
    </row>
    <row r="172" spans="1:17" ht="12" customHeight="1" x14ac:dyDescent="0.3">
      <c r="A172" s="161" t="s">
        <v>141</v>
      </c>
      <c r="B172" s="160">
        <f t="shared" ref="B172" si="317">SUM(B173:B174)</f>
        <v>36.503314461624974</v>
      </c>
      <c r="C172" s="160">
        <f t="shared" ref="C172" si="318">SUM(C173:C174)</f>
        <v>40.803653763023092</v>
      </c>
      <c r="D172" s="160">
        <f t="shared" ref="D172" si="319">SUM(D173:D174)</f>
        <v>48.545508260977172</v>
      </c>
      <c r="E172" s="160">
        <f t="shared" ref="E172" si="320">SUM(E173:E174)</f>
        <v>64.211630328864103</v>
      </c>
      <c r="F172" s="160">
        <f t="shared" ref="F172" si="321">SUM(F173:F174)</f>
        <v>67.626595670811838</v>
      </c>
      <c r="G172" s="160">
        <f t="shared" ref="G172" si="322">SUM(G173:G174)</f>
        <v>83.249098757689382</v>
      </c>
      <c r="H172" s="160">
        <f t="shared" ref="H172" si="323">SUM(H173:H174)</f>
        <v>98.111600462146072</v>
      </c>
      <c r="I172" s="160">
        <f t="shared" ref="I172" si="324">SUM(I173:I174)</f>
        <v>111.48794145074126</v>
      </c>
      <c r="J172" s="160">
        <f t="shared" ref="J172" si="325">SUM(J173:J174)</f>
        <v>123.48431795974258</v>
      </c>
      <c r="K172" s="160">
        <f t="shared" ref="K172" si="326">SUM(K173:K174)</f>
        <v>139.89483369863427</v>
      </c>
      <c r="L172" s="160">
        <f t="shared" ref="L172" si="327">SUM(L173:L174)</f>
        <v>152.47956926365791</v>
      </c>
      <c r="M172" s="160">
        <f t="shared" ref="M172" si="328">SUM(M173:M174)</f>
        <v>180.05907927068824</v>
      </c>
      <c r="N172" s="160">
        <f t="shared" ref="N172" si="329">SUM(N173:N174)</f>
        <v>190.30501763774484</v>
      </c>
      <c r="O172" s="160">
        <f t="shared" ref="O172" si="330">SUM(O173:O174)</f>
        <v>197.55187366857791</v>
      </c>
      <c r="P172" s="160">
        <f t="shared" ref="P172" si="331">SUM(P173:P174)</f>
        <v>205.5428055030595</v>
      </c>
      <c r="Q172" s="160">
        <f t="shared" ref="Q172" si="332">SUM(Q173:Q174)</f>
        <v>214.17211887521813</v>
      </c>
    </row>
    <row r="173" spans="1:17" ht="12" customHeight="1" x14ac:dyDescent="0.3">
      <c r="A173" s="148" t="s">
        <v>60</v>
      </c>
      <c r="B173" s="156">
        <v>25.347074586271656</v>
      </c>
      <c r="C173" s="156">
        <v>28.196392444295508</v>
      </c>
      <c r="D173" s="156">
        <v>33.385710896023241</v>
      </c>
      <c r="E173" s="156">
        <v>44.803532813943782</v>
      </c>
      <c r="F173" s="156">
        <v>46.756313407268529</v>
      </c>
      <c r="G173" s="156">
        <v>57.885635326442383</v>
      </c>
      <c r="H173" s="156">
        <v>67.866529270534258</v>
      </c>
      <c r="I173" s="156">
        <v>74.308372326801575</v>
      </c>
      <c r="J173" s="156">
        <v>83.371867939934901</v>
      </c>
      <c r="K173" s="156">
        <v>93.209326022845033</v>
      </c>
      <c r="L173" s="156">
        <v>100.30173596832277</v>
      </c>
      <c r="M173" s="156">
        <v>121.07071430244379</v>
      </c>
      <c r="N173" s="156">
        <v>128.18545859497209</v>
      </c>
      <c r="O173" s="156">
        <v>134.29230865942992</v>
      </c>
      <c r="P173" s="156">
        <v>137.66453174790888</v>
      </c>
      <c r="Q173" s="156">
        <v>144.32001109672848</v>
      </c>
    </row>
    <row r="174" spans="1:17" ht="12" customHeight="1" x14ac:dyDescent="0.3">
      <c r="A174" s="159" t="s">
        <v>59</v>
      </c>
      <c r="B174" s="57">
        <v>11.156239875353318</v>
      </c>
      <c r="C174" s="57">
        <v>12.607261318727586</v>
      </c>
      <c r="D174" s="57">
        <v>15.159797364953933</v>
      </c>
      <c r="E174" s="57">
        <v>19.408097514920318</v>
      </c>
      <c r="F174" s="57">
        <v>20.870282263543302</v>
      </c>
      <c r="G174" s="57">
        <v>25.363463431247002</v>
      </c>
      <c r="H174" s="57">
        <v>30.245071191611814</v>
      </c>
      <c r="I174" s="57">
        <v>37.179569123939693</v>
      </c>
      <c r="J174" s="57">
        <v>40.112450019807689</v>
      </c>
      <c r="K174" s="57">
        <v>46.685507675789253</v>
      </c>
      <c r="L174" s="57">
        <v>52.177833295335141</v>
      </c>
      <c r="M174" s="57">
        <v>58.988364968244447</v>
      </c>
      <c r="N174" s="57">
        <v>62.119559042772742</v>
      </c>
      <c r="O174" s="57">
        <v>63.259565009147991</v>
      </c>
      <c r="P174" s="57">
        <v>67.878273755150616</v>
      </c>
      <c r="Q174" s="57">
        <v>69.852107778489668</v>
      </c>
    </row>
    <row r="175" spans="1:17" ht="12" customHeight="1" x14ac:dyDescent="0.3">
      <c r="A175" s="158" t="s">
        <v>62</v>
      </c>
      <c r="B175" s="157">
        <f>SUM(B176:B177)</f>
        <v>694.09293469287252</v>
      </c>
      <c r="C175" s="157">
        <f t="shared" ref="C175:Q175" si="333">SUM(C176:C177)</f>
        <v>710.37461675502323</v>
      </c>
      <c r="D175" s="157">
        <f t="shared" si="333"/>
        <v>726.80819984933214</v>
      </c>
      <c r="E175" s="157">
        <f t="shared" si="333"/>
        <v>762.7843957464363</v>
      </c>
      <c r="F175" s="157">
        <f t="shared" si="333"/>
        <v>768.66868393828702</v>
      </c>
      <c r="G175" s="157">
        <f t="shared" si="333"/>
        <v>780.17129528901455</v>
      </c>
      <c r="H175" s="157">
        <f t="shared" si="333"/>
        <v>802.01162962191268</v>
      </c>
      <c r="I175" s="157">
        <f t="shared" si="333"/>
        <v>816.69561774992906</v>
      </c>
      <c r="J175" s="157">
        <f t="shared" si="333"/>
        <v>815.84198284553031</v>
      </c>
      <c r="K175" s="157">
        <f t="shared" si="333"/>
        <v>815.75805538025679</v>
      </c>
      <c r="L175" s="157">
        <f t="shared" si="333"/>
        <v>830.43876911125744</v>
      </c>
      <c r="M175" s="157">
        <f t="shared" si="333"/>
        <v>798.27052364992346</v>
      </c>
      <c r="N175" s="157">
        <f t="shared" si="333"/>
        <v>815.8885342086628</v>
      </c>
      <c r="O175" s="157">
        <f t="shared" si="333"/>
        <v>814.37641806223155</v>
      </c>
      <c r="P175" s="157">
        <f t="shared" si="333"/>
        <v>777.82209010690519</v>
      </c>
      <c r="Q175" s="157">
        <f t="shared" si="333"/>
        <v>764.6340220624196</v>
      </c>
    </row>
    <row r="176" spans="1:17" ht="12" customHeight="1" x14ac:dyDescent="0.3">
      <c r="A176" s="23" t="s">
        <v>57</v>
      </c>
      <c r="B176" s="156">
        <v>142.82724327615847</v>
      </c>
      <c r="C176" s="156">
        <v>149.25425576646521</v>
      </c>
      <c r="D176" s="156">
        <v>147.0889768478124</v>
      </c>
      <c r="E176" s="156">
        <v>151.4052057960871</v>
      </c>
      <c r="F176" s="156">
        <v>161.99561806245922</v>
      </c>
      <c r="G176" s="156">
        <v>152.98699981649528</v>
      </c>
      <c r="H176" s="156">
        <v>142.11877134808867</v>
      </c>
      <c r="I176" s="156">
        <v>120.24646939994896</v>
      </c>
      <c r="J176" s="156">
        <v>140.61264774713004</v>
      </c>
      <c r="K176" s="156">
        <v>130.78375064427038</v>
      </c>
      <c r="L176" s="156">
        <v>146.74817806746177</v>
      </c>
      <c r="M176" s="156">
        <v>124.02977988866473</v>
      </c>
      <c r="N176" s="156">
        <v>123.49385389818774</v>
      </c>
      <c r="O176" s="156">
        <v>126.7740535787857</v>
      </c>
      <c r="P176" s="156">
        <v>106.91824497672675</v>
      </c>
      <c r="Q176" s="156">
        <v>101.01818054811021</v>
      </c>
    </row>
    <row r="177" spans="1:17" ht="12" customHeight="1" x14ac:dyDescent="0.3">
      <c r="A177" s="29" t="s">
        <v>140</v>
      </c>
      <c r="B177" s="57">
        <v>551.26569141671405</v>
      </c>
      <c r="C177" s="57">
        <v>561.12036098855799</v>
      </c>
      <c r="D177" s="57">
        <v>579.71922300151971</v>
      </c>
      <c r="E177" s="57">
        <v>611.3791899503492</v>
      </c>
      <c r="F177" s="57">
        <v>606.67306587582777</v>
      </c>
      <c r="G177" s="57">
        <v>627.18429547251924</v>
      </c>
      <c r="H177" s="57">
        <v>659.892858273824</v>
      </c>
      <c r="I177" s="57">
        <v>696.44914834998008</v>
      </c>
      <c r="J177" s="57">
        <v>675.22933509840027</v>
      </c>
      <c r="K177" s="57">
        <v>684.97430473598638</v>
      </c>
      <c r="L177" s="57">
        <v>683.69059104379562</v>
      </c>
      <c r="M177" s="57">
        <v>674.24074376125873</v>
      </c>
      <c r="N177" s="57">
        <v>692.39468031047511</v>
      </c>
      <c r="O177" s="57">
        <v>687.60236448344585</v>
      </c>
      <c r="P177" s="57">
        <v>670.90384513017841</v>
      </c>
      <c r="Q177" s="57">
        <v>663.61584151430941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176</v>
      </c>
    </row>
    <row r="3" spans="1:17" ht="12" customHeight="1" x14ac:dyDescent="0.3">
      <c r="A3" s="152" t="s">
        <v>172</v>
      </c>
      <c r="B3" s="175">
        <f>IF(RES_hhdet_tes!B3=0,"",RES_hhdet_tes!B3/RES_hhdet_fec!B3)</f>
        <v>0.50269596409148609</v>
      </c>
      <c r="C3" s="175">
        <f>IF(RES_hhdet_tes!C3=0,"",RES_hhdet_tes!C3/RES_hhdet_fec!C3)</f>
        <v>0.5022067288431955</v>
      </c>
      <c r="D3" s="175">
        <f>IF(RES_hhdet_tes!D3=0,"",RES_hhdet_tes!D3/RES_hhdet_fec!D3)</f>
        <v>0.50024819383547181</v>
      </c>
      <c r="E3" s="175">
        <f>IF(RES_hhdet_tes!E3=0,"",RES_hhdet_tes!E3/RES_hhdet_fec!E3)</f>
        <v>0.50185442440090022</v>
      </c>
      <c r="F3" s="175">
        <f>IF(RES_hhdet_tes!F3=0,"",RES_hhdet_tes!F3/RES_hhdet_fec!F3)</f>
        <v>0.5016127459286418</v>
      </c>
      <c r="G3" s="175">
        <f>IF(RES_hhdet_tes!G3=0,"",RES_hhdet_tes!G3/RES_hhdet_fec!G3)</f>
        <v>0.50214384522349487</v>
      </c>
      <c r="H3" s="175">
        <f>IF(RES_hhdet_tes!H3=0,"",RES_hhdet_tes!H3/RES_hhdet_fec!H3)</f>
        <v>0.5042508444467545</v>
      </c>
      <c r="I3" s="175">
        <f>IF(RES_hhdet_tes!I3=0,"",RES_hhdet_tes!I3/RES_hhdet_fec!I3)</f>
        <v>0.50921680769256095</v>
      </c>
      <c r="J3" s="175">
        <f>IF(RES_hhdet_tes!J3=0,"",RES_hhdet_tes!J3/RES_hhdet_fec!J3)</f>
        <v>0.51100967796651553</v>
      </c>
      <c r="K3" s="175">
        <f>IF(RES_hhdet_tes!K3=0,"",RES_hhdet_tes!K3/RES_hhdet_fec!K3)</f>
        <v>0.51262757244517954</v>
      </c>
      <c r="L3" s="175">
        <f>IF(RES_hhdet_tes!L3=0,"",RES_hhdet_tes!L3/RES_hhdet_fec!L3)</f>
        <v>0.51651950926253487</v>
      </c>
      <c r="M3" s="175">
        <f>IF(RES_hhdet_tes!M3=0,"",RES_hhdet_tes!M3/RES_hhdet_fec!M3)</f>
        <v>0.51935262174171148</v>
      </c>
      <c r="N3" s="175">
        <f>IF(RES_hhdet_tes!N3=0,"",RES_hhdet_tes!N3/RES_hhdet_fec!N3)</f>
        <v>0.51949945370757133</v>
      </c>
      <c r="O3" s="175">
        <f>IF(RES_hhdet_tes!O3=0,"",RES_hhdet_tes!O3/RES_hhdet_fec!O3)</f>
        <v>0.52085057453101136</v>
      </c>
      <c r="P3" s="175">
        <f>IF(RES_hhdet_tes!P3=0,"",RES_hhdet_tes!P3/RES_hhdet_fec!P3)</f>
        <v>0.52204047496286066</v>
      </c>
      <c r="Q3" s="175">
        <f>IF(RES_hhdet_tes!Q3=0,"",RES_hhdet_tes!Q3/RES_hhdet_fec!Q3)</f>
        <v>0.52393741717337872</v>
      </c>
    </row>
    <row r="4" spans="1:17" ht="12.9" customHeight="1" x14ac:dyDescent="0.3">
      <c r="A4" s="158" t="s">
        <v>65</v>
      </c>
      <c r="B4" s="169">
        <f>IF(RES_hhdet_tes!B4=0,"",RES_hhdet_tes!B4/RES_hhdet_fec!B4)</f>
        <v>0.4962372941747934</v>
      </c>
      <c r="C4" s="169">
        <f>IF(RES_hhdet_tes!C4=0,"",RES_hhdet_tes!C4/RES_hhdet_fec!C4)</f>
        <v>0.49645228032914973</v>
      </c>
      <c r="D4" s="169">
        <f>IF(RES_hhdet_tes!D4=0,"",RES_hhdet_tes!D4/RES_hhdet_fec!D4)</f>
        <v>0.49500219312149724</v>
      </c>
      <c r="E4" s="169">
        <f>IF(RES_hhdet_tes!E4=0,"",RES_hhdet_tes!E4/RES_hhdet_fec!E4)</f>
        <v>0.49694856656284941</v>
      </c>
      <c r="F4" s="169">
        <f>IF(RES_hhdet_tes!F4=0,"",RES_hhdet_tes!F4/RES_hhdet_fec!F4)</f>
        <v>0.49710224940905301</v>
      </c>
      <c r="G4" s="169">
        <f>IF(RES_hhdet_tes!G4=0,"",RES_hhdet_tes!G4/RES_hhdet_fec!G4)</f>
        <v>0.49898962855152723</v>
      </c>
      <c r="H4" s="169">
        <f>IF(RES_hhdet_tes!H4=0,"",RES_hhdet_tes!H4/RES_hhdet_fec!H4)</f>
        <v>0.50175226548599094</v>
      </c>
      <c r="I4" s="169">
        <f>IF(RES_hhdet_tes!I4=0,"",RES_hhdet_tes!I4/RES_hhdet_fec!I4)</f>
        <v>0.5060248404799762</v>
      </c>
      <c r="J4" s="169">
        <f>IF(RES_hhdet_tes!J4=0,"",RES_hhdet_tes!J4/RES_hhdet_fec!J4)</f>
        <v>0.50802998908168218</v>
      </c>
      <c r="K4" s="169">
        <f>IF(RES_hhdet_tes!K4=0,"",RES_hhdet_tes!K4/RES_hhdet_fec!K4)</f>
        <v>0.51037124668971767</v>
      </c>
      <c r="L4" s="169">
        <f>IF(RES_hhdet_tes!L4=0,"",RES_hhdet_tes!L4/RES_hhdet_fec!L4)</f>
        <v>0.51463705192038411</v>
      </c>
      <c r="M4" s="169">
        <f>IF(RES_hhdet_tes!M4=0,"",RES_hhdet_tes!M4/RES_hhdet_fec!M4)</f>
        <v>0.51593533472036479</v>
      </c>
      <c r="N4" s="169">
        <f>IF(RES_hhdet_tes!N4=0,"",RES_hhdet_tes!N4/RES_hhdet_fec!N4)</f>
        <v>0.51668352953853613</v>
      </c>
      <c r="O4" s="169">
        <f>IF(RES_hhdet_tes!O4=0,"",RES_hhdet_tes!O4/RES_hhdet_fec!O4)</f>
        <v>0.51843487124248466</v>
      </c>
      <c r="P4" s="169">
        <f>IF(RES_hhdet_tes!P4=0,"",RES_hhdet_tes!P4/RES_hhdet_fec!P4)</f>
        <v>0.51985656251832213</v>
      </c>
      <c r="Q4" s="169">
        <f>IF(RES_hhdet_tes!Q4=0,"",RES_hhdet_tes!Q4/RES_hhdet_fec!Q4)</f>
        <v>0.52215942333311638</v>
      </c>
    </row>
    <row r="5" spans="1:17" ht="12" customHeight="1" x14ac:dyDescent="0.3">
      <c r="A5" s="23" t="s">
        <v>58</v>
      </c>
      <c r="B5" s="73">
        <f>IF(RES_hhdet_tes!B5=0,"",RES_hhdet_tes!B5/RES_hhdet_fec!B5)</f>
        <v>0.49411082224463587</v>
      </c>
      <c r="C5" s="73">
        <f>IF(RES_hhdet_tes!C5=0,"",RES_hhdet_tes!C5/RES_hhdet_fec!C5)</f>
        <v>0.49432307863411579</v>
      </c>
      <c r="D5" s="73">
        <f>IF(RES_hhdet_tes!D5=0,"",RES_hhdet_tes!D5/RES_hhdet_fec!D5)</f>
        <v>0.49318252155614323</v>
      </c>
      <c r="E5" s="73">
        <f>IF(RES_hhdet_tes!E5=0,"",RES_hhdet_tes!E5/RES_hhdet_fec!E5)</f>
        <v>0.49399980237823554</v>
      </c>
      <c r="F5" s="73">
        <f>IF(RES_hhdet_tes!F5=0,"",RES_hhdet_tes!F5/RES_hhdet_fec!F5)</f>
        <v>0.4941989094840657</v>
      </c>
      <c r="G5" s="73">
        <f>IF(RES_hhdet_tes!G5=0,"",RES_hhdet_tes!G5/RES_hhdet_fec!G5)</f>
        <v>0.49637209069235744</v>
      </c>
      <c r="H5" s="73">
        <f>IF(RES_hhdet_tes!H5=0,"",RES_hhdet_tes!H5/RES_hhdet_fec!H5)</f>
        <v>0.4987904472062355</v>
      </c>
      <c r="I5" s="73">
        <f>IF(RES_hhdet_tes!I5=0,"",RES_hhdet_tes!I5/RES_hhdet_fec!I5)</f>
        <v>0.5031790189471369</v>
      </c>
      <c r="J5" s="73">
        <f>IF(RES_hhdet_tes!J5=0,"",RES_hhdet_tes!J5/RES_hhdet_fec!J5)</f>
        <v>0.50515746481458723</v>
      </c>
      <c r="K5" s="73">
        <f>IF(RES_hhdet_tes!K5=0,"",RES_hhdet_tes!K5/RES_hhdet_fec!K5)</f>
        <v>0.50760933525434238</v>
      </c>
      <c r="L5" s="73">
        <f>IF(RES_hhdet_tes!L5=0,"",RES_hhdet_tes!L5/RES_hhdet_fec!L5)</f>
        <v>0.51183700724177772</v>
      </c>
      <c r="M5" s="73">
        <f>IF(RES_hhdet_tes!M5=0,"",RES_hhdet_tes!M5/RES_hhdet_fec!M5)</f>
        <v>0.51303947674294659</v>
      </c>
      <c r="N5" s="73">
        <f>IF(RES_hhdet_tes!N5=0,"",RES_hhdet_tes!N5/RES_hhdet_fec!N5)</f>
        <v>0.51392119429550542</v>
      </c>
      <c r="O5" s="73">
        <f>IF(RES_hhdet_tes!O5=0,"",RES_hhdet_tes!O5/RES_hhdet_fec!O5)</f>
        <v>0.51565838099183448</v>
      </c>
      <c r="P5" s="73">
        <f>IF(RES_hhdet_tes!P5=0,"",RES_hhdet_tes!P5/RES_hhdet_fec!P5)</f>
        <v>0.51661863690346788</v>
      </c>
      <c r="Q5" s="73">
        <f>IF(RES_hhdet_tes!Q5=0,"",RES_hhdet_tes!Q5/RES_hhdet_fec!Q5)</f>
        <v>0.5186472827224512</v>
      </c>
    </row>
    <row r="6" spans="1:17" ht="12" customHeight="1" x14ac:dyDescent="0.3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1.0000000000000004</v>
      </c>
      <c r="D6" s="73">
        <f>IF(RES_hhdet_tes!D6=0,"",RES_hhdet_tes!D6/RES_hhdet_fec!D6)</f>
        <v>1</v>
      </c>
      <c r="E6" s="73">
        <f>IF(RES_hhdet_tes!E6=0,"",RES_hhdet_tes!E6/RES_hhdet_fec!E6)</f>
        <v>0.99999999999999967</v>
      </c>
      <c r="F6" s="73">
        <f>IF(RES_hhdet_tes!F6=0,"",RES_hhdet_tes!F6/RES_hhdet_fec!F6)</f>
        <v>1.0000000000000002</v>
      </c>
      <c r="G6" s="73">
        <f>IF(RES_hhdet_tes!G6=0,"",RES_hhdet_tes!G6/RES_hhdet_fec!G6)</f>
        <v>1.0000000000000002</v>
      </c>
      <c r="H6" s="73">
        <f>IF(RES_hhdet_tes!H6=0,"",RES_hhdet_tes!H6/RES_hhdet_fec!H6)</f>
        <v>1.0000000000000002</v>
      </c>
      <c r="I6" s="73">
        <f>IF(RES_hhdet_tes!I6=0,"",RES_hhdet_tes!I6/RES_hhdet_fec!I6)</f>
        <v>0.99999999999999967</v>
      </c>
      <c r="J6" s="73">
        <f>IF(RES_hhdet_tes!J6=0,"",RES_hhdet_tes!J6/RES_hhdet_fec!J6)</f>
        <v>0.99999999999999967</v>
      </c>
      <c r="K6" s="73">
        <f>IF(RES_hhdet_tes!K6=0,"",RES_hhdet_tes!K6/RES_hhdet_fec!K6)</f>
        <v>0.99999999999999967</v>
      </c>
      <c r="L6" s="73">
        <f>IF(RES_hhdet_tes!L6=0,"",RES_hhdet_tes!L6/RES_hhdet_fec!L6)</f>
        <v>0.99999999999999967</v>
      </c>
      <c r="M6" s="73">
        <f>IF(RES_hhdet_tes!M6=0,"",RES_hhdet_tes!M6/RES_hhdet_fec!M6)</f>
        <v>1.0000000000000002</v>
      </c>
      <c r="N6" s="73">
        <f>IF(RES_hhdet_tes!N6=0,"",RES_hhdet_tes!N6/RES_hhdet_fec!N6)</f>
        <v>0.99999999999999967</v>
      </c>
      <c r="O6" s="73">
        <f>IF(RES_hhdet_tes!O6=0,"",RES_hhdet_tes!O6/RES_hhdet_fec!O6)</f>
        <v>1.0000000000000002</v>
      </c>
      <c r="P6" s="73">
        <f>IF(RES_hhdet_tes!P6=0,"",RES_hhdet_tes!P6/RES_hhdet_fec!P6)</f>
        <v>1</v>
      </c>
      <c r="Q6" s="73">
        <f>IF(RES_hhdet_tes!Q6=0,"",RES_hhdet_tes!Q6/RES_hhdet_fec!Q6)</f>
        <v>1.0000000000000002</v>
      </c>
    </row>
    <row r="7" spans="1:17" ht="12.9" customHeight="1" x14ac:dyDescent="0.3">
      <c r="A7" s="158" t="s">
        <v>112</v>
      </c>
      <c r="B7" s="169">
        <f>IF(RES_hhdet_tes!B7=0,"",RES_hhdet_tes!B7/RES_hhdet_fec!B7)</f>
        <v>1.5777331872150246</v>
      </c>
      <c r="C7" s="169">
        <f>IF(RES_hhdet_tes!C7=0,"",RES_hhdet_tes!C7/RES_hhdet_fec!C7)</f>
        <v>1.6222044460604013</v>
      </c>
      <c r="D7" s="169">
        <f>IF(RES_hhdet_tes!D7=0,"",RES_hhdet_tes!D7/RES_hhdet_fec!D7)</f>
        <v>1.6971712896502895</v>
      </c>
      <c r="E7" s="169">
        <f>IF(RES_hhdet_tes!E7=0,"",RES_hhdet_tes!E7/RES_hhdet_fec!E7)</f>
        <v>1.7377760913304465</v>
      </c>
      <c r="F7" s="169">
        <f>IF(RES_hhdet_tes!F7=0,"",RES_hhdet_tes!F7/RES_hhdet_fec!F7)</f>
        <v>1.7965480326517484</v>
      </c>
      <c r="G7" s="169">
        <f>IF(RES_hhdet_tes!G7=0,"",RES_hhdet_tes!G7/RES_hhdet_fec!G7)</f>
        <v>1.8541123121343683</v>
      </c>
      <c r="H7" s="169">
        <f>IF(RES_hhdet_tes!H7=0,"",RES_hhdet_tes!H7/RES_hhdet_fec!H7)</f>
        <v>1.9376627990517374</v>
      </c>
      <c r="I7" s="169">
        <f>IF(RES_hhdet_tes!I7=0,"",RES_hhdet_tes!I7/RES_hhdet_fec!I7)</f>
        <v>2.023103585761731</v>
      </c>
      <c r="J7" s="169">
        <f>IF(RES_hhdet_tes!J7=0,"",RES_hhdet_tes!J7/RES_hhdet_fec!J7)</f>
        <v>2.1329650039430561</v>
      </c>
      <c r="K7" s="169">
        <f>IF(RES_hhdet_tes!K7=0,"",RES_hhdet_tes!K7/RES_hhdet_fec!K7)</f>
        <v>2.2644978196446406</v>
      </c>
      <c r="L7" s="169">
        <f>IF(RES_hhdet_tes!L7=0,"",RES_hhdet_tes!L7/RES_hhdet_fec!L7)</f>
        <v>2.3925993083450319</v>
      </c>
      <c r="M7" s="169">
        <f>IF(RES_hhdet_tes!M7=0,"",RES_hhdet_tes!M7/RES_hhdet_fec!M7)</f>
        <v>2.4736681547637973</v>
      </c>
      <c r="N7" s="169">
        <f>IF(RES_hhdet_tes!N7=0,"",RES_hhdet_tes!N7/RES_hhdet_fec!N7)</f>
        <v>2.5896260306278749</v>
      </c>
      <c r="O7" s="169">
        <f>IF(RES_hhdet_tes!O7=0,"",RES_hhdet_tes!O7/RES_hhdet_fec!O7)</f>
        <v>2.6907710610990812</v>
      </c>
      <c r="P7" s="169">
        <f>IF(RES_hhdet_tes!P7=0,"",RES_hhdet_tes!P7/RES_hhdet_fec!P7)</f>
        <v>2.8363783305308115</v>
      </c>
      <c r="Q7" s="169">
        <f>IF(RES_hhdet_tes!Q7=0,"",RES_hhdet_tes!Q7/RES_hhdet_fec!Q7)</f>
        <v>2.9501734434225537</v>
      </c>
    </row>
    <row r="8" spans="1:17" ht="12" customHeight="1" x14ac:dyDescent="0.3">
      <c r="A8" s="23" t="s">
        <v>60</v>
      </c>
      <c r="B8" s="73">
        <f>IF(RES_hhdet_tes!B8=0,"",RES_hhdet_tes!B8/RES_hhdet_fec!B8)</f>
        <v>1.5777331872150246</v>
      </c>
      <c r="C8" s="73">
        <f>IF(RES_hhdet_tes!C8=0,"",RES_hhdet_tes!C8/RES_hhdet_fec!C8)</f>
        <v>1.6222044460604013</v>
      </c>
      <c r="D8" s="73">
        <f>IF(RES_hhdet_tes!D8=0,"",RES_hhdet_tes!D8/RES_hhdet_fec!D8)</f>
        <v>1.6971712896502895</v>
      </c>
      <c r="E8" s="73">
        <f>IF(RES_hhdet_tes!E8=0,"",RES_hhdet_tes!E8/RES_hhdet_fec!E8)</f>
        <v>1.7377760913304465</v>
      </c>
      <c r="F8" s="73">
        <f>IF(RES_hhdet_tes!F8=0,"",RES_hhdet_tes!F8/RES_hhdet_fec!F8)</f>
        <v>1.7965480326517484</v>
      </c>
      <c r="G8" s="73">
        <f>IF(RES_hhdet_tes!G8=0,"",RES_hhdet_tes!G8/RES_hhdet_fec!G8)</f>
        <v>1.8541123121343683</v>
      </c>
      <c r="H8" s="73">
        <f>IF(RES_hhdet_tes!H8=0,"",RES_hhdet_tes!H8/RES_hhdet_fec!H8)</f>
        <v>1.9376627990517374</v>
      </c>
      <c r="I8" s="73">
        <f>IF(RES_hhdet_tes!I8=0,"",RES_hhdet_tes!I8/RES_hhdet_fec!I8)</f>
        <v>2.023103585761731</v>
      </c>
      <c r="J8" s="73">
        <f>IF(RES_hhdet_tes!J8=0,"",RES_hhdet_tes!J8/RES_hhdet_fec!J8)</f>
        <v>2.1329650039430561</v>
      </c>
      <c r="K8" s="73">
        <f>IF(RES_hhdet_tes!K8=0,"",RES_hhdet_tes!K8/RES_hhdet_fec!K8)</f>
        <v>2.2644978196446406</v>
      </c>
      <c r="L8" s="73">
        <f>IF(RES_hhdet_tes!L8=0,"",RES_hhdet_tes!L8/RES_hhdet_fec!L8)</f>
        <v>2.3925993083450319</v>
      </c>
      <c r="M8" s="73">
        <f>IF(RES_hhdet_tes!M8=0,"",RES_hhdet_tes!M8/RES_hhdet_fec!M8)</f>
        <v>2.4736681547637973</v>
      </c>
      <c r="N8" s="73">
        <f>IF(RES_hhdet_tes!N8=0,"",RES_hhdet_tes!N8/RES_hhdet_fec!N8)</f>
        <v>2.5896260306278749</v>
      </c>
      <c r="O8" s="73">
        <f>IF(RES_hhdet_tes!O8=0,"",RES_hhdet_tes!O8/RES_hhdet_fec!O8)</f>
        <v>2.6907710610990812</v>
      </c>
      <c r="P8" s="73">
        <f>IF(RES_hhdet_tes!P8=0,"",RES_hhdet_tes!P8/RES_hhdet_fec!P8)</f>
        <v>2.8363783305308115</v>
      </c>
      <c r="Q8" s="73">
        <f>IF(RES_hhdet_tes!Q8=0,"",RES_hhdet_tes!Q8/RES_hhdet_fec!Q8)</f>
        <v>2.9501734434225537</v>
      </c>
    </row>
    <row r="9" spans="1:17" ht="12" customHeight="1" x14ac:dyDescent="0.3">
      <c r="A9" s="158" t="s">
        <v>63</v>
      </c>
      <c r="B9" s="169">
        <f>IF(RES_hhdet_tes!B9=0,"",RES_hhdet_tes!B9/RES_hhdet_fec!B9)</f>
        <v>0.51190563203961947</v>
      </c>
      <c r="C9" s="169">
        <f>IF(RES_hhdet_tes!C9=0,"",RES_hhdet_tes!C9/RES_hhdet_fec!C9)</f>
        <v>0.51032885973058106</v>
      </c>
      <c r="D9" s="169">
        <f>IF(RES_hhdet_tes!D9=0,"",RES_hhdet_tes!D9/RES_hhdet_fec!D9)</f>
        <v>0.5058180694634915</v>
      </c>
      <c r="E9" s="169">
        <f>IF(RES_hhdet_tes!E9=0,"",RES_hhdet_tes!E9/RES_hhdet_fec!E9)</f>
        <v>0.50419094318757329</v>
      </c>
      <c r="F9" s="169">
        <f>IF(RES_hhdet_tes!F9=0,"",RES_hhdet_tes!F9/RES_hhdet_fec!F9)</f>
        <v>0.50088590159910995</v>
      </c>
      <c r="G9" s="169">
        <f>IF(RES_hhdet_tes!G9=0,"",RES_hhdet_tes!G9/RES_hhdet_fec!G9)</f>
        <v>0.49534009990422545</v>
      </c>
      <c r="H9" s="169">
        <f>IF(RES_hhdet_tes!H9=0,"",RES_hhdet_tes!H9/RES_hhdet_fec!H9)</f>
        <v>0.49480896037030347</v>
      </c>
      <c r="I9" s="169">
        <f>IF(RES_hhdet_tes!I9=0,"",RES_hhdet_tes!I9/RES_hhdet_fec!I9)</f>
        <v>0.49873651726362372</v>
      </c>
      <c r="J9" s="169">
        <f>IF(RES_hhdet_tes!J9=0,"",RES_hhdet_tes!J9/RES_hhdet_fec!J9)</f>
        <v>0.50213815982308985</v>
      </c>
      <c r="K9" s="169">
        <f>IF(RES_hhdet_tes!K9=0,"",RES_hhdet_tes!K9/RES_hhdet_fec!K9)</f>
        <v>0.50112395799429965</v>
      </c>
      <c r="L9" s="169">
        <f>IF(RES_hhdet_tes!L9=0,"",RES_hhdet_tes!L9/RES_hhdet_fec!L9)</f>
        <v>0.50297640575140568</v>
      </c>
      <c r="M9" s="169">
        <f>IF(RES_hhdet_tes!M9=0,"",RES_hhdet_tes!M9/RES_hhdet_fec!M9)</f>
        <v>0.50751799250800023</v>
      </c>
      <c r="N9" s="169">
        <f>IF(RES_hhdet_tes!N9=0,"",RES_hhdet_tes!N9/RES_hhdet_fec!N9)</f>
        <v>0.50654445367185652</v>
      </c>
      <c r="O9" s="169">
        <f>IF(RES_hhdet_tes!O9=0,"",RES_hhdet_tes!O9/RES_hhdet_fec!O9)</f>
        <v>0.50664707620796345</v>
      </c>
      <c r="P9" s="169">
        <f>IF(RES_hhdet_tes!P9=0,"",RES_hhdet_tes!P9/RES_hhdet_fec!P9)</f>
        <v>0.50522871566764171</v>
      </c>
      <c r="Q9" s="169">
        <f>IF(RES_hhdet_tes!Q9=0,"",RES_hhdet_tes!Q9/RES_hhdet_fec!Q9)</f>
        <v>0.50547686522935742</v>
      </c>
    </row>
    <row r="10" spans="1:17" ht="12" customHeight="1" x14ac:dyDescent="0.3">
      <c r="A10" s="167" t="s">
        <v>171</v>
      </c>
      <c r="B10" s="174">
        <f>IF(RES_hhdet_tes!B10=0,"",RES_hhdet_tes!B10/RES_hhdet_fec!B10)</f>
        <v>0.4318475525511925</v>
      </c>
      <c r="C10" s="174">
        <f>IF(RES_hhdet_tes!C10=0,"",RES_hhdet_tes!C10/RES_hhdet_fec!C10)</f>
        <v>0.43269251029063927</v>
      </c>
      <c r="D10" s="174">
        <f>IF(RES_hhdet_tes!D10=0,"",RES_hhdet_tes!D10/RES_hhdet_fec!D10)</f>
        <v>0.43465202990519503</v>
      </c>
      <c r="E10" s="174">
        <f>IF(RES_hhdet_tes!E10=0,"",RES_hhdet_tes!E10/RES_hhdet_fec!E10)</f>
        <v>0.4350669939458825</v>
      </c>
      <c r="F10" s="174">
        <f>IF(RES_hhdet_tes!F10=0,"",RES_hhdet_tes!F10/RES_hhdet_fec!F10)</f>
        <v>0.4367844399158668</v>
      </c>
      <c r="G10" s="174">
        <f>IF(RES_hhdet_tes!G10=0,"",RES_hhdet_tes!G10/RES_hhdet_fec!G10)</f>
        <v>0.43894211574802439</v>
      </c>
      <c r="H10" s="174">
        <f>IF(RES_hhdet_tes!H10=0,"",RES_hhdet_tes!H10/RES_hhdet_fec!H10)</f>
        <v>0.44093634197425058</v>
      </c>
      <c r="I10" s="174">
        <f>IF(RES_hhdet_tes!I10=0,"",RES_hhdet_tes!I10/RES_hhdet_fec!I10)</f>
        <v>0.44249627081129012</v>
      </c>
      <c r="J10" s="174">
        <f>IF(RES_hhdet_tes!J10=0,"",RES_hhdet_tes!J10/RES_hhdet_fec!J10)</f>
        <v>0.44451033045196559</v>
      </c>
      <c r="K10" s="174">
        <f>IF(RES_hhdet_tes!K10=0,"",RES_hhdet_tes!K10/RES_hhdet_fec!K10)</f>
        <v>0.44643321535966285</v>
      </c>
      <c r="L10" s="174">
        <f>IF(RES_hhdet_tes!L10=0,"",RES_hhdet_tes!L10/RES_hhdet_fec!L10)</f>
        <v>0.44803223494887429</v>
      </c>
      <c r="M10" s="174">
        <f>IF(RES_hhdet_tes!M10=0,"",RES_hhdet_tes!M10/RES_hhdet_fec!M10)</f>
        <v>0.4503990705775649</v>
      </c>
      <c r="N10" s="174">
        <f>IF(RES_hhdet_tes!N10=0,"",RES_hhdet_tes!N10/RES_hhdet_fec!N10)</f>
        <v>0.4520570337956718</v>
      </c>
      <c r="O10" s="174">
        <f>IF(RES_hhdet_tes!O10=0,"",RES_hhdet_tes!O10/RES_hhdet_fec!O10)</f>
        <v>0.45370875028706498</v>
      </c>
      <c r="P10" s="174">
        <f>IF(RES_hhdet_tes!P10=0,"",RES_hhdet_tes!P10/RES_hhdet_fec!P10)</f>
        <v>0.45512802603960223</v>
      </c>
      <c r="Q10" s="174">
        <f>IF(RES_hhdet_tes!Q10=0,"",RES_hhdet_tes!Q10/RES_hhdet_fec!Q10)</f>
        <v>0.45609765747562048</v>
      </c>
    </row>
    <row r="11" spans="1:17" ht="12" customHeight="1" x14ac:dyDescent="0.3">
      <c r="A11" s="167" t="s">
        <v>144</v>
      </c>
      <c r="B11" s="174">
        <f>IF(RES_hhdet_tes!B11=0,"",RES_hhdet_tes!B11/RES_hhdet_fec!B11)</f>
        <v>0.51457767036055413</v>
      </c>
      <c r="C11" s="174">
        <f>IF(RES_hhdet_tes!C11=0,"",RES_hhdet_tes!C11/RES_hhdet_fec!C11)</f>
        <v>0.518539251313754</v>
      </c>
      <c r="D11" s="174">
        <f>IF(RES_hhdet_tes!D11=0,"",RES_hhdet_tes!D11/RES_hhdet_fec!D11)</f>
        <v>0.52537228305600447</v>
      </c>
      <c r="E11" s="174">
        <f>IF(RES_hhdet_tes!E11=0,"",RES_hhdet_tes!E11/RES_hhdet_fec!E11)</f>
        <v>0.53356408888875928</v>
      </c>
      <c r="F11" s="174">
        <f>IF(RES_hhdet_tes!F11=0,"",RES_hhdet_tes!F11/RES_hhdet_fec!F11)</f>
        <v>0.54104736691069177</v>
      </c>
      <c r="G11" s="174">
        <f>IF(RES_hhdet_tes!G11=0,"",RES_hhdet_tes!G11/RES_hhdet_fec!G11)</f>
        <v>0.55028565072857172</v>
      </c>
      <c r="H11" s="174">
        <f>IF(RES_hhdet_tes!H11=0,"",RES_hhdet_tes!H11/RES_hhdet_fec!H11)</f>
        <v>0.56056270863007474</v>
      </c>
      <c r="I11" s="174">
        <f>IF(RES_hhdet_tes!I11=0,"",RES_hhdet_tes!I11/RES_hhdet_fec!I11)</f>
        <v>0.57307044697024401</v>
      </c>
      <c r="J11" s="174">
        <f>IF(RES_hhdet_tes!J11=0,"",RES_hhdet_tes!J11/RES_hhdet_fec!J11)</f>
        <v>0.58348703197519092</v>
      </c>
      <c r="K11" s="174">
        <f>IF(RES_hhdet_tes!K11=0,"",RES_hhdet_tes!K11/RES_hhdet_fec!K11)</f>
        <v>0.5868292708531232</v>
      </c>
      <c r="L11" s="174">
        <f>IF(RES_hhdet_tes!L11=0,"",RES_hhdet_tes!L11/RES_hhdet_fec!L11)</f>
        <v>0.59014058237317601</v>
      </c>
      <c r="M11" s="174">
        <f>IF(RES_hhdet_tes!M11=0,"",RES_hhdet_tes!M11/RES_hhdet_fec!M11)</f>
        <v>0.59281457786571423</v>
      </c>
      <c r="N11" s="174">
        <f>IF(RES_hhdet_tes!N11=0,"",RES_hhdet_tes!N11/RES_hhdet_fec!N11)</f>
        <v>0.59671796762691265</v>
      </c>
      <c r="O11" s="174">
        <f>IF(RES_hhdet_tes!O11=0,"",RES_hhdet_tes!O11/RES_hhdet_fec!O11)</f>
        <v>0.59937345542114762</v>
      </c>
      <c r="P11" s="174">
        <f>IF(RES_hhdet_tes!P11=0,"",RES_hhdet_tes!P11/RES_hhdet_fec!P11)</f>
        <v>0.59972720106832167</v>
      </c>
      <c r="Q11" s="174">
        <f>IF(RES_hhdet_tes!Q11=0,"",RES_hhdet_tes!Q11/RES_hhdet_fec!Q11)</f>
        <v>0.60166743135129463</v>
      </c>
    </row>
    <row r="12" spans="1:17" ht="12" customHeight="1" x14ac:dyDescent="0.3">
      <c r="A12" s="167" t="s">
        <v>143</v>
      </c>
      <c r="B12" s="174">
        <f>IF(RES_hhdet_tes!B12=0,"",RES_hhdet_tes!B12/RES_hhdet_fec!B12)</f>
        <v>0.68306210061580541</v>
      </c>
      <c r="C12" s="174">
        <f>IF(RES_hhdet_tes!C12=0,"",RES_hhdet_tes!C12/RES_hhdet_fec!C12)</f>
        <v>0.68340994378774822</v>
      </c>
      <c r="D12" s="174">
        <f>IF(RES_hhdet_tes!D12=0,"",RES_hhdet_tes!D12/RES_hhdet_fec!D12)</f>
        <v>0.6807729805784335</v>
      </c>
      <c r="E12" s="174">
        <f>IF(RES_hhdet_tes!E12=0,"",RES_hhdet_tes!E12/RES_hhdet_fec!E12)</f>
        <v>0.68561616189325192</v>
      </c>
      <c r="F12" s="174">
        <f>IF(RES_hhdet_tes!F12=0,"",RES_hhdet_tes!F12/RES_hhdet_fec!F12)</f>
        <v>0.69110185184710937</v>
      </c>
      <c r="G12" s="174">
        <f>IF(RES_hhdet_tes!G12=0,"",RES_hhdet_tes!G12/RES_hhdet_fec!G12)</f>
        <v>0.69520843615885497</v>
      </c>
      <c r="H12" s="174">
        <f>IF(RES_hhdet_tes!H12=0,"",RES_hhdet_tes!H12/RES_hhdet_fec!H12)</f>
        <v>0.70459992089059131</v>
      </c>
      <c r="I12" s="174">
        <f>IF(RES_hhdet_tes!I12=0,"",RES_hhdet_tes!I12/RES_hhdet_fec!I12)</f>
        <v>0.71659922913133578</v>
      </c>
      <c r="J12" s="174">
        <f>IF(RES_hhdet_tes!J12=0,"",RES_hhdet_tes!J12/RES_hhdet_fec!J12)</f>
        <v>0.71948795771129581</v>
      </c>
      <c r="K12" s="174">
        <f>IF(RES_hhdet_tes!K12=0,"",RES_hhdet_tes!K12/RES_hhdet_fec!K12)</f>
        <v>0.71531548357208619</v>
      </c>
      <c r="L12" s="174">
        <f>IF(RES_hhdet_tes!L12=0,"",RES_hhdet_tes!L12/RES_hhdet_fec!L12)</f>
        <v>0.71347468277178183</v>
      </c>
      <c r="M12" s="174">
        <f>IF(RES_hhdet_tes!M12=0,"",RES_hhdet_tes!M12/RES_hhdet_fec!M12)</f>
        <v>0.71655679660595728</v>
      </c>
      <c r="N12" s="174">
        <f>IF(RES_hhdet_tes!N12=0,"",RES_hhdet_tes!N12/RES_hhdet_fec!N12)</f>
        <v>0.7184526177606998</v>
      </c>
      <c r="O12" s="174">
        <f>IF(RES_hhdet_tes!O12=0,"",RES_hhdet_tes!O12/RES_hhdet_fec!O12)</f>
        <v>0.70517365783088315</v>
      </c>
      <c r="P12" s="174">
        <f>IF(RES_hhdet_tes!P12=0,"",RES_hhdet_tes!P12/RES_hhdet_fec!P12)</f>
        <v>0.70376283667236761</v>
      </c>
      <c r="Q12" s="174">
        <f>IF(RES_hhdet_tes!Q12=0,"",RES_hhdet_tes!Q12/RES_hhdet_fec!Q12)</f>
        <v>0.70291653408130006</v>
      </c>
    </row>
    <row r="13" spans="1:17" ht="12" customHeight="1" x14ac:dyDescent="0.3">
      <c r="A13" s="166" t="s">
        <v>57</v>
      </c>
      <c r="B13" s="173">
        <f>IF(RES_hhdet_tes!B13=0,"",RES_hhdet_tes!B13/RES_hhdet_fec!B13)</f>
        <v>0.54636298892856627</v>
      </c>
      <c r="C13" s="173">
        <f>IF(RES_hhdet_tes!C13=0,"",RES_hhdet_tes!C13/RES_hhdet_fec!C13)</f>
        <v>0.54958899965095054</v>
      </c>
      <c r="D13" s="173">
        <f>IF(RES_hhdet_tes!D13=0,"",RES_hhdet_tes!D13/RES_hhdet_fec!D13)</f>
        <v>0.55515462204531474</v>
      </c>
      <c r="E13" s="173">
        <f>IF(RES_hhdet_tes!E13=0,"",RES_hhdet_tes!E13/RES_hhdet_fec!E13)</f>
        <v>0.56333125652605731</v>
      </c>
      <c r="F13" s="173">
        <f>IF(RES_hhdet_tes!F13=0,"",RES_hhdet_tes!F13/RES_hhdet_fec!F13)</f>
        <v>0.56523939265790679</v>
      </c>
      <c r="G13" s="173">
        <f>IF(RES_hhdet_tes!G13=0,"",RES_hhdet_tes!G13/RES_hhdet_fec!G13)</f>
        <v>0.57236024440776978</v>
      </c>
      <c r="H13" s="173">
        <f>IF(RES_hhdet_tes!H13=0,"",RES_hhdet_tes!H13/RES_hhdet_fec!H13)</f>
        <v>0.58509272713667548</v>
      </c>
      <c r="I13" s="173">
        <f>IF(RES_hhdet_tes!I13=0,"",RES_hhdet_tes!I13/RES_hhdet_fec!I13)</f>
        <v>0.59769368719684068</v>
      </c>
      <c r="J13" s="173">
        <f>IF(RES_hhdet_tes!J13=0,"",RES_hhdet_tes!J13/RES_hhdet_fec!J13)</f>
        <v>0.60281097339317102</v>
      </c>
      <c r="K13" s="173">
        <f>IF(RES_hhdet_tes!K13=0,"",RES_hhdet_tes!K13/RES_hhdet_fec!K13)</f>
        <v>0.60624393051836534</v>
      </c>
      <c r="L13" s="173">
        <f>IF(RES_hhdet_tes!L13=0,"",RES_hhdet_tes!L13/RES_hhdet_fec!L13)</f>
        <v>0.6089732512662468</v>
      </c>
      <c r="M13" s="173">
        <f>IF(RES_hhdet_tes!M13=0,"",RES_hhdet_tes!M13/RES_hhdet_fec!M13)</f>
        <v>0.61268210491001751</v>
      </c>
      <c r="N13" s="173">
        <f>IF(RES_hhdet_tes!N13=0,"",RES_hhdet_tes!N13/RES_hhdet_fec!N13)</f>
        <v>0.6137952083952869</v>
      </c>
      <c r="O13" s="173">
        <f>IF(RES_hhdet_tes!O13=0,"",RES_hhdet_tes!O13/RES_hhdet_fec!O13)</f>
        <v>0.61547188129234209</v>
      </c>
      <c r="P13" s="173">
        <f>IF(RES_hhdet_tes!P13=0,"",RES_hhdet_tes!P13/RES_hhdet_fec!P13)</f>
        <v>0.61557928552028207</v>
      </c>
      <c r="Q13" s="173">
        <f>IF(RES_hhdet_tes!Q13=0,"",RES_hhdet_tes!Q13/RES_hhdet_fec!Q13)</f>
        <v>0.61779172726098608</v>
      </c>
    </row>
    <row r="14" spans="1:17" ht="12" customHeight="1" x14ac:dyDescent="0.3">
      <c r="A14" s="147" t="s">
        <v>59</v>
      </c>
      <c r="B14" s="172">
        <f>IF(RES_hhdet_tes!B14=0,"",RES_hhdet_tes!B14/RES_hhdet_fec!B14)</f>
        <v>0.99999999999999967</v>
      </c>
      <c r="C14" s="172">
        <f>IF(RES_hhdet_tes!C14=0,"",RES_hhdet_tes!C14/RES_hhdet_fec!C14)</f>
        <v>0.99999999999999978</v>
      </c>
      <c r="D14" s="172">
        <f>IF(RES_hhdet_tes!D14=0,"",RES_hhdet_tes!D14/RES_hhdet_fec!D14)</f>
        <v>1</v>
      </c>
      <c r="E14" s="172">
        <f>IF(RES_hhdet_tes!E14=0,"",RES_hhdet_tes!E14/RES_hhdet_fec!E14)</f>
        <v>1.0000000000000002</v>
      </c>
      <c r="F14" s="172">
        <f>IF(RES_hhdet_tes!F14=0,"",RES_hhdet_tes!F14/RES_hhdet_fec!F14)</f>
        <v>0.99999999999999956</v>
      </c>
      <c r="G14" s="172">
        <f>IF(RES_hhdet_tes!G14=0,"",RES_hhdet_tes!G14/RES_hhdet_fec!G14)</f>
        <v>1.0000000000000002</v>
      </c>
      <c r="H14" s="172">
        <f>IF(RES_hhdet_tes!H14=0,"",RES_hhdet_tes!H14/RES_hhdet_fec!H14)</f>
        <v>1</v>
      </c>
      <c r="I14" s="172">
        <f>IF(RES_hhdet_tes!I14=0,"",RES_hhdet_tes!I14/RES_hhdet_fec!I14)</f>
        <v>1.0000000000000002</v>
      </c>
      <c r="J14" s="172">
        <f>IF(RES_hhdet_tes!J14=0,"",RES_hhdet_tes!J14/RES_hhdet_fec!J14)</f>
        <v>0.99999999999999989</v>
      </c>
      <c r="K14" s="172">
        <f>IF(RES_hhdet_tes!K14=0,"",RES_hhdet_tes!K14/RES_hhdet_fec!K14)</f>
        <v>0.99999999999999978</v>
      </c>
      <c r="L14" s="172">
        <f>IF(RES_hhdet_tes!L14=0,"",RES_hhdet_tes!L14/RES_hhdet_fec!L14)</f>
        <v>1</v>
      </c>
      <c r="M14" s="172">
        <f>IF(RES_hhdet_tes!M14=0,"",RES_hhdet_tes!M14/RES_hhdet_fec!M14)</f>
        <v>1</v>
      </c>
      <c r="N14" s="172">
        <f>IF(RES_hhdet_tes!N14=0,"",RES_hhdet_tes!N14/RES_hhdet_fec!N14)</f>
        <v>0.99999999999999967</v>
      </c>
      <c r="O14" s="172">
        <f>IF(RES_hhdet_tes!O14=0,"",RES_hhdet_tes!O14/RES_hhdet_fec!O14)</f>
        <v>1.0000000000000002</v>
      </c>
      <c r="P14" s="172">
        <f>IF(RES_hhdet_tes!P14=0,"",RES_hhdet_tes!P14/RES_hhdet_fec!P14)</f>
        <v>0.99999999999999989</v>
      </c>
      <c r="Q14" s="172">
        <f>IF(RES_hhdet_tes!Q14=0,"",RES_hhdet_tes!Q14/RES_hhdet_fec!Q14)</f>
        <v>1</v>
      </c>
    </row>
    <row r="15" spans="1:17" ht="12" customHeight="1" x14ac:dyDescent="0.3">
      <c r="A15" s="163" t="s">
        <v>142</v>
      </c>
      <c r="B15" s="171">
        <f>IF(RES_hhdet_tes!B15=0,"",RES_hhdet_tes!B15/RES_hhdet_fec!B15)</f>
        <v>0.66163013055080433</v>
      </c>
      <c r="C15" s="171">
        <f>IF(RES_hhdet_tes!C15=0,"",RES_hhdet_tes!C15/RES_hhdet_fec!C15)</f>
        <v>0.66381513588247731</v>
      </c>
      <c r="D15" s="171">
        <f>IF(RES_hhdet_tes!D15=0,"",RES_hhdet_tes!D15/RES_hhdet_fec!D15)</f>
        <v>0.66892546362723215</v>
      </c>
      <c r="E15" s="171">
        <f>IF(RES_hhdet_tes!E15=0,"",RES_hhdet_tes!E15/RES_hhdet_fec!E15)</f>
        <v>0.67432675627958139</v>
      </c>
      <c r="F15" s="171">
        <f>IF(RES_hhdet_tes!F15=0,"",RES_hhdet_tes!F15/RES_hhdet_fec!F15)</f>
        <v>0.68096880816868355</v>
      </c>
      <c r="G15" s="171">
        <f>IF(RES_hhdet_tes!G15=0,"",RES_hhdet_tes!G15/RES_hhdet_fec!G15)</f>
        <v>0.68702068441763442</v>
      </c>
      <c r="H15" s="171">
        <f>IF(RES_hhdet_tes!H15=0,"",RES_hhdet_tes!H15/RES_hhdet_fec!H15)</f>
        <v>0.69548965983975841</v>
      </c>
      <c r="I15" s="171">
        <f>IF(RES_hhdet_tes!I15=0,"",RES_hhdet_tes!I15/RES_hhdet_fec!I15)</f>
        <v>0.70946819539489714</v>
      </c>
      <c r="J15" s="171">
        <f>IF(RES_hhdet_tes!J15=0,"",RES_hhdet_tes!J15/RES_hhdet_fec!J15)</f>
        <v>0.72335098183516877</v>
      </c>
      <c r="K15" s="171">
        <f>IF(RES_hhdet_tes!K15=0,"",RES_hhdet_tes!K15/RES_hhdet_fec!K15)</f>
        <v>0.72498299452742143</v>
      </c>
      <c r="L15" s="171">
        <f>IF(RES_hhdet_tes!L15=0,"",RES_hhdet_tes!L15/RES_hhdet_fec!L15)</f>
        <v>0.73005854727647668</v>
      </c>
      <c r="M15" s="171">
        <f>IF(RES_hhdet_tes!M15=0,"",RES_hhdet_tes!M15/RES_hhdet_fec!M15)</f>
        <v>0.73288344016786988</v>
      </c>
      <c r="N15" s="171">
        <f>IF(RES_hhdet_tes!N15=0,"",RES_hhdet_tes!N15/RES_hhdet_fec!N15)</f>
        <v>0.73221203638516341</v>
      </c>
      <c r="O15" s="171">
        <f>IF(RES_hhdet_tes!O15=0,"",RES_hhdet_tes!O15/RES_hhdet_fec!O15)</f>
        <v>0.73555286348157423</v>
      </c>
      <c r="P15" s="171">
        <f>IF(RES_hhdet_tes!P15=0,"",RES_hhdet_tes!P15/RES_hhdet_fec!P15)</f>
        <v>0.73786498925112132</v>
      </c>
      <c r="Q15" s="171">
        <f>IF(RES_hhdet_tes!Q15=0,"",RES_hhdet_tes!Q15/RES_hhdet_fec!Q15)</f>
        <v>0.74274516504393528</v>
      </c>
    </row>
    <row r="16" spans="1:17" ht="12" customHeight="1" x14ac:dyDescent="0.3">
      <c r="A16" s="161" t="s">
        <v>141</v>
      </c>
      <c r="B16" s="170">
        <f>IF(RES_hhdet_tes!B16=0,"",RES_hhdet_tes!B16/RES_hhdet_fec!B16)</f>
        <v>0.79280837877724486</v>
      </c>
      <c r="C16" s="170">
        <f>IF(RES_hhdet_tes!C16=0,"",RES_hhdet_tes!C16/RES_hhdet_fec!C16)</f>
        <v>0.79361196927221933</v>
      </c>
      <c r="D16" s="170">
        <f>IF(RES_hhdet_tes!D16=0,"",RES_hhdet_tes!D16/RES_hhdet_fec!D16)</f>
        <v>0.79247616489863948</v>
      </c>
      <c r="E16" s="170">
        <f>IF(RES_hhdet_tes!E16=0,"",RES_hhdet_tes!E16/RES_hhdet_fec!E16)</f>
        <v>0.79928889650009449</v>
      </c>
      <c r="F16" s="170">
        <f>IF(RES_hhdet_tes!F16=0,"",RES_hhdet_tes!F16/RES_hhdet_fec!F16)</f>
        <v>0.80247154824733669</v>
      </c>
      <c r="G16" s="170">
        <f>IF(RES_hhdet_tes!G16=0,"",RES_hhdet_tes!G16/RES_hhdet_fec!G16)</f>
        <v>0.80986490969040825</v>
      </c>
      <c r="H16" s="170">
        <f>IF(RES_hhdet_tes!H16=0,"",RES_hhdet_tes!H16/RES_hhdet_fec!H16)</f>
        <v>0.82230880388709715</v>
      </c>
      <c r="I16" s="170">
        <f>IF(RES_hhdet_tes!I16=0,"",RES_hhdet_tes!I16/RES_hhdet_fec!I16)</f>
        <v>0.83422036546423572</v>
      </c>
      <c r="J16" s="170">
        <f>IF(RES_hhdet_tes!J16=0,"",RES_hhdet_tes!J16/RES_hhdet_fec!J16)</f>
        <v>0.83704321138637838</v>
      </c>
      <c r="K16" s="170">
        <f>IF(RES_hhdet_tes!K16=0,"",RES_hhdet_tes!K16/RES_hhdet_fec!K16)</f>
        <v>0.83888742826121343</v>
      </c>
      <c r="L16" s="170">
        <f>IF(RES_hhdet_tes!L16=0,"",RES_hhdet_tes!L16/RES_hhdet_fec!L16)</f>
        <v>0.8302862726397523</v>
      </c>
      <c r="M16" s="170">
        <f>IF(RES_hhdet_tes!M16=0,"",RES_hhdet_tes!M16/RES_hhdet_fec!M16)</f>
        <v>0.82861325386967977</v>
      </c>
      <c r="N16" s="170">
        <f>IF(RES_hhdet_tes!N16=0,"",RES_hhdet_tes!N16/RES_hhdet_fec!N16)</f>
        <v>0.82369329399066082</v>
      </c>
      <c r="O16" s="170">
        <f>IF(RES_hhdet_tes!O16=0,"",RES_hhdet_tes!O16/RES_hhdet_fec!O16)</f>
        <v>0.8253818085514838</v>
      </c>
      <c r="P16" s="170">
        <f>IF(RES_hhdet_tes!P16=0,"",RES_hhdet_tes!P16/RES_hhdet_fec!P16)</f>
        <v>0.82664331263517743</v>
      </c>
      <c r="Q16" s="170">
        <f>IF(RES_hhdet_tes!Q16=0,"",RES_hhdet_tes!Q16/RES_hhdet_fec!Q16)</f>
        <v>0.83080953730934226</v>
      </c>
    </row>
    <row r="17" spans="1:17" ht="12" customHeight="1" x14ac:dyDescent="0.3">
      <c r="A17" s="148" t="s">
        <v>60</v>
      </c>
      <c r="B17" s="73">
        <f>IF(RES_hhdet_tes!B17=0,"",RES_hhdet_tes!B17/RES_hhdet_fec!B17)</f>
        <v>0.71550940675436991</v>
      </c>
      <c r="C17" s="73">
        <f>IF(RES_hhdet_tes!C17=0,"",RES_hhdet_tes!C17/RES_hhdet_fec!C17)</f>
        <v>0.71988823077616915</v>
      </c>
      <c r="D17" s="73">
        <f>IF(RES_hhdet_tes!D17=0,"",RES_hhdet_tes!D17/RES_hhdet_fec!D17)</f>
        <v>0.72576151080752693</v>
      </c>
      <c r="E17" s="73">
        <f>IF(RES_hhdet_tes!E17=0,"",RES_hhdet_tes!E17/RES_hhdet_fec!E17)</f>
        <v>0.73721232774262691</v>
      </c>
      <c r="F17" s="73">
        <f>IF(RES_hhdet_tes!F17=0,"",RES_hhdet_tes!F17/RES_hhdet_fec!F17)</f>
        <v>0.73839194388232787</v>
      </c>
      <c r="G17" s="73">
        <f>IF(RES_hhdet_tes!G17=0,"",RES_hhdet_tes!G17/RES_hhdet_fec!G17)</f>
        <v>0.7475905951627323</v>
      </c>
      <c r="H17" s="73">
        <f>IF(RES_hhdet_tes!H17=0,"",RES_hhdet_tes!H17/RES_hhdet_fec!H17)</f>
        <v>0.76472269069691134</v>
      </c>
      <c r="I17" s="73">
        <f>IF(RES_hhdet_tes!I17=0,"",RES_hhdet_tes!I17/RES_hhdet_fec!I17)</f>
        <v>0.77500073655157631</v>
      </c>
      <c r="J17" s="73">
        <f>IF(RES_hhdet_tes!J17=0,"",RES_hhdet_tes!J17/RES_hhdet_fec!J17)</f>
        <v>0.78233959652830176</v>
      </c>
      <c r="K17" s="73">
        <f>IF(RES_hhdet_tes!K17=0,"",RES_hhdet_tes!K17/RES_hhdet_fec!K17)</f>
        <v>0.78403957584680828</v>
      </c>
      <c r="L17" s="73">
        <f>IF(RES_hhdet_tes!L17=0,"",RES_hhdet_tes!L17/RES_hhdet_fec!L17)</f>
        <v>0.77295795716941085</v>
      </c>
      <c r="M17" s="73">
        <f>IF(RES_hhdet_tes!M17=0,"",RES_hhdet_tes!M17/RES_hhdet_fec!M17)</f>
        <v>0.77563203887970844</v>
      </c>
      <c r="N17" s="73">
        <f>IF(RES_hhdet_tes!N17=0,"",RES_hhdet_tes!N17/RES_hhdet_fec!N17)</f>
        <v>0.76742204631704547</v>
      </c>
      <c r="O17" s="73">
        <f>IF(RES_hhdet_tes!O17=0,"",RES_hhdet_tes!O17/RES_hhdet_fec!O17)</f>
        <v>0.77038577208574166</v>
      </c>
      <c r="P17" s="73">
        <f>IF(RES_hhdet_tes!P17=0,"",RES_hhdet_tes!P17/RES_hhdet_fec!P17)</f>
        <v>0.77157924741396922</v>
      </c>
      <c r="Q17" s="73">
        <f>IF(RES_hhdet_tes!Q17=0,"",RES_hhdet_tes!Q17/RES_hhdet_fec!Q17)</f>
        <v>0.77823730727005624</v>
      </c>
    </row>
    <row r="18" spans="1:17" ht="12" customHeight="1" x14ac:dyDescent="0.3">
      <c r="A18" s="148" t="s">
        <v>59</v>
      </c>
      <c r="B18" s="73">
        <f>IF(RES_hhdet_tes!B18=0,"",RES_hhdet_tes!B18/RES_hhdet_fec!B18)</f>
        <v>1.0000000000000002</v>
      </c>
      <c r="C18" s="73">
        <f>IF(RES_hhdet_tes!C18=0,"",RES_hhdet_tes!C18/RES_hhdet_fec!C18)</f>
        <v>0.99999999999999967</v>
      </c>
      <c r="D18" s="73">
        <f>IF(RES_hhdet_tes!D18=0,"",RES_hhdet_tes!D18/RES_hhdet_fec!D18)</f>
        <v>1</v>
      </c>
      <c r="E18" s="73">
        <f>IF(RES_hhdet_tes!E18=0,"",RES_hhdet_tes!E18/RES_hhdet_fec!E18)</f>
        <v>1.0000000000000002</v>
      </c>
      <c r="F18" s="73">
        <f>IF(RES_hhdet_tes!F18=0,"",RES_hhdet_tes!F18/RES_hhdet_fec!F18)</f>
        <v>1</v>
      </c>
      <c r="G18" s="73">
        <f>IF(RES_hhdet_tes!G18=0,"",RES_hhdet_tes!G18/RES_hhdet_fec!G18)</f>
        <v>1</v>
      </c>
      <c r="H18" s="73">
        <f>IF(RES_hhdet_tes!H18=0,"",RES_hhdet_tes!H18/RES_hhdet_fec!H18)</f>
        <v>1</v>
      </c>
      <c r="I18" s="73">
        <f>IF(RES_hhdet_tes!I18=0,"",RES_hhdet_tes!I18/RES_hhdet_fec!I18)</f>
        <v>1.0000000000000002</v>
      </c>
      <c r="J18" s="73">
        <f>IF(RES_hhdet_tes!J18=0,"",RES_hhdet_tes!J18/RES_hhdet_fec!J18)</f>
        <v>0.99999999999999978</v>
      </c>
      <c r="K18" s="73">
        <f>IF(RES_hhdet_tes!K18=0,"",RES_hhdet_tes!K18/RES_hhdet_fec!K18)</f>
        <v>1</v>
      </c>
      <c r="L18" s="73">
        <f>IF(RES_hhdet_tes!L18=0,"",RES_hhdet_tes!L18/RES_hhdet_fec!L18)</f>
        <v>0.99999999999999989</v>
      </c>
      <c r="M18" s="73">
        <f>IF(RES_hhdet_tes!M18=0,"",RES_hhdet_tes!M18/RES_hhdet_fec!M18)</f>
        <v>0.99999999999999989</v>
      </c>
      <c r="N18" s="73">
        <f>IF(RES_hhdet_tes!N18=0,"",RES_hhdet_tes!N18/RES_hhdet_fec!N18)</f>
        <v>1.0000000000000002</v>
      </c>
      <c r="O18" s="73">
        <f>IF(RES_hhdet_tes!O18=0,"",RES_hhdet_tes!O18/RES_hhdet_fec!O18)</f>
        <v>0.99999999999999989</v>
      </c>
      <c r="P18" s="73">
        <f>IF(RES_hhdet_tes!P18=0,"",RES_hhdet_tes!P18/RES_hhdet_fec!P18)</f>
        <v>1</v>
      </c>
      <c r="Q18" s="73">
        <f>IF(RES_hhdet_tes!Q18=0,"",RES_hhdet_tes!Q18/RES_hhdet_fec!Q18)</f>
        <v>1</v>
      </c>
    </row>
    <row r="19" spans="1:17" ht="12" customHeight="1" x14ac:dyDescent="0.3">
      <c r="A19" s="158" t="s">
        <v>62</v>
      </c>
      <c r="B19" s="169">
        <f>IF(RES_hhdet_tes!B19=0,"",RES_hhdet_tes!B19/RES_hhdet_fec!B19)</f>
        <v>0.55925584306615073</v>
      </c>
      <c r="C19" s="169">
        <f>IF(RES_hhdet_tes!C19=0,"",RES_hhdet_tes!C19/RES_hhdet_fec!C19)</f>
        <v>0.55525970757948462</v>
      </c>
      <c r="D19" s="169">
        <f>IF(RES_hhdet_tes!D19=0,"",RES_hhdet_tes!D19/RES_hhdet_fec!D19)</f>
        <v>0.54964064165055837</v>
      </c>
      <c r="E19" s="169">
        <f>IF(RES_hhdet_tes!E19=0,"",RES_hhdet_tes!E19/RES_hhdet_fec!E19)</f>
        <v>0.54649264408967524</v>
      </c>
      <c r="F19" s="169">
        <f>IF(RES_hhdet_tes!F19=0,"",RES_hhdet_tes!F19/RES_hhdet_fec!F19)</f>
        <v>0.54611147266251592</v>
      </c>
      <c r="G19" s="169">
        <f>IF(RES_hhdet_tes!G19=0,"",RES_hhdet_tes!G19/RES_hhdet_fec!G19)</f>
        <v>0.54434030711065262</v>
      </c>
      <c r="H19" s="169">
        <f>IF(RES_hhdet_tes!H19=0,"",RES_hhdet_tes!H19/RES_hhdet_fec!H19)</f>
        <v>0.54508641471620767</v>
      </c>
      <c r="I19" s="169">
        <f>IF(RES_hhdet_tes!I19=0,"",RES_hhdet_tes!I19/RES_hhdet_fec!I19)</f>
        <v>0.55527728434009793</v>
      </c>
      <c r="J19" s="169">
        <f>IF(RES_hhdet_tes!J19=0,"",RES_hhdet_tes!J19/RES_hhdet_fec!J19)</f>
        <v>0.55040195935627867</v>
      </c>
      <c r="K19" s="169">
        <f>IF(RES_hhdet_tes!K19=0,"",RES_hhdet_tes!K19/RES_hhdet_fec!K19)</f>
        <v>0.54892738198894775</v>
      </c>
      <c r="L19" s="169">
        <f>IF(RES_hhdet_tes!L19=0,"",RES_hhdet_tes!L19/RES_hhdet_fec!L19)</f>
        <v>0.55418401978173482</v>
      </c>
      <c r="M19" s="169">
        <f>IF(RES_hhdet_tes!M19=0,"",RES_hhdet_tes!M19/RES_hhdet_fec!M19)</f>
        <v>0.56470011092118899</v>
      </c>
      <c r="N19" s="169">
        <f>IF(RES_hhdet_tes!N19=0,"",RES_hhdet_tes!N19/RES_hhdet_fec!N19)</f>
        <v>0.56216943957135768</v>
      </c>
      <c r="O19" s="169">
        <f>IF(RES_hhdet_tes!O19=0,"",RES_hhdet_tes!O19/RES_hhdet_fec!O19)</f>
        <v>0.56289836968313434</v>
      </c>
      <c r="P19" s="169">
        <f>IF(RES_hhdet_tes!P19=0,"",RES_hhdet_tes!P19/RES_hhdet_fec!P19)</f>
        <v>0.56349062128244942</v>
      </c>
      <c r="Q19" s="169">
        <f>IF(RES_hhdet_tes!Q19=0,"",RES_hhdet_tes!Q19/RES_hhdet_fec!Q19)</f>
        <v>0.56424460670784959</v>
      </c>
    </row>
    <row r="20" spans="1:17" ht="12" customHeight="1" x14ac:dyDescent="0.3">
      <c r="A20" s="23" t="s">
        <v>58</v>
      </c>
      <c r="B20" s="73">
        <f>IF(RES_hhdet_tes!B20=0,"",RES_hhdet_tes!B20/RES_hhdet_fec!B20)</f>
        <v>0.30711925113022642</v>
      </c>
      <c r="C20" s="73">
        <f>IF(RES_hhdet_tes!C20=0,"",RES_hhdet_tes!C20/RES_hhdet_fec!C20)</f>
        <v>0.31127022701402529</v>
      </c>
      <c r="D20" s="73">
        <f>IF(RES_hhdet_tes!D20=0,"",RES_hhdet_tes!D20/RES_hhdet_fec!D20)</f>
        <v>0.31742353887200908</v>
      </c>
      <c r="E20" s="73">
        <f>IF(RES_hhdet_tes!E20=0,"",RES_hhdet_tes!E20/RES_hhdet_fec!E20)</f>
        <v>0.32148549134479415</v>
      </c>
      <c r="F20" s="73">
        <f>IF(RES_hhdet_tes!F20=0,"",RES_hhdet_tes!F20/RES_hhdet_fec!F20)</f>
        <v>0.32580794742435665</v>
      </c>
      <c r="G20" s="73">
        <f>IF(RES_hhdet_tes!G20=0,"",RES_hhdet_tes!G20/RES_hhdet_fec!G20)</f>
        <v>0.32991835789105939</v>
      </c>
      <c r="H20" s="73">
        <f>IF(RES_hhdet_tes!H20=0,"",RES_hhdet_tes!H20/RES_hhdet_fec!H20)</f>
        <v>0.33381316305801156</v>
      </c>
      <c r="I20" s="73">
        <f>IF(RES_hhdet_tes!I20=0,"",RES_hhdet_tes!I20/RES_hhdet_fec!I20)</f>
        <v>0.33664951461092307</v>
      </c>
      <c r="J20" s="73">
        <f>IF(RES_hhdet_tes!J20=0,"",RES_hhdet_tes!J20/RES_hhdet_fec!J20)</f>
        <v>0.34007207999717565</v>
      </c>
      <c r="K20" s="73">
        <f>IF(RES_hhdet_tes!K20=0,"",RES_hhdet_tes!K20/RES_hhdet_fec!K20)</f>
        <v>0.34140729024199257</v>
      </c>
      <c r="L20" s="73">
        <f>IF(RES_hhdet_tes!L20=0,"",RES_hhdet_tes!L20/RES_hhdet_fec!L20)</f>
        <v>0.34359154130831543</v>
      </c>
      <c r="M20" s="73">
        <f>IF(RES_hhdet_tes!M20=0,"",RES_hhdet_tes!M20/RES_hhdet_fec!M20)</f>
        <v>0.3446615092880706</v>
      </c>
      <c r="N20" s="73">
        <f>IF(RES_hhdet_tes!N20=0,"",RES_hhdet_tes!N20/RES_hhdet_fec!N20)</f>
        <v>0.34601364877168156</v>
      </c>
      <c r="O20" s="73">
        <f>IF(RES_hhdet_tes!O20=0,"",RES_hhdet_tes!O20/RES_hhdet_fec!O20)</f>
        <v>0.34731519642348418</v>
      </c>
      <c r="P20" s="73">
        <f>IF(RES_hhdet_tes!P20=0,"",RES_hhdet_tes!P20/RES_hhdet_fec!P20)</f>
        <v>0.34849342602077388</v>
      </c>
      <c r="Q20" s="73">
        <f>IF(RES_hhdet_tes!Q20=0,"",RES_hhdet_tes!Q20/RES_hhdet_fec!Q20)</f>
        <v>0.34891800839015408</v>
      </c>
    </row>
    <row r="21" spans="1:17" ht="12" customHeight="1" x14ac:dyDescent="0.3">
      <c r="A21" s="23" t="s">
        <v>57</v>
      </c>
      <c r="B21" s="73">
        <f>IF(RES_hhdet_tes!B21=0,"",RES_hhdet_tes!B21/RES_hhdet_fec!B21)</f>
        <v>0.40559739201614986</v>
      </c>
      <c r="C21" s="73">
        <f>IF(RES_hhdet_tes!C21=0,"",RES_hhdet_tes!C21/RES_hhdet_fec!C21)</f>
        <v>0.41185440032036935</v>
      </c>
      <c r="D21" s="73">
        <f>IF(RES_hhdet_tes!D21=0,"",RES_hhdet_tes!D21/RES_hhdet_fec!D21)</f>
        <v>0.41878648353980175</v>
      </c>
      <c r="E21" s="73">
        <f>IF(RES_hhdet_tes!E21=0,"",RES_hhdet_tes!E21/RES_hhdet_fec!E21)</f>
        <v>0.4228433122070156</v>
      </c>
      <c r="F21" s="73">
        <f>IF(RES_hhdet_tes!F21=0,"",RES_hhdet_tes!F21/RES_hhdet_fec!F21)</f>
        <v>0.42902453120652823</v>
      </c>
      <c r="G21" s="73">
        <f>IF(RES_hhdet_tes!G21=0,"",RES_hhdet_tes!G21/RES_hhdet_fec!G21)</f>
        <v>0.4355953050406885</v>
      </c>
      <c r="H21" s="73">
        <f>IF(RES_hhdet_tes!H21=0,"",RES_hhdet_tes!H21/RES_hhdet_fec!H21)</f>
        <v>0.44318172099802827</v>
      </c>
      <c r="I21" s="73">
        <f>IF(RES_hhdet_tes!I21=0,"",RES_hhdet_tes!I21/RES_hhdet_fec!I21)</f>
        <v>0.44977417902366446</v>
      </c>
      <c r="J21" s="73">
        <f>IF(RES_hhdet_tes!J21=0,"",RES_hhdet_tes!J21/RES_hhdet_fec!J21)</f>
        <v>0.4563384541041608</v>
      </c>
      <c r="K21" s="73">
        <f>IF(RES_hhdet_tes!K21=0,"",RES_hhdet_tes!K21/RES_hhdet_fec!K21)</f>
        <v>0.45774394147466874</v>
      </c>
      <c r="L21" s="73">
        <f>IF(RES_hhdet_tes!L21=0,"",RES_hhdet_tes!L21/RES_hhdet_fec!L21)</f>
        <v>0.46144647144822815</v>
      </c>
      <c r="M21" s="73">
        <f>IF(RES_hhdet_tes!M21=0,"",RES_hhdet_tes!M21/RES_hhdet_fec!M21)</f>
        <v>0.46248320966653511</v>
      </c>
      <c r="N21" s="73">
        <f>IF(RES_hhdet_tes!N21=0,"",RES_hhdet_tes!N21/RES_hhdet_fec!N21)</f>
        <v>0.46401180809209425</v>
      </c>
      <c r="O21" s="73">
        <f>IF(RES_hhdet_tes!O21=0,"",RES_hhdet_tes!O21/RES_hhdet_fec!O21)</f>
        <v>0.46642874999584605</v>
      </c>
      <c r="P21" s="73">
        <f>IF(RES_hhdet_tes!P21=0,"",RES_hhdet_tes!P21/RES_hhdet_fec!P21)</f>
        <v>0.46857561472862347</v>
      </c>
      <c r="Q21" s="73">
        <f>IF(RES_hhdet_tes!Q21=0,"",RES_hhdet_tes!Q21/RES_hhdet_fec!Q21)</f>
        <v>0.46976949151596653</v>
      </c>
    </row>
    <row r="22" spans="1:17" ht="12" customHeight="1" x14ac:dyDescent="0.3">
      <c r="A22" s="29" t="s">
        <v>140</v>
      </c>
      <c r="B22" s="65">
        <f>IF(RES_hhdet_tes!B22=0,"",RES_hhdet_tes!B22/RES_hhdet_fec!B22)</f>
        <v>0.78877512075363798</v>
      </c>
      <c r="C22" s="65">
        <f>IF(RES_hhdet_tes!C22=0,"",RES_hhdet_tes!C22/RES_hhdet_fec!C22)</f>
        <v>0.79130332140880011</v>
      </c>
      <c r="D22" s="65">
        <f>IF(RES_hhdet_tes!D22=0,"",RES_hhdet_tes!D22/RES_hhdet_fec!D22)</f>
        <v>0.79658821241274846</v>
      </c>
      <c r="E22" s="65">
        <f>IF(RES_hhdet_tes!E22=0,"",RES_hhdet_tes!E22/RES_hhdet_fec!E22)</f>
        <v>0.80109115718995771</v>
      </c>
      <c r="F22" s="65">
        <f>IF(RES_hhdet_tes!F22=0,"",RES_hhdet_tes!F22/RES_hhdet_fec!F22)</f>
        <v>0.80595970406858641</v>
      </c>
      <c r="G22" s="65">
        <f>IF(RES_hhdet_tes!G22=0,"",RES_hhdet_tes!G22/RES_hhdet_fec!G22)</f>
        <v>0.8116060885527463</v>
      </c>
      <c r="H22" s="65">
        <f>IF(RES_hhdet_tes!H22=0,"",RES_hhdet_tes!H22/RES_hhdet_fec!H22)</f>
        <v>0.81729868733694011</v>
      </c>
      <c r="I22" s="65">
        <f>IF(RES_hhdet_tes!I22=0,"",RES_hhdet_tes!I22/RES_hhdet_fec!I22)</f>
        <v>0.82360638448220158</v>
      </c>
      <c r="J22" s="65">
        <f>IF(RES_hhdet_tes!J22=0,"",RES_hhdet_tes!J22/RES_hhdet_fec!J22)</f>
        <v>0.82904838706835082</v>
      </c>
      <c r="K22" s="65">
        <f>IF(RES_hhdet_tes!K22=0,"",RES_hhdet_tes!K22/RES_hhdet_fec!K22)</f>
        <v>0.83034668062412798</v>
      </c>
      <c r="L22" s="65">
        <f>IF(RES_hhdet_tes!L22=0,"",RES_hhdet_tes!L22/RES_hhdet_fec!L22)</f>
        <v>0.83348485439944631</v>
      </c>
      <c r="M22" s="65">
        <f>IF(RES_hhdet_tes!M22=0,"",RES_hhdet_tes!M22/RES_hhdet_fec!M22)</f>
        <v>0.83526839007999609</v>
      </c>
      <c r="N22" s="65">
        <f>IF(RES_hhdet_tes!N22=0,"",RES_hhdet_tes!N22/RES_hhdet_fec!N22)</f>
        <v>0.83712087632618748</v>
      </c>
      <c r="O22" s="65">
        <f>IF(RES_hhdet_tes!O22=0,"",RES_hhdet_tes!O22/RES_hhdet_fec!O22)</f>
        <v>0.83868842429004187</v>
      </c>
      <c r="P22" s="65">
        <f>IF(RES_hhdet_tes!P22=0,"",RES_hhdet_tes!P22/RES_hhdet_fec!P22)</f>
        <v>0.83994231380299278</v>
      </c>
      <c r="Q22" s="65">
        <f>IF(RES_hhdet_tes!Q22=0,"",RES_hhdet_tes!Q22/RES_hhdet_fec!Q22)</f>
        <v>0.84166760570085242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75">
        <f>IF(RES_hhdet_tes!B24=0,"",RES_hhdet_tes!B24/RES_hhdet_fec!B24)</f>
        <v>0.58822754887928819</v>
      </c>
      <c r="C24" s="175">
        <f>IF(RES_hhdet_tes!C24=0,"",RES_hhdet_tes!C24/RES_hhdet_fec!C24)</f>
        <v>0.59446874492371826</v>
      </c>
      <c r="D24" s="175">
        <f>IF(RES_hhdet_tes!D24=0,"",RES_hhdet_tes!D24/RES_hhdet_fec!D24)</f>
        <v>0.59867369490314837</v>
      </c>
      <c r="E24" s="175">
        <f>IF(RES_hhdet_tes!E24=0,"",RES_hhdet_tes!E24/RES_hhdet_fec!E24)</f>
        <v>0.60095772279308735</v>
      </c>
      <c r="F24" s="175">
        <f>IF(RES_hhdet_tes!F24=0,"",RES_hhdet_tes!F24/RES_hhdet_fec!F24)</f>
        <v>0.60993709603636292</v>
      </c>
      <c r="G24" s="175">
        <f>IF(RES_hhdet_tes!G24=0,"",RES_hhdet_tes!G24/RES_hhdet_fec!G24)</f>
        <v>0.61435670849486645</v>
      </c>
      <c r="H24" s="175">
        <f>IF(RES_hhdet_tes!H24=0,"",RES_hhdet_tes!H24/RES_hhdet_fec!H24)</f>
        <v>0.62776642895502943</v>
      </c>
      <c r="I24" s="175">
        <f>IF(RES_hhdet_tes!I24=0,"",RES_hhdet_tes!I24/RES_hhdet_fec!I24)</f>
        <v>0.63497278256899004</v>
      </c>
      <c r="J24" s="175">
        <f>IF(RES_hhdet_tes!J24=0,"",RES_hhdet_tes!J24/RES_hhdet_fec!J24)</f>
        <v>0.64323338487827597</v>
      </c>
      <c r="K24" s="175">
        <f>IF(RES_hhdet_tes!K24=0,"",RES_hhdet_tes!K24/RES_hhdet_fec!K24)</f>
        <v>0.64966337345200897</v>
      </c>
      <c r="L24" s="175">
        <f>IF(RES_hhdet_tes!L24=0,"",RES_hhdet_tes!L24/RES_hhdet_fec!L24)</f>
        <v>0.65800425455262668</v>
      </c>
      <c r="M24" s="175">
        <f>IF(RES_hhdet_tes!M24=0,"",RES_hhdet_tes!M24/RES_hhdet_fec!M24)</f>
        <v>0.66895355242879995</v>
      </c>
      <c r="N24" s="175">
        <f>IF(RES_hhdet_tes!N24=0,"",RES_hhdet_tes!N24/RES_hhdet_fec!N24)</f>
        <v>0.67722762414402338</v>
      </c>
      <c r="O24" s="175">
        <f>IF(RES_hhdet_tes!O24=0,"",RES_hhdet_tes!O24/RES_hhdet_fec!O24)</f>
        <v>0.68440801682201358</v>
      </c>
      <c r="P24" s="175">
        <f>IF(RES_hhdet_tes!P24=0,"",RES_hhdet_tes!P24/RES_hhdet_fec!P24)</f>
        <v>0.69294522815412951</v>
      </c>
      <c r="Q24" s="175">
        <f>IF(RES_hhdet_tes!Q24=0,"",RES_hhdet_tes!Q24/RES_hhdet_fec!Q24)</f>
        <v>0.69941586817667323</v>
      </c>
    </row>
    <row r="25" spans="1:17" ht="12.9" customHeight="1" x14ac:dyDescent="0.3">
      <c r="A25" s="158" t="s">
        <v>65</v>
      </c>
      <c r="B25" s="169">
        <f>IF(RES_hhdet_tes!B25=0,"",RES_hhdet_tes!B25/RES_hhdet_fec!B25)</f>
        <v>0.59471922148293177</v>
      </c>
      <c r="C25" s="169">
        <f>IF(RES_hhdet_tes!C25=0,"",RES_hhdet_tes!C25/RES_hhdet_fec!C25)</f>
        <v>0.59874989454833261</v>
      </c>
      <c r="D25" s="169">
        <f>IF(RES_hhdet_tes!D25=0,"",RES_hhdet_tes!D25/RES_hhdet_fec!D25)</f>
        <v>0.60094946767025548</v>
      </c>
      <c r="E25" s="169">
        <f>IF(RES_hhdet_tes!E25=0,"",RES_hhdet_tes!E25/RES_hhdet_fec!E25)</f>
        <v>0.60256090068367307</v>
      </c>
      <c r="F25" s="169">
        <f>IF(RES_hhdet_tes!F25=0,"",RES_hhdet_tes!F25/RES_hhdet_fec!F25)</f>
        <v>0.61051611663712968</v>
      </c>
      <c r="G25" s="169">
        <f>IF(RES_hhdet_tes!G25=0,"",RES_hhdet_tes!G25/RES_hhdet_fec!G25)</f>
        <v>0.61347859878630129</v>
      </c>
      <c r="H25" s="169">
        <f>IF(RES_hhdet_tes!H25=0,"",RES_hhdet_tes!H25/RES_hhdet_fec!H25)</f>
        <v>0.6233359548640407</v>
      </c>
      <c r="I25" s="169">
        <f>IF(RES_hhdet_tes!I25=0,"",RES_hhdet_tes!I25/RES_hhdet_fec!I25)</f>
        <v>0.62722761996085763</v>
      </c>
      <c r="J25" s="169">
        <f>IF(RES_hhdet_tes!J25=0,"",RES_hhdet_tes!J25/RES_hhdet_fec!J25)</f>
        <v>0.63596159202064173</v>
      </c>
      <c r="K25" s="169">
        <f>IF(RES_hhdet_tes!K25=0,"",RES_hhdet_tes!K25/RES_hhdet_fec!K25)</f>
        <v>0.64000700790793774</v>
      </c>
      <c r="L25" s="169">
        <f>IF(RES_hhdet_tes!L25=0,"",RES_hhdet_tes!L25/RES_hhdet_fec!L25)</f>
        <v>0.64815184537499837</v>
      </c>
      <c r="M25" s="169">
        <f>IF(RES_hhdet_tes!M25=0,"",RES_hhdet_tes!M25/RES_hhdet_fec!M25)</f>
        <v>0.65437638439707291</v>
      </c>
      <c r="N25" s="169">
        <f>IF(RES_hhdet_tes!N25=0,"",RES_hhdet_tes!N25/RES_hhdet_fec!N25)</f>
        <v>0.66068880250938189</v>
      </c>
      <c r="O25" s="169">
        <f>IF(RES_hhdet_tes!O25=0,"",RES_hhdet_tes!O25/RES_hhdet_fec!O25)</f>
        <v>0.667200033747538</v>
      </c>
      <c r="P25" s="169">
        <f>IF(RES_hhdet_tes!P25=0,"",RES_hhdet_tes!P25/RES_hhdet_fec!P25)</f>
        <v>0.6719197518105019</v>
      </c>
      <c r="Q25" s="169">
        <f>IF(RES_hhdet_tes!Q25=0,"",RES_hhdet_tes!Q25/RES_hhdet_fec!Q25)</f>
        <v>0.67769827632588242</v>
      </c>
    </row>
    <row r="26" spans="1:17" ht="12" customHeight="1" x14ac:dyDescent="0.3">
      <c r="A26" s="23" t="s">
        <v>84</v>
      </c>
      <c r="B26" s="73">
        <f>IF(RES_hhdet_tes!B26=0,"",RES_hhdet_tes!B26/RES_hhdet_fec!B26)</f>
        <v>0.58846454712193863</v>
      </c>
      <c r="C26" s="73">
        <f>IF(RES_hhdet_tes!C26=0,"",RES_hhdet_tes!C26/RES_hhdet_fec!C26)</f>
        <v>0.59115096104501696</v>
      </c>
      <c r="D26" s="73">
        <f>IF(RES_hhdet_tes!D26=0,"",RES_hhdet_tes!D26/RES_hhdet_fec!D26)</f>
        <v>0.59405025369148423</v>
      </c>
      <c r="E26" s="73">
        <f>IF(RES_hhdet_tes!E26=0,"",RES_hhdet_tes!E26/RES_hhdet_fec!E26)</f>
        <v>0.59524426566327926</v>
      </c>
      <c r="F26" s="73">
        <f>IF(RES_hhdet_tes!F26=0,"",RES_hhdet_tes!F26/RES_hhdet_fec!F26)</f>
        <v>0.60299927453662283</v>
      </c>
      <c r="G26" s="73">
        <f>IF(RES_hhdet_tes!G26=0,"",RES_hhdet_tes!G26/RES_hhdet_fec!G26)</f>
        <v>0.60653701964160245</v>
      </c>
      <c r="H26" s="73">
        <f>IF(RES_hhdet_tes!H26=0,"",RES_hhdet_tes!H26/RES_hhdet_fec!H26)</f>
        <v>0.61567257192472302</v>
      </c>
      <c r="I26" s="73">
        <f>IF(RES_hhdet_tes!I26=0,"",RES_hhdet_tes!I26/RES_hhdet_fec!I26)</f>
        <v>0.6206376261106975</v>
      </c>
      <c r="J26" s="73">
        <f>IF(RES_hhdet_tes!J26=0,"",RES_hhdet_tes!J26/RES_hhdet_fec!J26)</f>
        <v>0.63008715761077783</v>
      </c>
      <c r="K26" s="73">
        <f>IF(RES_hhdet_tes!K26=0,"",RES_hhdet_tes!K26/RES_hhdet_fec!K26)</f>
        <v>0.63573344034485479</v>
      </c>
      <c r="L26" s="73">
        <f>IF(RES_hhdet_tes!L26=0,"",RES_hhdet_tes!L26/RES_hhdet_fec!L26)</f>
        <v>0.64136292826680263</v>
      </c>
      <c r="M26" s="73">
        <f>IF(RES_hhdet_tes!M26=0,"",RES_hhdet_tes!M26/RES_hhdet_fec!M26)</f>
        <v>0.64747856683200378</v>
      </c>
      <c r="N26" s="73">
        <f>IF(RES_hhdet_tes!N26=0,"",RES_hhdet_tes!N26/RES_hhdet_fec!N26)</f>
        <v>0.65391990318306836</v>
      </c>
      <c r="O26" s="73">
        <f>IF(RES_hhdet_tes!O26=0,"",RES_hhdet_tes!O26/RES_hhdet_fec!O26)</f>
        <v>0.66165660677876881</v>
      </c>
      <c r="P26" s="73">
        <f>IF(RES_hhdet_tes!P26=0,"",RES_hhdet_tes!P26/RES_hhdet_fec!P26)</f>
        <v>0.66623281025153147</v>
      </c>
      <c r="Q26" s="73">
        <f>IF(RES_hhdet_tes!Q26=0,"",RES_hhdet_tes!Q26/RES_hhdet_fec!Q26)</f>
        <v>0.67165362517468397</v>
      </c>
    </row>
    <row r="27" spans="1:17" ht="12" customHeight="1" x14ac:dyDescent="0.3">
      <c r="A27" s="23" t="s">
        <v>60</v>
      </c>
      <c r="B27" s="73">
        <f>IF(RES_hhdet_tes!B27=0,"",RES_hhdet_tes!B27/RES_hhdet_fec!B27)</f>
        <v>1.0000000000000002</v>
      </c>
      <c r="C27" s="73">
        <f>IF(RES_hhdet_tes!C27=0,"",RES_hhdet_tes!C27/RES_hhdet_fec!C27)</f>
        <v>1</v>
      </c>
      <c r="D27" s="73">
        <f>IF(RES_hhdet_tes!D27=0,"",RES_hhdet_tes!D27/RES_hhdet_fec!D27)</f>
        <v>1.0000000000000002</v>
      </c>
      <c r="E27" s="73">
        <f>IF(RES_hhdet_tes!E27=0,"",RES_hhdet_tes!E27/RES_hhdet_fec!E27)</f>
        <v>1.0000000000000002</v>
      </c>
      <c r="F27" s="73">
        <f>IF(RES_hhdet_tes!F27=0,"",RES_hhdet_tes!F27/RES_hhdet_fec!F27)</f>
        <v>1</v>
      </c>
      <c r="G27" s="73">
        <f>IF(RES_hhdet_tes!G27=0,"",RES_hhdet_tes!G27/RES_hhdet_fec!G27)</f>
        <v>1</v>
      </c>
      <c r="H27" s="73">
        <f>IF(RES_hhdet_tes!H27=0,"",RES_hhdet_tes!H27/RES_hhdet_fec!H27)</f>
        <v>0.99999999999999978</v>
      </c>
      <c r="I27" s="73">
        <f>IF(RES_hhdet_tes!I27=0,"",RES_hhdet_tes!I27/RES_hhdet_fec!I27)</f>
        <v>0.99999999999999967</v>
      </c>
      <c r="J27" s="73">
        <f>IF(RES_hhdet_tes!J27=0,"",RES_hhdet_tes!J27/RES_hhdet_fec!J27)</f>
        <v>1.0000000000000002</v>
      </c>
      <c r="K27" s="73">
        <f>IF(RES_hhdet_tes!K27=0,"",RES_hhdet_tes!K27/RES_hhdet_fec!K27)</f>
        <v>1.0000000000000002</v>
      </c>
      <c r="L27" s="73">
        <f>IF(RES_hhdet_tes!L27=0,"",RES_hhdet_tes!L27/RES_hhdet_fec!L27)</f>
        <v>1</v>
      </c>
      <c r="M27" s="73">
        <f>IF(RES_hhdet_tes!M27=0,"",RES_hhdet_tes!M27/RES_hhdet_fec!M27)</f>
        <v>1</v>
      </c>
      <c r="N27" s="73">
        <f>IF(RES_hhdet_tes!N27=0,"",RES_hhdet_tes!N27/RES_hhdet_fec!N27)</f>
        <v>1</v>
      </c>
      <c r="O27" s="73">
        <f>IF(RES_hhdet_tes!O27=0,"",RES_hhdet_tes!O27/RES_hhdet_fec!O27)</f>
        <v>1</v>
      </c>
      <c r="P27" s="73">
        <f>IF(RES_hhdet_tes!P27=0,"",RES_hhdet_tes!P27/RES_hhdet_fec!P27)</f>
        <v>0.99999999999999978</v>
      </c>
      <c r="Q27" s="73">
        <f>IF(RES_hhdet_tes!Q27=0,"",RES_hhdet_tes!Q27/RES_hhdet_fec!Q27)</f>
        <v>0.99999999999999978</v>
      </c>
    </row>
    <row r="28" spans="1:17" ht="12.9" customHeight="1" x14ac:dyDescent="0.3">
      <c r="A28" s="158" t="s">
        <v>112</v>
      </c>
      <c r="B28" s="169">
        <f>IF(RES_hhdet_tes!B28=0,"",RES_hhdet_tes!B28/RES_hhdet_fec!B28)</f>
        <v>1.5462205232893063</v>
      </c>
      <c r="C28" s="169">
        <f>IF(RES_hhdet_tes!C28=0,"",RES_hhdet_tes!C28/RES_hhdet_fec!C28)</f>
        <v>1.5833829365509597</v>
      </c>
      <c r="D28" s="169">
        <f>IF(RES_hhdet_tes!D28=0,"",RES_hhdet_tes!D28/RES_hhdet_fec!D28)</f>
        <v>1.6318105491444022</v>
      </c>
      <c r="E28" s="169">
        <f>IF(RES_hhdet_tes!E28=0,"",RES_hhdet_tes!E28/RES_hhdet_fec!E28)</f>
        <v>1.6711420002461042</v>
      </c>
      <c r="F28" s="169">
        <f>IF(RES_hhdet_tes!F28=0,"",RES_hhdet_tes!F28/RES_hhdet_fec!F28)</f>
        <v>1.7317700947269712</v>
      </c>
      <c r="G28" s="169">
        <f>IF(RES_hhdet_tes!G28=0,"",RES_hhdet_tes!G28/RES_hhdet_fec!G28)</f>
        <v>1.7910968799438713</v>
      </c>
      <c r="H28" s="169">
        <f>IF(RES_hhdet_tes!H28=0,"",RES_hhdet_tes!H28/RES_hhdet_fec!H28)</f>
        <v>1.8756103225237308</v>
      </c>
      <c r="I28" s="169">
        <f>IF(RES_hhdet_tes!I28=0,"",RES_hhdet_tes!I28/RES_hhdet_fec!I28)</f>
        <v>1.9455245890755151</v>
      </c>
      <c r="J28" s="169">
        <f>IF(RES_hhdet_tes!J28=0,"",RES_hhdet_tes!J28/RES_hhdet_fec!J28)</f>
        <v>2.09995448106105</v>
      </c>
      <c r="K28" s="169">
        <f>IF(RES_hhdet_tes!K28=0,"",RES_hhdet_tes!K28/RES_hhdet_fec!K28)</f>
        <v>2.2015030590538025</v>
      </c>
      <c r="L28" s="169">
        <f>IF(RES_hhdet_tes!L28=0,"",RES_hhdet_tes!L28/RES_hhdet_fec!L28)</f>
        <v>2.3125228174688388</v>
      </c>
      <c r="M28" s="169">
        <f>IF(RES_hhdet_tes!M28=0,"",RES_hhdet_tes!M28/RES_hhdet_fec!M28)</f>
        <v>2.4392715012097463</v>
      </c>
      <c r="N28" s="169">
        <f>IF(RES_hhdet_tes!N28=0,"",RES_hhdet_tes!N28/RES_hhdet_fec!N28)</f>
        <v>2.5739891413976483</v>
      </c>
      <c r="O28" s="169">
        <f>IF(RES_hhdet_tes!O28=0,"",RES_hhdet_tes!O28/RES_hhdet_fec!O28)</f>
        <v>2.6919932987161173</v>
      </c>
      <c r="P28" s="169">
        <f>IF(RES_hhdet_tes!P28=0,"",RES_hhdet_tes!P28/RES_hhdet_fec!P28)</f>
        <v>2.8512536949591252</v>
      </c>
      <c r="Q28" s="169">
        <f>IF(RES_hhdet_tes!Q28=0,"",RES_hhdet_tes!Q28/RES_hhdet_fec!Q28)</f>
        <v>2.9586744628392747</v>
      </c>
    </row>
    <row r="29" spans="1:17" ht="12" customHeight="1" x14ac:dyDescent="0.3">
      <c r="A29" s="23" t="s">
        <v>60</v>
      </c>
      <c r="B29" s="73">
        <f>IF(RES_hhdet_tes!B29=0,"",RES_hhdet_tes!B29/RES_hhdet_fec!B29)</f>
        <v>1.5462205232893063</v>
      </c>
      <c r="C29" s="73">
        <f>IF(RES_hhdet_tes!C29=0,"",RES_hhdet_tes!C29/RES_hhdet_fec!C29)</f>
        <v>1.5833829365509597</v>
      </c>
      <c r="D29" s="73">
        <f>IF(RES_hhdet_tes!D29=0,"",RES_hhdet_tes!D29/RES_hhdet_fec!D29)</f>
        <v>1.6318105491444022</v>
      </c>
      <c r="E29" s="73">
        <f>IF(RES_hhdet_tes!E29=0,"",RES_hhdet_tes!E29/RES_hhdet_fec!E29)</f>
        <v>1.6711420002461042</v>
      </c>
      <c r="F29" s="73">
        <f>IF(RES_hhdet_tes!F29=0,"",RES_hhdet_tes!F29/RES_hhdet_fec!F29)</f>
        <v>1.7317700947269712</v>
      </c>
      <c r="G29" s="73">
        <f>IF(RES_hhdet_tes!G29=0,"",RES_hhdet_tes!G29/RES_hhdet_fec!G29)</f>
        <v>1.7910968799438713</v>
      </c>
      <c r="H29" s="73">
        <f>IF(RES_hhdet_tes!H29=0,"",RES_hhdet_tes!H29/RES_hhdet_fec!H29)</f>
        <v>1.8756103225237308</v>
      </c>
      <c r="I29" s="73">
        <f>IF(RES_hhdet_tes!I29=0,"",RES_hhdet_tes!I29/RES_hhdet_fec!I29)</f>
        <v>1.9455245890755151</v>
      </c>
      <c r="J29" s="73">
        <f>IF(RES_hhdet_tes!J29=0,"",RES_hhdet_tes!J29/RES_hhdet_fec!J29)</f>
        <v>2.09995448106105</v>
      </c>
      <c r="K29" s="73">
        <f>IF(RES_hhdet_tes!K29=0,"",RES_hhdet_tes!K29/RES_hhdet_fec!K29)</f>
        <v>2.2015030590538025</v>
      </c>
      <c r="L29" s="73">
        <f>IF(RES_hhdet_tes!L29=0,"",RES_hhdet_tes!L29/RES_hhdet_fec!L29)</f>
        <v>2.3125228174688388</v>
      </c>
      <c r="M29" s="73">
        <f>IF(RES_hhdet_tes!M29=0,"",RES_hhdet_tes!M29/RES_hhdet_fec!M29)</f>
        <v>2.4392715012097463</v>
      </c>
      <c r="N29" s="73">
        <f>IF(RES_hhdet_tes!N29=0,"",RES_hhdet_tes!N29/RES_hhdet_fec!N29)</f>
        <v>2.5739891413976483</v>
      </c>
      <c r="O29" s="73">
        <f>IF(RES_hhdet_tes!O29=0,"",RES_hhdet_tes!O29/RES_hhdet_fec!O29)</f>
        <v>2.6919932987161173</v>
      </c>
      <c r="P29" s="73">
        <f>IF(RES_hhdet_tes!P29=0,"",RES_hhdet_tes!P29/RES_hhdet_fec!P29)</f>
        <v>2.8512536949591252</v>
      </c>
      <c r="Q29" s="73">
        <f>IF(RES_hhdet_tes!Q29=0,"",RES_hhdet_tes!Q29/RES_hhdet_fec!Q29)</f>
        <v>2.9586744628392747</v>
      </c>
    </row>
    <row r="30" spans="1:17" ht="12" customHeight="1" x14ac:dyDescent="0.3">
      <c r="A30" s="158" t="s">
        <v>63</v>
      </c>
      <c r="B30" s="169">
        <f>IF(RES_hhdet_tes!B30=0,"",RES_hhdet_tes!B30/RES_hhdet_fec!B30)</f>
        <v>0.54504438282278056</v>
      </c>
      <c r="C30" s="169">
        <f>IF(RES_hhdet_tes!C30=0,"",RES_hhdet_tes!C30/RES_hhdet_fec!C30)</f>
        <v>0.54840379885583579</v>
      </c>
      <c r="D30" s="169">
        <f>IF(RES_hhdet_tes!D30=0,"",RES_hhdet_tes!D30/RES_hhdet_fec!D30)</f>
        <v>0.5518626322538831</v>
      </c>
      <c r="E30" s="169">
        <f>IF(RES_hhdet_tes!E30=0,"",RES_hhdet_tes!E30/RES_hhdet_fec!E30)</f>
        <v>0.55662493159478454</v>
      </c>
      <c r="F30" s="169">
        <f>IF(RES_hhdet_tes!F30=0,"",RES_hhdet_tes!F30/RES_hhdet_fec!F30)</f>
        <v>0.56425003959076447</v>
      </c>
      <c r="G30" s="169">
        <f>IF(RES_hhdet_tes!G30=0,"",RES_hhdet_tes!G30/RES_hhdet_fec!G30)</f>
        <v>0.5679687168531089</v>
      </c>
      <c r="H30" s="169">
        <f>IF(RES_hhdet_tes!H30=0,"",RES_hhdet_tes!H30/RES_hhdet_fec!H30)</f>
        <v>0.57721770560681307</v>
      </c>
      <c r="I30" s="169">
        <f>IF(RES_hhdet_tes!I30=0,"",RES_hhdet_tes!I30/RES_hhdet_fec!I30)</f>
        <v>0.5850081379402865</v>
      </c>
      <c r="J30" s="169">
        <f>IF(RES_hhdet_tes!J30=0,"",RES_hhdet_tes!J30/RES_hhdet_fec!J30)</f>
        <v>0.5939202201643915</v>
      </c>
      <c r="K30" s="169">
        <f>IF(RES_hhdet_tes!K30=0,"",RES_hhdet_tes!K30/RES_hhdet_fec!K30)</f>
        <v>0.59981467650967879</v>
      </c>
      <c r="L30" s="169">
        <f>IF(RES_hhdet_tes!L30=0,"",RES_hhdet_tes!L30/RES_hhdet_fec!L30)</f>
        <v>0.61065315328376701</v>
      </c>
      <c r="M30" s="169">
        <f>IF(RES_hhdet_tes!M30=0,"",RES_hhdet_tes!M30/RES_hhdet_fec!M30)</f>
        <v>0.61848727842872886</v>
      </c>
      <c r="N30" s="169">
        <f>IF(RES_hhdet_tes!N30=0,"",RES_hhdet_tes!N30/RES_hhdet_fec!N30)</f>
        <v>0.62690400025147852</v>
      </c>
      <c r="O30" s="169">
        <f>IF(RES_hhdet_tes!O30=0,"",RES_hhdet_tes!O30/RES_hhdet_fec!O30)</f>
        <v>0.6327899185535184</v>
      </c>
      <c r="P30" s="169">
        <f>IF(RES_hhdet_tes!P30=0,"",RES_hhdet_tes!P30/RES_hhdet_fec!P30)</f>
        <v>0.63661979831614246</v>
      </c>
      <c r="Q30" s="169">
        <f>IF(RES_hhdet_tes!Q30=0,"",RES_hhdet_tes!Q30/RES_hhdet_fec!Q30)</f>
        <v>0.6442938717617962</v>
      </c>
    </row>
    <row r="31" spans="1:17" ht="12" customHeight="1" x14ac:dyDescent="0.3">
      <c r="A31" s="167" t="s">
        <v>169</v>
      </c>
      <c r="B31" s="174">
        <f>IF(RES_hhdet_tes!B31=0,"",RES_hhdet_tes!B31/RES_hhdet_fec!B31)</f>
        <v>0.50599503179308081</v>
      </c>
      <c r="C31" s="174">
        <f>IF(RES_hhdet_tes!C31=0,"",RES_hhdet_tes!C31/RES_hhdet_fec!C31)</f>
        <v>0.50802122579971942</v>
      </c>
      <c r="D31" s="174">
        <f>IF(RES_hhdet_tes!D31=0,"",RES_hhdet_tes!D31/RES_hhdet_fec!D31)</f>
        <v>0.51119034498667404</v>
      </c>
      <c r="E31" s="174">
        <f>IF(RES_hhdet_tes!E31=0,"",RES_hhdet_tes!E31/RES_hhdet_fec!E31)</f>
        <v>0.51341765409787909</v>
      </c>
      <c r="F31" s="174">
        <f>IF(RES_hhdet_tes!F31=0,"",RES_hhdet_tes!F31/RES_hhdet_fec!F31)</f>
        <v>0.5172789698017437</v>
      </c>
      <c r="G31" s="174">
        <f>IF(RES_hhdet_tes!G31=0,"",RES_hhdet_tes!G31/RES_hhdet_fec!G31)</f>
        <v>0.52097778174899367</v>
      </c>
      <c r="H31" s="174">
        <f>IF(RES_hhdet_tes!H31=0,"",RES_hhdet_tes!H31/RES_hhdet_fec!H31)</f>
        <v>0.52811780133754083</v>
      </c>
      <c r="I31" s="174">
        <f>IF(RES_hhdet_tes!I31=0,"",RES_hhdet_tes!I31/RES_hhdet_fec!I31)</f>
        <v>0.53491200529627558</v>
      </c>
      <c r="J31" s="174">
        <f>IF(RES_hhdet_tes!J31=0,"",RES_hhdet_tes!J31/RES_hhdet_fec!J31)</f>
        <v>0.54021892498056179</v>
      </c>
      <c r="K31" s="174">
        <f>IF(RES_hhdet_tes!K31=0,"",RES_hhdet_tes!K31/RES_hhdet_fec!K31)</f>
        <v>0.54492757401710923</v>
      </c>
      <c r="L31" s="174">
        <f>IF(RES_hhdet_tes!L31=0,"",RES_hhdet_tes!L31/RES_hhdet_fec!L31)</f>
        <v>0.55001236663457387</v>
      </c>
      <c r="M31" s="174">
        <f>IF(RES_hhdet_tes!M31=0,"",RES_hhdet_tes!M31/RES_hhdet_fec!M31)</f>
        <v>0.55565390757142674</v>
      </c>
      <c r="N31" s="174">
        <f>IF(RES_hhdet_tes!N31=0,"",RES_hhdet_tes!N31/RES_hhdet_fec!N31)</f>
        <v>0.56162668417160089</v>
      </c>
      <c r="O31" s="174">
        <f>IF(RES_hhdet_tes!O31=0,"",RES_hhdet_tes!O31/RES_hhdet_fec!O31)</f>
        <v>0.56712662490431542</v>
      </c>
      <c r="P31" s="174">
        <f>IF(RES_hhdet_tes!P31=0,"",RES_hhdet_tes!P31/RES_hhdet_fec!P31)</f>
        <v>0.57208499346367681</v>
      </c>
      <c r="Q31" s="174">
        <f>IF(RES_hhdet_tes!Q31=0,"",RES_hhdet_tes!Q31/RES_hhdet_fec!Q31)</f>
        <v>0.5786380911097353</v>
      </c>
    </row>
    <row r="32" spans="1:17" ht="12" customHeight="1" x14ac:dyDescent="0.3">
      <c r="A32" s="167" t="s">
        <v>168</v>
      </c>
      <c r="B32" s="174">
        <f>IF(RES_hhdet_tes!B32=0,"",RES_hhdet_tes!B32/RES_hhdet_fec!B32)</f>
        <v>0.78503181324270621</v>
      </c>
      <c r="C32" s="174">
        <f>IF(RES_hhdet_tes!C32=0,"",RES_hhdet_tes!C32/RES_hhdet_fec!C32)</f>
        <v>0.78417526679930616</v>
      </c>
      <c r="D32" s="174">
        <f>IF(RES_hhdet_tes!D32=0,"",RES_hhdet_tes!D32/RES_hhdet_fec!D32)</f>
        <v>0.78324231099431951</v>
      </c>
      <c r="E32" s="174">
        <f>IF(RES_hhdet_tes!E32=0,"",RES_hhdet_tes!E32/RES_hhdet_fec!E32)</f>
        <v>0.78559394416195105</v>
      </c>
      <c r="F32" s="174">
        <f>IF(RES_hhdet_tes!F32=0,"",RES_hhdet_tes!F32/RES_hhdet_fec!F32)</f>
        <v>0.78909779383964263</v>
      </c>
      <c r="G32" s="174">
        <f>IF(RES_hhdet_tes!G32=0,"",RES_hhdet_tes!G32/RES_hhdet_fec!G32)</f>
        <v>0.76520155490656749</v>
      </c>
      <c r="H32" s="174">
        <f>IF(RES_hhdet_tes!H32=0,"",RES_hhdet_tes!H32/RES_hhdet_fec!H32)</f>
        <v>0.78155632507692652</v>
      </c>
      <c r="I32" s="174">
        <f>IF(RES_hhdet_tes!I32=0,"",RES_hhdet_tes!I32/RES_hhdet_fec!I32)</f>
        <v>0.79195023557726574</v>
      </c>
      <c r="J32" s="174">
        <f>IF(RES_hhdet_tes!J32=0,"",RES_hhdet_tes!J32/RES_hhdet_fec!J32)</f>
        <v>0.79084124493773256</v>
      </c>
      <c r="K32" s="174">
        <f>IF(RES_hhdet_tes!K32=0,"",RES_hhdet_tes!K32/RES_hhdet_fec!K32)</f>
        <v>0.79109338095881965</v>
      </c>
      <c r="L32" s="174">
        <f>IF(RES_hhdet_tes!L32=0,"",RES_hhdet_tes!L32/RES_hhdet_fec!L32)</f>
        <v>0.79436542365060991</v>
      </c>
      <c r="M32" s="174">
        <f>IF(RES_hhdet_tes!M32=0,"",RES_hhdet_tes!M32/RES_hhdet_fec!M32)</f>
        <v>0.79399259668208888</v>
      </c>
      <c r="N32" s="174">
        <f>IF(RES_hhdet_tes!N32=0,"",RES_hhdet_tes!N32/RES_hhdet_fec!N32)</f>
        <v>0.79535934820642629</v>
      </c>
      <c r="O32" s="174">
        <f>IF(RES_hhdet_tes!O32=0,"",RES_hhdet_tes!O32/RES_hhdet_fec!O32)</f>
        <v>0.79707419875479835</v>
      </c>
      <c r="P32" s="174">
        <f>IF(RES_hhdet_tes!P32=0,"",RES_hhdet_tes!P32/RES_hhdet_fec!P32)</f>
        <v>0.79807352291101274</v>
      </c>
      <c r="Q32" s="174">
        <f>IF(RES_hhdet_tes!Q32=0,"",RES_hhdet_tes!Q32/RES_hhdet_fec!Q32)</f>
        <v>0.79683360692178518</v>
      </c>
    </row>
    <row r="33" spans="1:17" ht="12" customHeight="1" x14ac:dyDescent="0.3">
      <c r="A33" s="166" t="s">
        <v>57</v>
      </c>
      <c r="B33" s="173">
        <f>IF(RES_hhdet_tes!B33=0,"",RES_hhdet_tes!B33/RES_hhdet_fec!B33)</f>
        <v>0.50833732018049826</v>
      </c>
      <c r="C33" s="173">
        <f>IF(RES_hhdet_tes!C33=0,"",RES_hhdet_tes!C33/RES_hhdet_fec!C33)</f>
        <v>0.51648335061708861</v>
      </c>
      <c r="D33" s="173">
        <f>IF(RES_hhdet_tes!D33=0,"",RES_hhdet_tes!D33/RES_hhdet_fec!D33)</f>
        <v>0.52077330054440929</v>
      </c>
      <c r="E33" s="173">
        <f>IF(RES_hhdet_tes!E33=0,"",RES_hhdet_tes!E33/RES_hhdet_fec!E33)</f>
        <v>0.52800725267899917</v>
      </c>
      <c r="F33" s="173">
        <f>IF(RES_hhdet_tes!F33=0,"",RES_hhdet_tes!F33/RES_hhdet_fec!F33)</f>
        <v>0.53733222129057667</v>
      </c>
      <c r="G33" s="173">
        <f>IF(RES_hhdet_tes!G33=0,"",RES_hhdet_tes!G33/RES_hhdet_fec!G33)</f>
        <v>0.53287186996482261</v>
      </c>
      <c r="H33" s="173">
        <f>IF(RES_hhdet_tes!H33=0,"",RES_hhdet_tes!H33/RES_hhdet_fec!H33)</f>
        <v>0.55744477840230877</v>
      </c>
      <c r="I33" s="173">
        <f>IF(RES_hhdet_tes!I33=0,"",RES_hhdet_tes!I33/RES_hhdet_fec!I33)</f>
        <v>0.57201931811555695</v>
      </c>
      <c r="J33" s="173">
        <f>IF(RES_hhdet_tes!J33=0,"",RES_hhdet_tes!J33/RES_hhdet_fec!J33)</f>
        <v>0.58264286134414511</v>
      </c>
      <c r="K33" s="173">
        <f>IF(RES_hhdet_tes!K33=0,"",RES_hhdet_tes!K33/RES_hhdet_fec!K33)</f>
        <v>0.58839374380211495</v>
      </c>
      <c r="L33" s="173">
        <f>IF(RES_hhdet_tes!L33=0,"",RES_hhdet_tes!L33/RES_hhdet_fec!L33)</f>
        <v>0.59146667227978711</v>
      </c>
      <c r="M33" s="173">
        <f>IF(RES_hhdet_tes!M33=0,"",RES_hhdet_tes!M33/RES_hhdet_fec!M33)</f>
        <v>0.59477180084749492</v>
      </c>
      <c r="N33" s="173">
        <f>IF(RES_hhdet_tes!N33=0,"",RES_hhdet_tes!N33/RES_hhdet_fec!N33)</f>
        <v>0.59586135581592625</v>
      </c>
      <c r="O33" s="173">
        <f>IF(RES_hhdet_tes!O33=0,"",RES_hhdet_tes!O33/RES_hhdet_fec!O33)</f>
        <v>0.59761528213266268</v>
      </c>
      <c r="P33" s="173">
        <f>IF(RES_hhdet_tes!P33=0,"",RES_hhdet_tes!P33/RES_hhdet_fec!P33)</f>
        <v>0.59718456198762526</v>
      </c>
      <c r="Q33" s="173">
        <f>IF(RES_hhdet_tes!Q33=0,"",RES_hhdet_tes!Q33/RES_hhdet_fec!Q33)</f>
        <v>0.59473899717292367</v>
      </c>
    </row>
    <row r="34" spans="1:17" ht="12" customHeight="1" x14ac:dyDescent="0.3">
      <c r="A34" s="147" t="s">
        <v>59</v>
      </c>
      <c r="B34" s="172">
        <f>IF(RES_hhdet_tes!B34=0,"",RES_hhdet_tes!B34/RES_hhdet_fec!B34)</f>
        <v>1</v>
      </c>
      <c r="C34" s="172">
        <f>IF(RES_hhdet_tes!C34=0,"",RES_hhdet_tes!C34/RES_hhdet_fec!C34)</f>
        <v>1</v>
      </c>
      <c r="D34" s="172">
        <f>IF(RES_hhdet_tes!D34=0,"",RES_hhdet_tes!D34/RES_hhdet_fec!D34)</f>
        <v>0.99999999999999989</v>
      </c>
      <c r="E34" s="172">
        <f>IF(RES_hhdet_tes!E34=0,"",RES_hhdet_tes!E34/RES_hhdet_fec!E34)</f>
        <v>1.0000000000000002</v>
      </c>
      <c r="F34" s="172">
        <f>IF(RES_hhdet_tes!F34=0,"",RES_hhdet_tes!F34/RES_hhdet_fec!F34)</f>
        <v>1.0000000000000002</v>
      </c>
      <c r="G34" s="172">
        <f>IF(RES_hhdet_tes!G34=0,"",RES_hhdet_tes!G34/RES_hhdet_fec!G34)</f>
        <v>1.0000000000000002</v>
      </c>
      <c r="H34" s="172">
        <f>IF(RES_hhdet_tes!H34=0,"",RES_hhdet_tes!H34/RES_hhdet_fec!H34)</f>
        <v>1</v>
      </c>
      <c r="I34" s="172">
        <f>IF(RES_hhdet_tes!I34=0,"",RES_hhdet_tes!I34/RES_hhdet_fec!I34)</f>
        <v>1</v>
      </c>
      <c r="J34" s="172">
        <f>IF(RES_hhdet_tes!J34=0,"",RES_hhdet_tes!J34/RES_hhdet_fec!J34)</f>
        <v>1.0000000000000002</v>
      </c>
      <c r="K34" s="172">
        <f>IF(RES_hhdet_tes!K34=0,"",RES_hhdet_tes!K34/RES_hhdet_fec!K34)</f>
        <v>1</v>
      </c>
      <c r="L34" s="172">
        <f>IF(RES_hhdet_tes!L34=0,"",RES_hhdet_tes!L34/RES_hhdet_fec!L34)</f>
        <v>0.99999999999999989</v>
      </c>
      <c r="M34" s="172">
        <f>IF(RES_hhdet_tes!M34=0,"",RES_hhdet_tes!M34/RES_hhdet_fec!M34)</f>
        <v>1.0000000000000004</v>
      </c>
      <c r="N34" s="172">
        <f>IF(RES_hhdet_tes!N34=0,"",RES_hhdet_tes!N34/RES_hhdet_fec!N34)</f>
        <v>1.0000000000000004</v>
      </c>
      <c r="O34" s="172">
        <f>IF(RES_hhdet_tes!O34=0,"",RES_hhdet_tes!O34/RES_hhdet_fec!O34)</f>
        <v>1.0000000000000002</v>
      </c>
      <c r="P34" s="172">
        <f>IF(RES_hhdet_tes!P34=0,"",RES_hhdet_tes!P34/RES_hhdet_fec!P34)</f>
        <v>1.0000000000000002</v>
      </c>
      <c r="Q34" s="172">
        <f>IF(RES_hhdet_tes!Q34=0,"",RES_hhdet_tes!Q34/RES_hhdet_fec!Q34)</f>
        <v>1</v>
      </c>
    </row>
    <row r="35" spans="1:17" ht="12" customHeight="1" x14ac:dyDescent="0.3">
      <c r="A35" s="163" t="s">
        <v>142</v>
      </c>
      <c r="B35" s="171">
        <f>IF(RES_hhdet_tes!B35=0,"",RES_hhdet_tes!B35/RES_hhdet_fec!B35)</f>
        <v>0.67605112818475976</v>
      </c>
      <c r="C35" s="171">
        <f>IF(RES_hhdet_tes!C35=0,"",RES_hhdet_tes!C35/RES_hhdet_fec!C35)</f>
        <v>0.68033705433792602</v>
      </c>
      <c r="D35" s="171">
        <f>IF(RES_hhdet_tes!D35=0,"",RES_hhdet_tes!D35/RES_hhdet_fec!D35)</f>
        <v>0.68515312996945044</v>
      </c>
      <c r="E35" s="171">
        <f>IF(RES_hhdet_tes!E35=0,"",RES_hhdet_tes!E35/RES_hhdet_fec!E35)</f>
        <v>0.69084414150653861</v>
      </c>
      <c r="F35" s="171">
        <f>IF(RES_hhdet_tes!F35=0,"",RES_hhdet_tes!F35/RES_hhdet_fec!F35)</f>
        <v>0.70257986205569145</v>
      </c>
      <c r="G35" s="171">
        <f>IF(RES_hhdet_tes!G35=0,"",RES_hhdet_tes!G35/RES_hhdet_fec!G35)</f>
        <v>0.70716896136727392</v>
      </c>
      <c r="H35" s="171">
        <f>IF(RES_hhdet_tes!H35=0,"",RES_hhdet_tes!H35/RES_hhdet_fec!H35)</f>
        <v>0.71714036572079143</v>
      </c>
      <c r="I35" s="171">
        <f>IF(RES_hhdet_tes!I35=0,"",RES_hhdet_tes!I35/RES_hhdet_fec!I35)</f>
        <v>0.72478410566770946</v>
      </c>
      <c r="J35" s="171">
        <f>IF(RES_hhdet_tes!J35=0,"",RES_hhdet_tes!J35/RES_hhdet_fec!J35)</f>
        <v>0.7342777784345853</v>
      </c>
      <c r="K35" s="171">
        <f>IF(RES_hhdet_tes!K35=0,"",RES_hhdet_tes!K35/RES_hhdet_fec!K35)</f>
        <v>0.74008733901747348</v>
      </c>
      <c r="L35" s="171">
        <f>IF(RES_hhdet_tes!L35=0,"",RES_hhdet_tes!L35/RES_hhdet_fec!L35)</f>
        <v>0.74442959962580679</v>
      </c>
      <c r="M35" s="171">
        <f>IF(RES_hhdet_tes!M35=0,"",RES_hhdet_tes!M35/RES_hhdet_fec!M35)</f>
        <v>0.74780752750551116</v>
      </c>
      <c r="N35" s="171">
        <f>IF(RES_hhdet_tes!N35=0,"",RES_hhdet_tes!N35/RES_hhdet_fec!N35)</f>
        <v>0.74854778734656824</v>
      </c>
      <c r="O35" s="171">
        <f>IF(RES_hhdet_tes!O35=0,"",RES_hhdet_tes!O35/RES_hhdet_fec!O35)</f>
        <v>0.75172859137160564</v>
      </c>
      <c r="P35" s="171">
        <f>IF(RES_hhdet_tes!P35=0,"",RES_hhdet_tes!P35/RES_hhdet_fec!P35)</f>
        <v>0.75257701013692402</v>
      </c>
      <c r="Q35" s="171">
        <f>IF(RES_hhdet_tes!Q35=0,"",RES_hhdet_tes!Q35/RES_hhdet_fec!Q35)</f>
        <v>0.7539617637273589</v>
      </c>
    </row>
    <row r="36" spans="1:17" ht="12" customHeight="1" x14ac:dyDescent="0.3">
      <c r="A36" s="161" t="s">
        <v>141</v>
      </c>
      <c r="B36" s="170">
        <f>IF(RES_hhdet_tes!B36=0,"",RES_hhdet_tes!B36/RES_hhdet_fec!B36)</f>
        <v>0.89266167941343877</v>
      </c>
      <c r="C36" s="170">
        <f>IF(RES_hhdet_tes!C36=0,"",RES_hhdet_tes!C36/RES_hhdet_fec!C36)</f>
        <v>0.89071951479279843</v>
      </c>
      <c r="D36" s="170">
        <f>IF(RES_hhdet_tes!D36=0,"",RES_hhdet_tes!D36/RES_hhdet_fec!D36)</f>
        <v>0.88897062862188359</v>
      </c>
      <c r="E36" s="170">
        <f>IF(RES_hhdet_tes!E36=0,"",RES_hhdet_tes!E36/RES_hhdet_fec!E36)</f>
        <v>0.88648649354887599</v>
      </c>
      <c r="F36" s="170">
        <f>IF(RES_hhdet_tes!F36=0,"",RES_hhdet_tes!F36/RES_hhdet_fec!F36)</f>
        <v>0.88974993760019572</v>
      </c>
      <c r="G36" s="170">
        <f>IF(RES_hhdet_tes!G36=0,"",RES_hhdet_tes!G36/RES_hhdet_fec!G36)</f>
        <v>0.86319672968034733</v>
      </c>
      <c r="H36" s="170">
        <f>IF(RES_hhdet_tes!H36=0,"",RES_hhdet_tes!H36/RES_hhdet_fec!H36)</f>
        <v>0.87723454406731871</v>
      </c>
      <c r="I36" s="170">
        <f>IF(RES_hhdet_tes!I36=0,"",RES_hhdet_tes!I36/RES_hhdet_fec!I36)</f>
        <v>0.88800166993273688</v>
      </c>
      <c r="J36" s="170">
        <f>IF(RES_hhdet_tes!J36=0,"",RES_hhdet_tes!J36/RES_hhdet_fec!J36)</f>
        <v>0.88348956190397998</v>
      </c>
      <c r="K36" s="170">
        <f>IF(RES_hhdet_tes!K36=0,"",RES_hhdet_tes!K36/RES_hhdet_fec!K36)</f>
        <v>0.88292608019916807</v>
      </c>
      <c r="L36" s="170">
        <f>IF(RES_hhdet_tes!L36=0,"",RES_hhdet_tes!L36/RES_hhdet_fec!L36)</f>
        <v>0.88965492907746635</v>
      </c>
      <c r="M36" s="170">
        <f>IF(RES_hhdet_tes!M36=0,"",RES_hhdet_tes!M36/RES_hhdet_fec!M36)</f>
        <v>0.88747187905380343</v>
      </c>
      <c r="N36" s="170">
        <f>IF(RES_hhdet_tes!N36=0,"",RES_hhdet_tes!N36/RES_hhdet_fec!N36)</f>
        <v>0.89105429238495037</v>
      </c>
      <c r="O36" s="170">
        <f>IF(RES_hhdet_tes!O36=0,"",RES_hhdet_tes!O36/RES_hhdet_fec!O36)</f>
        <v>0.88929566712238939</v>
      </c>
      <c r="P36" s="170">
        <f>IF(RES_hhdet_tes!P36=0,"",RES_hhdet_tes!P36/RES_hhdet_fec!P36)</f>
        <v>0.89116908863187416</v>
      </c>
      <c r="Q36" s="170">
        <f>IF(RES_hhdet_tes!Q36=0,"",RES_hhdet_tes!Q36/RES_hhdet_fec!Q36)</f>
        <v>0.88517862527463176</v>
      </c>
    </row>
    <row r="37" spans="1:17" ht="12" customHeight="1" x14ac:dyDescent="0.3">
      <c r="A37" s="148" t="s">
        <v>60</v>
      </c>
      <c r="B37" s="73">
        <f>IF(RES_hhdet_tes!B37=0,"",RES_hhdet_tes!B37/RES_hhdet_fec!B37)</f>
        <v>0.7163599874541392</v>
      </c>
      <c r="C37" s="73">
        <f>IF(RES_hhdet_tes!C37=0,"",RES_hhdet_tes!C37/RES_hhdet_fec!C37)</f>
        <v>0.73519259491151812</v>
      </c>
      <c r="D37" s="73">
        <f>IF(RES_hhdet_tes!D37=0,"",RES_hhdet_tes!D37/RES_hhdet_fec!D37)</f>
        <v>0.73823988581523947</v>
      </c>
      <c r="E37" s="73">
        <f>IF(RES_hhdet_tes!E37=0,"",RES_hhdet_tes!E37/RES_hhdet_fec!E37)</f>
        <v>0.75193679443855987</v>
      </c>
      <c r="F37" s="73">
        <f>IF(RES_hhdet_tes!F37=0,"",RES_hhdet_tes!F37/RES_hhdet_fec!F37)</f>
        <v>0.76525365331636197</v>
      </c>
      <c r="G37" s="73">
        <f>IF(RES_hhdet_tes!G37=0,"",RES_hhdet_tes!G37/RES_hhdet_fec!G37)</f>
        <v>0.74290268977786789</v>
      </c>
      <c r="H37" s="73">
        <f>IF(RES_hhdet_tes!H37=0,"",RES_hhdet_tes!H37/RES_hhdet_fec!H37)</f>
        <v>0.77398252790129396</v>
      </c>
      <c r="I37" s="73">
        <f>IF(RES_hhdet_tes!I37=0,"",RES_hhdet_tes!I37/RES_hhdet_fec!I37)</f>
        <v>0.77868618290984914</v>
      </c>
      <c r="J37" s="73">
        <f>IF(RES_hhdet_tes!J37=0,"",RES_hhdet_tes!J37/RES_hhdet_fec!J37)</f>
        <v>0.7874881997824752</v>
      </c>
      <c r="K37" s="73">
        <f>IF(RES_hhdet_tes!K37=0,"",RES_hhdet_tes!K37/RES_hhdet_fec!K37)</f>
        <v>0.79183199086932154</v>
      </c>
      <c r="L37" s="73">
        <f>IF(RES_hhdet_tes!L37=0,"",RES_hhdet_tes!L37/RES_hhdet_fec!L37)</f>
        <v>0.78761728320695024</v>
      </c>
      <c r="M37" s="73">
        <f>IF(RES_hhdet_tes!M37=0,"",RES_hhdet_tes!M37/RES_hhdet_fec!M37)</f>
        <v>0.79517961127934167</v>
      </c>
      <c r="N37" s="73">
        <f>IF(RES_hhdet_tes!N37=0,"",RES_hhdet_tes!N37/RES_hhdet_fec!N37)</f>
        <v>0.79525091721292684</v>
      </c>
      <c r="O37" s="73">
        <f>IF(RES_hhdet_tes!O37=0,"",RES_hhdet_tes!O37/RES_hhdet_fec!O37)</f>
        <v>0.79604590342252968</v>
      </c>
      <c r="P37" s="73">
        <f>IF(RES_hhdet_tes!P37=0,"",RES_hhdet_tes!P37/RES_hhdet_fec!P37)</f>
        <v>0.79118669196195279</v>
      </c>
      <c r="Q37" s="73">
        <f>IF(RES_hhdet_tes!Q37=0,"",RES_hhdet_tes!Q37/RES_hhdet_fec!Q37)</f>
        <v>0.7799500641764282</v>
      </c>
    </row>
    <row r="38" spans="1:17" ht="12" customHeight="1" x14ac:dyDescent="0.3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0.99999999999999967</v>
      </c>
      <c r="D38" s="73">
        <f>IF(RES_hhdet_tes!D38=0,"",RES_hhdet_tes!D38/RES_hhdet_fec!D38)</f>
        <v>1</v>
      </c>
      <c r="E38" s="73">
        <f>IF(RES_hhdet_tes!E38=0,"",RES_hhdet_tes!E38/RES_hhdet_fec!E38)</f>
        <v>1.0000000000000002</v>
      </c>
      <c r="F38" s="73">
        <f>IF(RES_hhdet_tes!F38=0,"",RES_hhdet_tes!F38/RES_hhdet_fec!F38)</f>
        <v>1</v>
      </c>
      <c r="G38" s="73">
        <f>IF(RES_hhdet_tes!G38=0,"",RES_hhdet_tes!G38/RES_hhdet_fec!G38)</f>
        <v>1</v>
      </c>
      <c r="H38" s="73">
        <f>IF(RES_hhdet_tes!H38=0,"",RES_hhdet_tes!H38/RES_hhdet_fec!H38)</f>
        <v>1</v>
      </c>
      <c r="I38" s="73">
        <f>IF(RES_hhdet_tes!I38=0,"",RES_hhdet_tes!I38/RES_hhdet_fec!I38)</f>
        <v>1</v>
      </c>
      <c r="J38" s="73">
        <f>IF(RES_hhdet_tes!J38=0,"",RES_hhdet_tes!J38/RES_hhdet_fec!J38)</f>
        <v>1.0000000000000002</v>
      </c>
      <c r="K38" s="73">
        <f>IF(RES_hhdet_tes!K38=0,"",RES_hhdet_tes!K38/RES_hhdet_fec!K38)</f>
        <v>1</v>
      </c>
      <c r="L38" s="73">
        <f>IF(RES_hhdet_tes!L38=0,"",RES_hhdet_tes!L38/RES_hhdet_fec!L38)</f>
        <v>1.0000000000000002</v>
      </c>
      <c r="M38" s="73">
        <f>IF(RES_hhdet_tes!M38=0,"",RES_hhdet_tes!M38/RES_hhdet_fec!M38)</f>
        <v>1</v>
      </c>
      <c r="N38" s="73">
        <f>IF(RES_hhdet_tes!N38=0,"",RES_hhdet_tes!N38/RES_hhdet_fec!N38)</f>
        <v>1.0000000000000002</v>
      </c>
      <c r="O38" s="73">
        <f>IF(RES_hhdet_tes!O38=0,"",RES_hhdet_tes!O38/RES_hhdet_fec!O38)</f>
        <v>0.99999999999999967</v>
      </c>
      <c r="P38" s="73">
        <f>IF(RES_hhdet_tes!P38=0,"",RES_hhdet_tes!P38/RES_hhdet_fec!P38)</f>
        <v>0.99999999999999989</v>
      </c>
      <c r="Q38" s="73">
        <f>IF(RES_hhdet_tes!Q38=0,"",RES_hhdet_tes!Q38/RES_hhdet_fec!Q38)</f>
        <v>1.0000000000000002</v>
      </c>
    </row>
    <row r="39" spans="1:17" ht="12" customHeight="1" x14ac:dyDescent="0.3">
      <c r="A39" s="158" t="s">
        <v>62</v>
      </c>
      <c r="B39" s="169">
        <f>IF(RES_hhdet_tes!B39=0,"",RES_hhdet_tes!B39/RES_hhdet_fec!B39)</f>
        <v>0.57153783990564588</v>
      </c>
      <c r="C39" s="169">
        <f>IF(RES_hhdet_tes!C39=0,"",RES_hhdet_tes!C39/RES_hhdet_fec!C39)</f>
        <v>0.5938081846402522</v>
      </c>
      <c r="D39" s="169">
        <f>IF(RES_hhdet_tes!D39=0,"",RES_hhdet_tes!D39/RES_hhdet_fec!D39)</f>
        <v>0.60699150996893225</v>
      </c>
      <c r="E39" s="169">
        <f>IF(RES_hhdet_tes!E39=0,"",RES_hhdet_tes!E39/RES_hhdet_fec!E39)</f>
        <v>0.60396944678600761</v>
      </c>
      <c r="F39" s="169">
        <f>IF(RES_hhdet_tes!F39=0,"",RES_hhdet_tes!F39/RES_hhdet_fec!F39)</f>
        <v>0.61453097906458698</v>
      </c>
      <c r="G39" s="169">
        <f>IF(RES_hhdet_tes!G39=0,"",RES_hhdet_tes!G39/RES_hhdet_fec!G39)</f>
        <v>0.62267980526582745</v>
      </c>
      <c r="H39" s="169">
        <f>IF(RES_hhdet_tes!H39=0,"",RES_hhdet_tes!H39/RES_hhdet_fec!H39)</f>
        <v>0.65891479455618396</v>
      </c>
      <c r="I39" s="169">
        <f>IF(RES_hhdet_tes!I39=0,"",RES_hhdet_tes!I39/RES_hhdet_fec!I39)</f>
        <v>0.67724946884928006</v>
      </c>
      <c r="J39" s="169">
        <f>IF(RES_hhdet_tes!J39=0,"",RES_hhdet_tes!J39/RES_hhdet_fec!J39)</f>
        <v>0.66938730321799089</v>
      </c>
      <c r="K39" s="169">
        <f>IF(RES_hhdet_tes!K39=0,"",RES_hhdet_tes!K39/RES_hhdet_fec!K39)</f>
        <v>0.67636731717924226</v>
      </c>
      <c r="L39" s="169">
        <f>IF(RES_hhdet_tes!L39=0,"",RES_hhdet_tes!L39/RES_hhdet_fec!L39)</f>
        <v>0.67079913929032553</v>
      </c>
      <c r="M39" s="169">
        <f>IF(RES_hhdet_tes!M39=0,"",RES_hhdet_tes!M39/RES_hhdet_fec!M39)</f>
        <v>0.68086118701817411</v>
      </c>
      <c r="N39" s="169">
        <f>IF(RES_hhdet_tes!N39=0,"",RES_hhdet_tes!N39/RES_hhdet_fec!N39)</f>
        <v>0.68172043810197058</v>
      </c>
      <c r="O39" s="169">
        <f>IF(RES_hhdet_tes!O39=0,"",RES_hhdet_tes!O39/RES_hhdet_fec!O39)</f>
        <v>0.68546294531949237</v>
      </c>
      <c r="P39" s="169">
        <f>IF(RES_hhdet_tes!P39=0,"",RES_hhdet_tes!P39/RES_hhdet_fec!P39)</f>
        <v>0.69292803805704573</v>
      </c>
      <c r="Q39" s="169">
        <f>IF(RES_hhdet_tes!Q39=0,"",RES_hhdet_tes!Q39/RES_hhdet_fec!Q39)</f>
        <v>0.70332721807740184</v>
      </c>
    </row>
    <row r="40" spans="1:17" ht="12" customHeight="1" x14ac:dyDescent="0.3">
      <c r="A40" s="23" t="s">
        <v>57</v>
      </c>
      <c r="B40" s="73">
        <f>IF(RES_hhdet_tes!B40=0,"",RES_hhdet_tes!B40/RES_hhdet_fec!B40)</f>
        <v>0.40622735965436491</v>
      </c>
      <c r="C40" s="73">
        <f>IF(RES_hhdet_tes!C40=0,"",RES_hhdet_tes!C40/RES_hhdet_fec!C40)</f>
        <v>0.40997902107341228</v>
      </c>
      <c r="D40" s="73">
        <f>IF(RES_hhdet_tes!D40=0,"",RES_hhdet_tes!D40/RES_hhdet_fec!D40)</f>
        <v>0.41261615142704999</v>
      </c>
      <c r="E40" s="73">
        <f>IF(RES_hhdet_tes!E40=0,"",RES_hhdet_tes!E40/RES_hhdet_fec!E40)</f>
        <v>0.4195152391090744</v>
      </c>
      <c r="F40" s="73">
        <f>IF(RES_hhdet_tes!F40=0,"",RES_hhdet_tes!F40/RES_hhdet_fec!F40)</f>
        <v>0.42599118106642436</v>
      </c>
      <c r="G40" s="73">
        <f>IF(RES_hhdet_tes!G40=0,"",RES_hhdet_tes!G40/RES_hhdet_fec!G40)</f>
        <v>0.43255437015725745</v>
      </c>
      <c r="H40" s="73">
        <f>IF(RES_hhdet_tes!H40=0,"",RES_hhdet_tes!H40/RES_hhdet_fec!H40)</f>
        <v>0.44118605534351768</v>
      </c>
      <c r="I40" s="73">
        <f>IF(RES_hhdet_tes!I40=0,"",RES_hhdet_tes!I40/RES_hhdet_fec!I40)</f>
        <v>0.44955582471885025</v>
      </c>
      <c r="J40" s="73">
        <f>IF(RES_hhdet_tes!J40=0,"",RES_hhdet_tes!J40/RES_hhdet_fec!J40)</f>
        <v>0.45706205657531368</v>
      </c>
      <c r="K40" s="73">
        <f>IF(RES_hhdet_tes!K40=0,"",RES_hhdet_tes!K40/RES_hhdet_fec!K40)</f>
        <v>0.45842139904434137</v>
      </c>
      <c r="L40" s="73">
        <f>IF(RES_hhdet_tes!L40=0,"",RES_hhdet_tes!L40/RES_hhdet_fec!L40)</f>
        <v>0.45910494139030594</v>
      </c>
      <c r="M40" s="73">
        <f>IF(RES_hhdet_tes!M40=0,"",RES_hhdet_tes!M40/RES_hhdet_fec!M40)</f>
        <v>0.46196057108359628</v>
      </c>
      <c r="N40" s="73">
        <f>IF(RES_hhdet_tes!N40=0,"",RES_hhdet_tes!N40/RES_hhdet_fec!N40)</f>
        <v>0.46396552563202187</v>
      </c>
      <c r="O40" s="73">
        <f>IF(RES_hhdet_tes!O40=0,"",RES_hhdet_tes!O40/RES_hhdet_fec!O40)</f>
        <v>0.46591398406782164</v>
      </c>
      <c r="P40" s="73">
        <f>IF(RES_hhdet_tes!P40=0,"",RES_hhdet_tes!P40/RES_hhdet_fec!P40)</f>
        <v>0.46718539741212717</v>
      </c>
      <c r="Q40" s="73">
        <f>IF(RES_hhdet_tes!Q40=0,"",RES_hhdet_tes!Q40/RES_hhdet_fec!Q40)</f>
        <v>0.46909996772959073</v>
      </c>
    </row>
    <row r="41" spans="1:17" ht="12" customHeight="1" x14ac:dyDescent="0.3">
      <c r="A41" s="29" t="s">
        <v>140</v>
      </c>
      <c r="B41" s="65">
        <f>IF(RES_hhdet_tes!B41=0,"",RES_hhdet_tes!B41/RES_hhdet_fec!B41)</f>
        <v>0.78905919851015416</v>
      </c>
      <c r="C41" s="65">
        <f>IF(RES_hhdet_tes!C41=0,"",RES_hhdet_tes!C41/RES_hhdet_fec!C41)</f>
        <v>0.79410628393743554</v>
      </c>
      <c r="D41" s="65">
        <f>IF(RES_hhdet_tes!D41=0,"",RES_hhdet_tes!D41/RES_hhdet_fec!D41)</f>
        <v>0.79956380014420803</v>
      </c>
      <c r="E41" s="65">
        <f>IF(RES_hhdet_tes!E41=0,"",RES_hhdet_tes!E41/RES_hhdet_fec!E41)</f>
        <v>0.8024919522144065</v>
      </c>
      <c r="F41" s="65">
        <f>IF(RES_hhdet_tes!F41=0,"",RES_hhdet_tes!F41/RES_hhdet_fec!F41)</f>
        <v>0.80815769670279824</v>
      </c>
      <c r="G41" s="65">
        <f>IF(RES_hhdet_tes!G41=0,"",RES_hhdet_tes!G41/RES_hhdet_fec!G41)</f>
        <v>0.81298721882529046</v>
      </c>
      <c r="H41" s="65">
        <f>IF(RES_hhdet_tes!H41=0,"",RES_hhdet_tes!H41/RES_hhdet_fec!H41)</f>
        <v>0.82018777746537797</v>
      </c>
      <c r="I41" s="65">
        <f>IF(RES_hhdet_tes!I41=0,"",RES_hhdet_tes!I41/RES_hhdet_fec!I41)</f>
        <v>0.82620999952405694</v>
      </c>
      <c r="J41" s="65">
        <f>IF(RES_hhdet_tes!J41=0,"",RES_hhdet_tes!J41/RES_hhdet_fec!J41)</f>
        <v>0.83082145446721289</v>
      </c>
      <c r="K41" s="65">
        <f>IF(RES_hhdet_tes!K41=0,"",RES_hhdet_tes!K41/RES_hhdet_fec!K41)</f>
        <v>0.8332861709199425</v>
      </c>
      <c r="L41" s="65">
        <f>IF(RES_hhdet_tes!L41=0,"",RES_hhdet_tes!L41/RES_hhdet_fec!L41)</f>
        <v>0.8347867934117128</v>
      </c>
      <c r="M41" s="65">
        <f>IF(RES_hhdet_tes!M41=0,"",RES_hhdet_tes!M41/RES_hhdet_fec!M41)</f>
        <v>0.83617396934480603</v>
      </c>
      <c r="N41" s="65">
        <f>IF(RES_hhdet_tes!N41=0,"",RES_hhdet_tes!N41/RES_hhdet_fec!N41)</f>
        <v>0.83779576441947567</v>
      </c>
      <c r="O41" s="65">
        <f>IF(RES_hhdet_tes!O41=0,"",RES_hhdet_tes!O41/RES_hhdet_fec!O41)</f>
        <v>0.84032802690382546</v>
      </c>
      <c r="P41" s="65">
        <f>IF(RES_hhdet_tes!P41=0,"",RES_hhdet_tes!P41/RES_hhdet_fec!P41)</f>
        <v>0.84339022959310528</v>
      </c>
      <c r="Q41" s="65">
        <f>IF(RES_hhdet_tes!Q41=0,"",RES_hhdet_tes!Q41/RES_hhdet_fec!Q41)</f>
        <v>0.84611221525612512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75">
        <f>IF(RES_hhdet_tes!B43=0,"",RES_hhdet_tes!B43/RES_hhdet_fec!B43)</f>
        <v>0.61817021870333755</v>
      </c>
      <c r="C43" s="175">
        <f>IF(RES_hhdet_tes!C43=0,"",RES_hhdet_tes!C43/RES_hhdet_fec!C43)</f>
        <v>0.62320838492855846</v>
      </c>
      <c r="D43" s="175">
        <f>IF(RES_hhdet_tes!D43=0,"",RES_hhdet_tes!D43/RES_hhdet_fec!D43)</f>
        <v>0.62616052484377127</v>
      </c>
      <c r="E43" s="175">
        <f>IF(RES_hhdet_tes!E43=0,"",RES_hhdet_tes!E43/RES_hhdet_fec!E43)</f>
        <v>0.62864606652522403</v>
      </c>
      <c r="F43" s="175">
        <f>IF(RES_hhdet_tes!F43=0,"",RES_hhdet_tes!F43/RES_hhdet_fec!F43)</f>
        <v>0.63076810527941973</v>
      </c>
      <c r="G43" s="175">
        <f>IF(RES_hhdet_tes!G43=0,"",RES_hhdet_tes!G43/RES_hhdet_fec!G43)</f>
        <v>0.63474707718610612</v>
      </c>
      <c r="H43" s="175">
        <f>IF(RES_hhdet_tes!H43=0,"",RES_hhdet_tes!H43/RES_hhdet_fec!H43)</f>
        <v>0.64165704918237521</v>
      </c>
      <c r="I43" s="175">
        <f>IF(RES_hhdet_tes!I43=0,"",RES_hhdet_tes!I43/RES_hhdet_fec!I43)</f>
        <v>0.64630099797732932</v>
      </c>
      <c r="J43" s="175">
        <f>IF(RES_hhdet_tes!J43=0,"",RES_hhdet_tes!J43/RES_hhdet_fec!J43)</f>
        <v>0.65157279464638507</v>
      </c>
      <c r="K43" s="175">
        <f>IF(RES_hhdet_tes!K43=0,"",RES_hhdet_tes!K43/RES_hhdet_fec!K43)</f>
        <v>0.65873637142421493</v>
      </c>
      <c r="L43" s="175">
        <f>IF(RES_hhdet_tes!L43=0,"",RES_hhdet_tes!L43/RES_hhdet_fec!L43)</f>
        <v>0.66605730475783553</v>
      </c>
      <c r="M43" s="175">
        <f>IF(RES_hhdet_tes!M43=0,"",RES_hhdet_tes!M43/RES_hhdet_fec!M43)</f>
        <v>0.67103834193207812</v>
      </c>
      <c r="N43" s="175">
        <f>IF(RES_hhdet_tes!N43=0,"",RES_hhdet_tes!N43/RES_hhdet_fec!N43)</f>
        <v>0.68005463254888066</v>
      </c>
      <c r="O43" s="175">
        <f>IF(RES_hhdet_tes!O43=0,"",RES_hhdet_tes!O43/RES_hhdet_fec!O43)</f>
        <v>0.68693763249338391</v>
      </c>
      <c r="P43" s="175">
        <f>IF(RES_hhdet_tes!P43=0,"",RES_hhdet_tes!P43/RES_hhdet_fec!P43)</f>
        <v>0.69294348636757908</v>
      </c>
      <c r="Q43" s="175">
        <f>IF(RES_hhdet_tes!Q43=0,"",RES_hhdet_tes!Q43/RES_hhdet_fec!Q43)</f>
        <v>0.69752810904614126</v>
      </c>
    </row>
    <row r="44" spans="1:17" ht="12.9" customHeight="1" x14ac:dyDescent="0.3">
      <c r="A44" s="158" t="s">
        <v>65</v>
      </c>
      <c r="B44" s="169">
        <f>IF(RES_hhdet_tes!B44=0,"",RES_hhdet_tes!B44/RES_hhdet_fec!B44)</f>
        <v>0.61652340445597187</v>
      </c>
      <c r="C44" s="169">
        <f>IF(RES_hhdet_tes!C44=0,"",RES_hhdet_tes!C44/RES_hhdet_fec!C44)</f>
        <v>0.62186129826421599</v>
      </c>
      <c r="D44" s="169">
        <f>IF(RES_hhdet_tes!D44=0,"",RES_hhdet_tes!D44/RES_hhdet_fec!D44)</f>
        <v>0.62342250503614771</v>
      </c>
      <c r="E44" s="169">
        <f>IF(RES_hhdet_tes!E44=0,"",RES_hhdet_tes!E44/RES_hhdet_fec!E44)</f>
        <v>0.62504458920239869</v>
      </c>
      <c r="F44" s="169">
        <f>IF(RES_hhdet_tes!F44=0,"",RES_hhdet_tes!F44/RES_hhdet_fec!F44)</f>
        <v>0.62707149212056779</v>
      </c>
      <c r="G44" s="169">
        <f>IF(RES_hhdet_tes!G44=0,"",RES_hhdet_tes!G44/RES_hhdet_fec!G44)</f>
        <v>0.63055364921985713</v>
      </c>
      <c r="H44" s="169">
        <f>IF(RES_hhdet_tes!H44=0,"",RES_hhdet_tes!H44/RES_hhdet_fec!H44)</f>
        <v>0.63692798438365017</v>
      </c>
      <c r="I44" s="169">
        <f>IF(RES_hhdet_tes!I44=0,"",RES_hhdet_tes!I44/RES_hhdet_fec!I44)</f>
        <v>0.6355848842712114</v>
      </c>
      <c r="J44" s="169">
        <f>IF(RES_hhdet_tes!J44=0,"",RES_hhdet_tes!J44/RES_hhdet_fec!J44)</f>
        <v>0.64510056067296717</v>
      </c>
      <c r="K44" s="169">
        <f>IF(RES_hhdet_tes!K44=0,"",RES_hhdet_tes!K44/RES_hhdet_fec!K44)</f>
        <v>0.65006386268520377</v>
      </c>
      <c r="L44" s="169">
        <f>IF(RES_hhdet_tes!L44=0,"",RES_hhdet_tes!L44/RES_hhdet_fec!L44)</f>
        <v>0.65750852696425832</v>
      </c>
      <c r="M44" s="169">
        <f>IF(RES_hhdet_tes!M44=0,"",RES_hhdet_tes!M44/RES_hhdet_fec!M44)</f>
        <v>0.66131125261035306</v>
      </c>
      <c r="N44" s="169">
        <f>IF(RES_hhdet_tes!N44=0,"",RES_hhdet_tes!N44/RES_hhdet_fec!N44)</f>
        <v>0.67182505716844498</v>
      </c>
      <c r="O44" s="169">
        <f>IF(RES_hhdet_tes!O44=0,"",RES_hhdet_tes!O44/RES_hhdet_fec!O44)</f>
        <v>0.68189896861480837</v>
      </c>
      <c r="P44" s="169">
        <f>IF(RES_hhdet_tes!P44=0,"",RES_hhdet_tes!P44/RES_hhdet_fec!P44)</f>
        <v>0.68791925269405307</v>
      </c>
      <c r="Q44" s="169">
        <f>IF(RES_hhdet_tes!Q44=0,"",RES_hhdet_tes!Q44/RES_hhdet_fec!Q44)</f>
        <v>0.69116335838119047</v>
      </c>
    </row>
    <row r="45" spans="1:17" ht="12" customHeight="1" x14ac:dyDescent="0.3">
      <c r="A45" s="23" t="s">
        <v>166</v>
      </c>
      <c r="B45" s="73">
        <f>IF(RES_hhdet_tes!B45=0,"",RES_hhdet_tes!B45/RES_hhdet_fec!B45)</f>
        <v>0.61058797519546737</v>
      </c>
      <c r="C45" s="73">
        <f>IF(RES_hhdet_tes!C45=0,"",RES_hhdet_tes!C45/RES_hhdet_fec!C45)</f>
        <v>0.61601804539085114</v>
      </c>
      <c r="D45" s="73">
        <f>IF(RES_hhdet_tes!D45=0,"",RES_hhdet_tes!D45/RES_hhdet_fec!D45)</f>
        <v>0.61706555644827576</v>
      </c>
      <c r="E45" s="73">
        <f>IF(RES_hhdet_tes!E45=0,"",RES_hhdet_tes!E45/RES_hhdet_fec!E45)</f>
        <v>0.61862231113954413</v>
      </c>
      <c r="F45" s="73">
        <f>IF(RES_hhdet_tes!F45=0,"",RES_hhdet_tes!F45/RES_hhdet_fec!F45)</f>
        <v>0.62016604966975319</v>
      </c>
      <c r="G45" s="73">
        <f>IF(RES_hhdet_tes!G45=0,"",RES_hhdet_tes!G45/RES_hhdet_fec!G45)</f>
        <v>0.62429192485377794</v>
      </c>
      <c r="H45" s="73">
        <f>IF(RES_hhdet_tes!H45=0,"",RES_hhdet_tes!H45/RES_hhdet_fec!H45)</f>
        <v>0.63084436478177019</v>
      </c>
      <c r="I45" s="73">
        <f>IF(RES_hhdet_tes!I45=0,"",RES_hhdet_tes!I45/RES_hhdet_fec!I45)</f>
        <v>0.62855755934493196</v>
      </c>
      <c r="J45" s="73">
        <f>IF(RES_hhdet_tes!J45=0,"",RES_hhdet_tes!J45/RES_hhdet_fec!J45)</f>
        <v>0.63996310033490522</v>
      </c>
      <c r="K45" s="73">
        <f>IF(RES_hhdet_tes!K45=0,"",RES_hhdet_tes!K45/RES_hhdet_fec!K45)</f>
        <v>0.64505108423316815</v>
      </c>
      <c r="L45" s="73">
        <f>IF(RES_hhdet_tes!L45=0,"",RES_hhdet_tes!L45/RES_hhdet_fec!L45)</f>
        <v>0.65162558720309471</v>
      </c>
      <c r="M45" s="73">
        <f>IF(RES_hhdet_tes!M45=0,"",RES_hhdet_tes!M45/RES_hhdet_fec!M45)</f>
        <v>0.65557683773720832</v>
      </c>
      <c r="N45" s="73">
        <f>IF(RES_hhdet_tes!N45=0,"",RES_hhdet_tes!N45/RES_hhdet_fec!N45)</f>
        <v>0.66500172943389269</v>
      </c>
      <c r="O45" s="73">
        <f>IF(RES_hhdet_tes!O45=0,"",RES_hhdet_tes!O45/RES_hhdet_fec!O45)</f>
        <v>0.67530228957313598</v>
      </c>
      <c r="P45" s="73">
        <f>IF(RES_hhdet_tes!P45=0,"",RES_hhdet_tes!P45/RES_hhdet_fec!P45)</f>
        <v>0.68161055004210158</v>
      </c>
      <c r="Q45" s="73">
        <f>IF(RES_hhdet_tes!Q45=0,"",RES_hhdet_tes!Q45/RES_hhdet_fec!Q45)</f>
        <v>0.68462634527436095</v>
      </c>
    </row>
    <row r="46" spans="1:17" ht="12" customHeight="1" x14ac:dyDescent="0.3">
      <c r="A46" s="23" t="s">
        <v>60</v>
      </c>
      <c r="B46" s="73">
        <f>IF(RES_hhdet_tes!B46=0,"",RES_hhdet_tes!B46/RES_hhdet_fec!B46)</f>
        <v>1</v>
      </c>
      <c r="C46" s="73">
        <f>IF(RES_hhdet_tes!C46=0,"",RES_hhdet_tes!C46/RES_hhdet_fec!C46)</f>
        <v>1.0000000000000002</v>
      </c>
      <c r="D46" s="73">
        <f>IF(RES_hhdet_tes!D46=0,"",RES_hhdet_tes!D46/RES_hhdet_fec!D46)</f>
        <v>1</v>
      </c>
      <c r="E46" s="73">
        <f>IF(RES_hhdet_tes!E46=0,"",RES_hhdet_tes!E46/RES_hhdet_fec!E46)</f>
        <v>1</v>
      </c>
      <c r="F46" s="73">
        <f>IF(RES_hhdet_tes!F46=0,"",RES_hhdet_tes!F46/RES_hhdet_fec!F46)</f>
        <v>1</v>
      </c>
      <c r="G46" s="73">
        <f>IF(RES_hhdet_tes!G46=0,"",RES_hhdet_tes!G46/RES_hhdet_fec!G46)</f>
        <v>0.99999999999999967</v>
      </c>
      <c r="H46" s="73">
        <f>IF(RES_hhdet_tes!H46=0,"",RES_hhdet_tes!H46/RES_hhdet_fec!H46)</f>
        <v>1</v>
      </c>
      <c r="I46" s="73">
        <f>IF(RES_hhdet_tes!I46=0,"",RES_hhdet_tes!I46/RES_hhdet_fec!I46)</f>
        <v>1</v>
      </c>
      <c r="J46" s="73">
        <f>IF(RES_hhdet_tes!J46=0,"",RES_hhdet_tes!J46/RES_hhdet_fec!J46)</f>
        <v>0.99999999999999978</v>
      </c>
      <c r="K46" s="73">
        <f>IF(RES_hhdet_tes!K46=0,"",RES_hhdet_tes!K46/RES_hhdet_fec!K46)</f>
        <v>0.99999999999999989</v>
      </c>
      <c r="L46" s="73">
        <f>IF(RES_hhdet_tes!L46=0,"",RES_hhdet_tes!L46/RES_hhdet_fec!L46)</f>
        <v>0.99999999999999978</v>
      </c>
      <c r="M46" s="73">
        <f>IF(RES_hhdet_tes!M46=0,"",RES_hhdet_tes!M46/RES_hhdet_fec!M46)</f>
        <v>1.0000000000000002</v>
      </c>
      <c r="N46" s="73">
        <f>IF(RES_hhdet_tes!N46=0,"",RES_hhdet_tes!N46/RES_hhdet_fec!N46)</f>
        <v>0.99999999999999978</v>
      </c>
      <c r="O46" s="73">
        <f>IF(RES_hhdet_tes!O46=0,"",RES_hhdet_tes!O46/RES_hhdet_fec!O46)</f>
        <v>1.0000000000000002</v>
      </c>
      <c r="P46" s="73">
        <f>IF(RES_hhdet_tes!P46=0,"",RES_hhdet_tes!P46/RES_hhdet_fec!P46)</f>
        <v>1.0000000000000004</v>
      </c>
      <c r="Q46" s="73">
        <f>IF(RES_hhdet_tes!Q46=0,"",RES_hhdet_tes!Q46/RES_hhdet_fec!Q46)</f>
        <v>0.99999999999999967</v>
      </c>
    </row>
    <row r="47" spans="1:17" ht="12.9" customHeight="1" x14ac:dyDescent="0.3">
      <c r="A47" s="158" t="s">
        <v>112</v>
      </c>
      <c r="B47" s="169">
        <f>IF(RES_hhdet_tes!B47=0,"",RES_hhdet_tes!B47/RES_hhdet_fec!B47)</f>
        <v>1.5637786887922498</v>
      </c>
      <c r="C47" s="169">
        <f>IF(RES_hhdet_tes!C47=0,"",RES_hhdet_tes!C47/RES_hhdet_fec!C47)</f>
        <v>1.6240738959104344</v>
      </c>
      <c r="D47" s="169">
        <f>IF(RES_hhdet_tes!D47=0,"",RES_hhdet_tes!D47/RES_hhdet_fec!D47)</f>
        <v>1.6705273352483299</v>
      </c>
      <c r="E47" s="169">
        <f>IF(RES_hhdet_tes!E47=0,"",RES_hhdet_tes!E47/RES_hhdet_fec!E47)</f>
        <v>1.7197978168908055</v>
      </c>
      <c r="F47" s="169">
        <f>IF(RES_hhdet_tes!F47=0,"",RES_hhdet_tes!F47/RES_hhdet_fec!F47)</f>
        <v>1.7748698253394348</v>
      </c>
      <c r="G47" s="169">
        <f>IF(RES_hhdet_tes!G47=0,"",RES_hhdet_tes!G47/RES_hhdet_fec!G47)</f>
        <v>1.8263010840532998</v>
      </c>
      <c r="H47" s="169">
        <f>IF(RES_hhdet_tes!H47=0,"",RES_hhdet_tes!H47/RES_hhdet_fec!H47)</f>
        <v>1.8811178188595454</v>
      </c>
      <c r="I47" s="169">
        <f>IF(RES_hhdet_tes!I47=0,"",RES_hhdet_tes!I47/RES_hhdet_fec!I47)</f>
        <v>1.9499432559279868</v>
      </c>
      <c r="J47" s="169">
        <f>IF(RES_hhdet_tes!J47=0,"",RES_hhdet_tes!J47/RES_hhdet_fec!J47)</f>
        <v>2.0339323323379705</v>
      </c>
      <c r="K47" s="169">
        <f>IF(RES_hhdet_tes!K47=0,"",RES_hhdet_tes!K47/RES_hhdet_fec!K47)</f>
        <v>2.1727798064575139</v>
      </c>
      <c r="L47" s="169">
        <f>IF(RES_hhdet_tes!L47=0,"",RES_hhdet_tes!L47/RES_hhdet_fec!L47)</f>
        <v>2.2844224767103993</v>
      </c>
      <c r="M47" s="169">
        <f>IF(RES_hhdet_tes!M47=0,"",RES_hhdet_tes!M47/RES_hhdet_fec!M47)</f>
        <v>2.4116661051191555</v>
      </c>
      <c r="N47" s="169">
        <f>IF(RES_hhdet_tes!N47=0,"",RES_hhdet_tes!N47/RES_hhdet_fec!N47)</f>
        <v>2.5259912608438357</v>
      </c>
      <c r="O47" s="169">
        <f>IF(RES_hhdet_tes!O47=0,"",RES_hhdet_tes!O47/RES_hhdet_fec!O47)</f>
        <v>2.6477664893036152</v>
      </c>
      <c r="P47" s="169">
        <f>IF(RES_hhdet_tes!P47=0,"",RES_hhdet_tes!P47/RES_hhdet_fec!P47)</f>
        <v>2.8020990597699731</v>
      </c>
      <c r="Q47" s="169">
        <f>IF(RES_hhdet_tes!Q47=0,"",RES_hhdet_tes!Q47/RES_hhdet_fec!Q47)</f>
        <v>2.9539978724418692</v>
      </c>
    </row>
    <row r="48" spans="1:17" ht="12" customHeight="1" x14ac:dyDescent="0.3">
      <c r="A48" s="23" t="s">
        <v>60</v>
      </c>
      <c r="B48" s="73">
        <f>IF(RES_hhdet_tes!B48=0,"",RES_hhdet_tes!B48/RES_hhdet_fec!B48)</f>
        <v>1.5637786887922498</v>
      </c>
      <c r="C48" s="73">
        <f>IF(RES_hhdet_tes!C48=0,"",RES_hhdet_tes!C48/RES_hhdet_fec!C48)</f>
        <v>1.6240738959104344</v>
      </c>
      <c r="D48" s="73">
        <f>IF(RES_hhdet_tes!D48=0,"",RES_hhdet_tes!D48/RES_hhdet_fec!D48)</f>
        <v>1.6705273352483299</v>
      </c>
      <c r="E48" s="73">
        <f>IF(RES_hhdet_tes!E48=0,"",RES_hhdet_tes!E48/RES_hhdet_fec!E48)</f>
        <v>1.7197978168908055</v>
      </c>
      <c r="F48" s="73">
        <f>IF(RES_hhdet_tes!F48=0,"",RES_hhdet_tes!F48/RES_hhdet_fec!F48)</f>
        <v>1.7748698253394348</v>
      </c>
      <c r="G48" s="73">
        <f>IF(RES_hhdet_tes!G48=0,"",RES_hhdet_tes!G48/RES_hhdet_fec!G48)</f>
        <v>1.8263010840532998</v>
      </c>
      <c r="H48" s="73">
        <f>IF(RES_hhdet_tes!H48=0,"",RES_hhdet_tes!H48/RES_hhdet_fec!H48)</f>
        <v>1.8811178188595454</v>
      </c>
      <c r="I48" s="73">
        <f>IF(RES_hhdet_tes!I48=0,"",RES_hhdet_tes!I48/RES_hhdet_fec!I48)</f>
        <v>1.9499432559279868</v>
      </c>
      <c r="J48" s="73">
        <f>IF(RES_hhdet_tes!J48=0,"",RES_hhdet_tes!J48/RES_hhdet_fec!J48)</f>
        <v>2.0339323323379705</v>
      </c>
      <c r="K48" s="73">
        <f>IF(RES_hhdet_tes!K48=0,"",RES_hhdet_tes!K48/RES_hhdet_fec!K48)</f>
        <v>2.1727798064575139</v>
      </c>
      <c r="L48" s="73">
        <f>IF(RES_hhdet_tes!L48=0,"",RES_hhdet_tes!L48/RES_hhdet_fec!L48)</f>
        <v>2.2844224767103993</v>
      </c>
      <c r="M48" s="73">
        <f>IF(RES_hhdet_tes!M48=0,"",RES_hhdet_tes!M48/RES_hhdet_fec!M48)</f>
        <v>2.4116661051191555</v>
      </c>
      <c r="N48" s="73">
        <f>IF(RES_hhdet_tes!N48=0,"",RES_hhdet_tes!N48/RES_hhdet_fec!N48)</f>
        <v>2.5259912608438357</v>
      </c>
      <c r="O48" s="73">
        <f>IF(RES_hhdet_tes!O48=0,"",RES_hhdet_tes!O48/RES_hhdet_fec!O48)</f>
        <v>2.6477664893036152</v>
      </c>
      <c r="P48" s="73">
        <f>IF(RES_hhdet_tes!P48=0,"",RES_hhdet_tes!P48/RES_hhdet_fec!P48)</f>
        <v>2.8020990597699731</v>
      </c>
      <c r="Q48" s="73">
        <f>IF(RES_hhdet_tes!Q48=0,"",RES_hhdet_tes!Q48/RES_hhdet_fec!Q48)</f>
        <v>2.9539978724418692</v>
      </c>
    </row>
    <row r="49" spans="1:17" ht="12" customHeight="1" x14ac:dyDescent="0.3">
      <c r="A49" s="158" t="s">
        <v>63</v>
      </c>
      <c r="B49" s="169">
        <f>IF(RES_hhdet_tes!B49=0,"",RES_hhdet_tes!B49/RES_hhdet_fec!B49)</f>
        <v>0.59500569142442128</v>
      </c>
      <c r="C49" s="169">
        <f>IF(RES_hhdet_tes!C49=0,"",RES_hhdet_tes!C49/RES_hhdet_fec!C49)</f>
        <v>0.59505083761667121</v>
      </c>
      <c r="D49" s="169">
        <f>IF(RES_hhdet_tes!D49=0,"",RES_hhdet_tes!D49/RES_hhdet_fec!D49)</f>
        <v>0.59700003180309835</v>
      </c>
      <c r="E49" s="169">
        <f>IF(RES_hhdet_tes!E49=0,"",RES_hhdet_tes!E49/RES_hhdet_fec!E49)</f>
        <v>0.59965798280257121</v>
      </c>
      <c r="F49" s="169">
        <f>IF(RES_hhdet_tes!F49=0,"",RES_hhdet_tes!F49/RES_hhdet_fec!F49)</f>
        <v>0.60117337810135607</v>
      </c>
      <c r="G49" s="169">
        <f>IF(RES_hhdet_tes!G49=0,"",RES_hhdet_tes!G49/RES_hhdet_fec!G49)</f>
        <v>0.60263000438708214</v>
      </c>
      <c r="H49" s="169">
        <f>IF(RES_hhdet_tes!H49=0,"",RES_hhdet_tes!H49/RES_hhdet_fec!H49)</f>
        <v>0.60465769168993988</v>
      </c>
      <c r="I49" s="169">
        <f>IF(RES_hhdet_tes!I49=0,"",RES_hhdet_tes!I49/RES_hhdet_fec!I49)</f>
        <v>0.61823895564112563</v>
      </c>
      <c r="J49" s="169">
        <f>IF(RES_hhdet_tes!J49=0,"",RES_hhdet_tes!J49/RES_hhdet_fec!J49)</f>
        <v>0.61203300184327813</v>
      </c>
      <c r="K49" s="169">
        <f>IF(RES_hhdet_tes!K49=0,"",RES_hhdet_tes!K49/RES_hhdet_fec!K49)</f>
        <v>0.61958850935351306</v>
      </c>
      <c r="L49" s="169">
        <f>IF(RES_hhdet_tes!L49=0,"",RES_hhdet_tes!L49/RES_hhdet_fec!L49)</f>
        <v>0.62664773773153215</v>
      </c>
      <c r="M49" s="169">
        <f>IF(RES_hhdet_tes!M49=0,"",RES_hhdet_tes!M49/RES_hhdet_fec!M49)</f>
        <v>0.62711489012876365</v>
      </c>
      <c r="N49" s="169">
        <f>IF(RES_hhdet_tes!N49=0,"",RES_hhdet_tes!N49/RES_hhdet_fec!N49)</f>
        <v>0.63078386984867763</v>
      </c>
      <c r="O49" s="169">
        <f>IF(RES_hhdet_tes!O49=0,"",RES_hhdet_tes!O49/RES_hhdet_fec!O49)</f>
        <v>0.63186486840909384</v>
      </c>
      <c r="P49" s="169">
        <f>IF(RES_hhdet_tes!P49=0,"",RES_hhdet_tes!P49/RES_hhdet_fec!P49)</f>
        <v>0.63167797979238316</v>
      </c>
      <c r="Q49" s="169">
        <f>IF(RES_hhdet_tes!Q49=0,"",RES_hhdet_tes!Q49/RES_hhdet_fec!Q49)</f>
        <v>0.63440457492101832</v>
      </c>
    </row>
    <row r="50" spans="1:17" ht="12" customHeight="1" x14ac:dyDescent="0.3">
      <c r="A50" s="167" t="s">
        <v>165</v>
      </c>
      <c r="B50" s="174">
        <f>IF(RES_hhdet_tes!B50=0,"",RES_hhdet_tes!B50/RES_hhdet_fec!B50)</f>
        <v>0.54003794246632431</v>
      </c>
      <c r="C50" s="174">
        <f>IF(RES_hhdet_tes!C50=0,"",RES_hhdet_tes!C50/RES_hhdet_fec!C50)</f>
        <v>0.543125306204707</v>
      </c>
      <c r="D50" s="174">
        <f>IF(RES_hhdet_tes!D50=0,"",RES_hhdet_tes!D50/RES_hhdet_fec!D50)</f>
        <v>0.54337674797508739</v>
      </c>
      <c r="E50" s="174">
        <f>IF(RES_hhdet_tes!E50=0,"",RES_hhdet_tes!E50/RES_hhdet_fec!E50)</f>
        <v>0.5454739040094353</v>
      </c>
      <c r="F50" s="174">
        <f>IF(RES_hhdet_tes!F50=0,"",RES_hhdet_tes!F50/RES_hhdet_fec!F50)</f>
        <v>0.54602067024135537</v>
      </c>
      <c r="G50" s="174">
        <f>IF(RES_hhdet_tes!G50=0,"",RES_hhdet_tes!G50/RES_hhdet_fec!G50)</f>
        <v>0.54873143750195774</v>
      </c>
      <c r="H50" s="174">
        <f>IF(RES_hhdet_tes!H50=0,"",RES_hhdet_tes!H50/RES_hhdet_fec!H50)</f>
        <v>0.55280606177128289</v>
      </c>
      <c r="I50" s="174">
        <f>IF(RES_hhdet_tes!I50=0,"",RES_hhdet_tes!I50/RES_hhdet_fec!I50)</f>
        <v>0.55164400888334642</v>
      </c>
      <c r="J50" s="174">
        <f>IF(RES_hhdet_tes!J50=0,"",RES_hhdet_tes!J50/RES_hhdet_fec!J50)</f>
        <v>0.55940961510887399</v>
      </c>
      <c r="K50" s="174">
        <f>IF(RES_hhdet_tes!K50=0,"",RES_hhdet_tes!K50/RES_hhdet_fec!K50)</f>
        <v>0.56111680787253237</v>
      </c>
      <c r="L50" s="174">
        <f>IF(RES_hhdet_tes!L50=0,"",RES_hhdet_tes!L50/RES_hhdet_fec!L50)</f>
        <v>0.56512216992423736</v>
      </c>
      <c r="M50" s="174">
        <f>IF(RES_hhdet_tes!M50=0,"",RES_hhdet_tes!M50/RES_hhdet_fec!M50)</f>
        <v>0.56697249925791515</v>
      </c>
      <c r="N50" s="174">
        <f>IF(RES_hhdet_tes!N50=0,"",RES_hhdet_tes!N50/RES_hhdet_fec!N50)</f>
        <v>0.57148699326948316</v>
      </c>
      <c r="O50" s="174">
        <f>IF(RES_hhdet_tes!O50=0,"",RES_hhdet_tes!O50/RES_hhdet_fec!O50)</f>
        <v>0.57441824905434069</v>
      </c>
      <c r="P50" s="174">
        <f>IF(RES_hhdet_tes!P50=0,"",RES_hhdet_tes!P50/RES_hhdet_fec!P50)</f>
        <v>0.57825887319551317</v>
      </c>
      <c r="Q50" s="174">
        <f>IF(RES_hhdet_tes!Q50=0,"",RES_hhdet_tes!Q50/RES_hhdet_fec!Q50)</f>
        <v>0.57995900588793892</v>
      </c>
    </row>
    <row r="51" spans="1:17" ht="12" customHeight="1" x14ac:dyDescent="0.3">
      <c r="A51" s="167" t="s">
        <v>164</v>
      </c>
      <c r="B51" s="174">
        <f>IF(RES_hhdet_tes!B51=0,"",RES_hhdet_tes!B51/RES_hhdet_fec!B51)</f>
        <v>0.67711674246389886</v>
      </c>
      <c r="C51" s="174">
        <f>IF(RES_hhdet_tes!C51=0,"",RES_hhdet_tes!C51/RES_hhdet_fec!C51)</f>
        <v>0.68205407282409114</v>
      </c>
      <c r="D51" s="174">
        <f>IF(RES_hhdet_tes!D51=0,"",RES_hhdet_tes!D51/RES_hhdet_fec!D51)</f>
        <v>0.68211575569656613</v>
      </c>
      <c r="E51" s="174">
        <f>IF(RES_hhdet_tes!E51=0,"",RES_hhdet_tes!E51/RES_hhdet_fec!E51)</f>
        <v>0.6835855162737452</v>
      </c>
      <c r="F51" s="174">
        <f>IF(RES_hhdet_tes!F51=0,"",RES_hhdet_tes!F51/RES_hhdet_fec!F51)</f>
        <v>0.6882315151155125</v>
      </c>
      <c r="G51" s="174">
        <f>IF(RES_hhdet_tes!G51=0,"",RES_hhdet_tes!G51/RES_hhdet_fec!G51)</f>
        <v>0.68891830623824346</v>
      </c>
      <c r="H51" s="174">
        <f>IF(RES_hhdet_tes!H51=0,"",RES_hhdet_tes!H51/RES_hhdet_fec!H51)</f>
        <v>0.69432467287330812</v>
      </c>
      <c r="I51" s="174">
        <f>IF(RES_hhdet_tes!I51=0,"",RES_hhdet_tes!I51/RES_hhdet_fec!I51)</f>
        <v>0.70078079836118679</v>
      </c>
      <c r="J51" s="174">
        <f>IF(RES_hhdet_tes!J51=0,"",RES_hhdet_tes!J51/RES_hhdet_fec!J51)</f>
        <v>0.70584289650046228</v>
      </c>
      <c r="K51" s="174">
        <f>IF(RES_hhdet_tes!K51=0,"",RES_hhdet_tes!K51/RES_hhdet_fec!K51)</f>
        <v>0.70763921998209633</v>
      </c>
      <c r="L51" s="174">
        <f>IF(RES_hhdet_tes!L51=0,"",RES_hhdet_tes!L51/RES_hhdet_fec!L51)</f>
        <v>0.70888279171394175</v>
      </c>
      <c r="M51" s="174">
        <f>IF(RES_hhdet_tes!M51=0,"",RES_hhdet_tes!M51/RES_hhdet_fec!M51)</f>
        <v>0.70912301403619105</v>
      </c>
      <c r="N51" s="174">
        <f>IF(RES_hhdet_tes!N51=0,"",RES_hhdet_tes!N51/RES_hhdet_fec!N51)</f>
        <v>0.71052920579428713</v>
      </c>
      <c r="O51" s="174">
        <f>IF(RES_hhdet_tes!O51=0,"",RES_hhdet_tes!O51/RES_hhdet_fec!O51)</f>
        <v>0.70948502258125745</v>
      </c>
      <c r="P51" s="174">
        <f>IF(RES_hhdet_tes!P51=0,"",RES_hhdet_tes!P51/RES_hhdet_fec!P51)</f>
        <v>0.71446269164917597</v>
      </c>
      <c r="Q51" s="174">
        <f>IF(RES_hhdet_tes!Q51=0,"",RES_hhdet_tes!Q51/RES_hhdet_fec!Q51)</f>
        <v>0.71701693074333084</v>
      </c>
    </row>
    <row r="52" spans="1:17" ht="12" customHeight="1" x14ac:dyDescent="0.3">
      <c r="A52" s="166" t="s">
        <v>163</v>
      </c>
      <c r="B52" s="173">
        <f>IF(RES_hhdet_tes!B52=0,"",RES_hhdet_tes!B52/RES_hhdet_fec!B52)</f>
        <v>0.56023668848630981</v>
      </c>
      <c r="C52" s="173">
        <f>IF(RES_hhdet_tes!C52=0,"",RES_hhdet_tes!C52/RES_hhdet_fec!C52)</f>
        <v>0.57139351895770829</v>
      </c>
      <c r="D52" s="173">
        <f>IF(RES_hhdet_tes!D52=0,"",RES_hhdet_tes!D52/RES_hhdet_fec!D52)</f>
        <v>0.57337530239581225</v>
      </c>
      <c r="E52" s="173">
        <f>IF(RES_hhdet_tes!E52=0,"",RES_hhdet_tes!E52/RES_hhdet_fec!E52)</f>
        <v>0.58131111108611977</v>
      </c>
      <c r="F52" s="173">
        <f>IF(RES_hhdet_tes!F52=0,"",RES_hhdet_tes!F52/RES_hhdet_fec!F52)</f>
        <v>0.5824750374415818</v>
      </c>
      <c r="G52" s="173">
        <f>IF(RES_hhdet_tes!G52=0,"",RES_hhdet_tes!G52/RES_hhdet_fec!G52)</f>
        <v>0.5874098604124226</v>
      </c>
      <c r="H52" s="173">
        <f>IF(RES_hhdet_tes!H52=0,"",RES_hhdet_tes!H52/RES_hhdet_fec!H52)</f>
        <v>0.5953727810256717</v>
      </c>
      <c r="I52" s="173">
        <f>IF(RES_hhdet_tes!I52=0,"",RES_hhdet_tes!I52/RES_hhdet_fec!I52)</f>
        <v>0.5933884103073489</v>
      </c>
      <c r="J52" s="173">
        <f>IF(RES_hhdet_tes!J52=0,"",RES_hhdet_tes!J52/RES_hhdet_fec!J52)</f>
        <v>0.60408129059178672</v>
      </c>
      <c r="K52" s="173">
        <f>IF(RES_hhdet_tes!K52=0,"",RES_hhdet_tes!K52/RES_hhdet_fec!K52)</f>
        <v>0.60464648136138111</v>
      </c>
      <c r="L52" s="173">
        <f>IF(RES_hhdet_tes!L52=0,"",RES_hhdet_tes!L52/RES_hhdet_fec!L52)</f>
        <v>0.60486088371731983</v>
      </c>
      <c r="M52" s="173">
        <f>IF(RES_hhdet_tes!M52=0,"",RES_hhdet_tes!M52/RES_hhdet_fec!M52)</f>
        <v>0.60874066988339171</v>
      </c>
      <c r="N52" s="173">
        <f>IF(RES_hhdet_tes!N52=0,"",RES_hhdet_tes!N52/RES_hhdet_fec!N52)</f>
        <v>0.61139413170118051</v>
      </c>
      <c r="O52" s="173">
        <f>IF(RES_hhdet_tes!O52=0,"",RES_hhdet_tes!O52/RES_hhdet_fec!O52)</f>
        <v>0.6145386732487691</v>
      </c>
      <c r="P52" s="173">
        <f>IF(RES_hhdet_tes!P52=0,"",RES_hhdet_tes!P52/RES_hhdet_fec!P52)</f>
        <v>0.61703645873861668</v>
      </c>
      <c r="Q52" s="173">
        <f>IF(RES_hhdet_tes!Q52=0,"",RES_hhdet_tes!Q52/RES_hhdet_fec!Q52)</f>
        <v>0.61725732703356018</v>
      </c>
    </row>
    <row r="53" spans="1:17" ht="12" customHeight="1" x14ac:dyDescent="0.3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</v>
      </c>
      <c r="D53" s="172">
        <f>IF(RES_hhdet_tes!D53=0,"",RES_hhdet_tes!D53/RES_hhdet_fec!D53)</f>
        <v>1.0000000000000002</v>
      </c>
      <c r="E53" s="172">
        <f>IF(RES_hhdet_tes!E53=0,"",RES_hhdet_tes!E53/RES_hhdet_fec!E53)</f>
        <v>0.99999999999999989</v>
      </c>
      <c r="F53" s="172">
        <f>IF(RES_hhdet_tes!F53=0,"",RES_hhdet_tes!F53/RES_hhdet_fec!F53)</f>
        <v>1</v>
      </c>
      <c r="G53" s="172">
        <f>IF(RES_hhdet_tes!G53=0,"",RES_hhdet_tes!G53/RES_hhdet_fec!G53)</f>
        <v>1</v>
      </c>
      <c r="H53" s="172">
        <f>IF(RES_hhdet_tes!H53=0,"",RES_hhdet_tes!H53/RES_hhdet_fec!H53)</f>
        <v>0.99999999999999989</v>
      </c>
      <c r="I53" s="172">
        <f>IF(RES_hhdet_tes!I53=0,"",RES_hhdet_tes!I53/RES_hhdet_fec!I53)</f>
        <v>1</v>
      </c>
      <c r="J53" s="172">
        <f>IF(RES_hhdet_tes!J53=0,"",RES_hhdet_tes!J53/RES_hhdet_fec!J53)</f>
        <v>1</v>
      </c>
      <c r="K53" s="172">
        <f>IF(RES_hhdet_tes!K53=0,"",RES_hhdet_tes!K53/RES_hhdet_fec!K53)</f>
        <v>1</v>
      </c>
      <c r="L53" s="172">
        <f>IF(RES_hhdet_tes!L53=0,"",RES_hhdet_tes!L53/RES_hhdet_fec!L53)</f>
        <v>0.99999999999999956</v>
      </c>
      <c r="M53" s="172">
        <f>IF(RES_hhdet_tes!M53=0,"",RES_hhdet_tes!M53/RES_hhdet_fec!M53)</f>
        <v>1</v>
      </c>
      <c r="N53" s="172">
        <f>IF(RES_hhdet_tes!N53=0,"",RES_hhdet_tes!N53/RES_hhdet_fec!N53)</f>
        <v>1</v>
      </c>
      <c r="O53" s="172">
        <f>IF(RES_hhdet_tes!O53=0,"",RES_hhdet_tes!O53/RES_hhdet_fec!O53)</f>
        <v>0.99999999999999978</v>
      </c>
      <c r="P53" s="172">
        <f>IF(RES_hhdet_tes!P53=0,"",RES_hhdet_tes!P53/RES_hhdet_fec!P53)</f>
        <v>1</v>
      </c>
      <c r="Q53" s="172">
        <f>IF(RES_hhdet_tes!Q53=0,"",RES_hhdet_tes!Q53/RES_hhdet_fec!Q53)</f>
        <v>0.99999999999999956</v>
      </c>
    </row>
    <row r="54" spans="1:17" ht="12" customHeight="1" x14ac:dyDescent="0.3">
      <c r="A54" s="163" t="s">
        <v>142</v>
      </c>
      <c r="B54" s="171">
        <f>IF(RES_hhdet_tes!B54=0,"",RES_hhdet_tes!B54/RES_hhdet_fec!B54)</f>
        <v>0.68887204245493372</v>
      </c>
      <c r="C54" s="171">
        <f>IF(RES_hhdet_tes!C54=0,"",RES_hhdet_tes!C54/RES_hhdet_fec!C54)</f>
        <v>0.68992169892043842</v>
      </c>
      <c r="D54" s="171">
        <f>IF(RES_hhdet_tes!D54=0,"",RES_hhdet_tes!D54/RES_hhdet_fec!D54)</f>
        <v>0.69211221351377028</v>
      </c>
      <c r="E54" s="171">
        <f>IF(RES_hhdet_tes!E54=0,"",RES_hhdet_tes!E54/RES_hhdet_fec!E54)</f>
        <v>0.69797923276265894</v>
      </c>
      <c r="F54" s="171">
        <f>IF(RES_hhdet_tes!F54=0,"",RES_hhdet_tes!F54/RES_hhdet_fec!F54)</f>
        <v>0.70330683192384658</v>
      </c>
      <c r="G54" s="171">
        <f>IF(RES_hhdet_tes!G54=0,"",RES_hhdet_tes!G54/RES_hhdet_fec!G54)</f>
        <v>0.70736450046258104</v>
      </c>
      <c r="H54" s="171">
        <f>IF(RES_hhdet_tes!H54=0,"",RES_hhdet_tes!H54/RES_hhdet_fec!H54)</f>
        <v>0.71123816492464864</v>
      </c>
      <c r="I54" s="171">
        <f>IF(RES_hhdet_tes!I54=0,"",RES_hhdet_tes!I54/RES_hhdet_fec!I54)</f>
        <v>0.73609552101378373</v>
      </c>
      <c r="J54" s="171">
        <f>IF(RES_hhdet_tes!J54=0,"",RES_hhdet_tes!J54/RES_hhdet_fec!J54)</f>
        <v>0.7290188979294645</v>
      </c>
      <c r="K54" s="171">
        <f>IF(RES_hhdet_tes!K54=0,"",RES_hhdet_tes!K54/RES_hhdet_fec!K54)</f>
        <v>0.74000467515317159</v>
      </c>
      <c r="L54" s="171">
        <f>IF(RES_hhdet_tes!L54=0,"",RES_hhdet_tes!L54/RES_hhdet_fec!L54)</f>
        <v>0.74460698162478511</v>
      </c>
      <c r="M54" s="171">
        <f>IF(RES_hhdet_tes!M54=0,"",RES_hhdet_tes!M54/RES_hhdet_fec!M54)</f>
        <v>0.74836417471167893</v>
      </c>
      <c r="N54" s="171">
        <f>IF(RES_hhdet_tes!N54=0,"",RES_hhdet_tes!N54/RES_hhdet_fec!N54)</f>
        <v>0.75176668863678664</v>
      </c>
      <c r="O54" s="171">
        <f>IF(RES_hhdet_tes!O54=0,"",RES_hhdet_tes!O54/RES_hhdet_fec!O54)</f>
        <v>0.7593771781285511</v>
      </c>
      <c r="P54" s="171">
        <f>IF(RES_hhdet_tes!P54=0,"",RES_hhdet_tes!P54/RES_hhdet_fec!P54)</f>
        <v>0.75877051879017476</v>
      </c>
      <c r="Q54" s="171">
        <f>IF(RES_hhdet_tes!Q54=0,"",RES_hhdet_tes!Q54/RES_hhdet_fec!Q54)</f>
        <v>0.76079704938698556</v>
      </c>
    </row>
    <row r="55" spans="1:17" ht="12" customHeight="1" x14ac:dyDescent="0.3">
      <c r="A55" s="161" t="s">
        <v>141</v>
      </c>
      <c r="B55" s="170">
        <f>IF(RES_hhdet_tes!B55=0,"",RES_hhdet_tes!B55/RES_hhdet_fec!B55)</f>
        <v>0.85688945936368754</v>
      </c>
      <c r="C55" s="170">
        <f>IF(RES_hhdet_tes!C55=0,"",RES_hhdet_tes!C55/RES_hhdet_fec!C55)</f>
        <v>0.85959498010694857</v>
      </c>
      <c r="D55" s="170">
        <f>IF(RES_hhdet_tes!D55=0,"",RES_hhdet_tes!D55/RES_hhdet_fec!D55)</f>
        <v>0.85172747368317914</v>
      </c>
      <c r="E55" s="170">
        <f>IF(RES_hhdet_tes!E55=0,"",RES_hhdet_tes!E55/RES_hhdet_fec!E55)</f>
        <v>0.8487356544530319</v>
      </c>
      <c r="F55" s="170">
        <f>IF(RES_hhdet_tes!F55=0,"",RES_hhdet_tes!F55/RES_hhdet_fec!F55)</f>
        <v>0.86249816084199527</v>
      </c>
      <c r="G55" s="170">
        <f>IF(RES_hhdet_tes!G55=0,"",RES_hhdet_tes!G55/RES_hhdet_fec!G55)</f>
        <v>0.84711928331493924</v>
      </c>
      <c r="H55" s="170">
        <f>IF(RES_hhdet_tes!H55=0,"",RES_hhdet_tes!H55/RES_hhdet_fec!H55)</f>
        <v>0.85906119595247477</v>
      </c>
      <c r="I55" s="170">
        <f>IF(RES_hhdet_tes!I55=0,"",RES_hhdet_tes!I55/RES_hhdet_fec!I55)</f>
        <v>0.87022905545795659</v>
      </c>
      <c r="J55" s="170">
        <f>IF(RES_hhdet_tes!J55=0,"",RES_hhdet_tes!J55/RES_hhdet_fec!J55)</f>
        <v>0.87465915907687952</v>
      </c>
      <c r="K55" s="170">
        <f>IF(RES_hhdet_tes!K55=0,"",RES_hhdet_tes!K55/RES_hhdet_fec!K55)</f>
        <v>0.87890931415170614</v>
      </c>
      <c r="L55" s="170">
        <f>IF(RES_hhdet_tes!L55=0,"",RES_hhdet_tes!L55/RES_hhdet_fec!L55)</f>
        <v>0.87783837396939457</v>
      </c>
      <c r="M55" s="170">
        <f>IF(RES_hhdet_tes!M55=0,"",RES_hhdet_tes!M55/RES_hhdet_fec!M55)</f>
        <v>0.88020348996549302</v>
      </c>
      <c r="N55" s="170">
        <f>IF(RES_hhdet_tes!N55=0,"",RES_hhdet_tes!N55/RES_hhdet_fec!N55)</f>
        <v>0.87775666724292356</v>
      </c>
      <c r="O55" s="170">
        <f>IF(RES_hhdet_tes!O55=0,"",RES_hhdet_tes!O55/RES_hhdet_fec!O55)</f>
        <v>0.88127252923378419</v>
      </c>
      <c r="P55" s="170">
        <f>IF(RES_hhdet_tes!P55=0,"",RES_hhdet_tes!P55/RES_hhdet_fec!P55)</f>
        <v>0.88431830164575775</v>
      </c>
      <c r="Q55" s="170">
        <f>IF(RES_hhdet_tes!Q55=0,"",RES_hhdet_tes!Q55/RES_hhdet_fec!Q55)</f>
        <v>0.88116191674318844</v>
      </c>
    </row>
    <row r="56" spans="1:17" ht="12" customHeight="1" x14ac:dyDescent="0.3">
      <c r="A56" s="148" t="s">
        <v>60</v>
      </c>
      <c r="B56" s="73">
        <f>IF(RES_hhdet_tes!B56=0,"",RES_hhdet_tes!B56/RES_hhdet_fec!B56)</f>
        <v>0.6856693700391433</v>
      </c>
      <c r="C56" s="73">
        <f>IF(RES_hhdet_tes!C56=0,"",RES_hhdet_tes!C56/RES_hhdet_fec!C56)</f>
        <v>0.69849691105314493</v>
      </c>
      <c r="D56" s="73">
        <f>IF(RES_hhdet_tes!D56=0,"",RES_hhdet_tes!D56/RES_hhdet_fec!D56)</f>
        <v>0.70072680885895133</v>
      </c>
      <c r="E56" s="73">
        <f>IF(RES_hhdet_tes!E56=0,"",RES_hhdet_tes!E56/RES_hhdet_fec!E56)</f>
        <v>0.71464091927434992</v>
      </c>
      <c r="F56" s="73">
        <f>IF(RES_hhdet_tes!F56=0,"",RES_hhdet_tes!F56/RES_hhdet_fec!F56)</f>
        <v>0.72231669729580894</v>
      </c>
      <c r="G56" s="73">
        <f>IF(RES_hhdet_tes!G56=0,"",RES_hhdet_tes!G56/RES_hhdet_fec!G56)</f>
        <v>0.71802084747517758</v>
      </c>
      <c r="H56" s="73">
        <f>IF(RES_hhdet_tes!H56=0,"",RES_hhdet_tes!H56/RES_hhdet_fec!H56)</f>
        <v>0.7278415773882192</v>
      </c>
      <c r="I56" s="73">
        <f>IF(RES_hhdet_tes!I56=0,"",RES_hhdet_tes!I56/RES_hhdet_fec!I56)</f>
        <v>0.75242880032530579</v>
      </c>
      <c r="J56" s="73">
        <f>IF(RES_hhdet_tes!J56=0,"",RES_hhdet_tes!J56/RES_hhdet_fec!J56)</f>
        <v>0.7296324690225563</v>
      </c>
      <c r="K56" s="73">
        <f>IF(RES_hhdet_tes!K56=0,"",RES_hhdet_tes!K56/RES_hhdet_fec!K56)</f>
        <v>0.7528853274367856</v>
      </c>
      <c r="L56" s="73">
        <f>IF(RES_hhdet_tes!L56=0,"",RES_hhdet_tes!L56/RES_hhdet_fec!L56)</f>
        <v>0.75677901584158147</v>
      </c>
      <c r="M56" s="73">
        <f>IF(RES_hhdet_tes!M56=0,"",RES_hhdet_tes!M56/RES_hhdet_fec!M56)</f>
        <v>0.76522767384979096</v>
      </c>
      <c r="N56" s="73">
        <f>IF(RES_hhdet_tes!N56=0,"",RES_hhdet_tes!N56/RES_hhdet_fec!N56)</f>
        <v>0.76647425100319577</v>
      </c>
      <c r="O56" s="73">
        <f>IF(RES_hhdet_tes!O56=0,"",RES_hhdet_tes!O56/RES_hhdet_fec!O56)</f>
        <v>0.77734698987287354</v>
      </c>
      <c r="P56" s="73">
        <f>IF(RES_hhdet_tes!P56=0,"",RES_hhdet_tes!P56/RES_hhdet_fec!P56)</f>
        <v>0.76878465764632398</v>
      </c>
      <c r="Q56" s="73">
        <f>IF(RES_hhdet_tes!Q56=0,"",RES_hhdet_tes!Q56/RES_hhdet_fec!Q56)</f>
        <v>0.75918885659825053</v>
      </c>
    </row>
    <row r="57" spans="1:17" ht="12" customHeight="1" x14ac:dyDescent="0.3">
      <c r="A57" s="148" t="s">
        <v>59</v>
      </c>
      <c r="B57" s="73">
        <f>IF(RES_hhdet_tes!B57=0,"",RES_hhdet_tes!B57/RES_hhdet_fec!B57)</f>
        <v>0.99999999999999978</v>
      </c>
      <c r="C57" s="73">
        <f>IF(RES_hhdet_tes!C57=0,"",RES_hhdet_tes!C57/RES_hhdet_fec!C57)</f>
        <v>1</v>
      </c>
      <c r="D57" s="73">
        <f>IF(RES_hhdet_tes!D57=0,"",RES_hhdet_tes!D57/RES_hhdet_fec!D57)</f>
        <v>1.0000000000000002</v>
      </c>
      <c r="E57" s="73">
        <f>IF(RES_hhdet_tes!E57=0,"",RES_hhdet_tes!E57/RES_hhdet_fec!E57)</f>
        <v>1.0000000000000002</v>
      </c>
      <c r="F57" s="73">
        <f>IF(RES_hhdet_tes!F57=0,"",RES_hhdet_tes!F57/RES_hhdet_fec!F57)</f>
        <v>1.0000000000000004</v>
      </c>
      <c r="G57" s="73">
        <f>IF(RES_hhdet_tes!G57=0,"",RES_hhdet_tes!G57/RES_hhdet_fec!G57)</f>
        <v>0.99999999999999978</v>
      </c>
      <c r="H57" s="73">
        <f>IF(RES_hhdet_tes!H57=0,"",RES_hhdet_tes!H57/RES_hhdet_fec!H57)</f>
        <v>1.0000000000000004</v>
      </c>
      <c r="I57" s="73">
        <f>IF(RES_hhdet_tes!I57=0,"",RES_hhdet_tes!I57/RES_hhdet_fec!I57)</f>
        <v>1</v>
      </c>
      <c r="J57" s="73">
        <f>IF(RES_hhdet_tes!J57=0,"",RES_hhdet_tes!J57/RES_hhdet_fec!J57)</f>
        <v>1.0000000000000002</v>
      </c>
      <c r="K57" s="73">
        <f>IF(RES_hhdet_tes!K57=0,"",RES_hhdet_tes!K57/RES_hhdet_fec!K57)</f>
        <v>0.99999999999999978</v>
      </c>
      <c r="L57" s="73">
        <f>IF(RES_hhdet_tes!L57=0,"",RES_hhdet_tes!L57/RES_hhdet_fec!L57)</f>
        <v>1.0000000000000002</v>
      </c>
      <c r="M57" s="73">
        <f>IF(RES_hhdet_tes!M57=0,"",RES_hhdet_tes!M57/RES_hhdet_fec!M57)</f>
        <v>1</v>
      </c>
      <c r="N57" s="73">
        <f>IF(RES_hhdet_tes!N57=0,"",RES_hhdet_tes!N57/RES_hhdet_fec!N57)</f>
        <v>0.99999999999999967</v>
      </c>
      <c r="O57" s="73">
        <f>IF(RES_hhdet_tes!O57=0,"",RES_hhdet_tes!O57/RES_hhdet_fec!O57)</f>
        <v>1</v>
      </c>
      <c r="P57" s="73">
        <f>IF(RES_hhdet_tes!P57=0,"",RES_hhdet_tes!P57/RES_hhdet_fec!P57)</f>
        <v>0.99999999999999956</v>
      </c>
      <c r="Q57" s="73">
        <f>IF(RES_hhdet_tes!Q57=0,"",RES_hhdet_tes!Q57/RES_hhdet_fec!Q57)</f>
        <v>1</v>
      </c>
    </row>
    <row r="58" spans="1:17" ht="12" customHeight="1" x14ac:dyDescent="0.3">
      <c r="A58" s="158" t="s">
        <v>62</v>
      </c>
      <c r="B58" s="169">
        <f>IF(RES_hhdet_tes!B58=0,"",RES_hhdet_tes!B58/RES_hhdet_fec!B58)</f>
        <v>0.65462391599403336</v>
      </c>
      <c r="C58" s="169">
        <f>IF(RES_hhdet_tes!C58=0,"",RES_hhdet_tes!C58/RES_hhdet_fec!C58)</f>
        <v>0.66460416089367114</v>
      </c>
      <c r="D58" s="169">
        <f>IF(RES_hhdet_tes!D58=0,"",RES_hhdet_tes!D58/RES_hhdet_fec!D58)</f>
        <v>0.67876397464481475</v>
      </c>
      <c r="E58" s="169">
        <f>IF(RES_hhdet_tes!E58=0,"",RES_hhdet_tes!E58/RES_hhdet_fec!E58)</f>
        <v>0.69054349946821969</v>
      </c>
      <c r="F58" s="169">
        <f>IF(RES_hhdet_tes!F58=0,"",RES_hhdet_tes!F58/RES_hhdet_fec!F58)</f>
        <v>0.68523010454610522</v>
      </c>
      <c r="G58" s="169">
        <f>IF(RES_hhdet_tes!G58=0,"",RES_hhdet_tes!G58/RES_hhdet_fec!G58)</f>
        <v>0.69390486066339985</v>
      </c>
      <c r="H58" s="169">
        <f>IF(RES_hhdet_tes!H58=0,"",RES_hhdet_tes!H58/RES_hhdet_fec!H58)</f>
        <v>0.7119661151350164</v>
      </c>
      <c r="I58" s="169">
        <f>IF(RES_hhdet_tes!I58=0,"",RES_hhdet_tes!I58/RES_hhdet_fec!I58)</f>
        <v>0.73555139339747222</v>
      </c>
      <c r="J58" s="169">
        <f>IF(RES_hhdet_tes!J58=0,"",RES_hhdet_tes!J58/RES_hhdet_fec!J58)</f>
        <v>0.72689813900425126</v>
      </c>
      <c r="K58" s="169">
        <f>IF(RES_hhdet_tes!K58=0,"",RES_hhdet_tes!K58/RES_hhdet_fec!K58)</f>
        <v>0.7389559245858851</v>
      </c>
      <c r="L58" s="169">
        <f>IF(RES_hhdet_tes!L58=0,"",RES_hhdet_tes!L58/RES_hhdet_fec!L58)</f>
        <v>0.73718007219392578</v>
      </c>
      <c r="M58" s="169">
        <f>IF(RES_hhdet_tes!M58=0,"",RES_hhdet_tes!M58/RES_hhdet_fec!M58)</f>
        <v>0.74172237896467397</v>
      </c>
      <c r="N58" s="169">
        <f>IF(RES_hhdet_tes!N58=0,"",RES_hhdet_tes!N58/RES_hhdet_fec!N58)</f>
        <v>0.75231850112624998</v>
      </c>
      <c r="O58" s="169">
        <f>IF(RES_hhdet_tes!O58=0,"",RES_hhdet_tes!O58/RES_hhdet_fec!O58)</f>
        <v>0.74538341206045888</v>
      </c>
      <c r="P58" s="169">
        <f>IF(RES_hhdet_tes!P58=0,"",RES_hhdet_tes!P58/RES_hhdet_fec!P58)</f>
        <v>0.7527516226082609</v>
      </c>
      <c r="Q58" s="169">
        <f>IF(RES_hhdet_tes!Q58=0,"",RES_hhdet_tes!Q58/RES_hhdet_fec!Q58)</f>
        <v>0.76095997947998473</v>
      </c>
    </row>
    <row r="59" spans="1:17" ht="12" customHeight="1" x14ac:dyDescent="0.3">
      <c r="A59" s="23" t="s">
        <v>57</v>
      </c>
      <c r="B59" s="73">
        <f>IF(RES_hhdet_tes!B59=0,"",RES_hhdet_tes!B59/RES_hhdet_fec!B59)</f>
        <v>0.41698422564023863</v>
      </c>
      <c r="C59" s="73">
        <f>IF(RES_hhdet_tes!C59=0,"",RES_hhdet_tes!C59/RES_hhdet_fec!C59)</f>
        <v>0.42170277450045002</v>
      </c>
      <c r="D59" s="73">
        <f>IF(RES_hhdet_tes!D59=0,"",RES_hhdet_tes!D59/RES_hhdet_fec!D59)</f>
        <v>0.42412984355350514</v>
      </c>
      <c r="E59" s="73">
        <f>IF(RES_hhdet_tes!E59=0,"",RES_hhdet_tes!E59/RES_hhdet_fec!E59)</f>
        <v>0.42662535974639354</v>
      </c>
      <c r="F59" s="73">
        <f>IF(RES_hhdet_tes!F59=0,"",RES_hhdet_tes!F59/RES_hhdet_fec!F59)</f>
        <v>0.43467336279426372</v>
      </c>
      <c r="G59" s="73">
        <f>IF(RES_hhdet_tes!G59=0,"",RES_hhdet_tes!G59/RES_hhdet_fec!G59)</f>
        <v>0.43884379279713492</v>
      </c>
      <c r="H59" s="73">
        <f>IF(RES_hhdet_tes!H59=0,"",RES_hhdet_tes!H59/RES_hhdet_fec!H59)</f>
        <v>0.44600584683521499</v>
      </c>
      <c r="I59" s="73">
        <f>IF(RES_hhdet_tes!I59=0,"",RES_hhdet_tes!I59/RES_hhdet_fec!I59)</f>
        <v>0.45183809921273937</v>
      </c>
      <c r="J59" s="73">
        <f>IF(RES_hhdet_tes!J59=0,"",RES_hhdet_tes!J59/RES_hhdet_fec!J59)</f>
        <v>0.45942945923234341</v>
      </c>
      <c r="K59" s="73">
        <f>IF(RES_hhdet_tes!K59=0,"",RES_hhdet_tes!K59/RES_hhdet_fec!K59)</f>
        <v>0.4614133317113579</v>
      </c>
      <c r="L59" s="73">
        <f>IF(RES_hhdet_tes!L59=0,"",RES_hhdet_tes!L59/RES_hhdet_fec!L59)</f>
        <v>0.4631921715184863</v>
      </c>
      <c r="M59" s="73">
        <f>IF(RES_hhdet_tes!M59=0,"",RES_hhdet_tes!M59/RES_hhdet_fec!M59)</f>
        <v>0.46474489410725034</v>
      </c>
      <c r="N59" s="73">
        <f>IF(RES_hhdet_tes!N59=0,"",RES_hhdet_tes!N59/RES_hhdet_fec!N59)</f>
        <v>0.46910621997678881</v>
      </c>
      <c r="O59" s="73">
        <f>IF(RES_hhdet_tes!O59=0,"",RES_hhdet_tes!O59/RES_hhdet_fec!O59)</f>
        <v>0.47207050999629652</v>
      </c>
      <c r="P59" s="73">
        <f>IF(RES_hhdet_tes!P59=0,"",RES_hhdet_tes!P59/RES_hhdet_fec!P59)</f>
        <v>0.47351157371834807</v>
      </c>
      <c r="Q59" s="73">
        <f>IF(RES_hhdet_tes!Q59=0,"",RES_hhdet_tes!Q59/RES_hhdet_fec!Q59)</f>
        <v>0.4748394227416271</v>
      </c>
    </row>
    <row r="60" spans="1:17" ht="12" customHeight="1" x14ac:dyDescent="0.3">
      <c r="A60" s="29" t="s">
        <v>140</v>
      </c>
      <c r="B60" s="65">
        <f>IF(RES_hhdet_tes!B60=0,"",RES_hhdet_tes!B60/RES_hhdet_fec!B60)</f>
        <v>0.80040116285453622</v>
      </c>
      <c r="C60" s="65">
        <f>IF(RES_hhdet_tes!C60=0,"",RES_hhdet_tes!C60/RES_hhdet_fec!C60)</f>
        <v>0.80449036687710473</v>
      </c>
      <c r="D60" s="65">
        <f>IF(RES_hhdet_tes!D60=0,"",RES_hhdet_tes!D60/RES_hhdet_fec!D60)</f>
        <v>0.80817442096354886</v>
      </c>
      <c r="E60" s="65">
        <f>IF(RES_hhdet_tes!E60=0,"",RES_hhdet_tes!E60/RES_hhdet_fec!E60)</f>
        <v>0.81238412106528068</v>
      </c>
      <c r="F60" s="65">
        <f>IF(RES_hhdet_tes!F60=0,"",RES_hhdet_tes!F60/RES_hhdet_fec!F60)</f>
        <v>0.81593491358468118</v>
      </c>
      <c r="G60" s="65">
        <f>IF(RES_hhdet_tes!G60=0,"",RES_hhdet_tes!G60/RES_hhdet_fec!G60)</f>
        <v>0.82062875978544547</v>
      </c>
      <c r="H60" s="65">
        <f>IF(RES_hhdet_tes!H60=0,"",RES_hhdet_tes!H60/RES_hhdet_fec!H60)</f>
        <v>0.82524390138886361</v>
      </c>
      <c r="I60" s="65">
        <f>IF(RES_hhdet_tes!I60=0,"",RES_hhdet_tes!I60/RES_hhdet_fec!I60)</f>
        <v>0.83036710588584017</v>
      </c>
      <c r="J60" s="65">
        <f>IF(RES_hhdet_tes!J60=0,"",RES_hhdet_tes!J60/RES_hhdet_fec!J60)</f>
        <v>0.83570564022184657</v>
      </c>
      <c r="K60" s="65">
        <f>IF(RES_hhdet_tes!K60=0,"",RES_hhdet_tes!K60/RES_hhdet_fec!K60)</f>
        <v>0.83855618919940023</v>
      </c>
      <c r="L60" s="65">
        <f>IF(RES_hhdet_tes!L60=0,"",RES_hhdet_tes!L60/RES_hhdet_fec!L60)</f>
        <v>0.84069833935912286</v>
      </c>
      <c r="M60" s="65">
        <f>IF(RES_hhdet_tes!M60=0,"",RES_hhdet_tes!M60/RES_hhdet_fec!M60)</f>
        <v>0.84328673360768625</v>
      </c>
      <c r="N60" s="65">
        <f>IF(RES_hhdet_tes!N60=0,"",RES_hhdet_tes!N60/RES_hhdet_fec!N60)</f>
        <v>0.84504553189203246</v>
      </c>
      <c r="O60" s="65">
        <f>IF(RES_hhdet_tes!O60=0,"",RES_hhdet_tes!O60/RES_hhdet_fec!O60)</f>
        <v>0.84768763248640566</v>
      </c>
      <c r="P60" s="65">
        <f>IF(RES_hhdet_tes!P60=0,"",RES_hhdet_tes!P60/RES_hhdet_fec!P60)</f>
        <v>0.84987272668087377</v>
      </c>
      <c r="Q60" s="65">
        <f>IF(RES_hhdet_tes!Q60=0,"",RES_hhdet_tes!Q60/RES_hhdet_fec!Q60)</f>
        <v>0.85174884967418429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75">
        <f>IF(RES_hhdet_tes!B62=0,"",RES_hhdet_tes!B62/RES_hhdet_fec!B62)</f>
        <v>0.62353500182883237</v>
      </c>
      <c r="C62" s="175">
        <f>IF(RES_hhdet_tes!C62=0,"",RES_hhdet_tes!C62/RES_hhdet_fec!C62)</f>
        <v>0.62786533408072809</v>
      </c>
      <c r="D62" s="175">
        <f>IF(RES_hhdet_tes!D62=0,"",RES_hhdet_tes!D62/RES_hhdet_fec!D62)</f>
        <v>0.63097752219288128</v>
      </c>
      <c r="E62" s="175">
        <f>IF(RES_hhdet_tes!E62=0,"",RES_hhdet_tes!E62/RES_hhdet_fec!E62)</f>
        <v>0.63561076955039997</v>
      </c>
      <c r="F62" s="175">
        <f>IF(RES_hhdet_tes!F62=0,"",RES_hhdet_tes!F62/RES_hhdet_fec!F62)</f>
        <v>0.63927964811965221</v>
      </c>
      <c r="G62" s="175">
        <f>IF(RES_hhdet_tes!G62=0,"",RES_hhdet_tes!G62/RES_hhdet_fec!G62)</f>
        <v>0.64277393021546847</v>
      </c>
      <c r="H62" s="175">
        <f>IF(RES_hhdet_tes!H62=0,"",RES_hhdet_tes!H62/RES_hhdet_fec!H62)</f>
        <v>0.64670734520145978</v>
      </c>
      <c r="I62" s="175">
        <f>IF(RES_hhdet_tes!I62=0,"",RES_hhdet_tes!I62/RES_hhdet_fec!I62)</f>
        <v>0.64873832136561971</v>
      </c>
      <c r="J62" s="175">
        <f>IF(RES_hhdet_tes!J62=0,"",RES_hhdet_tes!J62/RES_hhdet_fec!J62)</f>
        <v>0.65539889413694818</v>
      </c>
      <c r="K62" s="175">
        <f>IF(RES_hhdet_tes!K62=0,"",RES_hhdet_tes!K62/RES_hhdet_fec!K62)</f>
        <v>0.65943742541390693</v>
      </c>
      <c r="L62" s="175">
        <f>IF(RES_hhdet_tes!L62=0,"",RES_hhdet_tes!L62/RES_hhdet_fec!L62)</f>
        <v>0.66561843527316389</v>
      </c>
      <c r="M62" s="175">
        <f>IF(RES_hhdet_tes!M62=0,"",RES_hhdet_tes!M62/RES_hhdet_fec!M62)</f>
        <v>0.66694406321622357</v>
      </c>
      <c r="N62" s="175">
        <f>IF(RES_hhdet_tes!N62=0,"",RES_hhdet_tes!N62/RES_hhdet_fec!N62)</f>
        <v>0.67606694934662015</v>
      </c>
      <c r="O62" s="175">
        <f>IF(RES_hhdet_tes!O62=0,"",RES_hhdet_tes!O62/RES_hhdet_fec!O62)</f>
        <v>0.68211153738484742</v>
      </c>
      <c r="P62" s="175">
        <f>IF(RES_hhdet_tes!P62=0,"",RES_hhdet_tes!P62/RES_hhdet_fec!P62)</f>
        <v>0.68389207694227894</v>
      </c>
      <c r="Q62" s="175">
        <f>IF(RES_hhdet_tes!Q62=0,"",RES_hhdet_tes!Q62/RES_hhdet_fec!Q62)</f>
        <v>0.6912507142835479</v>
      </c>
    </row>
    <row r="63" spans="1:17" ht="12.9" customHeight="1" x14ac:dyDescent="0.3">
      <c r="A63" s="158" t="s">
        <v>65</v>
      </c>
      <c r="B63" s="169">
        <f>IF(RES_hhdet_tes!B63=0,"",RES_hhdet_tes!B63/RES_hhdet_fec!B63)</f>
        <v>0.64317815193755767</v>
      </c>
      <c r="C63" s="169">
        <f>IF(RES_hhdet_tes!C63=0,"",RES_hhdet_tes!C63/RES_hhdet_fec!C63)</f>
        <v>0.6467791057989638</v>
      </c>
      <c r="D63" s="169">
        <f>IF(RES_hhdet_tes!D63=0,"",RES_hhdet_tes!D63/RES_hhdet_fec!D63)</f>
        <v>0.65112010759802885</v>
      </c>
      <c r="E63" s="169">
        <f>IF(RES_hhdet_tes!E63=0,"",RES_hhdet_tes!E63/RES_hhdet_fec!E63)</f>
        <v>0.65523210660374231</v>
      </c>
      <c r="F63" s="169">
        <f>IF(RES_hhdet_tes!F63=0,"",RES_hhdet_tes!F63/RES_hhdet_fec!F63)</f>
        <v>0.65891530013266986</v>
      </c>
      <c r="G63" s="169">
        <f>IF(RES_hhdet_tes!G63=0,"",RES_hhdet_tes!G63/RES_hhdet_fec!G63)</f>
        <v>0.66276545169082746</v>
      </c>
      <c r="H63" s="169">
        <f>IF(RES_hhdet_tes!H63=0,"",RES_hhdet_tes!H63/RES_hhdet_fec!H63)</f>
        <v>0.66709138414229818</v>
      </c>
      <c r="I63" s="169">
        <f>IF(RES_hhdet_tes!I63=0,"",RES_hhdet_tes!I63/RES_hhdet_fec!I63)</f>
        <v>0.6712337579569676</v>
      </c>
      <c r="J63" s="169">
        <f>IF(RES_hhdet_tes!J63=0,"",RES_hhdet_tes!J63/RES_hhdet_fec!J63)</f>
        <v>0.67585609726308449</v>
      </c>
      <c r="K63" s="169">
        <f>IF(RES_hhdet_tes!K63=0,"",RES_hhdet_tes!K63/RES_hhdet_fec!K63)</f>
        <v>0.6806185181303549</v>
      </c>
      <c r="L63" s="169">
        <f>IF(RES_hhdet_tes!L63=0,"",RES_hhdet_tes!L63/RES_hhdet_fec!L63)</f>
        <v>0.68577642303181252</v>
      </c>
      <c r="M63" s="169">
        <f>IF(RES_hhdet_tes!M63=0,"",RES_hhdet_tes!M63/RES_hhdet_fec!M63)</f>
        <v>0.68995787579572099</v>
      </c>
      <c r="N63" s="169">
        <f>IF(RES_hhdet_tes!N63=0,"",RES_hhdet_tes!N63/RES_hhdet_fec!N63)</f>
        <v>0.69705831968467491</v>
      </c>
      <c r="O63" s="169">
        <f>IF(RES_hhdet_tes!O63=0,"",RES_hhdet_tes!O63/RES_hhdet_fec!O63)</f>
        <v>0.70286322629079012</v>
      </c>
      <c r="P63" s="169">
        <f>IF(RES_hhdet_tes!P63=0,"",RES_hhdet_tes!P63/RES_hhdet_fec!P63)</f>
        <v>0.70767598419989985</v>
      </c>
      <c r="Q63" s="169">
        <f>IF(RES_hhdet_tes!Q63=0,"",RES_hhdet_tes!Q63/RES_hhdet_fec!Q63)</f>
        <v>0.71390967536335059</v>
      </c>
    </row>
    <row r="64" spans="1:17" ht="12" customHeight="1" x14ac:dyDescent="0.3">
      <c r="A64" s="23" t="s">
        <v>161</v>
      </c>
      <c r="B64" s="73">
        <f>IF(RES_hhdet_tes!B64=0,"",RES_hhdet_tes!B64/RES_hhdet_fec!B64)</f>
        <v>0.63762211333288932</v>
      </c>
      <c r="C64" s="73">
        <f>IF(RES_hhdet_tes!C64=0,"",RES_hhdet_tes!C64/RES_hhdet_fec!C64)</f>
        <v>0.64131470150949732</v>
      </c>
      <c r="D64" s="73">
        <f>IF(RES_hhdet_tes!D64=0,"",RES_hhdet_tes!D64/RES_hhdet_fec!D64)</f>
        <v>0.6455697738066517</v>
      </c>
      <c r="E64" s="73">
        <f>IF(RES_hhdet_tes!E64=0,"",RES_hhdet_tes!E64/RES_hhdet_fec!E64)</f>
        <v>0.64880850710287929</v>
      </c>
      <c r="F64" s="73">
        <f>IF(RES_hhdet_tes!F64=0,"",RES_hhdet_tes!F64/RES_hhdet_fec!F64)</f>
        <v>0.65259275294258023</v>
      </c>
      <c r="G64" s="73">
        <f>IF(RES_hhdet_tes!G64=0,"",RES_hhdet_tes!G64/RES_hhdet_fec!G64)</f>
        <v>0.6564994839379521</v>
      </c>
      <c r="H64" s="73">
        <f>IF(RES_hhdet_tes!H64=0,"",RES_hhdet_tes!H64/RES_hhdet_fec!H64)</f>
        <v>0.66093487447942345</v>
      </c>
      <c r="I64" s="73">
        <f>IF(RES_hhdet_tes!I64=0,"",RES_hhdet_tes!I64/RES_hhdet_fec!I64)</f>
        <v>0.66470056323819315</v>
      </c>
      <c r="J64" s="73">
        <f>IF(RES_hhdet_tes!J64=0,"",RES_hhdet_tes!J64/RES_hhdet_fec!J64)</f>
        <v>0.67072562315428874</v>
      </c>
      <c r="K64" s="73">
        <f>IF(RES_hhdet_tes!K64=0,"",RES_hhdet_tes!K64/RES_hhdet_fec!K64)</f>
        <v>0.67542939889788989</v>
      </c>
      <c r="L64" s="73">
        <f>IF(RES_hhdet_tes!L64=0,"",RES_hhdet_tes!L64/RES_hhdet_fec!L64)</f>
        <v>0.68068141241708735</v>
      </c>
      <c r="M64" s="73">
        <f>IF(RES_hhdet_tes!M64=0,"",RES_hhdet_tes!M64/RES_hhdet_fec!M64)</f>
        <v>0.68402132922122949</v>
      </c>
      <c r="N64" s="73">
        <f>IF(RES_hhdet_tes!N64=0,"",RES_hhdet_tes!N64/RES_hhdet_fec!N64)</f>
        <v>0.69127052652730869</v>
      </c>
      <c r="O64" s="73">
        <f>IF(RES_hhdet_tes!O64=0,"",RES_hhdet_tes!O64/RES_hhdet_fec!O64)</f>
        <v>0.69712478731809191</v>
      </c>
      <c r="P64" s="73">
        <f>IF(RES_hhdet_tes!P64=0,"",RES_hhdet_tes!P64/RES_hhdet_fec!P64)</f>
        <v>0.70159031104828506</v>
      </c>
      <c r="Q64" s="73">
        <f>IF(RES_hhdet_tes!Q64=0,"",RES_hhdet_tes!Q64/RES_hhdet_fec!Q64)</f>
        <v>0.70740217178455533</v>
      </c>
    </row>
    <row r="65" spans="1:17" ht="12" customHeight="1" x14ac:dyDescent="0.3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1.0000000000000002</v>
      </c>
      <c r="D65" s="73">
        <f>IF(RES_hhdet_tes!D65=0,"",RES_hhdet_tes!D65/RES_hhdet_fec!D65)</f>
        <v>0.99999999999999989</v>
      </c>
      <c r="E65" s="73">
        <f>IF(RES_hhdet_tes!E65=0,"",RES_hhdet_tes!E65/RES_hhdet_fec!E65)</f>
        <v>1</v>
      </c>
      <c r="F65" s="73">
        <f>IF(RES_hhdet_tes!F65=0,"",RES_hhdet_tes!F65/RES_hhdet_fec!F65)</f>
        <v>1</v>
      </c>
      <c r="G65" s="73">
        <f>IF(RES_hhdet_tes!G65=0,"",RES_hhdet_tes!G65/RES_hhdet_fec!G65)</f>
        <v>1</v>
      </c>
      <c r="H65" s="73">
        <f>IF(RES_hhdet_tes!H65=0,"",RES_hhdet_tes!H65/RES_hhdet_fec!H65)</f>
        <v>1</v>
      </c>
      <c r="I65" s="73">
        <f>IF(RES_hhdet_tes!I65=0,"",RES_hhdet_tes!I65/RES_hhdet_fec!I65)</f>
        <v>0.99999999999999956</v>
      </c>
      <c r="J65" s="73">
        <f>IF(RES_hhdet_tes!J65=0,"",RES_hhdet_tes!J65/RES_hhdet_fec!J65)</f>
        <v>0.99999999999999978</v>
      </c>
      <c r="K65" s="73">
        <f>IF(RES_hhdet_tes!K65=0,"",RES_hhdet_tes!K65/RES_hhdet_fec!K65)</f>
        <v>1.0000000000000002</v>
      </c>
      <c r="L65" s="73">
        <f>IF(RES_hhdet_tes!L65=0,"",RES_hhdet_tes!L65/RES_hhdet_fec!L65)</f>
        <v>0.99999999999999967</v>
      </c>
      <c r="M65" s="73">
        <f>IF(RES_hhdet_tes!M65=0,"",RES_hhdet_tes!M65/RES_hhdet_fec!M65)</f>
        <v>1.0000000000000002</v>
      </c>
      <c r="N65" s="73">
        <f>IF(RES_hhdet_tes!N65=0,"",RES_hhdet_tes!N65/RES_hhdet_fec!N65)</f>
        <v>1</v>
      </c>
      <c r="O65" s="73">
        <f>IF(RES_hhdet_tes!O65=0,"",RES_hhdet_tes!O65/RES_hhdet_fec!O65)</f>
        <v>1.0000000000000004</v>
      </c>
      <c r="P65" s="73">
        <f>IF(RES_hhdet_tes!P65=0,"",RES_hhdet_tes!P65/RES_hhdet_fec!P65)</f>
        <v>1</v>
      </c>
      <c r="Q65" s="73">
        <f>IF(RES_hhdet_tes!Q65=0,"",RES_hhdet_tes!Q65/RES_hhdet_fec!Q65)</f>
        <v>1</v>
      </c>
    </row>
    <row r="66" spans="1:17" ht="12.9" customHeight="1" x14ac:dyDescent="0.3">
      <c r="A66" s="158" t="s">
        <v>112</v>
      </c>
      <c r="B66" s="169">
        <f>IF(RES_hhdet_tes!B66=0,"",RES_hhdet_tes!B66/RES_hhdet_fec!B66)</f>
        <v>1.5842976326778151</v>
      </c>
      <c r="C66" s="169">
        <f>IF(RES_hhdet_tes!C66=0,"",RES_hhdet_tes!C66/RES_hhdet_fec!C66)</f>
        <v>1.6353024748190113</v>
      </c>
      <c r="D66" s="169">
        <f>IF(RES_hhdet_tes!D66=0,"",RES_hhdet_tes!D66/RES_hhdet_fec!D66)</f>
        <v>1.6828256061496512</v>
      </c>
      <c r="E66" s="169">
        <f>IF(RES_hhdet_tes!E66=0,"",RES_hhdet_tes!E66/RES_hhdet_fec!E66)</f>
        <v>1.7362233280228851</v>
      </c>
      <c r="F66" s="169">
        <f>IF(RES_hhdet_tes!F66=0,"",RES_hhdet_tes!F66/RES_hhdet_fec!F66)</f>
        <v>1.7948563510063611</v>
      </c>
      <c r="G66" s="169">
        <f>IF(RES_hhdet_tes!G66=0,"",RES_hhdet_tes!G66/RES_hhdet_fec!G66)</f>
        <v>1.8583950441442731</v>
      </c>
      <c r="H66" s="169">
        <f>IF(RES_hhdet_tes!H66=0,"",RES_hhdet_tes!H66/RES_hhdet_fec!H66)</f>
        <v>1.9229660767557504</v>
      </c>
      <c r="I66" s="169">
        <f>IF(RES_hhdet_tes!I66=0,"",RES_hhdet_tes!I66/RES_hhdet_fec!I66)</f>
        <v>1.9741805416123355</v>
      </c>
      <c r="J66" s="169">
        <f>IF(RES_hhdet_tes!J66=0,"",RES_hhdet_tes!J66/RES_hhdet_fec!J66)</f>
        <v>2.1042257153404123</v>
      </c>
      <c r="K66" s="169">
        <f>IF(RES_hhdet_tes!K66=0,"",RES_hhdet_tes!K66/RES_hhdet_fec!K66)</f>
        <v>2.2136374325025852</v>
      </c>
      <c r="L66" s="169">
        <f>IF(RES_hhdet_tes!L66=0,"",RES_hhdet_tes!L66/RES_hhdet_fec!L66)</f>
        <v>2.3351352936420446</v>
      </c>
      <c r="M66" s="169">
        <f>IF(RES_hhdet_tes!M66=0,"",RES_hhdet_tes!M66/RES_hhdet_fec!M66)</f>
        <v>2.490138949194296</v>
      </c>
      <c r="N66" s="169">
        <f>IF(RES_hhdet_tes!N66=0,"",RES_hhdet_tes!N66/RES_hhdet_fec!N66)</f>
        <v>2.6631980694573372</v>
      </c>
      <c r="O66" s="169">
        <f>IF(RES_hhdet_tes!O66=0,"",RES_hhdet_tes!O66/RES_hhdet_fec!O66)</f>
        <v>2.7902599306747797</v>
      </c>
      <c r="P66" s="169">
        <f>IF(RES_hhdet_tes!P66=0,"",RES_hhdet_tes!P66/RES_hhdet_fec!P66)</f>
        <v>2.9087424042815075</v>
      </c>
      <c r="Q66" s="169">
        <f>IF(RES_hhdet_tes!Q66=0,"",RES_hhdet_tes!Q66/RES_hhdet_fec!Q66)</f>
        <v>2.9957782473544405</v>
      </c>
    </row>
    <row r="67" spans="1:17" ht="12" customHeight="1" x14ac:dyDescent="0.3">
      <c r="A67" s="23" t="s">
        <v>60</v>
      </c>
      <c r="B67" s="73">
        <f>IF(RES_hhdet_tes!B67=0,"",RES_hhdet_tes!B67/RES_hhdet_fec!B67)</f>
        <v>1.5842976326778151</v>
      </c>
      <c r="C67" s="73">
        <f>IF(RES_hhdet_tes!C67=0,"",RES_hhdet_tes!C67/RES_hhdet_fec!C67)</f>
        <v>1.6353024748190113</v>
      </c>
      <c r="D67" s="73">
        <f>IF(RES_hhdet_tes!D67=0,"",RES_hhdet_tes!D67/RES_hhdet_fec!D67)</f>
        <v>1.6828256061496512</v>
      </c>
      <c r="E67" s="73">
        <f>IF(RES_hhdet_tes!E67=0,"",RES_hhdet_tes!E67/RES_hhdet_fec!E67)</f>
        <v>1.7362233280228851</v>
      </c>
      <c r="F67" s="73">
        <f>IF(RES_hhdet_tes!F67=0,"",RES_hhdet_tes!F67/RES_hhdet_fec!F67)</f>
        <v>1.7948563510063611</v>
      </c>
      <c r="G67" s="73">
        <f>IF(RES_hhdet_tes!G67=0,"",RES_hhdet_tes!G67/RES_hhdet_fec!G67)</f>
        <v>1.8583950441442731</v>
      </c>
      <c r="H67" s="73">
        <f>IF(RES_hhdet_tes!H67=0,"",RES_hhdet_tes!H67/RES_hhdet_fec!H67)</f>
        <v>1.9229660767557504</v>
      </c>
      <c r="I67" s="73">
        <f>IF(RES_hhdet_tes!I67=0,"",RES_hhdet_tes!I67/RES_hhdet_fec!I67)</f>
        <v>1.9741805416123355</v>
      </c>
      <c r="J67" s="73">
        <f>IF(RES_hhdet_tes!J67=0,"",RES_hhdet_tes!J67/RES_hhdet_fec!J67)</f>
        <v>2.1042257153404123</v>
      </c>
      <c r="K67" s="73">
        <f>IF(RES_hhdet_tes!K67=0,"",RES_hhdet_tes!K67/RES_hhdet_fec!K67)</f>
        <v>2.2136374325025852</v>
      </c>
      <c r="L67" s="73">
        <f>IF(RES_hhdet_tes!L67=0,"",RES_hhdet_tes!L67/RES_hhdet_fec!L67)</f>
        <v>2.3351352936420446</v>
      </c>
      <c r="M67" s="73">
        <f>IF(RES_hhdet_tes!M67=0,"",RES_hhdet_tes!M67/RES_hhdet_fec!M67)</f>
        <v>2.490138949194296</v>
      </c>
      <c r="N67" s="73">
        <f>IF(RES_hhdet_tes!N67=0,"",RES_hhdet_tes!N67/RES_hhdet_fec!N67)</f>
        <v>2.6631980694573372</v>
      </c>
      <c r="O67" s="73">
        <f>IF(RES_hhdet_tes!O67=0,"",RES_hhdet_tes!O67/RES_hhdet_fec!O67)</f>
        <v>2.7902599306747797</v>
      </c>
      <c r="P67" s="73">
        <f>IF(RES_hhdet_tes!P67=0,"",RES_hhdet_tes!P67/RES_hhdet_fec!P67)</f>
        <v>2.9087424042815075</v>
      </c>
      <c r="Q67" s="73">
        <f>IF(RES_hhdet_tes!Q67=0,"",RES_hhdet_tes!Q67/RES_hhdet_fec!Q67)</f>
        <v>2.9957782473544405</v>
      </c>
    </row>
    <row r="68" spans="1:17" ht="12" customHeight="1" x14ac:dyDescent="0.3">
      <c r="A68" s="158" t="s">
        <v>63</v>
      </c>
      <c r="B68" s="169">
        <f>IF(RES_hhdet_tes!B68=0,"",RES_hhdet_tes!B68/RES_hhdet_fec!B68)</f>
        <v>0.57979601073912479</v>
      </c>
      <c r="C68" s="169">
        <f>IF(RES_hhdet_tes!C68=0,"",RES_hhdet_tes!C68/RES_hhdet_fec!C68)</f>
        <v>0.58176796828446031</v>
      </c>
      <c r="D68" s="169">
        <f>IF(RES_hhdet_tes!D68=0,"",RES_hhdet_tes!D68/RES_hhdet_fec!D68)</f>
        <v>0.58350769997019658</v>
      </c>
      <c r="E68" s="169">
        <f>IF(RES_hhdet_tes!E68=0,"",RES_hhdet_tes!E68/RES_hhdet_fec!E68)</f>
        <v>0.58689833587921802</v>
      </c>
      <c r="F68" s="169">
        <f>IF(RES_hhdet_tes!F68=0,"",RES_hhdet_tes!F68/RES_hhdet_fec!F68)</f>
        <v>0.58899873005395587</v>
      </c>
      <c r="G68" s="169">
        <f>IF(RES_hhdet_tes!G68=0,"",RES_hhdet_tes!G68/RES_hhdet_fec!G68)</f>
        <v>0.59231741622718448</v>
      </c>
      <c r="H68" s="169">
        <f>IF(RES_hhdet_tes!H68=0,"",RES_hhdet_tes!H68/RES_hhdet_fec!H68)</f>
        <v>0.5948659762136248</v>
      </c>
      <c r="I68" s="169">
        <f>IF(RES_hhdet_tes!I68=0,"",RES_hhdet_tes!I68/RES_hhdet_fec!I68)</f>
        <v>0.59526496289613517</v>
      </c>
      <c r="J68" s="169">
        <f>IF(RES_hhdet_tes!J68=0,"",RES_hhdet_tes!J68/RES_hhdet_fec!J68)</f>
        <v>0.60147828826874983</v>
      </c>
      <c r="K68" s="169">
        <f>IF(RES_hhdet_tes!K68=0,"",RES_hhdet_tes!K68/RES_hhdet_fec!K68)</f>
        <v>0.60323714731301581</v>
      </c>
      <c r="L68" s="169">
        <f>IF(RES_hhdet_tes!L68=0,"",RES_hhdet_tes!L68/RES_hhdet_fec!L68)</f>
        <v>0.60466463113325331</v>
      </c>
      <c r="M68" s="169">
        <f>IF(RES_hhdet_tes!M68=0,"",RES_hhdet_tes!M68/RES_hhdet_fec!M68)</f>
        <v>0.60554787118189968</v>
      </c>
      <c r="N68" s="169">
        <f>IF(RES_hhdet_tes!N68=0,"",RES_hhdet_tes!N68/RES_hhdet_fec!N68)</f>
        <v>0.61077791787618241</v>
      </c>
      <c r="O68" s="169">
        <f>IF(RES_hhdet_tes!O68=0,"",RES_hhdet_tes!O68/RES_hhdet_fec!O68)</f>
        <v>0.61298419336429932</v>
      </c>
      <c r="P68" s="169">
        <f>IF(RES_hhdet_tes!P68=0,"",RES_hhdet_tes!P68/RES_hhdet_fec!P68)</f>
        <v>0.61703546136319076</v>
      </c>
      <c r="Q68" s="169">
        <f>IF(RES_hhdet_tes!Q68=0,"",RES_hhdet_tes!Q68/RES_hhdet_fec!Q68)</f>
        <v>0.6206581006471118</v>
      </c>
    </row>
    <row r="69" spans="1:17" ht="12" customHeight="1" x14ac:dyDescent="0.3">
      <c r="A69" s="167" t="s">
        <v>160</v>
      </c>
      <c r="B69" s="174">
        <f>IF(RES_hhdet_tes!B69=0,"",RES_hhdet_tes!B69/RES_hhdet_fec!B69)</f>
        <v>0.56437113926064664</v>
      </c>
      <c r="C69" s="174">
        <f>IF(RES_hhdet_tes!C69=0,"",RES_hhdet_tes!C69/RES_hhdet_fec!C69)</f>
        <v>0.56549664441477721</v>
      </c>
      <c r="D69" s="174">
        <f>IF(RES_hhdet_tes!D69=0,"",RES_hhdet_tes!D69/RES_hhdet_fec!D69)</f>
        <v>0.56741147045380713</v>
      </c>
      <c r="E69" s="174">
        <f>IF(RES_hhdet_tes!E69=0,"",RES_hhdet_tes!E69/RES_hhdet_fec!E69)</f>
        <v>0.56882678892534577</v>
      </c>
      <c r="F69" s="174">
        <f>IF(RES_hhdet_tes!F69=0,"",RES_hhdet_tes!F69/RES_hhdet_fec!F69)</f>
        <v>0.57120043161881673</v>
      </c>
      <c r="G69" s="174">
        <f>IF(RES_hhdet_tes!G69=0,"",RES_hhdet_tes!G69/RES_hhdet_fec!G69)</f>
        <v>0.57261081524180801</v>
      </c>
      <c r="H69" s="174">
        <f>IF(RES_hhdet_tes!H69=0,"",RES_hhdet_tes!H69/RES_hhdet_fec!H69)</f>
        <v>0.5742390731800463</v>
      </c>
      <c r="I69" s="174">
        <f>IF(RES_hhdet_tes!I69=0,"",RES_hhdet_tes!I69/RES_hhdet_fec!I69)</f>
        <v>0.5775965346721037</v>
      </c>
      <c r="J69" s="174">
        <f>IF(RES_hhdet_tes!J69=0,"",RES_hhdet_tes!J69/RES_hhdet_fec!J69)</f>
        <v>0.57936803531108838</v>
      </c>
      <c r="K69" s="174">
        <f>IF(RES_hhdet_tes!K69=0,"",RES_hhdet_tes!K69/RES_hhdet_fec!K69)</f>
        <v>0.58208696605435484</v>
      </c>
      <c r="L69" s="174">
        <f>IF(RES_hhdet_tes!L69=0,"",RES_hhdet_tes!L69/RES_hhdet_fec!L69)</f>
        <v>0.58530567864351624</v>
      </c>
      <c r="M69" s="174">
        <f>IF(RES_hhdet_tes!M69=0,"",RES_hhdet_tes!M69/RES_hhdet_fec!M69)</f>
        <v>0.58675528906174124</v>
      </c>
      <c r="N69" s="174">
        <f>IF(RES_hhdet_tes!N69=0,"",RES_hhdet_tes!N69/RES_hhdet_fec!N69)</f>
        <v>0.59089841676156529</v>
      </c>
      <c r="O69" s="174">
        <f>IF(RES_hhdet_tes!O69=0,"",RES_hhdet_tes!O69/RES_hhdet_fec!O69)</f>
        <v>0.5934865232430464</v>
      </c>
      <c r="P69" s="174">
        <f>IF(RES_hhdet_tes!P69=0,"",RES_hhdet_tes!P69/RES_hhdet_fec!P69)</f>
        <v>0.59599929814958297</v>
      </c>
      <c r="Q69" s="174">
        <f>IF(RES_hhdet_tes!Q69=0,"",RES_hhdet_tes!Q69/RES_hhdet_fec!Q69)</f>
        <v>0.59937427668974275</v>
      </c>
    </row>
    <row r="70" spans="1:17" ht="12" customHeight="1" x14ac:dyDescent="0.3">
      <c r="A70" s="167" t="s">
        <v>159</v>
      </c>
      <c r="B70" s="174">
        <f>IF(RES_hhdet_tes!B70=0,"",RES_hhdet_tes!B70/RES_hhdet_fec!B70)</f>
        <v>0.69425019101841023</v>
      </c>
      <c r="C70" s="174">
        <f>IF(RES_hhdet_tes!C70=0,"",RES_hhdet_tes!C70/RES_hhdet_fec!C70)</f>
        <v>0.69839680069597865</v>
      </c>
      <c r="D70" s="174">
        <f>IF(RES_hhdet_tes!D70=0,"",RES_hhdet_tes!D70/RES_hhdet_fec!D70)</f>
        <v>0.70257348606429704</v>
      </c>
      <c r="E70" s="174">
        <f>IF(RES_hhdet_tes!E70=0,"",RES_hhdet_tes!E70/RES_hhdet_fec!E70)</f>
        <v>0.70816856069776424</v>
      </c>
      <c r="F70" s="174">
        <f>IF(RES_hhdet_tes!F70=0,"",RES_hhdet_tes!F70/RES_hhdet_fec!F70)</f>
        <v>0.70863162837577109</v>
      </c>
      <c r="G70" s="174">
        <f>IF(RES_hhdet_tes!G70=0,"",RES_hhdet_tes!G70/RES_hhdet_fec!G70)</f>
        <v>0.71199765072251375</v>
      </c>
      <c r="H70" s="174">
        <f>IF(RES_hhdet_tes!H70=0,"",RES_hhdet_tes!H70/RES_hhdet_fec!H70)</f>
        <v>0.72025473634284187</v>
      </c>
      <c r="I70" s="174">
        <f>IF(RES_hhdet_tes!I70=0,"",RES_hhdet_tes!I70/RES_hhdet_fec!I70)</f>
        <v>0.72994644032028422</v>
      </c>
      <c r="J70" s="174">
        <f>IF(RES_hhdet_tes!J70=0,"",RES_hhdet_tes!J70/RES_hhdet_fec!J70)</f>
        <v>0.72781844413487529</v>
      </c>
      <c r="K70" s="174">
        <f>IF(RES_hhdet_tes!K70=0,"",RES_hhdet_tes!K70/RES_hhdet_fec!K70)</f>
        <v>0.7313134988522354</v>
      </c>
      <c r="L70" s="174">
        <f>IF(RES_hhdet_tes!L70=0,"",RES_hhdet_tes!L70/RES_hhdet_fec!L70)</f>
        <v>0.73321709515068623</v>
      </c>
      <c r="M70" s="174">
        <f>IF(RES_hhdet_tes!M70=0,"",RES_hhdet_tes!M70/RES_hhdet_fec!M70)</f>
        <v>0.73618668735319437</v>
      </c>
      <c r="N70" s="174">
        <f>IF(RES_hhdet_tes!N70=0,"",RES_hhdet_tes!N70/RES_hhdet_fec!N70)</f>
        <v>0.73671192274747166</v>
      </c>
      <c r="O70" s="174">
        <f>IF(RES_hhdet_tes!O70=0,"",RES_hhdet_tes!O70/RES_hhdet_fec!O70)</f>
        <v>0.73581217923022935</v>
      </c>
      <c r="P70" s="174">
        <f>IF(RES_hhdet_tes!P70=0,"",RES_hhdet_tes!P70/RES_hhdet_fec!P70)</f>
        <v>0.73899483040744474</v>
      </c>
      <c r="Q70" s="174">
        <f>IF(RES_hhdet_tes!Q70=0,"",RES_hhdet_tes!Q70/RES_hhdet_fec!Q70)</f>
        <v>0.74236952660320366</v>
      </c>
    </row>
    <row r="71" spans="1:17" ht="12" customHeight="1" x14ac:dyDescent="0.3">
      <c r="A71" s="166" t="s">
        <v>109</v>
      </c>
      <c r="B71" s="173">
        <f>IF(RES_hhdet_tes!B71=0,"",RES_hhdet_tes!B71/RES_hhdet_fec!B71)</f>
        <v>0.60319827749155008</v>
      </c>
      <c r="C71" s="173">
        <f>IF(RES_hhdet_tes!C71=0,"",RES_hhdet_tes!C71/RES_hhdet_fec!C71)</f>
        <v>0.60858126310871008</v>
      </c>
      <c r="D71" s="173">
        <f>IF(RES_hhdet_tes!D71=0,"",RES_hhdet_tes!D71/RES_hhdet_fec!D71)</f>
        <v>0.61407490624178807</v>
      </c>
      <c r="E71" s="173">
        <f>IF(RES_hhdet_tes!E71=0,"",RES_hhdet_tes!E71/RES_hhdet_fec!E71)</f>
        <v>0.62165855490053068</v>
      </c>
      <c r="F71" s="173">
        <f>IF(RES_hhdet_tes!F71=0,"",RES_hhdet_tes!F71/RES_hhdet_fec!F71)</f>
        <v>0.62151480836072204</v>
      </c>
      <c r="G71" s="173">
        <f>IF(RES_hhdet_tes!G71=0,"",RES_hhdet_tes!G71/RES_hhdet_fec!G71)</f>
        <v>0.62442529877346153</v>
      </c>
      <c r="H71" s="173">
        <f>IF(RES_hhdet_tes!H71=0,"",RES_hhdet_tes!H71/RES_hhdet_fec!H71)</f>
        <v>0.62865677539551201</v>
      </c>
      <c r="I71" s="173">
        <f>IF(RES_hhdet_tes!I71=0,"",RES_hhdet_tes!I71/RES_hhdet_fec!I71)</f>
        <v>0.63603629983883359</v>
      </c>
      <c r="J71" s="173">
        <f>IF(RES_hhdet_tes!J71=0,"",RES_hhdet_tes!J71/RES_hhdet_fec!J71)</f>
        <v>0.63563730714864874</v>
      </c>
      <c r="K71" s="173">
        <f>IF(RES_hhdet_tes!K71=0,"",RES_hhdet_tes!K71/RES_hhdet_fec!K71)</f>
        <v>0.63883194337420779</v>
      </c>
      <c r="L71" s="173">
        <f>IF(RES_hhdet_tes!L71=0,"",RES_hhdet_tes!L71/RES_hhdet_fec!L71)</f>
        <v>0.63833858476462813</v>
      </c>
      <c r="M71" s="173">
        <f>IF(RES_hhdet_tes!M71=0,"",RES_hhdet_tes!M71/RES_hhdet_fec!M71)</f>
        <v>0.6411540199643907</v>
      </c>
      <c r="N71" s="173">
        <f>IF(RES_hhdet_tes!N71=0,"",RES_hhdet_tes!N71/RES_hhdet_fec!N71)</f>
        <v>0.64349143143334631</v>
      </c>
      <c r="O71" s="173">
        <f>IF(RES_hhdet_tes!O71=0,"",RES_hhdet_tes!O71/RES_hhdet_fec!O71)</f>
        <v>0.64534689338307794</v>
      </c>
      <c r="P71" s="173">
        <f>IF(RES_hhdet_tes!P71=0,"",RES_hhdet_tes!P71/RES_hhdet_fec!P71)</f>
        <v>0.64464086924751263</v>
      </c>
      <c r="Q71" s="173">
        <f>IF(RES_hhdet_tes!Q71=0,"",RES_hhdet_tes!Q71/RES_hhdet_fec!Q71)</f>
        <v>0.64917388292875744</v>
      </c>
    </row>
    <row r="72" spans="1:17" ht="12" customHeight="1" x14ac:dyDescent="0.3">
      <c r="A72" s="147" t="s">
        <v>59</v>
      </c>
      <c r="B72" s="172">
        <f>IF(RES_hhdet_tes!B72=0,"",RES_hhdet_tes!B72/RES_hhdet_fec!B72)</f>
        <v>0.99999999999999978</v>
      </c>
      <c r="C72" s="172">
        <f>IF(RES_hhdet_tes!C72=0,"",RES_hhdet_tes!C72/RES_hhdet_fec!C72)</f>
        <v>1.0000000000000002</v>
      </c>
      <c r="D72" s="172">
        <f>IF(RES_hhdet_tes!D72=0,"",RES_hhdet_tes!D72/RES_hhdet_fec!D72)</f>
        <v>1.0000000000000002</v>
      </c>
      <c r="E72" s="172">
        <f>IF(RES_hhdet_tes!E72=0,"",RES_hhdet_tes!E72/RES_hhdet_fec!E72)</f>
        <v>0.99999999999999978</v>
      </c>
      <c r="F72" s="172">
        <f>IF(RES_hhdet_tes!F72=0,"",RES_hhdet_tes!F72/RES_hhdet_fec!F72)</f>
        <v>1.0000000000000002</v>
      </c>
      <c r="G72" s="172">
        <f>IF(RES_hhdet_tes!G72=0,"",RES_hhdet_tes!G72/RES_hhdet_fec!G72)</f>
        <v>0.99999999999999989</v>
      </c>
      <c r="H72" s="172">
        <f>IF(RES_hhdet_tes!H72=0,"",RES_hhdet_tes!H72/RES_hhdet_fec!H72)</f>
        <v>0.99999999999999989</v>
      </c>
      <c r="I72" s="172">
        <f>IF(RES_hhdet_tes!I72=0,"",RES_hhdet_tes!I72/RES_hhdet_fec!I72)</f>
        <v>1</v>
      </c>
      <c r="J72" s="172">
        <f>IF(RES_hhdet_tes!J72=0,"",RES_hhdet_tes!J72/RES_hhdet_fec!J72)</f>
        <v>1</v>
      </c>
      <c r="K72" s="172">
        <f>IF(RES_hhdet_tes!K72=0,"",RES_hhdet_tes!K72/RES_hhdet_fec!K72)</f>
        <v>0.99999999999999989</v>
      </c>
      <c r="L72" s="172">
        <f>IF(RES_hhdet_tes!L72=0,"",RES_hhdet_tes!L72/RES_hhdet_fec!L72)</f>
        <v>1.0000000000000004</v>
      </c>
      <c r="M72" s="172">
        <f>IF(RES_hhdet_tes!M72=0,"",RES_hhdet_tes!M72/RES_hhdet_fec!M72)</f>
        <v>1</v>
      </c>
      <c r="N72" s="172">
        <f>IF(RES_hhdet_tes!N72=0,"",RES_hhdet_tes!N72/RES_hhdet_fec!N72)</f>
        <v>0.99999999999999978</v>
      </c>
      <c r="O72" s="172">
        <f>IF(RES_hhdet_tes!O72=0,"",RES_hhdet_tes!O72/RES_hhdet_fec!O72)</f>
        <v>1</v>
      </c>
      <c r="P72" s="172">
        <f>IF(RES_hhdet_tes!P72=0,"",RES_hhdet_tes!P72/RES_hhdet_fec!P72)</f>
        <v>1</v>
      </c>
      <c r="Q72" s="172">
        <f>IF(RES_hhdet_tes!Q72=0,"",RES_hhdet_tes!Q72/RES_hhdet_fec!Q72)</f>
        <v>1</v>
      </c>
    </row>
    <row r="73" spans="1:17" ht="12" customHeight="1" x14ac:dyDescent="0.3">
      <c r="A73" s="163" t="s">
        <v>142</v>
      </c>
      <c r="B73" s="171">
        <f>IF(RES_hhdet_tes!B73=0,"",RES_hhdet_tes!B73/RES_hhdet_fec!B73)</f>
        <v>0.68301452726190193</v>
      </c>
      <c r="C73" s="171">
        <f>IF(RES_hhdet_tes!C73=0,"",RES_hhdet_tes!C73/RES_hhdet_fec!C73)</f>
        <v>0.69000584335824133</v>
      </c>
      <c r="D73" s="171">
        <f>IF(RES_hhdet_tes!D73=0,"",RES_hhdet_tes!D73/RES_hhdet_fec!D73)</f>
        <v>0.69443205215539361</v>
      </c>
      <c r="E73" s="171">
        <f>IF(RES_hhdet_tes!E73=0,"",RES_hhdet_tes!E73/RES_hhdet_fec!E73)</f>
        <v>0.69847343156145458</v>
      </c>
      <c r="F73" s="171">
        <f>IF(RES_hhdet_tes!F73=0,"",RES_hhdet_tes!F73/RES_hhdet_fec!F73)</f>
        <v>0.71256142764112373</v>
      </c>
      <c r="G73" s="171">
        <f>IF(RES_hhdet_tes!G73=0,"",RES_hhdet_tes!G73/RES_hhdet_fec!G73)</f>
        <v>0.71895861627924229</v>
      </c>
      <c r="H73" s="171">
        <f>IF(RES_hhdet_tes!H73=0,"",RES_hhdet_tes!H73/RES_hhdet_fec!H73)</f>
        <v>0.72786144571564826</v>
      </c>
      <c r="I73" s="171">
        <f>IF(RES_hhdet_tes!I73=0,"",RES_hhdet_tes!I73/RES_hhdet_fec!I73)</f>
        <v>0.7240785109344593</v>
      </c>
      <c r="J73" s="171">
        <f>IF(RES_hhdet_tes!J73=0,"",RES_hhdet_tes!J73/RES_hhdet_fec!J73)</f>
        <v>0.74246282189320556</v>
      </c>
      <c r="K73" s="171">
        <f>IF(RES_hhdet_tes!K73=0,"",RES_hhdet_tes!K73/RES_hhdet_fec!K73)</f>
        <v>0.74248351873744045</v>
      </c>
      <c r="L73" s="171">
        <f>IF(RES_hhdet_tes!L73=0,"",RES_hhdet_tes!L73/RES_hhdet_fec!L73)</f>
        <v>0.7456514037469566</v>
      </c>
      <c r="M73" s="171">
        <f>IF(RES_hhdet_tes!M73=0,"",RES_hhdet_tes!M73/RES_hhdet_fec!M73)</f>
        <v>0.74426130418640501</v>
      </c>
      <c r="N73" s="171">
        <f>IF(RES_hhdet_tes!N73=0,"",RES_hhdet_tes!N73/RES_hhdet_fec!N73)</f>
        <v>0.75073223035170378</v>
      </c>
      <c r="O73" s="171">
        <f>IF(RES_hhdet_tes!O73=0,"",RES_hhdet_tes!O73/RES_hhdet_fec!O73)</f>
        <v>0.75385907815741948</v>
      </c>
      <c r="P73" s="171">
        <f>IF(RES_hhdet_tes!P73=0,"",RES_hhdet_tes!P73/RES_hhdet_fec!P73)</f>
        <v>0.7657937349624383</v>
      </c>
      <c r="Q73" s="171">
        <f>IF(RES_hhdet_tes!Q73=0,"",RES_hhdet_tes!Q73/RES_hhdet_fec!Q73)</f>
        <v>0.76489958897016053</v>
      </c>
    </row>
    <row r="74" spans="1:17" ht="12" customHeight="1" x14ac:dyDescent="0.3">
      <c r="A74" s="161" t="s">
        <v>141</v>
      </c>
      <c r="B74" s="170">
        <f>IF(RES_hhdet_tes!B74=0,"",RES_hhdet_tes!B74/RES_hhdet_fec!B74)</f>
        <v>0.79674568060637907</v>
      </c>
      <c r="C74" s="170">
        <f>IF(RES_hhdet_tes!C74=0,"",RES_hhdet_tes!C74/RES_hhdet_fec!C74)</f>
        <v>0.8055186893320837</v>
      </c>
      <c r="D74" s="170">
        <f>IF(RES_hhdet_tes!D74=0,"",RES_hhdet_tes!D74/RES_hhdet_fec!D74)</f>
        <v>0.81276482007061623</v>
      </c>
      <c r="E74" s="170">
        <f>IF(RES_hhdet_tes!E74=0,"",RES_hhdet_tes!E74/RES_hhdet_fec!E74)</f>
        <v>0.813003129735413</v>
      </c>
      <c r="F74" s="170">
        <f>IF(RES_hhdet_tes!F74=0,"",RES_hhdet_tes!F74/RES_hhdet_fec!F74)</f>
        <v>0.8276687098099661</v>
      </c>
      <c r="G74" s="170">
        <f>IF(RES_hhdet_tes!G74=0,"",RES_hhdet_tes!G74/RES_hhdet_fec!G74)</f>
        <v>0.83040147516305574</v>
      </c>
      <c r="H74" s="170">
        <f>IF(RES_hhdet_tes!H74=0,"",RES_hhdet_tes!H74/RES_hhdet_fec!H74)</f>
        <v>0.83711760512503652</v>
      </c>
      <c r="I74" s="170">
        <f>IF(RES_hhdet_tes!I74=0,"",RES_hhdet_tes!I74/RES_hhdet_fec!I74)</f>
        <v>0.83465480675771309</v>
      </c>
      <c r="J74" s="170">
        <f>IF(RES_hhdet_tes!J74=0,"",RES_hhdet_tes!J74/RES_hhdet_fec!J74)</f>
        <v>0.85208005829479094</v>
      </c>
      <c r="K74" s="170">
        <f>IF(RES_hhdet_tes!K74=0,"",RES_hhdet_tes!K74/RES_hhdet_fec!K74)</f>
        <v>0.85174467456640079</v>
      </c>
      <c r="L74" s="170">
        <f>IF(RES_hhdet_tes!L74=0,"",RES_hhdet_tes!L74/RES_hhdet_fec!L74)</f>
        <v>0.84820766350177867</v>
      </c>
      <c r="M74" s="170">
        <f>IF(RES_hhdet_tes!M74=0,"",RES_hhdet_tes!M74/RES_hhdet_fec!M74)</f>
        <v>0.83129189430589134</v>
      </c>
      <c r="N74" s="170">
        <f>IF(RES_hhdet_tes!N74=0,"",RES_hhdet_tes!N74/RES_hhdet_fec!N74)</f>
        <v>0.84857572119375735</v>
      </c>
      <c r="O74" s="170">
        <f>IF(RES_hhdet_tes!O74=0,"",RES_hhdet_tes!O74/RES_hhdet_fec!O74)</f>
        <v>0.83833116897605409</v>
      </c>
      <c r="P74" s="170">
        <f>IF(RES_hhdet_tes!P74=0,"",RES_hhdet_tes!P74/RES_hhdet_fec!P74)</f>
        <v>0.85944347220526041</v>
      </c>
      <c r="Q74" s="170">
        <f>IF(RES_hhdet_tes!Q74=0,"",RES_hhdet_tes!Q74/RES_hhdet_fec!Q74)</f>
        <v>0.8496519422817258</v>
      </c>
    </row>
    <row r="75" spans="1:17" ht="12" customHeight="1" x14ac:dyDescent="0.3">
      <c r="A75" s="148" t="s">
        <v>60</v>
      </c>
      <c r="B75" s="73">
        <f>IF(RES_hhdet_tes!B75=0,"",RES_hhdet_tes!B75/RES_hhdet_fec!B75)</f>
        <v>0.72474958693830827</v>
      </c>
      <c r="C75" s="73">
        <f>IF(RES_hhdet_tes!C75=0,"",RES_hhdet_tes!C75/RES_hhdet_fec!C75)</f>
        <v>0.73929014071606614</v>
      </c>
      <c r="D75" s="73">
        <f>IF(RES_hhdet_tes!D75=0,"",RES_hhdet_tes!D75/RES_hhdet_fec!D75)</f>
        <v>0.75028918005881351</v>
      </c>
      <c r="E75" s="73">
        <f>IF(RES_hhdet_tes!E75=0,"",RES_hhdet_tes!E75/RES_hhdet_fec!E75)</f>
        <v>0.75063399271366538</v>
      </c>
      <c r="F75" s="73">
        <f>IF(RES_hhdet_tes!F75=0,"",RES_hhdet_tes!F75/RES_hhdet_fec!F75)</f>
        <v>0.76855103323516216</v>
      </c>
      <c r="G75" s="73">
        <f>IF(RES_hhdet_tes!G75=0,"",RES_hhdet_tes!G75/RES_hhdet_fec!G75)</f>
        <v>0.7718078373029571</v>
      </c>
      <c r="H75" s="73">
        <f>IF(RES_hhdet_tes!H75=0,"",RES_hhdet_tes!H75/RES_hhdet_fec!H75)</f>
        <v>0.78069255179878627</v>
      </c>
      <c r="I75" s="73">
        <f>IF(RES_hhdet_tes!I75=0,"",RES_hhdet_tes!I75/RES_hhdet_fec!I75)</f>
        <v>0.76216025217332928</v>
      </c>
      <c r="J75" s="73">
        <f>IF(RES_hhdet_tes!J75=0,"",RES_hhdet_tes!J75/RES_hhdet_fec!J75)</f>
        <v>0.79599675731380559</v>
      </c>
      <c r="K75" s="73">
        <f>IF(RES_hhdet_tes!K75=0,"",RES_hhdet_tes!K75/RES_hhdet_fec!K75)</f>
        <v>0.79028553543014635</v>
      </c>
      <c r="L75" s="73">
        <f>IF(RES_hhdet_tes!L75=0,"",RES_hhdet_tes!L75/RES_hhdet_fec!L75)</f>
        <v>0.78423663616336414</v>
      </c>
      <c r="M75" s="73">
        <f>IF(RES_hhdet_tes!M75=0,"",RES_hhdet_tes!M75/RES_hhdet_fec!M75)</f>
        <v>0.76487001151972311</v>
      </c>
      <c r="N75" s="73">
        <f>IF(RES_hhdet_tes!N75=0,"",RES_hhdet_tes!N75/RES_hhdet_fec!N75)</f>
        <v>0.78260733705197727</v>
      </c>
      <c r="O75" s="73">
        <f>IF(RES_hhdet_tes!O75=0,"",RES_hhdet_tes!O75/RES_hhdet_fec!O75)</f>
        <v>0.76936762543579329</v>
      </c>
      <c r="P75" s="73">
        <f>IF(RES_hhdet_tes!P75=0,"",RES_hhdet_tes!P75/RES_hhdet_fec!P75)</f>
        <v>0.80668572163995911</v>
      </c>
      <c r="Q75" s="73">
        <f>IF(RES_hhdet_tes!Q75=0,"",RES_hhdet_tes!Q75/RES_hhdet_fec!Q75)</f>
        <v>0.79416582807299863</v>
      </c>
    </row>
    <row r="76" spans="1:17" ht="12" customHeight="1" x14ac:dyDescent="0.3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</v>
      </c>
      <c r="D76" s="73">
        <f>IF(RES_hhdet_tes!D76=0,"",RES_hhdet_tes!D76/RES_hhdet_fec!D76)</f>
        <v>1.0000000000000002</v>
      </c>
      <c r="E76" s="73">
        <f>IF(RES_hhdet_tes!E76=0,"",RES_hhdet_tes!E76/RES_hhdet_fec!E76)</f>
        <v>0.99999999999999978</v>
      </c>
      <c r="F76" s="73">
        <f>IF(RES_hhdet_tes!F76=0,"",RES_hhdet_tes!F76/RES_hhdet_fec!F76)</f>
        <v>1.0000000000000002</v>
      </c>
      <c r="G76" s="73">
        <f>IF(RES_hhdet_tes!G76=0,"",RES_hhdet_tes!G76/RES_hhdet_fec!G76)</f>
        <v>0.99999999999999978</v>
      </c>
      <c r="H76" s="73">
        <f>IF(RES_hhdet_tes!H76=0,"",RES_hhdet_tes!H76/RES_hhdet_fec!H76)</f>
        <v>1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0.99999999999999978</v>
      </c>
      <c r="L76" s="73">
        <f>IF(RES_hhdet_tes!L76=0,"",RES_hhdet_tes!L76/RES_hhdet_fec!L76)</f>
        <v>0.99999999999999989</v>
      </c>
      <c r="M76" s="73">
        <f>IF(RES_hhdet_tes!M76=0,"",RES_hhdet_tes!M76/RES_hhdet_fec!M76)</f>
        <v>1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1</v>
      </c>
      <c r="Q76" s="73">
        <f>IF(RES_hhdet_tes!Q76=0,"",RES_hhdet_tes!Q76/RES_hhdet_fec!Q76)</f>
        <v>1</v>
      </c>
    </row>
    <row r="77" spans="1:17" ht="12" customHeight="1" x14ac:dyDescent="0.3">
      <c r="A77" s="158" t="s">
        <v>62</v>
      </c>
      <c r="B77" s="169">
        <f>IF(RES_hhdet_tes!B77=0,"",RES_hhdet_tes!B77/RES_hhdet_fec!B77)</f>
        <v>0.49080467386737342</v>
      </c>
      <c r="C77" s="169">
        <f>IF(RES_hhdet_tes!C77=0,"",RES_hhdet_tes!C77/RES_hhdet_fec!C77)</f>
        <v>0.4955795895824438</v>
      </c>
      <c r="D77" s="169">
        <f>IF(RES_hhdet_tes!D77=0,"",RES_hhdet_tes!D77/RES_hhdet_fec!D77)</f>
        <v>0.49713458474899769</v>
      </c>
      <c r="E77" s="169">
        <f>IF(RES_hhdet_tes!E77=0,"",RES_hhdet_tes!E77/RES_hhdet_fec!E77)</f>
        <v>0.5033912430997326</v>
      </c>
      <c r="F77" s="169">
        <f>IF(RES_hhdet_tes!F77=0,"",RES_hhdet_tes!F77/RES_hhdet_fec!F77)</f>
        <v>0.50917614620822305</v>
      </c>
      <c r="G77" s="169">
        <f>IF(RES_hhdet_tes!G77=0,"",RES_hhdet_tes!G77/RES_hhdet_fec!G77)</f>
        <v>0.51011964411886901</v>
      </c>
      <c r="H77" s="169">
        <f>IF(RES_hhdet_tes!H77=0,"",RES_hhdet_tes!H77/RES_hhdet_fec!H77)</f>
        <v>0.51625311262229012</v>
      </c>
      <c r="I77" s="169">
        <f>IF(RES_hhdet_tes!I77=0,"",RES_hhdet_tes!I77/RES_hhdet_fec!I77)</f>
        <v>0.5175093159235884</v>
      </c>
      <c r="J77" s="169">
        <f>IF(RES_hhdet_tes!J77=0,"",RES_hhdet_tes!J77/RES_hhdet_fec!J77)</f>
        <v>0.52455160149053026</v>
      </c>
      <c r="K77" s="169">
        <f>IF(RES_hhdet_tes!K77=0,"",RES_hhdet_tes!K77/RES_hhdet_fec!K77)</f>
        <v>0.52444069056324571</v>
      </c>
      <c r="L77" s="169">
        <f>IF(RES_hhdet_tes!L77=0,"",RES_hhdet_tes!L77/RES_hhdet_fec!L77)</f>
        <v>0.52120585604309455</v>
      </c>
      <c r="M77" s="169">
        <f>IF(RES_hhdet_tes!M77=0,"",RES_hhdet_tes!M77/RES_hhdet_fec!M77)</f>
        <v>0.52062480687072321</v>
      </c>
      <c r="N77" s="169">
        <f>IF(RES_hhdet_tes!N77=0,"",RES_hhdet_tes!N77/RES_hhdet_fec!N77)</f>
        <v>0.52517757021465161</v>
      </c>
      <c r="O77" s="169">
        <f>IF(RES_hhdet_tes!O77=0,"",RES_hhdet_tes!O77/RES_hhdet_fec!O77)</f>
        <v>0.52395490485567942</v>
      </c>
      <c r="P77" s="169">
        <f>IF(RES_hhdet_tes!P77=0,"",RES_hhdet_tes!P77/RES_hhdet_fec!P77)</f>
        <v>0.52584837142887386</v>
      </c>
      <c r="Q77" s="169">
        <f>IF(RES_hhdet_tes!Q77=0,"",RES_hhdet_tes!Q77/RES_hhdet_fec!Q77)</f>
        <v>0.52768557653111436</v>
      </c>
    </row>
    <row r="78" spans="1:17" ht="12" customHeight="1" x14ac:dyDescent="0.3">
      <c r="A78" s="23" t="s">
        <v>109</v>
      </c>
      <c r="B78" s="73">
        <f>IF(RES_hhdet_tes!B78=0,"",RES_hhdet_tes!B78/RES_hhdet_fec!B78)</f>
        <v>0.44943679502116979</v>
      </c>
      <c r="C78" s="73">
        <f>IF(RES_hhdet_tes!C78=0,"",RES_hhdet_tes!C78/RES_hhdet_fec!C78)</f>
        <v>0.45503121225465637</v>
      </c>
      <c r="D78" s="73">
        <f>IF(RES_hhdet_tes!D78=0,"",RES_hhdet_tes!D78/RES_hhdet_fec!D78)</f>
        <v>0.46168748786011443</v>
      </c>
      <c r="E78" s="73">
        <f>IF(RES_hhdet_tes!E78=0,"",RES_hhdet_tes!E78/RES_hhdet_fec!E78)</f>
        <v>0.46782106075066776</v>
      </c>
      <c r="F78" s="73">
        <f>IF(RES_hhdet_tes!F78=0,"",RES_hhdet_tes!F78/RES_hhdet_fec!F78)</f>
        <v>0.47418297756071559</v>
      </c>
      <c r="G78" s="73">
        <f>IF(RES_hhdet_tes!G78=0,"",RES_hhdet_tes!G78/RES_hhdet_fec!G78)</f>
        <v>0.48005243477979326</v>
      </c>
      <c r="H78" s="73">
        <f>IF(RES_hhdet_tes!H78=0,"",RES_hhdet_tes!H78/RES_hhdet_fec!H78)</f>
        <v>0.48604111195717625</v>
      </c>
      <c r="I78" s="73">
        <f>IF(RES_hhdet_tes!I78=0,"",RES_hhdet_tes!I78/RES_hhdet_fec!I78)</f>
        <v>0.49228968493786796</v>
      </c>
      <c r="J78" s="73">
        <f>IF(RES_hhdet_tes!J78=0,"",RES_hhdet_tes!J78/RES_hhdet_fec!J78)</f>
        <v>0.49872872935732526</v>
      </c>
      <c r="K78" s="73">
        <f>IF(RES_hhdet_tes!K78=0,"",RES_hhdet_tes!K78/RES_hhdet_fec!K78)</f>
        <v>0.50150714072092129</v>
      </c>
      <c r="L78" s="73">
        <f>IF(RES_hhdet_tes!L78=0,"",RES_hhdet_tes!L78/RES_hhdet_fec!L78)</f>
        <v>0.50472837344044941</v>
      </c>
      <c r="M78" s="73">
        <f>IF(RES_hhdet_tes!M78=0,"",RES_hhdet_tes!M78/RES_hhdet_fec!M78)</f>
        <v>0.50761029043203221</v>
      </c>
      <c r="N78" s="73">
        <f>IF(RES_hhdet_tes!N78=0,"",RES_hhdet_tes!N78/RES_hhdet_fec!N78)</f>
        <v>0.51043536162088277</v>
      </c>
      <c r="O78" s="73">
        <f>IF(RES_hhdet_tes!O78=0,"",RES_hhdet_tes!O78/RES_hhdet_fec!O78)</f>
        <v>0.51308466407283437</v>
      </c>
      <c r="P78" s="73">
        <f>IF(RES_hhdet_tes!P78=0,"",RES_hhdet_tes!P78/RES_hhdet_fec!P78)</f>
        <v>0.51539860236738577</v>
      </c>
      <c r="Q78" s="73">
        <f>IF(RES_hhdet_tes!Q78=0,"",RES_hhdet_tes!Q78/RES_hhdet_fec!Q78)</f>
        <v>0.5179585231029159</v>
      </c>
    </row>
    <row r="79" spans="1:17" ht="12" customHeight="1" x14ac:dyDescent="0.3">
      <c r="A79" s="29" t="s">
        <v>140</v>
      </c>
      <c r="B79" s="65">
        <f>IF(RES_hhdet_tes!B79=0,"",RES_hhdet_tes!B79/RES_hhdet_fec!B79)</f>
        <v>0.80063530954164053</v>
      </c>
      <c r="C79" s="65">
        <f>IF(RES_hhdet_tes!C79=0,"",RES_hhdet_tes!C79/RES_hhdet_fec!C79)</f>
        <v>0.80433322390952888</v>
      </c>
      <c r="D79" s="65">
        <f>IF(RES_hhdet_tes!D79=0,"",RES_hhdet_tes!D79/RES_hhdet_fec!D79)</f>
        <v>0.80639689412392468</v>
      </c>
      <c r="E79" s="65">
        <f>IF(RES_hhdet_tes!E79=0,"",RES_hhdet_tes!E79/RES_hhdet_fec!E79)</f>
        <v>0.8113839003930311</v>
      </c>
      <c r="F79" s="65">
        <f>IF(RES_hhdet_tes!F79=0,"",RES_hhdet_tes!F79/RES_hhdet_fec!F79)</f>
        <v>0.81513697620071091</v>
      </c>
      <c r="G79" s="65">
        <f>IF(RES_hhdet_tes!G79=0,"",RES_hhdet_tes!G79/RES_hhdet_fec!G79)</f>
        <v>0.81980284479587184</v>
      </c>
      <c r="H79" s="65">
        <f>IF(RES_hhdet_tes!H79=0,"",RES_hhdet_tes!H79/RES_hhdet_fec!H79)</f>
        <v>0.82530793424962723</v>
      </c>
      <c r="I79" s="65">
        <f>IF(RES_hhdet_tes!I79=0,"",RES_hhdet_tes!I79/RES_hhdet_fec!I79)</f>
        <v>0.83023369079725651</v>
      </c>
      <c r="J79" s="65">
        <f>IF(RES_hhdet_tes!J79=0,"",RES_hhdet_tes!J79/RES_hhdet_fec!J79)</f>
        <v>0.8343996154867499</v>
      </c>
      <c r="K79" s="65">
        <f>IF(RES_hhdet_tes!K79=0,"",RES_hhdet_tes!K79/RES_hhdet_fec!K79)</f>
        <v>0.83691009038326514</v>
      </c>
      <c r="L79" s="65">
        <f>IF(RES_hhdet_tes!L79=0,"",RES_hhdet_tes!L79/RES_hhdet_fec!L79)</f>
        <v>0.83899778381609713</v>
      </c>
      <c r="M79" s="65">
        <f>IF(RES_hhdet_tes!M79=0,"",RES_hhdet_tes!M79/RES_hhdet_fec!M79)</f>
        <v>0.83925925752874719</v>
      </c>
      <c r="N79" s="65">
        <f>IF(RES_hhdet_tes!N79=0,"",RES_hhdet_tes!N79/RES_hhdet_fec!N79)</f>
        <v>0.84318938225791706</v>
      </c>
      <c r="O79" s="65">
        <f>IF(RES_hhdet_tes!O79=0,"",RES_hhdet_tes!O79/RES_hhdet_fec!O79)</f>
        <v>0.84405032825564863</v>
      </c>
      <c r="P79" s="65">
        <f>IF(RES_hhdet_tes!P79=0,"",RES_hhdet_tes!P79/RES_hhdet_fec!P79)</f>
        <v>0.84556538205100684</v>
      </c>
      <c r="Q79" s="65">
        <f>IF(RES_hhdet_tes!Q79=0,"",RES_hhdet_tes!Q79/RES_hhdet_fec!Q79)</f>
        <v>0.84968490392924445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75">
        <f>IF(RES_hhdet_tes!B81=0,"",RES_hhdet_tes!B81/RES_hhdet_fec!B81)</f>
        <v>0.49660489468392888</v>
      </c>
      <c r="C81" s="175">
        <f>IF(RES_hhdet_tes!C81=0,"",RES_hhdet_tes!C81/RES_hhdet_fec!C81)</f>
        <v>0.5017410472063728</v>
      </c>
      <c r="D81" s="175">
        <f>IF(RES_hhdet_tes!D81=0,"",RES_hhdet_tes!D81/RES_hhdet_fec!D81)</f>
        <v>0.50981066849958934</v>
      </c>
      <c r="E81" s="175">
        <f>IF(RES_hhdet_tes!E81=0,"",RES_hhdet_tes!E81/RES_hhdet_fec!E81)</f>
        <v>0.51596401227923161</v>
      </c>
      <c r="F81" s="175">
        <f>IF(RES_hhdet_tes!F81=0,"",RES_hhdet_tes!F81/RES_hhdet_fec!F81)</f>
        <v>0.52152797617094748</v>
      </c>
      <c r="G81" s="175">
        <f>IF(RES_hhdet_tes!G81=0,"",RES_hhdet_tes!G81/RES_hhdet_fec!G81)</f>
        <v>0.52830929929904025</v>
      </c>
      <c r="H81" s="175">
        <f>IF(RES_hhdet_tes!H81=0,"",RES_hhdet_tes!H81/RES_hhdet_fec!H81)</f>
        <v>0.53826634975965471</v>
      </c>
      <c r="I81" s="175">
        <f>IF(RES_hhdet_tes!I81=0,"",RES_hhdet_tes!I81/RES_hhdet_fec!I81)</f>
        <v>0.54805184577207589</v>
      </c>
      <c r="J81" s="175">
        <f>IF(RES_hhdet_tes!J81=0,"",RES_hhdet_tes!J81/RES_hhdet_fec!J81)</f>
        <v>0.55271336626658252</v>
      </c>
      <c r="K81" s="175">
        <f>IF(RES_hhdet_tes!K81=0,"",RES_hhdet_tes!K81/RES_hhdet_fec!K81)</f>
        <v>0.5585286610977247</v>
      </c>
      <c r="L81" s="175">
        <f>IF(RES_hhdet_tes!L81=0,"",RES_hhdet_tes!L81/RES_hhdet_fec!L81)</f>
        <v>0.56592778510940334</v>
      </c>
      <c r="M81" s="175">
        <f>IF(RES_hhdet_tes!M81=0,"",RES_hhdet_tes!M81/RES_hhdet_fec!M81)</f>
        <v>0.57261168495479686</v>
      </c>
      <c r="N81" s="175">
        <f>IF(RES_hhdet_tes!N81=0,"",RES_hhdet_tes!N81/RES_hhdet_fec!N81)</f>
        <v>0.57771847741818561</v>
      </c>
      <c r="O81" s="175">
        <f>IF(RES_hhdet_tes!O81=0,"",RES_hhdet_tes!O81/RES_hhdet_fec!O81)</f>
        <v>0.58424210815240196</v>
      </c>
      <c r="P81" s="175">
        <f>IF(RES_hhdet_tes!P81=0,"",RES_hhdet_tes!P81/RES_hhdet_fec!P81)</f>
        <v>0.58960809837187678</v>
      </c>
      <c r="Q81" s="175">
        <f>IF(RES_hhdet_tes!Q81=0,"",RES_hhdet_tes!Q81/RES_hhdet_fec!Q81)</f>
        <v>0.59463272780994947</v>
      </c>
    </row>
    <row r="82" spans="1:17" ht="12.9" customHeight="1" x14ac:dyDescent="0.3">
      <c r="A82" s="158" t="s">
        <v>65</v>
      </c>
      <c r="B82" s="169">
        <f>IF(RES_hhdet_tes!B82=0,"",RES_hhdet_tes!B82/RES_hhdet_fec!B82)</f>
        <v>0.48105306026275868</v>
      </c>
      <c r="C82" s="169">
        <f>IF(RES_hhdet_tes!C82=0,"",RES_hhdet_tes!C82/RES_hhdet_fec!C82)</f>
        <v>0.48592149382436522</v>
      </c>
      <c r="D82" s="169">
        <f>IF(RES_hhdet_tes!D82=0,"",RES_hhdet_tes!D82/RES_hhdet_fec!D82)</f>
        <v>0.49226447168088527</v>
      </c>
      <c r="E82" s="169">
        <f>IF(RES_hhdet_tes!E82=0,"",RES_hhdet_tes!E82/RES_hhdet_fec!E82)</f>
        <v>0.49978306056165001</v>
      </c>
      <c r="F82" s="169">
        <f>IF(RES_hhdet_tes!F82=0,"",RES_hhdet_tes!F82/RES_hhdet_fec!F82)</f>
        <v>0.50393968407836898</v>
      </c>
      <c r="G82" s="169">
        <f>IF(RES_hhdet_tes!G82=0,"",RES_hhdet_tes!G82/RES_hhdet_fec!G82)</f>
        <v>0.51135301536061517</v>
      </c>
      <c r="H82" s="169">
        <f>IF(RES_hhdet_tes!H82=0,"",RES_hhdet_tes!H82/RES_hhdet_fec!H82)</f>
        <v>0.51857283843686675</v>
      </c>
      <c r="I82" s="169">
        <f>IF(RES_hhdet_tes!I82=0,"",RES_hhdet_tes!I82/RES_hhdet_fec!I82)</f>
        <v>0.52699961911905213</v>
      </c>
      <c r="J82" s="169">
        <f>IF(RES_hhdet_tes!J82=0,"",RES_hhdet_tes!J82/RES_hhdet_fec!J82)</f>
        <v>0.53225664046299326</v>
      </c>
      <c r="K82" s="169">
        <f>IF(RES_hhdet_tes!K82=0,"",RES_hhdet_tes!K82/RES_hhdet_fec!K82)</f>
        <v>0.53824746950448987</v>
      </c>
      <c r="L82" s="169">
        <f>IF(RES_hhdet_tes!L82=0,"",RES_hhdet_tes!L82/RES_hhdet_fec!L82)</f>
        <v>0.54506829628747877</v>
      </c>
      <c r="M82" s="169">
        <f>IF(RES_hhdet_tes!M82=0,"",RES_hhdet_tes!M82/RES_hhdet_fec!M82)</f>
        <v>0.54764298823682378</v>
      </c>
      <c r="N82" s="169">
        <f>IF(RES_hhdet_tes!N82=0,"",RES_hhdet_tes!N82/RES_hhdet_fec!N82)</f>
        <v>0.55278676923017489</v>
      </c>
      <c r="O82" s="169">
        <f>IF(RES_hhdet_tes!O82=0,"",RES_hhdet_tes!O82/RES_hhdet_fec!O82)</f>
        <v>0.55883027056278245</v>
      </c>
      <c r="P82" s="169">
        <f>IF(RES_hhdet_tes!P82=0,"",RES_hhdet_tes!P82/RES_hhdet_fec!P82)</f>
        <v>0.5614268053973942</v>
      </c>
      <c r="Q82" s="169">
        <f>IF(RES_hhdet_tes!Q82=0,"",RES_hhdet_tes!Q82/RES_hhdet_fec!Q82)</f>
        <v>0.56690475500312321</v>
      </c>
    </row>
    <row r="83" spans="1:17" ht="12" customHeight="1" x14ac:dyDescent="0.3">
      <c r="A83" s="23" t="s">
        <v>157</v>
      </c>
      <c r="B83" s="73">
        <f>IF(RES_hhdet_tes!B83=0,"",RES_hhdet_tes!B83/RES_hhdet_fec!B83)</f>
        <v>0.47889482841162651</v>
      </c>
      <c r="C83" s="73">
        <f>IF(RES_hhdet_tes!C83=0,"",RES_hhdet_tes!C83/RES_hhdet_fec!C83)</f>
        <v>0.48359430693248845</v>
      </c>
      <c r="D83" s="73">
        <f>IF(RES_hhdet_tes!D83=0,"",RES_hhdet_tes!D83/RES_hhdet_fec!D83)</f>
        <v>0.48988137893147604</v>
      </c>
      <c r="E83" s="73">
        <f>IF(RES_hhdet_tes!E83=0,"",RES_hhdet_tes!E83/RES_hhdet_fec!E83)</f>
        <v>0.4969909693928341</v>
      </c>
      <c r="F83" s="73">
        <f>IF(RES_hhdet_tes!F83=0,"",RES_hhdet_tes!F83/RES_hhdet_fec!F83)</f>
        <v>0.50123355639868516</v>
      </c>
      <c r="G83" s="73">
        <f>IF(RES_hhdet_tes!G83=0,"",RES_hhdet_tes!G83/RES_hhdet_fec!G83)</f>
        <v>0.50847288487825404</v>
      </c>
      <c r="H83" s="73">
        <f>IF(RES_hhdet_tes!H83=0,"",RES_hhdet_tes!H83/RES_hhdet_fec!H83)</f>
        <v>0.5156260269389652</v>
      </c>
      <c r="I83" s="73">
        <f>IF(RES_hhdet_tes!I83=0,"",RES_hhdet_tes!I83/RES_hhdet_fec!I83)</f>
        <v>0.5239366875852145</v>
      </c>
      <c r="J83" s="73">
        <f>IF(RES_hhdet_tes!J83=0,"",RES_hhdet_tes!J83/RES_hhdet_fec!J83)</f>
        <v>0.52959841604173952</v>
      </c>
      <c r="K83" s="73">
        <f>IF(RES_hhdet_tes!K83=0,"",RES_hhdet_tes!K83/RES_hhdet_fec!K83)</f>
        <v>0.53563177743985013</v>
      </c>
      <c r="L83" s="73">
        <f>IF(RES_hhdet_tes!L83=0,"",RES_hhdet_tes!L83/RES_hhdet_fec!L83)</f>
        <v>0.54217864229309676</v>
      </c>
      <c r="M83" s="73">
        <f>IF(RES_hhdet_tes!M83=0,"",RES_hhdet_tes!M83/RES_hhdet_fec!M83)</f>
        <v>0.54487817269367789</v>
      </c>
      <c r="N83" s="73">
        <f>IF(RES_hhdet_tes!N83=0,"",RES_hhdet_tes!N83/RES_hhdet_fec!N83)</f>
        <v>0.549843827440334</v>
      </c>
      <c r="O83" s="73">
        <f>IF(RES_hhdet_tes!O83=0,"",RES_hhdet_tes!O83/RES_hhdet_fec!O83)</f>
        <v>0.55586391226430565</v>
      </c>
      <c r="P83" s="73">
        <f>IF(RES_hhdet_tes!P83=0,"",RES_hhdet_tes!P83/RES_hhdet_fec!P83)</f>
        <v>0.55855842328362404</v>
      </c>
      <c r="Q83" s="73">
        <f>IF(RES_hhdet_tes!Q83=0,"",RES_hhdet_tes!Q83/RES_hhdet_fec!Q83)</f>
        <v>0.56356293731233309</v>
      </c>
    </row>
    <row r="84" spans="1:17" ht="12" customHeight="1" x14ac:dyDescent="0.3">
      <c r="A84" s="23" t="s">
        <v>60</v>
      </c>
      <c r="B84" s="73">
        <f>IF(RES_hhdet_tes!B84=0,"",RES_hhdet_tes!B84/RES_hhdet_fec!B84)</f>
        <v>0.99999999999999978</v>
      </c>
      <c r="C84" s="73">
        <f>IF(RES_hhdet_tes!C84=0,"",RES_hhdet_tes!C84/RES_hhdet_fec!C84)</f>
        <v>1</v>
      </c>
      <c r="D84" s="73">
        <f>IF(RES_hhdet_tes!D84=0,"",RES_hhdet_tes!D84/RES_hhdet_fec!D84)</f>
        <v>1</v>
      </c>
      <c r="E84" s="73">
        <f>IF(RES_hhdet_tes!E84=0,"",RES_hhdet_tes!E84/RES_hhdet_fec!E84)</f>
        <v>1</v>
      </c>
      <c r="F84" s="73">
        <f>IF(RES_hhdet_tes!F84=0,"",RES_hhdet_tes!F84/RES_hhdet_fec!F84)</f>
        <v>1</v>
      </c>
      <c r="G84" s="73">
        <f>IF(RES_hhdet_tes!G84=0,"",RES_hhdet_tes!G84/RES_hhdet_fec!G84)</f>
        <v>1</v>
      </c>
      <c r="H84" s="73">
        <f>IF(RES_hhdet_tes!H84=0,"",RES_hhdet_tes!H84/RES_hhdet_fec!H84)</f>
        <v>1</v>
      </c>
      <c r="I84" s="73">
        <f>IF(RES_hhdet_tes!I84=0,"",RES_hhdet_tes!I84/RES_hhdet_fec!I84)</f>
        <v>1</v>
      </c>
      <c r="J84" s="73">
        <f>IF(RES_hhdet_tes!J84=0,"",RES_hhdet_tes!J84/RES_hhdet_fec!J84)</f>
        <v>1</v>
      </c>
      <c r="K84" s="73">
        <f>IF(RES_hhdet_tes!K84=0,"",RES_hhdet_tes!K84/RES_hhdet_fec!K84)</f>
        <v>1</v>
      </c>
      <c r="L84" s="73">
        <f>IF(RES_hhdet_tes!L84=0,"",RES_hhdet_tes!L84/RES_hhdet_fec!L84)</f>
        <v>0.99999999999999967</v>
      </c>
      <c r="M84" s="73">
        <f>IF(RES_hhdet_tes!M84=0,"",RES_hhdet_tes!M84/RES_hhdet_fec!M84)</f>
        <v>1.0000000000000002</v>
      </c>
      <c r="N84" s="73">
        <f>IF(RES_hhdet_tes!N84=0,"",RES_hhdet_tes!N84/RES_hhdet_fec!N84)</f>
        <v>1.0000000000000002</v>
      </c>
      <c r="O84" s="73">
        <f>IF(RES_hhdet_tes!O84=0,"",RES_hhdet_tes!O84/RES_hhdet_fec!O84)</f>
        <v>1.0000000000000004</v>
      </c>
      <c r="P84" s="73">
        <f>IF(RES_hhdet_tes!P84=0,"",RES_hhdet_tes!P84/RES_hhdet_fec!P84)</f>
        <v>0.99999999999999956</v>
      </c>
      <c r="Q84" s="73">
        <f>IF(RES_hhdet_tes!Q84=0,"",RES_hhdet_tes!Q84/RES_hhdet_fec!Q84)</f>
        <v>0.99999999999999956</v>
      </c>
    </row>
    <row r="85" spans="1:17" ht="12.9" customHeight="1" x14ac:dyDescent="0.3">
      <c r="A85" s="158" t="s">
        <v>112</v>
      </c>
      <c r="B85" s="169">
        <f>IF(RES_hhdet_tes!B85=0,"",RES_hhdet_tes!B85/RES_hhdet_fec!B85)</f>
        <v>1.5623353959500299</v>
      </c>
      <c r="C85" s="169">
        <f>IF(RES_hhdet_tes!C85=0,"",RES_hhdet_tes!C85/RES_hhdet_fec!C85)</f>
        <v>1.6213291345985075</v>
      </c>
      <c r="D85" s="169">
        <f>IF(RES_hhdet_tes!D85=0,"",RES_hhdet_tes!D85/RES_hhdet_fec!D85)</f>
        <v>1.7064631311708773</v>
      </c>
      <c r="E85" s="169">
        <f>IF(RES_hhdet_tes!E85=0,"",RES_hhdet_tes!E85/RES_hhdet_fec!E85)</f>
        <v>1.7609624410196763</v>
      </c>
      <c r="F85" s="169">
        <f>IF(RES_hhdet_tes!F85=0,"",RES_hhdet_tes!F85/RES_hhdet_fec!F85)</f>
        <v>1.8131244868078253</v>
      </c>
      <c r="G85" s="169">
        <f>IF(RES_hhdet_tes!G85=0,"",RES_hhdet_tes!G85/RES_hhdet_fec!G85)</f>
        <v>1.8820432550658057</v>
      </c>
      <c r="H85" s="169">
        <f>IF(RES_hhdet_tes!H85=0,"",RES_hhdet_tes!H85/RES_hhdet_fec!H85)</f>
        <v>1.9570392948353419</v>
      </c>
      <c r="I85" s="169">
        <f>IF(RES_hhdet_tes!I85=0,"",RES_hhdet_tes!I85/RES_hhdet_fec!I85)</f>
        <v>2.0426213096785037</v>
      </c>
      <c r="J85" s="169">
        <f>IF(RES_hhdet_tes!J85=0,"",RES_hhdet_tes!J85/RES_hhdet_fec!J85)</f>
        <v>2.108349267601263</v>
      </c>
      <c r="K85" s="169">
        <f>IF(RES_hhdet_tes!K85=0,"",RES_hhdet_tes!K85/RES_hhdet_fec!K85)</f>
        <v>2.1872712006328268</v>
      </c>
      <c r="L85" s="169">
        <f>IF(RES_hhdet_tes!L85=0,"",RES_hhdet_tes!L85/RES_hhdet_fec!L85)</f>
        <v>2.3123895589824039</v>
      </c>
      <c r="M85" s="169">
        <f>IF(RES_hhdet_tes!M85=0,"",RES_hhdet_tes!M85/RES_hhdet_fec!M85)</f>
        <v>2.4330698337814978</v>
      </c>
      <c r="N85" s="169">
        <f>IF(RES_hhdet_tes!N85=0,"",RES_hhdet_tes!N85/RES_hhdet_fec!N85)</f>
        <v>2.5780465410953091</v>
      </c>
      <c r="O85" s="169">
        <f>IF(RES_hhdet_tes!O85=0,"",RES_hhdet_tes!O85/RES_hhdet_fec!O85)</f>
        <v>2.7309239501384339</v>
      </c>
      <c r="P85" s="169">
        <f>IF(RES_hhdet_tes!P85=0,"",RES_hhdet_tes!P85/RES_hhdet_fec!P85)</f>
        <v>2.8849058219423127</v>
      </c>
      <c r="Q85" s="169">
        <f>IF(RES_hhdet_tes!Q85=0,"",RES_hhdet_tes!Q85/RES_hhdet_fec!Q85)</f>
        <v>3.0827707640510833</v>
      </c>
    </row>
    <row r="86" spans="1:17" ht="12" customHeight="1" x14ac:dyDescent="0.3">
      <c r="A86" s="23" t="s">
        <v>60</v>
      </c>
      <c r="B86" s="73">
        <f>IF(RES_hhdet_tes!B86=0,"",RES_hhdet_tes!B86/RES_hhdet_fec!B86)</f>
        <v>1.5623353959500299</v>
      </c>
      <c r="C86" s="73">
        <f>IF(RES_hhdet_tes!C86=0,"",RES_hhdet_tes!C86/RES_hhdet_fec!C86)</f>
        <v>1.6213291345985075</v>
      </c>
      <c r="D86" s="73">
        <f>IF(RES_hhdet_tes!D86=0,"",RES_hhdet_tes!D86/RES_hhdet_fec!D86)</f>
        <v>1.7064631311708773</v>
      </c>
      <c r="E86" s="73">
        <f>IF(RES_hhdet_tes!E86=0,"",RES_hhdet_tes!E86/RES_hhdet_fec!E86)</f>
        <v>1.7609624410196763</v>
      </c>
      <c r="F86" s="73">
        <f>IF(RES_hhdet_tes!F86=0,"",RES_hhdet_tes!F86/RES_hhdet_fec!F86)</f>
        <v>1.8131244868078253</v>
      </c>
      <c r="G86" s="73">
        <f>IF(RES_hhdet_tes!G86=0,"",RES_hhdet_tes!G86/RES_hhdet_fec!G86)</f>
        <v>1.8820432550658057</v>
      </c>
      <c r="H86" s="73">
        <f>IF(RES_hhdet_tes!H86=0,"",RES_hhdet_tes!H86/RES_hhdet_fec!H86)</f>
        <v>1.9570392948353419</v>
      </c>
      <c r="I86" s="73">
        <f>IF(RES_hhdet_tes!I86=0,"",RES_hhdet_tes!I86/RES_hhdet_fec!I86)</f>
        <v>2.0426213096785037</v>
      </c>
      <c r="J86" s="73">
        <f>IF(RES_hhdet_tes!J86=0,"",RES_hhdet_tes!J86/RES_hhdet_fec!J86)</f>
        <v>2.108349267601263</v>
      </c>
      <c r="K86" s="73">
        <f>IF(RES_hhdet_tes!K86=0,"",RES_hhdet_tes!K86/RES_hhdet_fec!K86)</f>
        <v>2.1872712006328268</v>
      </c>
      <c r="L86" s="73">
        <f>IF(RES_hhdet_tes!L86=0,"",RES_hhdet_tes!L86/RES_hhdet_fec!L86)</f>
        <v>2.3123895589824039</v>
      </c>
      <c r="M86" s="73">
        <f>IF(RES_hhdet_tes!M86=0,"",RES_hhdet_tes!M86/RES_hhdet_fec!M86)</f>
        <v>2.4330698337814978</v>
      </c>
      <c r="N86" s="73">
        <f>IF(RES_hhdet_tes!N86=0,"",RES_hhdet_tes!N86/RES_hhdet_fec!N86)</f>
        <v>2.5780465410953091</v>
      </c>
      <c r="O86" s="73">
        <f>IF(RES_hhdet_tes!O86=0,"",RES_hhdet_tes!O86/RES_hhdet_fec!O86)</f>
        <v>2.7309239501384339</v>
      </c>
      <c r="P86" s="73">
        <f>IF(RES_hhdet_tes!P86=0,"",RES_hhdet_tes!P86/RES_hhdet_fec!P86)</f>
        <v>2.8849058219423127</v>
      </c>
      <c r="Q86" s="73">
        <f>IF(RES_hhdet_tes!Q86=0,"",RES_hhdet_tes!Q86/RES_hhdet_fec!Q86)</f>
        <v>3.0827707640510833</v>
      </c>
    </row>
    <row r="87" spans="1:17" ht="12" customHeight="1" x14ac:dyDescent="0.3">
      <c r="A87" s="158" t="s">
        <v>63</v>
      </c>
      <c r="B87" s="169">
        <f>IF(RES_hhdet_tes!B87=0,"",RES_hhdet_tes!B87/RES_hhdet_fec!B87)</f>
        <v>0.51512398921928126</v>
      </c>
      <c r="C87" s="169">
        <f>IF(RES_hhdet_tes!C87=0,"",RES_hhdet_tes!C87/RES_hhdet_fec!C87)</f>
        <v>0.5170884798644223</v>
      </c>
      <c r="D87" s="169">
        <f>IF(RES_hhdet_tes!D87=0,"",RES_hhdet_tes!D87/RES_hhdet_fec!D87)</f>
        <v>0.52456415684449886</v>
      </c>
      <c r="E87" s="169">
        <f>IF(RES_hhdet_tes!E87=0,"",RES_hhdet_tes!E87/RES_hhdet_fec!E87)</f>
        <v>0.52861638206934602</v>
      </c>
      <c r="F87" s="169">
        <f>IF(RES_hhdet_tes!F87=0,"",RES_hhdet_tes!F87/RES_hhdet_fec!F87)</f>
        <v>0.53353417980727036</v>
      </c>
      <c r="G87" s="169">
        <f>IF(RES_hhdet_tes!G87=0,"",RES_hhdet_tes!G87/RES_hhdet_fec!G87)</f>
        <v>0.53815117935466439</v>
      </c>
      <c r="H87" s="169">
        <f>IF(RES_hhdet_tes!H87=0,"",RES_hhdet_tes!H87/RES_hhdet_fec!H87)</f>
        <v>0.54681799980117562</v>
      </c>
      <c r="I87" s="169">
        <f>IF(RES_hhdet_tes!I87=0,"",RES_hhdet_tes!I87/RES_hhdet_fec!I87)</f>
        <v>0.55124658746612665</v>
      </c>
      <c r="J87" s="169">
        <f>IF(RES_hhdet_tes!J87=0,"",RES_hhdet_tes!J87/RES_hhdet_fec!J87)</f>
        <v>0.55522148417333228</v>
      </c>
      <c r="K87" s="169">
        <f>IF(RES_hhdet_tes!K87=0,"",RES_hhdet_tes!K87/RES_hhdet_fec!K87)</f>
        <v>0.55822406471819264</v>
      </c>
      <c r="L87" s="169">
        <f>IF(RES_hhdet_tes!L87=0,"",RES_hhdet_tes!L87/RES_hhdet_fec!L87)</f>
        <v>0.56921947471808632</v>
      </c>
      <c r="M87" s="169">
        <f>IF(RES_hhdet_tes!M87=0,"",RES_hhdet_tes!M87/RES_hhdet_fec!M87)</f>
        <v>0.5719922371319428</v>
      </c>
      <c r="N87" s="169">
        <f>IF(RES_hhdet_tes!N87=0,"",RES_hhdet_tes!N87/RES_hhdet_fec!N87)</f>
        <v>0.57525364156877112</v>
      </c>
      <c r="O87" s="169">
        <f>IF(RES_hhdet_tes!O87=0,"",RES_hhdet_tes!O87/RES_hhdet_fec!O87)</f>
        <v>0.57542089481718506</v>
      </c>
      <c r="P87" s="169">
        <f>IF(RES_hhdet_tes!P87=0,"",RES_hhdet_tes!P87/RES_hhdet_fec!P87)</f>
        <v>0.57298224363748718</v>
      </c>
      <c r="Q87" s="169">
        <f>IF(RES_hhdet_tes!Q87=0,"",RES_hhdet_tes!Q87/RES_hhdet_fec!Q87)</f>
        <v>0.57690885552325066</v>
      </c>
    </row>
    <row r="88" spans="1:17" ht="12" customHeight="1" x14ac:dyDescent="0.3">
      <c r="A88" s="167" t="s">
        <v>156</v>
      </c>
      <c r="B88" s="174">
        <f>IF(RES_hhdet_tes!B88=0,"",RES_hhdet_tes!B88/RES_hhdet_fec!B88)</f>
        <v>0.43358702822225037</v>
      </c>
      <c r="C88" s="174">
        <f>IF(RES_hhdet_tes!C88=0,"",RES_hhdet_tes!C88/RES_hhdet_fec!C88)</f>
        <v>0.43823819703458222</v>
      </c>
      <c r="D88" s="174">
        <f>IF(RES_hhdet_tes!D88=0,"",RES_hhdet_tes!D88/RES_hhdet_fec!D88)</f>
        <v>0.44391555520911813</v>
      </c>
      <c r="E88" s="174">
        <f>IF(RES_hhdet_tes!E88=0,"",RES_hhdet_tes!E88/RES_hhdet_fec!E88)</f>
        <v>0.44975628425771708</v>
      </c>
      <c r="F88" s="174">
        <f>IF(RES_hhdet_tes!F88=0,"",RES_hhdet_tes!F88/RES_hhdet_fec!F88)</f>
        <v>0.45388607278874832</v>
      </c>
      <c r="G88" s="174">
        <f>IF(RES_hhdet_tes!G88=0,"",RES_hhdet_tes!G88/RES_hhdet_fec!G88)</f>
        <v>0.45871511255249076</v>
      </c>
      <c r="H88" s="174">
        <f>IF(RES_hhdet_tes!H88=0,"",RES_hhdet_tes!H88/RES_hhdet_fec!H88)</f>
        <v>0.46399405493203388</v>
      </c>
      <c r="I88" s="174">
        <f>IF(RES_hhdet_tes!I88=0,"",RES_hhdet_tes!I88/RES_hhdet_fec!I88)</f>
        <v>0.47109688973536895</v>
      </c>
      <c r="J88" s="174">
        <f>IF(RES_hhdet_tes!J88=0,"",RES_hhdet_tes!J88/RES_hhdet_fec!J88)</f>
        <v>0.47510219626257238</v>
      </c>
      <c r="K88" s="174">
        <f>IF(RES_hhdet_tes!K88=0,"",RES_hhdet_tes!K88/RES_hhdet_fec!K88)</f>
        <v>0.47866432562064593</v>
      </c>
      <c r="L88" s="174">
        <f>IF(RES_hhdet_tes!L88=0,"",RES_hhdet_tes!L88/RES_hhdet_fec!L88)</f>
        <v>0.48253463759261217</v>
      </c>
      <c r="M88" s="174">
        <f>IF(RES_hhdet_tes!M88=0,"",RES_hhdet_tes!M88/RES_hhdet_fec!M88)</f>
        <v>0.48541850385763829</v>
      </c>
      <c r="N88" s="174">
        <f>IF(RES_hhdet_tes!N88=0,"",RES_hhdet_tes!N88/RES_hhdet_fec!N88)</f>
        <v>0.48878822316040255</v>
      </c>
      <c r="O88" s="174">
        <f>IF(RES_hhdet_tes!O88=0,"",RES_hhdet_tes!O88/RES_hhdet_fec!O88)</f>
        <v>0.49197102444127089</v>
      </c>
      <c r="P88" s="174">
        <f>IF(RES_hhdet_tes!P88=0,"",RES_hhdet_tes!P88/RES_hhdet_fec!P88)</f>
        <v>0.49474554911420349</v>
      </c>
      <c r="Q88" s="174">
        <f>IF(RES_hhdet_tes!Q88=0,"",RES_hhdet_tes!Q88/RES_hhdet_fec!Q88)</f>
        <v>0.49733836456899133</v>
      </c>
    </row>
    <row r="89" spans="1:17" ht="12" customHeight="1" x14ac:dyDescent="0.3">
      <c r="A89" s="167" t="s">
        <v>155</v>
      </c>
      <c r="B89" s="174">
        <f>IF(RES_hhdet_tes!B89=0,"",RES_hhdet_tes!B89/RES_hhdet_fec!B89)</f>
        <v>0.60138635074161328</v>
      </c>
      <c r="C89" s="174">
        <f>IF(RES_hhdet_tes!C89=0,"",RES_hhdet_tes!C89/RES_hhdet_fec!C89)</f>
        <v>0.60689174641129218</v>
      </c>
      <c r="D89" s="174">
        <f>IF(RES_hhdet_tes!D89=0,"",RES_hhdet_tes!D89/RES_hhdet_fec!D89)</f>
        <v>0.60997697008116825</v>
      </c>
      <c r="E89" s="174">
        <f>IF(RES_hhdet_tes!E89=0,"",RES_hhdet_tes!E89/RES_hhdet_fec!E89)</f>
        <v>0.61290973769880963</v>
      </c>
      <c r="F89" s="174">
        <f>IF(RES_hhdet_tes!F89=0,"",RES_hhdet_tes!F89/RES_hhdet_fec!F89)</f>
        <v>0.61810202302968287</v>
      </c>
      <c r="G89" s="174">
        <f>IF(RES_hhdet_tes!G89=0,"",RES_hhdet_tes!G89/RES_hhdet_fec!G89)</f>
        <v>0.62080955712549224</v>
      </c>
      <c r="H89" s="174">
        <f>IF(RES_hhdet_tes!H89=0,"",RES_hhdet_tes!H89/RES_hhdet_fec!H89)</f>
        <v>0.62543792188684388</v>
      </c>
      <c r="I89" s="174">
        <f>IF(RES_hhdet_tes!I89=0,"",RES_hhdet_tes!I89/RES_hhdet_fec!I89)</f>
        <v>0.63302655257947171</v>
      </c>
      <c r="J89" s="174">
        <f>IF(RES_hhdet_tes!J89=0,"",RES_hhdet_tes!J89/RES_hhdet_fec!J89)</f>
        <v>0.63881781599551135</v>
      </c>
      <c r="K89" s="174">
        <f>IF(RES_hhdet_tes!K89=0,"",RES_hhdet_tes!K89/RES_hhdet_fec!K89)</f>
        <v>0.64087047108894568</v>
      </c>
      <c r="L89" s="174">
        <f>IF(RES_hhdet_tes!L89=0,"",RES_hhdet_tes!L89/RES_hhdet_fec!L89)</f>
        <v>0.64409672225537029</v>
      </c>
      <c r="M89" s="174">
        <f>IF(RES_hhdet_tes!M89=0,"",RES_hhdet_tes!M89/RES_hhdet_fec!M89)</f>
        <v>0.64651766986794679</v>
      </c>
      <c r="N89" s="174">
        <f>IF(RES_hhdet_tes!N89=0,"",RES_hhdet_tes!N89/RES_hhdet_fec!N89)</f>
        <v>0.64809670835724276</v>
      </c>
      <c r="O89" s="174">
        <f>IF(RES_hhdet_tes!O89=0,"",RES_hhdet_tes!O89/RES_hhdet_fec!O89)</f>
        <v>0.65098200058811762</v>
      </c>
      <c r="P89" s="174">
        <f>IF(RES_hhdet_tes!P89=0,"",RES_hhdet_tes!P89/RES_hhdet_fec!P89)</f>
        <v>0.65296265528330544</v>
      </c>
      <c r="Q89" s="174">
        <f>IF(RES_hhdet_tes!Q89=0,"",RES_hhdet_tes!Q89/RES_hhdet_fec!Q89)</f>
        <v>0.65334811670717619</v>
      </c>
    </row>
    <row r="90" spans="1:17" ht="12" customHeight="1" x14ac:dyDescent="0.3">
      <c r="A90" s="166" t="s">
        <v>55</v>
      </c>
      <c r="B90" s="173">
        <f>IF(RES_hhdet_tes!B90=0,"",RES_hhdet_tes!B90/RES_hhdet_fec!B90)</f>
        <v>0.45789408812576615</v>
      </c>
      <c r="C90" s="173">
        <f>IF(RES_hhdet_tes!C90=0,"",RES_hhdet_tes!C90/RES_hhdet_fec!C90)</f>
        <v>0.46739334142356748</v>
      </c>
      <c r="D90" s="173">
        <f>IF(RES_hhdet_tes!D90=0,"",RES_hhdet_tes!D90/RES_hhdet_fec!D90)</f>
        <v>0.47531511847909441</v>
      </c>
      <c r="E90" s="173">
        <f>IF(RES_hhdet_tes!E90=0,"",RES_hhdet_tes!E90/RES_hhdet_fec!E90)</f>
        <v>0.48714228144323551</v>
      </c>
      <c r="F90" s="173">
        <f>IF(RES_hhdet_tes!F90=0,"",RES_hhdet_tes!F90/RES_hhdet_fec!F90)</f>
        <v>0.49219815500186065</v>
      </c>
      <c r="G90" s="173">
        <f>IF(RES_hhdet_tes!G90=0,"",RES_hhdet_tes!G90/RES_hhdet_fec!G90)</f>
        <v>0.50065335357450591</v>
      </c>
      <c r="H90" s="173">
        <f>IF(RES_hhdet_tes!H90=0,"",RES_hhdet_tes!H90/RES_hhdet_fec!H90)</f>
        <v>0.50693864855775717</v>
      </c>
      <c r="I90" s="173">
        <f>IF(RES_hhdet_tes!I90=0,"",RES_hhdet_tes!I90/RES_hhdet_fec!I90)</f>
        <v>0.51307388962194189</v>
      </c>
      <c r="J90" s="173">
        <f>IF(RES_hhdet_tes!J90=0,"",RES_hhdet_tes!J90/RES_hhdet_fec!J90)</f>
        <v>0.51536413870242637</v>
      </c>
      <c r="K90" s="173">
        <f>IF(RES_hhdet_tes!K90=0,"",RES_hhdet_tes!K90/RES_hhdet_fec!K90)</f>
        <v>0.51930488889010473</v>
      </c>
      <c r="L90" s="173">
        <f>IF(RES_hhdet_tes!L90=0,"",RES_hhdet_tes!L90/RES_hhdet_fec!L90)</f>
        <v>0.52044632440951899</v>
      </c>
      <c r="M90" s="173">
        <f>IF(RES_hhdet_tes!M90=0,"",RES_hhdet_tes!M90/RES_hhdet_fec!M90)</f>
        <v>0.52321662584985618</v>
      </c>
      <c r="N90" s="173">
        <f>IF(RES_hhdet_tes!N90=0,"",RES_hhdet_tes!N90/RES_hhdet_fec!N90)</f>
        <v>0.52305678782939868</v>
      </c>
      <c r="O90" s="173">
        <f>IF(RES_hhdet_tes!O90=0,"",RES_hhdet_tes!O90/RES_hhdet_fec!O90)</f>
        <v>0.52337594774224483</v>
      </c>
      <c r="P90" s="173">
        <f>IF(RES_hhdet_tes!P90=0,"",RES_hhdet_tes!P90/RES_hhdet_fec!P90)</f>
        <v>0.5241290093964297</v>
      </c>
      <c r="Q90" s="173">
        <f>IF(RES_hhdet_tes!Q90=0,"",RES_hhdet_tes!Q90/RES_hhdet_fec!Q90)</f>
        <v>0.52581774640733014</v>
      </c>
    </row>
    <row r="91" spans="1:17" ht="12" customHeight="1" x14ac:dyDescent="0.3">
      <c r="A91" s="147" t="s">
        <v>59</v>
      </c>
      <c r="B91" s="172">
        <f>IF(RES_hhdet_tes!B91=0,"",RES_hhdet_tes!B91/RES_hhdet_fec!B91)</f>
        <v>0.99999999999999967</v>
      </c>
      <c r="C91" s="172">
        <f>IF(RES_hhdet_tes!C91=0,"",RES_hhdet_tes!C91/RES_hhdet_fec!C91)</f>
        <v>1</v>
      </c>
      <c r="D91" s="172">
        <f>IF(RES_hhdet_tes!D91=0,"",RES_hhdet_tes!D91/RES_hhdet_fec!D91)</f>
        <v>1.0000000000000002</v>
      </c>
      <c r="E91" s="172">
        <f>IF(RES_hhdet_tes!E91=0,"",RES_hhdet_tes!E91/RES_hhdet_fec!E91)</f>
        <v>0.99999999999999978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1</v>
      </c>
      <c r="H91" s="172">
        <f>IF(RES_hhdet_tes!H91=0,"",RES_hhdet_tes!H91/RES_hhdet_fec!H91)</f>
        <v>0.99999999999999967</v>
      </c>
      <c r="I91" s="172">
        <f>IF(RES_hhdet_tes!I91=0,"",RES_hhdet_tes!I91/RES_hhdet_fec!I91)</f>
        <v>1</v>
      </c>
      <c r="J91" s="172">
        <f>IF(RES_hhdet_tes!J91=0,"",RES_hhdet_tes!J91/RES_hhdet_fec!J91)</f>
        <v>1</v>
      </c>
      <c r="K91" s="172">
        <f>IF(RES_hhdet_tes!K91=0,"",RES_hhdet_tes!K91/RES_hhdet_fec!K91)</f>
        <v>1</v>
      </c>
      <c r="L91" s="172">
        <f>IF(RES_hhdet_tes!L91=0,"",RES_hhdet_tes!L91/RES_hhdet_fec!L91)</f>
        <v>1.0000000000000004</v>
      </c>
      <c r="M91" s="172">
        <f>IF(RES_hhdet_tes!M91=0,"",RES_hhdet_tes!M91/RES_hhdet_fec!M91)</f>
        <v>1.0000000000000002</v>
      </c>
      <c r="N91" s="172">
        <f>IF(RES_hhdet_tes!N91=0,"",RES_hhdet_tes!N91/RES_hhdet_fec!N91)</f>
        <v>1.0000000000000002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0.99999999999999956</v>
      </c>
      <c r="Q91" s="172">
        <f>IF(RES_hhdet_tes!Q91=0,"",RES_hhdet_tes!Q91/RES_hhdet_fec!Q91)</f>
        <v>0.99999999999999989</v>
      </c>
    </row>
    <row r="92" spans="1:17" ht="12" customHeight="1" x14ac:dyDescent="0.3">
      <c r="A92" s="163" t="s">
        <v>144</v>
      </c>
      <c r="B92" s="171">
        <f>IF(RES_hhdet_tes!B92=0,"",RES_hhdet_tes!B92/RES_hhdet_fec!B92)</f>
        <v>0.51487002518093716</v>
      </c>
      <c r="C92" s="171">
        <f>IF(RES_hhdet_tes!C92=0,"",RES_hhdet_tes!C92/RES_hhdet_fec!C92)</f>
        <v>0.52064323110192723</v>
      </c>
      <c r="D92" s="171">
        <f>IF(RES_hhdet_tes!D92=0,"",RES_hhdet_tes!D92/RES_hhdet_fec!D92)</f>
        <v>0.52664247340180492</v>
      </c>
      <c r="E92" s="171">
        <f>IF(RES_hhdet_tes!E92=0,"",RES_hhdet_tes!E92/RES_hhdet_fec!E92)</f>
        <v>0.53281667809817346</v>
      </c>
      <c r="F92" s="171">
        <f>IF(RES_hhdet_tes!F92=0,"",RES_hhdet_tes!F92/RES_hhdet_fec!F92)</f>
        <v>0.54038026376912385</v>
      </c>
      <c r="G92" s="171">
        <f>IF(RES_hhdet_tes!G92=0,"",RES_hhdet_tes!G92/RES_hhdet_fec!G92)</f>
        <v>0.54700349395482883</v>
      </c>
      <c r="H92" s="171">
        <f>IF(RES_hhdet_tes!H92=0,"",RES_hhdet_tes!H92/RES_hhdet_fec!H92)</f>
        <v>0.555733504307238</v>
      </c>
      <c r="I92" s="171">
        <f>IF(RES_hhdet_tes!I92=0,"",RES_hhdet_tes!I92/RES_hhdet_fec!I92)</f>
        <v>0.56513743430694197</v>
      </c>
      <c r="J92" s="171">
        <f>IF(RES_hhdet_tes!J92=0,"",RES_hhdet_tes!J92/RES_hhdet_fec!J92)</f>
        <v>0.57753938426314411</v>
      </c>
      <c r="K92" s="171">
        <f>IF(RES_hhdet_tes!K92=0,"",RES_hhdet_tes!K92/RES_hhdet_fec!K92)</f>
        <v>0.5818314488007863</v>
      </c>
      <c r="L92" s="171">
        <f>IF(RES_hhdet_tes!L92=0,"",RES_hhdet_tes!L92/RES_hhdet_fec!L92)</f>
        <v>0.58824619349693774</v>
      </c>
      <c r="M92" s="171">
        <f>IF(RES_hhdet_tes!M92=0,"",RES_hhdet_tes!M92/RES_hhdet_fec!M92)</f>
        <v>0.59136092704107601</v>
      </c>
      <c r="N92" s="171">
        <f>IF(RES_hhdet_tes!N92=0,"",RES_hhdet_tes!N92/RES_hhdet_fec!N92)</f>
        <v>0.59382086005723445</v>
      </c>
      <c r="O92" s="171">
        <f>IF(RES_hhdet_tes!O92=0,"",RES_hhdet_tes!O92/RES_hhdet_fec!O92)</f>
        <v>0.59763518425393924</v>
      </c>
      <c r="P92" s="171">
        <f>IF(RES_hhdet_tes!P92=0,"",RES_hhdet_tes!P92/RES_hhdet_fec!P92)</f>
        <v>0.59983302344000822</v>
      </c>
      <c r="Q92" s="171">
        <f>IF(RES_hhdet_tes!Q92=0,"",RES_hhdet_tes!Q92/RES_hhdet_fec!Q92)</f>
        <v>0.60116656626164822</v>
      </c>
    </row>
    <row r="93" spans="1:17" ht="12" customHeight="1" x14ac:dyDescent="0.3">
      <c r="A93" s="161" t="s">
        <v>143</v>
      </c>
      <c r="B93" s="170">
        <f>IF(RES_hhdet_tes!B93=0,"",RES_hhdet_tes!B93/RES_hhdet_fec!B93)</f>
        <v>0.72630077974199336</v>
      </c>
      <c r="C93" s="170">
        <f>IF(RES_hhdet_tes!C93=0,"",RES_hhdet_tes!C93/RES_hhdet_fec!C93)</f>
        <v>0.72967339264508335</v>
      </c>
      <c r="D93" s="170">
        <f>IF(RES_hhdet_tes!D93=0,"",RES_hhdet_tes!D93/RES_hhdet_fec!D93)</f>
        <v>0.72987217755266165</v>
      </c>
      <c r="E93" s="170">
        <f>IF(RES_hhdet_tes!E93=0,"",RES_hhdet_tes!E93/RES_hhdet_fec!E93)</f>
        <v>0.72921989932517994</v>
      </c>
      <c r="F93" s="170">
        <f>IF(RES_hhdet_tes!F93=0,"",RES_hhdet_tes!F93/RES_hhdet_fec!F93)</f>
        <v>0.73937876346759646</v>
      </c>
      <c r="G93" s="170">
        <f>IF(RES_hhdet_tes!G93=0,"",RES_hhdet_tes!G93/RES_hhdet_fec!G93)</f>
        <v>0.7353038463240309</v>
      </c>
      <c r="H93" s="170">
        <f>IF(RES_hhdet_tes!H93=0,"",RES_hhdet_tes!H93/RES_hhdet_fec!H93)</f>
        <v>0.74083271288775854</v>
      </c>
      <c r="I93" s="170">
        <f>IF(RES_hhdet_tes!I93=0,"",RES_hhdet_tes!I93/RES_hhdet_fec!I93)</f>
        <v>0.75056426932510578</v>
      </c>
      <c r="J93" s="170">
        <f>IF(RES_hhdet_tes!J93=0,"",RES_hhdet_tes!J93/RES_hhdet_fec!J93)</f>
        <v>0.75538242123227839</v>
      </c>
      <c r="K93" s="170">
        <f>IF(RES_hhdet_tes!K93=0,"",RES_hhdet_tes!K93/RES_hhdet_fec!K93)</f>
        <v>0.75484350264325206</v>
      </c>
      <c r="L93" s="170">
        <f>IF(RES_hhdet_tes!L93=0,"",RES_hhdet_tes!L93/RES_hhdet_fec!L93)</f>
        <v>0.75494091296874</v>
      </c>
      <c r="M93" s="170">
        <f>IF(RES_hhdet_tes!M93=0,"",RES_hhdet_tes!M93/RES_hhdet_fec!M93)</f>
        <v>0.75189601230611292</v>
      </c>
      <c r="N93" s="170">
        <f>IF(RES_hhdet_tes!N93=0,"",RES_hhdet_tes!N93/RES_hhdet_fec!N93)</f>
        <v>0.75203379166343065</v>
      </c>
      <c r="O93" s="170">
        <f>IF(RES_hhdet_tes!O93=0,"",RES_hhdet_tes!O93/RES_hhdet_fec!O93)</f>
        <v>0.75730971284432136</v>
      </c>
      <c r="P93" s="170">
        <f>IF(RES_hhdet_tes!P93=0,"",RES_hhdet_tes!P93/RES_hhdet_fec!P93)</f>
        <v>0.7632037938152848</v>
      </c>
      <c r="Q93" s="170">
        <f>IF(RES_hhdet_tes!Q93=0,"",RES_hhdet_tes!Q93/RES_hhdet_fec!Q93)</f>
        <v>0.77008271829544717</v>
      </c>
    </row>
    <row r="94" spans="1:17" ht="12" customHeight="1" x14ac:dyDescent="0.3">
      <c r="A94" s="148" t="s">
        <v>57</v>
      </c>
      <c r="B94" s="73">
        <f>IF(RES_hhdet_tes!B94=0,"",RES_hhdet_tes!B94/RES_hhdet_fec!B94)</f>
        <v>0.52682216526141834</v>
      </c>
      <c r="C94" s="73">
        <f>IF(RES_hhdet_tes!C94=0,"",RES_hhdet_tes!C94/RES_hhdet_fec!C94)</f>
        <v>0.53503263225669007</v>
      </c>
      <c r="D94" s="73">
        <f>IF(RES_hhdet_tes!D94=0,"",RES_hhdet_tes!D94/RES_hhdet_fec!D94)</f>
        <v>0.54213072989398292</v>
      </c>
      <c r="E94" s="73">
        <f>IF(RES_hhdet_tes!E94=0,"",RES_hhdet_tes!E94/RES_hhdet_fec!E94)</f>
        <v>0.55280964693195001</v>
      </c>
      <c r="F94" s="73">
        <f>IF(RES_hhdet_tes!F94=0,"",RES_hhdet_tes!F94/RES_hhdet_fec!F94)</f>
        <v>0.55993553226638637</v>
      </c>
      <c r="G94" s="73">
        <f>IF(RES_hhdet_tes!G94=0,"",RES_hhdet_tes!G94/RES_hhdet_fec!G94)</f>
        <v>0.56828137169502169</v>
      </c>
      <c r="H94" s="73">
        <f>IF(RES_hhdet_tes!H94=0,"",RES_hhdet_tes!H94/RES_hhdet_fec!H94)</f>
        <v>0.57889131780910608</v>
      </c>
      <c r="I94" s="73">
        <f>IF(RES_hhdet_tes!I94=0,"",RES_hhdet_tes!I94/RES_hhdet_fec!I94)</f>
        <v>0.58482486055907656</v>
      </c>
      <c r="J94" s="73">
        <f>IF(RES_hhdet_tes!J94=0,"",RES_hhdet_tes!J94/RES_hhdet_fec!J94)</f>
        <v>0.59383317473032882</v>
      </c>
      <c r="K94" s="73">
        <f>IF(RES_hhdet_tes!K94=0,"",RES_hhdet_tes!K94/RES_hhdet_fec!K94)</f>
        <v>0.6026676634753696</v>
      </c>
      <c r="L94" s="73">
        <f>IF(RES_hhdet_tes!L94=0,"",RES_hhdet_tes!L94/RES_hhdet_fec!L94)</f>
        <v>0.60858299921022629</v>
      </c>
      <c r="M94" s="73">
        <f>IF(RES_hhdet_tes!M94=0,"",RES_hhdet_tes!M94/RES_hhdet_fec!M94)</f>
        <v>0.61426226978705434</v>
      </c>
      <c r="N94" s="73">
        <f>IF(RES_hhdet_tes!N94=0,"",RES_hhdet_tes!N94/RES_hhdet_fec!N94)</f>
        <v>0.61532381405501269</v>
      </c>
      <c r="O94" s="73">
        <f>IF(RES_hhdet_tes!O94=0,"",RES_hhdet_tes!O94/RES_hhdet_fec!O94)</f>
        <v>0.61540249781470491</v>
      </c>
      <c r="P94" s="73">
        <f>IF(RES_hhdet_tes!P94=0,"",RES_hhdet_tes!P94/RES_hhdet_fec!P94)</f>
        <v>0.61283348631926948</v>
      </c>
      <c r="Q94" s="73">
        <f>IF(RES_hhdet_tes!Q94=0,"",RES_hhdet_tes!Q94/RES_hhdet_fec!Q94)</f>
        <v>0.6078927695581483</v>
      </c>
    </row>
    <row r="95" spans="1:17" ht="12" customHeight="1" x14ac:dyDescent="0.3">
      <c r="A95" s="148" t="s">
        <v>59</v>
      </c>
      <c r="B95" s="73">
        <f>IF(RES_hhdet_tes!B95=0,"",RES_hhdet_tes!B95/RES_hhdet_fec!B95)</f>
        <v>1</v>
      </c>
      <c r="C95" s="73">
        <f>IF(RES_hhdet_tes!C95=0,"",RES_hhdet_tes!C95/RES_hhdet_fec!C95)</f>
        <v>1</v>
      </c>
      <c r="D95" s="73">
        <f>IF(RES_hhdet_tes!D95=0,"",RES_hhdet_tes!D95/RES_hhdet_fec!D95)</f>
        <v>1</v>
      </c>
      <c r="E95" s="73">
        <f>IF(RES_hhdet_tes!E95=0,"",RES_hhdet_tes!E95/RES_hhdet_fec!E95)</f>
        <v>1.0000000000000002</v>
      </c>
      <c r="F95" s="73">
        <f>IF(RES_hhdet_tes!F95=0,"",RES_hhdet_tes!F95/RES_hhdet_fec!F95)</f>
        <v>1</v>
      </c>
      <c r="G95" s="73">
        <f>IF(RES_hhdet_tes!G95=0,"",RES_hhdet_tes!G95/RES_hhdet_fec!G95)</f>
        <v>0.99999999999999978</v>
      </c>
      <c r="H95" s="73">
        <f>IF(RES_hhdet_tes!H95=0,"",RES_hhdet_tes!H95/RES_hhdet_fec!H95)</f>
        <v>0.99999999999999978</v>
      </c>
      <c r="I95" s="73">
        <f>IF(RES_hhdet_tes!I95=0,"",RES_hhdet_tes!I95/RES_hhdet_fec!I95)</f>
        <v>0.99999999999999989</v>
      </c>
      <c r="J95" s="73">
        <f>IF(RES_hhdet_tes!J95=0,"",RES_hhdet_tes!J95/RES_hhdet_fec!J95)</f>
        <v>1.0000000000000002</v>
      </c>
      <c r="K95" s="73">
        <f>IF(RES_hhdet_tes!K95=0,"",RES_hhdet_tes!K95/RES_hhdet_fec!K95)</f>
        <v>1</v>
      </c>
      <c r="L95" s="73">
        <f>IF(RES_hhdet_tes!L95=0,"",RES_hhdet_tes!L95/RES_hhdet_fec!L95)</f>
        <v>1</v>
      </c>
      <c r="M95" s="73">
        <f>IF(RES_hhdet_tes!M95=0,"",RES_hhdet_tes!M95/RES_hhdet_fec!M95)</f>
        <v>1</v>
      </c>
      <c r="N95" s="73">
        <f>IF(RES_hhdet_tes!N95=0,"",RES_hhdet_tes!N95/RES_hhdet_fec!N95)</f>
        <v>1</v>
      </c>
      <c r="O95" s="73">
        <f>IF(RES_hhdet_tes!O95=0,"",RES_hhdet_tes!O95/RES_hhdet_fec!O95)</f>
        <v>1</v>
      </c>
      <c r="P95" s="73">
        <f>IF(RES_hhdet_tes!P95=0,"",RES_hhdet_tes!P95/RES_hhdet_fec!P95)</f>
        <v>1</v>
      </c>
      <c r="Q95" s="73">
        <f>IF(RES_hhdet_tes!Q95=0,"",RES_hhdet_tes!Q95/RES_hhdet_fec!Q95)</f>
        <v>1</v>
      </c>
    </row>
    <row r="96" spans="1:17" ht="12" customHeight="1" x14ac:dyDescent="0.3">
      <c r="A96" s="163" t="s">
        <v>142</v>
      </c>
      <c r="B96" s="171">
        <f>IF(RES_hhdet_tes!B96=0,"",RES_hhdet_tes!B96/RES_hhdet_fec!B96)</f>
        <v>0.6794208819993609</v>
      </c>
      <c r="C96" s="171">
        <f>IF(RES_hhdet_tes!C96=0,"",RES_hhdet_tes!C96/RES_hhdet_fec!C96)</f>
        <v>0.68533962482891297</v>
      </c>
      <c r="D96" s="171">
        <f>IF(RES_hhdet_tes!D96=0,"",RES_hhdet_tes!D96/RES_hhdet_fec!D96)</f>
        <v>0.69155842708328064</v>
      </c>
      <c r="E96" s="171">
        <f>IF(RES_hhdet_tes!E96=0,"",RES_hhdet_tes!E96/RES_hhdet_fec!E96)</f>
        <v>0.69874085735034086</v>
      </c>
      <c r="F96" s="171">
        <f>IF(RES_hhdet_tes!F96=0,"",RES_hhdet_tes!F96/RES_hhdet_fec!F96)</f>
        <v>0.70403456175588874</v>
      </c>
      <c r="G96" s="171">
        <f>IF(RES_hhdet_tes!G96=0,"",RES_hhdet_tes!G96/RES_hhdet_fec!G96)</f>
        <v>0.70995063569276984</v>
      </c>
      <c r="H96" s="171">
        <f>IF(RES_hhdet_tes!H96=0,"",RES_hhdet_tes!H96/RES_hhdet_fec!H96)</f>
        <v>0.71637320485066291</v>
      </c>
      <c r="I96" s="171">
        <f>IF(RES_hhdet_tes!I96=0,"",RES_hhdet_tes!I96/RES_hhdet_fec!I96)</f>
        <v>0.72241174147566212</v>
      </c>
      <c r="J96" s="171">
        <f>IF(RES_hhdet_tes!J96=0,"",RES_hhdet_tes!J96/RES_hhdet_fec!J96)</f>
        <v>0.72920789039499656</v>
      </c>
      <c r="K96" s="171">
        <f>IF(RES_hhdet_tes!K96=0,"",RES_hhdet_tes!K96/RES_hhdet_fec!K96)</f>
        <v>0.72875558811759622</v>
      </c>
      <c r="L96" s="171">
        <f>IF(RES_hhdet_tes!L96=0,"",RES_hhdet_tes!L96/RES_hhdet_fec!L96)</f>
        <v>0.73272651443792614</v>
      </c>
      <c r="M96" s="171">
        <f>IF(RES_hhdet_tes!M96=0,"",RES_hhdet_tes!M96/RES_hhdet_fec!M96)</f>
        <v>0.73300550998925307</v>
      </c>
      <c r="N96" s="171">
        <f>IF(RES_hhdet_tes!N96=0,"",RES_hhdet_tes!N96/RES_hhdet_fec!N96)</f>
        <v>0.73822454034714668</v>
      </c>
      <c r="O96" s="171">
        <f>IF(RES_hhdet_tes!O96=0,"",RES_hhdet_tes!O96/RES_hhdet_fec!O96)</f>
        <v>0.74326828079684781</v>
      </c>
      <c r="P96" s="171">
        <f>IF(RES_hhdet_tes!P96=0,"",RES_hhdet_tes!P96/RES_hhdet_fec!P96)</f>
        <v>0.7464860768981415</v>
      </c>
      <c r="Q96" s="171">
        <f>IF(RES_hhdet_tes!Q96=0,"",RES_hhdet_tes!Q96/RES_hhdet_fec!Q96)</f>
        <v>0.75147101318894016</v>
      </c>
    </row>
    <row r="97" spans="1:17" ht="12" customHeight="1" x14ac:dyDescent="0.3">
      <c r="A97" s="161" t="s">
        <v>141</v>
      </c>
      <c r="B97" s="170">
        <f>IF(RES_hhdet_tes!B97=0,"",RES_hhdet_tes!B97/RES_hhdet_fec!B97)</f>
        <v>0.82049968967362052</v>
      </c>
      <c r="C97" s="170">
        <f>IF(RES_hhdet_tes!C97=0,"",RES_hhdet_tes!C97/RES_hhdet_fec!C97)</f>
        <v>0.82173157790369589</v>
      </c>
      <c r="D97" s="170">
        <f>IF(RES_hhdet_tes!D97=0,"",RES_hhdet_tes!D97/RES_hhdet_fec!D97)</f>
        <v>0.81842340067038777</v>
      </c>
      <c r="E97" s="170">
        <f>IF(RES_hhdet_tes!E97=0,"",RES_hhdet_tes!E97/RES_hhdet_fec!E97)</f>
        <v>0.82094500215166222</v>
      </c>
      <c r="F97" s="170">
        <f>IF(RES_hhdet_tes!F97=0,"",RES_hhdet_tes!F97/RES_hhdet_fec!F97)</f>
        <v>0.82951022660539953</v>
      </c>
      <c r="G97" s="170">
        <f>IF(RES_hhdet_tes!G97=0,"",RES_hhdet_tes!G97/RES_hhdet_fec!G97)</f>
        <v>0.82974782687035908</v>
      </c>
      <c r="H97" s="170">
        <f>IF(RES_hhdet_tes!H97=0,"",RES_hhdet_tes!H97/RES_hhdet_fec!H97)</f>
        <v>0.83697331044516432</v>
      </c>
      <c r="I97" s="170">
        <f>IF(RES_hhdet_tes!I97=0,"",RES_hhdet_tes!I97/RES_hhdet_fec!I97)</f>
        <v>0.84462693968621227</v>
      </c>
      <c r="J97" s="170">
        <f>IF(RES_hhdet_tes!J97=0,"",RES_hhdet_tes!J97/RES_hhdet_fec!J97)</f>
        <v>0.84820571605630934</v>
      </c>
      <c r="K97" s="170">
        <f>IF(RES_hhdet_tes!K97=0,"",RES_hhdet_tes!K97/RES_hhdet_fec!K97)</f>
        <v>0.84932281282322186</v>
      </c>
      <c r="L97" s="170">
        <f>IF(RES_hhdet_tes!L97=0,"",RES_hhdet_tes!L97/RES_hhdet_fec!L97)</f>
        <v>0.84454224640222553</v>
      </c>
      <c r="M97" s="170">
        <f>IF(RES_hhdet_tes!M97=0,"",RES_hhdet_tes!M97/RES_hhdet_fec!M97)</f>
        <v>0.84377295061014312</v>
      </c>
      <c r="N97" s="170">
        <f>IF(RES_hhdet_tes!N97=0,"",RES_hhdet_tes!N97/RES_hhdet_fec!N97)</f>
        <v>0.84869625241223312</v>
      </c>
      <c r="O97" s="170">
        <f>IF(RES_hhdet_tes!O97=0,"",RES_hhdet_tes!O97/RES_hhdet_fec!O97)</f>
        <v>0.8528582484900652</v>
      </c>
      <c r="P97" s="170">
        <f>IF(RES_hhdet_tes!P97=0,"",RES_hhdet_tes!P97/RES_hhdet_fec!P97)</f>
        <v>0.85405868569025345</v>
      </c>
      <c r="Q97" s="170">
        <f>IF(RES_hhdet_tes!Q97=0,"",RES_hhdet_tes!Q97/RES_hhdet_fec!Q97)</f>
        <v>0.85308703977005995</v>
      </c>
    </row>
    <row r="98" spans="1:17" ht="12" customHeight="1" x14ac:dyDescent="0.3">
      <c r="A98" s="148" t="s">
        <v>60</v>
      </c>
      <c r="B98" s="73">
        <f>IF(RES_hhdet_tes!B98=0,"",RES_hhdet_tes!B98/RES_hhdet_fec!B98)</f>
        <v>0.69921628906265565</v>
      </c>
      <c r="C98" s="73">
        <f>IF(RES_hhdet_tes!C98=0,"",RES_hhdet_tes!C98/RES_hhdet_fec!C98)</f>
        <v>0.71177441265668207</v>
      </c>
      <c r="D98" s="73">
        <f>IF(RES_hhdet_tes!D98=0,"",RES_hhdet_tes!D98/RES_hhdet_fec!D98)</f>
        <v>0.71640537592767939</v>
      </c>
      <c r="E98" s="73">
        <f>IF(RES_hhdet_tes!E98=0,"",RES_hhdet_tes!E98/RES_hhdet_fec!E98)</f>
        <v>0.73450162117620588</v>
      </c>
      <c r="F98" s="73">
        <f>IF(RES_hhdet_tes!F98=0,"",RES_hhdet_tes!F98/RES_hhdet_fec!F98)</f>
        <v>0.7418952346878499</v>
      </c>
      <c r="G98" s="73">
        <f>IF(RES_hhdet_tes!G98=0,"",RES_hhdet_tes!G98/RES_hhdet_fec!G98)</f>
        <v>0.74788892043597044</v>
      </c>
      <c r="H98" s="73">
        <f>IF(RES_hhdet_tes!H98=0,"",RES_hhdet_tes!H98/RES_hhdet_fec!H98)</f>
        <v>0.75936391106819323</v>
      </c>
      <c r="I98" s="73">
        <f>IF(RES_hhdet_tes!I98=0,"",RES_hhdet_tes!I98/RES_hhdet_fec!I98)</f>
        <v>0.76097133960440955</v>
      </c>
      <c r="J98" s="73">
        <f>IF(RES_hhdet_tes!J98=0,"",RES_hhdet_tes!J98/RES_hhdet_fec!J98)</f>
        <v>0.76635421452260455</v>
      </c>
      <c r="K98" s="73">
        <f>IF(RES_hhdet_tes!K98=0,"",RES_hhdet_tes!K98/RES_hhdet_fec!K98)</f>
        <v>0.76551134107692087</v>
      </c>
      <c r="L98" s="73">
        <f>IF(RES_hhdet_tes!L98=0,"",RES_hhdet_tes!L98/RES_hhdet_fec!L98)</f>
        <v>0.75816314396684437</v>
      </c>
      <c r="M98" s="73">
        <f>IF(RES_hhdet_tes!M98=0,"",RES_hhdet_tes!M98/RES_hhdet_fec!M98)</f>
        <v>0.76101580858429718</v>
      </c>
      <c r="N98" s="73">
        <f>IF(RES_hhdet_tes!N98=0,"",RES_hhdet_tes!N98/RES_hhdet_fec!N98)</f>
        <v>0.76379200370617628</v>
      </c>
      <c r="O98" s="73">
        <f>IF(RES_hhdet_tes!O98=0,"",RES_hhdet_tes!O98/RES_hhdet_fec!O98)</f>
        <v>0.76740711714394894</v>
      </c>
      <c r="P98" s="73">
        <f>IF(RES_hhdet_tes!P98=0,"",RES_hhdet_tes!P98/RES_hhdet_fec!P98)</f>
        <v>0.7691221739534887</v>
      </c>
      <c r="Q98" s="73">
        <f>IF(RES_hhdet_tes!Q98=0,"",RES_hhdet_tes!Q98/RES_hhdet_fec!Q98)</f>
        <v>0.77669393273214082</v>
      </c>
    </row>
    <row r="99" spans="1:17" ht="12" customHeight="1" x14ac:dyDescent="0.3">
      <c r="A99" s="148" t="s">
        <v>59</v>
      </c>
      <c r="B99" s="73">
        <f>IF(RES_hhdet_tes!B99=0,"",RES_hhdet_tes!B99/RES_hhdet_fec!B99)</f>
        <v>0.99999999999999989</v>
      </c>
      <c r="C99" s="73">
        <f>IF(RES_hhdet_tes!C99=0,"",RES_hhdet_tes!C99/RES_hhdet_fec!C99)</f>
        <v>1</v>
      </c>
      <c r="D99" s="73">
        <f>IF(RES_hhdet_tes!D99=0,"",RES_hhdet_tes!D99/RES_hhdet_fec!D99)</f>
        <v>1</v>
      </c>
      <c r="E99" s="73">
        <f>IF(RES_hhdet_tes!E99=0,"",RES_hhdet_tes!E99/RES_hhdet_fec!E99)</f>
        <v>0.99999999999999967</v>
      </c>
      <c r="F99" s="73">
        <f>IF(RES_hhdet_tes!F99=0,"",RES_hhdet_tes!F99/RES_hhdet_fec!F99)</f>
        <v>0.99999999999999967</v>
      </c>
      <c r="G99" s="73">
        <f>IF(RES_hhdet_tes!G99=0,"",RES_hhdet_tes!G99/RES_hhdet_fec!G99)</f>
        <v>1.0000000000000002</v>
      </c>
      <c r="H99" s="73">
        <f>IF(RES_hhdet_tes!H99=0,"",RES_hhdet_tes!H99/RES_hhdet_fec!H99)</f>
        <v>0.99999999999999978</v>
      </c>
      <c r="I99" s="73">
        <f>IF(RES_hhdet_tes!I99=0,"",RES_hhdet_tes!I99/RES_hhdet_fec!I99)</f>
        <v>1.0000000000000002</v>
      </c>
      <c r="J99" s="73">
        <f>IF(RES_hhdet_tes!J99=0,"",RES_hhdet_tes!J99/RES_hhdet_fec!J99)</f>
        <v>0.99999999999999967</v>
      </c>
      <c r="K99" s="73">
        <f>IF(RES_hhdet_tes!K99=0,"",RES_hhdet_tes!K99/RES_hhdet_fec!K99)</f>
        <v>1.0000000000000004</v>
      </c>
      <c r="L99" s="73">
        <f>IF(RES_hhdet_tes!L99=0,"",RES_hhdet_tes!L99/RES_hhdet_fec!L99)</f>
        <v>1.0000000000000002</v>
      </c>
      <c r="M99" s="73">
        <f>IF(RES_hhdet_tes!M99=0,"",RES_hhdet_tes!M99/RES_hhdet_fec!M99)</f>
        <v>1</v>
      </c>
      <c r="N99" s="73">
        <f>IF(RES_hhdet_tes!N99=0,"",RES_hhdet_tes!N99/RES_hhdet_fec!N99)</f>
        <v>1</v>
      </c>
      <c r="O99" s="73">
        <f>IF(RES_hhdet_tes!O99=0,"",RES_hhdet_tes!O99/RES_hhdet_fec!O99)</f>
        <v>1.0000000000000002</v>
      </c>
      <c r="P99" s="73">
        <f>IF(RES_hhdet_tes!P99=0,"",RES_hhdet_tes!P99/RES_hhdet_fec!P99)</f>
        <v>0.99999999999999989</v>
      </c>
      <c r="Q99" s="73">
        <f>IF(RES_hhdet_tes!Q99=0,"",RES_hhdet_tes!Q99/RES_hhdet_fec!Q99)</f>
        <v>1.0000000000000002</v>
      </c>
    </row>
    <row r="100" spans="1:17" ht="12" customHeight="1" x14ac:dyDescent="0.3">
      <c r="A100" s="158" t="s">
        <v>62</v>
      </c>
      <c r="B100" s="169">
        <f>IF(RES_hhdet_tes!B100=0,"",RES_hhdet_tes!B100/RES_hhdet_fec!B100)</f>
        <v>0.58513752985176948</v>
      </c>
      <c r="C100" s="169">
        <f>IF(RES_hhdet_tes!C100=0,"",RES_hhdet_tes!C100/RES_hhdet_fec!C100)</f>
        <v>0.60081628334585913</v>
      </c>
      <c r="D100" s="169">
        <f>IF(RES_hhdet_tes!D100=0,"",RES_hhdet_tes!D100/RES_hhdet_fec!D100)</f>
        <v>0.61035237558803812</v>
      </c>
      <c r="E100" s="169">
        <f>IF(RES_hhdet_tes!E100=0,"",RES_hhdet_tes!E100/RES_hhdet_fec!E100)</f>
        <v>0.60832746762980738</v>
      </c>
      <c r="F100" s="169">
        <f>IF(RES_hhdet_tes!F100=0,"",RES_hhdet_tes!F100/RES_hhdet_fec!F100)</f>
        <v>0.61617027547139236</v>
      </c>
      <c r="G100" s="169">
        <f>IF(RES_hhdet_tes!G100=0,"",RES_hhdet_tes!G100/RES_hhdet_fec!G100)</f>
        <v>0.61177687287971283</v>
      </c>
      <c r="H100" s="169">
        <f>IF(RES_hhdet_tes!H100=0,"",RES_hhdet_tes!H100/RES_hhdet_fec!H100)</f>
        <v>0.6367145251230828</v>
      </c>
      <c r="I100" s="169">
        <f>IF(RES_hhdet_tes!I100=0,"",RES_hhdet_tes!I100/RES_hhdet_fec!I100)</f>
        <v>0.64687369810932949</v>
      </c>
      <c r="J100" s="169">
        <f>IF(RES_hhdet_tes!J100=0,"",RES_hhdet_tes!J100/RES_hhdet_fec!J100)</f>
        <v>0.65236576438586225</v>
      </c>
      <c r="K100" s="169">
        <f>IF(RES_hhdet_tes!K100=0,"",RES_hhdet_tes!K100/RES_hhdet_fec!K100)</f>
        <v>0.65289054700184523</v>
      </c>
      <c r="L100" s="169">
        <f>IF(RES_hhdet_tes!L100=0,"",RES_hhdet_tes!L100/RES_hhdet_fec!L100)</f>
        <v>0.65775057240271073</v>
      </c>
      <c r="M100" s="169">
        <f>IF(RES_hhdet_tes!M100=0,"",RES_hhdet_tes!M100/RES_hhdet_fec!M100)</f>
        <v>0.66865504859573222</v>
      </c>
      <c r="N100" s="169">
        <f>IF(RES_hhdet_tes!N100=0,"",RES_hhdet_tes!N100/RES_hhdet_fec!N100)</f>
        <v>0.67599467651574174</v>
      </c>
      <c r="O100" s="169">
        <f>IF(RES_hhdet_tes!O100=0,"",RES_hhdet_tes!O100/RES_hhdet_fec!O100)</f>
        <v>0.68183456685912436</v>
      </c>
      <c r="P100" s="169">
        <f>IF(RES_hhdet_tes!P100=0,"",RES_hhdet_tes!P100/RES_hhdet_fec!P100)</f>
        <v>0.68505456631995909</v>
      </c>
      <c r="Q100" s="169">
        <f>IF(RES_hhdet_tes!Q100=0,"",RES_hhdet_tes!Q100/RES_hhdet_fec!Q100)</f>
        <v>0.69437828704801907</v>
      </c>
    </row>
    <row r="101" spans="1:17" ht="12" customHeight="1" x14ac:dyDescent="0.3">
      <c r="A101" s="23" t="s">
        <v>55</v>
      </c>
      <c r="B101" s="73">
        <f>IF(RES_hhdet_tes!B101=0,"",RES_hhdet_tes!B101/RES_hhdet_fec!B101)</f>
        <v>0.3199160521552783</v>
      </c>
      <c r="C101" s="73">
        <f>IF(RES_hhdet_tes!C101=0,"",RES_hhdet_tes!C101/RES_hhdet_fec!C101)</f>
        <v>0.32020789228156571</v>
      </c>
      <c r="D101" s="73">
        <f>IF(RES_hhdet_tes!D101=0,"",RES_hhdet_tes!D101/RES_hhdet_fec!D101)</f>
        <v>0.31933601214897833</v>
      </c>
      <c r="E101" s="73">
        <f>IF(RES_hhdet_tes!E101=0,"",RES_hhdet_tes!E101/RES_hhdet_fec!E101)</f>
        <v>0.32146815357026676</v>
      </c>
      <c r="F101" s="73">
        <f>IF(RES_hhdet_tes!F101=0,"",RES_hhdet_tes!F101/RES_hhdet_fec!F101)</f>
        <v>0.32505678175685532</v>
      </c>
      <c r="G101" s="73">
        <f>IF(RES_hhdet_tes!G101=0,"",RES_hhdet_tes!G101/RES_hhdet_fec!G101)</f>
        <v>0.32454300742824632</v>
      </c>
      <c r="H101" s="73">
        <f>IF(RES_hhdet_tes!H101=0,"",RES_hhdet_tes!H101/RES_hhdet_fec!H101)</f>
        <v>0.32837739273687644</v>
      </c>
      <c r="I101" s="73">
        <f>IF(RES_hhdet_tes!I101=0,"",RES_hhdet_tes!I101/RES_hhdet_fec!I101)</f>
        <v>0.33197792673510645</v>
      </c>
      <c r="J101" s="73">
        <f>IF(RES_hhdet_tes!J101=0,"",RES_hhdet_tes!J101/RES_hhdet_fec!J101)</f>
        <v>0.33340830988340303</v>
      </c>
      <c r="K101" s="73">
        <f>IF(RES_hhdet_tes!K101=0,"",RES_hhdet_tes!K101/RES_hhdet_fec!K101)</f>
        <v>0.33568887114199125</v>
      </c>
      <c r="L101" s="73">
        <f>IF(RES_hhdet_tes!L101=0,"",RES_hhdet_tes!L101/RES_hhdet_fec!L101)</f>
        <v>0.33654184910859952</v>
      </c>
      <c r="M101" s="73">
        <f>IF(RES_hhdet_tes!M101=0,"",RES_hhdet_tes!M101/RES_hhdet_fec!M101)</f>
        <v>0.337771702555409</v>
      </c>
      <c r="N101" s="73">
        <f>IF(RES_hhdet_tes!N101=0,"",RES_hhdet_tes!N101/RES_hhdet_fec!N101)</f>
        <v>0.3386974647691961</v>
      </c>
      <c r="O101" s="73">
        <f>IF(RES_hhdet_tes!O101=0,"",RES_hhdet_tes!O101/RES_hhdet_fec!O101)</f>
        <v>0.33969466009012211</v>
      </c>
      <c r="P101" s="73">
        <f>IF(RES_hhdet_tes!P101=0,"",RES_hhdet_tes!P101/RES_hhdet_fec!P101)</f>
        <v>0.34019285481858669</v>
      </c>
      <c r="Q101" s="73">
        <f>IF(RES_hhdet_tes!Q101=0,"",RES_hhdet_tes!Q101/RES_hhdet_fec!Q101)</f>
        <v>0.34246199261169341</v>
      </c>
    </row>
    <row r="102" spans="1:17" ht="12" customHeight="1" x14ac:dyDescent="0.3">
      <c r="A102" s="23" t="s">
        <v>57</v>
      </c>
      <c r="B102" s="73">
        <f>IF(RES_hhdet_tes!B102=0,"",RES_hhdet_tes!B102/RES_hhdet_fec!B102)</f>
        <v>0.39783431157531779</v>
      </c>
      <c r="C102" s="73">
        <f>IF(RES_hhdet_tes!C102=0,"",RES_hhdet_tes!C102/RES_hhdet_fec!C102)</f>
        <v>0.40116496556116887</v>
      </c>
      <c r="D102" s="73">
        <f>IF(RES_hhdet_tes!D102=0,"",RES_hhdet_tes!D102/RES_hhdet_fec!D102)</f>
        <v>0.40837124285372861</v>
      </c>
      <c r="E102" s="73">
        <f>IF(RES_hhdet_tes!E102=0,"",RES_hhdet_tes!E102/RES_hhdet_fec!E102)</f>
        <v>0.41782474193776714</v>
      </c>
      <c r="F102" s="73">
        <f>IF(RES_hhdet_tes!F102=0,"",RES_hhdet_tes!F102/RES_hhdet_fec!F102)</f>
        <v>0.42462256295393169</v>
      </c>
      <c r="G102" s="73">
        <f>IF(RES_hhdet_tes!G102=0,"",RES_hhdet_tes!G102/RES_hhdet_fec!G102)</f>
        <v>0.43142786826985025</v>
      </c>
      <c r="H102" s="73">
        <f>IF(RES_hhdet_tes!H102=0,"",RES_hhdet_tes!H102/RES_hhdet_fec!H102)</f>
        <v>0.43866127386279524</v>
      </c>
      <c r="I102" s="73">
        <f>IF(RES_hhdet_tes!I102=0,"",RES_hhdet_tes!I102/RES_hhdet_fec!I102)</f>
        <v>0.4463493305845489</v>
      </c>
      <c r="J102" s="73">
        <f>IF(RES_hhdet_tes!J102=0,"",RES_hhdet_tes!J102/RES_hhdet_fec!J102)</f>
        <v>0.45505218128139202</v>
      </c>
      <c r="K102" s="73">
        <f>IF(RES_hhdet_tes!K102=0,"",RES_hhdet_tes!K102/RES_hhdet_fec!K102)</f>
        <v>0.45588241391471179</v>
      </c>
      <c r="L102" s="73">
        <f>IF(RES_hhdet_tes!L102=0,"",RES_hhdet_tes!L102/RES_hhdet_fec!L102)</f>
        <v>0.45922135603614744</v>
      </c>
      <c r="M102" s="73">
        <f>IF(RES_hhdet_tes!M102=0,"",RES_hhdet_tes!M102/RES_hhdet_fec!M102)</f>
        <v>0.46264738559185414</v>
      </c>
      <c r="N102" s="73">
        <f>IF(RES_hhdet_tes!N102=0,"",RES_hhdet_tes!N102/RES_hhdet_fec!N102)</f>
        <v>0.46542243381037629</v>
      </c>
      <c r="O102" s="73">
        <f>IF(RES_hhdet_tes!O102=0,"",RES_hhdet_tes!O102/RES_hhdet_fec!O102)</f>
        <v>0.46741246184585139</v>
      </c>
      <c r="P102" s="73">
        <f>IF(RES_hhdet_tes!P102=0,"",RES_hhdet_tes!P102/RES_hhdet_fec!P102)</f>
        <v>0.46929531242200495</v>
      </c>
      <c r="Q102" s="73">
        <f>IF(RES_hhdet_tes!Q102=0,"",RES_hhdet_tes!Q102/RES_hhdet_fec!Q102)</f>
        <v>0.4712686040902167</v>
      </c>
    </row>
    <row r="103" spans="1:17" ht="12" customHeight="1" x14ac:dyDescent="0.3">
      <c r="A103" s="29" t="s">
        <v>140</v>
      </c>
      <c r="B103" s="65">
        <f>IF(RES_hhdet_tes!B103=0,"",RES_hhdet_tes!B103/RES_hhdet_fec!B103)</f>
        <v>0.78899754336154537</v>
      </c>
      <c r="C103" s="65">
        <f>IF(RES_hhdet_tes!C103=0,"",RES_hhdet_tes!C103/RES_hhdet_fec!C103)</f>
        <v>0.79301854072873945</v>
      </c>
      <c r="D103" s="65">
        <f>IF(RES_hhdet_tes!D103=0,"",RES_hhdet_tes!D103/RES_hhdet_fec!D103)</f>
        <v>0.79909700087541158</v>
      </c>
      <c r="E103" s="65">
        <f>IF(RES_hhdet_tes!E103=0,"",RES_hhdet_tes!E103/RES_hhdet_fec!E103)</f>
        <v>0.80437943701282888</v>
      </c>
      <c r="F103" s="65">
        <f>IF(RES_hhdet_tes!F103=0,"",RES_hhdet_tes!F103/RES_hhdet_fec!F103)</f>
        <v>0.80945329244238173</v>
      </c>
      <c r="G103" s="65">
        <f>IF(RES_hhdet_tes!G103=0,"",RES_hhdet_tes!G103/RES_hhdet_fec!G103)</f>
        <v>0.81515383864399793</v>
      </c>
      <c r="H103" s="65">
        <f>IF(RES_hhdet_tes!H103=0,"",RES_hhdet_tes!H103/RES_hhdet_fec!H103)</f>
        <v>0.82137960001857202</v>
      </c>
      <c r="I103" s="65">
        <f>IF(RES_hhdet_tes!I103=0,"",RES_hhdet_tes!I103/RES_hhdet_fec!I103)</f>
        <v>0.82805591100122244</v>
      </c>
      <c r="J103" s="65">
        <f>IF(RES_hhdet_tes!J103=0,"",RES_hhdet_tes!J103/RES_hhdet_fec!J103)</f>
        <v>0.83243061096701376</v>
      </c>
      <c r="K103" s="65">
        <f>IF(RES_hhdet_tes!K103=0,"",RES_hhdet_tes!K103/RES_hhdet_fec!K103)</f>
        <v>0.83466794333038241</v>
      </c>
      <c r="L103" s="65">
        <f>IF(RES_hhdet_tes!L103=0,"",RES_hhdet_tes!L103/RES_hhdet_fec!L103)</f>
        <v>0.83705177088799054</v>
      </c>
      <c r="M103" s="65">
        <f>IF(RES_hhdet_tes!M103=0,"",RES_hhdet_tes!M103/RES_hhdet_fec!M103)</f>
        <v>0.8390865520664903</v>
      </c>
      <c r="N103" s="65">
        <f>IF(RES_hhdet_tes!N103=0,"",RES_hhdet_tes!N103/RES_hhdet_fec!N103)</f>
        <v>0.84140349331451636</v>
      </c>
      <c r="O103" s="65">
        <f>IF(RES_hhdet_tes!O103=0,"",RES_hhdet_tes!O103/RES_hhdet_fec!O103)</f>
        <v>0.84388383955315305</v>
      </c>
      <c r="P103" s="65">
        <f>IF(RES_hhdet_tes!P103=0,"",RES_hhdet_tes!P103/RES_hhdet_fec!P103)</f>
        <v>0.8459151468656898</v>
      </c>
      <c r="Q103" s="65">
        <f>IF(RES_hhdet_tes!Q103=0,"",RES_hhdet_tes!Q103/RES_hhdet_fec!Q103)</f>
        <v>0.84886600135248313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75">
        <f>IF(RES_hhdet_tes!B105=0,"",RES_hhdet_tes!B105/RES_hhdet_fec!B105)</f>
        <v>0.74220749323439972</v>
      </c>
      <c r="C105" s="175">
        <f>IF(RES_hhdet_tes!C105=0,"",RES_hhdet_tes!C105/RES_hhdet_fec!C105)</f>
        <v>0.74560652963670548</v>
      </c>
      <c r="D105" s="175">
        <f>IF(RES_hhdet_tes!D105=0,"",RES_hhdet_tes!D105/RES_hhdet_fec!D105)</f>
        <v>0.74929084580244887</v>
      </c>
      <c r="E105" s="175">
        <f>IF(RES_hhdet_tes!E105=0,"",RES_hhdet_tes!E105/RES_hhdet_fec!E105)</f>
        <v>0.75476081043627707</v>
      </c>
      <c r="F105" s="175">
        <f>IF(RES_hhdet_tes!F105=0,"",RES_hhdet_tes!F105/RES_hhdet_fec!F105)</f>
        <v>0.76025938607376875</v>
      </c>
      <c r="G105" s="175">
        <f>IF(RES_hhdet_tes!G105=0,"",RES_hhdet_tes!G105/RES_hhdet_fec!G105)</f>
        <v>0.7743190239489901</v>
      </c>
      <c r="H105" s="175">
        <f>IF(RES_hhdet_tes!H105=0,"",RES_hhdet_tes!H105/RES_hhdet_fec!H105)</f>
        <v>0.78159558905960624</v>
      </c>
      <c r="I105" s="175">
        <f>IF(RES_hhdet_tes!I105=0,"",RES_hhdet_tes!I105/RES_hhdet_fec!I105)</f>
        <v>0.77692738701864705</v>
      </c>
      <c r="J105" s="175">
        <f>IF(RES_hhdet_tes!J105=0,"",RES_hhdet_tes!J105/RES_hhdet_fec!J105)</f>
        <v>0.78550722885051116</v>
      </c>
      <c r="K105" s="175">
        <f>IF(RES_hhdet_tes!K105=0,"",RES_hhdet_tes!K105/RES_hhdet_fec!K105)</f>
        <v>0.78957821881550505</v>
      </c>
      <c r="L105" s="175">
        <f>IF(RES_hhdet_tes!L105=0,"",RES_hhdet_tes!L105/RES_hhdet_fec!L105)</f>
        <v>0.79973089772580996</v>
      </c>
      <c r="M105" s="175">
        <f>IF(RES_hhdet_tes!M105=0,"",RES_hhdet_tes!M105/RES_hhdet_fec!M105)</f>
        <v>0.80869869431965757</v>
      </c>
      <c r="N105" s="175">
        <f>IF(RES_hhdet_tes!N105=0,"",RES_hhdet_tes!N105/RES_hhdet_fec!N105)</f>
        <v>0.81818556704194467</v>
      </c>
      <c r="O105" s="175">
        <f>IF(RES_hhdet_tes!O105=0,"",RES_hhdet_tes!O105/RES_hhdet_fec!O105)</f>
        <v>0.8227816928560383</v>
      </c>
      <c r="P105" s="175">
        <f>IF(RES_hhdet_tes!P105=0,"",RES_hhdet_tes!P105/RES_hhdet_fec!P105)</f>
        <v>0.83161265874239765</v>
      </c>
      <c r="Q105" s="175">
        <f>IF(RES_hhdet_tes!Q105=0,"",RES_hhdet_tes!Q105/RES_hhdet_fec!Q105)</f>
        <v>0.83431387964707771</v>
      </c>
    </row>
    <row r="106" spans="1:17" ht="12.9" customHeight="1" x14ac:dyDescent="0.3">
      <c r="A106" s="158" t="s">
        <v>65</v>
      </c>
      <c r="B106" s="169">
        <f>IF(RES_hhdet_tes!B106=0,"",RES_hhdet_tes!B106/RES_hhdet_fec!B106)</f>
        <v>0.76101660223138845</v>
      </c>
      <c r="C106" s="169">
        <f>IF(RES_hhdet_tes!C106=0,"",RES_hhdet_tes!C106/RES_hhdet_fec!C106)</f>
        <v>0.76400670128999959</v>
      </c>
      <c r="D106" s="169">
        <f>IF(RES_hhdet_tes!D106=0,"",RES_hhdet_tes!D106/RES_hhdet_fec!D106)</f>
        <v>0.76778112716964697</v>
      </c>
      <c r="E106" s="169">
        <f>IF(RES_hhdet_tes!E106=0,"",RES_hhdet_tes!E106/RES_hhdet_fec!E106)</f>
        <v>0.77353559851719078</v>
      </c>
      <c r="F106" s="169">
        <f>IF(RES_hhdet_tes!F106=0,"",RES_hhdet_tes!F106/RES_hhdet_fec!F106)</f>
        <v>0.77813451216728025</v>
      </c>
      <c r="G106" s="169">
        <f>IF(RES_hhdet_tes!G106=0,"",RES_hhdet_tes!G106/RES_hhdet_fec!G106)</f>
        <v>0.80521857921333595</v>
      </c>
      <c r="H106" s="169">
        <f>IF(RES_hhdet_tes!H106=0,"",RES_hhdet_tes!H106/RES_hhdet_fec!H106)</f>
        <v>0.80579482942303615</v>
      </c>
      <c r="I106" s="169">
        <f>IF(RES_hhdet_tes!I106=0,"",RES_hhdet_tes!I106/RES_hhdet_fec!I106)</f>
        <v>0.8067818712778827</v>
      </c>
      <c r="J106" s="169">
        <f>IF(RES_hhdet_tes!J106=0,"",RES_hhdet_tes!J106/RES_hhdet_fec!J106)</f>
        <v>0.80888115410139705</v>
      </c>
      <c r="K106" s="169">
        <f>IF(RES_hhdet_tes!K106=0,"",RES_hhdet_tes!K106/RES_hhdet_fec!K106)</f>
        <v>0.81489283256134937</v>
      </c>
      <c r="L106" s="169">
        <f>IF(RES_hhdet_tes!L106=0,"",RES_hhdet_tes!L106/RES_hhdet_fec!L106)</f>
        <v>0.82052269993735261</v>
      </c>
      <c r="M106" s="169">
        <f>IF(RES_hhdet_tes!M106=0,"",RES_hhdet_tes!M106/RES_hhdet_fec!M106)</f>
        <v>0.83055769343575869</v>
      </c>
      <c r="N106" s="169">
        <f>IF(RES_hhdet_tes!N106=0,"",RES_hhdet_tes!N106/RES_hhdet_fec!N106)</f>
        <v>0.83740427970929354</v>
      </c>
      <c r="O106" s="169">
        <f>IF(RES_hhdet_tes!O106=0,"",RES_hhdet_tes!O106/RES_hhdet_fec!O106)</f>
        <v>0.84068202942646886</v>
      </c>
      <c r="P106" s="169">
        <f>IF(RES_hhdet_tes!P106=0,"",RES_hhdet_tes!P106/RES_hhdet_fec!P106)</f>
        <v>0.84892754771969337</v>
      </c>
      <c r="Q106" s="169">
        <f>IF(RES_hhdet_tes!Q106=0,"",RES_hhdet_tes!Q106/RES_hhdet_fec!Q106)</f>
        <v>0.8514270181535053</v>
      </c>
    </row>
    <row r="107" spans="1:17" ht="12" customHeight="1" x14ac:dyDescent="0.3">
      <c r="A107" s="23" t="s">
        <v>153</v>
      </c>
      <c r="B107" s="73">
        <f>IF(RES_hhdet_tes!B107=0,"",RES_hhdet_tes!B107/RES_hhdet_fec!B107)</f>
        <v>0.7603109568148857</v>
      </c>
      <c r="C107" s="73">
        <f>IF(RES_hhdet_tes!C107=0,"",RES_hhdet_tes!C107/RES_hhdet_fec!C107)</f>
        <v>0.76327302070045844</v>
      </c>
      <c r="D107" s="73">
        <f>IF(RES_hhdet_tes!D107=0,"",RES_hhdet_tes!D107/RES_hhdet_fec!D107)</f>
        <v>0.76701063285515847</v>
      </c>
      <c r="E107" s="73">
        <f>IF(RES_hhdet_tes!E107=0,"",RES_hhdet_tes!E107/RES_hhdet_fec!E107)</f>
        <v>0.77249559588168071</v>
      </c>
      <c r="F107" s="73">
        <f>IF(RES_hhdet_tes!F107=0,"",RES_hhdet_tes!F107/RES_hhdet_fec!F107)</f>
        <v>0.777218522942695</v>
      </c>
      <c r="G107" s="73">
        <f>IF(RES_hhdet_tes!G107=0,"",RES_hhdet_tes!G107/RES_hhdet_fec!G107)</f>
        <v>0.80436633497326038</v>
      </c>
      <c r="H107" s="73">
        <f>IF(RES_hhdet_tes!H107=0,"",RES_hhdet_tes!H107/RES_hhdet_fec!H107)</f>
        <v>0.8049076945864716</v>
      </c>
      <c r="I107" s="73">
        <f>IF(RES_hhdet_tes!I107=0,"",RES_hhdet_tes!I107/RES_hhdet_fec!I107)</f>
        <v>0.80568579356661663</v>
      </c>
      <c r="J107" s="73">
        <f>IF(RES_hhdet_tes!J107=0,"",RES_hhdet_tes!J107/RES_hhdet_fec!J107)</f>
        <v>0.80800123082361541</v>
      </c>
      <c r="K107" s="73">
        <f>IF(RES_hhdet_tes!K107=0,"",RES_hhdet_tes!K107/RES_hhdet_fec!K107)</f>
        <v>0.81400496144492407</v>
      </c>
      <c r="L107" s="73">
        <f>IF(RES_hhdet_tes!L107=0,"",RES_hhdet_tes!L107/RES_hhdet_fec!L107)</f>
        <v>0.81959274619740641</v>
      </c>
      <c r="M107" s="73">
        <f>IF(RES_hhdet_tes!M107=0,"",RES_hhdet_tes!M107/RES_hhdet_fec!M107)</f>
        <v>0.82976031664525207</v>
      </c>
      <c r="N107" s="73">
        <f>IF(RES_hhdet_tes!N107=0,"",RES_hhdet_tes!N107/RES_hhdet_fec!N107)</f>
        <v>0.83655663790496648</v>
      </c>
      <c r="O107" s="73">
        <f>IF(RES_hhdet_tes!O107=0,"",RES_hhdet_tes!O107/RES_hhdet_fec!O107)</f>
        <v>0.83992368041984422</v>
      </c>
      <c r="P107" s="73">
        <f>IF(RES_hhdet_tes!P107=0,"",RES_hhdet_tes!P107/RES_hhdet_fec!P107)</f>
        <v>0.84823568324855836</v>
      </c>
      <c r="Q107" s="73">
        <f>IF(RES_hhdet_tes!Q107=0,"",RES_hhdet_tes!Q107/RES_hhdet_fec!Q107)</f>
        <v>0.85064414462563398</v>
      </c>
    </row>
    <row r="108" spans="1:17" ht="12" customHeight="1" x14ac:dyDescent="0.3">
      <c r="A108" s="23" t="s">
        <v>60</v>
      </c>
      <c r="B108" s="73">
        <f>IF(RES_hhdet_tes!B108=0,"",RES_hhdet_tes!B108/RES_hhdet_fec!B108)</f>
        <v>1</v>
      </c>
      <c r="C108" s="73">
        <f>IF(RES_hhdet_tes!C108=0,"",RES_hhdet_tes!C108/RES_hhdet_fec!C108)</f>
        <v>0.99999999999999956</v>
      </c>
      <c r="D108" s="73">
        <f>IF(RES_hhdet_tes!D108=0,"",RES_hhdet_tes!D108/RES_hhdet_fec!D108)</f>
        <v>0.99999999999999978</v>
      </c>
      <c r="E108" s="73">
        <f>IF(RES_hhdet_tes!E108=0,"",RES_hhdet_tes!E108/RES_hhdet_fec!E108)</f>
        <v>0.99999999999999978</v>
      </c>
      <c r="F108" s="73">
        <f>IF(RES_hhdet_tes!F108=0,"",RES_hhdet_tes!F108/RES_hhdet_fec!F108)</f>
        <v>1</v>
      </c>
      <c r="G108" s="73">
        <f>IF(RES_hhdet_tes!G108=0,"",RES_hhdet_tes!G108/RES_hhdet_fec!G108)</f>
        <v>1</v>
      </c>
      <c r="H108" s="73">
        <f>IF(RES_hhdet_tes!H108=0,"",RES_hhdet_tes!H108/RES_hhdet_fec!H108)</f>
        <v>1</v>
      </c>
      <c r="I108" s="73">
        <f>IF(RES_hhdet_tes!I108=0,"",RES_hhdet_tes!I108/RES_hhdet_fec!I108)</f>
        <v>0.99999999999999967</v>
      </c>
      <c r="J108" s="73">
        <f>IF(RES_hhdet_tes!J108=0,"",RES_hhdet_tes!J108/RES_hhdet_fec!J108)</f>
        <v>1.0000000000000002</v>
      </c>
      <c r="K108" s="73">
        <f>IF(RES_hhdet_tes!K108=0,"",RES_hhdet_tes!K108/RES_hhdet_fec!K108)</f>
        <v>1</v>
      </c>
      <c r="L108" s="73">
        <f>IF(RES_hhdet_tes!L108=0,"",RES_hhdet_tes!L108/RES_hhdet_fec!L108)</f>
        <v>1.0000000000000002</v>
      </c>
      <c r="M108" s="73">
        <f>IF(RES_hhdet_tes!M108=0,"",RES_hhdet_tes!M108/RES_hhdet_fec!M108)</f>
        <v>1</v>
      </c>
      <c r="N108" s="73">
        <f>IF(RES_hhdet_tes!N108=0,"",RES_hhdet_tes!N108/RES_hhdet_fec!N108)</f>
        <v>1</v>
      </c>
      <c r="O108" s="73">
        <f>IF(RES_hhdet_tes!O108=0,"",RES_hhdet_tes!O108/RES_hhdet_fec!O108)</f>
        <v>1</v>
      </c>
      <c r="P108" s="73">
        <f>IF(RES_hhdet_tes!P108=0,"",RES_hhdet_tes!P108/RES_hhdet_fec!P108)</f>
        <v>1</v>
      </c>
      <c r="Q108" s="73">
        <f>IF(RES_hhdet_tes!Q108=0,"",RES_hhdet_tes!Q108/RES_hhdet_fec!Q108)</f>
        <v>0.99999999999999956</v>
      </c>
    </row>
    <row r="109" spans="1:17" ht="12.9" customHeight="1" x14ac:dyDescent="0.3">
      <c r="A109" s="158" t="s">
        <v>112</v>
      </c>
      <c r="B109" s="169">
        <f>IF(RES_hhdet_tes!B109=0,"",RES_hhdet_tes!B109/RES_hhdet_fec!B109)</f>
        <v>1.6156128379086894</v>
      </c>
      <c r="C109" s="169">
        <f>IF(RES_hhdet_tes!C109=0,"",RES_hhdet_tes!C109/RES_hhdet_fec!C109)</f>
        <v>1.6528687220980798</v>
      </c>
      <c r="D109" s="169">
        <f>IF(RES_hhdet_tes!D109=0,"",RES_hhdet_tes!D109/RES_hhdet_fec!D109)</f>
        <v>1.7038774671296077</v>
      </c>
      <c r="E109" s="169">
        <f>IF(RES_hhdet_tes!E109=0,"",RES_hhdet_tes!E109/RES_hhdet_fec!E109)</f>
        <v>1.743476805614812</v>
      </c>
      <c r="F109" s="169">
        <f>IF(RES_hhdet_tes!F109=0,"",RES_hhdet_tes!F109/RES_hhdet_fec!F109)</f>
        <v>1.799199387598245</v>
      </c>
      <c r="G109" s="169">
        <f>IF(RES_hhdet_tes!G109=0,"",RES_hhdet_tes!G109/RES_hhdet_fec!G109)</f>
        <v>1.9185726997218149</v>
      </c>
      <c r="H109" s="169">
        <f>IF(RES_hhdet_tes!H109=0,"",RES_hhdet_tes!H109/RES_hhdet_fec!H109)</f>
        <v>1.9797383015006975</v>
      </c>
      <c r="I109" s="169">
        <f>IF(RES_hhdet_tes!I109=0,"",RES_hhdet_tes!I109/RES_hhdet_fec!I109)</f>
        <v>2.0552288002710539</v>
      </c>
      <c r="J109" s="169">
        <f>IF(RES_hhdet_tes!J109=0,"",RES_hhdet_tes!J109/RES_hhdet_fec!J109)</f>
        <v>2.1722246633356139</v>
      </c>
      <c r="K109" s="169">
        <f>IF(RES_hhdet_tes!K109=0,"",RES_hhdet_tes!K109/RES_hhdet_fec!K109)</f>
        <v>2.3267040505283032</v>
      </c>
      <c r="L109" s="169">
        <f>IF(RES_hhdet_tes!L109=0,"",RES_hhdet_tes!L109/RES_hhdet_fec!L109)</f>
        <v>2.4502322095639903</v>
      </c>
      <c r="M109" s="169">
        <f>IF(RES_hhdet_tes!M109=0,"",RES_hhdet_tes!M109/RES_hhdet_fec!M109)</f>
        <v>2.5585330437196596</v>
      </c>
      <c r="N109" s="169">
        <f>IF(RES_hhdet_tes!N109=0,"",RES_hhdet_tes!N109/RES_hhdet_fec!N109)</f>
        <v>2.7060983836187162</v>
      </c>
      <c r="O109" s="169">
        <f>IF(RES_hhdet_tes!O109=0,"",RES_hhdet_tes!O109/RES_hhdet_fec!O109)</f>
        <v>2.8097801646251872</v>
      </c>
      <c r="P109" s="169">
        <f>IF(RES_hhdet_tes!P109=0,"",RES_hhdet_tes!P109/RES_hhdet_fec!P109)</f>
        <v>2.948606761269148</v>
      </c>
      <c r="Q109" s="169">
        <f>IF(RES_hhdet_tes!Q109=0,"",RES_hhdet_tes!Q109/RES_hhdet_fec!Q109)</f>
        <v>3.075749991338053</v>
      </c>
    </row>
    <row r="110" spans="1:17" ht="12" customHeight="1" x14ac:dyDescent="0.3">
      <c r="A110" s="23" t="s">
        <v>60</v>
      </c>
      <c r="B110" s="73">
        <f>IF(RES_hhdet_tes!B110=0,"",RES_hhdet_tes!B110/RES_hhdet_fec!B110)</f>
        <v>1.6156128379086894</v>
      </c>
      <c r="C110" s="73">
        <f>IF(RES_hhdet_tes!C110=0,"",RES_hhdet_tes!C110/RES_hhdet_fec!C110)</f>
        <v>1.6528687220980798</v>
      </c>
      <c r="D110" s="73">
        <f>IF(RES_hhdet_tes!D110=0,"",RES_hhdet_tes!D110/RES_hhdet_fec!D110)</f>
        <v>1.7038774671296077</v>
      </c>
      <c r="E110" s="73">
        <f>IF(RES_hhdet_tes!E110=0,"",RES_hhdet_tes!E110/RES_hhdet_fec!E110)</f>
        <v>1.743476805614812</v>
      </c>
      <c r="F110" s="73">
        <f>IF(RES_hhdet_tes!F110=0,"",RES_hhdet_tes!F110/RES_hhdet_fec!F110)</f>
        <v>1.799199387598245</v>
      </c>
      <c r="G110" s="73">
        <f>IF(RES_hhdet_tes!G110=0,"",RES_hhdet_tes!G110/RES_hhdet_fec!G110)</f>
        <v>1.9185726997218149</v>
      </c>
      <c r="H110" s="73">
        <f>IF(RES_hhdet_tes!H110=0,"",RES_hhdet_tes!H110/RES_hhdet_fec!H110)</f>
        <v>1.9797383015006975</v>
      </c>
      <c r="I110" s="73">
        <f>IF(RES_hhdet_tes!I110=0,"",RES_hhdet_tes!I110/RES_hhdet_fec!I110)</f>
        <v>2.0552288002710539</v>
      </c>
      <c r="J110" s="73">
        <f>IF(RES_hhdet_tes!J110=0,"",RES_hhdet_tes!J110/RES_hhdet_fec!J110)</f>
        <v>2.1722246633356139</v>
      </c>
      <c r="K110" s="73">
        <f>IF(RES_hhdet_tes!K110=0,"",RES_hhdet_tes!K110/RES_hhdet_fec!K110)</f>
        <v>2.3267040505283032</v>
      </c>
      <c r="L110" s="73">
        <f>IF(RES_hhdet_tes!L110=0,"",RES_hhdet_tes!L110/RES_hhdet_fec!L110)</f>
        <v>2.4502322095639903</v>
      </c>
      <c r="M110" s="73">
        <f>IF(RES_hhdet_tes!M110=0,"",RES_hhdet_tes!M110/RES_hhdet_fec!M110)</f>
        <v>2.5585330437196596</v>
      </c>
      <c r="N110" s="73">
        <f>IF(RES_hhdet_tes!N110=0,"",RES_hhdet_tes!N110/RES_hhdet_fec!N110)</f>
        <v>2.7060983836187162</v>
      </c>
      <c r="O110" s="73">
        <f>IF(RES_hhdet_tes!O110=0,"",RES_hhdet_tes!O110/RES_hhdet_fec!O110)</f>
        <v>2.8097801646251872</v>
      </c>
      <c r="P110" s="73">
        <f>IF(RES_hhdet_tes!P110=0,"",RES_hhdet_tes!P110/RES_hhdet_fec!P110)</f>
        <v>2.948606761269148</v>
      </c>
      <c r="Q110" s="73">
        <f>IF(RES_hhdet_tes!Q110=0,"",RES_hhdet_tes!Q110/RES_hhdet_fec!Q110)</f>
        <v>3.075749991338053</v>
      </c>
    </row>
    <row r="111" spans="1:17" ht="12" customHeight="1" x14ac:dyDescent="0.3">
      <c r="A111" s="158" t="s">
        <v>63</v>
      </c>
      <c r="B111" s="169">
        <f>IF(RES_hhdet_tes!B111=0,"",RES_hhdet_tes!B111/RES_hhdet_fec!B111)</f>
        <v>0.70263627955307306</v>
      </c>
      <c r="C111" s="169">
        <f>IF(RES_hhdet_tes!C111=0,"",RES_hhdet_tes!C111/RES_hhdet_fec!C111)</f>
        <v>0.70506961782463429</v>
      </c>
      <c r="D111" s="169">
        <f>IF(RES_hhdet_tes!D111=0,"",RES_hhdet_tes!D111/RES_hhdet_fec!D111)</f>
        <v>0.70812337186809704</v>
      </c>
      <c r="E111" s="169">
        <f>IF(RES_hhdet_tes!E111=0,"",RES_hhdet_tes!E111/RES_hhdet_fec!E111)</f>
        <v>0.71254978095358668</v>
      </c>
      <c r="F111" s="169">
        <f>IF(RES_hhdet_tes!F111=0,"",RES_hhdet_tes!F111/RES_hhdet_fec!F111)</f>
        <v>0.71810977051659641</v>
      </c>
      <c r="G111" s="169">
        <f>IF(RES_hhdet_tes!G111=0,"",RES_hhdet_tes!G111/RES_hhdet_fec!G111)</f>
        <v>0.72560564409791717</v>
      </c>
      <c r="H111" s="169">
        <f>IF(RES_hhdet_tes!H111=0,"",RES_hhdet_tes!H111/RES_hhdet_fec!H111)</f>
        <v>0.72926836367951609</v>
      </c>
      <c r="I111" s="169">
        <f>IF(RES_hhdet_tes!I111=0,"",RES_hhdet_tes!I111/RES_hhdet_fec!I111)</f>
        <v>0.72767296644854673</v>
      </c>
      <c r="J111" s="169">
        <f>IF(RES_hhdet_tes!J111=0,"",RES_hhdet_tes!J111/RES_hhdet_fec!J111)</f>
        <v>0.73559666004653135</v>
      </c>
      <c r="K111" s="169">
        <f>IF(RES_hhdet_tes!K111=0,"",RES_hhdet_tes!K111/RES_hhdet_fec!K111)</f>
        <v>0.74017254333809235</v>
      </c>
      <c r="L111" s="169">
        <f>IF(RES_hhdet_tes!L111=0,"",RES_hhdet_tes!L111/RES_hhdet_fec!L111)</f>
        <v>0.75218780670440055</v>
      </c>
      <c r="M111" s="169">
        <f>IF(RES_hhdet_tes!M111=0,"",RES_hhdet_tes!M111/RES_hhdet_fec!M111)</f>
        <v>0.76122467154441886</v>
      </c>
      <c r="N111" s="169">
        <f>IF(RES_hhdet_tes!N111=0,"",RES_hhdet_tes!N111/RES_hhdet_fec!N111)</f>
        <v>0.76964846863807335</v>
      </c>
      <c r="O111" s="169">
        <f>IF(RES_hhdet_tes!O111=0,"",RES_hhdet_tes!O111/RES_hhdet_fec!O111)</f>
        <v>0.77546796297835441</v>
      </c>
      <c r="P111" s="169">
        <f>IF(RES_hhdet_tes!P111=0,"",RES_hhdet_tes!P111/RES_hhdet_fec!P111)</f>
        <v>0.78234326792458431</v>
      </c>
      <c r="Q111" s="169">
        <f>IF(RES_hhdet_tes!Q111=0,"",RES_hhdet_tes!Q111/RES_hhdet_fec!Q111)</f>
        <v>0.78449875616317977</v>
      </c>
    </row>
    <row r="112" spans="1:17" ht="12" customHeight="1" x14ac:dyDescent="0.3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3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3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3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3">
      <c r="A116" s="163" t="s">
        <v>142</v>
      </c>
      <c r="B116" s="171">
        <f>IF(RES_hhdet_tes!B116=0,"",RES_hhdet_tes!B116/RES_hhdet_fec!B116)</f>
        <v>0.70140964366866654</v>
      </c>
      <c r="C116" s="171">
        <f>IF(RES_hhdet_tes!C116=0,"",RES_hhdet_tes!C116/RES_hhdet_fec!C116)</f>
        <v>0.70391618675966894</v>
      </c>
      <c r="D116" s="171">
        <f>IF(RES_hhdet_tes!D116=0,"",RES_hhdet_tes!D116/RES_hhdet_fec!D116)</f>
        <v>0.70704844500826158</v>
      </c>
      <c r="E116" s="171">
        <f>IF(RES_hhdet_tes!E116=0,"",RES_hhdet_tes!E116/RES_hhdet_fec!E116)</f>
        <v>0.71136093755390817</v>
      </c>
      <c r="F116" s="171">
        <f>IF(RES_hhdet_tes!F116=0,"",RES_hhdet_tes!F116/RES_hhdet_fec!F116)</f>
        <v>0.71666405238386044</v>
      </c>
      <c r="G116" s="171">
        <f>IF(RES_hhdet_tes!G116=0,"",RES_hhdet_tes!G116/RES_hhdet_fec!G116)</f>
        <v>0.72298066442183295</v>
      </c>
      <c r="H116" s="171">
        <f>IF(RES_hhdet_tes!H116=0,"",RES_hhdet_tes!H116/RES_hhdet_fec!H116)</f>
        <v>0.72605370265274882</v>
      </c>
      <c r="I116" s="171">
        <f>IF(RES_hhdet_tes!I116=0,"",RES_hhdet_tes!I116/RES_hhdet_fec!I116)</f>
        <v>0.72209037158806288</v>
      </c>
      <c r="J116" s="171">
        <f>IF(RES_hhdet_tes!J116=0,"",RES_hhdet_tes!J116/RES_hhdet_fec!J116)</f>
        <v>0.7276988239813198</v>
      </c>
      <c r="K116" s="171">
        <f>IF(RES_hhdet_tes!K116=0,"",RES_hhdet_tes!K116/RES_hhdet_fec!K116)</f>
        <v>0.73004657772049397</v>
      </c>
      <c r="L116" s="171">
        <f>IF(RES_hhdet_tes!L116=0,"",RES_hhdet_tes!L116/RES_hhdet_fec!L116)</f>
        <v>0.73839527574544361</v>
      </c>
      <c r="M116" s="171">
        <f>IF(RES_hhdet_tes!M116=0,"",RES_hhdet_tes!M116/RES_hhdet_fec!M116)</f>
        <v>0.7450463224913495</v>
      </c>
      <c r="N116" s="171">
        <f>IF(RES_hhdet_tes!N116=0,"",RES_hhdet_tes!N116/RES_hhdet_fec!N116)</f>
        <v>0.75256596516613938</v>
      </c>
      <c r="O116" s="171">
        <f>IF(RES_hhdet_tes!O116=0,"",RES_hhdet_tes!O116/RES_hhdet_fec!O116)</f>
        <v>0.7572324304434932</v>
      </c>
      <c r="P116" s="171">
        <f>IF(RES_hhdet_tes!P116=0,"",RES_hhdet_tes!P116/RES_hhdet_fec!P116)</f>
        <v>0.76337914641468918</v>
      </c>
      <c r="Q116" s="171">
        <f>IF(RES_hhdet_tes!Q116=0,"",RES_hhdet_tes!Q116/RES_hhdet_fec!Q116)</f>
        <v>0.76600872509667506</v>
      </c>
    </row>
    <row r="117" spans="1:17" ht="12" customHeight="1" x14ac:dyDescent="0.3">
      <c r="A117" s="161" t="s">
        <v>141</v>
      </c>
      <c r="B117" s="170">
        <f>IF(RES_hhdet_tes!B117=0,"",RES_hhdet_tes!B117/RES_hhdet_fec!B117)</f>
        <v>0.78478254719243057</v>
      </c>
      <c r="C117" s="170">
        <f>IF(RES_hhdet_tes!C117=0,"",RES_hhdet_tes!C117/RES_hhdet_fec!C117)</f>
        <v>0.78269251849718569</v>
      </c>
      <c r="D117" s="170">
        <f>IF(RES_hhdet_tes!D117=0,"",RES_hhdet_tes!D117/RES_hhdet_fec!D117)</f>
        <v>0.78449004302424918</v>
      </c>
      <c r="E117" s="170">
        <f>IF(RES_hhdet_tes!E117=0,"",RES_hhdet_tes!E117/RES_hhdet_fec!E117)</f>
        <v>0.79107654845713193</v>
      </c>
      <c r="F117" s="170">
        <f>IF(RES_hhdet_tes!F117=0,"",RES_hhdet_tes!F117/RES_hhdet_fec!F117)</f>
        <v>0.8013644267637493</v>
      </c>
      <c r="G117" s="170">
        <f>IF(RES_hhdet_tes!G117=0,"",RES_hhdet_tes!G117/RES_hhdet_fec!G117)</f>
        <v>0.84512375222776559</v>
      </c>
      <c r="H117" s="170">
        <f>IF(RES_hhdet_tes!H117=0,"",RES_hhdet_tes!H117/RES_hhdet_fec!H117)</f>
        <v>0.84501639332176059</v>
      </c>
      <c r="I117" s="170">
        <f>IF(RES_hhdet_tes!I117=0,"",RES_hhdet_tes!I117/RES_hhdet_fec!I117)</f>
        <v>0.87128898710602209</v>
      </c>
      <c r="J117" s="170">
        <f>IF(RES_hhdet_tes!J117=0,"",RES_hhdet_tes!J117/RES_hhdet_fec!J117)</f>
        <v>0.87718899655859817</v>
      </c>
      <c r="K117" s="170">
        <f>IF(RES_hhdet_tes!K117=0,"",RES_hhdet_tes!K117/RES_hhdet_fec!K117)</f>
        <v>0.87141897256232548</v>
      </c>
      <c r="L117" s="170">
        <f>IF(RES_hhdet_tes!L117=0,"",RES_hhdet_tes!L117/RES_hhdet_fec!L117)</f>
        <v>0.88321641426632991</v>
      </c>
      <c r="M117" s="170">
        <f>IF(RES_hhdet_tes!M117=0,"",RES_hhdet_tes!M117/RES_hhdet_fec!M117)</f>
        <v>0.88109960463768811</v>
      </c>
      <c r="N117" s="170">
        <f>IF(RES_hhdet_tes!N117=0,"",RES_hhdet_tes!N117/RES_hhdet_fec!N117)</f>
        <v>0.88534764093512697</v>
      </c>
      <c r="O117" s="170">
        <f>IF(RES_hhdet_tes!O117=0,"",RES_hhdet_tes!O117/RES_hhdet_fec!O117)</f>
        <v>0.88562676289260012</v>
      </c>
      <c r="P117" s="170">
        <f>IF(RES_hhdet_tes!P117=0,"",RES_hhdet_tes!P117/RES_hhdet_fec!P117)</f>
        <v>0.88394417280745352</v>
      </c>
      <c r="Q117" s="170">
        <f>IF(RES_hhdet_tes!Q117=0,"",RES_hhdet_tes!Q117/RES_hhdet_fec!Q117)</f>
        <v>0.87706999131091889</v>
      </c>
    </row>
    <row r="118" spans="1:17" ht="12" customHeight="1" x14ac:dyDescent="0.3">
      <c r="A118" s="148" t="s">
        <v>60</v>
      </c>
      <c r="B118" s="73">
        <f>IF(RES_hhdet_tes!B118=0,"",RES_hhdet_tes!B118/RES_hhdet_fec!B118)</f>
        <v>0.70542078309332834</v>
      </c>
      <c r="C118" s="73">
        <f>IF(RES_hhdet_tes!C118=0,"",RES_hhdet_tes!C118/RES_hhdet_fec!C118)</f>
        <v>0.7076803235595267</v>
      </c>
      <c r="D118" s="73">
        <f>IF(RES_hhdet_tes!D118=0,"",RES_hhdet_tes!D118/RES_hhdet_fec!D118)</f>
        <v>0.71075074212877243</v>
      </c>
      <c r="E118" s="73">
        <f>IF(RES_hhdet_tes!E118=0,"",RES_hhdet_tes!E118/RES_hhdet_fec!E118)</f>
        <v>0.72199772234383885</v>
      </c>
      <c r="F118" s="73">
        <f>IF(RES_hhdet_tes!F118=0,"",RES_hhdet_tes!F118/RES_hhdet_fec!F118)</f>
        <v>0.73333369140067217</v>
      </c>
      <c r="G118" s="73">
        <f>IF(RES_hhdet_tes!G118=0,"",RES_hhdet_tes!G118/RES_hhdet_fec!G118)</f>
        <v>0.77640067979648253</v>
      </c>
      <c r="H118" s="73">
        <f>IF(RES_hhdet_tes!H118=0,"",RES_hhdet_tes!H118/RES_hhdet_fec!H118)</f>
        <v>0.77796517357879469</v>
      </c>
      <c r="I118" s="73">
        <f>IF(RES_hhdet_tes!I118=0,"",RES_hhdet_tes!I118/RES_hhdet_fec!I118)</f>
        <v>0.77228186593863923</v>
      </c>
      <c r="J118" s="73">
        <f>IF(RES_hhdet_tes!J118=0,"",RES_hhdet_tes!J118/RES_hhdet_fec!J118)</f>
        <v>0.77524202062321612</v>
      </c>
      <c r="K118" s="73">
        <f>IF(RES_hhdet_tes!K118=0,"",RES_hhdet_tes!K118/RES_hhdet_fec!K118)</f>
        <v>0.77839688166788235</v>
      </c>
      <c r="L118" s="73">
        <f>IF(RES_hhdet_tes!L118=0,"",RES_hhdet_tes!L118/RES_hhdet_fec!L118)</f>
        <v>0.78553980204356977</v>
      </c>
      <c r="M118" s="73">
        <f>IF(RES_hhdet_tes!M118=0,"",RES_hhdet_tes!M118/RES_hhdet_fec!M118)</f>
        <v>0.79642592820686953</v>
      </c>
      <c r="N118" s="73">
        <f>IF(RES_hhdet_tes!N118=0,"",RES_hhdet_tes!N118/RES_hhdet_fec!N118)</f>
        <v>0.79717563819692627</v>
      </c>
      <c r="O118" s="73">
        <f>IF(RES_hhdet_tes!O118=0,"",RES_hhdet_tes!O118/RES_hhdet_fec!O118)</f>
        <v>0.79686288432187902</v>
      </c>
      <c r="P118" s="73">
        <f>IF(RES_hhdet_tes!P118=0,"",RES_hhdet_tes!P118/RES_hhdet_fec!P118)</f>
        <v>0.79562847798407055</v>
      </c>
      <c r="Q118" s="73">
        <f>IF(RES_hhdet_tes!Q118=0,"",RES_hhdet_tes!Q118/RES_hhdet_fec!Q118)</f>
        <v>0.79236338975461107</v>
      </c>
    </row>
    <row r="119" spans="1:17" ht="12" customHeight="1" x14ac:dyDescent="0.3">
      <c r="A119" s="148" t="s">
        <v>59</v>
      </c>
      <c r="B119" s="73">
        <f>IF(RES_hhdet_tes!B119=0,"",RES_hhdet_tes!B119/RES_hhdet_fec!B119)</f>
        <v>1</v>
      </c>
      <c r="C119" s="73">
        <f>IF(RES_hhdet_tes!C119=0,"",RES_hhdet_tes!C119/RES_hhdet_fec!C119)</f>
        <v>1</v>
      </c>
      <c r="D119" s="73">
        <f>IF(RES_hhdet_tes!D119=0,"",RES_hhdet_tes!D119/RES_hhdet_fec!D119)</f>
        <v>1.0000000000000004</v>
      </c>
      <c r="E119" s="73">
        <f>IF(RES_hhdet_tes!E119=0,"",RES_hhdet_tes!E119/RES_hhdet_fec!E119)</f>
        <v>1</v>
      </c>
      <c r="F119" s="73">
        <f>IF(RES_hhdet_tes!F119=0,"",RES_hhdet_tes!F119/RES_hhdet_fec!F119)</f>
        <v>0.99999999999999956</v>
      </c>
      <c r="G119" s="73">
        <f>IF(RES_hhdet_tes!G119=0,"",RES_hhdet_tes!G119/RES_hhdet_fec!G119)</f>
        <v>1</v>
      </c>
      <c r="H119" s="73">
        <f>IF(RES_hhdet_tes!H119=0,"",RES_hhdet_tes!H119/RES_hhdet_fec!H119)</f>
        <v>1</v>
      </c>
      <c r="I119" s="73">
        <f>IF(RES_hhdet_tes!I119=0,"",RES_hhdet_tes!I119/RES_hhdet_fec!I119)</f>
        <v>1</v>
      </c>
      <c r="J119" s="73">
        <f>IF(RES_hhdet_tes!J119=0,"",RES_hhdet_tes!J119/RES_hhdet_fec!J119)</f>
        <v>0.99999999999999978</v>
      </c>
      <c r="K119" s="73">
        <f>IF(RES_hhdet_tes!K119=0,"",RES_hhdet_tes!K119/RES_hhdet_fec!K119)</f>
        <v>1</v>
      </c>
      <c r="L119" s="73">
        <f>IF(RES_hhdet_tes!L119=0,"",RES_hhdet_tes!L119/RES_hhdet_fec!L119)</f>
        <v>1</v>
      </c>
      <c r="M119" s="73">
        <f>IF(RES_hhdet_tes!M119=0,"",RES_hhdet_tes!M119/RES_hhdet_fec!M119)</f>
        <v>0.99999999999999978</v>
      </c>
      <c r="N119" s="73">
        <f>IF(RES_hhdet_tes!N119=0,"",RES_hhdet_tes!N119/RES_hhdet_fec!N119)</f>
        <v>1</v>
      </c>
      <c r="O119" s="73">
        <f>IF(RES_hhdet_tes!O119=0,"",RES_hhdet_tes!O119/RES_hhdet_fec!O119)</f>
        <v>1</v>
      </c>
      <c r="P119" s="73">
        <f>IF(RES_hhdet_tes!P119=0,"",RES_hhdet_tes!P119/RES_hhdet_fec!P119)</f>
        <v>1</v>
      </c>
      <c r="Q119" s="73">
        <f>IF(RES_hhdet_tes!Q119=0,"",RES_hhdet_tes!Q119/RES_hhdet_fec!Q119)</f>
        <v>1</v>
      </c>
    </row>
    <row r="120" spans="1:17" ht="12" customHeight="1" x14ac:dyDescent="0.3">
      <c r="A120" s="158" t="s">
        <v>62</v>
      </c>
      <c r="B120" s="169">
        <f>IF(RES_hhdet_tes!B120=0,"",RES_hhdet_tes!B120/RES_hhdet_fec!B120)</f>
        <v>0.6467507513530516</v>
      </c>
      <c r="C120" s="169">
        <f>IF(RES_hhdet_tes!C120=0,"",RES_hhdet_tes!C120/RES_hhdet_fec!C120)</f>
        <v>0.65480785200327718</v>
      </c>
      <c r="D120" s="169">
        <f>IF(RES_hhdet_tes!D120=0,"",RES_hhdet_tes!D120/RES_hhdet_fec!D120)</f>
        <v>0.65683601941635261</v>
      </c>
      <c r="E120" s="169">
        <f>IF(RES_hhdet_tes!E120=0,"",RES_hhdet_tes!E120/RES_hhdet_fec!E120)</f>
        <v>0.66632056377930871</v>
      </c>
      <c r="F120" s="169">
        <f>IF(RES_hhdet_tes!F120=0,"",RES_hhdet_tes!F120/RES_hhdet_fec!F120)</f>
        <v>0.67184670949116831</v>
      </c>
      <c r="G120" s="169">
        <f>IF(RES_hhdet_tes!G120=0,"",RES_hhdet_tes!G120/RES_hhdet_fec!G120)</f>
        <v>0.61940548593485112</v>
      </c>
      <c r="H120" s="169">
        <f>IF(RES_hhdet_tes!H120=0,"",RES_hhdet_tes!H120/RES_hhdet_fec!H120)</f>
        <v>0.66743356537818621</v>
      </c>
      <c r="I120" s="169">
        <f>IF(RES_hhdet_tes!I120=0,"",RES_hhdet_tes!I120/RES_hhdet_fec!I120)</f>
        <v>0.64471768752920644</v>
      </c>
      <c r="J120" s="169">
        <f>IF(RES_hhdet_tes!J120=0,"",RES_hhdet_tes!J120/RES_hhdet_fec!J120)</f>
        <v>0.67406467631120182</v>
      </c>
      <c r="K120" s="169">
        <f>IF(RES_hhdet_tes!K120=0,"",RES_hhdet_tes!K120/RES_hhdet_fec!K120)</f>
        <v>0.66031012673226663</v>
      </c>
      <c r="L120" s="169">
        <f>IF(RES_hhdet_tes!L120=0,"",RES_hhdet_tes!L120/RES_hhdet_fec!L120)</f>
        <v>0.67892421045910323</v>
      </c>
      <c r="M120" s="169">
        <f>IF(RES_hhdet_tes!M120=0,"",RES_hhdet_tes!M120/RES_hhdet_fec!M120)</f>
        <v>0.69391858945654594</v>
      </c>
      <c r="N120" s="169">
        <f>IF(RES_hhdet_tes!N120=0,"",RES_hhdet_tes!N120/RES_hhdet_fec!N120)</f>
        <v>0.7082141408874213</v>
      </c>
      <c r="O120" s="169">
        <f>IF(RES_hhdet_tes!O120=0,"",RES_hhdet_tes!O120/RES_hhdet_fec!O120)</f>
        <v>0.71601322015962232</v>
      </c>
      <c r="P120" s="169">
        <f>IF(RES_hhdet_tes!P120=0,"",RES_hhdet_tes!P120/RES_hhdet_fec!P120)</f>
        <v>0.73776124426637646</v>
      </c>
      <c r="Q120" s="169">
        <f>IF(RES_hhdet_tes!Q120=0,"",RES_hhdet_tes!Q120/RES_hhdet_fec!Q120)</f>
        <v>0.72954377594722286</v>
      </c>
    </row>
    <row r="121" spans="1:17" ht="12" customHeight="1" x14ac:dyDescent="0.3">
      <c r="A121" s="23" t="s">
        <v>57</v>
      </c>
      <c r="B121" s="73">
        <f>IF(RES_hhdet_tes!B121=0,"",RES_hhdet_tes!B121/RES_hhdet_fec!B121)</f>
        <v>0.42168217008025077</v>
      </c>
      <c r="C121" s="73">
        <f>IF(RES_hhdet_tes!C121=0,"",RES_hhdet_tes!C121/RES_hhdet_fec!C121)</f>
        <v>0.4240032135683805</v>
      </c>
      <c r="D121" s="73">
        <f>IF(RES_hhdet_tes!D121=0,"",RES_hhdet_tes!D121/RES_hhdet_fec!D121)</f>
        <v>0.4291498070840129</v>
      </c>
      <c r="E121" s="73">
        <f>IF(RES_hhdet_tes!E121=0,"",RES_hhdet_tes!E121/RES_hhdet_fec!E121)</f>
        <v>0.43322839728810092</v>
      </c>
      <c r="F121" s="73">
        <f>IF(RES_hhdet_tes!F121=0,"",RES_hhdet_tes!F121/RES_hhdet_fec!F121)</f>
        <v>0.43738917044818809</v>
      </c>
      <c r="G121" s="73">
        <f>IF(RES_hhdet_tes!G121=0,"",RES_hhdet_tes!G121/RES_hhdet_fec!G121)</f>
        <v>0.44600468599189796</v>
      </c>
      <c r="H121" s="73">
        <f>IF(RES_hhdet_tes!H121=0,"",RES_hhdet_tes!H121/RES_hhdet_fec!H121)</f>
        <v>0.44947299925041018</v>
      </c>
      <c r="I121" s="73">
        <f>IF(RES_hhdet_tes!I121=0,"",RES_hhdet_tes!I121/RES_hhdet_fec!I121)</f>
        <v>0.45043060650562389</v>
      </c>
      <c r="J121" s="73">
        <f>IF(RES_hhdet_tes!J121=0,"",RES_hhdet_tes!J121/RES_hhdet_fec!J121)</f>
        <v>0.45449025753163491</v>
      </c>
      <c r="K121" s="73">
        <f>IF(RES_hhdet_tes!K121=0,"",RES_hhdet_tes!K121/RES_hhdet_fec!K121)</f>
        <v>0.45607164151452073</v>
      </c>
      <c r="L121" s="73">
        <f>IF(RES_hhdet_tes!L121=0,"",RES_hhdet_tes!L121/RES_hhdet_fec!L121)</f>
        <v>0.46031628374413647</v>
      </c>
      <c r="M121" s="73">
        <f>IF(RES_hhdet_tes!M121=0,"",RES_hhdet_tes!M121/RES_hhdet_fec!M121)</f>
        <v>0.4627278902340371</v>
      </c>
      <c r="N121" s="73">
        <f>IF(RES_hhdet_tes!N121=0,"",RES_hhdet_tes!N121/RES_hhdet_fec!N121)</f>
        <v>0.46649505236183453</v>
      </c>
      <c r="O121" s="73">
        <f>IF(RES_hhdet_tes!O121=0,"",RES_hhdet_tes!O121/RES_hhdet_fec!O121)</f>
        <v>0.46828235016390607</v>
      </c>
      <c r="P121" s="73">
        <f>IF(RES_hhdet_tes!P121=0,"",RES_hhdet_tes!P121/RES_hhdet_fec!P121)</f>
        <v>0.47044598704278384</v>
      </c>
      <c r="Q121" s="73">
        <f>IF(RES_hhdet_tes!Q121=0,"",RES_hhdet_tes!Q121/RES_hhdet_fec!Q121)</f>
        <v>0.47330484163366826</v>
      </c>
    </row>
    <row r="122" spans="1:17" ht="12" customHeight="1" x14ac:dyDescent="0.3">
      <c r="A122" s="29" t="s">
        <v>140</v>
      </c>
      <c r="B122" s="65">
        <f>IF(RES_hhdet_tes!B122=0,"",RES_hhdet_tes!B122/RES_hhdet_fec!B122)</f>
        <v>0.80596040183609363</v>
      </c>
      <c r="C122" s="65">
        <f>IF(RES_hhdet_tes!C122=0,"",RES_hhdet_tes!C122/RES_hhdet_fec!C122)</f>
        <v>0.80909177853765613</v>
      </c>
      <c r="D122" s="65">
        <f>IF(RES_hhdet_tes!D122=0,"",RES_hhdet_tes!D122/RES_hhdet_fec!D122)</f>
        <v>0.81286249074103978</v>
      </c>
      <c r="E122" s="65">
        <f>IF(RES_hhdet_tes!E122=0,"",RES_hhdet_tes!E122/RES_hhdet_fec!E122)</f>
        <v>0.81683072791736167</v>
      </c>
      <c r="F122" s="65">
        <f>IF(RES_hhdet_tes!F122=0,"",RES_hhdet_tes!F122/RES_hhdet_fec!F122)</f>
        <v>0.82041895755624883</v>
      </c>
      <c r="G122" s="65">
        <f>IF(RES_hhdet_tes!G122=0,"",RES_hhdet_tes!G122/RES_hhdet_fec!G122)</f>
        <v>0.83077839989531632</v>
      </c>
      <c r="H122" s="65">
        <f>IF(RES_hhdet_tes!H122=0,"",RES_hhdet_tes!H122/RES_hhdet_fec!H122)</f>
        <v>0.83011023679474893</v>
      </c>
      <c r="I122" s="65">
        <f>IF(RES_hhdet_tes!I122=0,"",RES_hhdet_tes!I122/RES_hhdet_fec!I122)</f>
        <v>0.83282280153832688</v>
      </c>
      <c r="J122" s="65">
        <f>IF(RES_hhdet_tes!J122=0,"",RES_hhdet_tes!J122/RES_hhdet_fec!J122)</f>
        <v>0.83292048842385535</v>
      </c>
      <c r="K122" s="65">
        <f>IF(RES_hhdet_tes!K122=0,"",RES_hhdet_tes!K122/RES_hhdet_fec!K122)</f>
        <v>0.83680573110326917</v>
      </c>
      <c r="L122" s="65">
        <f>IF(RES_hhdet_tes!L122=0,"",RES_hhdet_tes!L122/RES_hhdet_fec!L122)</f>
        <v>0.83815682882934961</v>
      </c>
      <c r="M122" s="65">
        <f>IF(RES_hhdet_tes!M122=0,"",RES_hhdet_tes!M122/RES_hhdet_fec!M122)</f>
        <v>0.84177305225042065</v>
      </c>
      <c r="N122" s="65">
        <f>IF(RES_hhdet_tes!N122=0,"",RES_hhdet_tes!N122/RES_hhdet_fec!N122)</f>
        <v>0.84590286702143092</v>
      </c>
      <c r="O122" s="65">
        <f>IF(RES_hhdet_tes!O122=0,"",RES_hhdet_tes!O122/RES_hhdet_fec!O122)</f>
        <v>0.84821922471379196</v>
      </c>
      <c r="P122" s="65">
        <f>IF(RES_hhdet_tes!P122=0,"",RES_hhdet_tes!P122/RES_hhdet_fec!P122)</f>
        <v>0.85032582432334403</v>
      </c>
      <c r="Q122" s="65">
        <f>IF(RES_hhdet_tes!Q122=0,"",RES_hhdet_tes!Q122/RES_hhdet_fec!Q122)</f>
        <v>0.85152828079446241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75">
        <f>IF(RES_hhdet_tes!B124=0,"",RES_hhdet_tes!B124/RES_hhdet_fec!B124)</f>
        <v>0.77237547189762279</v>
      </c>
      <c r="C124" s="175">
        <f>IF(RES_hhdet_tes!C124=0,"",RES_hhdet_tes!C124/RES_hhdet_fec!C124)</f>
        <v>0.7731871405090659</v>
      </c>
      <c r="D124" s="175">
        <f>IF(RES_hhdet_tes!D124=0,"",RES_hhdet_tes!D124/RES_hhdet_fec!D124)</f>
        <v>0.77838478831133218</v>
      </c>
      <c r="E124" s="175">
        <f>IF(RES_hhdet_tes!E124=0,"",RES_hhdet_tes!E124/RES_hhdet_fec!E124)</f>
        <v>0.77789836974250204</v>
      </c>
      <c r="F124" s="175">
        <f>IF(RES_hhdet_tes!F124=0,"",RES_hhdet_tes!F124/RES_hhdet_fec!F124)</f>
        <v>0.78552275435848884</v>
      </c>
      <c r="G124" s="175">
        <f>IF(RES_hhdet_tes!G124=0,"",RES_hhdet_tes!G124/RES_hhdet_fec!G124)</f>
        <v>0.78614595019013345</v>
      </c>
      <c r="H124" s="175">
        <f>IF(RES_hhdet_tes!H124=0,"",RES_hhdet_tes!H124/RES_hhdet_fec!H124)</f>
        <v>0.79050714472950856</v>
      </c>
      <c r="I124" s="175">
        <f>IF(RES_hhdet_tes!I124=0,"",RES_hhdet_tes!I124/RES_hhdet_fec!I124)</f>
        <v>0.79440136334123035</v>
      </c>
      <c r="J124" s="175">
        <f>IF(RES_hhdet_tes!J124=0,"",RES_hhdet_tes!J124/RES_hhdet_fec!J124)</f>
        <v>0.80032481653605714</v>
      </c>
      <c r="K124" s="175">
        <f>IF(RES_hhdet_tes!K124=0,"",RES_hhdet_tes!K124/RES_hhdet_fec!K124)</f>
        <v>0.80277635399426017</v>
      </c>
      <c r="L124" s="175">
        <f>IF(RES_hhdet_tes!L124=0,"",RES_hhdet_tes!L124/RES_hhdet_fec!L124)</f>
        <v>0.80803401818064802</v>
      </c>
      <c r="M124" s="175">
        <f>IF(RES_hhdet_tes!M124=0,"",RES_hhdet_tes!M124/RES_hhdet_fec!M124)</f>
        <v>0.81260602701037576</v>
      </c>
      <c r="N124" s="175">
        <f>IF(RES_hhdet_tes!N124=0,"",RES_hhdet_tes!N124/RES_hhdet_fec!N124)</f>
        <v>0.81541391555292708</v>
      </c>
      <c r="O124" s="175">
        <f>IF(RES_hhdet_tes!O124=0,"",RES_hhdet_tes!O124/RES_hhdet_fec!O124)</f>
        <v>0.8263015047281097</v>
      </c>
      <c r="P124" s="175">
        <f>IF(RES_hhdet_tes!P124=0,"",RES_hhdet_tes!P124/RES_hhdet_fec!P124)</f>
        <v>0.83013485251843855</v>
      </c>
      <c r="Q124" s="175">
        <f>IF(RES_hhdet_tes!Q124=0,"",RES_hhdet_tes!Q124/RES_hhdet_fec!Q124)</f>
        <v>0.83597106746520666</v>
      </c>
    </row>
    <row r="125" spans="1:17" ht="12.9" customHeight="1" x14ac:dyDescent="0.3">
      <c r="A125" s="158" t="s">
        <v>65</v>
      </c>
      <c r="B125" s="169">
        <f>IF(RES_hhdet_tes!B125=0,"",RES_hhdet_tes!B125/RES_hhdet_fec!B125)</f>
        <v>0.7765340458836788</v>
      </c>
      <c r="C125" s="169">
        <f>IF(RES_hhdet_tes!C125=0,"",RES_hhdet_tes!C125/RES_hhdet_fec!C125)</f>
        <v>0.77666436794971883</v>
      </c>
      <c r="D125" s="169">
        <f>IF(RES_hhdet_tes!D125=0,"",RES_hhdet_tes!D125/RES_hhdet_fec!D125)</f>
        <v>0.78163484211812717</v>
      </c>
      <c r="E125" s="169">
        <f>IF(RES_hhdet_tes!E125=0,"",RES_hhdet_tes!E125/RES_hhdet_fec!E125)</f>
        <v>0.78107765778959082</v>
      </c>
      <c r="F125" s="169">
        <f>IF(RES_hhdet_tes!F125=0,"",RES_hhdet_tes!F125/RES_hhdet_fec!F125)</f>
        <v>0.78728947665401261</v>
      </c>
      <c r="G125" s="169">
        <f>IF(RES_hhdet_tes!G125=0,"",RES_hhdet_tes!G125/RES_hhdet_fec!G125)</f>
        <v>0.78954868620134566</v>
      </c>
      <c r="H125" s="169">
        <f>IF(RES_hhdet_tes!H125=0,"",RES_hhdet_tes!H125/RES_hhdet_fec!H125)</f>
        <v>0.79078314771070479</v>
      </c>
      <c r="I125" s="169">
        <f>IF(RES_hhdet_tes!I125=0,"",RES_hhdet_tes!I125/RES_hhdet_fec!I125)</f>
        <v>0.79401520132423631</v>
      </c>
      <c r="J125" s="169">
        <f>IF(RES_hhdet_tes!J125=0,"",RES_hhdet_tes!J125/RES_hhdet_fec!J125)</f>
        <v>0.79848948802100439</v>
      </c>
      <c r="K125" s="169">
        <f>IF(RES_hhdet_tes!K125=0,"",RES_hhdet_tes!K125/RES_hhdet_fec!K125)</f>
        <v>0.80099138673291215</v>
      </c>
      <c r="L125" s="169">
        <f>IF(RES_hhdet_tes!L125=0,"",RES_hhdet_tes!L125/RES_hhdet_fec!L125)</f>
        <v>0.80583650459456169</v>
      </c>
      <c r="M125" s="169">
        <f>IF(RES_hhdet_tes!M125=0,"",RES_hhdet_tes!M125/RES_hhdet_fec!M125)</f>
        <v>0.8086395609403082</v>
      </c>
      <c r="N125" s="169">
        <f>IF(RES_hhdet_tes!N125=0,"",RES_hhdet_tes!N125/RES_hhdet_fec!N125)</f>
        <v>0.81076806421452885</v>
      </c>
      <c r="O125" s="169">
        <f>IF(RES_hhdet_tes!O125=0,"",RES_hhdet_tes!O125/RES_hhdet_fec!O125)</f>
        <v>0.82244812551889679</v>
      </c>
      <c r="P125" s="169">
        <f>IF(RES_hhdet_tes!P125=0,"",RES_hhdet_tes!P125/RES_hhdet_fec!P125)</f>
        <v>0.82523351722798566</v>
      </c>
      <c r="Q125" s="169">
        <f>IF(RES_hhdet_tes!Q125=0,"",RES_hhdet_tes!Q125/RES_hhdet_fec!Q125)</f>
        <v>0.83163408435274067</v>
      </c>
    </row>
    <row r="126" spans="1:17" ht="12" customHeight="1" x14ac:dyDescent="0.3">
      <c r="A126" s="23" t="s">
        <v>149</v>
      </c>
      <c r="B126" s="73">
        <f>IF(RES_hhdet_tes!B126=0,"",RES_hhdet_tes!B126/RES_hhdet_fec!B126)</f>
        <v>0.77578928962723526</v>
      </c>
      <c r="C126" s="73">
        <f>IF(RES_hhdet_tes!C126=0,"",RES_hhdet_tes!C126/RES_hhdet_fec!C126)</f>
        <v>0.77599321546892785</v>
      </c>
      <c r="D126" s="73">
        <f>IF(RES_hhdet_tes!D126=0,"",RES_hhdet_tes!D126/RES_hhdet_fec!D126)</f>
        <v>0.78095958440948721</v>
      </c>
      <c r="E126" s="73">
        <f>IF(RES_hhdet_tes!E126=0,"",RES_hhdet_tes!E126/RES_hhdet_fec!E126)</f>
        <v>0.78017831049367425</v>
      </c>
      <c r="F126" s="73">
        <f>IF(RES_hhdet_tes!F126=0,"",RES_hhdet_tes!F126/RES_hhdet_fec!F126)</f>
        <v>0.78639216934886746</v>
      </c>
      <c r="G126" s="73">
        <f>IF(RES_hhdet_tes!G126=0,"",RES_hhdet_tes!G126/RES_hhdet_fec!G126)</f>
        <v>0.78859759289399423</v>
      </c>
      <c r="H126" s="73">
        <f>IF(RES_hhdet_tes!H126=0,"",RES_hhdet_tes!H126/RES_hhdet_fec!H126)</f>
        <v>0.7897815987067961</v>
      </c>
      <c r="I126" s="73">
        <f>IF(RES_hhdet_tes!I126=0,"",RES_hhdet_tes!I126/RES_hhdet_fec!I126)</f>
        <v>0.79298472663573849</v>
      </c>
      <c r="J126" s="73">
        <f>IF(RES_hhdet_tes!J126=0,"",RES_hhdet_tes!J126/RES_hhdet_fec!J126)</f>
        <v>0.79762421166686903</v>
      </c>
      <c r="K126" s="73">
        <f>IF(RES_hhdet_tes!K126=0,"",RES_hhdet_tes!K126/RES_hhdet_fec!K126)</f>
        <v>0.80005348329726245</v>
      </c>
      <c r="L126" s="73">
        <f>IF(RES_hhdet_tes!L126=0,"",RES_hhdet_tes!L126/RES_hhdet_fec!L126)</f>
        <v>0.80494668213790677</v>
      </c>
      <c r="M126" s="73">
        <f>IF(RES_hhdet_tes!M126=0,"",RES_hhdet_tes!M126/RES_hhdet_fec!M126)</f>
        <v>0.80777553244858014</v>
      </c>
      <c r="N126" s="73">
        <f>IF(RES_hhdet_tes!N126=0,"",RES_hhdet_tes!N126/RES_hhdet_fec!N126)</f>
        <v>0.80988844035530039</v>
      </c>
      <c r="O126" s="73">
        <f>IF(RES_hhdet_tes!O126=0,"",RES_hhdet_tes!O126/RES_hhdet_fec!O126)</f>
        <v>0.82152071533078797</v>
      </c>
      <c r="P126" s="73">
        <f>IF(RES_hhdet_tes!P126=0,"",RES_hhdet_tes!P126/RES_hhdet_fec!P126)</f>
        <v>0.82426881330251167</v>
      </c>
      <c r="Q126" s="73">
        <f>IF(RES_hhdet_tes!Q126=0,"",RES_hhdet_tes!Q126/RES_hhdet_fec!Q126)</f>
        <v>0.8305491845015599</v>
      </c>
    </row>
    <row r="127" spans="1:17" ht="12" customHeight="1" x14ac:dyDescent="0.3">
      <c r="A127" s="23" t="s">
        <v>60</v>
      </c>
      <c r="B127" s="73">
        <f>IF(RES_hhdet_tes!B127=0,"",RES_hhdet_tes!B127/RES_hhdet_fec!B127)</f>
        <v>1</v>
      </c>
      <c r="C127" s="73">
        <f>IF(RES_hhdet_tes!C127=0,"",RES_hhdet_tes!C127/RES_hhdet_fec!C127)</f>
        <v>1</v>
      </c>
      <c r="D127" s="73">
        <f>IF(RES_hhdet_tes!D127=0,"",RES_hhdet_tes!D127/RES_hhdet_fec!D127)</f>
        <v>1</v>
      </c>
      <c r="E127" s="73">
        <f>IF(RES_hhdet_tes!E127=0,"",RES_hhdet_tes!E127/RES_hhdet_fec!E127)</f>
        <v>1</v>
      </c>
      <c r="F127" s="73">
        <f>IF(RES_hhdet_tes!F127=0,"",RES_hhdet_tes!F127/RES_hhdet_fec!F127)</f>
        <v>1</v>
      </c>
      <c r="G127" s="73">
        <f>IF(RES_hhdet_tes!G127=0,"",RES_hhdet_tes!G127/RES_hhdet_fec!G127)</f>
        <v>1.0000000000000002</v>
      </c>
      <c r="H127" s="73">
        <f>IF(RES_hhdet_tes!H127=0,"",RES_hhdet_tes!H127/RES_hhdet_fec!H127)</f>
        <v>1</v>
      </c>
      <c r="I127" s="73">
        <f>IF(RES_hhdet_tes!I127=0,"",RES_hhdet_tes!I127/RES_hhdet_fec!I127)</f>
        <v>1</v>
      </c>
      <c r="J127" s="73">
        <f>IF(RES_hhdet_tes!J127=0,"",RES_hhdet_tes!J127/RES_hhdet_fec!J127)</f>
        <v>1.0000000000000004</v>
      </c>
      <c r="K127" s="73">
        <f>IF(RES_hhdet_tes!K127=0,"",RES_hhdet_tes!K127/RES_hhdet_fec!K127)</f>
        <v>0.99999999999999989</v>
      </c>
      <c r="L127" s="73">
        <f>IF(RES_hhdet_tes!L127=0,"",RES_hhdet_tes!L127/RES_hhdet_fec!L127)</f>
        <v>0.99999999999999967</v>
      </c>
      <c r="M127" s="73">
        <f>IF(RES_hhdet_tes!M127=0,"",RES_hhdet_tes!M127/RES_hhdet_fec!M127)</f>
        <v>0.99999999999999978</v>
      </c>
      <c r="N127" s="73">
        <f>IF(RES_hhdet_tes!N127=0,"",RES_hhdet_tes!N127/RES_hhdet_fec!N127)</f>
        <v>1</v>
      </c>
      <c r="O127" s="73">
        <f>IF(RES_hhdet_tes!O127=0,"",RES_hhdet_tes!O127/RES_hhdet_fec!O127)</f>
        <v>1.0000000000000002</v>
      </c>
      <c r="P127" s="73">
        <f>IF(RES_hhdet_tes!P127=0,"",RES_hhdet_tes!P127/RES_hhdet_fec!P127)</f>
        <v>0.99999999999999989</v>
      </c>
      <c r="Q127" s="73">
        <f>IF(RES_hhdet_tes!Q127=0,"",RES_hhdet_tes!Q127/RES_hhdet_fec!Q127)</f>
        <v>1.0000000000000002</v>
      </c>
    </row>
    <row r="128" spans="1:17" ht="12.9" customHeight="1" x14ac:dyDescent="0.3">
      <c r="A128" s="158" t="s">
        <v>112</v>
      </c>
      <c r="B128" s="169">
        <f>IF(RES_hhdet_tes!B128=0,"",RES_hhdet_tes!B128/RES_hhdet_fec!B128)</f>
        <v>1.5931469728627812</v>
      </c>
      <c r="C128" s="169">
        <f>IF(RES_hhdet_tes!C128=0,"",RES_hhdet_tes!C128/RES_hhdet_fec!C128)</f>
        <v>1.6579594860718947</v>
      </c>
      <c r="D128" s="169">
        <f>IF(RES_hhdet_tes!D128=0,"",RES_hhdet_tes!D128/RES_hhdet_fec!D128)</f>
        <v>1.7105463963965217</v>
      </c>
      <c r="E128" s="169">
        <f>IF(RES_hhdet_tes!E128=0,"",RES_hhdet_tes!E128/RES_hhdet_fec!E128)</f>
        <v>1.7526049902960723</v>
      </c>
      <c r="F128" s="169">
        <f>IF(RES_hhdet_tes!F128=0,"",RES_hhdet_tes!F128/RES_hhdet_fec!F128)</f>
        <v>1.8219753925467996</v>
      </c>
      <c r="G128" s="169">
        <f>IF(RES_hhdet_tes!G128=0,"",RES_hhdet_tes!G128/RES_hhdet_fec!G128)</f>
        <v>1.8741151803741787</v>
      </c>
      <c r="H128" s="169">
        <f>IF(RES_hhdet_tes!H128=0,"",RES_hhdet_tes!H128/RES_hhdet_fec!H128)</f>
        <v>1.9381305373772377</v>
      </c>
      <c r="I128" s="169">
        <f>IF(RES_hhdet_tes!I128=0,"",RES_hhdet_tes!I128/RES_hhdet_fec!I128)</f>
        <v>2.0078765185328757</v>
      </c>
      <c r="J128" s="169">
        <f>IF(RES_hhdet_tes!J128=0,"",RES_hhdet_tes!J128/RES_hhdet_fec!J128)</f>
        <v>2.1140499323511408</v>
      </c>
      <c r="K128" s="169">
        <f>IF(RES_hhdet_tes!K128=0,"",RES_hhdet_tes!K128/RES_hhdet_fec!K128)</f>
        <v>2.2328489280429786</v>
      </c>
      <c r="L128" s="169">
        <f>IF(RES_hhdet_tes!L128=0,"",RES_hhdet_tes!L128/RES_hhdet_fec!L128)</f>
        <v>2.3837232433767088</v>
      </c>
      <c r="M128" s="169">
        <f>IF(RES_hhdet_tes!M128=0,"",RES_hhdet_tes!M128/RES_hhdet_fec!M128)</f>
        <v>2.5571657392210878</v>
      </c>
      <c r="N128" s="169">
        <f>IF(RES_hhdet_tes!N128=0,"",RES_hhdet_tes!N128/RES_hhdet_fec!N128)</f>
        <v>2.6920511955953415</v>
      </c>
      <c r="O128" s="169">
        <f>IF(RES_hhdet_tes!O128=0,"",RES_hhdet_tes!O128/RES_hhdet_fec!O128)</f>
        <v>2.8500461404557771</v>
      </c>
      <c r="P128" s="169">
        <f>IF(RES_hhdet_tes!P128=0,"",RES_hhdet_tes!P128/RES_hhdet_fec!P128)</f>
        <v>2.9562491198174397</v>
      </c>
      <c r="Q128" s="169">
        <f>IF(RES_hhdet_tes!Q128=0,"",RES_hhdet_tes!Q128/RES_hhdet_fec!Q128)</f>
        <v>3.0461148552563428</v>
      </c>
    </row>
    <row r="129" spans="1:17" ht="12" customHeight="1" x14ac:dyDescent="0.3">
      <c r="A129" s="23" t="s">
        <v>60</v>
      </c>
      <c r="B129" s="73">
        <f>IF(RES_hhdet_tes!B129=0,"",RES_hhdet_tes!B129/RES_hhdet_fec!B129)</f>
        <v>1.5931469728627812</v>
      </c>
      <c r="C129" s="73">
        <f>IF(RES_hhdet_tes!C129=0,"",RES_hhdet_tes!C129/RES_hhdet_fec!C129)</f>
        <v>1.6579594860718947</v>
      </c>
      <c r="D129" s="73">
        <f>IF(RES_hhdet_tes!D129=0,"",RES_hhdet_tes!D129/RES_hhdet_fec!D129)</f>
        <v>1.7105463963965217</v>
      </c>
      <c r="E129" s="73">
        <f>IF(RES_hhdet_tes!E129=0,"",RES_hhdet_tes!E129/RES_hhdet_fec!E129)</f>
        <v>1.7526049902960723</v>
      </c>
      <c r="F129" s="73">
        <f>IF(RES_hhdet_tes!F129=0,"",RES_hhdet_tes!F129/RES_hhdet_fec!F129)</f>
        <v>1.8219753925467996</v>
      </c>
      <c r="G129" s="73">
        <f>IF(RES_hhdet_tes!G129=0,"",RES_hhdet_tes!G129/RES_hhdet_fec!G129)</f>
        <v>1.8741151803741787</v>
      </c>
      <c r="H129" s="73">
        <f>IF(RES_hhdet_tes!H129=0,"",RES_hhdet_tes!H129/RES_hhdet_fec!H129)</f>
        <v>1.9381305373772377</v>
      </c>
      <c r="I129" s="73">
        <f>IF(RES_hhdet_tes!I129=0,"",RES_hhdet_tes!I129/RES_hhdet_fec!I129)</f>
        <v>2.0078765185328757</v>
      </c>
      <c r="J129" s="73">
        <f>IF(RES_hhdet_tes!J129=0,"",RES_hhdet_tes!J129/RES_hhdet_fec!J129)</f>
        <v>2.1140499323511408</v>
      </c>
      <c r="K129" s="73">
        <f>IF(RES_hhdet_tes!K129=0,"",RES_hhdet_tes!K129/RES_hhdet_fec!K129)</f>
        <v>2.2328489280429786</v>
      </c>
      <c r="L129" s="73">
        <f>IF(RES_hhdet_tes!L129=0,"",RES_hhdet_tes!L129/RES_hhdet_fec!L129)</f>
        <v>2.3837232433767088</v>
      </c>
      <c r="M129" s="73">
        <f>IF(RES_hhdet_tes!M129=0,"",RES_hhdet_tes!M129/RES_hhdet_fec!M129)</f>
        <v>2.5571657392210878</v>
      </c>
      <c r="N129" s="73">
        <f>IF(RES_hhdet_tes!N129=0,"",RES_hhdet_tes!N129/RES_hhdet_fec!N129)</f>
        <v>2.6920511955953415</v>
      </c>
      <c r="O129" s="73">
        <f>IF(RES_hhdet_tes!O129=0,"",RES_hhdet_tes!O129/RES_hhdet_fec!O129)</f>
        <v>2.8500461404557771</v>
      </c>
      <c r="P129" s="73">
        <f>IF(RES_hhdet_tes!P129=0,"",RES_hhdet_tes!P129/RES_hhdet_fec!P129)</f>
        <v>2.9562491198174397</v>
      </c>
      <c r="Q129" s="73">
        <f>IF(RES_hhdet_tes!Q129=0,"",RES_hhdet_tes!Q129/RES_hhdet_fec!Q129)</f>
        <v>3.0461148552563428</v>
      </c>
    </row>
    <row r="130" spans="1:17" ht="12" customHeight="1" x14ac:dyDescent="0.3">
      <c r="A130" s="158" t="s">
        <v>63</v>
      </c>
      <c r="B130" s="169">
        <f>IF(RES_hhdet_tes!B130=0,"",RES_hhdet_tes!B130/RES_hhdet_fec!B130)</f>
        <v>0.81320956856341498</v>
      </c>
      <c r="C130" s="169">
        <f>IF(RES_hhdet_tes!C130=0,"",RES_hhdet_tes!C130/RES_hhdet_fec!C130)</f>
        <v>0.81404467975415917</v>
      </c>
      <c r="D130" s="169">
        <f>IF(RES_hhdet_tes!D130=0,"",RES_hhdet_tes!D130/RES_hhdet_fec!D130)</f>
        <v>0.82032981377753644</v>
      </c>
      <c r="E130" s="169">
        <f>IF(RES_hhdet_tes!E130=0,"",RES_hhdet_tes!E130/RES_hhdet_fec!E130)</f>
        <v>0.82128830256745788</v>
      </c>
      <c r="F130" s="169">
        <f>IF(RES_hhdet_tes!F130=0,"",RES_hhdet_tes!F130/RES_hhdet_fec!F130)</f>
        <v>0.82738111527342384</v>
      </c>
      <c r="G130" s="169">
        <f>IF(RES_hhdet_tes!G130=0,"",RES_hhdet_tes!G130/RES_hhdet_fec!G130)</f>
        <v>0.83088858743570337</v>
      </c>
      <c r="H130" s="169">
        <f>IF(RES_hhdet_tes!H130=0,"",RES_hhdet_tes!H130/RES_hhdet_fec!H130)</f>
        <v>0.83288368495689458</v>
      </c>
      <c r="I130" s="169">
        <f>IF(RES_hhdet_tes!I130=0,"",RES_hhdet_tes!I130/RES_hhdet_fec!I130)</f>
        <v>0.83674531052030798</v>
      </c>
      <c r="J130" s="169">
        <f>IF(RES_hhdet_tes!J130=0,"",RES_hhdet_tes!J130/RES_hhdet_fec!J130)</f>
        <v>0.84047747441064158</v>
      </c>
      <c r="K130" s="169">
        <f>IF(RES_hhdet_tes!K130=0,"",RES_hhdet_tes!K130/RES_hhdet_fec!K130)</f>
        <v>0.84374303387859839</v>
      </c>
      <c r="L130" s="169">
        <f>IF(RES_hhdet_tes!L130=0,"",RES_hhdet_tes!L130/RES_hhdet_fec!L130)</f>
        <v>0.84770368724811507</v>
      </c>
      <c r="M130" s="169">
        <f>IF(RES_hhdet_tes!M130=0,"",RES_hhdet_tes!M130/RES_hhdet_fec!M130)</f>
        <v>0.8522903319065418</v>
      </c>
      <c r="N130" s="169">
        <f>IF(RES_hhdet_tes!N130=0,"",RES_hhdet_tes!N130/RES_hhdet_fec!N130)</f>
        <v>0.85274790833156189</v>
      </c>
      <c r="O130" s="169">
        <f>IF(RES_hhdet_tes!O130=0,"",RES_hhdet_tes!O130/RES_hhdet_fec!O130)</f>
        <v>0.85866604429097981</v>
      </c>
      <c r="P130" s="169">
        <f>IF(RES_hhdet_tes!P130=0,"",RES_hhdet_tes!P130/RES_hhdet_fec!P130)</f>
        <v>0.8607402296497243</v>
      </c>
      <c r="Q130" s="169">
        <f>IF(RES_hhdet_tes!Q130=0,"",RES_hhdet_tes!Q130/RES_hhdet_fec!Q130)</f>
        <v>0.86355001271780374</v>
      </c>
    </row>
    <row r="131" spans="1:17" ht="12" customHeight="1" x14ac:dyDescent="0.3">
      <c r="A131" s="167" t="s">
        <v>148</v>
      </c>
      <c r="B131" s="174">
        <f>IF(RES_hhdet_tes!B131=0,"",RES_hhdet_tes!B131/RES_hhdet_fec!B131)</f>
        <v>0.82990380674713848</v>
      </c>
      <c r="C131" s="174">
        <f>IF(RES_hhdet_tes!C131=0,"",RES_hhdet_tes!C131/RES_hhdet_fec!C131)</f>
        <v>0.82858392470694975</v>
      </c>
      <c r="D131" s="174">
        <f>IF(RES_hhdet_tes!D131=0,"",RES_hhdet_tes!D131/RES_hhdet_fec!D131)</f>
        <v>0.83160889131372095</v>
      </c>
      <c r="E131" s="174">
        <f>IF(RES_hhdet_tes!E131=0,"",RES_hhdet_tes!E131/RES_hhdet_fec!E131)</f>
        <v>0.83121836501329849</v>
      </c>
      <c r="F131" s="174">
        <f>IF(RES_hhdet_tes!F131=0,"",RES_hhdet_tes!F131/RES_hhdet_fec!F131)</f>
        <v>0.83500629170583784</v>
      </c>
      <c r="G131" s="174">
        <f>IF(RES_hhdet_tes!G131=0,"",RES_hhdet_tes!G131/RES_hhdet_fec!G131)</f>
        <v>0.83491303175845721</v>
      </c>
      <c r="H131" s="174">
        <f>IF(RES_hhdet_tes!H131=0,"",RES_hhdet_tes!H131/RES_hhdet_fec!H131)</f>
        <v>0.83473410195918307</v>
      </c>
      <c r="I131" s="174">
        <f>IF(RES_hhdet_tes!I131=0,"",RES_hhdet_tes!I131/RES_hhdet_fec!I131)</f>
        <v>0.83697587478610935</v>
      </c>
      <c r="J131" s="174">
        <f>IF(RES_hhdet_tes!J131=0,"",RES_hhdet_tes!J131/RES_hhdet_fec!J131)</f>
        <v>0.83851771249665286</v>
      </c>
      <c r="K131" s="174">
        <f>IF(RES_hhdet_tes!K131=0,"",RES_hhdet_tes!K131/RES_hhdet_fec!K131)</f>
        <v>0.83922950942400942</v>
      </c>
      <c r="L131" s="174">
        <f>IF(RES_hhdet_tes!L131=0,"",RES_hhdet_tes!L131/RES_hhdet_fec!L131)</f>
        <v>0.84315038349447147</v>
      </c>
      <c r="M131" s="174">
        <f>IF(RES_hhdet_tes!M131=0,"",RES_hhdet_tes!M131/RES_hhdet_fec!M131)</f>
        <v>0.84503387595810187</v>
      </c>
      <c r="N131" s="174">
        <f>IF(RES_hhdet_tes!N131=0,"",RES_hhdet_tes!N131/RES_hhdet_fec!N131)</f>
        <v>0.84602521343991732</v>
      </c>
      <c r="O131" s="174">
        <f>IF(RES_hhdet_tes!O131=0,"",RES_hhdet_tes!O131/RES_hhdet_fec!O131)</f>
        <v>0.85013057578220608</v>
      </c>
      <c r="P131" s="174">
        <f>IF(RES_hhdet_tes!P131=0,"",RES_hhdet_tes!P131/RES_hhdet_fec!P131)</f>
        <v>0.85271740205740043</v>
      </c>
      <c r="Q131" s="174">
        <f>IF(RES_hhdet_tes!Q131=0,"",RES_hhdet_tes!Q131/RES_hhdet_fec!Q131)</f>
        <v>0.85465563618522988</v>
      </c>
    </row>
    <row r="132" spans="1:17" ht="12" customHeight="1" x14ac:dyDescent="0.3">
      <c r="A132" s="167" t="s">
        <v>147</v>
      </c>
      <c r="B132" s="174">
        <f>IF(RES_hhdet_tes!B132=0,"",RES_hhdet_tes!B132/RES_hhdet_fec!B132)</f>
        <v>0.90889789191858827</v>
      </c>
      <c r="C132" s="174">
        <f>IF(RES_hhdet_tes!C132=0,"",RES_hhdet_tes!C132/RES_hhdet_fec!C132)</f>
        <v>0.9157172480492245</v>
      </c>
      <c r="D132" s="174">
        <f>IF(RES_hhdet_tes!D132=0,"",RES_hhdet_tes!D132/RES_hhdet_fec!D132)</f>
        <v>0.91800459948013102</v>
      </c>
      <c r="E132" s="174">
        <f>IF(RES_hhdet_tes!E132=0,"",RES_hhdet_tes!E132/RES_hhdet_fec!E132)</f>
        <v>0.92259788368506002</v>
      </c>
      <c r="F132" s="174">
        <f>IF(RES_hhdet_tes!F132=0,"",RES_hhdet_tes!F132/RES_hhdet_fec!F132)</f>
        <v>0.92334355481812092</v>
      </c>
      <c r="G132" s="174">
        <f>IF(RES_hhdet_tes!G132=0,"",RES_hhdet_tes!G132/RES_hhdet_fec!G132)</f>
        <v>0.92479247804398967</v>
      </c>
      <c r="H132" s="174">
        <f>IF(RES_hhdet_tes!H132=0,"",RES_hhdet_tes!H132/RES_hhdet_fec!H132)</f>
        <v>0.92819726849565598</v>
      </c>
      <c r="I132" s="174">
        <f>IF(RES_hhdet_tes!I132=0,"",RES_hhdet_tes!I132/RES_hhdet_fec!I132)</f>
        <v>0.92816043223693478</v>
      </c>
      <c r="J132" s="174">
        <f>IF(RES_hhdet_tes!J132=0,"",RES_hhdet_tes!J132/RES_hhdet_fec!J132)</f>
        <v>0.92978806756780119</v>
      </c>
      <c r="K132" s="174">
        <f>IF(RES_hhdet_tes!K132=0,"",RES_hhdet_tes!K132/RES_hhdet_fec!K132)</f>
        <v>0.9297579126268638</v>
      </c>
      <c r="L132" s="174">
        <f>IF(RES_hhdet_tes!L132=0,"",RES_hhdet_tes!L132/RES_hhdet_fec!L132)</f>
        <v>0.9282881341512762</v>
      </c>
      <c r="M132" s="174">
        <f>IF(RES_hhdet_tes!M132=0,"",RES_hhdet_tes!M132/RES_hhdet_fec!M132)</f>
        <v>0.9307746473405013</v>
      </c>
      <c r="N132" s="174">
        <f>IF(RES_hhdet_tes!N132=0,"",RES_hhdet_tes!N132/RES_hhdet_fec!N132)</f>
        <v>0.92932577748370604</v>
      </c>
      <c r="O132" s="174">
        <f>IF(RES_hhdet_tes!O132=0,"",RES_hhdet_tes!O132/RES_hhdet_fec!O132)</f>
        <v>0.93251884343778335</v>
      </c>
      <c r="P132" s="174">
        <f>IF(RES_hhdet_tes!P132=0,"",RES_hhdet_tes!P132/RES_hhdet_fec!P132)</f>
        <v>0.93198426538133805</v>
      </c>
      <c r="Q132" s="174">
        <f>IF(RES_hhdet_tes!Q132=0,"",RES_hhdet_tes!Q132/RES_hhdet_fec!Q132)</f>
        <v>0.93312082032502885</v>
      </c>
    </row>
    <row r="133" spans="1:17" ht="12" customHeight="1" x14ac:dyDescent="0.3">
      <c r="A133" s="166" t="s">
        <v>61</v>
      </c>
      <c r="B133" s="173">
        <f>IF(RES_hhdet_tes!B133=0,"",RES_hhdet_tes!B133/RES_hhdet_fec!B133)</f>
        <v>0.87398083696615814</v>
      </c>
      <c r="C133" s="173">
        <f>IF(RES_hhdet_tes!C133=0,"",RES_hhdet_tes!C133/RES_hhdet_fec!C133)</f>
        <v>0.88193556575345522</v>
      </c>
      <c r="D133" s="173">
        <f>IF(RES_hhdet_tes!D133=0,"",RES_hhdet_tes!D133/RES_hhdet_fec!D133)</f>
        <v>0.88606653899983312</v>
      </c>
      <c r="E133" s="173">
        <f>IF(RES_hhdet_tes!E133=0,"",RES_hhdet_tes!E133/RES_hhdet_fec!E133)</f>
        <v>0.88973468524327315</v>
      </c>
      <c r="F133" s="173">
        <f>IF(RES_hhdet_tes!F133=0,"",RES_hhdet_tes!F133/RES_hhdet_fec!F133)</f>
        <v>0.89251793922655898</v>
      </c>
      <c r="G133" s="173">
        <f>IF(RES_hhdet_tes!G133=0,"",RES_hhdet_tes!G133/RES_hhdet_fec!G133)</f>
        <v>0.89469943423915033</v>
      </c>
      <c r="H133" s="173">
        <f>IF(RES_hhdet_tes!H133=0,"",RES_hhdet_tes!H133/RES_hhdet_fec!H133)</f>
        <v>0.89750270824111889</v>
      </c>
      <c r="I133" s="173">
        <f>IF(RES_hhdet_tes!I133=0,"",RES_hhdet_tes!I133/RES_hhdet_fec!I133)</f>
        <v>0.89971715881469816</v>
      </c>
      <c r="J133" s="173">
        <f>IF(RES_hhdet_tes!J133=0,"",RES_hhdet_tes!J133/RES_hhdet_fec!J133)</f>
        <v>0.90039303616905297</v>
      </c>
      <c r="K133" s="173">
        <f>IF(RES_hhdet_tes!K133=0,"",RES_hhdet_tes!K133/RES_hhdet_fec!K133)</f>
        <v>0.90044212115094191</v>
      </c>
      <c r="L133" s="173">
        <f>IF(RES_hhdet_tes!L133=0,"",RES_hhdet_tes!L133/RES_hhdet_fec!L133)</f>
        <v>0.89844893298177131</v>
      </c>
      <c r="M133" s="173">
        <f>IF(RES_hhdet_tes!M133=0,"",RES_hhdet_tes!M133/RES_hhdet_fec!M133)</f>
        <v>0.90201827888014896</v>
      </c>
      <c r="N133" s="173">
        <f>IF(RES_hhdet_tes!N133=0,"",RES_hhdet_tes!N133/RES_hhdet_fec!N133)</f>
        <v>0.89903790016578389</v>
      </c>
      <c r="O133" s="173">
        <f>IF(RES_hhdet_tes!O133=0,"",RES_hhdet_tes!O133/RES_hhdet_fec!O133)</f>
        <v>0.90504170462973599</v>
      </c>
      <c r="P133" s="173">
        <f>IF(RES_hhdet_tes!P133=0,"",RES_hhdet_tes!P133/RES_hhdet_fec!P133)</f>
        <v>0.90304394553569522</v>
      </c>
      <c r="Q133" s="173">
        <f>IF(RES_hhdet_tes!Q133=0,"",RES_hhdet_tes!Q133/RES_hhdet_fec!Q133)</f>
        <v>0.90502217337799384</v>
      </c>
    </row>
    <row r="134" spans="1:17" ht="12" customHeight="1" x14ac:dyDescent="0.3">
      <c r="A134" s="147" t="s">
        <v>59</v>
      </c>
      <c r="B134" s="172">
        <f>IF(RES_hhdet_tes!B134=0,"",RES_hhdet_tes!B134/RES_hhdet_fec!B134)</f>
        <v>0.99999999999999989</v>
      </c>
      <c r="C134" s="172">
        <f>IF(RES_hhdet_tes!C134=0,"",RES_hhdet_tes!C134/RES_hhdet_fec!C134)</f>
        <v>1.0000000000000002</v>
      </c>
      <c r="D134" s="172">
        <f>IF(RES_hhdet_tes!D134=0,"",RES_hhdet_tes!D134/RES_hhdet_fec!D134)</f>
        <v>1.0000000000000002</v>
      </c>
      <c r="E134" s="172">
        <f>IF(RES_hhdet_tes!E134=0,"",RES_hhdet_tes!E134/RES_hhdet_fec!E134)</f>
        <v>1</v>
      </c>
      <c r="F134" s="172">
        <f>IF(RES_hhdet_tes!F134=0,"",RES_hhdet_tes!F134/RES_hhdet_fec!F134)</f>
        <v>0.99999999999999978</v>
      </c>
      <c r="G134" s="172">
        <f>IF(RES_hhdet_tes!G134=0,"",RES_hhdet_tes!G134/RES_hhdet_fec!G134)</f>
        <v>1</v>
      </c>
      <c r="H134" s="172">
        <f>IF(RES_hhdet_tes!H134=0,"",RES_hhdet_tes!H134/RES_hhdet_fec!H134)</f>
        <v>1</v>
      </c>
      <c r="I134" s="172">
        <f>IF(RES_hhdet_tes!I134=0,"",RES_hhdet_tes!I134/RES_hhdet_fec!I134)</f>
        <v>1.0000000000000002</v>
      </c>
      <c r="J134" s="172">
        <f>IF(RES_hhdet_tes!J134=0,"",RES_hhdet_tes!J134/RES_hhdet_fec!J134)</f>
        <v>1.0000000000000002</v>
      </c>
      <c r="K134" s="172">
        <f>IF(RES_hhdet_tes!K134=0,"",RES_hhdet_tes!K134/RES_hhdet_fec!K134)</f>
        <v>0.99999999999999989</v>
      </c>
      <c r="L134" s="172">
        <f>IF(RES_hhdet_tes!L134=0,"",RES_hhdet_tes!L134/RES_hhdet_fec!L134)</f>
        <v>1.0000000000000002</v>
      </c>
      <c r="M134" s="172">
        <f>IF(RES_hhdet_tes!M134=0,"",RES_hhdet_tes!M134/RES_hhdet_fec!M134)</f>
        <v>1</v>
      </c>
      <c r="N134" s="172">
        <f>IF(RES_hhdet_tes!N134=0,"",RES_hhdet_tes!N134/RES_hhdet_fec!N134)</f>
        <v>1</v>
      </c>
      <c r="O134" s="172">
        <f>IF(RES_hhdet_tes!O134=0,"",RES_hhdet_tes!O134/RES_hhdet_fec!O134)</f>
        <v>0.99999999999999978</v>
      </c>
      <c r="P134" s="172">
        <f>IF(RES_hhdet_tes!P134=0,"",RES_hhdet_tes!P134/RES_hhdet_fec!P134)</f>
        <v>1.0000000000000002</v>
      </c>
      <c r="Q134" s="172">
        <f>IF(RES_hhdet_tes!Q134=0,"",RES_hhdet_tes!Q134/RES_hhdet_fec!Q134)</f>
        <v>0.99999999999999978</v>
      </c>
    </row>
    <row r="135" spans="1:17" ht="12" customHeight="1" x14ac:dyDescent="0.3">
      <c r="A135" s="163" t="s">
        <v>142</v>
      </c>
      <c r="B135" s="171">
        <f>IF(RES_hhdet_tes!B135=0,"",RES_hhdet_tes!B135/RES_hhdet_fec!B135)</f>
        <v>0.68339407990859802</v>
      </c>
      <c r="C135" s="171">
        <f>IF(RES_hhdet_tes!C135=0,"",RES_hhdet_tes!C135/RES_hhdet_fec!C135)</f>
        <v>0.67556184643324158</v>
      </c>
      <c r="D135" s="171">
        <f>IF(RES_hhdet_tes!D135=0,"",RES_hhdet_tes!D135/RES_hhdet_fec!D135)</f>
        <v>0.68864687806995706</v>
      </c>
      <c r="E135" s="171">
        <f>IF(RES_hhdet_tes!E135=0,"",RES_hhdet_tes!E135/RES_hhdet_fec!E135)</f>
        <v>0.68948254206977222</v>
      </c>
      <c r="F135" s="171">
        <f>IF(RES_hhdet_tes!F135=0,"",RES_hhdet_tes!F135/RES_hhdet_fec!F135)</f>
        <v>0.69983375767381351</v>
      </c>
      <c r="G135" s="171">
        <f>IF(RES_hhdet_tes!G135=0,"",RES_hhdet_tes!G135/RES_hhdet_fec!G135)</f>
        <v>0.70859820470862145</v>
      </c>
      <c r="H135" s="171">
        <f>IF(RES_hhdet_tes!H135=0,"",RES_hhdet_tes!H135/RES_hhdet_fec!H135)</f>
        <v>0.72653765902864742</v>
      </c>
      <c r="I135" s="171">
        <f>IF(RES_hhdet_tes!I135=0,"",RES_hhdet_tes!I135/RES_hhdet_fec!I135)</f>
        <v>0.73098846764588654</v>
      </c>
      <c r="J135" s="171">
        <f>IF(RES_hhdet_tes!J135=0,"",RES_hhdet_tes!J135/RES_hhdet_fec!J135)</f>
        <v>0.74109763937391959</v>
      </c>
      <c r="K135" s="171">
        <f>IF(RES_hhdet_tes!K135=0,"",RES_hhdet_tes!K135/RES_hhdet_fec!K135)</f>
        <v>0.75230176921920877</v>
      </c>
      <c r="L135" s="171">
        <f>IF(RES_hhdet_tes!L135=0,"",RES_hhdet_tes!L135/RES_hhdet_fec!L135)</f>
        <v>0.75431219329807542</v>
      </c>
      <c r="M135" s="171">
        <f>IF(RES_hhdet_tes!M135=0,"",RES_hhdet_tes!M135/RES_hhdet_fec!M135)</f>
        <v>0.75833960680425549</v>
      </c>
      <c r="N135" s="171">
        <f>IF(RES_hhdet_tes!N135=0,"",RES_hhdet_tes!N135/RES_hhdet_fec!N135)</f>
        <v>0.76265508316539499</v>
      </c>
      <c r="O135" s="171">
        <f>IF(RES_hhdet_tes!O135=0,"",RES_hhdet_tes!O135/RES_hhdet_fec!O135)</f>
        <v>0.77616119751977497</v>
      </c>
      <c r="P135" s="171">
        <f>IF(RES_hhdet_tes!P135=0,"",RES_hhdet_tes!P135/RES_hhdet_fec!P135)</f>
        <v>0.76135893207406025</v>
      </c>
      <c r="Q135" s="171">
        <f>IF(RES_hhdet_tes!Q135=0,"",RES_hhdet_tes!Q135/RES_hhdet_fec!Q135)</f>
        <v>0.77276134964067389</v>
      </c>
    </row>
    <row r="136" spans="1:17" ht="12" customHeight="1" x14ac:dyDescent="0.3">
      <c r="A136" s="161" t="s">
        <v>141</v>
      </c>
      <c r="B136" s="170">
        <f>IF(RES_hhdet_tes!B136=0,"",RES_hhdet_tes!B136/RES_hhdet_fec!B136)</f>
        <v>0.81052628462331888</v>
      </c>
      <c r="C136" s="170">
        <f>IF(RES_hhdet_tes!C136=0,"",RES_hhdet_tes!C136/RES_hhdet_fec!C136)</f>
        <v>0.81112951163024283</v>
      </c>
      <c r="D136" s="170">
        <f>IF(RES_hhdet_tes!D136=0,"",RES_hhdet_tes!D136/RES_hhdet_fec!D136)</f>
        <v>0.81915013480478993</v>
      </c>
      <c r="E136" s="170">
        <f>IF(RES_hhdet_tes!E136=0,"",RES_hhdet_tes!E136/RES_hhdet_fec!E136)</f>
        <v>0.81838890692622612</v>
      </c>
      <c r="F136" s="170">
        <f>IF(RES_hhdet_tes!F136=0,"",RES_hhdet_tes!F136/RES_hhdet_fec!F136)</f>
        <v>0.8207404275812058</v>
      </c>
      <c r="G136" s="170">
        <f>IF(RES_hhdet_tes!G136=0,"",RES_hhdet_tes!G136/RES_hhdet_fec!G136)</f>
        <v>0.82528489749006562</v>
      </c>
      <c r="H136" s="170">
        <f>IF(RES_hhdet_tes!H136=0,"",RES_hhdet_tes!H136/RES_hhdet_fec!H136)</f>
        <v>0.82596757784339492</v>
      </c>
      <c r="I136" s="170">
        <f>IF(RES_hhdet_tes!I136=0,"",RES_hhdet_tes!I136/RES_hhdet_fec!I136)</f>
        <v>0.83735201285592931</v>
      </c>
      <c r="J136" s="170">
        <f>IF(RES_hhdet_tes!J136=0,"",RES_hhdet_tes!J136/RES_hhdet_fec!J136)</f>
        <v>0.84272716885972143</v>
      </c>
      <c r="K136" s="170">
        <f>IF(RES_hhdet_tes!K136=0,"",RES_hhdet_tes!K136/RES_hhdet_fec!K136)</f>
        <v>0.84464124799939666</v>
      </c>
      <c r="L136" s="170">
        <f>IF(RES_hhdet_tes!L136=0,"",RES_hhdet_tes!L136/RES_hhdet_fec!L136)</f>
        <v>0.83961841113579827</v>
      </c>
      <c r="M136" s="170">
        <f>IF(RES_hhdet_tes!M136=0,"",RES_hhdet_tes!M136/RES_hhdet_fec!M136)</f>
        <v>0.84264731921942326</v>
      </c>
      <c r="N136" s="170">
        <f>IF(RES_hhdet_tes!N136=0,"",RES_hhdet_tes!N136/RES_hhdet_fec!N136)</f>
        <v>0.83789032907577321</v>
      </c>
      <c r="O136" s="170">
        <f>IF(RES_hhdet_tes!O136=0,"",RES_hhdet_tes!O136/RES_hhdet_fec!O136)</f>
        <v>0.85833805474686864</v>
      </c>
      <c r="P136" s="170">
        <f>IF(RES_hhdet_tes!P136=0,"",RES_hhdet_tes!P136/RES_hhdet_fec!P136)</f>
        <v>0.84236876071258993</v>
      </c>
      <c r="Q136" s="170">
        <f>IF(RES_hhdet_tes!Q136=0,"",RES_hhdet_tes!Q136/RES_hhdet_fec!Q136)</f>
        <v>0.85335387636101567</v>
      </c>
    </row>
    <row r="137" spans="1:17" ht="12" customHeight="1" x14ac:dyDescent="0.3">
      <c r="A137" s="148" t="s">
        <v>60</v>
      </c>
      <c r="B137" s="73">
        <f>IF(RES_hhdet_tes!B137=0,"",RES_hhdet_tes!B137/RES_hhdet_fec!B137)</f>
        <v>0.75286693289388962</v>
      </c>
      <c r="C137" s="73">
        <f>IF(RES_hhdet_tes!C137=0,"",RES_hhdet_tes!C137/RES_hhdet_fec!C137)</f>
        <v>0.75221512724190165</v>
      </c>
      <c r="D137" s="73">
        <f>IF(RES_hhdet_tes!D137=0,"",RES_hhdet_tes!D137/RES_hhdet_fec!D137)</f>
        <v>0.76174234987656431</v>
      </c>
      <c r="E137" s="73">
        <f>IF(RES_hhdet_tes!E137=0,"",RES_hhdet_tes!E137/RES_hhdet_fec!E137)</f>
        <v>0.76275620104996034</v>
      </c>
      <c r="F137" s="73">
        <f>IF(RES_hhdet_tes!F137=0,"",RES_hhdet_tes!F137/RES_hhdet_fec!F137)</f>
        <v>0.76320209322929011</v>
      </c>
      <c r="G137" s="73">
        <f>IF(RES_hhdet_tes!G137=0,"",RES_hhdet_tes!G137/RES_hhdet_fec!G137)</f>
        <v>0.76887572451067865</v>
      </c>
      <c r="H137" s="73">
        <f>IF(RES_hhdet_tes!H137=0,"",RES_hhdet_tes!H137/RES_hhdet_fec!H137)</f>
        <v>0.76958475161953088</v>
      </c>
      <c r="I137" s="73">
        <f>IF(RES_hhdet_tes!I137=0,"",RES_hhdet_tes!I137/RES_hhdet_fec!I137)</f>
        <v>0.77881438639688727</v>
      </c>
      <c r="J137" s="73">
        <f>IF(RES_hhdet_tes!J137=0,"",RES_hhdet_tes!J137/RES_hhdet_fec!J137)</f>
        <v>0.78825818001403158</v>
      </c>
      <c r="K137" s="73">
        <f>IF(RES_hhdet_tes!K137=0,"",RES_hhdet_tes!K137/RES_hhdet_fec!K137)</f>
        <v>0.79337544729394527</v>
      </c>
      <c r="L137" s="73">
        <f>IF(RES_hhdet_tes!L137=0,"",RES_hhdet_tes!L137/RES_hhdet_fec!L137)</f>
        <v>0.78587447362373375</v>
      </c>
      <c r="M137" s="73">
        <f>IF(RES_hhdet_tes!M137=0,"",RES_hhdet_tes!M137/RES_hhdet_fec!M137)</f>
        <v>0.79124836861505099</v>
      </c>
      <c r="N137" s="73">
        <f>IF(RES_hhdet_tes!N137=0,"",RES_hhdet_tes!N137/RES_hhdet_fec!N137)</f>
        <v>0.78509959754870529</v>
      </c>
      <c r="O137" s="73">
        <f>IF(RES_hhdet_tes!O137=0,"",RES_hhdet_tes!O137/RES_hhdet_fec!O137)</f>
        <v>0.81429451174006362</v>
      </c>
      <c r="P137" s="73">
        <f>IF(RES_hhdet_tes!P137=0,"",RES_hhdet_tes!P137/RES_hhdet_fec!P137)</f>
        <v>0.78927143741312855</v>
      </c>
      <c r="Q137" s="73">
        <f>IF(RES_hhdet_tes!Q137=0,"",RES_hhdet_tes!Q137/RES_hhdet_fec!Q137)</f>
        <v>0.80777755368610482</v>
      </c>
    </row>
    <row r="138" spans="1:17" ht="12" customHeight="1" x14ac:dyDescent="0.3">
      <c r="A138" s="148" t="s">
        <v>59</v>
      </c>
      <c r="B138" s="73">
        <f>IF(RES_hhdet_tes!B138=0,"",RES_hhdet_tes!B138/RES_hhdet_fec!B138)</f>
        <v>1</v>
      </c>
      <c r="C138" s="73">
        <f>IF(RES_hhdet_tes!C138=0,"",RES_hhdet_tes!C138/RES_hhdet_fec!C138)</f>
        <v>0.99999999999999978</v>
      </c>
      <c r="D138" s="73">
        <f>IF(RES_hhdet_tes!D138=0,"",RES_hhdet_tes!D138/RES_hhdet_fec!D138)</f>
        <v>1</v>
      </c>
      <c r="E138" s="73">
        <f>IF(RES_hhdet_tes!E138=0,"",RES_hhdet_tes!E138/RES_hhdet_fec!E138)</f>
        <v>0.99999999999999978</v>
      </c>
      <c r="F138" s="73">
        <f>IF(RES_hhdet_tes!F138=0,"",RES_hhdet_tes!F138/RES_hhdet_fec!F138)</f>
        <v>1</v>
      </c>
      <c r="G138" s="73">
        <f>IF(RES_hhdet_tes!G138=0,"",RES_hhdet_tes!G138/RES_hhdet_fec!G138)</f>
        <v>1.0000000000000002</v>
      </c>
      <c r="H138" s="73">
        <f>IF(RES_hhdet_tes!H138=0,"",RES_hhdet_tes!H138/RES_hhdet_fec!H138)</f>
        <v>1.0000000000000007</v>
      </c>
      <c r="I138" s="73">
        <f>IF(RES_hhdet_tes!I138=0,"",RES_hhdet_tes!I138/RES_hhdet_fec!I138)</f>
        <v>1</v>
      </c>
      <c r="J138" s="73">
        <f>IF(RES_hhdet_tes!J138=0,"",RES_hhdet_tes!J138/RES_hhdet_fec!J138)</f>
        <v>1</v>
      </c>
      <c r="K138" s="73">
        <f>IF(RES_hhdet_tes!K138=0,"",RES_hhdet_tes!K138/RES_hhdet_fec!K138)</f>
        <v>0.99999999999999967</v>
      </c>
      <c r="L138" s="73">
        <f>IF(RES_hhdet_tes!L138=0,"",RES_hhdet_tes!L138/RES_hhdet_fec!L138)</f>
        <v>1</v>
      </c>
      <c r="M138" s="73">
        <f>IF(RES_hhdet_tes!M138=0,"",RES_hhdet_tes!M138/RES_hhdet_fec!M138)</f>
        <v>0.99999999999999967</v>
      </c>
      <c r="N138" s="73">
        <f>IF(RES_hhdet_tes!N138=0,"",RES_hhdet_tes!N138/RES_hhdet_fec!N138)</f>
        <v>1</v>
      </c>
      <c r="O138" s="73">
        <f>IF(RES_hhdet_tes!O138=0,"",RES_hhdet_tes!O138/RES_hhdet_fec!O138)</f>
        <v>1</v>
      </c>
      <c r="P138" s="73">
        <f>IF(RES_hhdet_tes!P138=0,"",RES_hhdet_tes!P138/RES_hhdet_fec!P138)</f>
        <v>1</v>
      </c>
      <c r="Q138" s="73">
        <f>IF(RES_hhdet_tes!Q138=0,"",RES_hhdet_tes!Q138/RES_hhdet_fec!Q138)</f>
        <v>1.0000000000000004</v>
      </c>
    </row>
    <row r="139" spans="1:17" ht="12" customHeight="1" x14ac:dyDescent="0.3">
      <c r="A139" s="158" t="s">
        <v>62</v>
      </c>
      <c r="B139" s="169">
        <f>IF(RES_hhdet_tes!B139=0,"",RES_hhdet_tes!B139/RES_hhdet_fec!B139)</f>
        <v>0.65000185315505021</v>
      </c>
      <c r="C139" s="169">
        <f>IF(RES_hhdet_tes!C139=0,"",RES_hhdet_tes!C139/RES_hhdet_fec!C139)</f>
        <v>0.65530716886320761</v>
      </c>
      <c r="D139" s="169">
        <f>IF(RES_hhdet_tes!D139=0,"",RES_hhdet_tes!D139/RES_hhdet_fec!D139)</f>
        <v>0.66310493003728521</v>
      </c>
      <c r="E139" s="169">
        <f>IF(RES_hhdet_tes!E139=0,"",RES_hhdet_tes!E139/RES_hhdet_fec!E139)</f>
        <v>0.66928801144943284</v>
      </c>
      <c r="F139" s="169">
        <f>IF(RES_hhdet_tes!F139=0,"",RES_hhdet_tes!F139/RES_hhdet_fec!F139)</f>
        <v>0.68613283416652049</v>
      </c>
      <c r="G139" s="169">
        <f>IF(RES_hhdet_tes!G139=0,"",RES_hhdet_tes!G139/RES_hhdet_fec!G139)</f>
        <v>0.67282421311200591</v>
      </c>
      <c r="H139" s="169">
        <f>IF(RES_hhdet_tes!H139=0,"",RES_hhdet_tes!H139/RES_hhdet_fec!H139)</f>
        <v>0.70381741186340885</v>
      </c>
      <c r="I139" s="169">
        <f>IF(RES_hhdet_tes!I139=0,"",RES_hhdet_tes!I139/RES_hhdet_fec!I139)</f>
        <v>0.70889244008423025</v>
      </c>
      <c r="J139" s="169">
        <f>IF(RES_hhdet_tes!J139=0,"",RES_hhdet_tes!J139/RES_hhdet_fec!J139)</f>
        <v>0.7285636738573803</v>
      </c>
      <c r="K139" s="169">
        <f>IF(RES_hhdet_tes!K139=0,"",RES_hhdet_tes!K139/RES_hhdet_fec!K139)</f>
        <v>0.72575401303915177</v>
      </c>
      <c r="L139" s="169">
        <f>IF(RES_hhdet_tes!L139=0,"",RES_hhdet_tes!L139/RES_hhdet_fec!L139)</f>
        <v>0.7334466137294251</v>
      </c>
      <c r="M139" s="169">
        <f>IF(RES_hhdet_tes!M139=0,"",RES_hhdet_tes!M139/RES_hhdet_fec!M139)</f>
        <v>0.73767431222759339</v>
      </c>
      <c r="N139" s="169">
        <f>IF(RES_hhdet_tes!N139=0,"",RES_hhdet_tes!N139/RES_hhdet_fec!N139)</f>
        <v>0.74418497036064046</v>
      </c>
      <c r="O139" s="169">
        <f>IF(RES_hhdet_tes!O139=0,"",RES_hhdet_tes!O139/RES_hhdet_fec!O139)</f>
        <v>0.74639267303791779</v>
      </c>
      <c r="P139" s="169">
        <f>IF(RES_hhdet_tes!P139=0,"",RES_hhdet_tes!P139/RES_hhdet_fec!P139)</f>
        <v>0.75013709065418122</v>
      </c>
      <c r="Q139" s="169">
        <f>IF(RES_hhdet_tes!Q139=0,"",RES_hhdet_tes!Q139/RES_hhdet_fec!Q139)</f>
        <v>0.75531135301065633</v>
      </c>
    </row>
    <row r="140" spans="1:17" ht="12" customHeight="1" x14ac:dyDescent="0.3">
      <c r="A140" s="23" t="s">
        <v>57</v>
      </c>
      <c r="B140" s="73">
        <f>IF(RES_hhdet_tes!B140=0,"",RES_hhdet_tes!B140/RES_hhdet_fec!B140)</f>
        <v>0.40385985242082378</v>
      </c>
      <c r="C140" s="73">
        <f>IF(RES_hhdet_tes!C140=0,"",RES_hhdet_tes!C140/RES_hhdet_fec!C140)</f>
        <v>0.40986797707399486</v>
      </c>
      <c r="D140" s="73">
        <f>IF(RES_hhdet_tes!D140=0,"",RES_hhdet_tes!D140/RES_hhdet_fec!D140)</f>
        <v>0.414541344357721</v>
      </c>
      <c r="E140" s="73">
        <f>IF(RES_hhdet_tes!E140=0,"",RES_hhdet_tes!E140/RES_hhdet_fec!E140)</f>
        <v>0.4181541668313945</v>
      </c>
      <c r="F140" s="73">
        <f>IF(RES_hhdet_tes!F140=0,"",RES_hhdet_tes!F140/RES_hhdet_fec!F140)</f>
        <v>0.42714215264455641</v>
      </c>
      <c r="G140" s="73">
        <f>IF(RES_hhdet_tes!G140=0,"",RES_hhdet_tes!G140/RES_hhdet_fec!G140)</f>
        <v>0.43008651964716116</v>
      </c>
      <c r="H140" s="73">
        <f>IF(RES_hhdet_tes!H140=0,"",RES_hhdet_tes!H140/RES_hhdet_fec!H140)</f>
        <v>0.43939450469850716</v>
      </c>
      <c r="I140" s="73">
        <f>IF(RES_hhdet_tes!I140=0,"",RES_hhdet_tes!I140/RES_hhdet_fec!I140)</f>
        <v>0.44646347757881011</v>
      </c>
      <c r="J140" s="73">
        <f>IF(RES_hhdet_tes!J140=0,"",RES_hhdet_tes!J140/RES_hhdet_fec!J140)</f>
        <v>0.45592513553999048</v>
      </c>
      <c r="K140" s="73">
        <f>IF(RES_hhdet_tes!K140=0,"",RES_hhdet_tes!K140/RES_hhdet_fec!K140)</f>
        <v>0.4579525080856765</v>
      </c>
      <c r="L140" s="73">
        <f>IF(RES_hhdet_tes!L140=0,"",RES_hhdet_tes!L140/RES_hhdet_fec!L140)</f>
        <v>0.4606938716606348</v>
      </c>
      <c r="M140" s="73">
        <f>IF(RES_hhdet_tes!M140=0,"",RES_hhdet_tes!M140/RES_hhdet_fec!M140)</f>
        <v>0.46306796318836269</v>
      </c>
      <c r="N140" s="73">
        <f>IF(RES_hhdet_tes!N140=0,"",RES_hhdet_tes!N140/RES_hhdet_fec!N140)</f>
        <v>0.46539680461692623</v>
      </c>
      <c r="O140" s="73">
        <f>IF(RES_hhdet_tes!O140=0,"",RES_hhdet_tes!O140/RES_hhdet_fec!O140)</f>
        <v>0.4675841004716384</v>
      </c>
      <c r="P140" s="73">
        <f>IF(RES_hhdet_tes!P140=0,"",RES_hhdet_tes!P140/RES_hhdet_fec!P140)</f>
        <v>0.4692859588540701</v>
      </c>
      <c r="Q140" s="73">
        <f>IF(RES_hhdet_tes!Q140=0,"",RES_hhdet_tes!Q140/RES_hhdet_fec!Q140)</f>
        <v>0.47154356648206058</v>
      </c>
    </row>
    <row r="141" spans="1:17" ht="12" customHeight="1" x14ac:dyDescent="0.3">
      <c r="A141" s="29" t="s">
        <v>140</v>
      </c>
      <c r="B141" s="65">
        <f>IF(RES_hhdet_tes!B141=0,"",RES_hhdet_tes!B141/RES_hhdet_fec!B141)</f>
        <v>0.79631771589522715</v>
      </c>
      <c r="C141" s="65">
        <f>IF(RES_hhdet_tes!C141=0,"",RES_hhdet_tes!C141/RES_hhdet_fec!C141)</f>
        <v>0.80103719902386206</v>
      </c>
      <c r="D141" s="65">
        <f>IF(RES_hhdet_tes!D141=0,"",RES_hhdet_tes!D141/RES_hhdet_fec!D141)</f>
        <v>0.80592879208744306</v>
      </c>
      <c r="E141" s="65">
        <f>IF(RES_hhdet_tes!E141=0,"",RES_hhdet_tes!E141/RES_hhdet_fec!E141)</f>
        <v>0.80999528039827184</v>
      </c>
      <c r="F141" s="65">
        <f>IF(RES_hhdet_tes!F141=0,"",RES_hhdet_tes!F141/RES_hhdet_fec!F141)</f>
        <v>0.81467908265577527</v>
      </c>
      <c r="G141" s="65">
        <f>IF(RES_hhdet_tes!G141=0,"",RES_hhdet_tes!G141/RES_hhdet_fec!G141)</f>
        <v>0.8197571167575487</v>
      </c>
      <c r="H141" s="65">
        <f>IF(RES_hhdet_tes!H141=0,"",RES_hhdet_tes!H141/RES_hhdet_fec!H141)</f>
        <v>0.82421739527764393</v>
      </c>
      <c r="I141" s="65">
        <f>IF(RES_hhdet_tes!I141=0,"",RES_hhdet_tes!I141/RES_hhdet_fec!I141)</f>
        <v>0.83024988520479837</v>
      </c>
      <c r="J141" s="65">
        <f>IF(RES_hhdet_tes!J141=0,"",RES_hhdet_tes!J141/RES_hhdet_fec!J141)</f>
        <v>0.83488433063877154</v>
      </c>
      <c r="K141" s="65">
        <f>IF(RES_hhdet_tes!K141=0,"",RES_hhdet_tes!K141/RES_hhdet_fec!K141)</f>
        <v>0.83791608774498372</v>
      </c>
      <c r="L141" s="65">
        <f>IF(RES_hhdet_tes!L141=0,"",RES_hhdet_tes!L141/RES_hhdet_fec!L141)</f>
        <v>0.8403928947093563</v>
      </c>
      <c r="M141" s="65">
        <f>IF(RES_hhdet_tes!M141=0,"",RES_hhdet_tes!M141/RES_hhdet_fec!M141)</f>
        <v>0.84231116641866144</v>
      </c>
      <c r="N141" s="65">
        <f>IF(RES_hhdet_tes!N141=0,"",RES_hhdet_tes!N141/RES_hhdet_fec!N141)</f>
        <v>0.84437888366763214</v>
      </c>
      <c r="O141" s="65">
        <f>IF(RES_hhdet_tes!O141=0,"",RES_hhdet_tes!O141/RES_hhdet_fec!O141)</f>
        <v>0.84661792501153466</v>
      </c>
      <c r="P141" s="65">
        <f>IF(RES_hhdet_tes!P141=0,"",RES_hhdet_tes!P141/RES_hhdet_fec!P141)</f>
        <v>0.84837327944133611</v>
      </c>
      <c r="Q141" s="65">
        <f>IF(RES_hhdet_tes!Q141=0,"",RES_hhdet_tes!Q141/RES_hhdet_fec!Q141)</f>
        <v>0.85080912028996691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75">
        <f>IF(RES_hhdet_tes!B143=0,"",RES_hhdet_tes!B143/RES_hhdet_fec!B143)</f>
        <v>1.0250130087718552</v>
      </c>
      <c r="C143" s="175">
        <f>IF(RES_hhdet_tes!C143=0,"",RES_hhdet_tes!C143/RES_hhdet_fec!C143)</f>
        <v>1.0536916610205111</v>
      </c>
      <c r="D143" s="175">
        <f>IF(RES_hhdet_tes!D143=0,"",RES_hhdet_tes!D143/RES_hhdet_fec!D143)</f>
        <v>1.0758381602561788</v>
      </c>
      <c r="E143" s="175">
        <f>IF(RES_hhdet_tes!E143=0,"",RES_hhdet_tes!E143/RES_hhdet_fec!E143)</f>
        <v>1.1023945642418918</v>
      </c>
      <c r="F143" s="175">
        <f>IF(RES_hhdet_tes!F143=0,"",RES_hhdet_tes!F143/RES_hhdet_fec!F143)</f>
        <v>1.1241247478964915</v>
      </c>
      <c r="G143" s="175">
        <f>IF(RES_hhdet_tes!G143=0,"",RES_hhdet_tes!G143/RES_hhdet_fec!G143)</f>
        <v>1.1529564872704594</v>
      </c>
      <c r="H143" s="175">
        <f>IF(RES_hhdet_tes!H143=0,"",RES_hhdet_tes!H143/RES_hhdet_fec!H143)</f>
        <v>1.1809850299611468</v>
      </c>
      <c r="I143" s="175">
        <f>IF(RES_hhdet_tes!I143=0,"",RES_hhdet_tes!I143/RES_hhdet_fec!I143)</f>
        <v>1.2056652537535957</v>
      </c>
      <c r="J143" s="175">
        <f>IF(RES_hhdet_tes!J143=0,"",RES_hhdet_tes!J143/RES_hhdet_fec!J143)</f>
        <v>1.2414617951795477</v>
      </c>
      <c r="K143" s="175">
        <f>IF(RES_hhdet_tes!K143=0,"",RES_hhdet_tes!K143/RES_hhdet_fec!K143)</f>
        <v>1.2803518788546897</v>
      </c>
      <c r="L143" s="175">
        <f>IF(RES_hhdet_tes!L143=0,"",RES_hhdet_tes!L143/RES_hhdet_fec!L143)</f>
        <v>1.3388950301948874</v>
      </c>
      <c r="M143" s="175">
        <f>IF(RES_hhdet_tes!M143=0,"",RES_hhdet_tes!M143/RES_hhdet_fec!M143)</f>
        <v>1.373029827919984</v>
      </c>
      <c r="N143" s="175">
        <f>IF(RES_hhdet_tes!N143=0,"",RES_hhdet_tes!N143/RES_hhdet_fec!N143)</f>
        <v>1.4401822480963464</v>
      </c>
      <c r="O143" s="175">
        <f>IF(RES_hhdet_tes!O143=0,"",RES_hhdet_tes!O143/RES_hhdet_fec!O143)</f>
        <v>1.492113209172176</v>
      </c>
      <c r="P143" s="175">
        <f>IF(RES_hhdet_tes!P143=0,"",RES_hhdet_tes!P143/RES_hhdet_fec!P143)</f>
        <v>1.5085812426889513</v>
      </c>
      <c r="Q143" s="175">
        <f>IF(RES_hhdet_tes!Q143=0,"",RES_hhdet_tes!Q143/RES_hhdet_fec!Q143)</f>
        <v>1.5656310620131131</v>
      </c>
    </row>
    <row r="144" spans="1:17" ht="12.9" customHeight="1" x14ac:dyDescent="0.3">
      <c r="A144" s="158" t="s">
        <v>65</v>
      </c>
      <c r="B144" s="169">
        <f>IF(RES_hhdet_tes!B144=0,"",RES_hhdet_tes!B144/RES_hhdet_fec!B144)</f>
        <v>1.1780835718669158</v>
      </c>
      <c r="C144" s="169">
        <f>IF(RES_hhdet_tes!C144=0,"",RES_hhdet_tes!C144/RES_hhdet_fec!C144)</f>
        <v>1.2010578661470439</v>
      </c>
      <c r="D144" s="169">
        <f>IF(RES_hhdet_tes!D144=0,"",RES_hhdet_tes!D144/RES_hhdet_fec!D144)</f>
        <v>1.2303300305945444</v>
      </c>
      <c r="E144" s="169">
        <f>IF(RES_hhdet_tes!E144=0,"",RES_hhdet_tes!E144/RES_hhdet_fec!E144)</f>
        <v>1.2666238340314038</v>
      </c>
      <c r="F144" s="169">
        <f>IF(RES_hhdet_tes!F144=0,"",RES_hhdet_tes!F144/RES_hhdet_fec!F144)</f>
        <v>1.304193531294128</v>
      </c>
      <c r="G144" s="169">
        <f>IF(RES_hhdet_tes!G144=0,"",RES_hhdet_tes!G144/RES_hhdet_fec!G144)</f>
        <v>1.3481024612611432</v>
      </c>
      <c r="H144" s="169">
        <f>IF(RES_hhdet_tes!H144=0,"",RES_hhdet_tes!H144/RES_hhdet_fec!H144)</f>
        <v>1.3984951607523104</v>
      </c>
      <c r="I144" s="169">
        <f>IF(RES_hhdet_tes!I144=0,"",RES_hhdet_tes!I144/RES_hhdet_fec!I144)</f>
        <v>1.4493996826319839</v>
      </c>
      <c r="J144" s="169">
        <f>IF(RES_hhdet_tes!J144=0,"",RES_hhdet_tes!J144/RES_hhdet_fec!J144)</f>
        <v>1.511376743174121</v>
      </c>
      <c r="K144" s="169">
        <f>IF(RES_hhdet_tes!K144=0,"",RES_hhdet_tes!K144/RES_hhdet_fec!K144)</f>
        <v>1.5860569466397589</v>
      </c>
      <c r="L144" s="169">
        <f>IF(RES_hhdet_tes!L144=0,"",RES_hhdet_tes!L144/RES_hhdet_fec!L144)</f>
        <v>1.6792757076907991</v>
      </c>
      <c r="M144" s="169">
        <f>IF(RES_hhdet_tes!M144=0,"",RES_hhdet_tes!M144/RES_hhdet_fec!M144)</f>
        <v>1.8145695314689314</v>
      </c>
      <c r="N144" s="169">
        <f>IF(RES_hhdet_tes!N144=0,"",RES_hhdet_tes!N144/RES_hhdet_fec!N144)</f>
        <v>1.9461305800734729</v>
      </c>
      <c r="O144" s="169">
        <f>IF(RES_hhdet_tes!O144=0,"",RES_hhdet_tes!O144/RES_hhdet_fec!O144)</f>
        <v>2.1156542019165876</v>
      </c>
      <c r="P144" s="169">
        <f>IF(RES_hhdet_tes!P144=0,"",RES_hhdet_tes!P144/RES_hhdet_fec!P144)</f>
        <v>2.2398531893725866</v>
      </c>
      <c r="Q144" s="169">
        <f>IF(RES_hhdet_tes!Q144=0,"",RES_hhdet_tes!Q144/RES_hhdet_fec!Q144)</f>
        <v>2.3921799730264106</v>
      </c>
    </row>
    <row r="145" spans="1:17" ht="12" customHeight="1" x14ac:dyDescent="0.3">
      <c r="A145" s="23" t="s">
        <v>60</v>
      </c>
      <c r="B145" s="73">
        <f>IF(RES_hhdet_tes!B145=0,"",RES_hhdet_tes!B145/RES_hhdet_fec!B145)</f>
        <v>1.1780835718669158</v>
      </c>
      <c r="C145" s="73">
        <f>IF(RES_hhdet_tes!C145=0,"",RES_hhdet_tes!C145/RES_hhdet_fec!C145)</f>
        <v>1.2010578661470439</v>
      </c>
      <c r="D145" s="73">
        <f>IF(RES_hhdet_tes!D145=0,"",RES_hhdet_tes!D145/RES_hhdet_fec!D145)</f>
        <v>1.2303300305945444</v>
      </c>
      <c r="E145" s="73">
        <f>IF(RES_hhdet_tes!E145=0,"",RES_hhdet_tes!E145/RES_hhdet_fec!E145)</f>
        <v>1.2666238340314038</v>
      </c>
      <c r="F145" s="73">
        <f>IF(RES_hhdet_tes!F145=0,"",RES_hhdet_tes!F145/RES_hhdet_fec!F145)</f>
        <v>1.304193531294128</v>
      </c>
      <c r="G145" s="73">
        <f>IF(RES_hhdet_tes!G145=0,"",RES_hhdet_tes!G145/RES_hhdet_fec!G145)</f>
        <v>1.3481024612611432</v>
      </c>
      <c r="H145" s="73">
        <f>IF(RES_hhdet_tes!H145=0,"",RES_hhdet_tes!H145/RES_hhdet_fec!H145)</f>
        <v>1.3984951607523104</v>
      </c>
      <c r="I145" s="73">
        <f>IF(RES_hhdet_tes!I145=0,"",RES_hhdet_tes!I145/RES_hhdet_fec!I145)</f>
        <v>1.4493996826319839</v>
      </c>
      <c r="J145" s="73">
        <f>IF(RES_hhdet_tes!J145=0,"",RES_hhdet_tes!J145/RES_hhdet_fec!J145)</f>
        <v>1.511376743174121</v>
      </c>
      <c r="K145" s="73">
        <f>IF(RES_hhdet_tes!K145=0,"",RES_hhdet_tes!K145/RES_hhdet_fec!K145)</f>
        <v>1.5860569466397589</v>
      </c>
      <c r="L145" s="73">
        <f>IF(RES_hhdet_tes!L145=0,"",RES_hhdet_tes!L145/RES_hhdet_fec!L145)</f>
        <v>1.6792757076907991</v>
      </c>
      <c r="M145" s="73">
        <f>IF(RES_hhdet_tes!M145=0,"",RES_hhdet_tes!M145/RES_hhdet_fec!M145)</f>
        <v>1.8145695314689314</v>
      </c>
      <c r="N145" s="73">
        <f>IF(RES_hhdet_tes!N145=0,"",RES_hhdet_tes!N145/RES_hhdet_fec!N145)</f>
        <v>1.9461305800734729</v>
      </c>
      <c r="O145" s="73">
        <f>IF(RES_hhdet_tes!O145=0,"",RES_hhdet_tes!O145/RES_hhdet_fec!O145)</f>
        <v>2.1156542019165876</v>
      </c>
      <c r="P145" s="73">
        <f>IF(RES_hhdet_tes!P145=0,"",RES_hhdet_tes!P145/RES_hhdet_fec!P145)</f>
        <v>2.2398531893725866</v>
      </c>
      <c r="Q145" s="73">
        <f>IF(RES_hhdet_tes!Q145=0,"",RES_hhdet_tes!Q145/RES_hhdet_fec!Q145)</f>
        <v>2.3921799730264106</v>
      </c>
    </row>
    <row r="146" spans="1:17" ht="12.9" customHeight="1" x14ac:dyDescent="0.3">
      <c r="A146" s="158" t="s">
        <v>112</v>
      </c>
      <c r="B146" s="169">
        <f>IF(RES_hhdet_tes!B146=0,"",RES_hhdet_tes!B146/RES_hhdet_fec!B146)</f>
        <v>1.582539888589382</v>
      </c>
      <c r="C146" s="169">
        <f>IF(RES_hhdet_tes!C146=0,"",RES_hhdet_tes!C146/RES_hhdet_fec!C146)</f>
        <v>1.688546958547714</v>
      </c>
      <c r="D146" s="169">
        <f>IF(RES_hhdet_tes!D146=0,"",RES_hhdet_tes!D146/RES_hhdet_fec!D146)</f>
        <v>1.7512042510149244</v>
      </c>
      <c r="E146" s="169">
        <f>IF(RES_hhdet_tes!E146=0,"",RES_hhdet_tes!E146/RES_hhdet_fec!E146)</f>
        <v>1.820020911561153</v>
      </c>
      <c r="F146" s="169">
        <f>IF(RES_hhdet_tes!F146=0,"",RES_hhdet_tes!F146/RES_hhdet_fec!F146)</f>
        <v>1.8809713704069115</v>
      </c>
      <c r="G146" s="169">
        <f>IF(RES_hhdet_tes!G146=0,"",RES_hhdet_tes!G146/RES_hhdet_fec!G146)</f>
        <v>1.9502232949662017</v>
      </c>
      <c r="H146" s="169">
        <f>IF(RES_hhdet_tes!H146=0,"",RES_hhdet_tes!H146/RES_hhdet_fec!H146)</f>
        <v>2.0188733541223232</v>
      </c>
      <c r="I146" s="169">
        <f>IF(RES_hhdet_tes!I146=0,"",RES_hhdet_tes!I146/RES_hhdet_fec!I146)</f>
        <v>2.0808223461986612</v>
      </c>
      <c r="J146" s="169">
        <f>IF(RES_hhdet_tes!J146=0,"",RES_hhdet_tes!J146/RES_hhdet_fec!J146)</f>
        <v>2.1347381801257885</v>
      </c>
      <c r="K146" s="169">
        <f>IF(RES_hhdet_tes!K146=0,"",RES_hhdet_tes!K146/RES_hhdet_fec!K146)</f>
        <v>2.1955790078475026</v>
      </c>
      <c r="L146" s="169">
        <f>IF(RES_hhdet_tes!L146=0,"",RES_hhdet_tes!L146/RES_hhdet_fec!L146)</f>
        <v>2.3150018101488716</v>
      </c>
      <c r="M146" s="169">
        <f>IF(RES_hhdet_tes!M146=0,"",RES_hhdet_tes!M146/RES_hhdet_fec!M146)</f>
        <v>2.4574954354814724</v>
      </c>
      <c r="N146" s="169">
        <f>IF(RES_hhdet_tes!N146=0,"",RES_hhdet_tes!N146/RES_hhdet_fec!N146)</f>
        <v>2.5611217879996442</v>
      </c>
      <c r="O146" s="169">
        <f>IF(RES_hhdet_tes!O146=0,"",RES_hhdet_tes!O146/RES_hhdet_fec!O146)</f>
        <v>2.6837808287103773</v>
      </c>
      <c r="P146" s="169">
        <f>IF(RES_hhdet_tes!P146=0,"",RES_hhdet_tes!P146/RES_hhdet_fec!P146)</f>
        <v>2.8146835123980458</v>
      </c>
      <c r="Q146" s="169">
        <f>IF(RES_hhdet_tes!Q146=0,"",RES_hhdet_tes!Q146/RES_hhdet_fec!Q146)</f>
        <v>2.9584055228443713</v>
      </c>
    </row>
    <row r="147" spans="1:17" ht="12" customHeight="1" x14ac:dyDescent="0.3">
      <c r="A147" s="23" t="s">
        <v>60</v>
      </c>
      <c r="B147" s="73">
        <f>IF(RES_hhdet_tes!B147=0,"",RES_hhdet_tes!B147/RES_hhdet_fec!B147)</f>
        <v>1.582539888589382</v>
      </c>
      <c r="C147" s="73">
        <f>IF(RES_hhdet_tes!C147=0,"",RES_hhdet_tes!C147/RES_hhdet_fec!C147)</f>
        <v>1.688546958547714</v>
      </c>
      <c r="D147" s="73">
        <f>IF(RES_hhdet_tes!D147=0,"",RES_hhdet_tes!D147/RES_hhdet_fec!D147)</f>
        <v>1.7512042510149244</v>
      </c>
      <c r="E147" s="73">
        <f>IF(RES_hhdet_tes!E147=0,"",RES_hhdet_tes!E147/RES_hhdet_fec!E147)</f>
        <v>1.820020911561153</v>
      </c>
      <c r="F147" s="73">
        <f>IF(RES_hhdet_tes!F147=0,"",RES_hhdet_tes!F147/RES_hhdet_fec!F147)</f>
        <v>1.8809713704069115</v>
      </c>
      <c r="G147" s="73">
        <f>IF(RES_hhdet_tes!G147=0,"",RES_hhdet_tes!G147/RES_hhdet_fec!G147)</f>
        <v>1.9502232949662017</v>
      </c>
      <c r="H147" s="73">
        <f>IF(RES_hhdet_tes!H147=0,"",RES_hhdet_tes!H147/RES_hhdet_fec!H147)</f>
        <v>2.0188733541223232</v>
      </c>
      <c r="I147" s="73">
        <f>IF(RES_hhdet_tes!I147=0,"",RES_hhdet_tes!I147/RES_hhdet_fec!I147)</f>
        <v>2.0808223461986612</v>
      </c>
      <c r="J147" s="73">
        <f>IF(RES_hhdet_tes!J147=0,"",RES_hhdet_tes!J147/RES_hhdet_fec!J147)</f>
        <v>2.1347381801257885</v>
      </c>
      <c r="K147" s="73">
        <f>IF(RES_hhdet_tes!K147=0,"",RES_hhdet_tes!K147/RES_hhdet_fec!K147)</f>
        <v>2.1955790078475026</v>
      </c>
      <c r="L147" s="73">
        <f>IF(RES_hhdet_tes!L147=0,"",RES_hhdet_tes!L147/RES_hhdet_fec!L147)</f>
        <v>2.3150018101488716</v>
      </c>
      <c r="M147" s="73">
        <f>IF(RES_hhdet_tes!M147=0,"",RES_hhdet_tes!M147/RES_hhdet_fec!M147)</f>
        <v>2.4574954354814724</v>
      </c>
      <c r="N147" s="73">
        <f>IF(RES_hhdet_tes!N147=0,"",RES_hhdet_tes!N147/RES_hhdet_fec!N147)</f>
        <v>2.5611217879996442</v>
      </c>
      <c r="O147" s="73">
        <f>IF(RES_hhdet_tes!O147=0,"",RES_hhdet_tes!O147/RES_hhdet_fec!O147)</f>
        <v>2.6837808287103773</v>
      </c>
      <c r="P147" s="73">
        <f>IF(RES_hhdet_tes!P147=0,"",RES_hhdet_tes!P147/RES_hhdet_fec!P147)</f>
        <v>2.8146835123980458</v>
      </c>
      <c r="Q147" s="73">
        <f>IF(RES_hhdet_tes!Q147=0,"",RES_hhdet_tes!Q147/RES_hhdet_fec!Q147)</f>
        <v>2.9584055228443713</v>
      </c>
    </row>
    <row r="148" spans="1:17" ht="12" customHeight="1" x14ac:dyDescent="0.3">
      <c r="A148" s="158" t="s">
        <v>63</v>
      </c>
      <c r="B148" s="169">
        <f>IF(RES_hhdet_tes!B148=0,"",RES_hhdet_tes!B148/RES_hhdet_fec!B148)</f>
        <v>0.64611098137413892</v>
      </c>
      <c r="C148" s="169">
        <f>IF(RES_hhdet_tes!C148=0,"",RES_hhdet_tes!C148/RES_hhdet_fec!C148)</f>
        <v>0.66468478968751599</v>
      </c>
      <c r="D148" s="169">
        <f>IF(RES_hhdet_tes!D148=0,"",RES_hhdet_tes!D148/RES_hhdet_fec!D148)</f>
        <v>0.68052451382445511</v>
      </c>
      <c r="E148" s="169">
        <f>IF(RES_hhdet_tes!E148=0,"",RES_hhdet_tes!E148/RES_hhdet_fec!E148)</f>
        <v>0.68790710664078025</v>
      </c>
      <c r="F148" s="169">
        <f>IF(RES_hhdet_tes!F148=0,"",RES_hhdet_tes!F148/RES_hhdet_fec!F148)</f>
        <v>0.69867761051451394</v>
      </c>
      <c r="G148" s="169">
        <f>IF(RES_hhdet_tes!G148=0,"",RES_hhdet_tes!G148/RES_hhdet_fec!G148)</f>
        <v>0.70829446999424928</v>
      </c>
      <c r="H148" s="169">
        <f>IF(RES_hhdet_tes!H148=0,"",RES_hhdet_tes!H148/RES_hhdet_fec!H148)</f>
        <v>0.71739850605335131</v>
      </c>
      <c r="I148" s="169">
        <f>IF(RES_hhdet_tes!I148=0,"",RES_hhdet_tes!I148/RES_hhdet_fec!I148)</f>
        <v>0.72598647553133366</v>
      </c>
      <c r="J148" s="169">
        <f>IF(RES_hhdet_tes!J148=0,"",RES_hhdet_tes!J148/RES_hhdet_fec!J148)</f>
        <v>0.73429740717823722</v>
      </c>
      <c r="K148" s="169">
        <f>IF(RES_hhdet_tes!K148=0,"",RES_hhdet_tes!K148/RES_hhdet_fec!K148)</f>
        <v>0.74339410268666106</v>
      </c>
      <c r="L148" s="169">
        <f>IF(RES_hhdet_tes!L148=0,"",RES_hhdet_tes!L148/RES_hhdet_fec!L148)</f>
        <v>0.74967241903020965</v>
      </c>
      <c r="M148" s="169">
        <f>IF(RES_hhdet_tes!M148=0,"",RES_hhdet_tes!M148/RES_hhdet_fec!M148)</f>
        <v>0.75863561866879048</v>
      </c>
      <c r="N148" s="169">
        <f>IF(RES_hhdet_tes!N148=0,"",RES_hhdet_tes!N148/RES_hhdet_fec!N148)</f>
        <v>0.76518986398312083</v>
      </c>
      <c r="O148" s="169">
        <f>IF(RES_hhdet_tes!O148=0,"",RES_hhdet_tes!O148/RES_hhdet_fec!O148)</f>
        <v>0.7702894644352859</v>
      </c>
      <c r="P148" s="169">
        <f>IF(RES_hhdet_tes!P148=0,"",RES_hhdet_tes!P148/RES_hhdet_fec!P148)</f>
        <v>0.77445670376674347</v>
      </c>
      <c r="Q148" s="169">
        <f>IF(RES_hhdet_tes!Q148=0,"",RES_hhdet_tes!Q148/RES_hhdet_fec!Q148)</f>
        <v>0.77710231757657799</v>
      </c>
    </row>
    <row r="149" spans="1:17" ht="12" customHeight="1" x14ac:dyDescent="0.3">
      <c r="A149" s="167" t="s">
        <v>144</v>
      </c>
      <c r="B149" s="174">
        <f>IF(RES_hhdet_tes!B149=0,"",RES_hhdet_tes!B149/RES_hhdet_fec!B149)</f>
        <v>0.5210071664593402</v>
      </c>
      <c r="C149" s="174">
        <f>IF(RES_hhdet_tes!C149=0,"",RES_hhdet_tes!C149/RES_hhdet_fec!C149)</f>
        <v>0.52669849285966741</v>
      </c>
      <c r="D149" s="174">
        <f>IF(RES_hhdet_tes!D149=0,"",RES_hhdet_tes!D149/RES_hhdet_fec!D149)</f>
        <v>0.53225374590726737</v>
      </c>
      <c r="E149" s="174">
        <f>IF(RES_hhdet_tes!E149=0,"",RES_hhdet_tes!E149/RES_hhdet_fec!E149)</f>
        <v>0.54329812964547419</v>
      </c>
      <c r="F149" s="174">
        <f>IF(RES_hhdet_tes!F149=0,"",RES_hhdet_tes!F149/RES_hhdet_fec!F149)</f>
        <v>0.54915541866262674</v>
      </c>
      <c r="G149" s="174">
        <f>IF(RES_hhdet_tes!G149=0,"",RES_hhdet_tes!G149/RES_hhdet_fec!G149)</f>
        <v>0.55405562875208381</v>
      </c>
      <c r="H149" s="174">
        <f>IF(RES_hhdet_tes!H149=0,"",RES_hhdet_tes!H149/RES_hhdet_fec!H149)</f>
        <v>0.55906671613372494</v>
      </c>
      <c r="I149" s="174">
        <f>IF(RES_hhdet_tes!I149=0,"",RES_hhdet_tes!I149/RES_hhdet_fec!I149)</f>
        <v>0.56528719103044589</v>
      </c>
      <c r="J149" s="174">
        <f>IF(RES_hhdet_tes!J149=0,"",RES_hhdet_tes!J149/RES_hhdet_fec!J149)</f>
        <v>0.5722367675068174</v>
      </c>
      <c r="K149" s="174">
        <f>IF(RES_hhdet_tes!K149=0,"",RES_hhdet_tes!K149/RES_hhdet_fec!K149)</f>
        <v>0.57662867646310179</v>
      </c>
      <c r="L149" s="174">
        <f>IF(RES_hhdet_tes!L149=0,"",RES_hhdet_tes!L149/RES_hhdet_fec!L149)</f>
        <v>0.57888692339517367</v>
      </c>
      <c r="M149" s="174">
        <f>IF(RES_hhdet_tes!M149=0,"",RES_hhdet_tes!M149/RES_hhdet_fec!M149)</f>
        <v>0.59030086730989983</v>
      </c>
      <c r="N149" s="174">
        <f>IF(RES_hhdet_tes!N149=0,"",RES_hhdet_tes!N149/RES_hhdet_fec!N149)</f>
        <v>0.59384829645871495</v>
      </c>
      <c r="O149" s="174">
        <f>IF(RES_hhdet_tes!O149=0,"",RES_hhdet_tes!O149/RES_hhdet_fec!O149)</f>
        <v>0.59721048366438945</v>
      </c>
      <c r="P149" s="174">
        <f>IF(RES_hhdet_tes!P149=0,"",RES_hhdet_tes!P149/RES_hhdet_fec!P149)</f>
        <v>0.59903277067677307</v>
      </c>
      <c r="Q149" s="174">
        <f>IF(RES_hhdet_tes!Q149=0,"",RES_hhdet_tes!Q149/RES_hhdet_fec!Q149)</f>
        <v>0.59928068421597369</v>
      </c>
    </row>
    <row r="150" spans="1:17" ht="12" customHeight="1" x14ac:dyDescent="0.3">
      <c r="A150" s="167" t="s">
        <v>143</v>
      </c>
      <c r="B150" s="174">
        <f>IF(RES_hhdet_tes!B150=0,"",RES_hhdet_tes!B150/RES_hhdet_fec!B150)</f>
        <v>0.75612106610720276</v>
      </c>
      <c r="C150" s="174">
        <f>IF(RES_hhdet_tes!C150=0,"",RES_hhdet_tes!C150/RES_hhdet_fec!C150)</f>
        <v>0.76210536740666401</v>
      </c>
      <c r="D150" s="174">
        <f>IF(RES_hhdet_tes!D150=0,"",RES_hhdet_tes!D150/RES_hhdet_fec!D150)</f>
        <v>0.76499575799772535</v>
      </c>
      <c r="E150" s="174">
        <f>IF(RES_hhdet_tes!E150=0,"",RES_hhdet_tes!E150/RES_hhdet_fec!E150)</f>
        <v>0.77311010025605997</v>
      </c>
      <c r="F150" s="174">
        <f>IF(RES_hhdet_tes!F150=0,"",RES_hhdet_tes!F150/RES_hhdet_fec!F150)</f>
        <v>0.78039556899930962</v>
      </c>
      <c r="G150" s="174">
        <f>IF(RES_hhdet_tes!G150=0,"",RES_hhdet_tes!G150/RES_hhdet_fec!G150)</f>
        <v>0.76186501564267939</v>
      </c>
      <c r="H150" s="174">
        <f>IF(RES_hhdet_tes!H150=0,"",RES_hhdet_tes!H150/RES_hhdet_fec!H150)</f>
        <v>0.7736974527662166</v>
      </c>
      <c r="I150" s="174">
        <f>IF(RES_hhdet_tes!I150=0,"",RES_hhdet_tes!I150/RES_hhdet_fec!I150)</f>
        <v>0.78199238752711586</v>
      </c>
      <c r="J150" s="174">
        <f>IF(RES_hhdet_tes!J150=0,"",RES_hhdet_tes!J150/RES_hhdet_fec!J150)</f>
        <v>0.78172938072537834</v>
      </c>
      <c r="K150" s="174">
        <f>IF(RES_hhdet_tes!K150=0,"",RES_hhdet_tes!K150/RES_hhdet_fec!K150)</f>
        <v>0.77930256421173294</v>
      </c>
      <c r="L150" s="174">
        <f>IF(RES_hhdet_tes!L150=0,"",RES_hhdet_tes!L150/RES_hhdet_fec!L150)</f>
        <v>0.77892638690731997</v>
      </c>
      <c r="M150" s="174">
        <f>IF(RES_hhdet_tes!M150=0,"",RES_hhdet_tes!M150/RES_hhdet_fec!M150)</f>
        <v>0.78399853026805544</v>
      </c>
      <c r="N150" s="174">
        <f>IF(RES_hhdet_tes!N150=0,"",RES_hhdet_tes!N150/RES_hhdet_fec!N150)</f>
        <v>0.7863891524629546</v>
      </c>
      <c r="O150" s="174">
        <f>IF(RES_hhdet_tes!O150=0,"",RES_hhdet_tes!O150/RES_hhdet_fec!O150)</f>
        <v>0.79264981735065054</v>
      </c>
      <c r="P150" s="174">
        <f>IF(RES_hhdet_tes!P150=0,"",RES_hhdet_tes!P150/RES_hhdet_fec!P150)</f>
        <v>0.80427576130898348</v>
      </c>
      <c r="Q150" s="174">
        <f>IF(RES_hhdet_tes!Q150=0,"",RES_hhdet_tes!Q150/RES_hhdet_fec!Q150)</f>
        <v>0.8045315316959647</v>
      </c>
    </row>
    <row r="151" spans="1:17" ht="12" customHeight="1" x14ac:dyDescent="0.3">
      <c r="A151" s="166" t="s">
        <v>57</v>
      </c>
      <c r="B151" s="173">
        <f>IF(RES_hhdet_tes!B151=0,"",RES_hhdet_tes!B151/RES_hhdet_fec!B151)</f>
        <v>0.52752838349681397</v>
      </c>
      <c r="C151" s="173">
        <f>IF(RES_hhdet_tes!C151=0,"",RES_hhdet_tes!C151/RES_hhdet_fec!C151)</f>
        <v>0.53654472462467195</v>
      </c>
      <c r="D151" s="173">
        <f>IF(RES_hhdet_tes!D151=0,"",RES_hhdet_tes!D151/RES_hhdet_fec!D151)</f>
        <v>0.5416338352379324</v>
      </c>
      <c r="E151" s="173">
        <f>IF(RES_hhdet_tes!E151=0,"",RES_hhdet_tes!E151/RES_hhdet_fec!E151)</f>
        <v>0.56486691503923503</v>
      </c>
      <c r="F151" s="173">
        <f>IF(RES_hhdet_tes!F151=0,"",RES_hhdet_tes!F151/RES_hhdet_fec!F151)</f>
        <v>0.56816343069115949</v>
      </c>
      <c r="G151" s="173">
        <f>IF(RES_hhdet_tes!G151=0,"",RES_hhdet_tes!G151/RES_hhdet_fec!G151)</f>
        <v>0.56162673327913692</v>
      </c>
      <c r="H151" s="173">
        <f>IF(RES_hhdet_tes!H151=0,"",RES_hhdet_tes!H151/RES_hhdet_fec!H151)</f>
        <v>0.57433703782524814</v>
      </c>
      <c r="I151" s="173">
        <f>IF(RES_hhdet_tes!I151=0,"",RES_hhdet_tes!I151/RES_hhdet_fec!I151)</f>
        <v>0.57941846506581851</v>
      </c>
      <c r="J151" s="173">
        <f>IF(RES_hhdet_tes!J151=0,"",RES_hhdet_tes!J151/RES_hhdet_fec!J151)</f>
        <v>0.58360703928194357</v>
      </c>
      <c r="K151" s="173">
        <f>IF(RES_hhdet_tes!K151=0,"",RES_hhdet_tes!K151/RES_hhdet_fec!K151)</f>
        <v>0.58966863798770042</v>
      </c>
      <c r="L151" s="173">
        <f>IF(RES_hhdet_tes!L151=0,"",RES_hhdet_tes!L151/RES_hhdet_fec!L151)</f>
        <v>0.59357018541708428</v>
      </c>
      <c r="M151" s="173">
        <f>IF(RES_hhdet_tes!M151=0,"",RES_hhdet_tes!M151/RES_hhdet_fec!M151)</f>
        <v>0.60363369647744591</v>
      </c>
      <c r="N151" s="173">
        <f>IF(RES_hhdet_tes!N151=0,"",RES_hhdet_tes!N151/RES_hhdet_fec!N151)</f>
        <v>0.60420189850093753</v>
      </c>
      <c r="O151" s="173">
        <f>IF(RES_hhdet_tes!O151=0,"",RES_hhdet_tes!O151/RES_hhdet_fec!O151)</f>
        <v>0.6056285726596139</v>
      </c>
      <c r="P151" s="173">
        <f>IF(RES_hhdet_tes!P151=0,"",RES_hhdet_tes!P151/RES_hhdet_fec!P151)</f>
        <v>0.60243258340298433</v>
      </c>
      <c r="Q151" s="173">
        <f>IF(RES_hhdet_tes!Q151=0,"",RES_hhdet_tes!Q151/RES_hhdet_fec!Q151)</f>
        <v>0.5944004587612095</v>
      </c>
    </row>
    <row r="152" spans="1:17" ht="12" customHeight="1" x14ac:dyDescent="0.3">
      <c r="A152" s="147" t="s">
        <v>59</v>
      </c>
      <c r="B152" s="172">
        <f>IF(RES_hhdet_tes!B152=0,"",RES_hhdet_tes!B152/RES_hhdet_fec!B152)</f>
        <v>1</v>
      </c>
      <c r="C152" s="172">
        <f>IF(RES_hhdet_tes!C152=0,"",RES_hhdet_tes!C152/RES_hhdet_fec!C152)</f>
        <v>1</v>
      </c>
      <c r="D152" s="172">
        <f>IF(RES_hhdet_tes!D152=0,"",RES_hhdet_tes!D152/RES_hhdet_fec!D152)</f>
        <v>1</v>
      </c>
      <c r="E152" s="172">
        <f>IF(RES_hhdet_tes!E152=0,"",RES_hhdet_tes!E152/RES_hhdet_fec!E152)</f>
        <v>1</v>
      </c>
      <c r="F152" s="172">
        <f>IF(RES_hhdet_tes!F152=0,"",RES_hhdet_tes!F152/RES_hhdet_fec!F152)</f>
        <v>1</v>
      </c>
      <c r="G152" s="172">
        <f>IF(RES_hhdet_tes!G152=0,"",RES_hhdet_tes!G152/RES_hhdet_fec!G152)</f>
        <v>0.99999999999999978</v>
      </c>
      <c r="H152" s="172">
        <f>IF(RES_hhdet_tes!H152=0,"",RES_hhdet_tes!H152/RES_hhdet_fec!H152)</f>
        <v>1.0000000000000004</v>
      </c>
      <c r="I152" s="172">
        <f>IF(RES_hhdet_tes!I152=0,"",RES_hhdet_tes!I152/RES_hhdet_fec!I152)</f>
        <v>0.99999999999999922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1.0000000000000002</v>
      </c>
      <c r="L152" s="172">
        <f>IF(RES_hhdet_tes!L152=0,"",RES_hhdet_tes!L152/RES_hhdet_fec!L152)</f>
        <v>1</v>
      </c>
      <c r="M152" s="172">
        <f>IF(RES_hhdet_tes!M152=0,"",RES_hhdet_tes!M152/RES_hhdet_fec!M152)</f>
        <v>1.0000000000000004</v>
      </c>
      <c r="N152" s="172">
        <f>IF(RES_hhdet_tes!N152=0,"",RES_hhdet_tes!N152/RES_hhdet_fec!N152)</f>
        <v>1</v>
      </c>
      <c r="O152" s="172">
        <f>IF(RES_hhdet_tes!O152=0,"",RES_hhdet_tes!O152/RES_hhdet_fec!O152)</f>
        <v>1.0000000000000002</v>
      </c>
      <c r="P152" s="172">
        <f>IF(RES_hhdet_tes!P152=0,"",RES_hhdet_tes!P152/RES_hhdet_fec!P152)</f>
        <v>0.99999999999999956</v>
      </c>
      <c r="Q152" s="172">
        <f>IF(RES_hhdet_tes!Q152=0,"",RES_hhdet_tes!Q152/RES_hhdet_fec!Q152)</f>
        <v>1.0000000000000002</v>
      </c>
    </row>
    <row r="153" spans="1:17" ht="12" customHeight="1" x14ac:dyDescent="0.3">
      <c r="A153" s="163" t="s">
        <v>142</v>
      </c>
      <c r="B153" s="171">
        <f>IF(RES_hhdet_tes!B153=0,"",RES_hhdet_tes!B153/RES_hhdet_fec!B153)</f>
        <v>0.68852665014990977</v>
      </c>
      <c r="C153" s="171">
        <f>IF(RES_hhdet_tes!C153=0,"",RES_hhdet_tes!C153/RES_hhdet_fec!C153)</f>
        <v>0.69947773305798766</v>
      </c>
      <c r="D153" s="171">
        <f>IF(RES_hhdet_tes!D153=0,"",RES_hhdet_tes!D153/RES_hhdet_fec!D153)</f>
        <v>0.70941008203628131</v>
      </c>
      <c r="E153" s="171">
        <f>IF(RES_hhdet_tes!E153=0,"",RES_hhdet_tes!E153/RES_hhdet_fec!E153)</f>
        <v>0.71830216990732576</v>
      </c>
      <c r="F153" s="171">
        <f>IF(RES_hhdet_tes!F153=0,"",RES_hhdet_tes!F153/RES_hhdet_fec!F153)</f>
        <v>0.7243716047996559</v>
      </c>
      <c r="G153" s="171">
        <f>IF(RES_hhdet_tes!G153=0,"",RES_hhdet_tes!G153/RES_hhdet_fec!G153)</f>
        <v>0.72900070952849383</v>
      </c>
      <c r="H153" s="171">
        <f>IF(RES_hhdet_tes!H153=0,"",RES_hhdet_tes!H153/RES_hhdet_fec!H153)</f>
        <v>0.73305625598135671</v>
      </c>
      <c r="I153" s="171">
        <f>IF(RES_hhdet_tes!I153=0,"",RES_hhdet_tes!I153/RES_hhdet_fec!I153)</f>
        <v>0.73634488511286378</v>
      </c>
      <c r="J153" s="171">
        <f>IF(RES_hhdet_tes!J153=0,"",RES_hhdet_tes!J153/RES_hhdet_fec!J153)</f>
        <v>0.74047370841458915</v>
      </c>
      <c r="K153" s="171">
        <f>IF(RES_hhdet_tes!K153=0,"",RES_hhdet_tes!K153/RES_hhdet_fec!K153)</f>
        <v>0.74646675163555687</v>
      </c>
      <c r="L153" s="171">
        <f>IF(RES_hhdet_tes!L153=0,"",RES_hhdet_tes!L153/RES_hhdet_fec!L153)</f>
        <v>0.75047532281510088</v>
      </c>
      <c r="M153" s="171">
        <f>IF(RES_hhdet_tes!M153=0,"",RES_hhdet_tes!M153/RES_hhdet_fec!M153)</f>
        <v>0.75532120091073518</v>
      </c>
      <c r="N153" s="171">
        <f>IF(RES_hhdet_tes!N153=0,"",RES_hhdet_tes!N153/RES_hhdet_fec!N153)</f>
        <v>0.76074966828153057</v>
      </c>
      <c r="O153" s="171">
        <f>IF(RES_hhdet_tes!O153=0,"",RES_hhdet_tes!O153/RES_hhdet_fec!O153)</f>
        <v>0.76523761835514836</v>
      </c>
      <c r="P153" s="171">
        <f>IF(RES_hhdet_tes!P153=0,"",RES_hhdet_tes!P153/RES_hhdet_fec!P153)</f>
        <v>0.76809569867423999</v>
      </c>
      <c r="Q153" s="171">
        <f>IF(RES_hhdet_tes!Q153=0,"",RES_hhdet_tes!Q153/RES_hhdet_fec!Q153)</f>
        <v>0.77028589288544547</v>
      </c>
    </row>
    <row r="154" spans="1:17" ht="12" customHeight="1" x14ac:dyDescent="0.3">
      <c r="A154" s="161" t="s">
        <v>141</v>
      </c>
      <c r="B154" s="170">
        <f>IF(RES_hhdet_tes!B154=0,"",RES_hhdet_tes!B154/RES_hhdet_fec!B154)</f>
        <v>0.75151947623182946</v>
      </c>
      <c r="C154" s="170">
        <f>IF(RES_hhdet_tes!C154=0,"",RES_hhdet_tes!C154/RES_hhdet_fec!C154)</f>
        <v>0.78506967381230541</v>
      </c>
      <c r="D154" s="170">
        <f>IF(RES_hhdet_tes!D154=0,"",RES_hhdet_tes!D154/RES_hhdet_fec!D154)</f>
        <v>0.80428674663737554</v>
      </c>
      <c r="E154" s="170">
        <f>IF(RES_hhdet_tes!E154=0,"",RES_hhdet_tes!E154/RES_hhdet_fec!E154)</f>
        <v>0.81671121802311641</v>
      </c>
      <c r="F154" s="170">
        <f>IF(RES_hhdet_tes!F154=0,"",RES_hhdet_tes!F154/RES_hhdet_fec!F154)</f>
        <v>0.8213293763169387</v>
      </c>
      <c r="G154" s="170">
        <f>IF(RES_hhdet_tes!G154=0,"",RES_hhdet_tes!G154/RES_hhdet_fec!G154)</f>
        <v>0.81598359061227199</v>
      </c>
      <c r="H154" s="170">
        <f>IF(RES_hhdet_tes!H154=0,"",RES_hhdet_tes!H154/RES_hhdet_fec!H154)</f>
        <v>0.82637471429223741</v>
      </c>
      <c r="I154" s="170">
        <f>IF(RES_hhdet_tes!I154=0,"",RES_hhdet_tes!I154/RES_hhdet_fec!I154)</f>
        <v>0.83748609931818319</v>
      </c>
      <c r="J154" s="170">
        <f>IF(RES_hhdet_tes!J154=0,"",RES_hhdet_tes!J154/RES_hhdet_fec!J154)</f>
        <v>0.84601729311679363</v>
      </c>
      <c r="K154" s="170">
        <f>IF(RES_hhdet_tes!K154=0,"",RES_hhdet_tes!K154/RES_hhdet_fec!K154)</f>
        <v>0.84896890871241881</v>
      </c>
      <c r="L154" s="170">
        <f>IF(RES_hhdet_tes!L154=0,"",RES_hhdet_tes!L154/RES_hhdet_fec!L154)</f>
        <v>0.85072766536059263</v>
      </c>
      <c r="M154" s="170">
        <f>IF(RES_hhdet_tes!M154=0,"",RES_hhdet_tes!M154/RES_hhdet_fec!M154)</f>
        <v>0.85294878066750612</v>
      </c>
      <c r="N154" s="170">
        <f>IF(RES_hhdet_tes!N154=0,"",RES_hhdet_tes!N154/RES_hhdet_fec!N154)</f>
        <v>0.85425517582611887</v>
      </c>
      <c r="O154" s="170">
        <f>IF(RES_hhdet_tes!O154=0,"",RES_hhdet_tes!O154/RES_hhdet_fec!O154)</f>
        <v>0.85421567842590596</v>
      </c>
      <c r="P154" s="170">
        <f>IF(RES_hhdet_tes!P154=0,"",RES_hhdet_tes!P154/RES_hhdet_fec!P154)</f>
        <v>0.8549271190841693</v>
      </c>
      <c r="Q154" s="170">
        <f>IF(RES_hhdet_tes!Q154=0,"",RES_hhdet_tes!Q154/RES_hhdet_fec!Q154)</f>
        <v>0.85356119148145093</v>
      </c>
    </row>
    <row r="155" spans="1:17" ht="12" customHeight="1" x14ac:dyDescent="0.3">
      <c r="A155" s="148" t="s">
        <v>60</v>
      </c>
      <c r="B155" s="73">
        <f>IF(RES_hhdet_tes!B155=0,"",RES_hhdet_tes!B155/RES_hhdet_fec!B155)</f>
        <v>0.66920601810931823</v>
      </c>
      <c r="C155" s="73">
        <f>IF(RES_hhdet_tes!C155=0,"",RES_hhdet_tes!C155/RES_hhdet_fec!C155)</f>
        <v>0.70071485345668072</v>
      </c>
      <c r="D155" s="73">
        <f>IF(RES_hhdet_tes!D155=0,"",RES_hhdet_tes!D155/RES_hhdet_fec!D155)</f>
        <v>0.7244923415718415</v>
      </c>
      <c r="E155" s="73">
        <f>IF(RES_hhdet_tes!E155=0,"",RES_hhdet_tes!E155/RES_hhdet_fec!E155)</f>
        <v>0.74128376790104278</v>
      </c>
      <c r="F155" s="73">
        <f>IF(RES_hhdet_tes!F155=0,"",RES_hhdet_tes!F155/RES_hhdet_fec!F155)</f>
        <v>0.74425603030844278</v>
      </c>
      <c r="G155" s="73">
        <f>IF(RES_hhdet_tes!G155=0,"",RES_hhdet_tes!G155/RES_hhdet_fec!G155)</f>
        <v>0.74473102660478385</v>
      </c>
      <c r="H155" s="73">
        <f>IF(RES_hhdet_tes!H155=0,"",RES_hhdet_tes!H155/RES_hhdet_fec!H155)</f>
        <v>0.7512098412044812</v>
      </c>
      <c r="I155" s="73">
        <f>IF(RES_hhdet_tes!I155=0,"",RES_hhdet_tes!I155/RES_hhdet_fec!I155)</f>
        <v>0.75248603110615153</v>
      </c>
      <c r="J155" s="73">
        <f>IF(RES_hhdet_tes!J155=0,"",RES_hhdet_tes!J155/RES_hhdet_fec!J155)</f>
        <v>0.75666281090133636</v>
      </c>
      <c r="K155" s="73">
        <f>IF(RES_hhdet_tes!K155=0,"",RES_hhdet_tes!K155/RES_hhdet_fec!K155)</f>
        <v>0.76234500091835078</v>
      </c>
      <c r="L155" s="73">
        <f>IF(RES_hhdet_tes!L155=0,"",RES_hhdet_tes!L155/RES_hhdet_fec!L155)</f>
        <v>0.76504780762568159</v>
      </c>
      <c r="M155" s="73">
        <f>IF(RES_hhdet_tes!M155=0,"",RES_hhdet_tes!M155/RES_hhdet_fec!M155)</f>
        <v>0.77572406931003135</v>
      </c>
      <c r="N155" s="73">
        <f>IF(RES_hhdet_tes!N155=0,"",RES_hhdet_tes!N155/RES_hhdet_fec!N155)</f>
        <v>0.77988952767526543</v>
      </c>
      <c r="O155" s="73">
        <f>IF(RES_hhdet_tes!O155=0,"",RES_hhdet_tes!O155/RES_hhdet_fec!O155)</f>
        <v>0.78457042684710476</v>
      </c>
      <c r="P155" s="73">
        <f>IF(RES_hhdet_tes!P155=0,"",RES_hhdet_tes!P155/RES_hhdet_fec!P155)</f>
        <v>0.78566957650173319</v>
      </c>
      <c r="Q155" s="73">
        <f>IF(RES_hhdet_tes!Q155=0,"",RES_hhdet_tes!Q155/RES_hhdet_fec!Q155)</f>
        <v>0.78536046738644005</v>
      </c>
    </row>
    <row r="156" spans="1:17" ht="12" customHeight="1" x14ac:dyDescent="0.3">
      <c r="A156" s="148" t="s">
        <v>59</v>
      </c>
      <c r="B156" s="73">
        <f>IF(RES_hhdet_tes!B156=0,"",RES_hhdet_tes!B156/RES_hhdet_fec!B156)</f>
        <v>1.0000000000000002</v>
      </c>
      <c r="C156" s="73">
        <f>IF(RES_hhdet_tes!C156=0,"",RES_hhdet_tes!C156/RES_hhdet_fec!C156)</f>
        <v>0.99999999999999978</v>
      </c>
      <c r="D156" s="73">
        <f>IF(RES_hhdet_tes!D156=0,"",RES_hhdet_tes!D156/RES_hhdet_fec!D156)</f>
        <v>1</v>
      </c>
      <c r="E156" s="73">
        <f>IF(RES_hhdet_tes!E156=0,"",RES_hhdet_tes!E156/RES_hhdet_fec!E156)</f>
        <v>1.0000000000000002</v>
      </c>
      <c r="F156" s="73">
        <f>IF(RES_hhdet_tes!F156=0,"",RES_hhdet_tes!F156/RES_hhdet_fec!F156)</f>
        <v>1</v>
      </c>
      <c r="G156" s="73">
        <f>IF(RES_hhdet_tes!G156=0,"",RES_hhdet_tes!G156/RES_hhdet_fec!G156)</f>
        <v>1</v>
      </c>
      <c r="H156" s="73">
        <f>IF(RES_hhdet_tes!H156=0,"",RES_hhdet_tes!H156/RES_hhdet_fec!H156)</f>
        <v>1</v>
      </c>
      <c r="I156" s="73">
        <f>IF(RES_hhdet_tes!I156=0,"",RES_hhdet_tes!I156/RES_hhdet_fec!I156)</f>
        <v>1</v>
      </c>
      <c r="J156" s="73">
        <f>IF(RES_hhdet_tes!J156=0,"",RES_hhdet_tes!J156/RES_hhdet_fec!J156)</f>
        <v>1</v>
      </c>
      <c r="K156" s="73">
        <f>IF(RES_hhdet_tes!K156=0,"",RES_hhdet_tes!K156/RES_hhdet_fec!K156)</f>
        <v>0.99999999999999989</v>
      </c>
      <c r="L156" s="73">
        <f>IF(RES_hhdet_tes!L156=0,"",RES_hhdet_tes!L156/RES_hhdet_fec!L156)</f>
        <v>1</v>
      </c>
      <c r="M156" s="73">
        <f>IF(RES_hhdet_tes!M156=0,"",RES_hhdet_tes!M156/RES_hhdet_fec!M156)</f>
        <v>1</v>
      </c>
      <c r="N156" s="73">
        <f>IF(RES_hhdet_tes!N156=0,"",RES_hhdet_tes!N156/RES_hhdet_fec!N156)</f>
        <v>1</v>
      </c>
      <c r="O156" s="73">
        <f>IF(RES_hhdet_tes!O156=0,"",RES_hhdet_tes!O156/RES_hhdet_fec!O156)</f>
        <v>1</v>
      </c>
      <c r="P156" s="73">
        <f>IF(RES_hhdet_tes!P156=0,"",RES_hhdet_tes!P156/RES_hhdet_fec!P156)</f>
        <v>0.99999999999999978</v>
      </c>
      <c r="Q156" s="73">
        <f>IF(RES_hhdet_tes!Q156=0,"",RES_hhdet_tes!Q156/RES_hhdet_fec!Q156)</f>
        <v>1</v>
      </c>
    </row>
    <row r="157" spans="1:17" ht="12" customHeight="1" x14ac:dyDescent="0.3">
      <c r="A157" s="158" t="s">
        <v>62</v>
      </c>
      <c r="B157" s="169">
        <f>IF(RES_hhdet_tes!B157=0,"",RES_hhdet_tes!B157/RES_hhdet_fec!B157)</f>
        <v>0.70997572409892218</v>
      </c>
      <c r="C157" s="169">
        <f>IF(RES_hhdet_tes!C157=0,"",RES_hhdet_tes!C157/RES_hhdet_fec!C157)</f>
        <v>0.72023618518125887</v>
      </c>
      <c r="D157" s="169">
        <f>IF(RES_hhdet_tes!D157=0,"",RES_hhdet_tes!D157/RES_hhdet_fec!D157)</f>
        <v>0.72949472940026738</v>
      </c>
      <c r="E157" s="169">
        <f>IF(RES_hhdet_tes!E157=0,"",RES_hhdet_tes!E157/RES_hhdet_fec!E157)</f>
        <v>0.73802378265534863</v>
      </c>
      <c r="F157" s="169">
        <f>IF(RES_hhdet_tes!F157=0,"",RES_hhdet_tes!F157/RES_hhdet_fec!F157)</f>
        <v>0.73823629366492616</v>
      </c>
      <c r="G157" s="169">
        <f>IF(RES_hhdet_tes!G157=0,"",RES_hhdet_tes!G157/RES_hhdet_fec!G157)</f>
        <v>0.74597445078380897</v>
      </c>
      <c r="H157" s="169">
        <f>IF(RES_hhdet_tes!H157=0,"",RES_hhdet_tes!H157/RES_hhdet_fec!H157)</f>
        <v>0.76111820214013193</v>
      </c>
      <c r="I157" s="169">
        <f>IF(RES_hhdet_tes!I157=0,"",RES_hhdet_tes!I157/RES_hhdet_fec!I157)</f>
        <v>0.7633288011922853</v>
      </c>
      <c r="J157" s="169">
        <f>IF(RES_hhdet_tes!J157=0,"",RES_hhdet_tes!J157/RES_hhdet_fec!J157)</f>
        <v>0.75883447511665936</v>
      </c>
      <c r="K157" s="169">
        <f>IF(RES_hhdet_tes!K157=0,"",RES_hhdet_tes!K157/RES_hhdet_fec!K157)</f>
        <v>0.76646134074803596</v>
      </c>
      <c r="L157" s="169">
        <f>IF(RES_hhdet_tes!L157=0,"",RES_hhdet_tes!L157/RES_hhdet_fec!L157)</f>
        <v>0.76535876764407251</v>
      </c>
      <c r="M157" s="169">
        <f>IF(RES_hhdet_tes!M157=0,"",RES_hhdet_tes!M157/RES_hhdet_fec!M157)</f>
        <v>0.77271232505057341</v>
      </c>
      <c r="N157" s="169">
        <f>IF(RES_hhdet_tes!N157=0,"",RES_hhdet_tes!N157/RES_hhdet_fec!N157)</f>
        <v>0.77799089297640334</v>
      </c>
      <c r="O157" s="169">
        <f>IF(RES_hhdet_tes!O157=0,"",RES_hhdet_tes!O157/RES_hhdet_fec!O157)</f>
        <v>0.78126991268844248</v>
      </c>
      <c r="P157" s="169">
        <f>IF(RES_hhdet_tes!P157=0,"",RES_hhdet_tes!P157/RES_hhdet_fec!P157)</f>
        <v>0.78736369268907858</v>
      </c>
      <c r="Q157" s="169">
        <f>IF(RES_hhdet_tes!Q157=0,"",RES_hhdet_tes!Q157/RES_hhdet_fec!Q157)</f>
        <v>0.79328940851189511</v>
      </c>
    </row>
    <row r="158" spans="1:17" ht="12" customHeight="1" x14ac:dyDescent="0.3">
      <c r="A158" s="23" t="s">
        <v>57</v>
      </c>
      <c r="B158" s="73">
        <f>IF(RES_hhdet_tes!B158=0,"",RES_hhdet_tes!B158/RES_hhdet_fec!B158)</f>
        <v>0.40876537246391986</v>
      </c>
      <c r="C158" s="73">
        <f>IF(RES_hhdet_tes!C158=0,"",RES_hhdet_tes!C158/RES_hhdet_fec!C158)</f>
        <v>0.41979068062045471</v>
      </c>
      <c r="D158" s="73">
        <f>IF(RES_hhdet_tes!D158=0,"",RES_hhdet_tes!D158/RES_hhdet_fec!D158)</f>
        <v>0.42683680222457637</v>
      </c>
      <c r="E158" s="73">
        <f>IF(RES_hhdet_tes!E158=0,"",RES_hhdet_tes!E158/RES_hhdet_fec!E158)</f>
        <v>0.43402540314703675</v>
      </c>
      <c r="F158" s="73">
        <f>IF(RES_hhdet_tes!F158=0,"",RES_hhdet_tes!F158/RES_hhdet_fec!F158)</f>
        <v>0.44014597932656374</v>
      </c>
      <c r="G158" s="73">
        <f>IF(RES_hhdet_tes!G158=0,"",RES_hhdet_tes!G158/RES_hhdet_fec!G158)</f>
        <v>0.44428848707518021</v>
      </c>
      <c r="H158" s="73">
        <f>IF(RES_hhdet_tes!H158=0,"",RES_hhdet_tes!H158/RES_hhdet_fec!H158)</f>
        <v>0.45004797902909149</v>
      </c>
      <c r="I158" s="73">
        <f>IF(RES_hhdet_tes!I158=0,"",RES_hhdet_tes!I158/RES_hhdet_fec!I158)</f>
        <v>0.45214629332059603</v>
      </c>
      <c r="J158" s="73">
        <f>IF(RES_hhdet_tes!J158=0,"",RES_hhdet_tes!J158/RES_hhdet_fec!J158)</f>
        <v>0.45515508051581388</v>
      </c>
      <c r="K158" s="73">
        <f>IF(RES_hhdet_tes!K158=0,"",RES_hhdet_tes!K158/RES_hhdet_fec!K158)</f>
        <v>0.45786481552779368</v>
      </c>
      <c r="L158" s="73">
        <f>IF(RES_hhdet_tes!L158=0,"",RES_hhdet_tes!L158/RES_hhdet_fec!L158)</f>
        <v>0.46151510586472289</v>
      </c>
      <c r="M158" s="73">
        <f>IF(RES_hhdet_tes!M158=0,"",RES_hhdet_tes!M158/RES_hhdet_fec!M158)</f>
        <v>0.46426738792010908</v>
      </c>
      <c r="N158" s="73">
        <f>IF(RES_hhdet_tes!N158=0,"",RES_hhdet_tes!N158/RES_hhdet_fec!N158)</f>
        <v>0.46783562338462492</v>
      </c>
      <c r="O158" s="73">
        <f>IF(RES_hhdet_tes!O158=0,"",RES_hhdet_tes!O158/RES_hhdet_fec!O158)</f>
        <v>0.47089953709544835</v>
      </c>
      <c r="P158" s="73">
        <f>IF(RES_hhdet_tes!P158=0,"",RES_hhdet_tes!P158/RES_hhdet_fec!P158)</f>
        <v>0.47191043658371068</v>
      </c>
      <c r="Q158" s="73">
        <f>IF(RES_hhdet_tes!Q158=0,"",RES_hhdet_tes!Q158/RES_hhdet_fec!Q158)</f>
        <v>0.47416395757510033</v>
      </c>
    </row>
    <row r="159" spans="1:17" ht="12" customHeight="1" x14ac:dyDescent="0.3">
      <c r="A159" s="29" t="s">
        <v>140</v>
      </c>
      <c r="B159" s="65">
        <f>IF(RES_hhdet_tes!B159=0,"",RES_hhdet_tes!B159/RES_hhdet_fec!B159)</f>
        <v>0.80570752796769629</v>
      </c>
      <c r="C159" s="65">
        <f>IF(RES_hhdet_tes!C159=0,"",RES_hhdet_tes!C159/RES_hhdet_fec!C159)</f>
        <v>0.81253142457984928</v>
      </c>
      <c r="D159" s="65">
        <f>IF(RES_hhdet_tes!D159=0,"",RES_hhdet_tes!D159/RES_hhdet_fec!D159)</f>
        <v>0.81878100559756883</v>
      </c>
      <c r="E159" s="65">
        <f>IF(RES_hhdet_tes!E159=0,"",RES_hhdet_tes!E159/RES_hhdet_fec!E159)</f>
        <v>0.82398865805594368</v>
      </c>
      <c r="F159" s="65">
        <f>IF(RES_hhdet_tes!F159=0,"",RES_hhdet_tes!F159/RES_hhdet_fec!F159)</f>
        <v>0.82812772971288173</v>
      </c>
      <c r="G159" s="65">
        <f>IF(RES_hhdet_tes!G159=0,"",RES_hhdet_tes!G159/RES_hhdet_fec!G159)</f>
        <v>0.83153223214537075</v>
      </c>
      <c r="H159" s="65">
        <f>IF(RES_hhdet_tes!H159=0,"",RES_hhdet_tes!H159/RES_hhdet_fec!H159)</f>
        <v>0.8340540402442802</v>
      </c>
      <c r="I159" s="65">
        <f>IF(RES_hhdet_tes!I159=0,"",RES_hhdet_tes!I159/RES_hhdet_fec!I159)</f>
        <v>0.83638399051762835</v>
      </c>
      <c r="J159" s="65">
        <f>IF(RES_hhdet_tes!J159=0,"",RES_hhdet_tes!J159/RES_hhdet_fec!J159)</f>
        <v>0.83873392934410784</v>
      </c>
      <c r="K159" s="65">
        <f>IF(RES_hhdet_tes!K159=0,"",RES_hhdet_tes!K159/RES_hhdet_fec!K159)</f>
        <v>0.84190094121951053</v>
      </c>
      <c r="L159" s="65">
        <f>IF(RES_hhdet_tes!L159=0,"",RES_hhdet_tes!L159/RES_hhdet_fec!L159)</f>
        <v>0.84424102378671761</v>
      </c>
      <c r="M159" s="65">
        <f>IF(RES_hhdet_tes!M159=0,"",RES_hhdet_tes!M159/RES_hhdet_fec!M159)</f>
        <v>0.84684017379237642</v>
      </c>
      <c r="N159" s="65">
        <f>IF(RES_hhdet_tes!N159=0,"",RES_hhdet_tes!N159/RES_hhdet_fec!N159)</f>
        <v>0.8494304303302187</v>
      </c>
      <c r="O159" s="65">
        <f>IF(RES_hhdet_tes!O159=0,"",RES_hhdet_tes!O159/RES_hhdet_fec!O159)</f>
        <v>0.85237578624106458</v>
      </c>
      <c r="P159" s="65">
        <f>IF(RES_hhdet_tes!P159=0,"",RES_hhdet_tes!P159/RES_hhdet_fec!P159)</f>
        <v>0.85423759751496064</v>
      </c>
      <c r="Q159" s="65">
        <f>IF(RES_hhdet_tes!Q159=0,"",RES_hhdet_tes!Q159/RES_hhdet_fec!Q159)</f>
        <v>0.85613719730462534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75">
        <f>IF(RES_hhdet_tes!B161=0,"",RES_hhdet_tes!B161/RES_hhdet_fec!B161)</f>
        <v>0.72287958160971011</v>
      </c>
      <c r="C161" s="175">
        <f>IF(RES_hhdet_tes!C161=0,"",RES_hhdet_tes!C161/RES_hhdet_fec!C161)</f>
        <v>0.72832481546608452</v>
      </c>
      <c r="D161" s="175">
        <f>IF(RES_hhdet_tes!D161=0,"",RES_hhdet_tes!D161/RES_hhdet_fec!D161)</f>
        <v>0.73258354336114284</v>
      </c>
      <c r="E161" s="175">
        <f>IF(RES_hhdet_tes!E161=0,"",RES_hhdet_tes!E161/RES_hhdet_fec!E161)</f>
        <v>0.73776646315574557</v>
      </c>
      <c r="F161" s="175">
        <f>IF(RES_hhdet_tes!F161=0,"",RES_hhdet_tes!F161/RES_hhdet_fec!F161)</f>
        <v>0.74217460119893175</v>
      </c>
      <c r="G161" s="175">
        <f>IF(RES_hhdet_tes!G161=0,"",RES_hhdet_tes!G161/RES_hhdet_fec!G161)</f>
        <v>0.74645907258098454</v>
      </c>
      <c r="H161" s="175">
        <f>IF(RES_hhdet_tes!H161=0,"",RES_hhdet_tes!H161/RES_hhdet_fec!H161)</f>
        <v>0.75218315313420236</v>
      </c>
      <c r="I161" s="175">
        <f>IF(RES_hhdet_tes!I161=0,"",RES_hhdet_tes!I161/RES_hhdet_fec!I161)</f>
        <v>0.75695436729190591</v>
      </c>
      <c r="J161" s="175">
        <f>IF(RES_hhdet_tes!J161=0,"",RES_hhdet_tes!J161/RES_hhdet_fec!J161)</f>
        <v>0.76379804267042728</v>
      </c>
      <c r="K161" s="175">
        <f>IF(RES_hhdet_tes!K161=0,"",RES_hhdet_tes!K161/RES_hhdet_fec!K161)</f>
        <v>0.76800879238990083</v>
      </c>
      <c r="L161" s="175">
        <f>IF(RES_hhdet_tes!L161=0,"",RES_hhdet_tes!L161/RES_hhdet_fec!L161)</f>
        <v>0.77336094512716247</v>
      </c>
      <c r="M161" s="175">
        <f>IF(RES_hhdet_tes!M161=0,"",RES_hhdet_tes!M161/RES_hhdet_fec!M161)</f>
        <v>0.77736043424561707</v>
      </c>
      <c r="N161" s="175">
        <f>IF(RES_hhdet_tes!N161=0,"",RES_hhdet_tes!N161/RES_hhdet_fec!N161)</f>
        <v>0.78526313439546036</v>
      </c>
      <c r="O161" s="175">
        <f>IF(RES_hhdet_tes!O161=0,"",RES_hhdet_tes!O161/RES_hhdet_fec!O161)</f>
        <v>0.79297986697495293</v>
      </c>
      <c r="P161" s="175">
        <f>IF(RES_hhdet_tes!P161=0,"",RES_hhdet_tes!P161/RES_hhdet_fec!P161)</f>
        <v>0.79527850471198691</v>
      </c>
      <c r="Q161" s="175">
        <f>IF(RES_hhdet_tes!Q161=0,"",RES_hhdet_tes!Q161/RES_hhdet_fec!Q161)</f>
        <v>0.80255898985571239</v>
      </c>
    </row>
    <row r="162" spans="1:17" ht="12.9" customHeight="1" x14ac:dyDescent="0.3">
      <c r="A162" s="158" t="s">
        <v>65</v>
      </c>
      <c r="B162" s="169">
        <f>IF(RES_hhdet_tes!B162=0,"",RES_hhdet_tes!B162/RES_hhdet_fec!B162)</f>
        <v>0.74745136573013615</v>
      </c>
      <c r="C162" s="169">
        <f>IF(RES_hhdet_tes!C162=0,"",RES_hhdet_tes!C162/RES_hhdet_fec!C162)</f>
        <v>0.75109675215070393</v>
      </c>
      <c r="D162" s="169">
        <f>IF(RES_hhdet_tes!D162=0,"",RES_hhdet_tes!D162/RES_hhdet_fec!D162)</f>
        <v>0.7549345183329873</v>
      </c>
      <c r="E162" s="169">
        <f>IF(RES_hhdet_tes!E162=0,"",RES_hhdet_tes!E162/RES_hhdet_fec!E162)</f>
        <v>0.75856516624524073</v>
      </c>
      <c r="F162" s="169">
        <f>IF(RES_hhdet_tes!F162=0,"",RES_hhdet_tes!F162/RES_hhdet_fec!F162)</f>
        <v>0.76284959890824233</v>
      </c>
      <c r="G162" s="169">
        <f>IF(RES_hhdet_tes!G162=0,"",RES_hhdet_tes!G162/RES_hhdet_fec!G162)</f>
        <v>0.76587016713669887</v>
      </c>
      <c r="H162" s="169">
        <f>IF(RES_hhdet_tes!H162=0,"",RES_hhdet_tes!H162/RES_hhdet_fec!H162)</f>
        <v>0.7696728778365407</v>
      </c>
      <c r="I162" s="169">
        <f>IF(RES_hhdet_tes!I162=0,"",RES_hhdet_tes!I162/RES_hhdet_fec!I162)</f>
        <v>0.7725698985617574</v>
      </c>
      <c r="J162" s="169">
        <f>IF(RES_hhdet_tes!J162=0,"",RES_hhdet_tes!J162/RES_hhdet_fec!J162)</f>
        <v>0.77898404805086574</v>
      </c>
      <c r="K162" s="169">
        <f>IF(RES_hhdet_tes!K162=0,"",RES_hhdet_tes!K162/RES_hhdet_fec!K162)</f>
        <v>0.78224284400606114</v>
      </c>
      <c r="L162" s="169">
        <f>IF(RES_hhdet_tes!L162=0,"",RES_hhdet_tes!L162/RES_hhdet_fec!L162)</f>
        <v>0.7871138166164372</v>
      </c>
      <c r="M162" s="169">
        <f>IF(RES_hhdet_tes!M162=0,"",RES_hhdet_tes!M162/RES_hhdet_fec!M162)</f>
        <v>0.79092505087942144</v>
      </c>
      <c r="N162" s="169">
        <f>IF(RES_hhdet_tes!N162=0,"",RES_hhdet_tes!N162/RES_hhdet_fec!N162)</f>
        <v>0.79825961272289669</v>
      </c>
      <c r="O162" s="169">
        <f>IF(RES_hhdet_tes!O162=0,"",RES_hhdet_tes!O162/RES_hhdet_fec!O162)</f>
        <v>0.80709740346713199</v>
      </c>
      <c r="P162" s="169">
        <f>IF(RES_hhdet_tes!P162=0,"",RES_hhdet_tes!P162/RES_hhdet_fec!P162)</f>
        <v>0.80848610053209058</v>
      </c>
      <c r="Q162" s="169">
        <f>IF(RES_hhdet_tes!Q162=0,"",RES_hhdet_tes!Q162/RES_hhdet_fec!Q162)</f>
        <v>0.81489933853504026</v>
      </c>
    </row>
    <row r="163" spans="1:17" ht="12" customHeight="1" x14ac:dyDescent="0.3">
      <c r="A163" s="23" t="s">
        <v>60</v>
      </c>
      <c r="B163" s="65">
        <f>IF(RES_hhdet_tes!B163=0,"",RES_hhdet_tes!B163/RES_hhdet_fec!B163)</f>
        <v>0.74745136573013615</v>
      </c>
      <c r="C163" s="65">
        <f>IF(RES_hhdet_tes!C163=0,"",RES_hhdet_tes!C163/RES_hhdet_fec!C163)</f>
        <v>0.75109675215070393</v>
      </c>
      <c r="D163" s="65">
        <f>IF(RES_hhdet_tes!D163=0,"",RES_hhdet_tes!D163/RES_hhdet_fec!D163)</f>
        <v>0.7549345183329873</v>
      </c>
      <c r="E163" s="65">
        <f>IF(RES_hhdet_tes!E163=0,"",RES_hhdet_tes!E163/RES_hhdet_fec!E163)</f>
        <v>0.75856516624524073</v>
      </c>
      <c r="F163" s="65">
        <f>IF(RES_hhdet_tes!F163=0,"",RES_hhdet_tes!F163/RES_hhdet_fec!F163)</f>
        <v>0.76284959890824233</v>
      </c>
      <c r="G163" s="65">
        <f>IF(RES_hhdet_tes!G163=0,"",RES_hhdet_tes!G163/RES_hhdet_fec!G163)</f>
        <v>0.76587016713669887</v>
      </c>
      <c r="H163" s="65">
        <f>IF(RES_hhdet_tes!H163=0,"",RES_hhdet_tes!H163/RES_hhdet_fec!H163)</f>
        <v>0.7696728778365407</v>
      </c>
      <c r="I163" s="65">
        <f>IF(RES_hhdet_tes!I163=0,"",RES_hhdet_tes!I163/RES_hhdet_fec!I163)</f>
        <v>0.7725698985617574</v>
      </c>
      <c r="J163" s="65">
        <f>IF(RES_hhdet_tes!J163=0,"",RES_hhdet_tes!J163/RES_hhdet_fec!J163)</f>
        <v>0.77898404805086574</v>
      </c>
      <c r="K163" s="65">
        <f>IF(RES_hhdet_tes!K163=0,"",RES_hhdet_tes!K163/RES_hhdet_fec!K163)</f>
        <v>0.78224284400606114</v>
      </c>
      <c r="L163" s="65">
        <f>IF(RES_hhdet_tes!L163=0,"",RES_hhdet_tes!L163/RES_hhdet_fec!L163)</f>
        <v>0.7871138166164372</v>
      </c>
      <c r="M163" s="65">
        <f>IF(RES_hhdet_tes!M163=0,"",RES_hhdet_tes!M163/RES_hhdet_fec!M163)</f>
        <v>0.79092505087942144</v>
      </c>
      <c r="N163" s="65">
        <f>IF(RES_hhdet_tes!N163=0,"",RES_hhdet_tes!N163/RES_hhdet_fec!N163)</f>
        <v>0.79825961272289669</v>
      </c>
      <c r="O163" s="65">
        <f>IF(RES_hhdet_tes!O163=0,"",RES_hhdet_tes!O163/RES_hhdet_fec!O163)</f>
        <v>0.80709740346713199</v>
      </c>
      <c r="P163" s="65">
        <f>IF(RES_hhdet_tes!P163=0,"",RES_hhdet_tes!P163/RES_hhdet_fec!P163)</f>
        <v>0.80848610053209058</v>
      </c>
      <c r="Q163" s="65">
        <f>IF(RES_hhdet_tes!Q163=0,"",RES_hhdet_tes!Q163/RES_hhdet_fec!Q163)</f>
        <v>0.81489933853504026</v>
      </c>
    </row>
    <row r="164" spans="1:17" ht="12.9" customHeight="1" x14ac:dyDescent="0.3">
      <c r="A164" s="158" t="s">
        <v>112</v>
      </c>
      <c r="B164" s="169">
        <f>IF(RES_hhdet_tes!B164=0,"",RES_hhdet_tes!B164/RES_hhdet_fec!B164)</f>
        <v>1.5748684478811796</v>
      </c>
      <c r="C164" s="169">
        <f>IF(RES_hhdet_tes!C164=0,"",RES_hhdet_tes!C164/RES_hhdet_fec!C164)</f>
        <v>1.6238340262397009</v>
      </c>
      <c r="D164" s="169">
        <f>IF(RES_hhdet_tes!D164=0,"",RES_hhdet_tes!D164/RES_hhdet_fec!D164)</f>
        <v>1.6785188974747574</v>
      </c>
      <c r="E164" s="169">
        <f>IF(RES_hhdet_tes!E164=0,"",RES_hhdet_tes!E164/RES_hhdet_fec!E164)</f>
        <v>1.7249008533026073</v>
      </c>
      <c r="F164" s="169">
        <f>IF(RES_hhdet_tes!F164=0,"",RES_hhdet_tes!F164/RES_hhdet_fec!F164)</f>
        <v>1.7944097832067751</v>
      </c>
      <c r="G164" s="169">
        <f>IF(RES_hhdet_tes!G164=0,"",RES_hhdet_tes!G164/RES_hhdet_fec!G164)</f>
        <v>1.8714516488915276</v>
      </c>
      <c r="H164" s="169">
        <f>IF(RES_hhdet_tes!H164=0,"",RES_hhdet_tes!H164/RES_hhdet_fec!H164)</f>
        <v>1.9651765357734166</v>
      </c>
      <c r="I164" s="169">
        <f>IF(RES_hhdet_tes!I164=0,"",RES_hhdet_tes!I164/RES_hhdet_fec!I164)</f>
        <v>2.0432599474668378</v>
      </c>
      <c r="J164" s="169">
        <f>IF(RES_hhdet_tes!J164=0,"",RES_hhdet_tes!J164/RES_hhdet_fec!J164)</f>
        <v>2.1401933066059127</v>
      </c>
      <c r="K164" s="169">
        <f>IF(RES_hhdet_tes!K164=0,"",RES_hhdet_tes!K164/RES_hhdet_fec!K164)</f>
        <v>2.2789287634110504</v>
      </c>
      <c r="L164" s="169">
        <f>IF(RES_hhdet_tes!L164=0,"",RES_hhdet_tes!L164/RES_hhdet_fec!L164)</f>
        <v>2.4050986462246291</v>
      </c>
      <c r="M164" s="169">
        <f>IF(RES_hhdet_tes!M164=0,"",RES_hhdet_tes!M164/RES_hhdet_fec!M164)</f>
        <v>2.481079323881437</v>
      </c>
      <c r="N164" s="169">
        <f>IF(RES_hhdet_tes!N164=0,"",RES_hhdet_tes!N164/RES_hhdet_fec!N164)</f>
        <v>2.6153711659933925</v>
      </c>
      <c r="O164" s="169">
        <f>IF(RES_hhdet_tes!O164=0,"",RES_hhdet_tes!O164/RES_hhdet_fec!O164)</f>
        <v>2.7604763987161092</v>
      </c>
      <c r="P164" s="169">
        <f>IF(RES_hhdet_tes!P164=0,"",RES_hhdet_tes!P164/RES_hhdet_fec!P164)</f>
        <v>2.9666927805655074</v>
      </c>
      <c r="Q164" s="169">
        <f>IF(RES_hhdet_tes!Q164=0,"",RES_hhdet_tes!Q164/RES_hhdet_fec!Q164)</f>
        <v>3.1406240241385852</v>
      </c>
    </row>
    <row r="165" spans="1:17" ht="12" customHeight="1" x14ac:dyDescent="0.3">
      <c r="A165" s="23" t="s">
        <v>60</v>
      </c>
      <c r="B165" s="73">
        <f>IF(RES_hhdet_tes!B165=0,"",RES_hhdet_tes!B165/RES_hhdet_fec!B165)</f>
        <v>1.5748684478811796</v>
      </c>
      <c r="C165" s="73">
        <f>IF(RES_hhdet_tes!C165=0,"",RES_hhdet_tes!C165/RES_hhdet_fec!C165)</f>
        <v>1.6238340262397009</v>
      </c>
      <c r="D165" s="73">
        <f>IF(RES_hhdet_tes!D165=0,"",RES_hhdet_tes!D165/RES_hhdet_fec!D165)</f>
        <v>1.6785188974747574</v>
      </c>
      <c r="E165" s="73">
        <f>IF(RES_hhdet_tes!E165=0,"",RES_hhdet_tes!E165/RES_hhdet_fec!E165)</f>
        <v>1.7249008533026073</v>
      </c>
      <c r="F165" s="73">
        <f>IF(RES_hhdet_tes!F165=0,"",RES_hhdet_tes!F165/RES_hhdet_fec!F165)</f>
        <v>1.7944097832067751</v>
      </c>
      <c r="G165" s="73">
        <f>IF(RES_hhdet_tes!G165=0,"",RES_hhdet_tes!G165/RES_hhdet_fec!G165)</f>
        <v>1.8714516488915276</v>
      </c>
      <c r="H165" s="73">
        <f>IF(RES_hhdet_tes!H165=0,"",RES_hhdet_tes!H165/RES_hhdet_fec!H165)</f>
        <v>1.9651765357734166</v>
      </c>
      <c r="I165" s="73">
        <f>IF(RES_hhdet_tes!I165=0,"",RES_hhdet_tes!I165/RES_hhdet_fec!I165)</f>
        <v>2.0432599474668378</v>
      </c>
      <c r="J165" s="73">
        <f>IF(RES_hhdet_tes!J165=0,"",RES_hhdet_tes!J165/RES_hhdet_fec!J165)</f>
        <v>2.1401933066059127</v>
      </c>
      <c r="K165" s="73">
        <f>IF(RES_hhdet_tes!K165=0,"",RES_hhdet_tes!K165/RES_hhdet_fec!K165)</f>
        <v>2.2789287634110504</v>
      </c>
      <c r="L165" s="73">
        <f>IF(RES_hhdet_tes!L165=0,"",RES_hhdet_tes!L165/RES_hhdet_fec!L165)</f>
        <v>2.4050986462246291</v>
      </c>
      <c r="M165" s="73">
        <f>IF(RES_hhdet_tes!M165=0,"",RES_hhdet_tes!M165/RES_hhdet_fec!M165)</f>
        <v>2.481079323881437</v>
      </c>
      <c r="N165" s="73">
        <f>IF(RES_hhdet_tes!N165=0,"",RES_hhdet_tes!N165/RES_hhdet_fec!N165)</f>
        <v>2.6153711659933925</v>
      </c>
      <c r="O165" s="73">
        <f>IF(RES_hhdet_tes!O165=0,"",RES_hhdet_tes!O165/RES_hhdet_fec!O165)</f>
        <v>2.7604763987161092</v>
      </c>
      <c r="P165" s="73">
        <f>IF(RES_hhdet_tes!P165=0,"",RES_hhdet_tes!P165/RES_hhdet_fec!P165)</f>
        <v>2.9666927805655074</v>
      </c>
      <c r="Q165" s="73">
        <f>IF(RES_hhdet_tes!Q165=0,"",RES_hhdet_tes!Q165/RES_hhdet_fec!Q165)</f>
        <v>3.1406240241385852</v>
      </c>
    </row>
    <row r="166" spans="1:17" ht="12" customHeight="1" x14ac:dyDescent="0.3">
      <c r="A166" s="158" t="s">
        <v>63</v>
      </c>
      <c r="B166" s="169">
        <f>IF(RES_hhdet_tes!B166=0,"",RES_hhdet_tes!B166/RES_hhdet_fec!B166)</f>
        <v>0.62815584259675983</v>
      </c>
      <c r="C166" s="169">
        <f>IF(RES_hhdet_tes!C166=0,"",RES_hhdet_tes!C166/RES_hhdet_fec!C166)</f>
        <v>0.63566539756281326</v>
      </c>
      <c r="D166" s="169">
        <f>IF(RES_hhdet_tes!D166=0,"",RES_hhdet_tes!D166/RES_hhdet_fec!D166)</f>
        <v>0.6429994824497699</v>
      </c>
      <c r="E166" s="169">
        <f>IF(RES_hhdet_tes!E166=0,"",RES_hhdet_tes!E166/RES_hhdet_fec!E166)</f>
        <v>0.65157563523644657</v>
      </c>
      <c r="F166" s="169">
        <f>IF(RES_hhdet_tes!F166=0,"",RES_hhdet_tes!F166/RES_hhdet_fec!F166)</f>
        <v>0.65778584912410032</v>
      </c>
      <c r="G166" s="169">
        <f>IF(RES_hhdet_tes!G166=0,"",RES_hhdet_tes!G166/RES_hhdet_fec!G166)</f>
        <v>0.66619014538565013</v>
      </c>
      <c r="H166" s="169">
        <f>IF(RES_hhdet_tes!H166=0,"",RES_hhdet_tes!H166/RES_hhdet_fec!H166)</f>
        <v>0.67773460119505446</v>
      </c>
      <c r="I166" s="169">
        <f>IF(RES_hhdet_tes!I166=0,"",RES_hhdet_tes!I166/RES_hhdet_fec!I166)</f>
        <v>0.68772287321182701</v>
      </c>
      <c r="J166" s="169">
        <f>IF(RES_hhdet_tes!J166=0,"",RES_hhdet_tes!J166/RES_hhdet_fec!J166)</f>
        <v>0.69740167009722742</v>
      </c>
      <c r="K166" s="169">
        <f>IF(RES_hhdet_tes!K166=0,"",RES_hhdet_tes!K166/RES_hhdet_fec!K166)</f>
        <v>0.70267065285660602</v>
      </c>
      <c r="L166" s="169">
        <f>IF(RES_hhdet_tes!L166=0,"",RES_hhdet_tes!L166/RES_hhdet_fec!L166)</f>
        <v>0.70750198391130237</v>
      </c>
      <c r="M166" s="169">
        <f>IF(RES_hhdet_tes!M166=0,"",RES_hhdet_tes!M166/RES_hhdet_fec!M166)</f>
        <v>0.7192134375091197</v>
      </c>
      <c r="N166" s="169">
        <f>IF(RES_hhdet_tes!N166=0,"",RES_hhdet_tes!N166/RES_hhdet_fec!N166)</f>
        <v>0.72610849565368063</v>
      </c>
      <c r="O166" s="169">
        <f>IF(RES_hhdet_tes!O166=0,"",RES_hhdet_tes!O166/RES_hhdet_fec!O166)</f>
        <v>0.73094711813071334</v>
      </c>
      <c r="P166" s="169">
        <f>IF(RES_hhdet_tes!P166=0,"",RES_hhdet_tes!P166/RES_hhdet_fec!P166)</f>
        <v>0.73986433996433232</v>
      </c>
      <c r="Q166" s="169">
        <f>IF(RES_hhdet_tes!Q166=0,"",RES_hhdet_tes!Q166/RES_hhdet_fec!Q166)</f>
        <v>0.74581783644809008</v>
      </c>
    </row>
    <row r="167" spans="1:17" ht="12" customHeight="1" x14ac:dyDescent="0.3">
      <c r="A167" s="167" t="s">
        <v>144</v>
      </c>
      <c r="B167" s="174">
        <f>IF(RES_hhdet_tes!B167=0,"",RES_hhdet_tes!B167/RES_hhdet_fec!B167)</f>
        <v>0.52323520320142936</v>
      </c>
      <c r="C167" s="174">
        <f>IF(RES_hhdet_tes!C167=0,"",RES_hhdet_tes!C167/RES_hhdet_fec!C167)</f>
        <v>0.5290803557480741</v>
      </c>
      <c r="D167" s="174">
        <f>IF(RES_hhdet_tes!D167=0,"",RES_hhdet_tes!D167/RES_hhdet_fec!D167)</f>
        <v>0.53483087998697831</v>
      </c>
      <c r="E167" s="174">
        <f>IF(RES_hhdet_tes!E167=0,"",RES_hhdet_tes!E167/RES_hhdet_fec!E167)</f>
        <v>0.54217821234330588</v>
      </c>
      <c r="F167" s="174">
        <f>IF(RES_hhdet_tes!F167=0,"",RES_hhdet_tes!F167/RES_hhdet_fec!F167)</f>
        <v>0.54950005907725918</v>
      </c>
      <c r="G167" s="174">
        <f>IF(RES_hhdet_tes!G167=0,"",RES_hhdet_tes!G167/RES_hhdet_fec!G167)</f>
        <v>0.55589067880776932</v>
      </c>
      <c r="H167" s="174">
        <f>IF(RES_hhdet_tes!H167=0,"",RES_hhdet_tes!H167/RES_hhdet_fec!H167)</f>
        <v>0.56301703173265549</v>
      </c>
      <c r="I167" s="174">
        <f>IF(RES_hhdet_tes!I167=0,"",RES_hhdet_tes!I167/RES_hhdet_fec!I167)</f>
        <v>0.5706479047055536</v>
      </c>
      <c r="J167" s="174">
        <f>IF(RES_hhdet_tes!J167=0,"",RES_hhdet_tes!J167/RES_hhdet_fec!J167)</f>
        <v>0.57872363678205763</v>
      </c>
      <c r="K167" s="174">
        <f>IF(RES_hhdet_tes!K167=0,"",RES_hhdet_tes!K167/RES_hhdet_fec!K167)</f>
        <v>0.58441674329796478</v>
      </c>
      <c r="L167" s="174">
        <f>IF(RES_hhdet_tes!L167=0,"",RES_hhdet_tes!L167/RES_hhdet_fec!L167)</f>
        <v>0.58977408175150337</v>
      </c>
      <c r="M167" s="174">
        <f>IF(RES_hhdet_tes!M167=0,"",RES_hhdet_tes!M167/RES_hhdet_fec!M167)</f>
        <v>0.5937873949861685</v>
      </c>
      <c r="N167" s="174">
        <f>IF(RES_hhdet_tes!N167=0,"",RES_hhdet_tes!N167/RES_hhdet_fec!N167)</f>
        <v>0.59769333096279564</v>
      </c>
      <c r="O167" s="174">
        <f>IF(RES_hhdet_tes!O167=0,"",RES_hhdet_tes!O167/RES_hhdet_fec!O167)</f>
        <v>0.60170576222813199</v>
      </c>
      <c r="P167" s="174">
        <f>IF(RES_hhdet_tes!P167=0,"",RES_hhdet_tes!P167/RES_hhdet_fec!P167)</f>
        <v>0.60418705294010144</v>
      </c>
      <c r="Q167" s="174">
        <f>IF(RES_hhdet_tes!Q167=0,"",RES_hhdet_tes!Q167/RES_hhdet_fec!Q167)</f>
        <v>0.60354106546323338</v>
      </c>
    </row>
    <row r="168" spans="1:17" ht="12" customHeight="1" x14ac:dyDescent="0.3">
      <c r="A168" s="167" t="s">
        <v>143</v>
      </c>
      <c r="B168" s="174">
        <f>IF(RES_hhdet_tes!B168=0,"",RES_hhdet_tes!B168/RES_hhdet_fec!B168)</f>
        <v>0.70643280739999992</v>
      </c>
      <c r="C168" s="174">
        <f>IF(RES_hhdet_tes!C168=0,"",RES_hhdet_tes!C168/RES_hhdet_fec!C168)</f>
        <v>0.70972046636526509</v>
      </c>
      <c r="D168" s="174">
        <f>IF(RES_hhdet_tes!D168=0,"",RES_hhdet_tes!D168/RES_hhdet_fec!D168)</f>
        <v>0.71560518594484934</v>
      </c>
      <c r="E168" s="174">
        <f>IF(RES_hhdet_tes!E168=0,"",RES_hhdet_tes!E168/RES_hhdet_fec!E168)</f>
        <v>0.72091075583067366</v>
      </c>
      <c r="F168" s="174">
        <f>IF(RES_hhdet_tes!F168=0,"",RES_hhdet_tes!F168/RES_hhdet_fec!F168)</f>
        <v>0.73030780408419538</v>
      </c>
      <c r="G168" s="174">
        <f>IF(RES_hhdet_tes!G168=0,"",RES_hhdet_tes!G168/RES_hhdet_fec!G168)</f>
        <v>0.72882549721384593</v>
      </c>
      <c r="H168" s="174">
        <f>IF(RES_hhdet_tes!H168=0,"",RES_hhdet_tes!H168/RES_hhdet_fec!H168)</f>
        <v>0.73691952236838565</v>
      </c>
      <c r="I168" s="174">
        <f>IF(RES_hhdet_tes!I168=0,"",RES_hhdet_tes!I168/RES_hhdet_fec!I168)</f>
        <v>0.74600218286939801</v>
      </c>
      <c r="J168" s="174">
        <f>IF(RES_hhdet_tes!J168=0,"",RES_hhdet_tes!J168/RES_hhdet_fec!J168)</f>
        <v>0.74681806984821297</v>
      </c>
      <c r="K168" s="174">
        <f>IF(RES_hhdet_tes!K168=0,"",RES_hhdet_tes!K168/RES_hhdet_fec!K168)</f>
        <v>0.7457345562058354</v>
      </c>
      <c r="L168" s="174">
        <f>IF(RES_hhdet_tes!L168=0,"",RES_hhdet_tes!L168/RES_hhdet_fec!L168)</f>
        <v>0.74817608250261769</v>
      </c>
      <c r="M168" s="174">
        <f>IF(RES_hhdet_tes!M168=0,"",RES_hhdet_tes!M168/RES_hhdet_fec!M168)</f>
        <v>0.74840375089544298</v>
      </c>
      <c r="N168" s="174">
        <f>IF(RES_hhdet_tes!N168=0,"",RES_hhdet_tes!N168/RES_hhdet_fec!N168)</f>
        <v>0.75113468019605434</v>
      </c>
      <c r="O168" s="174">
        <f>IF(RES_hhdet_tes!O168=0,"",RES_hhdet_tes!O168/RES_hhdet_fec!O168)</f>
        <v>0.75008795435911901</v>
      </c>
      <c r="P168" s="174">
        <f>IF(RES_hhdet_tes!P168=0,"",RES_hhdet_tes!P168/RES_hhdet_fec!P168)</f>
        <v>0.75567525098416499</v>
      </c>
      <c r="Q168" s="174">
        <f>IF(RES_hhdet_tes!Q168=0,"",RES_hhdet_tes!Q168/RES_hhdet_fec!Q168)</f>
        <v>0.76330346339064925</v>
      </c>
    </row>
    <row r="169" spans="1:17" ht="12" customHeight="1" x14ac:dyDescent="0.3">
      <c r="A169" s="166" t="s">
        <v>57</v>
      </c>
      <c r="B169" s="173">
        <f>IF(RES_hhdet_tes!B169=0,"",RES_hhdet_tes!B169/RES_hhdet_fec!B169)</f>
        <v>0.54572659668028012</v>
      </c>
      <c r="C169" s="173">
        <f>IF(RES_hhdet_tes!C169=0,"",RES_hhdet_tes!C169/RES_hhdet_fec!C169)</f>
        <v>0.5548389008624538</v>
      </c>
      <c r="D169" s="173">
        <f>IF(RES_hhdet_tes!D169=0,"",RES_hhdet_tes!D169/RES_hhdet_fec!D169)</f>
        <v>0.56350221908715714</v>
      </c>
      <c r="E169" s="173">
        <f>IF(RES_hhdet_tes!E169=0,"",RES_hhdet_tes!E169/RES_hhdet_fec!E169)</f>
        <v>0.57649629024928506</v>
      </c>
      <c r="F169" s="173">
        <f>IF(RES_hhdet_tes!F169=0,"",RES_hhdet_tes!F169/RES_hhdet_fec!F169)</f>
        <v>0.58297913499659704</v>
      </c>
      <c r="G169" s="173">
        <f>IF(RES_hhdet_tes!G169=0,"",RES_hhdet_tes!G169/RES_hhdet_fec!G169)</f>
        <v>0.58667872945595256</v>
      </c>
      <c r="H169" s="173">
        <f>IF(RES_hhdet_tes!H169=0,"",RES_hhdet_tes!H169/RES_hhdet_fec!H169)</f>
        <v>0.59280124170955728</v>
      </c>
      <c r="I169" s="173">
        <f>IF(RES_hhdet_tes!I169=0,"",RES_hhdet_tes!I169/RES_hhdet_fec!I169)</f>
        <v>0.5958059598581209</v>
      </c>
      <c r="J169" s="173">
        <f>IF(RES_hhdet_tes!J169=0,"",RES_hhdet_tes!J169/RES_hhdet_fec!J169)</f>
        <v>0.60047627362825584</v>
      </c>
      <c r="K169" s="173">
        <f>IF(RES_hhdet_tes!K169=0,"",RES_hhdet_tes!K169/RES_hhdet_fec!K169)</f>
        <v>0.60812783698120798</v>
      </c>
      <c r="L169" s="173">
        <f>IF(RES_hhdet_tes!L169=0,"",RES_hhdet_tes!L169/RES_hhdet_fec!L169)</f>
        <v>0.61365228643602077</v>
      </c>
      <c r="M169" s="173">
        <f>IF(RES_hhdet_tes!M169=0,"",RES_hhdet_tes!M169/RES_hhdet_fec!M169)</f>
        <v>0.61879650273439146</v>
      </c>
      <c r="N169" s="173">
        <f>IF(RES_hhdet_tes!N169=0,"",RES_hhdet_tes!N169/RES_hhdet_fec!N169)</f>
        <v>0.61921402382978163</v>
      </c>
      <c r="O169" s="173">
        <f>IF(RES_hhdet_tes!O169=0,"",RES_hhdet_tes!O169/RES_hhdet_fec!O169)</f>
        <v>0.62207929195981049</v>
      </c>
      <c r="P169" s="173">
        <f>IF(RES_hhdet_tes!P169=0,"",RES_hhdet_tes!P169/RES_hhdet_fec!P169)</f>
        <v>0.62041181156487368</v>
      </c>
      <c r="Q169" s="173">
        <f>IF(RES_hhdet_tes!Q169=0,"",RES_hhdet_tes!Q169/RES_hhdet_fec!Q169)</f>
        <v>0.61324010667668205</v>
      </c>
    </row>
    <row r="170" spans="1:17" ht="12" customHeight="1" x14ac:dyDescent="0.3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</v>
      </c>
      <c r="D170" s="172">
        <f>IF(RES_hhdet_tes!D170=0,"",RES_hhdet_tes!D170/RES_hhdet_fec!D170)</f>
        <v>1.0000000000000002</v>
      </c>
      <c r="E170" s="172">
        <f>IF(RES_hhdet_tes!E170=0,"",RES_hhdet_tes!E170/RES_hhdet_fec!E170)</f>
        <v>1.0000000000000002</v>
      </c>
      <c r="F170" s="172">
        <f>IF(RES_hhdet_tes!F170=0,"",RES_hhdet_tes!F170/RES_hhdet_fec!F170)</f>
        <v>1.0000000000000002</v>
      </c>
      <c r="G170" s="172">
        <f>IF(RES_hhdet_tes!G170=0,"",RES_hhdet_tes!G170/RES_hhdet_fec!G170)</f>
        <v>1</v>
      </c>
      <c r="H170" s="172">
        <f>IF(RES_hhdet_tes!H170=0,"",RES_hhdet_tes!H170/RES_hhdet_fec!H170)</f>
        <v>1</v>
      </c>
      <c r="I170" s="172">
        <f>IF(RES_hhdet_tes!I170=0,"",RES_hhdet_tes!I170/RES_hhdet_fec!I170)</f>
        <v>1</v>
      </c>
      <c r="J170" s="172">
        <f>IF(RES_hhdet_tes!J170=0,"",RES_hhdet_tes!J170/RES_hhdet_fec!J170)</f>
        <v>1.0000000000000002</v>
      </c>
      <c r="K170" s="172">
        <f>IF(RES_hhdet_tes!K170=0,"",RES_hhdet_tes!K170/RES_hhdet_fec!K170)</f>
        <v>0.99999999999999967</v>
      </c>
      <c r="L170" s="172">
        <f>IF(RES_hhdet_tes!L170=0,"",RES_hhdet_tes!L170/RES_hhdet_fec!L170)</f>
        <v>0.99999999999999989</v>
      </c>
      <c r="M170" s="172">
        <f>IF(RES_hhdet_tes!M170=0,"",RES_hhdet_tes!M170/RES_hhdet_fec!M170)</f>
        <v>1.0000000000000007</v>
      </c>
      <c r="N170" s="172">
        <f>IF(RES_hhdet_tes!N170=0,"",RES_hhdet_tes!N170/RES_hhdet_fec!N170)</f>
        <v>1</v>
      </c>
      <c r="O170" s="172">
        <f>IF(RES_hhdet_tes!O170=0,"",RES_hhdet_tes!O170/RES_hhdet_fec!O170)</f>
        <v>0.99999999999999978</v>
      </c>
      <c r="P170" s="172">
        <f>IF(RES_hhdet_tes!P170=0,"",RES_hhdet_tes!P170/RES_hhdet_fec!P170)</f>
        <v>1</v>
      </c>
      <c r="Q170" s="172">
        <f>IF(RES_hhdet_tes!Q170=0,"",RES_hhdet_tes!Q170/RES_hhdet_fec!Q170)</f>
        <v>1.0000000000000002</v>
      </c>
    </row>
    <row r="171" spans="1:17" ht="12" customHeight="1" x14ac:dyDescent="0.3">
      <c r="A171" s="163" t="s">
        <v>142</v>
      </c>
      <c r="B171" s="171">
        <f>IF(RES_hhdet_tes!B171=0,"",RES_hhdet_tes!B171/RES_hhdet_fec!B171)</f>
        <v>0.68731800836959722</v>
      </c>
      <c r="C171" s="171">
        <f>IF(RES_hhdet_tes!C171=0,"",RES_hhdet_tes!C171/RES_hhdet_fec!C171)</f>
        <v>0.69323877015940549</v>
      </c>
      <c r="D171" s="171">
        <f>IF(RES_hhdet_tes!D171=0,"",RES_hhdet_tes!D171/RES_hhdet_fec!D171)</f>
        <v>0.69996494848922486</v>
      </c>
      <c r="E171" s="171">
        <f>IF(RES_hhdet_tes!E171=0,"",RES_hhdet_tes!E171/RES_hhdet_fec!E171)</f>
        <v>0.70743965567650202</v>
      </c>
      <c r="F171" s="171">
        <f>IF(RES_hhdet_tes!F171=0,"",RES_hhdet_tes!F171/RES_hhdet_fec!F171)</f>
        <v>0.71449952624383739</v>
      </c>
      <c r="G171" s="171">
        <f>IF(RES_hhdet_tes!G171=0,"",RES_hhdet_tes!G171/RES_hhdet_fec!G171)</f>
        <v>0.72119073490907304</v>
      </c>
      <c r="H171" s="171">
        <f>IF(RES_hhdet_tes!H171=0,"",RES_hhdet_tes!H171/RES_hhdet_fec!H171)</f>
        <v>0.72867408389347021</v>
      </c>
      <c r="I171" s="171">
        <f>IF(RES_hhdet_tes!I171=0,"",RES_hhdet_tes!I171/RES_hhdet_fec!I171)</f>
        <v>0.7345633766075228</v>
      </c>
      <c r="J171" s="171">
        <f>IF(RES_hhdet_tes!J171=0,"",RES_hhdet_tes!J171/RES_hhdet_fec!J171)</f>
        <v>0.7415702151978889</v>
      </c>
      <c r="K171" s="171">
        <f>IF(RES_hhdet_tes!K171=0,"",RES_hhdet_tes!K171/RES_hhdet_fec!K171)</f>
        <v>0.74361891004384828</v>
      </c>
      <c r="L171" s="171">
        <f>IF(RES_hhdet_tes!L171=0,"",RES_hhdet_tes!L171/RES_hhdet_fec!L171)</f>
        <v>0.74683154036006016</v>
      </c>
      <c r="M171" s="171">
        <f>IF(RES_hhdet_tes!M171=0,"",RES_hhdet_tes!M171/RES_hhdet_fec!M171)</f>
        <v>0.75062132664310632</v>
      </c>
      <c r="N171" s="171">
        <f>IF(RES_hhdet_tes!N171=0,"",RES_hhdet_tes!N171/RES_hhdet_fec!N171)</f>
        <v>0.75484290483753469</v>
      </c>
      <c r="O171" s="171">
        <f>IF(RES_hhdet_tes!O171=0,"",RES_hhdet_tes!O171/RES_hhdet_fec!O171)</f>
        <v>0.75845633021587178</v>
      </c>
      <c r="P171" s="171">
        <f>IF(RES_hhdet_tes!P171=0,"",RES_hhdet_tes!P171/RES_hhdet_fec!P171)</f>
        <v>0.76213322531785543</v>
      </c>
      <c r="Q171" s="171">
        <f>IF(RES_hhdet_tes!Q171=0,"",RES_hhdet_tes!Q171/RES_hhdet_fec!Q171)</f>
        <v>0.76665800718402666</v>
      </c>
    </row>
    <row r="172" spans="1:17" ht="12" customHeight="1" x14ac:dyDescent="0.3">
      <c r="A172" s="161" t="s">
        <v>141</v>
      </c>
      <c r="B172" s="170">
        <f>IF(RES_hhdet_tes!B172=0,"",RES_hhdet_tes!B172/RES_hhdet_fec!B172)</f>
        <v>0.77241738780525881</v>
      </c>
      <c r="C172" s="170">
        <f>IF(RES_hhdet_tes!C172=0,"",RES_hhdet_tes!C172/RES_hhdet_fec!C172)</f>
        <v>0.79095494426817547</v>
      </c>
      <c r="D172" s="170">
        <f>IF(RES_hhdet_tes!D172=0,"",RES_hhdet_tes!D172/RES_hhdet_fec!D172)</f>
        <v>0.80101703425465998</v>
      </c>
      <c r="E172" s="170">
        <f>IF(RES_hhdet_tes!E172=0,"",RES_hhdet_tes!E172/RES_hhdet_fec!E172)</f>
        <v>0.81227239201404322</v>
      </c>
      <c r="F172" s="170">
        <f>IF(RES_hhdet_tes!F172=0,"",RES_hhdet_tes!F172/RES_hhdet_fec!F172)</f>
        <v>0.81720393055098606</v>
      </c>
      <c r="G172" s="170">
        <f>IF(RES_hhdet_tes!G172=0,"",RES_hhdet_tes!G172/RES_hhdet_fec!G172)</f>
        <v>0.82010638407029945</v>
      </c>
      <c r="H172" s="170">
        <f>IF(RES_hhdet_tes!H172=0,"",RES_hhdet_tes!H172/RES_hhdet_fec!H172)</f>
        <v>0.82919806061471624</v>
      </c>
      <c r="I172" s="170">
        <f>IF(RES_hhdet_tes!I172=0,"",RES_hhdet_tes!I172/RES_hhdet_fec!I172)</f>
        <v>0.83691483551334145</v>
      </c>
      <c r="J172" s="170">
        <f>IF(RES_hhdet_tes!J172=0,"",RES_hhdet_tes!J172/RES_hhdet_fec!J172)</f>
        <v>0.83701516229756312</v>
      </c>
      <c r="K172" s="170">
        <f>IF(RES_hhdet_tes!K172=0,"",RES_hhdet_tes!K172/RES_hhdet_fec!K172)</f>
        <v>0.83933454557378173</v>
      </c>
      <c r="L172" s="170">
        <f>IF(RES_hhdet_tes!L172=0,"",RES_hhdet_tes!L172/RES_hhdet_fec!L172)</f>
        <v>0.83954707339015144</v>
      </c>
      <c r="M172" s="170">
        <f>IF(RES_hhdet_tes!M172=0,"",RES_hhdet_tes!M172/RES_hhdet_fec!M172)</f>
        <v>0.84273938137903948</v>
      </c>
      <c r="N172" s="170">
        <f>IF(RES_hhdet_tes!N172=0,"",RES_hhdet_tes!N172/RES_hhdet_fec!N172)</f>
        <v>0.84506137201909726</v>
      </c>
      <c r="O172" s="170">
        <f>IF(RES_hhdet_tes!O172=0,"",RES_hhdet_tes!O172/RES_hhdet_fec!O172)</f>
        <v>0.8479820943251829</v>
      </c>
      <c r="P172" s="170">
        <f>IF(RES_hhdet_tes!P172=0,"",RES_hhdet_tes!P172/RES_hhdet_fec!P172)</f>
        <v>0.85206145710516656</v>
      </c>
      <c r="Q172" s="170">
        <f>IF(RES_hhdet_tes!Q172=0,"",RES_hhdet_tes!Q172/RES_hhdet_fec!Q172)</f>
        <v>0.85580482930131963</v>
      </c>
    </row>
    <row r="173" spans="1:17" ht="12" customHeight="1" x14ac:dyDescent="0.3">
      <c r="A173" s="148" t="s">
        <v>60</v>
      </c>
      <c r="B173" s="73">
        <f>IF(RES_hhdet_tes!B173=0,"",RES_hhdet_tes!B173/RES_hhdet_fec!B173)</f>
        <v>0.70209038569832871</v>
      </c>
      <c r="C173" s="73">
        <f>IF(RES_hhdet_tes!C173=0,"",RES_hhdet_tes!C173/RES_hhdet_fec!C173)</f>
        <v>0.72334471321372606</v>
      </c>
      <c r="D173" s="73">
        <f>IF(RES_hhdet_tes!D173=0,"",RES_hhdet_tes!D173/RES_hhdet_fec!D173)</f>
        <v>0.73463924379524781</v>
      </c>
      <c r="E173" s="73">
        <f>IF(RES_hhdet_tes!E173=0,"",RES_hhdet_tes!E173/RES_hhdet_fec!E173)</f>
        <v>0.75118575773086105</v>
      </c>
      <c r="F173" s="73">
        <f>IF(RES_hhdet_tes!F173=0,"",RES_hhdet_tes!F173/RES_hhdet_fec!F173)</f>
        <v>0.75555559693113705</v>
      </c>
      <c r="G173" s="73">
        <f>IF(RES_hhdet_tes!G173=0,"",RES_hhdet_tes!G173/RES_hhdet_fec!G173)</f>
        <v>0.76018615565954994</v>
      </c>
      <c r="H173" s="73">
        <f>IF(RES_hhdet_tes!H173=0,"",RES_hhdet_tes!H173/RES_hhdet_fec!H173)</f>
        <v>0.77054511339812859</v>
      </c>
      <c r="I173" s="73">
        <f>IF(RES_hhdet_tes!I173=0,"",RES_hhdet_tes!I173/RES_hhdet_fec!I173)</f>
        <v>0.77377603396968841</v>
      </c>
      <c r="J173" s="73">
        <f>IF(RES_hhdet_tes!J173=0,"",RES_hhdet_tes!J173/RES_hhdet_fec!J173)</f>
        <v>0.77615211320878053</v>
      </c>
      <c r="K173" s="73">
        <f>IF(RES_hhdet_tes!K173=0,"",RES_hhdet_tes!K173/RES_hhdet_fec!K173)</f>
        <v>0.77682205898573797</v>
      </c>
      <c r="L173" s="73">
        <f>IF(RES_hhdet_tes!L173=0,"",RES_hhdet_tes!L173/RES_hhdet_fec!L173)</f>
        <v>0.77486948852320869</v>
      </c>
      <c r="M173" s="73">
        <f>IF(RES_hhdet_tes!M173=0,"",RES_hhdet_tes!M173/RES_hhdet_fec!M173)</f>
        <v>0.78276335104973516</v>
      </c>
      <c r="N173" s="73">
        <f>IF(RES_hhdet_tes!N173=0,"",RES_hhdet_tes!N173/RES_hhdet_fec!N173)</f>
        <v>0.78604193977540748</v>
      </c>
      <c r="O173" s="73">
        <f>IF(RES_hhdet_tes!O173=0,"",RES_hhdet_tes!O173/RES_hhdet_fec!O173)</f>
        <v>0.79131642942645886</v>
      </c>
      <c r="P173" s="73">
        <f>IF(RES_hhdet_tes!P173=0,"",RES_hhdet_tes!P173/RES_hhdet_fec!P173)</f>
        <v>0.79413407583586126</v>
      </c>
      <c r="Q173" s="73">
        <f>IF(RES_hhdet_tes!Q173=0,"",RES_hhdet_tes!Q173/RES_hhdet_fec!Q173)</f>
        <v>0.7999733425919785</v>
      </c>
    </row>
    <row r="174" spans="1:17" ht="12" customHeight="1" x14ac:dyDescent="0.3">
      <c r="A174" s="159" t="s">
        <v>59</v>
      </c>
      <c r="B174" s="65">
        <f>IF(RES_hhdet_tes!B174=0,"",RES_hhdet_tes!B174/RES_hhdet_fec!B174)</f>
        <v>1.0000000000000002</v>
      </c>
      <c r="C174" s="65">
        <f>IF(RES_hhdet_tes!C174=0,"",RES_hhdet_tes!C174/RES_hhdet_fec!C174)</f>
        <v>0.99999999999999967</v>
      </c>
      <c r="D174" s="65">
        <f>IF(RES_hhdet_tes!D174=0,"",RES_hhdet_tes!D174/RES_hhdet_fec!D174)</f>
        <v>0.99999999999999989</v>
      </c>
      <c r="E174" s="65">
        <f>IF(RES_hhdet_tes!E174=0,"",RES_hhdet_tes!E174/RES_hhdet_fec!E174)</f>
        <v>1.0000000000000004</v>
      </c>
      <c r="F174" s="65">
        <f>IF(RES_hhdet_tes!F174=0,"",RES_hhdet_tes!F174/RES_hhdet_fec!F174)</f>
        <v>1</v>
      </c>
      <c r="G174" s="65">
        <f>IF(RES_hhdet_tes!G174=0,"",RES_hhdet_tes!G174/RES_hhdet_fec!G174)</f>
        <v>1.0000000000000002</v>
      </c>
      <c r="H174" s="65">
        <f>IF(RES_hhdet_tes!H174=0,"",RES_hhdet_tes!H174/RES_hhdet_fec!H174)</f>
        <v>1</v>
      </c>
      <c r="I174" s="65">
        <f>IF(RES_hhdet_tes!I174=0,"",RES_hhdet_tes!I174/RES_hhdet_fec!I174)</f>
        <v>1</v>
      </c>
      <c r="J174" s="65">
        <f>IF(RES_hhdet_tes!J174=0,"",RES_hhdet_tes!J174/RES_hhdet_fec!J174)</f>
        <v>0.99999999999999967</v>
      </c>
      <c r="K174" s="65">
        <f>IF(RES_hhdet_tes!K174=0,"",RES_hhdet_tes!K174/RES_hhdet_fec!K174)</f>
        <v>1</v>
      </c>
      <c r="L174" s="65">
        <f>IF(RES_hhdet_tes!L174=0,"",RES_hhdet_tes!L174/RES_hhdet_fec!L174)</f>
        <v>1</v>
      </c>
      <c r="M174" s="65">
        <f>IF(RES_hhdet_tes!M174=0,"",RES_hhdet_tes!M174/RES_hhdet_fec!M174)</f>
        <v>0.99999999999999989</v>
      </c>
      <c r="N174" s="65">
        <f>IF(RES_hhdet_tes!N174=0,"",RES_hhdet_tes!N174/RES_hhdet_fec!N174)</f>
        <v>1.0000000000000002</v>
      </c>
      <c r="O174" s="65">
        <f>IF(RES_hhdet_tes!O174=0,"",RES_hhdet_tes!O174/RES_hhdet_fec!O174)</f>
        <v>0.99999999999999978</v>
      </c>
      <c r="P174" s="65">
        <f>IF(RES_hhdet_tes!P174=0,"",RES_hhdet_tes!P174/RES_hhdet_fec!P174)</f>
        <v>1</v>
      </c>
      <c r="Q174" s="65">
        <f>IF(RES_hhdet_tes!Q174=0,"",RES_hhdet_tes!Q174/RES_hhdet_fec!Q174)</f>
        <v>1.0000000000000004</v>
      </c>
    </row>
    <row r="175" spans="1:17" ht="12" customHeight="1" x14ac:dyDescent="0.3">
      <c r="A175" s="158" t="s">
        <v>62</v>
      </c>
      <c r="B175" s="169">
        <f>IF(RES_hhdet_tes!B175=0,"",RES_hhdet_tes!B175/RES_hhdet_fec!B175)</f>
        <v>0.66900978481636231</v>
      </c>
      <c r="C175" s="169">
        <f>IF(RES_hhdet_tes!C175=0,"",RES_hhdet_tes!C175/RES_hhdet_fec!C175)</f>
        <v>0.6726548713441125</v>
      </c>
      <c r="D175" s="169">
        <f>IF(RES_hhdet_tes!D175=0,"",RES_hhdet_tes!D175/RES_hhdet_fec!D175)</f>
        <v>0.68178869151607757</v>
      </c>
      <c r="E175" s="169">
        <f>IF(RES_hhdet_tes!E175=0,"",RES_hhdet_tes!E175/RES_hhdet_fec!E175)</f>
        <v>0.68923829996142272</v>
      </c>
      <c r="F175" s="169">
        <f>IF(RES_hhdet_tes!F175=0,"",RES_hhdet_tes!F175/RES_hhdet_fec!F175)</f>
        <v>0.68882220181701781</v>
      </c>
      <c r="G175" s="169">
        <f>IF(RES_hhdet_tes!G175=0,"",RES_hhdet_tes!G175/RES_hhdet_fec!G175)</f>
        <v>0.70125940831288835</v>
      </c>
      <c r="H175" s="169">
        <f>IF(RES_hhdet_tes!H175=0,"",RES_hhdet_tes!H175/RES_hhdet_fec!H175)</f>
        <v>0.7173402637349986</v>
      </c>
      <c r="I175" s="169">
        <f>IF(RES_hhdet_tes!I175=0,"",RES_hhdet_tes!I175/RES_hhdet_fec!I175)</f>
        <v>0.73850073132750127</v>
      </c>
      <c r="J175" s="169">
        <f>IF(RES_hhdet_tes!J175=0,"",RES_hhdet_tes!J175/RES_hhdet_fec!J175)</f>
        <v>0.73023629968098158</v>
      </c>
      <c r="K175" s="169">
        <f>IF(RES_hhdet_tes!K175=0,"",RES_hhdet_tes!K175/RES_hhdet_fec!K175)</f>
        <v>0.73864306549583014</v>
      </c>
      <c r="L175" s="169">
        <f>IF(RES_hhdet_tes!L175=0,"",RES_hhdet_tes!L175/RES_hhdet_fec!L175)</f>
        <v>0.73297401256359618</v>
      </c>
      <c r="M175" s="169">
        <f>IF(RES_hhdet_tes!M175=0,"",RES_hhdet_tes!M175/RES_hhdet_fec!M175)</f>
        <v>0.74659999392337262</v>
      </c>
      <c r="N175" s="169">
        <f>IF(RES_hhdet_tes!N175=0,"",RES_hhdet_tes!N175/RES_hhdet_fec!N175)</f>
        <v>0.75194721316102886</v>
      </c>
      <c r="O175" s="169">
        <f>IF(RES_hhdet_tes!O175=0,"",RES_hhdet_tes!O175/RES_hhdet_fec!O175)</f>
        <v>0.75223611559040049</v>
      </c>
      <c r="P175" s="169">
        <f>IF(RES_hhdet_tes!P175=0,"",RES_hhdet_tes!P175/RES_hhdet_fec!P175)</f>
        <v>0.76404955783097783</v>
      </c>
      <c r="Q175" s="169">
        <f>IF(RES_hhdet_tes!Q175=0,"",RES_hhdet_tes!Q175/RES_hhdet_fec!Q175)</f>
        <v>0.76944375651713903</v>
      </c>
    </row>
    <row r="176" spans="1:17" ht="12" customHeight="1" x14ac:dyDescent="0.3">
      <c r="A176" s="23" t="s">
        <v>57</v>
      </c>
      <c r="B176" s="73">
        <f>IF(RES_hhdet_tes!B176=0,"",RES_hhdet_tes!B176/RES_hhdet_fec!B176)</f>
        <v>0.41002673541337087</v>
      </c>
      <c r="C176" s="73">
        <f>IF(RES_hhdet_tes!C176=0,"",RES_hhdet_tes!C176/RES_hhdet_fec!C176)</f>
        <v>0.41727966576168862</v>
      </c>
      <c r="D176" s="73">
        <f>IF(RES_hhdet_tes!D176=0,"",RES_hhdet_tes!D176/RES_hhdet_fec!D176)</f>
        <v>0.42210614300783522</v>
      </c>
      <c r="E176" s="73">
        <f>IF(RES_hhdet_tes!E176=0,"",RES_hhdet_tes!E176/RES_hhdet_fec!E176)</f>
        <v>0.42774266449113341</v>
      </c>
      <c r="F176" s="73">
        <f>IF(RES_hhdet_tes!F176=0,"",RES_hhdet_tes!F176/RES_hhdet_fec!F176)</f>
        <v>0.43491898390611561</v>
      </c>
      <c r="G176" s="73">
        <f>IF(RES_hhdet_tes!G176=0,"",RES_hhdet_tes!G176/RES_hhdet_fec!G176)</f>
        <v>0.4393364062884112</v>
      </c>
      <c r="H176" s="73">
        <f>IF(RES_hhdet_tes!H176=0,"",RES_hhdet_tes!H176/RES_hhdet_fec!H176)</f>
        <v>0.44685672244824848</v>
      </c>
      <c r="I176" s="73">
        <f>IF(RES_hhdet_tes!I176=0,"",RES_hhdet_tes!I176/RES_hhdet_fec!I176)</f>
        <v>0.45115630365053094</v>
      </c>
      <c r="J176" s="73">
        <f>IF(RES_hhdet_tes!J176=0,"",RES_hhdet_tes!J176/RES_hhdet_fec!J176)</f>
        <v>0.45677741236671049</v>
      </c>
      <c r="K176" s="73">
        <f>IF(RES_hhdet_tes!K176=0,"",RES_hhdet_tes!K176/RES_hhdet_fec!K176)</f>
        <v>0.45778916769280964</v>
      </c>
      <c r="L176" s="73">
        <f>IF(RES_hhdet_tes!L176=0,"",RES_hhdet_tes!L176/RES_hhdet_fec!L176)</f>
        <v>0.46103402252275733</v>
      </c>
      <c r="M176" s="73">
        <f>IF(RES_hhdet_tes!M176=0,"",RES_hhdet_tes!M176/RES_hhdet_fec!M176)</f>
        <v>0.46321217854317398</v>
      </c>
      <c r="N176" s="73">
        <f>IF(RES_hhdet_tes!N176=0,"",RES_hhdet_tes!N176/RES_hhdet_fec!N176)</f>
        <v>0.46757485134081495</v>
      </c>
      <c r="O176" s="73">
        <f>IF(RES_hhdet_tes!O176=0,"",RES_hhdet_tes!O176/RES_hhdet_fec!O176)</f>
        <v>0.46984903587016363</v>
      </c>
      <c r="P176" s="73">
        <f>IF(RES_hhdet_tes!P176=0,"",RES_hhdet_tes!P176/RES_hhdet_fec!P176)</f>
        <v>0.47101445470019182</v>
      </c>
      <c r="Q176" s="73">
        <f>IF(RES_hhdet_tes!Q176=0,"",RES_hhdet_tes!Q176/RES_hhdet_fec!Q176)</f>
        <v>0.47285912043069722</v>
      </c>
    </row>
    <row r="177" spans="1:17" ht="12" customHeight="1" x14ac:dyDescent="0.3">
      <c r="A177" s="29" t="s">
        <v>140</v>
      </c>
      <c r="B177" s="65">
        <f>IF(RES_hhdet_tes!B177=0,"",RES_hhdet_tes!B177/RES_hhdet_fec!B177)</f>
        <v>0.79991361100934932</v>
      </c>
      <c r="C177" s="65">
        <f>IF(RES_hhdet_tes!C177=0,"",RES_hhdet_tes!C177/RES_hhdet_fec!C177)</f>
        <v>0.80344621875737454</v>
      </c>
      <c r="D177" s="65">
        <f>IF(RES_hhdet_tes!D177=0,"",RES_hhdet_tes!D177/RES_hhdet_fec!D177)</f>
        <v>0.80789555919687372</v>
      </c>
      <c r="E177" s="65">
        <f>IF(RES_hhdet_tes!E177=0,"",RES_hhdet_tes!E177/RES_hhdet_fec!E177)</f>
        <v>0.81220172028235049</v>
      </c>
      <c r="F177" s="65">
        <f>IF(RES_hhdet_tes!F177=0,"",RES_hhdet_tes!F177/RES_hhdet_fec!F177)</f>
        <v>0.81603027164943276</v>
      </c>
      <c r="G177" s="65">
        <f>IF(RES_hhdet_tes!G177=0,"",RES_hhdet_tes!G177/RES_hhdet_fec!G177)</f>
        <v>0.82059328776866258</v>
      </c>
      <c r="H177" s="65">
        <f>IF(RES_hhdet_tes!H177=0,"",RES_hhdet_tes!H177/RES_hhdet_fec!H177)</f>
        <v>0.82487213315767949</v>
      </c>
      <c r="I177" s="65">
        <f>IF(RES_hhdet_tes!I177=0,"",RES_hhdet_tes!I177/RES_hhdet_fec!I177)</f>
        <v>0.82974446208289276</v>
      </c>
      <c r="J177" s="65">
        <f>IF(RES_hhdet_tes!J177=0,"",RES_hhdet_tes!J177/RES_hhdet_fec!J177)</f>
        <v>0.83424074552900518</v>
      </c>
      <c r="K177" s="65">
        <f>IF(RES_hhdet_tes!K177=0,"",RES_hhdet_tes!K177/RES_hhdet_fec!K177)</f>
        <v>0.83664526139668571</v>
      </c>
      <c r="L177" s="65">
        <f>IF(RES_hhdet_tes!L177=0,"",RES_hhdet_tes!L177/RES_hhdet_fec!L177)</f>
        <v>0.83922462303591694</v>
      </c>
      <c r="M177" s="65">
        <f>IF(RES_hhdet_tes!M177=0,"",RES_hhdet_tes!M177/RES_hhdet_fec!M177)</f>
        <v>0.8412786418826701</v>
      </c>
      <c r="N177" s="65">
        <f>IF(RES_hhdet_tes!N177=0,"",RES_hhdet_tes!N177/RES_hhdet_fec!N177)</f>
        <v>0.84343886556830128</v>
      </c>
      <c r="O177" s="65">
        <f>IF(RES_hhdet_tes!O177=0,"",RES_hhdet_tes!O177/RES_hhdet_fec!O177)</f>
        <v>0.84597918642812764</v>
      </c>
      <c r="P177" s="65">
        <f>IF(RES_hhdet_tes!P177=0,"",RES_hhdet_tes!P177/RES_hhdet_fec!P177)</f>
        <v>0.84813954075459086</v>
      </c>
      <c r="Q177" s="65">
        <f>IF(RES_hhdet_tes!Q177=0,"",RES_hhdet_tes!Q177/RES_hhdet_fec!Q177)</f>
        <v>0.85066264445560702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177</v>
      </c>
    </row>
    <row r="3" spans="1:17" ht="12" customHeight="1" x14ac:dyDescent="0.3">
      <c r="A3" s="152" t="s">
        <v>172</v>
      </c>
      <c r="B3" s="168">
        <f>SUM(B4,B7,B9,B19)</f>
        <v>42563.240461517657</v>
      </c>
      <c r="C3" s="168">
        <f t="shared" ref="C3:Q3" si="0">SUM(C4,C7,C9,C19)</f>
        <v>43344.711733071112</v>
      </c>
      <c r="D3" s="168">
        <f t="shared" si="0"/>
        <v>43898.177665350209</v>
      </c>
      <c r="E3" s="168">
        <f t="shared" si="0"/>
        <v>42126.517942375162</v>
      </c>
      <c r="F3" s="168">
        <f t="shared" si="0"/>
        <v>41384.512831971602</v>
      </c>
      <c r="G3" s="168">
        <f t="shared" si="0"/>
        <v>41476.098673383087</v>
      </c>
      <c r="H3" s="168">
        <f t="shared" si="0"/>
        <v>45134.047001560088</v>
      </c>
      <c r="I3" s="168">
        <f t="shared" si="0"/>
        <v>40885.740172287209</v>
      </c>
      <c r="J3" s="168">
        <f t="shared" si="0"/>
        <v>43422.40652807874</v>
      </c>
      <c r="K3" s="168">
        <f t="shared" si="0"/>
        <v>43317.773582437483</v>
      </c>
      <c r="L3" s="168">
        <f t="shared" si="0"/>
        <v>50075.336055111351</v>
      </c>
      <c r="M3" s="168">
        <f t="shared" si="0"/>
        <v>44023.479595644218</v>
      </c>
      <c r="N3" s="168">
        <f t="shared" si="0"/>
        <v>44827.636619874924</v>
      </c>
      <c r="O3" s="168">
        <f t="shared" si="0"/>
        <v>43275.116206489576</v>
      </c>
      <c r="P3" s="168">
        <f t="shared" si="0"/>
        <v>38700.98069086235</v>
      </c>
      <c r="Q3" s="168">
        <f t="shared" si="0"/>
        <v>38096.910916851724</v>
      </c>
    </row>
    <row r="4" spans="1:17" ht="12.9" customHeight="1" x14ac:dyDescent="0.3">
      <c r="A4" s="158" t="s">
        <v>65</v>
      </c>
      <c r="B4" s="157">
        <f t="shared" ref="B4:Q4" si="1">SUM(B5:B6)</f>
        <v>36537.39658944236</v>
      </c>
      <c r="C4" s="157">
        <f t="shared" si="1"/>
        <v>37342.666749367316</v>
      </c>
      <c r="D4" s="157">
        <f t="shared" si="1"/>
        <v>37307.468219577349</v>
      </c>
      <c r="E4" s="157">
        <f t="shared" si="1"/>
        <v>35306.335137427923</v>
      </c>
      <c r="F4" s="157">
        <f t="shared" si="1"/>
        <v>34294.195949111592</v>
      </c>
      <c r="G4" s="157">
        <f t="shared" si="1"/>
        <v>34011.515321346087</v>
      </c>
      <c r="H4" s="157">
        <f t="shared" si="1"/>
        <v>37078.711863748023</v>
      </c>
      <c r="I4" s="157">
        <f t="shared" si="1"/>
        <v>32973.6973421355</v>
      </c>
      <c r="J4" s="157">
        <f t="shared" si="1"/>
        <v>35016.77413161072</v>
      </c>
      <c r="K4" s="157">
        <f t="shared" si="1"/>
        <v>34738.051473186453</v>
      </c>
      <c r="L4" s="157">
        <f t="shared" si="1"/>
        <v>41125.139671568955</v>
      </c>
      <c r="M4" s="157">
        <f t="shared" si="1"/>
        <v>35210.319022096446</v>
      </c>
      <c r="N4" s="157">
        <f t="shared" si="1"/>
        <v>35992.610162878453</v>
      </c>
      <c r="O4" s="157">
        <f t="shared" si="1"/>
        <v>34692.401872666647</v>
      </c>
      <c r="P4" s="157">
        <f t="shared" si="1"/>
        <v>30185.03692037033</v>
      </c>
      <c r="Q4" s="157">
        <f t="shared" si="1"/>
        <v>29806.171313599316</v>
      </c>
    </row>
    <row r="5" spans="1:17" ht="12" customHeight="1" x14ac:dyDescent="0.3">
      <c r="A5" s="23" t="s">
        <v>58</v>
      </c>
      <c r="B5" s="156">
        <v>36537.39658944236</v>
      </c>
      <c r="C5" s="156">
        <v>37342.666749367316</v>
      </c>
      <c r="D5" s="156">
        <v>37307.468219577349</v>
      </c>
      <c r="E5" s="156">
        <v>35306.335137427923</v>
      </c>
      <c r="F5" s="156">
        <v>34294.195949111592</v>
      </c>
      <c r="G5" s="156">
        <v>34011.515321346087</v>
      </c>
      <c r="H5" s="156">
        <v>37078.711863748023</v>
      </c>
      <c r="I5" s="156">
        <v>32973.6973421355</v>
      </c>
      <c r="J5" s="156">
        <v>35016.77413161072</v>
      </c>
      <c r="K5" s="156">
        <v>34738.051473186453</v>
      </c>
      <c r="L5" s="156">
        <v>41125.139671568955</v>
      </c>
      <c r="M5" s="156">
        <v>35210.319022096446</v>
      </c>
      <c r="N5" s="156">
        <v>35992.610162878453</v>
      </c>
      <c r="O5" s="156">
        <v>34692.401872666647</v>
      </c>
      <c r="P5" s="156">
        <v>30185.03692037033</v>
      </c>
      <c r="Q5" s="156">
        <v>29806.171313599316</v>
      </c>
    </row>
    <row r="6" spans="1:17" ht="12" customHeight="1" x14ac:dyDescent="0.3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" customHeight="1" x14ac:dyDescent="0.3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3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3">
      <c r="A9" s="158" t="s">
        <v>63</v>
      </c>
      <c r="B9" s="157">
        <f>SUM(B10:B12,B15:B16)</f>
        <v>4869.8532972398807</v>
      </c>
      <c r="C9" s="157">
        <f t="shared" ref="C9:Q9" si="3">SUM(C10:C12,C15:C16)</f>
        <v>4834.1335496941529</v>
      </c>
      <c r="D9" s="157">
        <f t="shared" si="3"/>
        <v>5249.2416801216259</v>
      </c>
      <c r="E9" s="157">
        <f t="shared" si="3"/>
        <v>5260.2504476049871</v>
      </c>
      <c r="F9" s="157">
        <f t="shared" si="3"/>
        <v>5463.9015494788091</v>
      </c>
      <c r="G9" s="157">
        <f t="shared" si="3"/>
        <v>5755.1752308608329</v>
      </c>
      <c r="H9" s="157">
        <f t="shared" si="3"/>
        <v>6205.212697681598</v>
      </c>
      <c r="I9" s="157">
        <f t="shared" si="3"/>
        <v>6127.1917001234706</v>
      </c>
      <c r="J9" s="157">
        <f t="shared" si="3"/>
        <v>6456.7346864152396</v>
      </c>
      <c r="K9" s="157">
        <f t="shared" si="3"/>
        <v>6605.0585364322615</v>
      </c>
      <c r="L9" s="157">
        <f t="shared" si="3"/>
        <v>6904.3145230343525</v>
      </c>
      <c r="M9" s="157">
        <f t="shared" si="3"/>
        <v>6865.5877887675997</v>
      </c>
      <c r="N9" s="157">
        <f t="shared" si="3"/>
        <v>6872.5573868617885</v>
      </c>
      <c r="O9" s="157">
        <f t="shared" si="3"/>
        <v>6676.0965830973837</v>
      </c>
      <c r="P9" s="157">
        <f t="shared" si="3"/>
        <v>6635.5849336308247</v>
      </c>
      <c r="Q9" s="157">
        <f t="shared" si="3"/>
        <v>6446.832176790369</v>
      </c>
    </row>
    <row r="10" spans="1:17" ht="12" customHeight="1" x14ac:dyDescent="0.3">
      <c r="A10" s="167" t="s">
        <v>171</v>
      </c>
      <c r="B10" s="132">
        <v>4021.5238187101395</v>
      </c>
      <c r="C10" s="132">
        <v>4026.8550940678856</v>
      </c>
      <c r="D10" s="132">
        <v>4490.8956130364886</v>
      </c>
      <c r="E10" s="132">
        <v>4520.4494663392825</v>
      </c>
      <c r="F10" s="132">
        <v>4754.3259703327258</v>
      </c>
      <c r="G10" s="132">
        <v>5066.7792568398572</v>
      </c>
      <c r="H10" s="132">
        <v>5520.8060874886241</v>
      </c>
      <c r="I10" s="132">
        <v>5460.4263973602056</v>
      </c>
      <c r="J10" s="132">
        <v>5770.6414237380477</v>
      </c>
      <c r="K10" s="132">
        <v>5951.6042980586762</v>
      </c>
      <c r="L10" s="132">
        <v>6257.1321430400922</v>
      </c>
      <c r="M10" s="132">
        <v>6284.0561928724874</v>
      </c>
      <c r="N10" s="132">
        <v>6343.3501677821114</v>
      </c>
      <c r="O10" s="132">
        <v>6198.2026806454023</v>
      </c>
      <c r="P10" s="132">
        <v>6169.2078826410007</v>
      </c>
      <c r="Q10" s="132">
        <v>6014.3669041769326</v>
      </c>
    </row>
    <row r="11" spans="1:17" ht="12" customHeight="1" x14ac:dyDescent="0.3">
      <c r="A11" s="167" t="s">
        <v>144</v>
      </c>
      <c r="B11" s="132">
        <v>841.26707995432764</v>
      </c>
      <c r="C11" s="132">
        <v>799.71256399214064</v>
      </c>
      <c r="D11" s="132">
        <v>751.19578964813525</v>
      </c>
      <c r="E11" s="132">
        <v>732.3017460815928</v>
      </c>
      <c r="F11" s="132">
        <v>702.37767213155064</v>
      </c>
      <c r="G11" s="132">
        <v>681.02041200283418</v>
      </c>
      <c r="H11" s="132">
        <v>676.18553564179058</v>
      </c>
      <c r="I11" s="132">
        <v>657.35870978918979</v>
      </c>
      <c r="J11" s="132">
        <v>674.82859394642719</v>
      </c>
      <c r="K11" s="132">
        <v>636.78137025434592</v>
      </c>
      <c r="L11" s="132">
        <v>626.77786775582445</v>
      </c>
      <c r="M11" s="132">
        <v>560.56469563839414</v>
      </c>
      <c r="N11" s="132">
        <v>509.32753397001375</v>
      </c>
      <c r="O11" s="132">
        <v>454.42373882306811</v>
      </c>
      <c r="P11" s="132">
        <v>438.15274633913941</v>
      </c>
      <c r="Q11" s="132">
        <v>400.5264594252659</v>
      </c>
    </row>
    <row r="12" spans="1:17" ht="12" customHeight="1" x14ac:dyDescent="0.3">
      <c r="A12" s="167" t="s">
        <v>143</v>
      </c>
      <c r="B12" s="132">
        <f>SUM(B13:B14)</f>
        <v>7.0623985754138632</v>
      </c>
      <c r="C12" s="132">
        <f t="shared" ref="C12:Q12" si="4">SUM(C13:C14)</f>
        <v>7.56589163412659</v>
      </c>
      <c r="D12" s="132">
        <f t="shared" si="4"/>
        <v>7.150277437001618</v>
      </c>
      <c r="E12" s="132">
        <f t="shared" si="4"/>
        <v>7.4992351841115763</v>
      </c>
      <c r="F12" s="132">
        <f t="shared" si="4"/>
        <v>7.1979070145328654</v>
      </c>
      <c r="G12" s="132">
        <f t="shared" si="4"/>
        <v>7.3755620181422872</v>
      </c>
      <c r="H12" s="132">
        <f t="shared" si="4"/>
        <v>8.2210745511833139</v>
      </c>
      <c r="I12" s="132">
        <f t="shared" si="4"/>
        <v>9.4065929740751368</v>
      </c>
      <c r="J12" s="132">
        <f t="shared" si="4"/>
        <v>11.264668730765493</v>
      </c>
      <c r="K12" s="132">
        <f t="shared" si="4"/>
        <v>16.672868119238608</v>
      </c>
      <c r="L12" s="132">
        <f t="shared" si="4"/>
        <v>20.404512238435551</v>
      </c>
      <c r="M12" s="132">
        <f t="shared" si="4"/>
        <v>20.966900256718066</v>
      </c>
      <c r="N12" s="132">
        <f t="shared" si="4"/>
        <v>19.879685109663001</v>
      </c>
      <c r="O12" s="132">
        <f t="shared" si="4"/>
        <v>23.47016362891409</v>
      </c>
      <c r="P12" s="132">
        <f t="shared" si="4"/>
        <v>28.224304650684541</v>
      </c>
      <c r="Q12" s="132">
        <f t="shared" si="4"/>
        <v>31.938813188170901</v>
      </c>
    </row>
    <row r="13" spans="1:17" ht="12" customHeight="1" x14ac:dyDescent="0.3">
      <c r="A13" s="166" t="s">
        <v>57</v>
      </c>
      <c r="B13" s="165">
        <v>7.0623985754138632</v>
      </c>
      <c r="C13" s="165">
        <v>7.56589163412659</v>
      </c>
      <c r="D13" s="165">
        <v>7.150277437001618</v>
      </c>
      <c r="E13" s="165">
        <v>7.4992351841115763</v>
      </c>
      <c r="F13" s="165">
        <v>7.1979070145328654</v>
      </c>
      <c r="G13" s="165">
        <v>7.3755620181422872</v>
      </c>
      <c r="H13" s="165">
        <v>8.2210745511833139</v>
      </c>
      <c r="I13" s="165">
        <v>9.4065929740751368</v>
      </c>
      <c r="J13" s="165">
        <v>11.264668730765493</v>
      </c>
      <c r="K13" s="165">
        <v>16.672868119238608</v>
      </c>
      <c r="L13" s="165">
        <v>20.404512238435551</v>
      </c>
      <c r="M13" s="165">
        <v>20.966900256718066</v>
      </c>
      <c r="N13" s="165">
        <v>19.879685109663001</v>
      </c>
      <c r="O13" s="165">
        <v>23.47016362891409</v>
      </c>
      <c r="P13" s="165">
        <v>28.224304650684541</v>
      </c>
      <c r="Q13" s="165">
        <v>31.938813188170901</v>
      </c>
    </row>
    <row r="14" spans="1:17" ht="12" customHeight="1" x14ac:dyDescent="0.3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3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3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3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3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3">
      <c r="A19" s="158" t="s">
        <v>62</v>
      </c>
      <c r="B19" s="157">
        <f>SUM(B20:B22)</f>
        <v>1155.9905748354158</v>
      </c>
      <c r="C19" s="157">
        <f t="shared" ref="C19:Q19" si="6">SUM(C20:C22)</f>
        <v>1167.9114340096426</v>
      </c>
      <c r="D19" s="157">
        <f t="shared" si="6"/>
        <v>1341.4677656512388</v>
      </c>
      <c r="E19" s="157">
        <f t="shared" si="6"/>
        <v>1559.9323573422525</v>
      </c>
      <c r="F19" s="157">
        <f t="shared" si="6"/>
        <v>1626.4153333811987</v>
      </c>
      <c r="G19" s="157">
        <f t="shared" si="6"/>
        <v>1709.4081211761668</v>
      </c>
      <c r="H19" s="157">
        <f t="shared" si="6"/>
        <v>1850.1224401304607</v>
      </c>
      <c r="I19" s="157">
        <f t="shared" si="6"/>
        <v>1784.8511300282378</v>
      </c>
      <c r="J19" s="157">
        <f t="shared" si="6"/>
        <v>1948.8977100527802</v>
      </c>
      <c r="K19" s="157">
        <f t="shared" si="6"/>
        <v>1974.6635728187712</v>
      </c>
      <c r="L19" s="157">
        <f t="shared" si="6"/>
        <v>2045.8818605080417</v>
      </c>
      <c r="M19" s="157">
        <f t="shared" si="6"/>
        <v>1947.5727847801713</v>
      </c>
      <c r="N19" s="157">
        <f t="shared" si="6"/>
        <v>1962.4690701346847</v>
      </c>
      <c r="O19" s="157">
        <f t="shared" si="6"/>
        <v>1906.6177507255484</v>
      </c>
      <c r="P19" s="157">
        <f t="shared" si="6"/>
        <v>1880.3588368611961</v>
      </c>
      <c r="Q19" s="157">
        <f t="shared" si="6"/>
        <v>1843.9074264620342</v>
      </c>
    </row>
    <row r="20" spans="1:17" ht="12" customHeight="1" x14ac:dyDescent="0.3">
      <c r="A20" s="23" t="s">
        <v>58</v>
      </c>
      <c r="B20" s="156">
        <v>715.71970721004141</v>
      </c>
      <c r="C20" s="156">
        <v>712.8051112783545</v>
      </c>
      <c r="D20" s="156">
        <v>900.50087057803387</v>
      </c>
      <c r="E20" s="156">
        <v>1090.8690337243918</v>
      </c>
      <c r="F20" s="156">
        <v>1182.7740435603184</v>
      </c>
      <c r="G20" s="156">
        <v>1279.1786538355793</v>
      </c>
      <c r="H20" s="156">
        <v>1414.7124930295993</v>
      </c>
      <c r="I20" s="156">
        <v>1382.1845208121485</v>
      </c>
      <c r="J20" s="156">
        <v>1514.4528120932546</v>
      </c>
      <c r="K20" s="156">
        <v>1553.988701307487</v>
      </c>
      <c r="L20" s="156">
        <v>1598.32106469425</v>
      </c>
      <c r="M20" s="156">
        <v>1544.8391776016026</v>
      </c>
      <c r="N20" s="156">
        <v>1564.3895418904033</v>
      </c>
      <c r="O20" s="156">
        <v>1519.2412220299841</v>
      </c>
      <c r="P20" s="156">
        <v>1493.3816903590869</v>
      </c>
      <c r="Q20" s="156">
        <v>1478.7293681321664</v>
      </c>
    </row>
    <row r="21" spans="1:17" ht="12" customHeight="1" x14ac:dyDescent="0.3">
      <c r="A21" s="23" t="s">
        <v>57</v>
      </c>
      <c r="B21" s="156">
        <v>440.27086762537448</v>
      </c>
      <c r="C21" s="156">
        <v>455.10632273128817</v>
      </c>
      <c r="D21" s="156">
        <v>440.96689507320485</v>
      </c>
      <c r="E21" s="156">
        <v>469.0633236178607</v>
      </c>
      <c r="F21" s="156">
        <v>443.64128982088039</v>
      </c>
      <c r="G21" s="156">
        <v>430.22946734058746</v>
      </c>
      <c r="H21" s="156">
        <v>435.40994710086153</v>
      </c>
      <c r="I21" s="156">
        <v>402.66660921608923</v>
      </c>
      <c r="J21" s="156">
        <v>434.44489795952558</v>
      </c>
      <c r="K21" s="156">
        <v>420.67487151128432</v>
      </c>
      <c r="L21" s="156">
        <v>447.56079581379163</v>
      </c>
      <c r="M21" s="156">
        <v>402.73360717856883</v>
      </c>
      <c r="N21" s="156">
        <v>398.07952824428145</v>
      </c>
      <c r="O21" s="156">
        <v>387.37652869556439</v>
      </c>
      <c r="P21" s="156">
        <v>386.97714650210924</v>
      </c>
      <c r="Q21" s="156">
        <v>365.17805832986772</v>
      </c>
    </row>
    <row r="22" spans="1:17" ht="12" customHeight="1" x14ac:dyDescent="0.3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>
        <f t="shared" ref="B24" si="7">SUM(B25,B28,B30,B39)</f>
        <v>4818.3161300269039</v>
      </c>
      <c r="C24" s="168">
        <f t="shared" ref="C24" si="8">SUM(C25,C28,C30,C39)</f>
        <v>4784.9221988942882</v>
      </c>
      <c r="D24" s="168">
        <f t="shared" ref="D24" si="9">SUM(D25,D28,D30,D39)</f>
        <v>4751.0583433714019</v>
      </c>
      <c r="E24" s="168">
        <f t="shared" ref="E24" si="10">SUM(E25,E28,E30,E39)</f>
        <v>4764.6014745706461</v>
      </c>
      <c r="F24" s="168">
        <f t="shared" ref="F24" si="11">SUM(F25,F28,F30,F39)</f>
        <v>4878.2821611197287</v>
      </c>
      <c r="G24" s="168">
        <f t="shared" ref="G24" si="12">SUM(G25,G28,G30,G39)</f>
        <v>4829.611230156499</v>
      </c>
      <c r="H24" s="168">
        <f t="shared" ref="H24" si="13">SUM(H25,H28,H30,H39)</f>
        <v>4913.7383185322769</v>
      </c>
      <c r="I24" s="168">
        <f t="shared" ref="I24" si="14">SUM(I25,I28,I30,I39)</f>
        <v>4770.277748139697</v>
      </c>
      <c r="J24" s="168">
        <f t="shared" ref="J24" si="15">SUM(J25,J28,J30,J39)</f>
        <v>4956.6565794046519</v>
      </c>
      <c r="K24" s="168">
        <f t="shared" ref="K24" si="16">SUM(K25,K28,K30,K39)</f>
        <v>4903.0137086007171</v>
      </c>
      <c r="L24" s="168">
        <f t="shared" ref="L24" si="17">SUM(L25,L28,L30,L39)</f>
        <v>5026.8396267577855</v>
      </c>
      <c r="M24" s="168">
        <f t="shared" ref="M24" si="18">SUM(M25,M28,M30,M39)</f>
        <v>4431.6269765974275</v>
      </c>
      <c r="N24" s="168">
        <f t="shared" ref="N24" si="19">SUM(N25,N28,N30,N39)</f>
        <v>4318.6174583434895</v>
      </c>
      <c r="O24" s="168">
        <f t="shared" ref="O24" si="20">SUM(O25,O28,O30,O39)</f>
        <v>4235.486062317761</v>
      </c>
      <c r="P24" s="168">
        <f t="shared" ref="P24" si="21">SUM(P25,P28,P30,P39)</f>
        <v>3605.7513174228952</v>
      </c>
      <c r="Q24" s="168">
        <f t="shared" ref="Q24" si="22">SUM(Q25,Q28,Q30,Q39)</f>
        <v>3485.3053238266039</v>
      </c>
    </row>
    <row r="25" spans="1:17" ht="12.9" customHeight="1" x14ac:dyDescent="0.3">
      <c r="A25" s="158" t="s">
        <v>65</v>
      </c>
      <c r="B25" s="157">
        <f t="shared" ref="B25:Q25" si="23">SUM(B26:B27)</f>
        <v>3574.5768806726055</v>
      </c>
      <c r="C25" s="157">
        <f t="shared" si="23"/>
        <v>3596.574152749025</v>
      </c>
      <c r="D25" s="157">
        <f t="shared" si="23"/>
        <v>3584.6137975973047</v>
      </c>
      <c r="E25" s="157">
        <f t="shared" si="23"/>
        <v>3621.4215903199447</v>
      </c>
      <c r="F25" s="157">
        <f t="shared" si="23"/>
        <v>3752.052245145856</v>
      </c>
      <c r="G25" s="157">
        <f t="shared" si="23"/>
        <v>3726.7138299850917</v>
      </c>
      <c r="H25" s="157">
        <f t="shared" si="23"/>
        <v>3826.0580752879041</v>
      </c>
      <c r="I25" s="157">
        <f t="shared" si="23"/>
        <v>3672.4596469388161</v>
      </c>
      <c r="J25" s="157">
        <f t="shared" si="23"/>
        <v>3826.033579921861</v>
      </c>
      <c r="K25" s="157">
        <f t="shared" si="23"/>
        <v>3798.0295805097553</v>
      </c>
      <c r="L25" s="157">
        <f t="shared" si="23"/>
        <v>3883.9815549265704</v>
      </c>
      <c r="M25" s="157">
        <f t="shared" si="23"/>
        <v>3308.3457410672818</v>
      </c>
      <c r="N25" s="157">
        <f t="shared" si="23"/>
        <v>3252.9564696279995</v>
      </c>
      <c r="O25" s="157">
        <f t="shared" si="23"/>
        <v>3191.0695656216108</v>
      </c>
      <c r="P25" s="157">
        <f t="shared" si="23"/>
        <v>2613.2424143205967</v>
      </c>
      <c r="Q25" s="157">
        <f t="shared" si="23"/>
        <v>2582.7471290848621</v>
      </c>
    </row>
    <row r="26" spans="1:17" ht="12" customHeight="1" x14ac:dyDescent="0.3">
      <c r="A26" s="23" t="s">
        <v>84</v>
      </c>
      <c r="B26" s="156">
        <v>3574.5768806726055</v>
      </c>
      <c r="C26" s="156">
        <v>3596.574152749025</v>
      </c>
      <c r="D26" s="156">
        <v>3584.6137975973047</v>
      </c>
      <c r="E26" s="156">
        <v>3621.4215903199447</v>
      </c>
      <c r="F26" s="156">
        <v>3752.052245145856</v>
      </c>
      <c r="G26" s="156">
        <v>3726.7138299850917</v>
      </c>
      <c r="H26" s="156">
        <v>3826.0580752879041</v>
      </c>
      <c r="I26" s="156">
        <v>3672.4596469388161</v>
      </c>
      <c r="J26" s="156">
        <v>3826.033579921861</v>
      </c>
      <c r="K26" s="156">
        <v>3798.0295805097553</v>
      </c>
      <c r="L26" s="156">
        <v>3883.9815549265704</v>
      </c>
      <c r="M26" s="156">
        <v>3308.3457410672818</v>
      </c>
      <c r="N26" s="156">
        <v>3252.9564696279995</v>
      </c>
      <c r="O26" s="156">
        <v>3191.0695656216108</v>
      </c>
      <c r="P26" s="156">
        <v>2613.2424143205967</v>
      </c>
      <c r="Q26" s="156">
        <v>2582.7471290848621</v>
      </c>
    </row>
    <row r="27" spans="1:17" ht="12" customHeight="1" x14ac:dyDescent="0.3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" customHeight="1" x14ac:dyDescent="0.3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3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3">
      <c r="A30" s="158" t="s">
        <v>63</v>
      </c>
      <c r="B30" s="157">
        <f t="shared" ref="B30" si="25">SUM(B31:B32,B35:B36)</f>
        <v>913.77618333495434</v>
      </c>
      <c r="C30" s="157">
        <f t="shared" ref="C30" si="26">SUM(C31:C32,C35:C36)</f>
        <v>895.11078031953491</v>
      </c>
      <c r="D30" s="157">
        <f t="shared" ref="D30" si="27">SUM(D31:D32,D35:D36)</f>
        <v>890.63574495633941</v>
      </c>
      <c r="E30" s="157">
        <f t="shared" ref="E30" si="28">SUM(E31:E32,E35:E36)</f>
        <v>856.63974833146551</v>
      </c>
      <c r="F30" s="157">
        <f t="shared" ref="F30" si="29">SUM(F31:F32,F35:F36)</f>
        <v>839.17543677069284</v>
      </c>
      <c r="G30" s="157">
        <f t="shared" ref="G30" si="30">SUM(G31:G32,G35:G36)</f>
        <v>826.07927303089707</v>
      </c>
      <c r="H30" s="157">
        <f t="shared" ref="H30" si="31">SUM(H31:H32,H35:H36)</f>
        <v>850.90325884138804</v>
      </c>
      <c r="I30" s="157">
        <f t="shared" ref="I30" si="32">SUM(I31:I32,I35:I36)</f>
        <v>876.68284954179956</v>
      </c>
      <c r="J30" s="157">
        <f t="shared" ref="J30" si="33">SUM(J31:J32,J35:J36)</f>
        <v>882.95264787194628</v>
      </c>
      <c r="K30" s="157">
        <f t="shared" ref="K30" si="34">SUM(K31:K32,K35:K36)</f>
        <v>868.34216245302559</v>
      </c>
      <c r="L30" s="157">
        <f t="shared" ref="L30" si="35">SUM(L31:L32,L35:L36)</f>
        <v>862.37804872061838</v>
      </c>
      <c r="M30" s="157">
        <f t="shared" ref="M30" si="36">SUM(M31:M32,M35:M36)</f>
        <v>861.79893740571038</v>
      </c>
      <c r="N30" s="157">
        <f t="shared" ref="N30" si="37">SUM(N31:N32,N35:N36)</f>
        <v>817.68227347837808</v>
      </c>
      <c r="O30" s="157">
        <f t="shared" ref="O30" si="38">SUM(O31:O32,O35:O36)</f>
        <v>804.56072549923374</v>
      </c>
      <c r="P30" s="157">
        <f t="shared" ref="P30" si="39">SUM(P31:P32,P35:P36)</f>
        <v>774.25064777207024</v>
      </c>
      <c r="Q30" s="157">
        <f t="shared" ref="Q30" si="40">SUM(Q31:Q32,Q35:Q36)</f>
        <v>705.34249917314708</v>
      </c>
    </row>
    <row r="31" spans="1:17" ht="12" customHeight="1" x14ac:dyDescent="0.3">
      <c r="A31" s="167" t="s">
        <v>169</v>
      </c>
      <c r="B31" s="132">
        <v>906.69362449859443</v>
      </c>
      <c r="C31" s="132">
        <v>887.60327151168451</v>
      </c>
      <c r="D31" s="132">
        <v>882.64595747839064</v>
      </c>
      <c r="E31" s="132">
        <v>848.3816019852859</v>
      </c>
      <c r="F31" s="132">
        <v>830.0143075534902</v>
      </c>
      <c r="G31" s="132">
        <v>814.52361789782162</v>
      </c>
      <c r="H31" s="132">
        <v>838.00951503377007</v>
      </c>
      <c r="I31" s="132">
        <v>860.18942851354416</v>
      </c>
      <c r="J31" s="132">
        <v>861.01090547773003</v>
      </c>
      <c r="K31" s="132">
        <v>841.4591947381914</v>
      </c>
      <c r="L31" s="132">
        <v>828.69817763350761</v>
      </c>
      <c r="M31" s="132">
        <v>823.21402684405314</v>
      </c>
      <c r="N31" s="132">
        <v>777.2617943734565</v>
      </c>
      <c r="O31" s="132">
        <v>761.83368790703923</v>
      </c>
      <c r="P31" s="132">
        <v>730.37955534657613</v>
      </c>
      <c r="Q31" s="132">
        <v>661.1418130663335</v>
      </c>
    </row>
    <row r="32" spans="1:17" ht="12" customHeight="1" x14ac:dyDescent="0.3">
      <c r="A32" s="167" t="s">
        <v>168</v>
      </c>
      <c r="B32" s="132">
        <f t="shared" ref="B32" si="41">SUM(B33:B34)</f>
        <v>7.0825588363599259</v>
      </c>
      <c r="C32" s="132">
        <f t="shared" ref="C32" si="42">SUM(C33:C34)</f>
        <v>7.5075088078503978</v>
      </c>
      <c r="D32" s="132">
        <f t="shared" ref="D32" si="43">SUM(D33:D34)</f>
        <v>7.9897874779487106</v>
      </c>
      <c r="E32" s="132">
        <f t="shared" ref="E32" si="44">SUM(E33:E34)</f>
        <v>8.2581463461795845</v>
      </c>
      <c r="F32" s="132">
        <f t="shared" ref="F32" si="45">SUM(F33:F34)</f>
        <v>9.1611292172026211</v>
      </c>
      <c r="G32" s="132">
        <f t="shared" ref="G32" si="46">SUM(G33:G34)</f>
        <v>11.555655133075485</v>
      </c>
      <c r="H32" s="132">
        <f t="shared" ref="H32" si="47">SUM(H33:H34)</f>
        <v>12.893743807617941</v>
      </c>
      <c r="I32" s="132">
        <f t="shared" ref="I32" si="48">SUM(I33:I34)</f>
        <v>16.493421028255415</v>
      </c>
      <c r="J32" s="132">
        <f t="shared" ref="J32" si="49">SUM(J33:J34)</f>
        <v>21.941742394216305</v>
      </c>
      <c r="K32" s="132">
        <f t="shared" ref="K32" si="50">SUM(K33:K34)</f>
        <v>26.882967714834233</v>
      </c>
      <c r="L32" s="132">
        <f t="shared" ref="L32" si="51">SUM(L33:L34)</f>
        <v>33.67987108711079</v>
      </c>
      <c r="M32" s="132">
        <f t="shared" ref="M32" si="52">SUM(M33:M34)</f>
        <v>38.584910561657232</v>
      </c>
      <c r="N32" s="132">
        <f t="shared" ref="N32" si="53">SUM(N33:N34)</f>
        <v>40.420479104921561</v>
      </c>
      <c r="O32" s="132">
        <f t="shared" ref="O32" si="54">SUM(O33:O34)</f>
        <v>42.727037592194527</v>
      </c>
      <c r="P32" s="132">
        <f t="shared" ref="P32" si="55">SUM(P33:P34)</f>
        <v>43.871092425494147</v>
      </c>
      <c r="Q32" s="132">
        <f t="shared" ref="Q32" si="56">SUM(Q33:Q34)</f>
        <v>44.200686106813571</v>
      </c>
    </row>
    <row r="33" spans="1:17" ht="12" customHeight="1" x14ac:dyDescent="0.3">
      <c r="A33" s="166" t="s">
        <v>57</v>
      </c>
      <c r="B33" s="165">
        <v>7.0825588363599259</v>
      </c>
      <c r="C33" s="165">
        <v>7.5075088078503978</v>
      </c>
      <c r="D33" s="165">
        <v>7.9897874779487106</v>
      </c>
      <c r="E33" s="165">
        <v>8.2581463461795845</v>
      </c>
      <c r="F33" s="165">
        <v>9.1611292172026211</v>
      </c>
      <c r="G33" s="165">
        <v>11.555655133075485</v>
      </c>
      <c r="H33" s="165">
        <v>12.893743807617941</v>
      </c>
      <c r="I33" s="165">
        <v>16.493421028255415</v>
      </c>
      <c r="J33" s="165">
        <v>21.941742394216305</v>
      </c>
      <c r="K33" s="165">
        <v>26.882967714834233</v>
      </c>
      <c r="L33" s="165">
        <v>33.67987108711079</v>
      </c>
      <c r="M33" s="165">
        <v>38.584910561657232</v>
      </c>
      <c r="N33" s="165">
        <v>40.420479104921561</v>
      </c>
      <c r="O33" s="165">
        <v>42.727037592194527</v>
      </c>
      <c r="P33" s="165">
        <v>43.871092425494147</v>
      </c>
      <c r="Q33" s="165">
        <v>44.200686106813571</v>
      </c>
    </row>
    <row r="34" spans="1:17" ht="12" customHeight="1" x14ac:dyDescent="0.3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3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3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3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3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3">
      <c r="A39" s="158" t="s">
        <v>62</v>
      </c>
      <c r="B39" s="157">
        <f t="shared" ref="B39" si="73">SUM(B40:B41)</f>
        <v>329.96306601934396</v>
      </c>
      <c r="C39" s="157">
        <f t="shared" ref="C39" si="74">SUM(C40:C41)</f>
        <v>293.23726582572783</v>
      </c>
      <c r="D39" s="157">
        <f t="shared" ref="D39" si="75">SUM(D40:D41)</f>
        <v>275.80880081775717</v>
      </c>
      <c r="E39" s="157">
        <f t="shared" ref="E39" si="76">SUM(E40:E41)</f>
        <v>286.54013591923587</v>
      </c>
      <c r="F39" s="157">
        <f t="shared" ref="F39" si="77">SUM(F40:F41)</f>
        <v>287.05447920318011</v>
      </c>
      <c r="G39" s="157">
        <f t="shared" ref="G39" si="78">SUM(G40:G41)</f>
        <v>276.8181271405104</v>
      </c>
      <c r="H39" s="157">
        <f t="shared" ref="H39" si="79">SUM(H40:H41)</f>
        <v>236.77698440298437</v>
      </c>
      <c r="I39" s="157">
        <f t="shared" ref="I39" si="80">SUM(I40:I41)</f>
        <v>221.13525165908186</v>
      </c>
      <c r="J39" s="157">
        <f t="shared" ref="J39" si="81">SUM(J40:J41)</f>
        <v>247.67035161084439</v>
      </c>
      <c r="K39" s="157">
        <f t="shared" ref="K39" si="82">SUM(K40:K41)</f>
        <v>236.64196563793578</v>
      </c>
      <c r="L39" s="157">
        <f t="shared" ref="L39" si="83">SUM(L40:L41)</f>
        <v>280.48002311059639</v>
      </c>
      <c r="M39" s="157">
        <f t="shared" ref="M39" si="84">SUM(M40:M41)</f>
        <v>261.48229812443498</v>
      </c>
      <c r="N39" s="157">
        <f t="shared" ref="N39" si="85">SUM(N40:N41)</f>
        <v>247.97871523711186</v>
      </c>
      <c r="O39" s="157">
        <f t="shared" ref="O39" si="86">SUM(O40:O41)</f>
        <v>239.85577119691698</v>
      </c>
      <c r="P39" s="157">
        <f t="shared" ref="P39" si="87">SUM(P40:P41)</f>
        <v>218.2582553302282</v>
      </c>
      <c r="Q39" s="157">
        <f t="shared" ref="Q39" si="88">SUM(Q40:Q41)</f>
        <v>197.21569556859436</v>
      </c>
    </row>
    <row r="40" spans="1:17" ht="12" customHeight="1" x14ac:dyDescent="0.3">
      <c r="A40" s="23" t="s">
        <v>57</v>
      </c>
      <c r="B40" s="156">
        <v>329.96306601934396</v>
      </c>
      <c r="C40" s="156">
        <v>293.23726582572783</v>
      </c>
      <c r="D40" s="156">
        <v>275.80880081775717</v>
      </c>
      <c r="E40" s="156">
        <v>286.54013591923587</v>
      </c>
      <c r="F40" s="156">
        <v>287.05447920318011</v>
      </c>
      <c r="G40" s="156">
        <v>276.8181271405104</v>
      </c>
      <c r="H40" s="156">
        <v>236.77698440298437</v>
      </c>
      <c r="I40" s="156">
        <v>221.13525165908186</v>
      </c>
      <c r="J40" s="156">
        <v>247.67035161084439</v>
      </c>
      <c r="K40" s="156">
        <v>236.64196563793578</v>
      </c>
      <c r="L40" s="156">
        <v>280.48002311059639</v>
      </c>
      <c r="M40" s="156">
        <v>261.48229812443498</v>
      </c>
      <c r="N40" s="156">
        <v>247.97871523711186</v>
      </c>
      <c r="O40" s="156">
        <v>239.85577119691698</v>
      </c>
      <c r="P40" s="156">
        <v>218.2582553302282</v>
      </c>
      <c r="Q40" s="156">
        <v>197.21569556859436</v>
      </c>
    </row>
    <row r="41" spans="1:17" ht="12" customHeight="1" x14ac:dyDescent="0.3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>
        <f t="shared" ref="B43" si="89">SUM(B44,B47,B49,B58)</f>
        <v>155042.38837175127</v>
      </c>
      <c r="C43" s="168">
        <f t="shared" ref="C43" si="90">SUM(C44,C47,C49,C58)</f>
        <v>170554.76489547154</v>
      </c>
      <c r="D43" s="168">
        <f t="shared" ref="D43" si="91">SUM(D44,D47,D49,D58)</f>
        <v>153702.02998140047</v>
      </c>
      <c r="E43" s="168">
        <f t="shared" ref="E43" si="92">SUM(E44,E47,E49,E58)</f>
        <v>155261.85857942802</v>
      </c>
      <c r="F43" s="168">
        <f t="shared" ref="F43" si="93">SUM(F44,F47,F49,F58)</f>
        <v>149896.62113195009</v>
      </c>
      <c r="G43" s="168">
        <f t="shared" ref="G43" si="94">SUM(G44,G47,G49,G58)</f>
        <v>146937.43121636217</v>
      </c>
      <c r="H43" s="168">
        <f t="shared" ref="H43" si="95">SUM(H44,H47,H49,H58)</f>
        <v>142514.62738343564</v>
      </c>
      <c r="I43" s="168">
        <f t="shared" ref="I43" si="96">SUM(I44,I47,I49,I58)</f>
        <v>109382.24439824124</v>
      </c>
      <c r="J43" s="168">
        <f t="shared" ref="J43" si="97">SUM(J44,J47,J49,J58)</f>
        <v>127861.91033094544</v>
      </c>
      <c r="K43" s="168">
        <f t="shared" ref="K43" si="98">SUM(K44,K47,K49,K58)</f>
        <v>115835.05765074772</v>
      </c>
      <c r="L43" s="168">
        <f t="shared" ref="L43" si="99">SUM(L44,L47,L49,L58)</f>
        <v>114587.1352794164</v>
      </c>
      <c r="M43" s="168">
        <f t="shared" ref="M43" si="100">SUM(M44,M47,M49,M58)</f>
        <v>100397.26357237564</v>
      </c>
      <c r="N43" s="168">
        <f t="shared" ref="N43" si="101">SUM(N44,N47,N49,N58)</f>
        <v>100086.96853203517</v>
      </c>
      <c r="O43" s="168">
        <f t="shared" ref="O43" si="102">SUM(O44,O47,O49,O58)</f>
        <v>101889.25270789726</v>
      </c>
      <c r="P43" s="168">
        <f t="shared" ref="P43" si="103">SUM(P44,P47,P49,P58)</f>
        <v>89002.267993902526</v>
      </c>
      <c r="Q43" s="168">
        <f t="shared" ref="Q43" si="104">SUM(Q44,Q47,Q49,Q58)</f>
        <v>92294.434572031969</v>
      </c>
    </row>
    <row r="44" spans="1:17" ht="12.9" customHeight="1" x14ac:dyDescent="0.3">
      <c r="A44" s="158" t="s">
        <v>65</v>
      </c>
      <c r="B44" s="157">
        <f t="shared" ref="B44:Q44" si="105">SUM(B45:B46)</f>
        <v>132729.69849217701</v>
      </c>
      <c r="C44" s="157">
        <f t="shared" si="105"/>
        <v>147349.94212952323</v>
      </c>
      <c r="D44" s="157">
        <f t="shared" si="105"/>
        <v>131896.30626848232</v>
      </c>
      <c r="E44" s="157">
        <f t="shared" si="105"/>
        <v>133837.64362692079</v>
      </c>
      <c r="F44" s="157">
        <f t="shared" si="105"/>
        <v>128407.86022379222</v>
      </c>
      <c r="G44" s="157">
        <f t="shared" si="105"/>
        <v>125739.72244643055</v>
      </c>
      <c r="H44" s="157">
        <f t="shared" si="105"/>
        <v>121737.20622289395</v>
      </c>
      <c r="I44" s="157">
        <f t="shared" si="105"/>
        <v>91603.214668567161</v>
      </c>
      <c r="J44" s="157">
        <f t="shared" si="105"/>
        <v>108205.4912503356</v>
      </c>
      <c r="K44" s="157">
        <f t="shared" si="105"/>
        <v>97328.488539996557</v>
      </c>
      <c r="L44" s="157">
        <f t="shared" si="105"/>
        <v>96751.676250636534</v>
      </c>
      <c r="M44" s="157">
        <f t="shared" si="105"/>
        <v>82530.20386228041</v>
      </c>
      <c r="N44" s="157">
        <f t="shared" si="105"/>
        <v>82621.326236652982</v>
      </c>
      <c r="O44" s="157">
        <f t="shared" si="105"/>
        <v>84007.82541829173</v>
      </c>
      <c r="P44" s="157">
        <f t="shared" si="105"/>
        <v>70783.828113589363</v>
      </c>
      <c r="Q44" s="157">
        <f t="shared" si="105"/>
        <v>74336.287061080118</v>
      </c>
    </row>
    <row r="45" spans="1:17" ht="12" customHeight="1" x14ac:dyDescent="0.3">
      <c r="A45" s="23" t="s">
        <v>166</v>
      </c>
      <c r="B45" s="156">
        <v>132729.69849217701</v>
      </c>
      <c r="C45" s="156">
        <v>147349.94212952323</v>
      </c>
      <c r="D45" s="156">
        <v>131896.30626848232</v>
      </c>
      <c r="E45" s="156">
        <v>133837.64362692079</v>
      </c>
      <c r="F45" s="156">
        <v>128407.86022379222</v>
      </c>
      <c r="G45" s="156">
        <v>125739.72244643055</v>
      </c>
      <c r="H45" s="156">
        <v>121737.20622289395</v>
      </c>
      <c r="I45" s="156">
        <v>91603.214668567161</v>
      </c>
      <c r="J45" s="156">
        <v>108205.4912503356</v>
      </c>
      <c r="K45" s="156">
        <v>97328.488539996557</v>
      </c>
      <c r="L45" s="156">
        <v>96751.676250636534</v>
      </c>
      <c r="M45" s="156">
        <v>82530.20386228041</v>
      </c>
      <c r="N45" s="156">
        <v>82621.326236652982</v>
      </c>
      <c r="O45" s="156">
        <v>84007.82541829173</v>
      </c>
      <c r="P45" s="156">
        <v>70783.828113589363</v>
      </c>
      <c r="Q45" s="156">
        <v>74336.287061080118</v>
      </c>
    </row>
    <row r="46" spans="1:17" ht="12" customHeight="1" x14ac:dyDescent="0.3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" customHeight="1" x14ac:dyDescent="0.3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3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3">
      <c r="A49" s="158" t="s">
        <v>63</v>
      </c>
      <c r="B49" s="157">
        <f t="shared" ref="B49" si="107">SUM(B50:B51,B54:B55)</f>
        <v>18596.235353523403</v>
      </c>
      <c r="C49" s="157">
        <f t="shared" ref="C49" si="108">SUM(C50:C51,C54:C55)</f>
        <v>19623.28323609705</v>
      </c>
      <c r="D49" s="157">
        <f t="shared" ref="D49" si="109">SUM(D50:D51,D54:D55)</f>
        <v>18610.408054474578</v>
      </c>
      <c r="E49" s="157">
        <f t="shared" ref="E49" si="110">SUM(E50:E51,E54:E55)</f>
        <v>18508.473245116329</v>
      </c>
      <c r="F49" s="157">
        <f t="shared" ref="F49" si="111">SUM(F50:F51,F54:F55)</f>
        <v>18330.413927274203</v>
      </c>
      <c r="G49" s="157">
        <f t="shared" ref="G49" si="112">SUM(G50:G51,G54:G55)</f>
        <v>18212.497352535433</v>
      </c>
      <c r="H49" s="157">
        <f t="shared" ref="H49" si="113">SUM(H50:H51,H54:H55)</f>
        <v>18202.730053269985</v>
      </c>
      <c r="I49" s="157">
        <f t="shared" ref="I49" si="114">SUM(I50:I51,I54:I55)</f>
        <v>15797.367149358641</v>
      </c>
      <c r="J49" s="157">
        <f t="shared" ref="J49" si="115">SUM(J50:J51,J54:J55)</f>
        <v>17369.069259271841</v>
      </c>
      <c r="K49" s="157">
        <f t="shared" ref="K49" si="116">SUM(K50:K51,K54:K55)</f>
        <v>16503.510105754263</v>
      </c>
      <c r="L49" s="157">
        <f t="shared" ref="L49" si="117">SUM(L50:L51,L54:L55)</f>
        <v>15748.574885442247</v>
      </c>
      <c r="M49" s="157">
        <f t="shared" ref="M49" si="118">SUM(M50:M51,M54:M55)</f>
        <v>15892.521681268865</v>
      </c>
      <c r="N49" s="157">
        <f t="shared" ref="N49" si="119">SUM(N50:N51,N54:N55)</f>
        <v>15680.843109073388</v>
      </c>
      <c r="O49" s="157">
        <f t="shared" ref="O49" si="120">SUM(O50:O51,O54:O55)</f>
        <v>15901.861979947673</v>
      </c>
      <c r="P49" s="157">
        <f t="shared" ref="P49" si="121">SUM(P50:P51,P54:P55)</f>
        <v>16372.999476661733</v>
      </c>
      <c r="Q49" s="157">
        <f t="shared" ref="Q49" si="122">SUM(Q50:Q51,Q54:Q55)</f>
        <v>16210.621795390081</v>
      </c>
    </row>
    <row r="50" spans="1:17" ht="12" customHeight="1" x14ac:dyDescent="0.3">
      <c r="A50" s="167" t="s">
        <v>165</v>
      </c>
      <c r="B50" s="132">
        <v>18090.654518517134</v>
      </c>
      <c r="C50" s="132">
        <v>18998.353706074453</v>
      </c>
      <c r="D50" s="132">
        <v>17929.415015933355</v>
      </c>
      <c r="E50" s="132">
        <v>17640.833740920589</v>
      </c>
      <c r="F50" s="132">
        <v>17484.067472264171</v>
      </c>
      <c r="G50" s="132">
        <v>17202.368848408372</v>
      </c>
      <c r="H50" s="132">
        <v>16985.259902223552</v>
      </c>
      <c r="I50" s="132">
        <v>14696.435122313635</v>
      </c>
      <c r="J50" s="132">
        <v>15870.028999771703</v>
      </c>
      <c r="K50" s="132">
        <v>14830.988424955411</v>
      </c>
      <c r="L50" s="132">
        <v>13974.106016529955</v>
      </c>
      <c r="M50" s="132">
        <v>13827.776024612573</v>
      </c>
      <c r="N50" s="132">
        <v>13518.878848288983</v>
      </c>
      <c r="O50" s="132">
        <v>13563.265749416099</v>
      </c>
      <c r="P50" s="132">
        <v>13919.53380410201</v>
      </c>
      <c r="Q50" s="132">
        <v>13671.377405244975</v>
      </c>
    </row>
    <row r="51" spans="1:17" ht="12" customHeight="1" x14ac:dyDescent="0.3">
      <c r="A51" s="167" t="s">
        <v>164</v>
      </c>
      <c r="B51" s="132">
        <f t="shared" ref="B51" si="123">SUM(B52:B53)</f>
        <v>505.58083500626748</v>
      </c>
      <c r="C51" s="132">
        <f t="shared" ref="C51" si="124">SUM(C52:C53)</f>
        <v>624.92953002259856</v>
      </c>
      <c r="D51" s="132">
        <f t="shared" ref="D51" si="125">SUM(D52:D53)</f>
        <v>680.99303854122422</v>
      </c>
      <c r="E51" s="132">
        <f t="shared" ref="E51" si="126">SUM(E52:E53)</f>
        <v>867.63950419573894</v>
      </c>
      <c r="F51" s="132">
        <f t="shared" ref="F51" si="127">SUM(F52:F53)</f>
        <v>846.34645501003354</v>
      </c>
      <c r="G51" s="132">
        <f t="shared" ref="G51" si="128">SUM(G52:G53)</f>
        <v>1010.1285041270602</v>
      </c>
      <c r="H51" s="132">
        <f t="shared" ref="H51" si="129">SUM(H52:H53)</f>
        <v>1217.4701510464324</v>
      </c>
      <c r="I51" s="132">
        <f t="shared" ref="I51" si="130">SUM(I52:I53)</f>
        <v>1100.9320270450069</v>
      </c>
      <c r="J51" s="132">
        <f t="shared" ref="J51" si="131">SUM(J52:J53)</f>
        <v>1499.0402595001378</v>
      </c>
      <c r="K51" s="132">
        <f t="shared" ref="K51" si="132">SUM(K52:K53)</f>
        <v>1672.5216807988518</v>
      </c>
      <c r="L51" s="132">
        <f t="shared" ref="L51" si="133">SUM(L52:L53)</f>
        <v>1774.4688689122916</v>
      </c>
      <c r="M51" s="132">
        <f t="shared" ref="M51" si="134">SUM(M52:M53)</f>
        <v>2064.7456566562923</v>
      </c>
      <c r="N51" s="132">
        <f t="shared" ref="N51" si="135">SUM(N52:N53)</f>
        <v>2161.9642607844057</v>
      </c>
      <c r="O51" s="132">
        <f t="shared" ref="O51" si="136">SUM(O52:O53)</f>
        <v>2338.5962305315729</v>
      </c>
      <c r="P51" s="132">
        <f t="shared" ref="P51" si="137">SUM(P52:P53)</f>
        <v>2453.4656725597233</v>
      </c>
      <c r="Q51" s="132">
        <f t="shared" ref="Q51" si="138">SUM(Q52:Q53)</f>
        <v>2539.2443901451056</v>
      </c>
    </row>
    <row r="52" spans="1:17" ht="12" customHeight="1" x14ac:dyDescent="0.3">
      <c r="A52" s="166" t="s">
        <v>163</v>
      </c>
      <c r="B52" s="165">
        <v>505.58083500626748</v>
      </c>
      <c r="C52" s="165">
        <v>624.92953002259856</v>
      </c>
      <c r="D52" s="165">
        <v>680.99303854122422</v>
      </c>
      <c r="E52" s="165">
        <v>867.63950419573894</v>
      </c>
      <c r="F52" s="165">
        <v>846.34645501003354</v>
      </c>
      <c r="G52" s="165">
        <v>1010.1285041270602</v>
      </c>
      <c r="H52" s="165">
        <v>1217.4701510464324</v>
      </c>
      <c r="I52" s="165">
        <v>1100.9320270450069</v>
      </c>
      <c r="J52" s="165">
        <v>1499.0402595001378</v>
      </c>
      <c r="K52" s="165">
        <v>1672.5216807988518</v>
      </c>
      <c r="L52" s="165">
        <v>1774.4688689122916</v>
      </c>
      <c r="M52" s="165">
        <v>2064.7456566562923</v>
      </c>
      <c r="N52" s="165">
        <v>2161.9642607844057</v>
      </c>
      <c r="O52" s="165">
        <v>2338.5962305315729</v>
      </c>
      <c r="P52" s="165">
        <v>2453.4656725597233</v>
      </c>
      <c r="Q52" s="165">
        <v>2539.2443901451056</v>
      </c>
    </row>
    <row r="53" spans="1:17" ht="12" customHeight="1" x14ac:dyDescent="0.3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3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3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3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3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3">
      <c r="A58" s="158" t="s">
        <v>62</v>
      </c>
      <c r="B58" s="157">
        <f t="shared" ref="B58" si="155">SUM(B59:B60)</f>
        <v>3716.4545260508685</v>
      </c>
      <c r="C58" s="157">
        <f t="shared" ref="C58" si="156">SUM(C59:C60)</f>
        <v>3581.5395298512594</v>
      </c>
      <c r="D58" s="157">
        <f t="shared" ref="D58" si="157">SUM(D59:D60)</f>
        <v>3195.3156584435842</v>
      </c>
      <c r="E58" s="157">
        <f t="shared" ref="E58" si="158">SUM(E59:E60)</f>
        <v>2915.7417073909046</v>
      </c>
      <c r="F58" s="157">
        <f t="shared" ref="F58" si="159">SUM(F59:F60)</f>
        <v>3158.3469808836517</v>
      </c>
      <c r="G58" s="157">
        <f t="shared" ref="G58" si="160">SUM(G59:G60)</f>
        <v>2985.2114173961859</v>
      </c>
      <c r="H58" s="157">
        <f t="shared" ref="H58" si="161">SUM(H59:H60)</f>
        <v>2574.6911072717144</v>
      </c>
      <c r="I58" s="157">
        <f t="shared" ref="I58" si="162">SUM(I59:I60)</f>
        <v>1981.662580315437</v>
      </c>
      <c r="J58" s="157">
        <f t="shared" ref="J58" si="163">SUM(J59:J60)</f>
        <v>2287.3498213379926</v>
      </c>
      <c r="K58" s="157">
        <f t="shared" ref="K58" si="164">SUM(K59:K60)</f>
        <v>2003.0590049969092</v>
      </c>
      <c r="L58" s="157">
        <f t="shared" ref="L58" si="165">SUM(L59:L60)</f>
        <v>2086.8841433376169</v>
      </c>
      <c r="M58" s="157">
        <f t="shared" ref="M58" si="166">SUM(M59:M60)</f>
        <v>1974.5380288263734</v>
      </c>
      <c r="N58" s="157">
        <f t="shared" ref="N58" si="167">SUM(N59:N60)</f>
        <v>1784.7991863088021</v>
      </c>
      <c r="O58" s="157">
        <f t="shared" ref="O58" si="168">SUM(O59:O60)</f>
        <v>1979.5653096578651</v>
      </c>
      <c r="P58" s="157">
        <f t="shared" ref="P58" si="169">SUM(P59:P60)</f>
        <v>1845.4404036514256</v>
      </c>
      <c r="Q58" s="157">
        <f t="shared" ref="Q58" si="170">SUM(Q59:Q60)</f>
        <v>1747.5257155617755</v>
      </c>
    </row>
    <row r="59" spans="1:17" ht="12" customHeight="1" x14ac:dyDescent="0.3">
      <c r="A59" s="23" t="s">
        <v>57</v>
      </c>
      <c r="B59" s="156">
        <v>3716.4545260508685</v>
      </c>
      <c r="C59" s="156">
        <v>3581.5395298512594</v>
      </c>
      <c r="D59" s="156">
        <v>3195.3156584435842</v>
      </c>
      <c r="E59" s="156">
        <v>2915.7417073909046</v>
      </c>
      <c r="F59" s="156">
        <v>3158.3469808836517</v>
      </c>
      <c r="G59" s="156">
        <v>2985.2114173961859</v>
      </c>
      <c r="H59" s="156">
        <v>2574.6911072717144</v>
      </c>
      <c r="I59" s="156">
        <v>1981.662580315437</v>
      </c>
      <c r="J59" s="156">
        <v>2287.3498213379926</v>
      </c>
      <c r="K59" s="156">
        <v>2003.0590049969092</v>
      </c>
      <c r="L59" s="156">
        <v>2086.8841433376169</v>
      </c>
      <c r="M59" s="156">
        <v>1974.5380288263734</v>
      </c>
      <c r="N59" s="156">
        <v>1784.7991863088021</v>
      </c>
      <c r="O59" s="156">
        <v>1979.5653096578651</v>
      </c>
      <c r="P59" s="156">
        <v>1845.4404036514256</v>
      </c>
      <c r="Q59" s="156">
        <v>1747.5257155617755</v>
      </c>
    </row>
    <row r="60" spans="1:17" ht="12" customHeight="1" x14ac:dyDescent="0.3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>
        <f>SUM(B63,B66,B68,B77)</f>
        <v>255493.012082197</v>
      </c>
      <c r="C62" s="168">
        <f t="shared" ref="C62:Q62" si="171">SUM(C63,C66,C68,C77)</f>
        <v>267348.51358149317</v>
      </c>
      <c r="D62" s="168">
        <f t="shared" si="171"/>
        <v>265961.61706010706</v>
      </c>
      <c r="E62" s="168">
        <f t="shared" si="171"/>
        <v>277164.45734914549</v>
      </c>
      <c r="F62" s="168">
        <f t="shared" si="171"/>
        <v>281984.04222594789</v>
      </c>
      <c r="G62" s="168">
        <f t="shared" si="171"/>
        <v>277917.20664747432</v>
      </c>
      <c r="H62" s="168">
        <f t="shared" si="171"/>
        <v>270346.73734024947</v>
      </c>
      <c r="I62" s="168">
        <f t="shared" si="171"/>
        <v>251578.03627576592</v>
      </c>
      <c r="J62" s="168">
        <f t="shared" si="171"/>
        <v>261224.6047433138</v>
      </c>
      <c r="K62" s="168">
        <f t="shared" si="171"/>
        <v>260348.52860386754</v>
      </c>
      <c r="L62" s="168">
        <f t="shared" si="171"/>
        <v>286452.62290227297</v>
      </c>
      <c r="M62" s="168">
        <f t="shared" si="171"/>
        <v>238896.81080929143</v>
      </c>
      <c r="N62" s="168">
        <f t="shared" si="171"/>
        <v>258394.85462825326</v>
      </c>
      <c r="O62" s="168">
        <f t="shared" si="171"/>
        <v>260872.10007402982</v>
      </c>
      <c r="P62" s="168">
        <f t="shared" si="171"/>
        <v>214654.03808978983</v>
      </c>
      <c r="Q62" s="168">
        <f t="shared" si="171"/>
        <v>228855.46686943335</v>
      </c>
    </row>
    <row r="63" spans="1:17" ht="12.9" customHeight="1" x14ac:dyDescent="0.3">
      <c r="A63" s="158" t="s">
        <v>65</v>
      </c>
      <c r="B63" s="157">
        <f t="shared" ref="B63:Q63" si="172">SUM(B64:B65)</f>
        <v>198670.62027607003</v>
      </c>
      <c r="C63" s="157">
        <f t="shared" si="172"/>
        <v>209992.2121848377</v>
      </c>
      <c r="D63" s="157">
        <f t="shared" si="172"/>
        <v>206505.67780786357</v>
      </c>
      <c r="E63" s="157">
        <f t="shared" si="172"/>
        <v>216115.86756523911</v>
      </c>
      <c r="F63" s="157">
        <f t="shared" si="172"/>
        <v>219202.12251177794</v>
      </c>
      <c r="G63" s="157">
        <f t="shared" si="172"/>
        <v>214753.51759574728</v>
      </c>
      <c r="H63" s="157">
        <f t="shared" si="172"/>
        <v>207126.66220427252</v>
      </c>
      <c r="I63" s="157">
        <f t="shared" si="172"/>
        <v>187599.81514510166</v>
      </c>
      <c r="J63" s="157">
        <f t="shared" si="172"/>
        <v>197836.55904629707</v>
      </c>
      <c r="K63" s="157">
        <f t="shared" si="172"/>
        <v>195493.86358586277</v>
      </c>
      <c r="L63" s="157">
        <f t="shared" si="172"/>
        <v>219470.17598673142</v>
      </c>
      <c r="M63" s="157">
        <f t="shared" si="172"/>
        <v>172992.52089484301</v>
      </c>
      <c r="N63" s="157">
        <f t="shared" si="172"/>
        <v>190650.32389879628</v>
      </c>
      <c r="O63" s="157">
        <f t="shared" si="172"/>
        <v>194036.13411169359</v>
      </c>
      <c r="P63" s="157">
        <f t="shared" si="172"/>
        <v>149565.28960818468</v>
      </c>
      <c r="Q63" s="157">
        <f t="shared" si="172"/>
        <v>163458.50707913659</v>
      </c>
    </row>
    <row r="64" spans="1:17" ht="12" customHeight="1" x14ac:dyDescent="0.3">
      <c r="A64" s="23" t="s">
        <v>161</v>
      </c>
      <c r="B64" s="156">
        <v>198670.62027607003</v>
      </c>
      <c r="C64" s="156">
        <v>209992.2121848377</v>
      </c>
      <c r="D64" s="156">
        <v>206505.67780786357</v>
      </c>
      <c r="E64" s="156">
        <v>216115.86756523911</v>
      </c>
      <c r="F64" s="156">
        <v>219202.12251177794</v>
      </c>
      <c r="G64" s="156">
        <v>214753.51759574728</v>
      </c>
      <c r="H64" s="156">
        <v>207126.66220427252</v>
      </c>
      <c r="I64" s="156">
        <v>187599.81514510166</v>
      </c>
      <c r="J64" s="156">
        <v>197836.55904629707</v>
      </c>
      <c r="K64" s="156">
        <v>195493.86358586277</v>
      </c>
      <c r="L64" s="156">
        <v>219470.17598673142</v>
      </c>
      <c r="M64" s="156">
        <v>172992.52089484301</v>
      </c>
      <c r="N64" s="156">
        <v>190650.32389879628</v>
      </c>
      <c r="O64" s="156">
        <v>194036.13411169359</v>
      </c>
      <c r="P64" s="156">
        <v>149565.28960818468</v>
      </c>
      <c r="Q64" s="156">
        <v>163458.50707913659</v>
      </c>
    </row>
    <row r="65" spans="1:17" ht="12" customHeight="1" x14ac:dyDescent="0.3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" customHeight="1" x14ac:dyDescent="0.3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3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3">
      <c r="A68" s="158" t="s">
        <v>63</v>
      </c>
      <c r="B68" s="157">
        <f>SUM(B69:B70,B73:B74)</f>
        <v>39751.768503345571</v>
      </c>
      <c r="C68" s="157">
        <f t="shared" ref="C68:Q68" si="174">SUM(C69:C70,C73:C74)</f>
        <v>40128.222814736633</v>
      </c>
      <c r="D68" s="157">
        <f t="shared" si="174"/>
        <v>41185.239752605397</v>
      </c>
      <c r="E68" s="157">
        <f t="shared" si="174"/>
        <v>42077.039507224988</v>
      </c>
      <c r="F68" s="157">
        <f t="shared" si="174"/>
        <v>43121.58629096717</v>
      </c>
      <c r="G68" s="157">
        <f t="shared" si="174"/>
        <v>43028.229379528893</v>
      </c>
      <c r="H68" s="157">
        <f t="shared" si="174"/>
        <v>42905.121319875747</v>
      </c>
      <c r="I68" s="157">
        <f t="shared" si="174"/>
        <v>43231.008008588346</v>
      </c>
      <c r="J68" s="157">
        <f t="shared" si="174"/>
        <v>42749.725967007056</v>
      </c>
      <c r="K68" s="157">
        <f t="shared" si="174"/>
        <v>43553.999294580339</v>
      </c>
      <c r="L68" s="157">
        <f t="shared" si="174"/>
        <v>44919.177347127392</v>
      </c>
      <c r="M68" s="157">
        <f t="shared" si="174"/>
        <v>44033.08233706047</v>
      </c>
      <c r="N68" s="157">
        <f t="shared" si="174"/>
        <v>45303.759830078328</v>
      </c>
      <c r="O68" s="157">
        <f t="shared" si="174"/>
        <v>44653.147806008288</v>
      </c>
      <c r="P68" s="157">
        <f t="shared" si="174"/>
        <v>43342.022630518572</v>
      </c>
      <c r="Q68" s="157">
        <f t="shared" si="174"/>
        <v>43271.065723498308</v>
      </c>
    </row>
    <row r="69" spans="1:17" ht="12" customHeight="1" x14ac:dyDescent="0.3">
      <c r="A69" s="167" t="s">
        <v>160</v>
      </c>
      <c r="B69" s="132">
        <v>39153.228001546915</v>
      </c>
      <c r="C69" s="132">
        <v>39400.732120382156</v>
      </c>
      <c r="D69" s="132">
        <v>40320.827673636682</v>
      </c>
      <c r="E69" s="132">
        <v>40963.211045012751</v>
      </c>
      <c r="F69" s="132">
        <v>41935.840544682324</v>
      </c>
      <c r="G69" s="132">
        <v>41644.737883160429</v>
      </c>
      <c r="H69" s="132">
        <v>41363.67830384936</v>
      </c>
      <c r="I69" s="132">
        <v>41432.0086581879</v>
      </c>
      <c r="J69" s="132">
        <v>40737.593019541673</v>
      </c>
      <c r="K69" s="132">
        <v>41085.08975643279</v>
      </c>
      <c r="L69" s="132">
        <v>42071.887306449025</v>
      </c>
      <c r="M69" s="132">
        <v>40883.08000669469</v>
      </c>
      <c r="N69" s="132">
        <v>41866.843935742414</v>
      </c>
      <c r="O69" s="132">
        <v>40999.657582781889</v>
      </c>
      <c r="P69" s="132">
        <v>39744.19956694459</v>
      </c>
      <c r="Q69" s="132">
        <v>39362.438605348427</v>
      </c>
    </row>
    <row r="70" spans="1:17" ht="12" customHeight="1" x14ac:dyDescent="0.3">
      <c r="A70" s="167" t="s">
        <v>159</v>
      </c>
      <c r="B70" s="132">
        <f>SUM(B71:B72)</f>
        <v>598.54050179865737</v>
      </c>
      <c r="C70" s="132">
        <f t="shared" ref="C70:Q70" si="175">SUM(C71:C72)</f>
        <v>727.49069435447791</v>
      </c>
      <c r="D70" s="132">
        <f t="shared" si="175"/>
        <v>864.41207896871583</v>
      </c>
      <c r="E70" s="132">
        <f t="shared" si="175"/>
        <v>1113.828462212238</v>
      </c>
      <c r="F70" s="132">
        <f t="shared" si="175"/>
        <v>1185.7457462848486</v>
      </c>
      <c r="G70" s="132">
        <f t="shared" si="175"/>
        <v>1383.4914963684671</v>
      </c>
      <c r="H70" s="132">
        <f t="shared" si="175"/>
        <v>1541.4430160263837</v>
      </c>
      <c r="I70" s="132">
        <f t="shared" si="175"/>
        <v>1798.9993504004485</v>
      </c>
      <c r="J70" s="132">
        <f t="shared" si="175"/>
        <v>2012.1329474653846</v>
      </c>
      <c r="K70" s="132">
        <f t="shared" si="175"/>
        <v>2468.9095381475458</v>
      </c>
      <c r="L70" s="132">
        <f t="shared" si="175"/>
        <v>2847.2900406783633</v>
      </c>
      <c r="M70" s="132">
        <f t="shared" si="175"/>
        <v>3150.0023303657831</v>
      </c>
      <c r="N70" s="132">
        <f t="shared" si="175"/>
        <v>3436.9158943359153</v>
      </c>
      <c r="O70" s="132">
        <f t="shared" si="175"/>
        <v>3653.4902232264021</v>
      </c>
      <c r="P70" s="132">
        <f t="shared" si="175"/>
        <v>3597.8230635739797</v>
      </c>
      <c r="Q70" s="132">
        <f t="shared" si="175"/>
        <v>3908.6271181498819</v>
      </c>
    </row>
    <row r="71" spans="1:17" ht="12" customHeight="1" x14ac:dyDescent="0.3">
      <c r="A71" s="166" t="s">
        <v>109</v>
      </c>
      <c r="B71" s="165">
        <v>598.54050179865737</v>
      </c>
      <c r="C71" s="165">
        <v>727.49069435447791</v>
      </c>
      <c r="D71" s="165">
        <v>864.41207896871583</v>
      </c>
      <c r="E71" s="165">
        <v>1113.828462212238</v>
      </c>
      <c r="F71" s="165">
        <v>1185.7457462848486</v>
      </c>
      <c r="G71" s="165">
        <v>1383.4914963684671</v>
      </c>
      <c r="H71" s="165">
        <v>1541.4430160263837</v>
      </c>
      <c r="I71" s="165">
        <v>1798.9993504004485</v>
      </c>
      <c r="J71" s="165">
        <v>2012.1329474653846</v>
      </c>
      <c r="K71" s="165">
        <v>2468.9095381475458</v>
      </c>
      <c r="L71" s="165">
        <v>2847.2900406783633</v>
      </c>
      <c r="M71" s="165">
        <v>3150.0023303657831</v>
      </c>
      <c r="N71" s="165">
        <v>3436.9158943359153</v>
      </c>
      <c r="O71" s="165">
        <v>3653.4902232264021</v>
      </c>
      <c r="P71" s="165">
        <v>3597.8230635739797</v>
      </c>
      <c r="Q71" s="165">
        <v>3908.6271181498819</v>
      </c>
    </row>
    <row r="72" spans="1:17" ht="12" customHeight="1" x14ac:dyDescent="0.3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3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3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3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3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3">
      <c r="A77" s="158" t="s">
        <v>62</v>
      </c>
      <c r="B77" s="157">
        <f>SUM(B78:B79)</f>
        <v>17070.623302781409</v>
      </c>
      <c r="C77" s="157">
        <f t="shared" ref="C77:Q77" si="177">SUM(C78:C79)</f>
        <v>17228.078581918824</v>
      </c>
      <c r="D77" s="157">
        <f t="shared" si="177"/>
        <v>18270.699499638125</v>
      </c>
      <c r="E77" s="157">
        <f t="shared" si="177"/>
        <v>18971.55027668141</v>
      </c>
      <c r="F77" s="157">
        <f t="shared" si="177"/>
        <v>19660.333423202788</v>
      </c>
      <c r="G77" s="157">
        <f t="shared" si="177"/>
        <v>20135.459672198143</v>
      </c>
      <c r="H77" s="157">
        <f t="shared" si="177"/>
        <v>20314.953816101181</v>
      </c>
      <c r="I77" s="157">
        <f t="shared" si="177"/>
        <v>20747.213122075922</v>
      </c>
      <c r="J77" s="157">
        <f t="shared" si="177"/>
        <v>20638.319730009687</v>
      </c>
      <c r="K77" s="157">
        <f t="shared" si="177"/>
        <v>21300.66572342443</v>
      </c>
      <c r="L77" s="157">
        <f t="shared" si="177"/>
        <v>22063.269568414118</v>
      </c>
      <c r="M77" s="157">
        <f t="shared" si="177"/>
        <v>21871.207577387948</v>
      </c>
      <c r="N77" s="157">
        <f t="shared" si="177"/>
        <v>22440.770899378651</v>
      </c>
      <c r="O77" s="157">
        <f t="shared" si="177"/>
        <v>22182.81815632795</v>
      </c>
      <c r="P77" s="157">
        <f t="shared" si="177"/>
        <v>21746.725851086587</v>
      </c>
      <c r="Q77" s="157">
        <f t="shared" si="177"/>
        <v>22125.894066798435</v>
      </c>
    </row>
    <row r="78" spans="1:17" ht="12" customHeight="1" x14ac:dyDescent="0.3">
      <c r="A78" s="23" t="s">
        <v>109</v>
      </c>
      <c r="B78" s="156">
        <v>17070.623302781409</v>
      </c>
      <c r="C78" s="156">
        <v>17228.078581918824</v>
      </c>
      <c r="D78" s="156">
        <v>18270.699499638125</v>
      </c>
      <c r="E78" s="156">
        <v>18971.55027668141</v>
      </c>
      <c r="F78" s="156">
        <v>19660.333423202788</v>
      </c>
      <c r="G78" s="156">
        <v>20135.459672198143</v>
      </c>
      <c r="H78" s="156">
        <v>20314.953816101181</v>
      </c>
      <c r="I78" s="156">
        <v>20747.213122075922</v>
      </c>
      <c r="J78" s="156">
        <v>20638.319730009687</v>
      </c>
      <c r="K78" s="156">
        <v>21300.66572342443</v>
      </c>
      <c r="L78" s="156">
        <v>22063.269568414118</v>
      </c>
      <c r="M78" s="156">
        <v>21871.207577387948</v>
      </c>
      <c r="N78" s="156">
        <v>22440.770899378651</v>
      </c>
      <c r="O78" s="156">
        <v>22182.81815632795</v>
      </c>
      <c r="P78" s="156">
        <v>21746.725851086587</v>
      </c>
      <c r="Q78" s="156">
        <v>22125.894066798435</v>
      </c>
    </row>
    <row r="79" spans="1:17" ht="12" customHeight="1" x14ac:dyDescent="0.3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>
        <f>SUM(B82,B85,B87,B100)</f>
        <v>7213.2835340115125</v>
      </c>
      <c r="C81" s="168">
        <f t="shared" ref="C81:Q81" si="178">SUM(C82,C85,C87,C100)</f>
        <v>6930.9829594119819</v>
      </c>
      <c r="D81" s="168">
        <f t="shared" si="178"/>
        <v>7002.6096430687039</v>
      </c>
      <c r="E81" s="168">
        <f t="shared" si="178"/>
        <v>7293.0691355072213</v>
      </c>
      <c r="F81" s="168">
        <f t="shared" si="178"/>
        <v>7177.4913569615765</v>
      </c>
      <c r="G81" s="168">
        <f t="shared" si="178"/>
        <v>7163.3062509224437</v>
      </c>
      <c r="H81" s="168">
        <f t="shared" si="178"/>
        <v>6522.494269132897</v>
      </c>
      <c r="I81" s="168">
        <f t="shared" si="178"/>
        <v>6375.3365552853265</v>
      </c>
      <c r="J81" s="168">
        <f t="shared" si="178"/>
        <v>6203.9146105216787</v>
      </c>
      <c r="K81" s="168">
        <f t="shared" si="178"/>
        <v>6014.6124701545687</v>
      </c>
      <c r="L81" s="168">
        <f t="shared" si="178"/>
        <v>6130.6733636435047</v>
      </c>
      <c r="M81" s="168">
        <f t="shared" si="178"/>
        <v>5471.0003917485465</v>
      </c>
      <c r="N81" s="168">
        <f t="shared" si="178"/>
        <v>5330.8784050618251</v>
      </c>
      <c r="O81" s="168">
        <f t="shared" si="178"/>
        <v>5404.7507764616448</v>
      </c>
      <c r="P81" s="168">
        <f t="shared" si="178"/>
        <v>5037.782410994766</v>
      </c>
      <c r="Q81" s="168">
        <f t="shared" si="178"/>
        <v>4950.0470572012855</v>
      </c>
    </row>
    <row r="82" spans="1:17" ht="12.9" customHeight="1" x14ac:dyDescent="0.3">
      <c r="A82" s="158" t="s">
        <v>65</v>
      </c>
      <c r="B82" s="157">
        <f t="shared" ref="B82:Q82" si="179">SUM(B83:B84)</f>
        <v>0</v>
      </c>
      <c r="C82" s="157">
        <f t="shared" si="179"/>
        <v>21.623236721394054</v>
      </c>
      <c r="D82" s="157">
        <f t="shared" si="179"/>
        <v>21.500598102143165</v>
      </c>
      <c r="E82" s="157">
        <f t="shared" si="179"/>
        <v>21.500451686230189</v>
      </c>
      <c r="F82" s="157">
        <f t="shared" si="179"/>
        <v>21.500493887044712</v>
      </c>
      <c r="G82" s="157">
        <f t="shared" si="179"/>
        <v>21.406054383558825</v>
      </c>
      <c r="H82" s="157">
        <f t="shared" si="179"/>
        <v>21.230124637369371</v>
      </c>
      <c r="I82" s="157">
        <f t="shared" si="179"/>
        <v>21.053548644225515</v>
      </c>
      <c r="J82" s="157">
        <f t="shared" si="179"/>
        <v>14.541309105097877</v>
      </c>
      <c r="K82" s="157">
        <f t="shared" si="179"/>
        <v>14.109133128324233</v>
      </c>
      <c r="L82" s="157">
        <f t="shared" si="179"/>
        <v>19.20439071140602</v>
      </c>
      <c r="M82" s="157">
        <f t="shared" si="179"/>
        <v>18.286360554881536</v>
      </c>
      <c r="N82" s="157">
        <f t="shared" si="179"/>
        <v>19.56822017362617</v>
      </c>
      <c r="O82" s="157">
        <f t="shared" si="179"/>
        <v>25.520270545071373</v>
      </c>
      <c r="P82" s="157">
        <f t="shared" si="179"/>
        <v>24.136674146191947</v>
      </c>
      <c r="Q82" s="157">
        <f t="shared" si="179"/>
        <v>21.525577145669111</v>
      </c>
    </row>
    <row r="83" spans="1:17" ht="12" customHeight="1" x14ac:dyDescent="0.3">
      <c r="A83" s="23" t="s">
        <v>157</v>
      </c>
      <c r="B83" s="156">
        <v>0</v>
      </c>
      <c r="C83" s="156">
        <v>21.623236721394054</v>
      </c>
      <c r="D83" s="156">
        <v>21.500598102143165</v>
      </c>
      <c r="E83" s="156">
        <v>21.500451686230189</v>
      </c>
      <c r="F83" s="156">
        <v>21.500493887044712</v>
      </c>
      <c r="G83" s="156">
        <v>21.406054383558825</v>
      </c>
      <c r="H83" s="156">
        <v>21.230124637369371</v>
      </c>
      <c r="I83" s="156">
        <v>21.053548644225515</v>
      </c>
      <c r="J83" s="156">
        <v>14.541309105097877</v>
      </c>
      <c r="K83" s="156">
        <v>14.109133128324233</v>
      </c>
      <c r="L83" s="156">
        <v>19.20439071140602</v>
      </c>
      <c r="M83" s="156">
        <v>18.286360554881536</v>
      </c>
      <c r="N83" s="156">
        <v>19.56822017362617</v>
      </c>
      <c r="O83" s="156">
        <v>25.520270545071373</v>
      </c>
      <c r="P83" s="156">
        <v>24.136674146191947</v>
      </c>
      <c r="Q83" s="156">
        <v>21.525577145669111</v>
      </c>
    </row>
    <row r="84" spans="1:17" ht="12" customHeight="1" x14ac:dyDescent="0.3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" customHeight="1" x14ac:dyDescent="0.3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3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3">
      <c r="A87" s="158" t="s">
        <v>63</v>
      </c>
      <c r="B87" s="157">
        <f>SUM(B88:B89,B92:B93,B96:B97)</f>
        <v>4003.1987699305787</v>
      </c>
      <c r="C87" s="157">
        <f t="shared" ref="C87:Q87" si="181">SUM(C88:C89,C92:C93,C96:C97)</f>
        <v>3977.1189655863386</v>
      </c>
      <c r="D87" s="157">
        <f t="shared" si="181"/>
        <v>3957.6121198247461</v>
      </c>
      <c r="E87" s="157">
        <f t="shared" si="181"/>
        <v>3849.823608819815</v>
      </c>
      <c r="F87" s="157">
        <f t="shared" si="181"/>
        <v>3716.8008077463419</v>
      </c>
      <c r="G87" s="157">
        <f t="shared" si="181"/>
        <v>3610.4145792639624</v>
      </c>
      <c r="H87" s="157">
        <f t="shared" si="181"/>
        <v>3237.3803461162975</v>
      </c>
      <c r="I87" s="157">
        <f t="shared" si="181"/>
        <v>3043.3051778912295</v>
      </c>
      <c r="J87" s="157">
        <f t="shared" si="181"/>
        <v>2798.3183073336832</v>
      </c>
      <c r="K87" s="157">
        <f t="shared" si="181"/>
        <v>2564.9734053722691</v>
      </c>
      <c r="L87" s="157">
        <f t="shared" si="181"/>
        <v>2465.5570178233611</v>
      </c>
      <c r="M87" s="157">
        <f t="shared" si="181"/>
        <v>2060.732846378879</v>
      </c>
      <c r="N87" s="157">
        <f t="shared" si="181"/>
        <v>1870.3967639341413</v>
      </c>
      <c r="O87" s="157">
        <f t="shared" si="181"/>
        <v>1836.4836440038625</v>
      </c>
      <c r="P87" s="157">
        <f t="shared" si="181"/>
        <v>1597.2240803368759</v>
      </c>
      <c r="Q87" s="157">
        <f t="shared" si="181"/>
        <v>1516.9370288149707</v>
      </c>
    </row>
    <row r="88" spans="1:17" ht="12" customHeight="1" x14ac:dyDescent="0.3">
      <c r="A88" s="167" t="s">
        <v>156</v>
      </c>
      <c r="B88" s="132">
        <v>0</v>
      </c>
      <c r="C88" s="132">
        <v>1.3987763988097606</v>
      </c>
      <c r="D88" s="132">
        <v>1.5169614290925946</v>
      </c>
      <c r="E88" s="132">
        <v>1.5129174278373279</v>
      </c>
      <c r="F88" s="132">
        <v>1.5073154116349847</v>
      </c>
      <c r="G88" s="132">
        <v>1.7554605290181682</v>
      </c>
      <c r="H88" s="132">
        <v>1.8202041691862987</v>
      </c>
      <c r="I88" s="132">
        <v>1.9969463665479499</v>
      </c>
      <c r="J88" s="132">
        <v>1.5487610265797709</v>
      </c>
      <c r="K88" s="132">
        <v>1.6090824114274278</v>
      </c>
      <c r="L88" s="132">
        <v>1.9207603223435563</v>
      </c>
      <c r="M88" s="132">
        <v>2.6235390452494709</v>
      </c>
      <c r="N88" s="132">
        <v>2.3538335019026362</v>
      </c>
      <c r="O88" s="132">
        <v>3.0695901949207691</v>
      </c>
      <c r="P88" s="132">
        <v>3.871161964986229</v>
      </c>
      <c r="Q88" s="132">
        <v>3.2007716780057955</v>
      </c>
    </row>
    <row r="89" spans="1:17" ht="12" customHeight="1" x14ac:dyDescent="0.3">
      <c r="A89" s="167" t="s">
        <v>155</v>
      </c>
      <c r="B89" s="132">
        <f>SUM(B90:B91)</f>
        <v>0</v>
      </c>
      <c r="C89" s="132">
        <f t="shared" ref="C89:Q89" si="182">SUM(C90:C91)</f>
        <v>1.3798872752201038E-2</v>
      </c>
      <c r="D89" s="132">
        <f t="shared" si="182"/>
        <v>1.8406033544253794E-2</v>
      </c>
      <c r="E89" s="132">
        <f t="shared" si="182"/>
        <v>2.251966480049997E-2</v>
      </c>
      <c r="F89" s="132">
        <f t="shared" si="182"/>
        <v>2.7849122452332731E-2</v>
      </c>
      <c r="G89" s="132">
        <f t="shared" si="182"/>
        <v>3.8573919243752156E-2</v>
      </c>
      <c r="H89" s="132">
        <f t="shared" si="182"/>
        <v>3.8043143164337635E-2</v>
      </c>
      <c r="I89" s="132">
        <f t="shared" si="182"/>
        <v>3.791533190255944E-2</v>
      </c>
      <c r="J89" s="132">
        <f t="shared" si="182"/>
        <v>3.5009781278348764E-2</v>
      </c>
      <c r="K89" s="132">
        <f t="shared" si="182"/>
        <v>4.1056288436342493E-2</v>
      </c>
      <c r="L89" s="132">
        <f t="shared" si="182"/>
        <v>5.7559513386273763E-2</v>
      </c>
      <c r="M89" s="132">
        <f t="shared" si="182"/>
        <v>8.9400399869004374E-2</v>
      </c>
      <c r="N89" s="132">
        <f t="shared" si="182"/>
        <v>8.5923254332303328E-2</v>
      </c>
      <c r="O89" s="132">
        <f t="shared" si="182"/>
        <v>0.11230867707469623</v>
      </c>
      <c r="P89" s="132">
        <f t="shared" si="182"/>
        <v>0.1440621023730998</v>
      </c>
      <c r="Q89" s="132">
        <f t="shared" si="182"/>
        <v>0.12433841448071571</v>
      </c>
    </row>
    <row r="90" spans="1:17" ht="12" customHeight="1" x14ac:dyDescent="0.3">
      <c r="A90" s="166" t="s">
        <v>55</v>
      </c>
      <c r="B90" s="165">
        <v>0</v>
      </c>
      <c r="C90" s="165">
        <v>1.3798872752201038E-2</v>
      </c>
      <c r="D90" s="165">
        <v>1.8406033544253794E-2</v>
      </c>
      <c r="E90" s="165">
        <v>2.251966480049997E-2</v>
      </c>
      <c r="F90" s="165">
        <v>2.7849122452332731E-2</v>
      </c>
      <c r="G90" s="165">
        <v>3.8573919243752156E-2</v>
      </c>
      <c r="H90" s="165">
        <v>3.8043143164337635E-2</v>
      </c>
      <c r="I90" s="165">
        <v>3.791533190255944E-2</v>
      </c>
      <c r="J90" s="165">
        <v>3.5009781278348764E-2</v>
      </c>
      <c r="K90" s="165">
        <v>4.1056288436342493E-2</v>
      </c>
      <c r="L90" s="165">
        <v>5.7559513386273763E-2</v>
      </c>
      <c r="M90" s="165">
        <v>8.9400399869004374E-2</v>
      </c>
      <c r="N90" s="165">
        <v>8.5923254332303328E-2</v>
      </c>
      <c r="O90" s="165">
        <v>0.11230867707469623</v>
      </c>
      <c r="P90" s="165">
        <v>0.1440621023730998</v>
      </c>
      <c r="Q90" s="165">
        <v>0.12433841448071571</v>
      </c>
    </row>
    <row r="91" spans="1:17" ht="12" customHeight="1" x14ac:dyDescent="0.3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3">
      <c r="A92" s="163" t="s">
        <v>144</v>
      </c>
      <c r="B92" s="162">
        <v>3946.7629011865579</v>
      </c>
      <c r="C92" s="162">
        <v>3916.1364270948916</v>
      </c>
      <c r="D92" s="162">
        <v>3892.5067081325064</v>
      </c>
      <c r="E92" s="162">
        <v>3778.8926353518041</v>
      </c>
      <c r="F92" s="162">
        <v>3646.2645266236682</v>
      </c>
      <c r="G92" s="162">
        <v>3532.5071872224798</v>
      </c>
      <c r="H92" s="162">
        <v>3154.5518653233025</v>
      </c>
      <c r="I92" s="162">
        <v>2947.7588021204051</v>
      </c>
      <c r="J92" s="162">
        <v>2687.0793284290662</v>
      </c>
      <c r="K92" s="162">
        <v>2433.6471434517844</v>
      </c>
      <c r="L92" s="162">
        <v>2312.1557249560619</v>
      </c>
      <c r="M92" s="162">
        <v>1907.5207790790116</v>
      </c>
      <c r="N92" s="162">
        <v>1734.1799280674281</v>
      </c>
      <c r="O92" s="162">
        <v>1680.8239054109647</v>
      </c>
      <c r="P92" s="162">
        <v>1457.93793196556</v>
      </c>
      <c r="Q92" s="162">
        <v>1392.9535210186027</v>
      </c>
    </row>
    <row r="93" spans="1:17" ht="12" customHeight="1" x14ac:dyDescent="0.3">
      <c r="A93" s="161" t="s">
        <v>143</v>
      </c>
      <c r="B93" s="160">
        <f>SUM(B94:B95)</f>
        <v>56.435868744020681</v>
      </c>
      <c r="C93" s="160">
        <f t="shared" ref="C93:Q93" si="183">SUM(C94:C95)</f>
        <v>59.569963219885331</v>
      </c>
      <c r="D93" s="160">
        <f t="shared" si="183"/>
        <v>63.570044229602843</v>
      </c>
      <c r="E93" s="160">
        <f t="shared" si="183"/>
        <v>69.395536375372885</v>
      </c>
      <c r="F93" s="160">
        <f t="shared" si="183"/>
        <v>69.001116588586129</v>
      </c>
      <c r="G93" s="160">
        <f t="shared" si="183"/>
        <v>76.113357593220627</v>
      </c>
      <c r="H93" s="160">
        <f t="shared" si="183"/>
        <v>80.970233480644112</v>
      </c>
      <c r="I93" s="160">
        <f t="shared" si="183"/>
        <v>93.511514072373686</v>
      </c>
      <c r="J93" s="160">
        <f t="shared" si="183"/>
        <v>109.65520809675887</v>
      </c>
      <c r="K93" s="160">
        <f t="shared" si="183"/>
        <v>129.67612322062072</v>
      </c>
      <c r="L93" s="160">
        <f t="shared" si="183"/>
        <v>151.42297303156934</v>
      </c>
      <c r="M93" s="160">
        <f t="shared" si="183"/>
        <v>150.49912785474899</v>
      </c>
      <c r="N93" s="160">
        <f t="shared" si="183"/>
        <v>133.77707911047841</v>
      </c>
      <c r="O93" s="160">
        <f t="shared" si="183"/>
        <v>152.47783972090252</v>
      </c>
      <c r="P93" s="160">
        <f t="shared" si="183"/>
        <v>135.27092430395646</v>
      </c>
      <c r="Q93" s="160">
        <f t="shared" si="183"/>
        <v>120.65839770388153</v>
      </c>
    </row>
    <row r="94" spans="1:17" ht="12" customHeight="1" x14ac:dyDescent="0.3">
      <c r="A94" s="148" t="s">
        <v>57</v>
      </c>
      <c r="B94" s="156">
        <v>56.435868744020681</v>
      </c>
      <c r="C94" s="156">
        <v>59.569963219885331</v>
      </c>
      <c r="D94" s="156">
        <v>63.570044229602843</v>
      </c>
      <c r="E94" s="156">
        <v>69.395536375372885</v>
      </c>
      <c r="F94" s="156">
        <v>69.001116588586129</v>
      </c>
      <c r="G94" s="156">
        <v>76.113357593220627</v>
      </c>
      <c r="H94" s="156">
        <v>80.970233480644112</v>
      </c>
      <c r="I94" s="156">
        <v>93.511514072373686</v>
      </c>
      <c r="J94" s="156">
        <v>109.65520809675887</v>
      </c>
      <c r="K94" s="156">
        <v>129.67612322062072</v>
      </c>
      <c r="L94" s="156">
        <v>151.42297303156934</v>
      </c>
      <c r="M94" s="156">
        <v>150.49912785474899</v>
      </c>
      <c r="N94" s="156">
        <v>133.77707911047841</v>
      </c>
      <c r="O94" s="156">
        <v>152.47783972090252</v>
      </c>
      <c r="P94" s="156">
        <v>135.27092430395646</v>
      </c>
      <c r="Q94" s="156">
        <v>120.65839770388153</v>
      </c>
    </row>
    <row r="95" spans="1:17" ht="12" customHeight="1" x14ac:dyDescent="0.3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3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3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3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3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3">
      <c r="A100" s="158" t="s">
        <v>62</v>
      </c>
      <c r="B100" s="157">
        <f>SUM(B101:B103)</f>
        <v>3210.0847640809343</v>
      </c>
      <c r="C100" s="157">
        <f t="shared" ref="C100:Q100" si="185">SUM(C101:C103)</f>
        <v>2932.240757104249</v>
      </c>
      <c r="D100" s="157">
        <f t="shared" si="185"/>
        <v>3023.4969251418147</v>
      </c>
      <c r="E100" s="157">
        <f t="shared" si="185"/>
        <v>3421.7450750011762</v>
      </c>
      <c r="F100" s="157">
        <f t="shared" si="185"/>
        <v>3439.1900553281903</v>
      </c>
      <c r="G100" s="157">
        <f t="shared" si="185"/>
        <v>3531.4856172749228</v>
      </c>
      <c r="H100" s="157">
        <f t="shared" si="185"/>
        <v>3263.88379837923</v>
      </c>
      <c r="I100" s="157">
        <f t="shared" si="185"/>
        <v>3310.9778287498712</v>
      </c>
      <c r="J100" s="157">
        <f t="shared" si="185"/>
        <v>3391.0549940828978</v>
      </c>
      <c r="K100" s="157">
        <f t="shared" si="185"/>
        <v>3435.5299316539754</v>
      </c>
      <c r="L100" s="157">
        <f t="shared" si="185"/>
        <v>3645.9119551087374</v>
      </c>
      <c r="M100" s="157">
        <f t="shared" si="185"/>
        <v>3391.9811848147856</v>
      </c>
      <c r="N100" s="157">
        <f t="shared" si="185"/>
        <v>3440.9134209540575</v>
      </c>
      <c r="O100" s="157">
        <f t="shared" si="185"/>
        <v>3542.7468619127108</v>
      </c>
      <c r="P100" s="157">
        <f t="shared" si="185"/>
        <v>3416.4216565116981</v>
      </c>
      <c r="Q100" s="157">
        <f t="shared" si="185"/>
        <v>3411.5844512406452</v>
      </c>
    </row>
    <row r="101" spans="1:17" ht="12" customHeight="1" x14ac:dyDescent="0.3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3">
      <c r="A102" s="23" t="s">
        <v>57</v>
      </c>
      <c r="B102" s="156">
        <v>3210.0847640809343</v>
      </c>
      <c r="C102" s="156">
        <v>2932.240757104249</v>
      </c>
      <c r="D102" s="156">
        <v>3023.4969251418147</v>
      </c>
      <c r="E102" s="156">
        <v>3421.7450750011762</v>
      </c>
      <c r="F102" s="156">
        <v>3439.1900553281903</v>
      </c>
      <c r="G102" s="156">
        <v>3531.4856172749228</v>
      </c>
      <c r="H102" s="156">
        <v>3263.88379837923</v>
      </c>
      <c r="I102" s="156">
        <v>3310.9778287498712</v>
      </c>
      <c r="J102" s="156">
        <v>3391.0549940828978</v>
      </c>
      <c r="K102" s="156">
        <v>3435.5299316539754</v>
      </c>
      <c r="L102" s="156">
        <v>3645.9119551087374</v>
      </c>
      <c r="M102" s="156">
        <v>3391.9811848147856</v>
      </c>
      <c r="N102" s="156">
        <v>3440.9134209540575</v>
      </c>
      <c r="O102" s="156">
        <v>3542.7468619127108</v>
      </c>
      <c r="P102" s="156">
        <v>3416.4216565116981</v>
      </c>
      <c r="Q102" s="156">
        <v>3411.5844512406452</v>
      </c>
    </row>
    <row r="103" spans="1:17" ht="12" customHeight="1" x14ac:dyDescent="0.3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>
        <f>SUM(B106,B109,B111,B120)</f>
        <v>17.037263349190361</v>
      </c>
      <c r="C105" s="168">
        <f t="shared" ref="C105:Q105" si="186">SUM(C106,C109,C111,C120)</f>
        <v>16.085438124454058</v>
      </c>
      <c r="D105" s="168">
        <f t="shared" si="186"/>
        <v>17.163419922126185</v>
      </c>
      <c r="E105" s="168">
        <f t="shared" si="186"/>
        <v>17.354358748054963</v>
      </c>
      <c r="F105" s="168">
        <f t="shared" si="186"/>
        <v>16.654271948952807</v>
      </c>
      <c r="G105" s="168">
        <f t="shared" si="186"/>
        <v>7.8855096755109155</v>
      </c>
      <c r="H105" s="168">
        <f t="shared" si="186"/>
        <v>6.0029224012786635</v>
      </c>
      <c r="I105" s="168">
        <f t="shared" si="186"/>
        <v>8.2905902262997504</v>
      </c>
      <c r="J105" s="168">
        <f t="shared" si="186"/>
        <v>7.4343044597055083</v>
      </c>
      <c r="K105" s="168">
        <f t="shared" si="186"/>
        <v>10.949720291882677</v>
      </c>
      <c r="L105" s="168">
        <f t="shared" si="186"/>
        <v>11.364667004634075</v>
      </c>
      <c r="M105" s="168">
        <f t="shared" si="186"/>
        <v>12.634773968891867</v>
      </c>
      <c r="N105" s="168">
        <f t="shared" si="186"/>
        <v>13.51483903182914</v>
      </c>
      <c r="O105" s="168">
        <f t="shared" si="186"/>
        <v>14.006161454826692</v>
      </c>
      <c r="P105" s="168">
        <f t="shared" si="186"/>
        <v>12.25531092977336</v>
      </c>
      <c r="Q105" s="168">
        <f t="shared" si="186"/>
        <v>14.034023747212895</v>
      </c>
    </row>
    <row r="106" spans="1:17" ht="12.9" customHeight="1" x14ac:dyDescent="0.3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3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3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" customHeight="1" x14ac:dyDescent="0.3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3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3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3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3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3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3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3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3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3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3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3">
      <c r="A120" s="158" t="s">
        <v>62</v>
      </c>
      <c r="B120" s="157">
        <f>SUM(B121:B122)</f>
        <v>17.037263349190361</v>
      </c>
      <c r="C120" s="157">
        <f t="shared" ref="C120:Q120" si="192">SUM(C121:C122)</f>
        <v>16.085438124454058</v>
      </c>
      <c r="D120" s="157">
        <f t="shared" si="192"/>
        <v>17.163419922126185</v>
      </c>
      <c r="E120" s="157">
        <f t="shared" si="192"/>
        <v>17.354358748054963</v>
      </c>
      <c r="F120" s="157">
        <f t="shared" si="192"/>
        <v>16.654271948952807</v>
      </c>
      <c r="G120" s="157">
        <f t="shared" si="192"/>
        <v>7.8855096755109155</v>
      </c>
      <c r="H120" s="157">
        <f t="shared" si="192"/>
        <v>6.0029224012786635</v>
      </c>
      <c r="I120" s="157">
        <f t="shared" si="192"/>
        <v>8.2905902262997504</v>
      </c>
      <c r="J120" s="157">
        <f t="shared" si="192"/>
        <v>7.4343044597055083</v>
      </c>
      <c r="K120" s="157">
        <f t="shared" si="192"/>
        <v>10.949720291882677</v>
      </c>
      <c r="L120" s="157">
        <f t="shared" si="192"/>
        <v>11.364667004634075</v>
      </c>
      <c r="M120" s="157">
        <f t="shared" si="192"/>
        <v>12.634773968891867</v>
      </c>
      <c r="N120" s="157">
        <f t="shared" si="192"/>
        <v>13.51483903182914</v>
      </c>
      <c r="O120" s="157">
        <f t="shared" si="192"/>
        <v>14.006161454826692</v>
      </c>
      <c r="P120" s="157">
        <f t="shared" si="192"/>
        <v>12.25531092977336</v>
      </c>
      <c r="Q120" s="157">
        <f t="shared" si="192"/>
        <v>14.034023747212895</v>
      </c>
    </row>
    <row r="121" spans="1:17" ht="12" customHeight="1" x14ac:dyDescent="0.3">
      <c r="A121" s="23" t="s">
        <v>57</v>
      </c>
      <c r="B121" s="156">
        <v>17.037263349190361</v>
      </c>
      <c r="C121" s="156">
        <v>16.085438124454058</v>
      </c>
      <c r="D121" s="156">
        <v>17.163419922126185</v>
      </c>
      <c r="E121" s="156">
        <v>17.354358748054963</v>
      </c>
      <c r="F121" s="156">
        <v>16.654271948952807</v>
      </c>
      <c r="G121" s="156">
        <v>7.8855096755109155</v>
      </c>
      <c r="H121" s="156">
        <v>6.0029224012786635</v>
      </c>
      <c r="I121" s="156">
        <v>8.2905902262997504</v>
      </c>
      <c r="J121" s="156">
        <v>7.4343044597055083</v>
      </c>
      <c r="K121" s="156">
        <v>10.949720291882677</v>
      </c>
      <c r="L121" s="156">
        <v>11.364667004634075</v>
      </c>
      <c r="M121" s="156">
        <v>12.634773968891867</v>
      </c>
      <c r="N121" s="156">
        <v>13.51483903182914</v>
      </c>
      <c r="O121" s="156">
        <v>14.006161454826692</v>
      </c>
      <c r="P121" s="156">
        <v>12.25531092977336</v>
      </c>
      <c r="Q121" s="156">
        <v>14.034023747212895</v>
      </c>
    </row>
    <row r="122" spans="1:17" ht="12" customHeight="1" x14ac:dyDescent="0.3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>
        <f>SUM(B125,B128,B130,B139)</f>
        <v>2041.9329033764575</v>
      </c>
      <c r="C124" s="168">
        <f t="shared" ref="C124:Q124" si="193">SUM(C125,C128,C130,C139)</f>
        <v>2120.8328954311778</v>
      </c>
      <c r="D124" s="168">
        <f t="shared" si="193"/>
        <v>2073.9420546827369</v>
      </c>
      <c r="E124" s="168">
        <f t="shared" si="193"/>
        <v>2146.6388991922204</v>
      </c>
      <c r="F124" s="168">
        <f t="shared" si="193"/>
        <v>1918.6334047277717</v>
      </c>
      <c r="G124" s="168">
        <f t="shared" si="193"/>
        <v>2335.3802842002324</v>
      </c>
      <c r="H124" s="168">
        <f t="shared" si="193"/>
        <v>1825.4977881530901</v>
      </c>
      <c r="I124" s="168">
        <f t="shared" si="193"/>
        <v>1864.2413974855735</v>
      </c>
      <c r="J124" s="168">
        <f t="shared" si="193"/>
        <v>1563.2382364377913</v>
      </c>
      <c r="K124" s="168">
        <f t="shared" si="193"/>
        <v>1654.7138489672</v>
      </c>
      <c r="L124" s="168">
        <f t="shared" si="193"/>
        <v>1638.3960212028296</v>
      </c>
      <c r="M124" s="168">
        <f t="shared" si="193"/>
        <v>1605.828267808766</v>
      </c>
      <c r="N124" s="168">
        <f t="shared" si="193"/>
        <v>1484.5989712409494</v>
      </c>
      <c r="O124" s="168">
        <f t="shared" si="193"/>
        <v>1587.8002501414214</v>
      </c>
      <c r="P124" s="168">
        <f t="shared" si="193"/>
        <v>1573.4077669655087</v>
      </c>
      <c r="Q124" s="168">
        <f t="shared" si="193"/>
        <v>1573.2722160066712</v>
      </c>
    </row>
    <row r="125" spans="1:17" ht="12.9" customHeight="1" x14ac:dyDescent="0.3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3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3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" customHeight="1" x14ac:dyDescent="0.3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3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3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3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3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3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3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3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3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3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3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3">
      <c r="A139" s="158" t="s">
        <v>62</v>
      </c>
      <c r="B139" s="157">
        <f>SUM(B140:B141)</f>
        <v>2041.9329033764575</v>
      </c>
      <c r="C139" s="157">
        <f t="shared" ref="C139:Q139" si="214">SUM(C140:C141)</f>
        <v>2120.8328954311778</v>
      </c>
      <c r="D139" s="157">
        <f t="shared" si="214"/>
        <v>2073.9420546827369</v>
      </c>
      <c r="E139" s="157">
        <f t="shared" si="214"/>
        <v>2146.6388991922204</v>
      </c>
      <c r="F139" s="157">
        <f t="shared" si="214"/>
        <v>1918.6334047277717</v>
      </c>
      <c r="G139" s="157">
        <f t="shared" si="214"/>
        <v>2335.3802842002324</v>
      </c>
      <c r="H139" s="157">
        <f t="shared" si="214"/>
        <v>1825.4977881530901</v>
      </c>
      <c r="I139" s="157">
        <f t="shared" si="214"/>
        <v>1864.2413974855735</v>
      </c>
      <c r="J139" s="157">
        <f t="shared" si="214"/>
        <v>1563.2382364377913</v>
      </c>
      <c r="K139" s="157">
        <f t="shared" si="214"/>
        <v>1654.7138489672</v>
      </c>
      <c r="L139" s="157">
        <f t="shared" si="214"/>
        <v>1638.3960212028296</v>
      </c>
      <c r="M139" s="157">
        <f t="shared" si="214"/>
        <v>1605.828267808766</v>
      </c>
      <c r="N139" s="157">
        <f t="shared" si="214"/>
        <v>1484.5989712409494</v>
      </c>
      <c r="O139" s="157">
        <f t="shared" si="214"/>
        <v>1587.8002501414214</v>
      </c>
      <c r="P139" s="157">
        <f t="shared" si="214"/>
        <v>1573.4077669655087</v>
      </c>
      <c r="Q139" s="157">
        <f t="shared" si="214"/>
        <v>1573.2722160066712</v>
      </c>
    </row>
    <row r="140" spans="1:17" ht="12" customHeight="1" x14ac:dyDescent="0.3">
      <c r="A140" s="23" t="s">
        <v>57</v>
      </c>
      <c r="B140" s="156">
        <v>2041.9329033764575</v>
      </c>
      <c r="C140" s="156">
        <v>2120.8328954311778</v>
      </c>
      <c r="D140" s="156">
        <v>2073.9420546827369</v>
      </c>
      <c r="E140" s="156">
        <v>2146.6388991922204</v>
      </c>
      <c r="F140" s="156">
        <v>1918.6334047277717</v>
      </c>
      <c r="G140" s="156">
        <v>2335.3802842002324</v>
      </c>
      <c r="H140" s="156">
        <v>1825.4977881530901</v>
      </c>
      <c r="I140" s="156">
        <v>1864.2413974855735</v>
      </c>
      <c r="J140" s="156">
        <v>1563.2382364377913</v>
      </c>
      <c r="K140" s="156">
        <v>1654.7138489672</v>
      </c>
      <c r="L140" s="156">
        <v>1638.3960212028296</v>
      </c>
      <c r="M140" s="156">
        <v>1605.828267808766</v>
      </c>
      <c r="N140" s="156">
        <v>1484.5989712409494</v>
      </c>
      <c r="O140" s="156">
        <v>1587.8002501414214</v>
      </c>
      <c r="P140" s="156">
        <v>1573.4077669655087</v>
      </c>
      <c r="Q140" s="156">
        <v>1573.2722160066712</v>
      </c>
    </row>
    <row r="141" spans="1:17" ht="12" customHeight="1" x14ac:dyDescent="0.3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>
        <f t="shared" ref="B143" si="215">SUM(B144,B146,B148,B157)</f>
        <v>228.58707867577252</v>
      </c>
      <c r="C143" s="168">
        <f t="shared" ref="C143" si="216">SUM(C144,C146,C148,C157)</f>
        <v>236.80338660786958</v>
      </c>
      <c r="D143" s="168">
        <f t="shared" ref="D143" si="217">SUM(D144,D146,D148,D157)</f>
        <v>243.56903276460059</v>
      </c>
      <c r="E143" s="168">
        <f t="shared" ref="E143" si="218">SUM(E144,E146,E148,E157)</f>
        <v>309.57529861970147</v>
      </c>
      <c r="F143" s="168">
        <f t="shared" ref="F143" si="219">SUM(F144,F146,F148,F157)</f>
        <v>332.42398358099342</v>
      </c>
      <c r="G143" s="168">
        <f t="shared" ref="G143" si="220">SUM(G144,G146,G148,G157)</f>
        <v>339.87742969914132</v>
      </c>
      <c r="H143" s="168">
        <f t="shared" ref="H143" si="221">SUM(H144,H146,H148,H157)</f>
        <v>328.7801580557562</v>
      </c>
      <c r="I143" s="168">
        <f t="shared" ref="I143" si="222">SUM(I144,I146,I148,I157)</f>
        <v>329.66342884590699</v>
      </c>
      <c r="J143" s="168">
        <f t="shared" ref="J143" si="223">SUM(J144,J146,J148,J157)</f>
        <v>346.23599744538319</v>
      </c>
      <c r="K143" s="168">
        <f t="shared" ref="K143" si="224">SUM(K144,K146,K148,K157)</f>
        <v>339.58169562654393</v>
      </c>
      <c r="L143" s="168">
        <f t="shared" ref="L143" si="225">SUM(L144,L146,L148,L157)</f>
        <v>380.62148933502226</v>
      </c>
      <c r="M143" s="168">
        <f t="shared" ref="M143" si="226">SUM(M144,M146,M148,M157)</f>
        <v>362.76818580054851</v>
      </c>
      <c r="N143" s="168">
        <f t="shared" ref="N143" si="227">SUM(N144,N146,N148,N157)</f>
        <v>383.49508722145055</v>
      </c>
      <c r="O143" s="168">
        <f t="shared" ref="O143" si="228">SUM(O144,O146,O148,O157)</f>
        <v>421.45904096935806</v>
      </c>
      <c r="P143" s="168">
        <f t="shared" ref="P143" si="229">SUM(P144,P146,P148,P157)</f>
        <v>411.30320686646974</v>
      </c>
      <c r="Q143" s="168">
        <f t="shared" ref="Q143" si="230">SUM(Q144,Q146,Q148,Q157)</f>
        <v>444.13273070717128</v>
      </c>
    </row>
    <row r="144" spans="1:17" ht="12.9" customHeight="1" x14ac:dyDescent="0.3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3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" customHeight="1" x14ac:dyDescent="0.3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3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3">
      <c r="A148" s="158" t="s">
        <v>63</v>
      </c>
      <c r="B148" s="157">
        <f t="shared" ref="B148" si="233">SUM(B149:B150,B153:B154)</f>
        <v>171.69273620307405</v>
      </c>
      <c r="C148" s="157">
        <f t="shared" ref="C148" si="234">SUM(C149:C150,C153:C154)</f>
        <v>168.85844743936136</v>
      </c>
      <c r="D148" s="157">
        <f t="shared" ref="D148" si="235">SUM(D149:D150,D153:D154)</f>
        <v>165.64596883757912</v>
      </c>
      <c r="E148" s="157">
        <f t="shared" ref="E148" si="236">SUM(E149:E150,E153:E154)</f>
        <v>217.1072774443742</v>
      </c>
      <c r="F148" s="157">
        <f t="shared" ref="F148" si="237">SUM(F149:F150,F153:F154)</f>
        <v>218.44205592502323</v>
      </c>
      <c r="G148" s="157">
        <f t="shared" ref="G148" si="238">SUM(G149:G150,G153:G154)</f>
        <v>213.17191709408752</v>
      </c>
      <c r="H148" s="157">
        <f t="shared" ref="H148" si="239">SUM(H149:H150,H153:H154)</f>
        <v>202.8017612169221</v>
      </c>
      <c r="I148" s="157">
        <f t="shared" ref="I148" si="240">SUM(I149:I150,I153:I154)</f>
        <v>189.41525098971931</v>
      </c>
      <c r="J148" s="157">
        <f t="shared" ref="J148" si="241">SUM(J149:J150,J153:J154)</f>
        <v>175.35283513552051</v>
      </c>
      <c r="K148" s="157">
        <f t="shared" ref="K148" si="242">SUM(K149:K150,K153:K154)</f>
        <v>160.21423768244509</v>
      </c>
      <c r="L148" s="157">
        <f t="shared" ref="L148" si="243">SUM(L149:L150,L153:L154)</f>
        <v>159.55532863287624</v>
      </c>
      <c r="M148" s="157">
        <f t="shared" ref="M148" si="244">SUM(M149:M150,M153:M154)</f>
        <v>130.87719108525295</v>
      </c>
      <c r="N148" s="157">
        <f t="shared" ref="N148" si="245">SUM(N149:N150,N153:N154)</f>
        <v>123.90730208819008</v>
      </c>
      <c r="O148" s="157">
        <f t="shared" ref="O148" si="246">SUM(O149:O150,O153:O154)</f>
        <v>117.73731124302357</v>
      </c>
      <c r="P148" s="157">
        <f t="shared" ref="P148" si="247">SUM(P149:P150,P153:P154)</f>
        <v>98.841519825154165</v>
      </c>
      <c r="Q148" s="157">
        <f t="shared" ref="Q148" si="248">SUM(Q149:Q150,Q153:Q154)</f>
        <v>94.839285335253464</v>
      </c>
    </row>
    <row r="149" spans="1:17" ht="12" customHeight="1" x14ac:dyDescent="0.3">
      <c r="A149" s="167" t="s">
        <v>144</v>
      </c>
      <c r="B149" s="132">
        <v>169.43793589031287</v>
      </c>
      <c r="C149" s="132">
        <v>166.52811716468526</v>
      </c>
      <c r="D149" s="132">
        <v>163.22079495896486</v>
      </c>
      <c r="E149" s="132">
        <v>213.8769745760325</v>
      </c>
      <c r="F149" s="132">
        <v>214.94379765632107</v>
      </c>
      <c r="G149" s="132">
        <v>209.07651033631512</v>
      </c>
      <c r="H149" s="132">
        <v>198.4084171067563</v>
      </c>
      <c r="I149" s="132">
        <v>184.34430072032936</v>
      </c>
      <c r="J149" s="132">
        <v>169.22874045243077</v>
      </c>
      <c r="K149" s="132">
        <v>153.283600808834</v>
      </c>
      <c r="L149" s="132">
        <v>151.50408906563771</v>
      </c>
      <c r="M149" s="132">
        <v>123.04163311696432</v>
      </c>
      <c r="N149" s="132">
        <v>116.37571174105294</v>
      </c>
      <c r="O149" s="132">
        <v>110.02687284734151</v>
      </c>
      <c r="P149" s="132">
        <v>91.992639329071039</v>
      </c>
      <c r="Q149" s="132">
        <v>87.941059016176425</v>
      </c>
    </row>
    <row r="150" spans="1:17" ht="12" customHeight="1" x14ac:dyDescent="0.3">
      <c r="A150" s="167" t="s">
        <v>143</v>
      </c>
      <c r="B150" s="132">
        <f t="shared" ref="B150" si="249">SUM(B151:B152)</f>
        <v>2.2548003127611644</v>
      </c>
      <c r="C150" s="132">
        <f t="shared" ref="C150" si="250">SUM(C151:C152)</f>
        <v>2.3303302746760877</v>
      </c>
      <c r="D150" s="132">
        <f t="shared" ref="D150" si="251">SUM(D151:D152)</f>
        <v>2.4251738786142667</v>
      </c>
      <c r="E150" s="132">
        <f t="shared" ref="E150" si="252">SUM(E151:E152)</f>
        <v>3.2303028683417061</v>
      </c>
      <c r="F150" s="132">
        <f t="shared" ref="F150" si="253">SUM(F151:F152)</f>
        <v>3.4982582687021666</v>
      </c>
      <c r="G150" s="132">
        <f t="shared" ref="G150" si="254">SUM(G151:G152)</f>
        <v>4.0954067577723867</v>
      </c>
      <c r="H150" s="132">
        <f t="shared" ref="H150" si="255">SUM(H151:H152)</f>
        <v>4.3933441101658071</v>
      </c>
      <c r="I150" s="132">
        <f t="shared" ref="I150" si="256">SUM(I151:I152)</f>
        <v>5.0709502693899626</v>
      </c>
      <c r="J150" s="132">
        <f t="shared" ref="J150" si="257">SUM(J151:J152)</f>
        <v>6.1240946830897274</v>
      </c>
      <c r="K150" s="132">
        <f t="shared" ref="K150" si="258">SUM(K151:K152)</f>
        <v>6.9306368736110997</v>
      </c>
      <c r="L150" s="132">
        <f t="shared" ref="L150" si="259">SUM(L151:L152)</f>
        <v>8.0512395672385111</v>
      </c>
      <c r="M150" s="132">
        <f t="shared" ref="M150" si="260">SUM(M151:M152)</f>
        <v>7.8355579682886169</v>
      </c>
      <c r="N150" s="132">
        <f t="shared" ref="N150" si="261">SUM(N151:N152)</f>
        <v>7.531590347137139</v>
      </c>
      <c r="O150" s="132">
        <f t="shared" ref="O150" si="262">SUM(O151:O152)</f>
        <v>7.7104383956820621</v>
      </c>
      <c r="P150" s="132">
        <f t="shared" ref="P150" si="263">SUM(P151:P152)</f>
        <v>6.8488804960831189</v>
      </c>
      <c r="Q150" s="132">
        <f t="shared" ref="Q150" si="264">SUM(Q151:Q152)</f>
        <v>6.8982263190770405</v>
      </c>
    </row>
    <row r="151" spans="1:17" ht="12" customHeight="1" x14ac:dyDescent="0.3">
      <c r="A151" s="166" t="s">
        <v>57</v>
      </c>
      <c r="B151" s="165">
        <v>2.2548003127611644</v>
      </c>
      <c r="C151" s="165">
        <v>2.3303302746760877</v>
      </c>
      <c r="D151" s="165">
        <v>2.4251738786142667</v>
      </c>
      <c r="E151" s="165">
        <v>3.2303028683417061</v>
      </c>
      <c r="F151" s="165">
        <v>3.4982582687021666</v>
      </c>
      <c r="G151" s="165">
        <v>4.0954067577723867</v>
      </c>
      <c r="H151" s="165">
        <v>4.3933441101658071</v>
      </c>
      <c r="I151" s="165">
        <v>5.0709502693899626</v>
      </c>
      <c r="J151" s="165">
        <v>6.1240946830897274</v>
      </c>
      <c r="K151" s="165">
        <v>6.9306368736110997</v>
      </c>
      <c r="L151" s="165">
        <v>8.0512395672385111</v>
      </c>
      <c r="M151" s="165">
        <v>7.8355579682886169</v>
      </c>
      <c r="N151" s="165">
        <v>7.531590347137139</v>
      </c>
      <c r="O151" s="165">
        <v>7.7104383956820621</v>
      </c>
      <c r="P151" s="165">
        <v>6.8488804960831189</v>
      </c>
      <c r="Q151" s="165">
        <v>6.8982263190770405</v>
      </c>
    </row>
    <row r="152" spans="1:17" ht="12" customHeight="1" x14ac:dyDescent="0.3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3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3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3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3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3">
      <c r="A157" s="158" t="s">
        <v>62</v>
      </c>
      <c r="B157" s="157">
        <f t="shared" ref="B157" si="281">SUM(B158:B159)</f>
        <v>56.894342472698462</v>
      </c>
      <c r="C157" s="157">
        <f t="shared" ref="C157" si="282">SUM(C158:C159)</f>
        <v>67.944939168508242</v>
      </c>
      <c r="D157" s="157">
        <f t="shared" ref="D157" si="283">SUM(D158:D159)</f>
        <v>77.923063927021474</v>
      </c>
      <c r="E157" s="157">
        <f t="shared" ref="E157" si="284">SUM(E158:E159)</f>
        <v>92.46802117532728</v>
      </c>
      <c r="F157" s="157">
        <f t="shared" ref="F157" si="285">SUM(F158:F159)</f>
        <v>113.9819276559702</v>
      </c>
      <c r="G157" s="157">
        <f t="shared" ref="G157" si="286">SUM(G158:G159)</f>
        <v>126.70551260505377</v>
      </c>
      <c r="H157" s="157">
        <f t="shared" ref="H157" si="287">SUM(H158:H159)</f>
        <v>125.97839683883409</v>
      </c>
      <c r="I157" s="157">
        <f t="shared" ref="I157" si="288">SUM(I158:I159)</f>
        <v>140.24817785618765</v>
      </c>
      <c r="J157" s="157">
        <f t="shared" ref="J157" si="289">SUM(J158:J159)</f>
        <v>170.88316230986271</v>
      </c>
      <c r="K157" s="157">
        <f t="shared" ref="K157" si="290">SUM(K158:K159)</f>
        <v>179.36745794409882</v>
      </c>
      <c r="L157" s="157">
        <f t="shared" ref="L157" si="291">SUM(L158:L159)</f>
        <v>221.06616070214605</v>
      </c>
      <c r="M157" s="157">
        <f t="shared" ref="M157" si="292">SUM(M158:M159)</f>
        <v>231.89099471529553</v>
      </c>
      <c r="N157" s="157">
        <f t="shared" ref="N157" si="293">SUM(N158:N159)</f>
        <v>259.58778513326047</v>
      </c>
      <c r="O157" s="157">
        <f t="shared" ref="O157" si="294">SUM(O158:O159)</f>
        <v>303.7217297263345</v>
      </c>
      <c r="P157" s="157">
        <f t="shared" ref="P157" si="295">SUM(P158:P159)</f>
        <v>312.4616870413156</v>
      </c>
      <c r="Q157" s="157">
        <f t="shared" ref="Q157" si="296">SUM(Q158:Q159)</f>
        <v>349.29344537191781</v>
      </c>
    </row>
    <row r="158" spans="1:17" ht="12" customHeight="1" x14ac:dyDescent="0.3">
      <c r="A158" s="23" t="s">
        <v>57</v>
      </c>
      <c r="B158" s="156">
        <v>56.894342472698462</v>
      </c>
      <c r="C158" s="156">
        <v>67.944939168508242</v>
      </c>
      <c r="D158" s="156">
        <v>77.923063927021474</v>
      </c>
      <c r="E158" s="156">
        <v>92.46802117532728</v>
      </c>
      <c r="F158" s="156">
        <v>113.9819276559702</v>
      </c>
      <c r="G158" s="156">
        <v>126.70551260505377</v>
      </c>
      <c r="H158" s="156">
        <v>125.97839683883409</v>
      </c>
      <c r="I158" s="156">
        <v>140.24817785618765</v>
      </c>
      <c r="J158" s="156">
        <v>170.88316230986271</v>
      </c>
      <c r="K158" s="156">
        <v>179.36745794409882</v>
      </c>
      <c r="L158" s="156">
        <v>221.06616070214605</v>
      </c>
      <c r="M158" s="156">
        <v>231.89099471529553</v>
      </c>
      <c r="N158" s="156">
        <v>259.58778513326047</v>
      </c>
      <c r="O158" s="156">
        <v>303.7217297263345</v>
      </c>
      <c r="P158" s="156">
        <v>312.4616870413156</v>
      </c>
      <c r="Q158" s="156">
        <v>349.29344537191781</v>
      </c>
    </row>
    <row r="159" spans="1:17" ht="12" customHeight="1" x14ac:dyDescent="0.3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>
        <f>SUM(B162,B164,B166,B175)</f>
        <v>3624.8174212585632</v>
      </c>
      <c r="C161" s="168">
        <f t="shared" ref="C161:Q161" si="297">SUM(C162,C164,C166,C175)</f>
        <v>3643.6930740833518</v>
      </c>
      <c r="D161" s="168">
        <f t="shared" si="297"/>
        <v>3612.3620021055663</v>
      </c>
      <c r="E161" s="168">
        <f t="shared" si="297"/>
        <v>3714.101040077609</v>
      </c>
      <c r="F161" s="168">
        <f t="shared" si="297"/>
        <v>3824.6142831267925</v>
      </c>
      <c r="G161" s="168">
        <f t="shared" si="297"/>
        <v>3685.2111174903771</v>
      </c>
      <c r="H161" s="168">
        <f t="shared" si="297"/>
        <v>3481.7004837543709</v>
      </c>
      <c r="I161" s="168">
        <f t="shared" si="297"/>
        <v>3169.7741873457503</v>
      </c>
      <c r="J161" s="168">
        <f t="shared" si="297"/>
        <v>3157.4859354393602</v>
      </c>
      <c r="K161" s="168">
        <f t="shared" si="297"/>
        <v>3011.5266369230039</v>
      </c>
      <c r="L161" s="168">
        <f t="shared" si="297"/>
        <v>3116.0903560692268</v>
      </c>
      <c r="M161" s="168">
        <f t="shared" si="297"/>
        <v>2600.4184784442332</v>
      </c>
      <c r="N161" s="168">
        <f t="shared" si="297"/>
        <v>2493.6737058172193</v>
      </c>
      <c r="O161" s="168">
        <f t="shared" si="297"/>
        <v>2455.3404937346968</v>
      </c>
      <c r="P161" s="168">
        <f t="shared" si="297"/>
        <v>2036.7119347595574</v>
      </c>
      <c r="Q161" s="168">
        <f t="shared" si="297"/>
        <v>1863.8548617502843</v>
      </c>
    </row>
    <row r="162" spans="1:17" ht="12.9" customHeight="1" x14ac:dyDescent="0.3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3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" customHeight="1" x14ac:dyDescent="0.3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3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3">
      <c r="A166" s="158" t="s">
        <v>63</v>
      </c>
      <c r="B166" s="157">
        <f>SUM(B167:B168,B171:B172)</f>
        <v>2704.5576165524849</v>
      </c>
      <c r="C166" s="157">
        <f t="shared" ref="C166:Q166" si="300">SUM(C167:C168,C171:C172)</f>
        <v>2698.7381854587293</v>
      </c>
      <c r="D166" s="157">
        <f t="shared" si="300"/>
        <v>2691.7639976152627</v>
      </c>
      <c r="E166" s="157">
        <f t="shared" si="300"/>
        <v>2778.9757290765951</v>
      </c>
      <c r="F166" s="157">
        <f t="shared" si="300"/>
        <v>2840.5885014893825</v>
      </c>
      <c r="G166" s="157">
        <f t="shared" si="300"/>
        <v>2765.2511919988447</v>
      </c>
      <c r="H166" s="157">
        <f t="shared" si="300"/>
        <v>2641.4771788450998</v>
      </c>
      <c r="I166" s="157">
        <f t="shared" si="300"/>
        <v>2465.6376525343189</v>
      </c>
      <c r="J166" s="157">
        <f t="shared" si="300"/>
        <v>2344.2223235872125</v>
      </c>
      <c r="K166" s="157">
        <f t="shared" si="300"/>
        <v>2256.7823215803801</v>
      </c>
      <c r="L166" s="157">
        <f t="shared" si="300"/>
        <v>2275.1768710552424</v>
      </c>
      <c r="M166" s="157">
        <f t="shared" si="300"/>
        <v>1893.030657060021</v>
      </c>
      <c r="N166" s="157">
        <f t="shared" si="300"/>
        <v>1795.9141799198749</v>
      </c>
      <c r="O166" s="157">
        <f t="shared" si="300"/>
        <v>1742.514362832557</v>
      </c>
      <c r="P166" s="157">
        <f t="shared" si="300"/>
        <v>1437.0186842179064</v>
      </c>
      <c r="Q166" s="157">
        <f t="shared" si="300"/>
        <v>1299.4648142111798</v>
      </c>
    </row>
    <row r="167" spans="1:17" ht="12" customHeight="1" x14ac:dyDescent="0.3">
      <c r="A167" s="167" t="s">
        <v>144</v>
      </c>
      <c r="B167" s="132">
        <v>2670.3335566304677</v>
      </c>
      <c r="C167" s="132">
        <v>2660.5635058485586</v>
      </c>
      <c r="D167" s="132">
        <v>2650.2709199346705</v>
      </c>
      <c r="E167" s="132">
        <v>2729.9277810764111</v>
      </c>
      <c r="F167" s="132">
        <v>2786.9906946771616</v>
      </c>
      <c r="G167" s="132">
        <v>2703.5503066880606</v>
      </c>
      <c r="H167" s="132">
        <v>2572.577532965583</v>
      </c>
      <c r="I167" s="132">
        <v>2389.2281804353211</v>
      </c>
      <c r="J167" s="132">
        <v>2250.6248279539273</v>
      </c>
      <c r="K167" s="132">
        <v>2142.4087335712529</v>
      </c>
      <c r="L167" s="132">
        <v>2138.8797818793596</v>
      </c>
      <c r="M167" s="132">
        <v>1753.3853043754689</v>
      </c>
      <c r="N167" s="132">
        <v>1665.3136503324858</v>
      </c>
      <c r="O167" s="132">
        <v>1604.9838525052601</v>
      </c>
      <c r="P167" s="132">
        <v>1322.7550572823463</v>
      </c>
      <c r="Q167" s="132">
        <v>1202.6375060070925</v>
      </c>
    </row>
    <row r="168" spans="1:17" ht="12" customHeight="1" x14ac:dyDescent="0.3">
      <c r="A168" s="167" t="s">
        <v>143</v>
      </c>
      <c r="B168" s="132">
        <f t="shared" ref="B168" si="301">SUM(B169:B170)</f>
        <v>34.224059922017091</v>
      </c>
      <c r="C168" s="132">
        <f t="shared" ref="C168" si="302">SUM(C169:C170)</f>
        <v>38.174679610170607</v>
      </c>
      <c r="D168" s="132">
        <f t="shared" ref="D168" si="303">SUM(D169:D170)</f>
        <v>41.493077680592108</v>
      </c>
      <c r="E168" s="132">
        <f t="shared" ref="E168" si="304">SUM(E169:E170)</f>
        <v>49.047948000183979</v>
      </c>
      <c r="F168" s="132">
        <f t="shared" ref="F168" si="305">SUM(F169:F170)</f>
        <v>53.597806812220632</v>
      </c>
      <c r="G168" s="132">
        <f t="shared" ref="G168" si="306">SUM(G169:G170)</f>
        <v>61.700885310784301</v>
      </c>
      <c r="H168" s="132">
        <f t="shared" ref="H168" si="307">SUM(H169:H170)</f>
        <v>68.899645879516854</v>
      </c>
      <c r="I168" s="132">
        <f t="shared" ref="I168" si="308">SUM(I169:I170)</f>
        <v>76.409472098997853</v>
      </c>
      <c r="J168" s="132">
        <f t="shared" ref="J168" si="309">SUM(J169:J170)</f>
        <v>93.597495633285348</v>
      </c>
      <c r="K168" s="132">
        <f t="shared" ref="K168" si="310">SUM(K169:K170)</f>
        <v>114.37358800912735</v>
      </c>
      <c r="L168" s="132">
        <f t="shared" ref="L168" si="311">SUM(L169:L170)</f>
        <v>136.29708917588272</v>
      </c>
      <c r="M168" s="132">
        <f t="shared" ref="M168" si="312">SUM(M169:M170)</f>
        <v>139.64535268455199</v>
      </c>
      <c r="N168" s="132">
        <f t="shared" ref="N168" si="313">SUM(N169:N170)</f>
        <v>130.60052958738893</v>
      </c>
      <c r="O168" s="132">
        <f t="shared" ref="O168" si="314">SUM(O169:O170)</f>
        <v>137.53051032729692</v>
      </c>
      <c r="P168" s="132">
        <f t="shared" ref="P168" si="315">SUM(P169:P170)</f>
        <v>114.26362693556014</v>
      </c>
      <c r="Q168" s="132">
        <f t="shared" ref="Q168" si="316">SUM(Q169:Q170)</f>
        <v>96.827308204087345</v>
      </c>
    </row>
    <row r="169" spans="1:17" ht="12" customHeight="1" x14ac:dyDescent="0.3">
      <c r="A169" s="166" t="s">
        <v>57</v>
      </c>
      <c r="B169" s="165">
        <v>34.224059922017091</v>
      </c>
      <c r="C169" s="165">
        <v>38.174679610170607</v>
      </c>
      <c r="D169" s="165">
        <v>41.493077680592108</v>
      </c>
      <c r="E169" s="165">
        <v>49.047948000183979</v>
      </c>
      <c r="F169" s="165">
        <v>53.597806812220632</v>
      </c>
      <c r="G169" s="165">
        <v>61.700885310784301</v>
      </c>
      <c r="H169" s="165">
        <v>68.899645879516854</v>
      </c>
      <c r="I169" s="165">
        <v>76.409472098997853</v>
      </c>
      <c r="J169" s="165">
        <v>93.597495633285348</v>
      </c>
      <c r="K169" s="165">
        <v>114.37358800912735</v>
      </c>
      <c r="L169" s="165">
        <v>136.29708917588272</v>
      </c>
      <c r="M169" s="165">
        <v>139.64535268455199</v>
      </c>
      <c r="N169" s="165">
        <v>130.60052958738893</v>
      </c>
      <c r="O169" s="165">
        <v>137.53051032729692</v>
      </c>
      <c r="P169" s="165">
        <v>114.26362693556014</v>
      </c>
      <c r="Q169" s="165">
        <v>96.827308204087345</v>
      </c>
    </row>
    <row r="170" spans="1:17" ht="12" customHeight="1" x14ac:dyDescent="0.3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3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3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3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3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3">
      <c r="A175" s="158" t="s">
        <v>62</v>
      </c>
      <c r="B175" s="157">
        <f>SUM(B176:B177)</f>
        <v>920.25980470607817</v>
      </c>
      <c r="C175" s="157">
        <f t="shared" ref="C175:Q175" si="333">SUM(C176:C177)</f>
        <v>944.95488862462241</v>
      </c>
      <c r="D175" s="157">
        <f t="shared" si="333"/>
        <v>920.59800449030354</v>
      </c>
      <c r="E175" s="157">
        <f t="shared" si="333"/>
        <v>935.12531100101376</v>
      </c>
      <c r="F175" s="157">
        <f t="shared" si="333"/>
        <v>984.0257816374102</v>
      </c>
      <c r="G175" s="157">
        <f t="shared" si="333"/>
        <v>919.95992549153232</v>
      </c>
      <c r="H175" s="157">
        <f t="shared" si="333"/>
        <v>840.22330490927095</v>
      </c>
      <c r="I175" s="157">
        <f t="shared" si="333"/>
        <v>704.13653481143137</v>
      </c>
      <c r="J175" s="157">
        <f t="shared" si="333"/>
        <v>813.26361185214762</v>
      </c>
      <c r="K175" s="157">
        <f t="shared" si="333"/>
        <v>754.74431534262408</v>
      </c>
      <c r="L175" s="157">
        <f t="shared" si="333"/>
        <v>840.91348501398454</v>
      </c>
      <c r="M175" s="157">
        <f t="shared" si="333"/>
        <v>707.38782138421243</v>
      </c>
      <c r="N175" s="157">
        <f t="shared" si="333"/>
        <v>697.75952589734436</v>
      </c>
      <c r="O175" s="157">
        <f t="shared" si="333"/>
        <v>712.82613090213988</v>
      </c>
      <c r="P175" s="157">
        <f t="shared" si="333"/>
        <v>599.69325054165097</v>
      </c>
      <c r="Q175" s="157">
        <f t="shared" si="333"/>
        <v>564.39004753910444</v>
      </c>
    </row>
    <row r="176" spans="1:17" ht="12" customHeight="1" x14ac:dyDescent="0.3">
      <c r="A176" s="23" t="s">
        <v>57</v>
      </c>
      <c r="B176" s="156">
        <v>920.25980470607817</v>
      </c>
      <c r="C176" s="156">
        <v>944.95488862462241</v>
      </c>
      <c r="D176" s="156">
        <v>920.59800449030354</v>
      </c>
      <c r="E176" s="156">
        <v>935.12531100101376</v>
      </c>
      <c r="F176" s="156">
        <v>984.0257816374102</v>
      </c>
      <c r="G176" s="156">
        <v>919.95992549153232</v>
      </c>
      <c r="H176" s="156">
        <v>840.22330490927095</v>
      </c>
      <c r="I176" s="156">
        <v>704.13653481143137</v>
      </c>
      <c r="J176" s="156">
        <v>813.26361185214762</v>
      </c>
      <c r="K176" s="156">
        <v>754.74431534262408</v>
      </c>
      <c r="L176" s="156">
        <v>840.91348501398454</v>
      </c>
      <c r="M176" s="156">
        <v>707.38782138421243</v>
      </c>
      <c r="N176" s="156">
        <v>697.75952589734436</v>
      </c>
      <c r="O176" s="156">
        <v>712.82613090213988</v>
      </c>
      <c r="P176" s="156">
        <v>599.69325054165097</v>
      </c>
      <c r="Q176" s="156">
        <v>564.39004753910444</v>
      </c>
    </row>
    <row r="177" spans="1:17" ht="12" customHeight="1" x14ac:dyDescent="0.3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178</v>
      </c>
    </row>
    <row r="3" spans="1:17" ht="12" customHeight="1" x14ac:dyDescent="0.3">
      <c r="A3" s="152" t="s">
        <v>172</v>
      </c>
      <c r="B3" s="168">
        <f>SUM(B4,B7,B9,B19)</f>
        <v>17993.484266040632</v>
      </c>
      <c r="C3" s="168">
        <f t="shared" ref="C3:Q3" si="0">SUM(C4,C7,C9,C19)</f>
        <v>18836.337786508055</v>
      </c>
      <c r="D3" s="168">
        <f t="shared" si="0"/>
        <v>18418.310231248746</v>
      </c>
      <c r="E3" s="168">
        <f t="shared" si="0"/>
        <v>18338.93089284427</v>
      </c>
      <c r="F3" s="168">
        <f t="shared" si="0"/>
        <v>18113.808107690707</v>
      </c>
      <c r="G3" s="168">
        <f t="shared" si="0"/>
        <v>18028.715996382743</v>
      </c>
      <c r="H3" s="168">
        <f t="shared" si="0"/>
        <v>18883.587933820843</v>
      </c>
      <c r="I3" s="168">
        <f t="shared" si="0"/>
        <v>17150.927491956787</v>
      </c>
      <c r="J3" s="168">
        <f t="shared" si="0"/>
        <v>17731.755071950836</v>
      </c>
      <c r="K3" s="168">
        <f t="shared" si="0"/>
        <v>17761.914546035834</v>
      </c>
      <c r="L3" s="168">
        <f t="shared" si="0"/>
        <v>19652.9281602591</v>
      </c>
      <c r="M3" s="168">
        <f t="shared" si="0"/>
        <v>17388.466653304888</v>
      </c>
      <c r="N3" s="168">
        <f t="shared" si="0"/>
        <v>17994.727640876055</v>
      </c>
      <c r="O3" s="168">
        <f t="shared" si="0"/>
        <v>18053.213259622324</v>
      </c>
      <c r="P3" s="168">
        <f t="shared" si="0"/>
        <v>16504.329901333203</v>
      </c>
      <c r="Q3" s="168">
        <f t="shared" si="0"/>
        <v>16738.035541302816</v>
      </c>
    </row>
    <row r="4" spans="1:17" ht="12.9" customHeight="1" x14ac:dyDescent="0.3">
      <c r="A4" s="158" t="s">
        <v>65</v>
      </c>
      <c r="B4" s="157">
        <f t="shared" ref="B4" si="1">SUM(B5:B6)</f>
        <v>14100.420840601562</v>
      </c>
      <c r="C4" s="157">
        <f t="shared" ref="C4:Q4" si="2">SUM(C5:C6)</f>
        <v>14918.253744399402</v>
      </c>
      <c r="D4" s="157">
        <f t="shared" si="2"/>
        <v>14440.856758030919</v>
      </c>
      <c r="E4" s="157">
        <f t="shared" si="2"/>
        <v>14162.220256107501</v>
      </c>
      <c r="F4" s="157">
        <f t="shared" si="2"/>
        <v>13880.025879374416</v>
      </c>
      <c r="G4" s="157">
        <f t="shared" si="2"/>
        <v>13764.379885696775</v>
      </c>
      <c r="H4" s="157">
        <f t="shared" si="2"/>
        <v>14527.551128457684</v>
      </c>
      <c r="I4" s="157">
        <f t="shared" si="2"/>
        <v>12883.832071057579</v>
      </c>
      <c r="J4" s="157">
        <f t="shared" si="2"/>
        <v>13358.403244807976</v>
      </c>
      <c r="K4" s="157">
        <f t="shared" si="2"/>
        <v>13330.744627606522</v>
      </c>
      <c r="L4" s="157">
        <f t="shared" si="2"/>
        <v>15198.824311256401</v>
      </c>
      <c r="M4" s="157">
        <f t="shared" si="2"/>
        <v>12960.016924990945</v>
      </c>
      <c r="N4" s="157">
        <f t="shared" si="2"/>
        <v>13514.258845929946</v>
      </c>
      <c r="O4" s="157">
        <f t="shared" si="2"/>
        <v>13549.921419708297</v>
      </c>
      <c r="P4" s="157">
        <f t="shared" si="2"/>
        <v>12004.987698716721</v>
      </c>
      <c r="Q4" s="157">
        <f t="shared" si="2"/>
        <v>12234.630936833993</v>
      </c>
    </row>
    <row r="5" spans="1:17" ht="12" customHeight="1" x14ac:dyDescent="0.3">
      <c r="A5" s="23" t="s">
        <v>58</v>
      </c>
      <c r="B5" s="156">
        <f>IF(RES_hhdet_fec!B5=0,0,RES_hhdet_fec!B5/0.086*1000000/RES_hhdet_num!B$3)</f>
        <v>14041.150647762121</v>
      </c>
      <c r="C5" s="156">
        <f>IF(RES_hhdet_fec!C5=0,0,RES_hhdet_fec!C5/0.086*1000000/RES_hhdet_num!C$3)</f>
        <v>14855.43899091268</v>
      </c>
      <c r="D5" s="156">
        <f>IF(RES_hhdet_fec!D5=0,0,RES_hhdet_fec!D5/0.086*1000000/RES_hhdet_num!D$3)</f>
        <v>14389.008474300408</v>
      </c>
      <c r="E5" s="156">
        <f>IF(RES_hhdet_fec!E5=0,0,RES_hhdet_fec!E5/0.086*1000000/RES_hhdet_num!E$3)</f>
        <v>14079.688573190966</v>
      </c>
      <c r="F5" s="156">
        <f>IF(RES_hhdet_fec!F5=0,0,RES_hhdet_fec!F5/0.086*1000000/RES_hhdet_num!F$3)</f>
        <v>13800.353387457999</v>
      </c>
      <c r="G5" s="156">
        <f>IF(RES_hhdet_fec!G5=0,0,RES_hhdet_fec!G5/0.086*1000000/RES_hhdet_num!G$3)</f>
        <v>13692.841385163045</v>
      </c>
      <c r="H5" s="156">
        <f>IF(RES_hhdet_fec!H5=0,0,RES_hhdet_fec!H5/0.086*1000000/RES_hhdet_num!H$3)</f>
        <v>14441.702871471147</v>
      </c>
      <c r="I5" s="156">
        <f>IF(RES_hhdet_fec!I5=0,0,RES_hhdet_fec!I5/0.086*1000000/RES_hhdet_num!I$3)</f>
        <v>12810.032678254962</v>
      </c>
      <c r="J5" s="156">
        <f>IF(RES_hhdet_fec!J5=0,0,RES_hhdet_fec!J5/0.086*1000000/RES_hhdet_num!J$3)</f>
        <v>13280.858703338896</v>
      </c>
      <c r="K5" s="156">
        <f>IF(RES_hhdet_fec!K5=0,0,RES_hhdet_fec!K5/0.086*1000000/RES_hhdet_num!K$3)</f>
        <v>13255.969984898637</v>
      </c>
      <c r="L5" s="156">
        <f>IF(RES_hhdet_fec!L5=0,0,RES_hhdet_fec!L5/0.086*1000000/RES_hhdet_num!L$3)</f>
        <v>15111.645668538426</v>
      </c>
      <c r="M5" s="156">
        <f>IF(RES_hhdet_fec!M5=0,0,RES_hhdet_fec!M5/0.086*1000000/RES_hhdet_num!M$3)</f>
        <v>12882.946266062198</v>
      </c>
      <c r="N5" s="156">
        <f>IF(RES_hhdet_fec!N5=0,0,RES_hhdet_fec!N5/0.086*1000000/RES_hhdet_num!N$3)</f>
        <v>13437.458719992654</v>
      </c>
      <c r="O5" s="156">
        <f>IF(RES_hhdet_fec!O5=0,0,RES_hhdet_fec!O5/0.086*1000000/RES_hhdet_num!O$3)</f>
        <v>13472.246441464767</v>
      </c>
      <c r="P5" s="156">
        <f>IF(RES_hhdet_fec!P5=0,0,RES_hhdet_fec!P5/0.086*1000000/RES_hhdet_num!P$3)</f>
        <v>11924.572399031442</v>
      </c>
      <c r="Q5" s="156">
        <f>IF(RES_hhdet_fec!Q5=0,0,RES_hhdet_fec!Q5/0.086*1000000/RES_hhdet_num!Q$3)</f>
        <v>12145.362210124013</v>
      </c>
    </row>
    <row r="6" spans="1:17" ht="12" customHeight="1" x14ac:dyDescent="0.3">
      <c r="A6" s="23" t="s">
        <v>60</v>
      </c>
      <c r="B6" s="156">
        <f>IF(RES_hhdet_fec!B6=0,0,RES_hhdet_fec!B6/0.086*1000000/RES_hhdet_num!B$3)</f>
        <v>59.2701928394413</v>
      </c>
      <c r="C6" s="156">
        <f>IF(RES_hhdet_fec!C6=0,0,RES_hhdet_fec!C6/0.086*1000000/RES_hhdet_num!C$3)</f>
        <v>62.814753486722871</v>
      </c>
      <c r="D6" s="156">
        <f>IF(RES_hhdet_fec!D6=0,0,RES_hhdet_fec!D6/0.086*1000000/RES_hhdet_num!D$3)</f>
        <v>51.848283730510353</v>
      </c>
      <c r="E6" s="156">
        <f>IF(RES_hhdet_fec!E6=0,0,RES_hhdet_fec!E6/0.086*1000000/RES_hhdet_num!E$3)</f>
        <v>82.53168291653563</v>
      </c>
      <c r="F6" s="156">
        <f>IF(RES_hhdet_fec!F6=0,0,RES_hhdet_fec!F6/0.086*1000000/RES_hhdet_num!F$3)</f>
        <v>79.672491916416419</v>
      </c>
      <c r="G6" s="156">
        <f>IF(RES_hhdet_fec!G6=0,0,RES_hhdet_fec!G6/0.086*1000000/RES_hhdet_num!G$3)</f>
        <v>71.538500533730527</v>
      </c>
      <c r="H6" s="156">
        <f>IF(RES_hhdet_fec!H6=0,0,RES_hhdet_fec!H6/0.086*1000000/RES_hhdet_num!H$3)</f>
        <v>85.848256986538189</v>
      </c>
      <c r="I6" s="156">
        <f>IF(RES_hhdet_fec!I6=0,0,RES_hhdet_fec!I6/0.086*1000000/RES_hhdet_num!I$3)</f>
        <v>73.799392802616637</v>
      </c>
      <c r="J6" s="156">
        <f>IF(RES_hhdet_fec!J6=0,0,RES_hhdet_fec!J6/0.086*1000000/RES_hhdet_num!J$3)</f>
        <v>77.544541469080045</v>
      </c>
      <c r="K6" s="156">
        <f>IF(RES_hhdet_fec!K6=0,0,RES_hhdet_fec!K6/0.086*1000000/RES_hhdet_num!K$3)</f>
        <v>74.77464270788505</v>
      </c>
      <c r="L6" s="156">
        <f>IF(RES_hhdet_fec!L6=0,0,RES_hhdet_fec!L6/0.086*1000000/RES_hhdet_num!L$3)</f>
        <v>87.178642717976004</v>
      </c>
      <c r="M6" s="156">
        <f>IF(RES_hhdet_fec!M6=0,0,RES_hhdet_fec!M6/0.086*1000000/RES_hhdet_num!M$3)</f>
        <v>77.070658928747619</v>
      </c>
      <c r="N6" s="156">
        <f>IF(RES_hhdet_fec!N6=0,0,RES_hhdet_fec!N6/0.086*1000000/RES_hhdet_num!N$3)</f>
        <v>76.800125937291867</v>
      </c>
      <c r="O6" s="156">
        <f>IF(RES_hhdet_fec!O6=0,0,RES_hhdet_fec!O6/0.086*1000000/RES_hhdet_num!O$3)</f>
        <v>77.674978243529267</v>
      </c>
      <c r="P6" s="156">
        <f>IF(RES_hhdet_fec!P6=0,0,RES_hhdet_fec!P6/0.086*1000000/RES_hhdet_num!P$3)</f>
        <v>80.415299685279706</v>
      </c>
      <c r="Q6" s="156">
        <f>IF(RES_hhdet_fec!Q6=0,0,RES_hhdet_fec!Q6/0.086*1000000/RES_hhdet_num!Q$3)</f>
        <v>89.268726709980584</v>
      </c>
    </row>
    <row r="7" spans="1:17" ht="12.9" customHeight="1" x14ac:dyDescent="0.3">
      <c r="A7" s="158" t="s">
        <v>112</v>
      </c>
      <c r="B7" s="157">
        <f t="shared" ref="B7:Q7" si="3">B8</f>
        <v>6.4632719771037772</v>
      </c>
      <c r="C7" s="157">
        <f t="shared" si="3"/>
        <v>6.8790051279235529</v>
      </c>
      <c r="D7" s="157">
        <f t="shared" si="3"/>
        <v>5.1454187442070625</v>
      </c>
      <c r="E7" s="157">
        <f t="shared" si="3"/>
        <v>5.2869301821283408</v>
      </c>
      <c r="F7" s="157">
        <f t="shared" si="3"/>
        <v>5.7409006741807458</v>
      </c>
      <c r="G7" s="157">
        <f t="shared" si="3"/>
        <v>5.9998011820503345</v>
      </c>
      <c r="H7" s="157">
        <f t="shared" si="3"/>
        <v>6.7615328749450381</v>
      </c>
      <c r="I7" s="157">
        <f t="shared" si="3"/>
        <v>7.4349363081957547</v>
      </c>
      <c r="J7" s="157">
        <f t="shared" si="3"/>
        <v>8.0816920583065297</v>
      </c>
      <c r="K7" s="157">
        <f t="shared" si="3"/>
        <v>8.9397920936504693</v>
      </c>
      <c r="L7" s="157">
        <f t="shared" si="3"/>
        <v>9.8073049969683979</v>
      </c>
      <c r="M7" s="157">
        <f t="shared" si="3"/>
        <v>10.012353523610015</v>
      </c>
      <c r="N7" s="157">
        <f t="shared" si="3"/>
        <v>9.7742224263034103</v>
      </c>
      <c r="O7" s="157">
        <f t="shared" si="3"/>
        <v>8.908255927430595</v>
      </c>
      <c r="P7" s="157">
        <f t="shared" si="3"/>
        <v>9.3643288326892797</v>
      </c>
      <c r="Q7" s="157">
        <f t="shared" si="3"/>
        <v>9.5797433284402356</v>
      </c>
    </row>
    <row r="8" spans="1:17" ht="12" customHeight="1" x14ac:dyDescent="0.3">
      <c r="A8" s="23" t="s">
        <v>60</v>
      </c>
      <c r="B8" s="156">
        <f>IF(RES_hhdet_fec!B8=0,0,RES_hhdet_fec!B8/0.086*1000000/RES_hhdet_num!B$3)</f>
        <v>6.4632719771037772</v>
      </c>
      <c r="C8" s="156">
        <f>IF(RES_hhdet_fec!C8=0,0,RES_hhdet_fec!C8/0.086*1000000/RES_hhdet_num!C$3)</f>
        <v>6.8790051279235529</v>
      </c>
      <c r="D8" s="156">
        <f>IF(RES_hhdet_fec!D8=0,0,RES_hhdet_fec!D8/0.086*1000000/RES_hhdet_num!D$3)</f>
        <v>5.1454187442070625</v>
      </c>
      <c r="E8" s="156">
        <f>IF(RES_hhdet_fec!E8=0,0,RES_hhdet_fec!E8/0.086*1000000/RES_hhdet_num!E$3)</f>
        <v>5.2869301821283408</v>
      </c>
      <c r="F8" s="156">
        <f>IF(RES_hhdet_fec!F8=0,0,RES_hhdet_fec!F8/0.086*1000000/RES_hhdet_num!F$3)</f>
        <v>5.7409006741807458</v>
      </c>
      <c r="G8" s="156">
        <f>IF(RES_hhdet_fec!G8=0,0,RES_hhdet_fec!G8/0.086*1000000/RES_hhdet_num!G$3)</f>
        <v>5.9998011820503345</v>
      </c>
      <c r="H8" s="156">
        <f>IF(RES_hhdet_fec!H8=0,0,RES_hhdet_fec!H8/0.086*1000000/RES_hhdet_num!H$3)</f>
        <v>6.7615328749450381</v>
      </c>
      <c r="I8" s="156">
        <f>IF(RES_hhdet_fec!I8=0,0,RES_hhdet_fec!I8/0.086*1000000/RES_hhdet_num!I$3)</f>
        <v>7.4349363081957547</v>
      </c>
      <c r="J8" s="156">
        <f>IF(RES_hhdet_fec!J8=0,0,RES_hhdet_fec!J8/0.086*1000000/RES_hhdet_num!J$3)</f>
        <v>8.0816920583065297</v>
      </c>
      <c r="K8" s="156">
        <f>IF(RES_hhdet_fec!K8=0,0,RES_hhdet_fec!K8/0.086*1000000/RES_hhdet_num!K$3)</f>
        <v>8.9397920936504693</v>
      </c>
      <c r="L8" s="156">
        <f>IF(RES_hhdet_fec!L8=0,0,RES_hhdet_fec!L8/0.086*1000000/RES_hhdet_num!L$3)</f>
        <v>9.8073049969683979</v>
      </c>
      <c r="M8" s="156">
        <f>IF(RES_hhdet_fec!M8=0,0,RES_hhdet_fec!M8/0.086*1000000/RES_hhdet_num!M$3)</f>
        <v>10.012353523610015</v>
      </c>
      <c r="N8" s="156">
        <f>IF(RES_hhdet_fec!N8=0,0,RES_hhdet_fec!N8/0.086*1000000/RES_hhdet_num!N$3)</f>
        <v>9.7742224263034103</v>
      </c>
      <c r="O8" s="156">
        <f>IF(RES_hhdet_fec!O8=0,0,RES_hhdet_fec!O8/0.086*1000000/RES_hhdet_num!O$3)</f>
        <v>8.908255927430595</v>
      </c>
      <c r="P8" s="156">
        <f>IF(RES_hhdet_fec!P8=0,0,RES_hhdet_fec!P8/0.086*1000000/RES_hhdet_num!P$3)</f>
        <v>9.3643288326892797</v>
      </c>
      <c r="Q8" s="156">
        <f>IF(RES_hhdet_fec!Q8=0,0,RES_hhdet_fec!Q8/0.086*1000000/RES_hhdet_num!Q$3)</f>
        <v>9.5797433284402356</v>
      </c>
    </row>
    <row r="9" spans="1:17" ht="12" customHeight="1" x14ac:dyDescent="0.3">
      <c r="A9" s="158" t="s">
        <v>63</v>
      </c>
      <c r="B9" s="157">
        <f>IF(RES_hhdet_fec!B9=0,0,RES_hhdet_fec!B9/0.086*1000000/RES_hhdet_num!B$3)</f>
        <v>2865.9624830255307</v>
      </c>
      <c r="C9" s="157">
        <f>IF(RES_hhdet_fec!C9=0,0,RES_hhdet_fec!C9/0.086*1000000/RES_hhdet_num!C$3)</f>
        <v>2879.0737500348405</v>
      </c>
      <c r="D9" s="157">
        <f>IF(RES_hhdet_fec!D9=0,0,RES_hhdet_fec!D9/0.086*1000000/RES_hhdet_num!D$3)</f>
        <v>2889.0121605628551</v>
      </c>
      <c r="E9" s="157">
        <f>IF(RES_hhdet_fec!E9=0,0,RES_hhdet_fec!E9/0.086*1000000/RES_hhdet_num!E$3)</f>
        <v>2913.8620319173829</v>
      </c>
      <c r="F9" s="157">
        <f>IF(RES_hhdet_fec!F9=0,0,RES_hhdet_fec!F9/0.086*1000000/RES_hhdet_num!F$3)</f>
        <v>2940.1672321991859</v>
      </c>
      <c r="G9" s="157">
        <f>IF(RES_hhdet_fec!G9=0,0,RES_hhdet_fec!G9/0.086*1000000/RES_hhdet_num!G$3)</f>
        <v>2946.5677700001615</v>
      </c>
      <c r="H9" s="157">
        <f>IF(RES_hhdet_fec!H9=0,0,RES_hhdet_fec!H9/0.086*1000000/RES_hhdet_num!H$3)</f>
        <v>3003.3136408507962</v>
      </c>
      <c r="I9" s="157">
        <f>IF(RES_hhdet_fec!I9=0,0,RES_hhdet_fec!I9/0.086*1000000/RES_hhdet_num!I$3)</f>
        <v>2941.822035797054</v>
      </c>
      <c r="J9" s="157">
        <f>IF(RES_hhdet_fec!J9=0,0,RES_hhdet_fec!J9/0.086*1000000/RES_hhdet_num!J$3)</f>
        <v>3009.7549036288815</v>
      </c>
      <c r="K9" s="157">
        <f>IF(RES_hhdet_fec!K9=0,0,RES_hhdet_fec!K9/0.086*1000000/RES_hhdet_num!K$3)</f>
        <v>3056.4539624466893</v>
      </c>
      <c r="L9" s="157">
        <f>IF(RES_hhdet_fec!L9=0,0,RES_hhdet_fec!L9/0.086*1000000/RES_hhdet_num!L$3)</f>
        <v>3069.4732664272051</v>
      </c>
      <c r="M9" s="157">
        <f>IF(RES_hhdet_fec!M9=0,0,RES_hhdet_fec!M9/0.086*1000000/RES_hhdet_num!M$3)</f>
        <v>3071.6637700166948</v>
      </c>
      <c r="N9" s="157">
        <f>IF(RES_hhdet_fec!N9=0,0,RES_hhdet_fec!N9/0.086*1000000/RES_hhdet_num!N$3)</f>
        <v>3109.0924503918982</v>
      </c>
      <c r="O9" s="157">
        <f>IF(RES_hhdet_fec!O9=0,0,RES_hhdet_fec!O9/0.086*1000000/RES_hhdet_num!O$3)</f>
        <v>3121.2888936622453</v>
      </c>
      <c r="P9" s="157">
        <f>IF(RES_hhdet_fec!P9=0,0,RES_hhdet_fec!P9/0.086*1000000/RES_hhdet_num!P$3)</f>
        <v>3116.3522133685456</v>
      </c>
      <c r="Q9" s="157">
        <f>IF(RES_hhdet_fec!Q9=0,0,RES_hhdet_fec!Q9/0.086*1000000/RES_hhdet_num!Q$3)</f>
        <v>3107.5393704154444</v>
      </c>
    </row>
    <row r="10" spans="1:17" ht="12" customHeight="1" x14ac:dyDescent="0.3">
      <c r="A10" s="167" t="s">
        <v>171</v>
      </c>
      <c r="B10" s="132">
        <f>IF(RES_hhdet_fec!B10=0,0,RES_hhdet_fec!B10/0.086*1000000/RES_hhdet_num!B10)</f>
        <v>3270.7953192457135</v>
      </c>
      <c r="C10" s="132">
        <f>IF(RES_hhdet_fec!C10=0,0,RES_hhdet_fec!C10/0.086*1000000/RES_hhdet_num!C10)</f>
        <v>3259.550801005591</v>
      </c>
      <c r="D10" s="132">
        <f>IF(RES_hhdet_fec!D10=0,0,RES_hhdet_fec!D10/0.086*1000000/RES_hhdet_num!D10)</f>
        <v>3235.4693323288075</v>
      </c>
      <c r="E10" s="132">
        <f>IF(RES_hhdet_fec!E10=0,0,RES_hhdet_fec!E10/0.086*1000000/RES_hhdet_num!E10)</f>
        <v>3250.6775188044053</v>
      </c>
      <c r="F10" s="132">
        <f>IF(RES_hhdet_fec!F10=0,0,RES_hhdet_fec!F10/0.086*1000000/RES_hhdet_num!F10)</f>
        <v>3271.7174943540481</v>
      </c>
      <c r="G10" s="132">
        <f>IF(RES_hhdet_fec!G10=0,0,RES_hhdet_fec!G10/0.086*1000000/RES_hhdet_num!G10)</f>
        <v>3234.0838675529667</v>
      </c>
      <c r="H10" s="132">
        <f>IF(RES_hhdet_fec!H10=0,0,RES_hhdet_fec!H10/0.086*1000000/RES_hhdet_num!H10)</f>
        <v>3271.670677358597</v>
      </c>
      <c r="I10" s="132">
        <f>IF(RES_hhdet_fec!I10=0,0,RES_hhdet_fec!I10/0.086*1000000/RES_hhdet_num!I10)</f>
        <v>3184.8067113154452</v>
      </c>
      <c r="J10" s="132">
        <f>IF(RES_hhdet_fec!J10=0,0,RES_hhdet_fec!J10/0.086*1000000/RES_hhdet_num!J10)</f>
        <v>3263.4630724982349</v>
      </c>
      <c r="K10" s="132">
        <f>IF(RES_hhdet_fec!K10=0,0,RES_hhdet_fec!K10/0.086*1000000/RES_hhdet_num!K10)</f>
        <v>3321.129968116878</v>
      </c>
      <c r="L10" s="132">
        <f>IF(RES_hhdet_fec!L10=0,0,RES_hhdet_fec!L10/0.086*1000000/RES_hhdet_num!L10)</f>
        <v>3329.1312547802399</v>
      </c>
      <c r="M10" s="132">
        <f>IF(RES_hhdet_fec!M10=0,0,RES_hhdet_fec!M10/0.086*1000000/RES_hhdet_num!M10)</f>
        <v>3312.3462063031716</v>
      </c>
      <c r="N10" s="132">
        <f>IF(RES_hhdet_fec!N10=0,0,RES_hhdet_fec!N10/0.086*1000000/RES_hhdet_num!N10)</f>
        <v>3379.5152528826411</v>
      </c>
      <c r="O10" s="132">
        <f>IF(RES_hhdet_fec!O10=0,0,RES_hhdet_fec!O10/0.086*1000000/RES_hhdet_num!O10)</f>
        <v>3376.6556845806854</v>
      </c>
      <c r="P10" s="132">
        <f>IF(RES_hhdet_fec!P10=0,0,RES_hhdet_fec!P10/0.086*1000000/RES_hhdet_num!P10)</f>
        <v>3367.8345756399513</v>
      </c>
      <c r="Q10" s="132">
        <f>IF(RES_hhdet_fec!Q10=0,0,RES_hhdet_fec!Q10/0.086*1000000/RES_hhdet_num!Q10)</f>
        <v>3356.6429511698125</v>
      </c>
    </row>
    <row r="11" spans="1:17" ht="12" customHeight="1" x14ac:dyDescent="0.3">
      <c r="A11" s="167" t="s">
        <v>144</v>
      </c>
      <c r="B11" s="132">
        <f>IF(RES_hhdet_fec!B11=0,0,RES_hhdet_fec!B11/0.086*1000000/RES_hhdet_num!B11)</f>
        <v>2677.566804548745</v>
      </c>
      <c r="C11" s="132">
        <f>IF(RES_hhdet_fec!C11=0,0,RES_hhdet_fec!C11/0.086*1000000/RES_hhdet_num!C11)</f>
        <v>2675.8601648641647</v>
      </c>
      <c r="D11" s="132">
        <f>IF(RES_hhdet_fec!D11=0,0,RES_hhdet_fec!D11/0.086*1000000/RES_hhdet_num!D11)</f>
        <v>2661.6775406259417</v>
      </c>
      <c r="E11" s="132">
        <f>IF(RES_hhdet_fec!E11=0,0,RES_hhdet_fec!E11/0.086*1000000/RES_hhdet_num!E11)</f>
        <v>2638.1326543177911</v>
      </c>
      <c r="F11" s="132">
        <f>IF(RES_hhdet_fec!F11=0,0,RES_hhdet_fec!F11/0.086*1000000/RES_hhdet_num!F11)</f>
        <v>2638.5209720974108</v>
      </c>
      <c r="G11" s="132">
        <f>IF(RES_hhdet_fec!G11=0,0,RES_hhdet_fec!G11/0.086*1000000/RES_hhdet_num!G11)</f>
        <v>2632.8182685848615</v>
      </c>
      <c r="H11" s="132">
        <f>IF(RES_hhdet_fec!H11=0,0,RES_hhdet_fec!H11/0.086*1000000/RES_hhdet_num!H11)</f>
        <v>2643.6212574437168</v>
      </c>
      <c r="I11" s="132">
        <f>IF(RES_hhdet_fec!I11=0,0,RES_hhdet_fec!I11/0.086*1000000/RES_hhdet_num!I11)</f>
        <v>2665.2341096366054</v>
      </c>
      <c r="J11" s="132">
        <f>IF(RES_hhdet_fec!J11=0,0,RES_hhdet_fec!J11/0.086*1000000/RES_hhdet_num!J11)</f>
        <v>2683.3093689501179</v>
      </c>
      <c r="K11" s="132">
        <f>IF(RES_hhdet_fec!K11=0,0,RES_hhdet_fec!K11/0.086*1000000/RES_hhdet_num!K11)</f>
        <v>2732.1684227619853</v>
      </c>
      <c r="L11" s="132">
        <f>IF(RES_hhdet_fec!L11=0,0,RES_hhdet_fec!L11/0.086*1000000/RES_hhdet_num!L11)</f>
        <v>2754.3537504086075</v>
      </c>
      <c r="M11" s="132">
        <f>IF(RES_hhdet_fec!M11=0,0,RES_hhdet_fec!M11/0.086*1000000/RES_hhdet_num!M11)</f>
        <v>2723.6288233020309</v>
      </c>
      <c r="N11" s="132">
        <f>IF(RES_hhdet_fec!N11=0,0,RES_hhdet_fec!N11/0.086*1000000/RES_hhdet_num!N11)</f>
        <v>2724.2001386922366</v>
      </c>
      <c r="O11" s="132">
        <f>IF(RES_hhdet_fec!O11=0,0,RES_hhdet_fec!O11/0.086*1000000/RES_hhdet_num!O11)</f>
        <v>2734.4046120814787</v>
      </c>
      <c r="P11" s="132">
        <f>IF(RES_hhdet_fec!P11=0,0,RES_hhdet_fec!P11/0.086*1000000/RES_hhdet_num!P11)</f>
        <v>2664.7086911235933</v>
      </c>
      <c r="Q11" s="132">
        <f>IF(RES_hhdet_fec!Q11=0,0,RES_hhdet_fec!Q11/0.086*1000000/RES_hhdet_num!Q11)</f>
        <v>2620.0799708292111</v>
      </c>
    </row>
    <row r="12" spans="1:17" ht="12" customHeight="1" x14ac:dyDescent="0.3">
      <c r="A12" s="167" t="s">
        <v>143</v>
      </c>
      <c r="B12" s="132">
        <f>IF(RES_hhdet_fec!B12=0,0,RES_hhdet_fec!B12/0.086*1000000/RES_hhdet_num!B12)</f>
        <v>2047.65483142281</v>
      </c>
      <c r="C12" s="132">
        <f>IF(RES_hhdet_fec!C12=0,0,RES_hhdet_fec!C12/0.086*1000000/RES_hhdet_num!C12)</f>
        <v>2017.3035131919703</v>
      </c>
      <c r="D12" s="132">
        <f>IF(RES_hhdet_fec!D12=0,0,RES_hhdet_fec!D12/0.086*1000000/RES_hhdet_num!D12)</f>
        <v>2052.5752251867307</v>
      </c>
      <c r="E12" s="132">
        <f>IF(RES_hhdet_fec!E12=0,0,RES_hhdet_fec!E12/0.086*1000000/RES_hhdet_num!E12)</f>
        <v>2045.5882893945611</v>
      </c>
      <c r="F12" s="132">
        <f>IF(RES_hhdet_fec!F12=0,0,RES_hhdet_fec!F12/0.086*1000000/RES_hhdet_num!F12)</f>
        <v>2032.9797343478438</v>
      </c>
      <c r="G12" s="132">
        <f>IF(RES_hhdet_fec!G12=0,0,RES_hhdet_fec!G12/0.086*1000000/RES_hhdet_num!G12)</f>
        <v>2034.349316149817</v>
      </c>
      <c r="H12" s="132">
        <f>IF(RES_hhdet_fec!H12=0,0,RES_hhdet_fec!H12/0.086*1000000/RES_hhdet_num!H12)</f>
        <v>2024.3307695565838</v>
      </c>
      <c r="I12" s="132">
        <f>IF(RES_hhdet_fec!I12=0,0,RES_hhdet_fec!I12/0.086*1000000/RES_hhdet_num!I12)</f>
        <v>2008.9912448563814</v>
      </c>
      <c r="J12" s="132">
        <f>IF(RES_hhdet_fec!J12=0,0,RES_hhdet_fec!J12/0.086*1000000/RES_hhdet_num!J12)</f>
        <v>2014.5995592672941</v>
      </c>
      <c r="K12" s="132">
        <f>IF(RES_hhdet_fec!K12=0,0,RES_hhdet_fec!K12/0.086*1000000/RES_hhdet_num!K12)</f>
        <v>2111.9759732009493</v>
      </c>
      <c r="L12" s="132">
        <f>IF(RES_hhdet_fec!L12=0,0,RES_hhdet_fec!L12/0.086*1000000/RES_hhdet_num!L12)</f>
        <v>2171.1409410844976</v>
      </c>
      <c r="M12" s="132">
        <f>IF(RES_hhdet_fec!M12=0,0,RES_hhdet_fec!M12/0.086*1000000/RES_hhdet_num!M12)</f>
        <v>2131.9924105101027</v>
      </c>
      <c r="N12" s="132">
        <f>IF(RES_hhdet_fec!N12=0,0,RES_hhdet_fec!N12/0.086*1000000/RES_hhdet_num!N12)</f>
        <v>2148.9914396750478</v>
      </c>
      <c r="O12" s="132">
        <f>IF(RES_hhdet_fec!O12=0,0,RES_hhdet_fec!O12/0.086*1000000/RES_hhdet_num!O12)</f>
        <v>2281.6060183263394</v>
      </c>
      <c r="P12" s="132">
        <f>IF(RES_hhdet_fec!P12=0,0,RES_hhdet_fec!P12/0.086*1000000/RES_hhdet_num!P12)</f>
        <v>2286.0223908231937</v>
      </c>
      <c r="Q12" s="132">
        <f>IF(RES_hhdet_fec!Q12=0,0,RES_hhdet_fec!Q12/0.086*1000000/RES_hhdet_num!Q12)</f>
        <v>2281.5629116578521</v>
      </c>
    </row>
    <row r="13" spans="1:17" ht="12" customHeight="1" x14ac:dyDescent="0.3">
      <c r="A13" s="166" t="s">
        <v>57</v>
      </c>
      <c r="B13" s="165">
        <f>IF(RES_hhdet_fec!B13=0,0,RES_hhdet_fec!B13/0.086*1000000/RES_hhdet_num!B12)</f>
        <v>1430.6139161842948</v>
      </c>
      <c r="C13" s="165">
        <f>IF(RES_hhdet_fec!C13=0,0,RES_hhdet_fec!C13/0.086*1000000/RES_hhdet_num!C12)</f>
        <v>1417.9454590222831</v>
      </c>
      <c r="D13" s="165">
        <f>IF(RES_hhdet_fec!D13=0,0,RES_hhdet_fec!D13/0.086*1000000/RES_hhdet_num!D12)</f>
        <v>1472.9555565746655</v>
      </c>
      <c r="E13" s="165">
        <f>IF(RES_hhdet_fec!E13=0,0,RES_hhdet_fec!E13/0.086*1000000/RES_hhdet_num!E12)</f>
        <v>1472.7408526881552</v>
      </c>
      <c r="F13" s="165">
        <f>IF(RES_hhdet_fec!F13=0,0,RES_hhdet_fec!F13/0.086*1000000/RES_hhdet_num!F12)</f>
        <v>1444.4355458319449</v>
      </c>
      <c r="G13" s="165">
        <f>IF(RES_hhdet_fec!G13=0,0,RES_hhdet_fec!G13/0.086*1000000/RES_hhdet_num!G12)</f>
        <v>1449.9412212266559</v>
      </c>
      <c r="H13" s="165">
        <f>IF(RES_hhdet_fec!H13=0,0,RES_hhdet_fec!H13/0.086*1000000/RES_hhdet_num!H12)</f>
        <v>1441.2556939381709</v>
      </c>
      <c r="I13" s="165">
        <f>IF(RES_hhdet_fec!I13=0,0,RES_hhdet_fec!I13/0.086*1000000/RES_hhdet_num!I12)</f>
        <v>1415.2143512082246</v>
      </c>
      <c r="J13" s="165">
        <f>IF(RES_hhdet_fec!J13=0,0,RES_hhdet_fec!J13/0.086*1000000/RES_hhdet_num!J12)</f>
        <v>1422.7972046251782</v>
      </c>
      <c r="K13" s="165">
        <f>IF(RES_hhdet_fec!K13=0,0,RES_hhdet_fec!K13/0.086*1000000/RES_hhdet_num!K12)</f>
        <v>1526.9526116247653</v>
      </c>
      <c r="L13" s="165">
        <f>IF(RES_hhdet_fec!L13=0,0,RES_hhdet_fec!L13/0.086*1000000/RES_hhdet_num!L12)</f>
        <v>1590.9061180747542</v>
      </c>
      <c r="M13" s="165">
        <f>IF(RES_hhdet_fec!M13=0,0,RES_hhdet_fec!M13/0.086*1000000/RES_hhdet_num!M12)</f>
        <v>1560.2138865966381</v>
      </c>
      <c r="N13" s="165">
        <f>IF(RES_hhdet_fec!N13=0,0,RES_hhdet_fec!N13/0.086*1000000/RES_hhdet_num!N12)</f>
        <v>1566.6375131731816</v>
      </c>
      <c r="O13" s="165">
        <f>IF(RES_hhdet_fec!O13=0,0,RES_hhdet_fec!O13/0.086*1000000/RES_hhdet_num!O12)</f>
        <v>1749.3585616442494</v>
      </c>
      <c r="P13" s="165">
        <f>IF(RES_hhdet_fec!P13=0,0,RES_hhdet_fec!P13/0.086*1000000/RES_hhdet_num!P12)</f>
        <v>1761.6240822960242</v>
      </c>
      <c r="Q13" s="165">
        <f>IF(RES_hhdet_fec!Q13=0,0,RES_hhdet_fec!Q13/0.086*1000000/RES_hhdet_num!Q12)</f>
        <v>1773.4169191301423</v>
      </c>
    </row>
    <row r="14" spans="1:17" ht="12" customHeight="1" x14ac:dyDescent="0.3">
      <c r="A14" s="147" t="s">
        <v>59</v>
      </c>
      <c r="B14" s="164">
        <f>IF(RES_hhdet_fec!B14=0,0,RES_hhdet_fec!B14/0.086*1000000/RES_hhdet_num!B12)</f>
        <v>617.04091523851537</v>
      </c>
      <c r="C14" s="164">
        <f>IF(RES_hhdet_fec!C14=0,0,RES_hhdet_fec!C14/0.086*1000000/RES_hhdet_num!C12)</f>
        <v>599.35805416968742</v>
      </c>
      <c r="D14" s="164">
        <f>IF(RES_hhdet_fec!D14=0,0,RES_hhdet_fec!D14/0.086*1000000/RES_hhdet_num!D12)</f>
        <v>579.61966861206531</v>
      </c>
      <c r="E14" s="164">
        <f>IF(RES_hhdet_fec!E14=0,0,RES_hhdet_fec!E14/0.086*1000000/RES_hhdet_num!E12)</f>
        <v>572.84743670640626</v>
      </c>
      <c r="F14" s="164">
        <f>IF(RES_hhdet_fec!F14=0,0,RES_hhdet_fec!F14/0.086*1000000/RES_hhdet_num!F12)</f>
        <v>588.54418851589867</v>
      </c>
      <c r="G14" s="164">
        <f>IF(RES_hhdet_fec!G14=0,0,RES_hhdet_fec!G14/0.086*1000000/RES_hhdet_num!G12)</f>
        <v>584.40809492316146</v>
      </c>
      <c r="H14" s="164">
        <f>IF(RES_hhdet_fec!H14=0,0,RES_hhdet_fec!H14/0.086*1000000/RES_hhdet_num!H12)</f>
        <v>583.07507561841282</v>
      </c>
      <c r="I14" s="164">
        <f>IF(RES_hhdet_fec!I14=0,0,RES_hhdet_fec!I14/0.086*1000000/RES_hhdet_num!I12)</f>
        <v>593.77689364815694</v>
      </c>
      <c r="J14" s="164">
        <f>IF(RES_hhdet_fec!J14=0,0,RES_hhdet_fec!J14/0.086*1000000/RES_hhdet_num!J12)</f>
        <v>591.80235464211569</v>
      </c>
      <c r="K14" s="164">
        <f>IF(RES_hhdet_fec!K14=0,0,RES_hhdet_fec!K14/0.086*1000000/RES_hhdet_num!K12)</f>
        <v>585.0233615761839</v>
      </c>
      <c r="L14" s="164">
        <f>IF(RES_hhdet_fec!L14=0,0,RES_hhdet_fec!L14/0.086*1000000/RES_hhdet_num!L12)</f>
        <v>580.23482300974297</v>
      </c>
      <c r="M14" s="164">
        <f>IF(RES_hhdet_fec!M14=0,0,RES_hhdet_fec!M14/0.086*1000000/RES_hhdet_num!M12)</f>
        <v>571.77852391346471</v>
      </c>
      <c r="N14" s="164">
        <f>IF(RES_hhdet_fec!N14=0,0,RES_hhdet_fec!N14/0.086*1000000/RES_hhdet_num!N12)</f>
        <v>582.35392650186589</v>
      </c>
      <c r="O14" s="164">
        <f>IF(RES_hhdet_fec!O14=0,0,RES_hhdet_fec!O14/0.086*1000000/RES_hhdet_num!O12)</f>
        <v>532.24745668209016</v>
      </c>
      <c r="P14" s="164">
        <f>IF(RES_hhdet_fec!P14=0,0,RES_hhdet_fec!P14/0.086*1000000/RES_hhdet_num!P12)</f>
        <v>524.39830852716966</v>
      </c>
      <c r="Q14" s="164">
        <f>IF(RES_hhdet_fec!Q14=0,0,RES_hhdet_fec!Q14/0.086*1000000/RES_hhdet_num!Q12)</f>
        <v>508.14599252770932</v>
      </c>
    </row>
    <row r="15" spans="1:17" ht="12" customHeight="1" x14ac:dyDescent="0.3">
      <c r="A15" s="163" t="s">
        <v>142</v>
      </c>
      <c r="B15" s="162">
        <f>IF(RES_hhdet_fec!B15=0,0,RES_hhdet_fec!B15/0.086*1000000/RES_hhdet_num!B15)</f>
        <v>2409.0828969040335</v>
      </c>
      <c r="C15" s="162">
        <f>IF(RES_hhdet_fec!C15=0,0,RES_hhdet_fec!C15/0.086*1000000/RES_hhdet_num!C15)</f>
        <v>2420.7295063548968</v>
      </c>
      <c r="D15" s="162">
        <f>IF(RES_hhdet_fec!D15=0,0,RES_hhdet_fec!D15/0.086*1000000/RES_hhdet_num!D15)</f>
        <v>2388.6256600239913</v>
      </c>
      <c r="E15" s="162">
        <f>IF(RES_hhdet_fec!E15=0,0,RES_hhdet_fec!E15/0.086*1000000/RES_hhdet_num!E15)</f>
        <v>2402.9112827201011</v>
      </c>
      <c r="F15" s="162">
        <f>IF(RES_hhdet_fec!F15=0,0,RES_hhdet_fec!F15/0.086*1000000/RES_hhdet_num!F15)</f>
        <v>2359.5794356640395</v>
      </c>
      <c r="G15" s="162">
        <f>IF(RES_hhdet_fec!G15=0,0,RES_hhdet_fec!G15/0.086*1000000/RES_hhdet_num!G15)</f>
        <v>2314.5575549910795</v>
      </c>
      <c r="H15" s="162">
        <f>IF(RES_hhdet_fec!H15=0,0,RES_hhdet_fec!H15/0.086*1000000/RES_hhdet_num!H15)</f>
        <v>2362.5087330883143</v>
      </c>
      <c r="I15" s="162">
        <f>IF(RES_hhdet_fec!I15=0,0,RES_hhdet_fec!I15/0.086*1000000/RES_hhdet_num!I15)</f>
        <v>2300.9389893234002</v>
      </c>
      <c r="J15" s="162">
        <f>IF(RES_hhdet_fec!J15=0,0,RES_hhdet_fec!J15/0.086*1000000/RES_hhdet_num!J15)</f>
        <v>2351.8646419528186</v>
      </c>
      <c r="K15" s="162">
        <f>IF(RES_hhdet_fec!K15=0,0,RES_hhdet_fec!K15/0.086*1000000/RES_hhdet_num!K15)</f>
        <v>2306.3276315609978</v>
      </c>
      <c r="L15" s="162">
        <f>IF(RES_hhdet_fec!L15=0,0,RES_hhdet_fec!L15/0.086*1000000/RES_hhdet_num!L15)</f>
        <v>2330.6534714230806</v>
      </c>
      <c r="M15" s="162">
        <f>IF(RES_hhdet_fec!M15=0,0,RES_hhdet_fec!M15/0.086*1000000/RES_hhdet_num!M15)</f>
        <v>2443.624829046018</v>
      </c>
      <c r="N15" s="162">
        <f>IF(RES_hhdet_fec!N15=0,0,RES_hhdet_fec!N15/0.086*1000000/RES_hhdet_num!N15)</f>
        <v>2368.6097373167654</v>
      </c>
      <c r="O15" s="162">
        <f>IF(RES_hhdet_fec!O15=0,0,RES_hhdet_fec!O15/0.086*1000000/RES_hhdet_num!O15)</f>
        <v>2384.077985715599</v>
      </c>
      <c r="P15" s="162">
        <f>IF(RES_hhdet_fec!P15=0,0,RES_hhdet_fec!P15/0.086*1000000/RES_hhdet_num!P15)</f>
        <v>2368.5480974941938</v>
      </c>
      <c r="Q15" s="162">
        <f>IF(RES_hhdet_fec!Q15=0,0,RES_hhdet_fec!Q15/0.086*1000000/RES_hhdet_num!Q15)</f>
        <v>2359.0271029994774</v>
      </c>
    </row>
    <row r="16" spans="1:17" ht="12" customHeight="1" x14ac:dyDescent="0.3">
      <c r="A16" s="161" t="s">
        <v>141</v>
      </c>
      <c r="B16" s="160">
        <f>IF(RES_hhdet_fec!B16=0,0,RES_hhdet_fec!B16/0.086*1000000/RES_hhdet_num!B16)</f>
        <v>2068.5591962996186</v>
      </c>
      <c r="C16" s="160">
        <f>IF(RES_hhdet_fec!C16=0,0,RES_hhdet_fec!C16/0.086*1000000/RES_hhdet_num!C16)</f>
        <v>2108.9341288606192</v>
      </c>
      <c r="D16" s="160">
        <f>IF(RES_hhdet_fec!D16=0,0,RES_hhdet_fec!D16/0.086*1000000/RES_hhdet_num!D16)</f>
        <v>2171.7272522318281</v>
      </c>
      <c r="E16" s="160">
        <f>IF(RES_hhdet_fec!E16=0,0,RES_hhdet_fec!E16/0.086*1000000/RES_hhdet_num!E16)</f>
        <v>2162.3153811118468</v>
      </c>
      <c r="F16" s="160">
        <f>IF(RES_hhdet_fec!F16=0,0,RES_hhdet_fec!F16/0.086*1000000/RES_hhdet_num!F16)</f>
        <v>2120.5003594170144</v>
      </c>
      <c r="G16" s="160">
        <f>IF(RES_hhdet_fec!G16=0,0,RES_hhdet_fec!G16/0.086*1000000/RES_hhdet_num!G16)</f>
        <v>2089.9709791158393</v>
      </c>
      <c r="H16" s="160">
        <f>IF(RES_hhdet_fec!H16=0,0,RES_hhdet_fec!H16/0.086*1000000/RES_hhdet_num!H16)</f>
        <v>2115.2828862190909</v>
      </c>
      <c r="I16" s="160">
        <f>IF(RES_hhdet_fec!I16=0,0,RES_hhdet_fec!I16/0.086*1000000/RES_hhdet_num!I16)</f>
        <v>1991.5666702241056</v>
      </c>
      <c r="J16" s="160">
        <f>IF(RES_hhdet_fec!J16=0,0,RES_hhdet_fec!J16/0.086*1000000/RES_hhdet_num!J16)</f>
        <v>2021.2827676429915</v>
      </c>
      <c r="K16" s="160">
        <f>IF(RES_hhdet_fec!K16=0,0,RES_hhdet_fec!K16/0.086*1000000/RES_hhdet_num!K16)</f>
        <v>2003.9073529165976</v>
      </c>
      <c r="L16" s="160">
        <f>IF(RES_hhdet_fec!L16=0,0,RES_hhdet_fec!L16/0.086*1000000/RES_hhdet_num!L16)</f>
        <v>1955.1611605569988</v>
      </c>
      <c r="M16" s="160">
        <f>IF(RES_hhdet_fec!M16=0,0,RES_hhdet_fec!M16/0.086*1000000/RES_hhdet_num!M16)</f>
        <v>2076.2081826073459</v>
      </c>
      <c r="N16" s="160">
        <f>IF(RES_hhdet_fec!N16=0,0,RES_hhdet_fec!N16/0.086*1000000/RES_hhdet_num!N16)</f>
        <v>2023.0753640456976</v>
      </c>
      <c r="O16" s="160">
        <f>IF(RES_hhdet_fec!O16=0,0,RES_hhdet_fec!O16/0.086*1000000/RES_hhdet_num!O16)</f>
        <v>2042.1641975716059</v>
      </c>
      <c r="P16" s="160">
        <f>IF(RES_hhdet_fec!P16=0,0,RES_hhdet_fec!P16/0.086*1000000/RES_hhdet_num!P16)</f>
        <v>2039.2107658696214</v>
      </c>
      <c r="Q16" s="160">
        <f>IF(RES_hhdet_fec!Q16=0,0,RES_hhdet_fec!Q16/0.086*1000000/RES_hhdet_num!Q16)</f>
        <v>2040.9348272755335</v>
      </c>
    </row>
    <row r="17" spans="1:17" ht="12" customHeight="1" x14ac:dyDescent="0.3">
      <c r="A17" s="148" t="s">
        <v>60</v>
      </c>
      <c r="B17" s="156">
        <f>IF(RES_hhdet_fec!B17=0,0,RES_hhdet_fec!B17/0.086*1000000/RES_hhdet_num!B16)</f>
        <v>1506.5107376204637</v>
      </c>
      <c r="C17" s="156">
        <f>IF(RES_hhdet_fec!C17=0,0,RES_hhdet_fec!C17/0.086*1000000/RES_hhdet_num!C16)</f>
        <v>1553.8753084035729</v>
      </c>
      <c r="D17" s="156">
        <f>IF(RES_hhdet_fec!D17=0,0,RES_hhdet_fec!D17/0.086*1000000/RES_hhdet_num!D16)</f>
        <v>1643.4059621039466</v>
      </c>
      <c r="E17" s="156">
        <f>IF(RES_hhdet_fec!E17=0,0,RES_hhdet_fec!E17/0.086*1000000/RES_hhdet_num!E16)</f>
        <v>1651.5261257488503</v>
      </c>
      <c r="F17" s="156">
        <f>IF(RES_hhdet_fec!F17=0,0,RES_hhdet_fec!F17/0.086*1000000/RES_hhdet_num!F16)</f>
        <v>1601.0942443920937</v>
      </c>
      <c r="G17" s="156">
        <f>IF(RES_hhdet_fec!G17=0,0,RES_hhdet_fec!G17/0.086*1000000/RES_hhdet_num!G16)</f>
        <v>1574.3344473032259</v>
      </c>
      <c r="H17" s="156">
        <f>IF(RES_hhdet_fec!H17=0,0,RES_hhdet_fec!H17/0.086*1000000/RES_hhdet_num!H16)</f>
        <v>1597.5494929059428</v>
      </c>
      <c r="I17" s="156">
        <f>IF(RES_hhdet_fec!I17=0,0,RES_hhdet_fec!I17/0.086*1000000/RES_hhdet_num!I16)</f>
        <v>1467.3878913343378</v>
      </c>
      <c r="J17" s="156">
        <f>IF(RES_hhdet_fec!J17=0,0,RES_hhdet_fec!J17/0.086*1000000/RES_hhdet_num!J16)</f>
        <v>1513.2828178276502</v>
      </c>
      <c r="K17" s="156">
        <f>IF(RES_hhdet_fec!K17=0,0,RES_hhdet_fec!K17/0.086*1000000/RES_hhdet_num!K16)</f>
        <v>1494.9714440532853</v>
      </c>
      <c r="L17" s="156">
        <f>IF(RES_hhdet_fec!L17=0,0,RES_hhdet_fec!L17/0.086*1000000/RES_hhdet_num!L16)</f>
        <v>1461.4812481920223</v>
      </c>
      <c r="M17" s="156">
        <f>IF(RES_hhdet_fec!M17=0,0,RES_hhdet_fec!M17/0.086*1000000/RES_hhdet_num!M16)</f>
        <v>1585.9419630570287</v>
      </c>
      <c r="N17" s="156">
        <f>IF(RES_hhdet_fec!N17=0,0,RES_hhdet_fec!N17/0.086*1000000/RES_hhdet_num!N16)</f>
        <v>1533.6008757294462</v>
      </c>
      <c r="O17" s="156">
        <f>IF(RES_hhdet_fec!O17=0,0,RES_hhdet_fec!O17/0.086*1000000/RES_hhdet_num!O16)</f>
        <v>1553.0353761615497</v>
      </c>
      <c r="P17" s="156">
        <f>IF(RES_hhdet_fec!P17=0,0,RES_hhdet_fec!P17/0.086*1000000/RES_hhdet_num!P16)</f>
        <v>1547.6300607874791</v>
      </c>
      <c r="Q17" s="156">
        <f>IF(RES_hhdet_fec!Q17=0,0,RES_hhdet_fec!Q17/0.086*1000000/RES_hhdet_num!Q16)</f>
        <v>1557.1000852191573</v>
      </c>
    </row>
    <row r="18" spans="1:17" ht="12" customHeight="1" x14ac:dyDescent="0.3">
      <c r="A18" s="148" t="s">
        <v>59</v>
      </c>
      <c r="B18" s="156">
        <f>IF(RES_hhdet_fec!B18=0,0,RES_hhdet_fec!B18/0.086*1000000/RES_hhdet_num!B16)</f>
        <v>562.04845867915458</v>
      </c>
      <c r="C18" s="156">
        <f>IF(RES_hhdet_fec!C18=0,0,RES_hhdet_fec!C18/0.086*1000000/RES_hhdet_num!C16)</f>
        <v>555.05882045704652</v>
      </c>
      <c r="D18" s="156">
        <f>IF(RES_hhdet_fec!D18=0,0,RES_hhdet_fec!D18/0.086*1000000/RES_hhdet_num!D16)</f>
        <v>528.32129012788153</v>
      </c>
      <c r="E18" s="156">
        <f>IF(RES_hhdet_fec!E18=0,0,RES_hhdet_fec!E18/0.086*1000000/RES_hhdet_num!E16)</f>
        <v>510.78925536299664</v>
      </c>
      <c r="F18" s="156">
        <f>IF(RES_hhdet_fec!F18=0,0,RES_hhdet_fec!F18/0.086*1000000/RES_hhdet_num!F16)</f>
        <v>519.40611502492038</v>
      </c>
      <c r="G18" s="156">
        <f>IF(RES_hhdet_fec!G18=0,0,RES_hhdet_fec!G18/0.086*1000000/RES_hhdet_num!G16)</f>
        <v>515.63653181261338</v>
      </c>
      <c r="H18" s="156">
        <f>IF(RES_hhdet_fec!H18=0,0,RES_hhdet_fec!H18/0.086*1000000/RES_hhdet_num!H16)</f>
        <v>517.73339331314821</v>
      </c>
      <c r="I18" s="156">
        <f>IF(RES_hhdet_fec!I18=0,0,RES_hhdet_fec!I18/0.086*1000000/RES_hhdet_num!I16)</f>
        <v>524.17877888976761</v>
      </c>
      <c r="J18" s="156">
        <f>IF(RES_hhdet_fec!J18=0,0,RES_hhdet_fec!J18/0.086*1000000/RES_hhdet_num!J16)</f>
        <v>507.99994981534121</v>
      </c>
      <c r="K18" s="156">
        <f>IF(RES_hhdet_fec!K18=0,0,RES_hhdet_fec!K18/0.086*1000000/RES_hhdet_num!K16)</f>
        <v>508.93590886331231</v>
      </c>
      <c r="L18" s="156">
        <f>IF(RES_hhdet_fec!L18=0,0,RES_hhdet_fec!L18/0.086*1000000/RES_hhdet_num!L16)</f>
        <v>493.67991236497664</v>
      </c>
      <c r="M18" s="156">
        <f>IF(RES_hhdet_fec!M18=0,0,RES_hhdet_fec!M18/0.086*1000000/RES_hhdet_num!M16)</f>
        <v>490.26621955031669</v>
      </c>
      <c r="N18" s="156">
        <f>IF(RES_hhdet_fec!N18=0,0,RES_hhdet_fec!N18/0.086*1000000/RES_hhdet_num!N16)</f>
        <v>489.47448831625144</v>
      </c>
      <c r="O18" s="156">
        <f>IF(RES_hhdet_fec!O18=0,0,RES_hhdet_fec!O18/0.086*1000000/RES_hhdet_num!O16)</f>
        <v>489.12882141005605</v>
      </c>
      <c r="P18" s="156">
        <f>IF(RES_hhdet_fec!P18=0,0,RES_hhdet_fec!P18/0.086*1000000/RES_hhdet_num!P16)</f>
        <v>491.580705082142</v>
      </c>
      <c r="Q18" s="156">
        <f>IF(RES_hhdet_fec!Q18=0,0,RES_hhdet_fec!Q18/0.086*1000000/RES_hhdet_num!Q16)</f>
        <v>483.83474205637623</v>
      </c>
    </row>
    <row r="19" spans="1:17" ht="12" customHeight="1" x14ac:dyDescent="0.3">
      <c r="A19" s="158" t="s">
        <v>62</v>
      </c>
      <c r="B19" s="157">
        <f>IF(RES_hhdet_fec!B19=0,0,RES_hhdet_fec!B19/0.086*1000000/RES_hhdet_num!B$3)</f>
        <v>1020.6376704364326</v>
      </c>
      <c r="C19" s="157">
        <f>IF(RES_hhdet_fec!C19=0,0,RES_hhdet_fec!C19/0.086*1000000/RES_hhdet_num!C$3)</f>
        <v>1032.1312869458873</v>
      </c>
      <c r="D19" s="157">
        <f>IF(RES_hhdet_fec!D19=0,0,RES_hhdet_fec!D19/0.086*1000000/RES_hhdet_num!D$3)</f>
        <v>1083.2958939107684</v>
      </c>
      <c r="E19" s="157">
        <f>IF(RES_hhdet_fec!E19=0,0,RES_hhdet_fec!E19/0.086*1000000/RES_hhdet_num!E$3)</f>
        <v>1257.561674637258</v>
      </c>
      <c r="F19" s="157">
        <f>IF(RES_hhdet_fec!F19=0,0,RES_hhdet_fec!F19/0.086*1000000/RES_hhdet_num!F$3)</f>
        <v>1287.8740954429261</v>
      </c>
      <c r="G19" s="157">
        <f>IF(RES_hhdet_fec!G19=0,0,RES_hhdet_fec!G19/0.086*1000000/RES_hhdet_num!G$3)</f>
        <v>1311.7685395037561</v>
      </c>
      <c r="H19" s="157">
        <f>IF(RES_hhdet_fec!H19=0,0,RES_hhdet_fec!H19/0.086*1000000/RES_hhdet_num!H$3)</f>
        <v>1345.9616316374202</v>
      </c>
      <c r="I19" s="157">
        <f>IF(RES_hhdet_fec!I19=0,0,RES_hhdet_fec!I19/0.086*1000000/RES_hhdet_num!I$3)</f>
        <v>1317.8384487939593</v>
      </c>
      <c r="J19" s="157">
        <f>IF(RES_hhdet_fec!J19=0,0,RES_hhdet_fec!J19/0.086*1000000/RES_hhdet_num!J$3)</f>
        <v>1355.515231455671</v>
      </c>
      <c r="K19" s="157">
        <f>IF(RES_hhdet_fec!K19=0,0,RES_hhdet_fec!K19/0.086*1000000/RES_hhdet_num!K$3)</f>
        <v>1365.7761638889701</v>
      </c>
      <c r="L19" s="157">
        <f>IF(RES_hhdet_fec!L19=0,0,RES_hhdet_fec!L19/0.086*1000000/RES_hhdet_num!L$3)</f>
        <v>1374.8232775785257</v>
      </c>
      <c r="M19" s="157">
        <f>IF(RES_hhdet_fec!M19=0,0,RES_hhdet_fec!M19/0.086*1000000/RES_hhdet_num!M$3)</f>
        <v>1346.7736047736373</v>
      </c>
      <c r="N19" s="157">
        <f>IF(RES_hhdet_fec!N19=0,0,RES_hhdet_fec!N19/0.086*1000000/RES_hhdet_num!N$3)</f>
        <v>1361.6021221279093</v>
      </c>
      <c r="O19" s="157">
        <f>IF(RES_hhdet_fec!O19=0,0,RES_hhdet_fec!O19/0.086*1000000/RES_hhdet_num!O$3)</f>
        <v>1373.0946903243544</v>
      </c>
      <c r="P19" s="157">
        <f>IF(RES_hhdet_fec!P19=0,0,RES_hhdet_fec!P19/0.086*1000000/RES_hhdet_num!P$3)</f>
        <v>1373.6256604152475</v>
      </c>
      <c r="Q19" s="157">
        <f>IF(RES_hhdet_fec!Q19=0,0,RES_hhdet_fec!Q19/0.086*1000000/RES_hhdet_num!Q$3)</f>
        <v>1386.2854907249357</v>
      </c>
    </row>
    <row r="20" spans="1:17" ht="12" customHeight="1" x14ac:dyDescent="0.3">
      <c r="A20" s="23" t="s">
        <v>58</v>
      </c>
      <c r="B20" s="156">
        <f>IF(RES_hhdet_fec!B20=0,0,RES_hhdet_fec!B20/0.086*1000000/RES_hhdet_num!B20)</f>
        <v>1628.5772338451382</v>
      </c>
      <c r="C20" s="156">
        <f>IF(RES_hhdet_fec!C20=0,0,RES_hhdet_fec!C20/0.086*1000000/RES_hhdet_num!C20)</f>
        <v>1582.9193128687618</v>
      </c>
      <c r="D20" s="156">
        <f>IF(RES_hhdet_fec!D20=0,0,RES_hhdet_fec!D20/0.086*1000000/RES_hhdet_num!D20)</f>
        <v>1750.5030937871295</v>
      </c>
      <c r="E20" s="156">
        <f>IF(RES_hhdet_fec!E20=0,0,RES_hhdet_fec!E20/0.086*1000000/RES_hhdet_num!E20)</f>
        <v>2036.0363780392142</v>
      </c>
      <c r="F20" s="156">
        <f>IF(RES_hhdet_fec!F20=0,0,RES_hhdet_fec!F20/0.086*1000000/RES_hhdet_num!F20)</f>
        <v>2061.723202108094</v>
      </c>
      <c r="G20" s="156">
        <f>IF(RES_hhdet_fec!G20=0,0,RES_hhdet_fec!G20/0.086*1000000/RES_hhdet_num!G20)</f>
        <v>2052.5125492009938</v>
      </c>
      <c r="H20" s="156">
        <f>IF(RES_hhdet_fec!H20=0,0,RES_hhdet_fec!H20/0.086*1000000/RES_hhdet_num!H20)</f>
        <v>2069.3161849976686</v>
      </c>
      <c r="I20" s="156">
        <f>IF(RES_hhdet_fec!I20=0,0,RES_hhdet_fec!I20/0.086*1000000/RES_hhdet_num!I20)</f>
        <v>2029.8853107410437</v>
      </c>
      <c r="J20" s="156">
        <f>IF(RES_hhdet_fec!J20=0,0,RES_hhdet_fec!J20/0.086*1000000/RES_hhdet_num!J20)</f>
        <v>2060.6632388404037</v>
      </c>
      <c r="K20" s="156">
        <f>IF(RES_hhdet_fec!K20=0,0,RES_hhdet_fec!K20/0.086*1000000/RES_hhdet_num!K20)</f>
        <v>2058.1718403393347</v>
      </c>
      <c r="L20" s="156">
        <f>IF(RES_hhdet_fec!L20=0,0,RES_hhdet_fec!L20/0.086*1000000/RES_hhdet_num!L20)</f>
        <v>2066.6274976955988</v>
      </c>
      <c r="M20" s="156">
        <f>IF(RES_hhdet_fec!M20=0,0,RES_hhdet_fec!M20/0.086*1000000/RES_hhdet_num!M20)</f>
        <v>2055.2963695520184</v>
      </c>
      <c r="N20" s="156">
        <f>IF(RES_hhdet_fec!N20=0,0,RES_hhdet_fec!N20/0.086*1000000/RES_hhdet_num!N20)</f>
        <v>2095.9569388917871</v>
      </c>
      <c r="O20" s="156">
        <f>IF(RES_hhdet_fec!O20=0,0,RES_hhdet_fec!O20/0.086*1000000/RES_hhdet_num!O20)</f>
        <v>2086.5900292406254</v>
      </c>
      <c r="P20" s="156">
        <f>IF(RES_hhdet_fec!P20=0,0,RES_hhdet_fec!P20/0.086*1000000/RES_hhdet_num!P20)</f>
        <v>2069.0820986427025</v>
      </c>
      <c r="Q20" s="156">
        <f>IF(RES_hhdet_fec!Q20=0,0,RES_hhdet_fec!Q20/0.086*1000000/RES_hhdet_num!Q20)</f>
        <v>2070.2146018958247</v>
      </c>
    </row>
    <row r="21" spans="1:17" ht="12" customHeight="1" x14ac:dyDescent="0.3">
      <c r="A21" s="23" t="s">
        <v>57</v>
      </c>
      <c r="B21" s="156">
        <f>IF(RES_hhdet_fec!B21=0,0,RES_hhdet_fec!B21/0.086*1000000/RES_hhdet_num!B21)</f>
        <v>1295.785421362842</v>
      </c>
      <c r="C21" s="156">
        <f>IF(RES_hhdet_fec!C21=0,0,RES_hhdet_fec!C21/0.086*1000000/RES_hhdet_num!C21)</f>
        <v>1258.6553982559501</v>
      </c>
      <c r="D21" s="156">
        <f>IF(RES_hhdet_fec!D21=0,0,RES_hhdet_fec!D21/0.086*1000000/RES_hhdet_num!D21)</f>
        <v>1275.5775821102975</v>
      </c>
      <c r="E21" s="156">
        <f>IF(RES_hhdet_fec!E21=0,0,RES_hhdet_fec!E21/0.086*1000000/RES_hhdet_num!E21)</f>
        <v>1433.6843012373206</v>
      </c>
      <c r="F21" s="156">
        <f>IF(RES_hhdet_fec!F21=0,0,RES_hhdet_fec!F21/0.086*1000000/RES_hhdet_num!F21)</f>
        <v>1454.5662932842456</v>
      </c>
      <c r="G21" s="156">
        <f>IF(RES_hhdet_fec!G21=0,0,RES_hhdet_fec!G21/0.086*1000000/RES_hhdet_num!G21)</f>
        <v>1491.8370847481115</v>
      </c>
      <c r="H21" s="156">
        <f>IF(RES_hhdet_fec!H21=0,0,RES_hhdet_fec!H21/0.086*1000000/RES_hhdet_num!H21)</f>
        <v>1483.0526431159876</v>
      </c>
      <c r="I21" s="156">
        <f>IF(RES_hhdet_fec!I21=0,0,RES_hhdet_fec!I21/0.086*1000000/RES_hhdet_num!I21)</f>
        <v>1539.3189063079133</v>
      </c>
      <c r="J21" s="156">
        <f>IF(RES_hhdet_fec!J21=0,0,RES_hhdet_fec!J21/0.086*1000000/RES_hhdet_num!J21)</f>
        <v>1491.0830841288332</v>
      </c>
      <c r="K21" s="156">
        <f>IF(RES_hhdet_fec!K21=0,0,RES_hhdet_fec!K21/0.086*1000000/RES_hhdet_num!K21)</f>
        <v>1521.7340526644027</v>
      </c>
      <c r="L21" s="156">
        <f>IF(RES_hhdet_fec!L21=0,0,RES_hhdet_fec!L21/0.086*1000000/RES_hhdet_num!L21)</f>
        <v>1470.6676253245944</v>
      </c>
      <c r="M21" s="156">
        <f>IF(RES_hhdet_fec!M21=0,0,RES_hhdet_fec!M21/0.086*1000000/RES_hhdet_num!M21)</f>
        <v>1481.7985403471107</v>
      </c>
      <c r="N21" s="156">
        <f>IF(RES_hhdet_fec!N21=0,0,RES_hhdet_fec!N21/0.086*1000000/RES_hhdet_num!N21)</f>
        <v>1492.5519470058171</v>
      </c>
      <c r="O21" s="156">
        <f>IF(RES_hhdet_fec!O21=0,0,RES_hhdet_fec!O21/0.086*1000000/RES_hhdet_num!O21)</f>
        <v>1457.6773686763074</v>
      </c>
      <c r="P21" s="156">
        <f>IF(RES_hhdet_fec!P21=0,0,RES_hhdet_fec!P21/0.086*1000000/RES_hhdet_num!P21)</f>
        <v>1475.9834367662845</v>
      </c>
      <c r="Q21" s="156">
        <f>IF(RES_hhdet_fec!Q21=0,0,RES_hhdet_fec!Q21/0.086*1000000/RES_hhdet_num!Q21)</f>
        <v>1462.4544071453013</v>
      </c>
    </row>
    <row r="22" spans="1:17" ht="12" customHeight="1" x14ac:dyDescent="0.3">
      <c r="A22" s="29" t="s">
        <v>140</v>
      </c>
      <c r="B22" s="57">
        <f>IF(RES_hhdet_fec!B22=0,0,RES_hhdet_fec!B22/0.086*1000000/RES_hhdet_num!B22)</f>
        <v>766.47289340098359</v>
      </c>
      <c r="C22" s="57">
        <f>IF(RES_hhdet_fec!C22=0,0,RES_hhdet_fec!C22/0.086*1000000/RES_hhdet_num!C22)</f>
        <v>780.74329741156816</v>
      </c>
      <c r="D22" s="57">
        <f>IF(RES_hhdet_fec!D22=0,0,RES_hhdet_fec!D22/0.086*1000000/RES_hhdet_num!D22)</f>
        <v>790.86161080780585</v>
      </c>
      <c r="E22" s="57">
        <f>IF(RES_hhdet_fec!E22=0,0,RES_hhdet_fec!E22/0.086*1000000/RES_hhdet_num!E22)</f>
        <v>907.7410554908563</v>
      </c>
      <c r="F22" s="57">
        <f>IF(RES_hhdet_fec!F22=0,0,RES_hhdet_fec!F22/0.086*1000000/RES_hhdet_num!F22)</f>
        <v>920.47767518831733</v>
      </c>
      <c r="G22" s="57">
        <f>IF(RES_hhdet_fec!G22=0,0,RES_hhdet_fec!G22/0.086*1000000/RES_hhdet_num!G22)</f>
        <v>924.73186854992252</v>
      </c>
      <c r="H22" s="57">
        <f>IF(RES_hhdet_fec!H22=0,0,RES_hhdet_fec!H22/0.086*1000000/RES_hhdet_num!H22)</f>
        <v>952.40231838030843</v>
      </c>
      <c r="I22" s="57">
        <f>IF(RES_hhdet_fec!I22=0,0,RES_hhdet_fec!I22/0.086*1000000/RES_hhdet_num!I22)</f>
        <v>928.54266968074751</v>
      </c>
      <c r="J22" s="57">
        <f>IF(RES_hhdet_fec!J22=0,0,RES_hhdet_fec!J22/0.086*1000000/RES_hhdet_num!J22)</f>
        <v>952.18327973895384</v>
      </c>
      <c r="K22" s="57">
        <f>IF(RES_hhdet_fec!K22=0,0,RES_hhdet_fec!K22/0.086*1000000/RES_hhdet_num!K22)</f>
        <v>951.79162508881655</v>
      </c>
      <c r="L22" s="57">
        <f>IF(RES_hhdet_fec!L22=0,0,RES_hhdet_fec!L22/0.086*1000000/RES_hhdet_num!L22)</f>
        <v>978.40612079210018</v>
      </c>
      <c r="M22" s="57">
        <f>IF(RES_hhdet_fec!M22=0,0,RES_hhdet_fec!M22/0.086*1000000/RES_hhdet_num!M22)</f>
        <v>964.94454305907709</v>
      </c>
      <c r="N22" s="57">
        <f>IF(RES_hhdet_fec!N22=0,0,RES_hhdet_fec!N22/0.086*1000000/RES_hhdet_num!N22)</f>
        <v>961.55706752177196</v>
      </c>
      <c r="O22" s="57">
        <f>IF(RES_hhdet_fec!O22=0,0,RES_hhdet_fec!O22/0.086*1000000/RES_hhdet_num!O22)</f>
        <v>982.45010920042205</v>
      </c>
      <c r="P22" s="57">
        <f>IF(RES_hhdet_fec!P22=0,0,RES_hhdet_fec!P22/0.086*1000000/RES_hhdet_num!P22)</f>
        <v>982.30083222120777</v>
      </c>
      <c r="Q22" s="57">
        <f>IF(RES_hhdet_fec!Q22=0,0,RES_hhdet_fec!Q22/0.086*1000000/RES_hhdet_num!Q22)</f>
        <v>999.191902640629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>
        <f>SUM(B25,B28,B30,B39)</f>
        <v>11217.353006388539</v>
      </c>
      <c r="C24" s="168">
        <f t="shared" ref="C24:Q24" si="4">SUM(C25,C28,C30,C39)</f>
        <v>11527.425927326658</v>
      </c>
      <c r="D24" s="168">
        <f t="shared" si="4"/>
        <v>11567.784870684987</v>
      </c>
      <c r="E24" s="168">
        <f t="shared" si="4"/>
        <v>12071.251770265215</v>
      </c>
      <c r="F24" s="168">
        <f t="shared" si="4"/>
        <v>12485.680321418864</v>
      </c>
      <c r="G24" s="168">
        <f t="shared" si="4"/>
        <v>12455.804292825498</v>
      </c>
      <c r="H24" s="168">
        <f t="shared" si="4"/>
        <v>12343.215900182631</v>
      </c>
      <c r="I24" s="168">
        <f t="shared" si="4"/>
        <v>11581.210231548368</v>
      </c>
      <c r="J24" s="168">
        <f t="shared" si="4"/>
        <v>11653.982681366315</v>
      </c>
      <c r="K24" s="168">
        <f t="shared" si="4"/>
        <v>11484.454477725447</v>
      </c>
      <c r="L24" s="168">
        <f t="shared" si="4"/>
        <v>11648.878403376544</v>
      </c>
      <c r="M24" s="168">
        <f t="shared" si="4"/>
        <v>10166.668659813611</v>
      </c>
      <c r="N24" s="168">
        <f t="shared" si="4"/>
        <v>10281.201291391033</v>
      </c>
      <c r="O24" s="168">
        <f t="shared" si="4"/>
        <v>10158.864446597268</v>
      </c>
      <c r="P24" s="168">
        <f t="shared" si="4"/>
        <v>8932.5257666618836</v>
      </c>
      <c r="Q24" s="168">
        <f t="shared" si="4"/>
        <v>9249.5860586196377</v>
      </c>
    </row>
    <row r="25" spans="1:17" ht="12.9" customHeight="1" x14ac:dyDescent="0.3">
      <c r="A25" s="158" t="s">
        <v>65</v>
      </c>
      <c r="B25" s="157">
        <f t="shared" ref="B25" si="5">SUM(B26:B27)</f>
        <v>7547.4812103729637</v>
      </c>
      <c r="C25" s="157">
        <f t="shared" ref="C25:Q25" si="6">SUM(C26:C27)</f>
        <v>7832.5730398472106</v>
      </c>
      <c r="D25" s="157">
        <f t="shared" si="6"/>
        <v>7869.4482867179731</v>
      </c>
      <c r="E25" s="157">
        <f t="shared" si="6"/>
        <v>8293.5552329176808</v>
      </c>
      <c r="F25" s="157">
        <f t="shared" si="6"/>
        <v>8667.8063098386338</v>
      </c>
      <c r="G25" s="157">
        <f t="shared" si="6"/>
        <v>8672.9779499137076</v>
      </c>
      <c r="H25" s="157">
        <f t="shared" si="6"/>
        <v>8600.7065067118037</v>
      </c>
      <c r="I25" s="157">
        <f t="shared" si="6"/>
        <v>7911.8792258449203</v>
      </c>
      <c r="J25" s="157">
        <f t="shared" si="6"/>
        <v>8011.81252989719</v>
      </c>
      <c r="K25" s="157">
        <f t="shared" si="6"/>
        <v>7909.1127410108265</v>
      </c>
      <c r="L25" s="157">
        <f t="shared" si="6"/>
        <v>7959.6267896344689</v>
      </c>
      <c r="M25" s="157">
        <f t="shared" si="6"/>
        <v>6583.9953066274666</v>
      </c>
      <c r="N25" s="157">
        <f t="shared" si="6"/>
        <v>6712.8591244839245</v>
      </c>
      <c r="O25" s="157">
        <f t="shared" si="6"/>
        <v>6619.3860490471652</v>
      </c>
      <c r="P25" s="157">
        <f t="shared" si="6"/>
        <v>5510.6917769833335</v>
      </c>
      <c r="Q25" s="157">
        <f t="shared" si="6"/>
        <v>5832.6054554147886</v>
      </c>
    </row>
    <row r="26" spans="1:17" ht="12" customHeight="1" x14ac:dyDescent="0.3">
      <c r="A26" s="23" t="s">
        <v>84</v>
      </c>
      <c r="B26" s="156">
        <f>IF(RES_hhdet_fec!B26=0,0,RES_hhdet_fec!B26/0.086*1000000/RES_hhdet_num!B$24)</f>
        <v>7432.7716831950356</v>
      </c>
      <c r="C26" s="156">
        <f>IF(RES_hhdet_fec!C26=0,0,RES_hhdet_fec!C26/0.086*1000000/RES_hhdet_num!C$24)</f>
        <v>7686.9955870010617</v>
      </c>
      <c r="D26" s="156">
        <f>IF(RES_hhdet_fec!D26=0,0,RES_hhdet_fec!D26/0.086*1000000/RES_hhdet_num!D$24)</f>
        <v>7735.7051125476401</v>
      </c>
      <c r="E26" s="156">
        <f>IF(RES_hhdet_fec!E26=0,0,RES_hhdet_fec!E26/0.086*1000000/RES_hhdet_num!E$24)</f>
        <v>8143.6353886437664</v>
      </c>
      <c r="F26" s="156">
        <f>IF(RES_hhdet_fec!F26=0,0,RES_hhdet_fec!F26/0.086*1000000/RES_hhdet_num!F$24)</f>
        <v>8503.6894022113593</v>
      </c>
      <c r="G26" s="156">
        <f>IF(RES_hhdet_fec!G26=0,0,RES_hhdet_fec!G26/0.086*1000000/RES_hhdet_num!G$24)</f>
        <v>8519.9669530348783</v>
      </c>
      <c r="H26" s="156">
        <f>IF(RES_hhdet_fec!H26=0,0,RES_hhdet_fec!H26/0.086*1000000/RES_hhdet_num!H$24)</f>
        <v>8429.2107905728462</v>
      </c>
      <c r="I26" s="156">
        <f>IF(RES_hhdet_fec!I26=0,0,RES_hhdet_fec!I26/0.086*1000000/RES_hhdet_num!I$24)</f>
        <v>7774.4400936848551</v>
      </c>
      <c r="J26" s="156">
        <f>IF(RES_hhdet_fec!J26=0,0,RES_hhdet_fec!J26/0.086*1000000/RES_hhdet_num!J$24)</f>
        <v>7884.5802150983272</v>
      </c>
      <c r="K26" s="156">
        <f>IF(RES_hhdet_fec!K26=0,0,RES_hhdet_fec!K26/0.086*1000000/RES_hhdet_num!K$24)</f>
        <v>7816.3231978401627</v>
      </c>
      <c r="L26" s="156">
        <f>IF(RES_hhdet_fec!L26=0,0,RES_hhdet_fec!L26/0.086*1000000/RES_hhdet_num!L$24)</f>
        <v>7808.9528890645852</v>
      </c>
      <c r="M26" s="156">
        <f>IF(RES_hhdet_fec!M26=0,0,RES_hhdet_fec!M26/0.086*1000000/RES_hhdet_num!M$24)</f>
        <v>6455.1656974140451</v>
      </c>
      <c r="N26" s="156">
        <f>IF(RES_hhdet_fec!N26=0,0,RES_hhdet_fec!N26/0.086*1000000/RES_hhdet_num!N$24)</f>
        <v>6581.5638895851898</v>
      </c>
      <c r="O26" s="156">
        <f>IF(RES_hhdet_fec!O26=0,0,RES_hhdet_fec!O26/0.086*1000000/RES_hhdet_num!O$24)</f>
        <v>6510.9338555769946</v>
      </c>
      <c r="P26" s="156">
        <f>IF(RES_hhdet_fec!P26=0,0,RES_hhdet_fec!P26/0.086*1000000/RES_hhdet_num!P$24)</f>
        <v>5416.7970412280874</v>
      </c>
      <c r="Q26" s="156">
        <f>IF(RES_hhdet_fec!Q26=0,0,RES_hhdet_fec!Q26/0.086*1000000/RES_hhdet_num!Q$24)</f>
        <v>5725.2308413374558</v>
      </c>
    </row>
    <row r="27" spans="1:17" ht="12" customHeight="1" x14ac:dyDescent="0.3">
      <c r="A27" s="23" t="s">
        <v>60</v>
      </c>
      <c r="B27" s="156">
        <f>IF(RES_hhdet_fec!B27=0,0,RES_hhdet_fec!B27/0.086*1000000/RES_hhdet_num!B$24)</f>
        <v>114.70952717792794</v>
      </c>
      <c r="C27" s="156">
        <f>IF(RES_hhdet_fec!C27=0,0,RES_hhdet_fec!C27/0.086*1000000/RES_hhdet_num!C$24)</f>
        <v>145.57745284614887</v>
      </c>
      <c r="D27" s="156">
        <f>IF(RES_hhdet_fec!D27=0,0,RES_hhdet_fec!D27/0.086*1000000/RES_hhdet_num!D$24)</f>
        <v>133.74317417033288</v>
      </c>
      <c r="E27" s="156">
        <f>IF(RES_hhdet_fec!E27=0,0,RES_hhdet_fec!E27/0.086*1000000/RES_hhdet_num!E$24)</f>
        <v>149.91984427391509</v>
      </c>
      <c r="F27" s="156">
        <f>IF(RES_hhdet_fec!F27=0,0,RES_hhdet_fec!F27/0.086*1000000/RES_hhdet_num!F$24)</f>
        <v>164.11690762727466</v>
      </c>
      <c r="G27" s="156">
        <f>IF(RES_hhdet_fec!G27=0,0,RES_hhdet_fec!G27/0.086*1000000/RES_hhdet_num!G$24)</f>
        <v>153.01099687882896</v>
      </c>
      <c r="H27" s="156">
        <f>IF(RES_hhdet_fec!H27=0,0,RES_hhdet_fec!H27/0.086*1000000/RES_hhdet_num!H$24)</f>
        <v>171.49571613895824</v>
      </c>
      <c r="I27" s="156">
        <f>IF(RES_hhdet_fec!I27=0,0,RES_hhdet_fec!I27/0.086*1000000/RES_hhdet_num!I$24)</f>
        <v>137.43913216006547</v>
      </c>
      <c r="J27" s="156">
        <f>IF(RES_hhdet_fec!J27=0,0,RES_hhdet_fec!J27/0.086*1000000/RES_hhdet_num!J$24)</f>
        <v>127.23231479886265</v>
      </c>
      <c r="K27" s="156">
        <f>IF(RES_hhdet_fec!K27=0,0,RES_hhdet_fec!K27/0.086*1000000/RES_hhdet_num!K$24)</f>
        <v>92.78954317066416</v>
      </c>
      <c r="L27" s="156">
        <f>IF(RES_hhdet_fec!L27=0,0,RES_hhdet_fec!L27/0.086*1000000/RES_hhdet_num!L$24)</f>
        <v>150.67390056988398</v>
      </c>
      <c r="M27" s="156">
        <f>IF(RES_hhdet_fec!M27=0,0,RES_hhdet_fec!M27/0.086*1000000/RES_hhdet_num!M$24)</f>
        <v>128.82960921342169</v>
      </c>
      <c r="N27" s="156">
        <f>IF(RES_hhdet_fec!N27=0,0,RES_hhdet_fec!N27/0.086*1000000/RES_hhdet_num!N$24)</f>
        <v>131.29523489873492</v>
      </c>
      <c r="O27" s="156">
        <f>IF(RES_hhdet_fec!O27=0,0,RES_hhdet_fec!O27/0.086*1000000/RES_hhdet_num!O$24)</f>
        <v>108.4521934701706</v>
      </c>
      <c r="P27" s="156">
        <f>IF(RES_hhdet_fec!P27=0,0,RES_hhdet_fec!P27/0.086*1000000/RES_hhdet_num!P$24)</f>
        <v>93.894735755245691</v>
      </c>
      <c r="Q27" s="156">
        <f>IF(RES_hhdet_fec!Q27=0,0,RES_hhdet_fec!Q27/0.086*1000000/RES_hhdet_num!Q$24)</f>
        <v>107.37461407733262</v>
      </c>
    </row>
    <row r="28" spans="1:17" ht="12.9" customHeight="1" x14ac:dyDescent="0.3">
      <c r="A28" s="158" t="s">
        <v>112</v>
      </c>
      <c r="B28" s="157">
        <f t="shared" ref="B28:Q28" si="7">B29</f>
        <v>77.398253272727658</v>
      </c>
      <c r="C28" s="157">
        <f t="shared" si="7"/>
        <v>79.322513605210759</v>
      </c>
      <c r="D28" s="157">
        <f t="shared" si="7"/>
        <v>82.671515512022907</v>
      </c>
      <c r="E28" s="157">
        <f t="shared" si="7"/>
        <v>85.533334625247306</v>
      </c>
      <c r="F28" s="157">
        <f t="shared" si="7"/>
        <v>89.80070119134767</v>
      </c>
      <c r="G28" s="157">
        <f t="shared" si="7"/>
        <v>93.103843690141858</v>
      </c>
      <c r="H28" s="157">
        <f t="shared" si="7"/>
        <v>97.914886152930634</v>
      </c>
      <c r="I28" s="157">
        <f t="shared" si="7"/>
        <v>99.542749644216883</v>
      </c>
      <c r="J28" s="157">
        <f t="shared" si="7"/>
        <v>98.728898333875051</v>
      </c>
      <c r="K28" s="157">
        <f t="shared" si="7"/>
        <v>103.35141543504794</v>
      </c>
      <c r="L28" s="157">
        <f t="shared" si="7"/>
        <v>103.06866321119143</v>
      </c>
      <c r="M28" s="157">
        <f t="shared" si="7"/>
        <v>109.90053612852206</v>
      </c>
      <c r="N28" s="157">
        <f t="shared" si="7"/>
        <v>115.41372761390627</v>
      </c>
      <c r="O28" s="157">
        <f t="shared" si="7"/>
        <v>113.7745992330038</v>
      </c>
      <c r="P28" s="157">
        <f t="shared" si="7"/>
        <v>110.58559599203404</v>
      </c>
      <c r="Q28" s="157">
        <f t="shared" si="7"/>
        <v>106.67116867262142</v>
      </c>
    </row>
    <row r="29" spans="1:17" ht="12" customHeight="1" x14ac:dyDescent="0.3">
      <c r="A29" s="23" t="s">
        <v>60</v>
      </c>
      <c r="B29" s="156">
        <f>IF(RES_hhdet_fec!B29=0,0,RES_hhdet_fec!B29/0.086*1000000/RES_hhdet_num!B$24)</f>
        <v>77.398253272727658</v>
      </c>
      <c r="C29" s="156">
        <f>IF(RES_hhdet_fec!C29=0,0,RES_hhdet_fec!C29/0.086*1000000/RES_hhdet_num!C$24)</f>
        <v>79.322513605210759</v>
      </c>
      <c r="D29" s="156">
        <f>IF(RES_hhdet_fec!D29=0,0,RES_hhdet_fec!D29/0.086*1000000/RES_hhdet_num!D$24)</f>
        <v>82.671515512022907</v>
      </c>
      <c r="E29" s="156">
        <f>IF(RES_hhdet_fec!E29=0,0,RES_hhdet_fec!E29/0.086*1000000/RES_hhdet_num!E$24)</f>
        <v>85.533334625247306</v>
      </c>
      <c r="F29" s="156">
        <f>IF(RES_hhdet_fec!F29=0,0,RES_hhdet_fec!F29/0.086*1000000/RES_hhdet_num!F$24)</f>
        <v>89.80070119134767</v>
      </c>
      <c r="G29" s="156">
        <f>IF(RES_hhdet_fec!G29=0,0,RES_hhdet_fec!G29/0.086*1000000/RES_hhdet_num!G$24)</f>
        <v>93.103843690141858</v>
      </c>
      <c r="H29" s="156">
        <f>IF(RES_hhdet_fec!H29=0,0,RES_hhdet_fec!H29/0.086*1000000/RES_hhdet_num!H$24)</f>
        <v>97.914886152930634</v>
      </c>
      <c r="I29" s="156">
        <f>IF(RES_hhdet_fec!I29=0,0,RES_hhdet_fec!I29/0.086*1000000/RES_hhdet_num!I$24)</f>
        <v>99.542749644216883</v>
      </c>
      <c r="J29" s="156">
        <f>IF(RES_hhdet_fec!J29=0,0,RES_hhdet_fec!J29/0.086*1000000/RES_hhdet_num!J$24)</f>
        <v>98.728898333875051</v>
      </c>
      <c r="K29" s="156">
        <f>IF(RES_hhdet_fec!K29=0,0,RES_hhdet_fec!K29/0.086*1000000/RES_hhdet_num!K$24)</f>
        <v>103.35141543504794</v>
      </c>
      <c r="L29" s="156">
        <f>IF(RES_hhdet_fec!L29=0,0,RES_hhdet_fec!L29/0.086*1000000/RES_hhdet_num!L$24)</f>
        <v>103.06866321119143</v>
      </c>
      <c r="M29" s="156">
        <f>IF(RES_hhdet_fec!M29=0,0,RES_hhdet_fec!M29/0.086*1000000/RES_hhdet_num!M$24)</f>
        <v>109.90053612852206</v>
      </c>
      <c r="N29" s="156">
        <f>IF(RES_hhdet_fec!N29=0,0,RES_hhdet_fec!N29/0.086*1000000/RES_hhdet_num!N$24)</f>
        <v>115.41372761390627</v>
      </c>
      <c r="O29" s="156">
        <f>IF(RES_hhdet_fec!O29=0,0,RES_hhdet_fec!O29/0.086*1000000/RES_hhdet_num!O$24)</f>
        <v>113.7745992330038</v>
      </c>
      <c r="P29" s="156">
        <f>IF(RES_hhdet_fec!P29=0,0,RES_hhdet_fec!P29/0.086*1000000/RES_hhdet_num!P$24)</f>
        <v>110.58559599203404</v>
      </c>
      <c r="Q29" s="156">
        <f>IF(RES_hhdet_fec!Q29=0,0,RES_hhdet_fec!Q29/0.086*1000000/RES_hhdet_num!Q$24)</f>
        <v>106.67116867262142</v>
      </c>
    </row>
    <row r="30" spans="1:17" ht="12" customHeight="1" x14ac:dyDescent="0.3">
      <c r="A30" s="158" t="s">
        <v>63</v>
      </c>
      <c r="B30" s="157">
        <f>IF(RES_hhdet_fec!B30=0,0,RES_hhdet_fec!B30/0.086*1000000/RES_hhdet_num!B$24)</f>
        <v>2384.9443938274335</v>
      </c>
      <c r="C30" s="157">
        <f>IF(RES_hhdet_fec!C30=0,0,RES_hhdet_fec!C30/0.086*1000000/RES_hhdet_num!C$24)</f>
        <v>2413.5840379105107</v>
      </c>
      <c r="D30" s="157">
        <f>IF(RES_hhdet_fec!D30=0,0,RES_hhdet_fec!D30/0.086*1000000/RES_hhdet_num!D$24)</f>
        <v>2419.6846459170579</v>
      </c>
      <c r="E30" s="157">
        <f>IF(RES_hhdet_fec!E30=0,0,RES_hhdet_fec!E30/0.086*1000000/RES_hhdet_num!E$24)</f>
        <v>2449.1168688267635</v>
      </c>
      <c r="F30" s="157">
        <f>IF(RES_hhdet_fec!F30=0,0,RES_hhdet_fec!F30/0.086*1000000/RES_hhdet_num!F$24)</f>
        <v>2443.9989052195442</v>
      </c>
      <c r="G30" s="157">
        <f>IF(RES_hhdet_fec!G30=0,0,RES_hhdet_fec!G30/0.086*1000000/RES_hhdet_num!G$24)</f>
        <v>2424.6113194612399</v>
      </c>
      <c r="H30" s="157">
        <f>IF(RES_hhdet_fec!H30=0,0,RES_hhdet_fec!H30/0.086*1000000/RES_hhdet_num!H$24)</f>
        <v>2418.6963104349679</v>
      </c>
      <c r="I30" s="157">
        <f>IF(RES_hhdet_fec!I30=0,0,RES_hhdet_fec!I30/0.086*1000000/RES_hhdet_num!I$24)</f>
        <v>2386.0882670525466</v>
      </c>
      <c r="J30" s="157">
        <f>IF(RES_hhdet_fec!J30=0,0,RES_hhdet_fec!J30/0.086*1000000/RES_hhdet_num!J$24)</f>
        <v>2361.7595094236804</v>
      </c>
      <c r="K30" s="157">
        <f>IF(RES_hhdet_fec!K30=0,0,RES_hhdet_fec!K30/0.086*1000000/RES_hhdet_num!K$24)</f>
        <v>2308.5732496484256</v>
      </c>
      <c r="L30" s="157">
        <f>IF(RES_hhdet_fec!L30=0,0,RES_hhdet_fec!L30/0.086*1000000/RES_hhdet_num!L$24)</f>
        <v>2294.2896636606956</v>
      </c>
      <c r="M30" s="157">
        <f>IF(RES_hhdet_fec!M30=0,0,RES_hhdet_fec!M30/0.086*1000000/RES_hhdet_num!M$24)</f>
        <v>2243.4924901479549</v>
      </c>
      <c r="N30" s="157">
        <f>IF(RES_hhdet_fec!N30=0,0,RES_hhdet_fec!N30/0.086*1000000/RES_hhdet_num!N$24)</f>
        <v>2251.2025098558092</v>
      </c>
      <c r="O30" s="157">
        <f>IF(RES_hhdet_fec!O30=0,0,RES_hhdet_fec!O30/0.086*1000000/RES_hhdet_num!O$24)</f>
        <v>2242.5102104674133</v>
      </c>
      <c r="P30" s="157">
        <f>IF(RES_hhdet_fec!P30=0,0,RES_hhdet_fec!P30/0.086*1000000/RES_hhdet_num!P$24)</f>
        <v>2180.0714855550696</v>
      </c>
      <c r="Q30" s="157">
        <f>IF(RES_hhdet_fec!Q30=0,0,RES_hhdet_fec!Q30/0.086*1000000/RES_hhdet_num!Q$24)</f>
        <v>2155.9914241795818</v>
      </c>
    </row>
    <row r="31" spans="1:17" ht="12" customHeight="1" x14ac:dyDescent="0.3">
      <c r="A31" s="167" t="s">
        <v>169</v>
      </c>
      <c r="B31" s="132">
        <f>IF(RES_hhdet_fec!B31=0,0,RES_hhdet_fec!B31/0.086*1000000/RES_hhdet_num!B31)</f>
        <v>2487.279663927909</v>
      </c>
      <c r="C31" s="132">
        <f>IF(RES_hhdet_fec!C31=0,0,RES_hhdet_fec!C31/0.086*1000000/RES_hhdet_num!C31)</f>
        <v>2517.9007900701085</v>
      </c>
      <c r="D31" s="132">
        <f>IF(RES_hhdet_fec!D31=0,0,RES_hhdet_fec!D31/0.086*1000000/RES_hhdet_num!D31)</f>
        <v>2532.8979202958758</v>
      </c>
      <c r="E31" s="132">
        <f>IF(RES_hhdet_fec!E31=0,0,RES_hhdet_fec!E31/0.086*1000000/RES_hhdet_num!E31)</f>
        <v>2554.0848941788809</v>
      </c>
      <c r="F31" s="132">
        <f>IF(RES_hhdet_fec!F31=0,0,RES_hhdet_fec!F31/0.086*1000000/RES_hhdet_num!F31)</f>
        <v>2557.8690895681334</v>
      </c>
      <c r="G31" s="132">
        <f>IF(RES_hhdet_fec!G31=0,0,RES_hhdet_fec!G31/0.086*1000000/RES_hhdet_num!G31)</f>
        <v>2548.0840955350791</v>
      </c>
      <c r="H31" s="132">
        <f>IF(RES_hhdet_fec!H31=0,0,RES_hhdet_fec!H31/0.086*1000000/RES_hhdet_num!H31)</f>
        <v>2527.1946459907035</v>
      </c>
      <c r="I31" s="132">
        <f>IF(RES_hhdet_fec!I31=0,0,RES_hhdet_fec!I31/0.086*1000000/RES_hhdet_num!I31)</f>
        <v>2510.4586417654637</v>
      </c>
      <c r="J31" s="132">
        <f>IF(RES_hhdet_fec!J31=0,0,RES_hhdet_fec!J31/0.086*1000000/RES_hhdet_num!J31)</f>
        <v>2484.3196920272499</v>
      </c>
      <c r="K31" s="132">
        <f>IF(RES_hhdet_fec!K31=0,0,RES_hhdet_fec!K31/0.086*1000000/RES_hhdet_num!K31)</f>
        <v>2460.5047530050856</v>
      </c>
      <c r="L31" s="132">
        <f>IF(RES_hhdet_fec!L31=0,0,RES_hhdet_fec!L31/0.086*1000000/RES_hhdet_num!L31)</f>
        <v>2426.6548952880162</v>
      </c>
      <c r="M31" s="132">
        <f>IF(RES_hhdet_fec!M31=0,0,RES_hhdet_fec!M31/0.086*1000000/RES_hhdet_num!M31)</f>
        <v>2399.8647494171296</v>
      </c>
      <c r="N31" s="132">
        <f>IF(RES_hhdet_fec!N31=0,0,RES_hhdet_fec!N31/0.086*1000000/RES_hhdet_num!N31)</f>
        <v>2390.3367660260819</v>
      </c>
      <c r="O31" s="132">
        <f>IF(RES_hhdet_fec!O31=0,0,RES_hhdet_fec!O31/0.086*1000000/RES_hhdet_num!O31)</f>
        <v>2363.7382114682227</v>
      </c>
      <c r="P31" s="132">
        <f>IF(RES_hhdet_fec!P31=0,0,RES_hhdet_fec!P31/0.086*1000000/RES_hhdet_num!P31)</f>
        <v>2318.2309135531073</v>
      </c>
      <c r="Q31" s="132">
        <f>IF(RES_hhdet_fec!Q31=0,0,RES_hhdet_fec!Q31/0.086*1000000/RES_hhdet_num!Q31)</f>
        <v>2282.9803114845367</v>
      </c>
    </row>
    <row r="32" spans="1:17" ht="12" customHeight="1" x14ac:dyDescent="0.3">
      <c r="A32" s="167" t="s">
        <v>168</v>
      </c>
      <c r="B32" s="132">
        <f>IF(RES_hhdet_fec!B32=0,0,RES_hhdet_fec!B32/0.086*1000000/RES_hhdet_num!B32)</f>
        <v>1734.4748136682963</v>
      </c>
      <c r="C32" s="132">
        <f>IF(RES_hhdet_fec!C32=0,0,RES_hhdet_fec!C32/0.086*1000000/RES_hhdet_num!C32)</f>
        <v>1713.0560666796866</v>
      </c>
      <c r="D32" s="132">
        <f>IF(RES_hhdet_fec!D32=0,0,RES_hhdet_fec!D32/0.086*1000000/RES_hhdet_num!D32)</f>
        <v>1743.7859895752686</v>
      </c>
      <c r="E32" s="132">
        <f>IF(RES_hhdet_fec!E32=0,0,RES_hhdet_fec!E32/0.086*1000000/RES_hhdet_num!E32)</f>
        <v>1779.6115069370708</v>
      </c>
      <c r="F32" s="132">
        <f>IF(RES_hhdet_fec!F32=0,0,RES_hhdet_fec!F32/0.086*1000000/RES_hhdet_num!F32)</f>
        <v>1797.0088391574291</v>
      </c>
      <c r="G32" s="132">
        <f>IF(RES_hhdet_fec!G32=0,0,RES_hhdet_fec!G32/0.086*1000000/RES_hhdet_num!G32)</f>
        <v>1852.0572327324355</v>
      </c>
      <c r="H32" s="132">
        <f>IF(RES_hhdet_fec!H32=0,0,RES_hhdet_fec!H32/0.086*1000000/RES_hhdet_num!H32)</f>
        <v>1789.1057435467856</v>
      </c>
      <c r="I32" s="132">
        <f>IF(RES_hhdet_fec!I32=0,0,RES_hhdet_fec!I32/0.086*1000000/RES_hhdet_num!I32)</f>
        <v>1786.3730578378336</v>
      </c>
      <c r="J32" s="132">
        <f>IF(RES_hhdet_fec!J32=0,0,RES_hhdet_fec!J32/0.086*1000000/RES_hhdet_num!J32)</f>
        <v>1760.4253049311305</v>
      </c>
      <c r="K32" s="132">
        <f>IF(RES_hhdet_fec!K32=0,0,RES_hhdet_fec!K32/0.086*1000000/RES_hhdet_num!K32)</f>
        <v>1759.1215998549717</v>
      </c>
      <c r="L32" s="132">
        <f>IF(RES_hhdet_fec!L32=0,0,RES_hhdet_fec!L32/0.086*1000000/RES_hhdet_num!L32)</f>
        <v>1717.1165192011501</v>
      </c>
      <c r="M32" s="132">
        <f>IF(RES_hhdet_fec!M32=0,0,RES_hhdet_fec!M32/0.086*1000000/RES_hhdet_num!M32)</f>
        <v>1702.424076036586</v>
      </c>
      <c r="N32" s="132">
        <f>IF(RES_hhdet_fec!N32=0,0,RES_hhdet_fec!N32/0.086*1000000/RES_hhdet_num!N32)</f>
        <v>1697.6563425950517</v>
      </c>
      <c r="O32" s="132">
        <f>IF(RES_hhdet_fec!O32=0,0,RES_hhdet_fec!O32/0.086*1000000/RES_hhdet_num!O32)</f>
        <v>1689.7106568051204</v>
      </c>
      <c r="P32" s="132">
        <f>IF(RES_hhdet_fec!P32=0,0,RES_hhdet_fec!P32/0.086*1000000/RES_hhdet_num!P32)</f>
        <v>1675.6666630309551</v>
      </c>
      <c r="Q32" s="132">
        <f>IF(RES_hhdet_fec!Q32=0,0,RES_hhdet_fec!Q32/0.086*1000000/RES_hhdet_num!Q32)</f>
        <v>1667.9534987924105</v>
      </c>
    </row>
    <row r="33" spans="1:17" ht="12" customHeight="1" x14ac:dyDescent="0.3">
      <c r="A33" s="166" t="s">
        <v>57</v>
      </c>
      <c r="B33" s="165">
        <f>IF(RES_hhdet_fec!B33=0,0,RES_hhdet_fec!B33/0.086*1000000/RES_hhdet_num!B32)</f>
        <v>758.35917789682753</v>
      </c>
      <c r="C33" s="165">
        <f>IF(RES_hhdet_fec!C33=0,0,RES_hhdet_fec!C33/0.086*1000000/RES_hhdet_num!C32)</f>
        <v>764.6476476473531</v>
      </c>
      <c r="D33" s="165">
        <f>IF(RES_hhdet_fec!D33=0,0,RES_hhdet_fec!D33/0.086*1000000/RES_hhdet_num!D32)</f>
        <v>788.7269671122441</v>
      </c>
      <c r="E33" s="165">
        <f>IF(RES_hhdet_fec!E33=0,0,RES_hhdet_fec!E33/0.086*1000000/RES_hhdet_num!E32)</f>
        <v>808.40115932308413</v>
      </c>
      <c r="F33" s="165">
        <f>IF(RES_hhdet_fec!F33=0,0,RES_hhdet_fec!F33/0.086*1000000/RES_hhdet_num!F32)</f>
        <v>819.14744468512049</v>
      </c>
      <c r="G33" s="165">
        <f>IF(RES_hhdet_fec!G33=0,0,RES_hhdet_fec!G33/0.086*1000000/RES_hhdet_num!G32)</f>
        <v>930.92265378424929</v>
      </c>
      <c r="H33" s="165">
        <f>IF(RES_hhdet_fec!H33=0,0,RES_hhdet_fec!H33/0.086*1000000/RES_hhdet_num!H32)</f>
        <v>883.09619765737409</v>
      </c>
      <c r="I33" s="165">
        <f>IF(RES_hhdet_fec!I33=0,0,RES_hhdet_fec!I33/0.086*1000000/RES_hhdet_num!I32)</f>
        <v>868.39081665519996</v>
      </c>
      <c r="J33" s="165">
        <f>IF(RES_hhdet_fec!J33=0,0,RES_hhdet_fec!J33/0.086*1000000/RES_hhdet_num!J32)</f>
        <v>882.23809072815754</v>
      </c>
      <c r="K33" s="165">
        <f>IF(RES_hhdet_fec!K33=0,0,RES_hhdet_fec!K33/0.086*1000000/RES_hhdet_num!K32)</f>
        <v>892.82449033363991</v>
      </c>
      <c r="L33" s="165">
        <f>IF(RES_hhdet_fec!L33=0,0,RES_hhdet_fec!L33/0.086*1000000/RES_hhdet_num!L32)</f>
        <v>864.30776636732503</v>
      </c>
      <c r="M33" s="165">
        <f>IF(RES_hhdet_fec!M33=0,0,RES_hhdet_fec!M33/0.086*1000000/RES_hhdet_num!M32)</f>
        <v>865.46781291053094</v>
      </c>
      <c r="N33" s="165">
        <f>IF(RES_hhdet_fec!N33=0,0,RES_hhdet_fec!N33/0.086*1000000/RES_hhdet_num!N32)</f>
        <v>859.62949960289109</v>
      </c>
      <c r="O33" s="165">
        <f>IF(RES_hhdet_fec!O33=0,0,RES_hhdet_fec!O33/0.086*1000000/RES_hhdet_num!O32)</f>
        <v>852.13447151286118</v>
      </c>
      <c r="P33" s="165">
        <f>IF(RES_hhdet_fec!P33=0,0,RES_hhdet_fec!P33/0.086*1000000/RES_hhdet_num!P32)</f>
        <v>839.9913064675178</v>
      </c>
      <c r="Q33" s="165">
        <f>IF(RES_hhdet_fec!Q33=0,0,RES_hhdet_fec!Q33/0.086*1000000/RES_hhdet_num!Q32)</f>
        <v>836.18234621118563</v>
      </c>
    </row>
    <row r="34" spans="1:17" ht="12" customHeight="1" x14ac:dyDescent="0.3">
      <c r="A34" s="147" t="s">
        <v>59</v>
      </c>
      <c r="B34" s="164">
        <f>IF(RES_hhdet_fec!B34=0,0,RES_hhdet_fec!B34/0.086*1000000/RES_hhdet_num!B32)</f>
        <v>976.11563577146853</v>
      </c>
      <c r="C34" s="164">
        <f>IF(RES_hhdet_fec!C34=0,0,RES_hhdet_fec!C34/0.086*1000000/RES_hhdet_num!C32)</f>
        <v>948.40841903233343</v>
      </c>
      <c r="D34" s="164">
        <f>IF(RES_hhdet_fec!D34=0,0,RES_hhdet_fec!D34/0.086*1000000/RES_hhdet_num!D32)</f>
        <v>955.0590224630248</v>
      </c>
      <c r="E34" s="164">
        <f>IF(RES_hhdet_fec!E34=0,0,RES_hhdet_fec!E34/0.086*1000000/RES_hhdet_num!E32)</f>
        <v>971.21034761398687</v>
      </c>
      <c r="F34" s="164">
        <f>IF(RES_hhdet_fec!F34=0,0,RES_hhdet_fec!F34/0.086*1000000/RES_hhdet_num!F32)</f>
        <v>977.86139447230846</v>
      </c>
      <c r="G34" s="164">
        <f>IF(RES_hhdet_fec!G34=0,0,RES_hhdet_fec!G34/0.086*1000000/RES_hhdet_num!G32)</f>
        <v>921.13457894818589</v>
      </c>
      <c r="H34" s="164">
        <f>IF(RES_hhdet_fec!H34=0,0,RES_hhdet_fec!H34/0.086*1000000/RES_hhdet_num!H32)</f>
        <v>906.00954588941124</v>
      </c>
      <c r="I34" s="164">
        <f>IF(RES_hhdet_fec!I34=0,0,RES_hhdet_fec!I34/0.086*1000000/RES_hhdet_num!I32)</f>
        <v>917.98224118263363</v>
      </c>
      <c r="J34" s="164">
        <f>IF(RES_hhdet_fec!J34=0,0,RES_hhdet_fec!J34/0.086*1000000/RES_hhdet_num!J32)</f>
        <v>878.18721420297322</v>
      </c>
      <c r="K34" s="164">
        <f>IF(RES_hhdet_fec!K34=0,0,RES_hhdet_fec!K34/0.086*1000000/RES_hhdet_num!K32)</f>
        <v>866.29710952133189</v>
      </c>
      <c r="L34" s="164">
        <f>IF(RES_hhdet_fec!L34=0,0,RES_hhdet_fec!L34/0.086*1000000/RES_hhdet_num!L32)</f>
        <v>852.80875283382511</v>
      </c>
      <c r="M34" s="164">
        <f>IF(RES_hhdet_fec!M34=0,0,RES_hhdet_fec!M34/0.086*1000000/RES_hhdet_num!M32)</f>
        <v>836.95626312605498</v>
      </c>
      <c r="N34" s="164">
        <f>IF(RES_hhdet_fec!N34=0,0,RES_hhdet_fec!N34/0.086*1000000/RES_hhdet_num!N32)</f>
        <v>838.0268429921606</v>
      </c>
      <c r="O34" s="164">
        <f>IF(RES_hhdet_fec!O34=0,0,RES_hhdet_fec!O34/0.086*1000000/RES_hhdet_num!O32)</f>
        <v>837.57618529225908</v>
      </c>
      <c r="P34" s="164">
        <f>IF(RES_hhdet_fec!P34=0,0,RES_hhdet_fec!P34/0.086*1000000/RES_hhdet_num!P32)</f>
        <v>835.67535656343728</v>
      </c>
      <c r="Q34" s="164">
        <f>IF(RES_hhdet_fec!Q34=0,0,RES_hhdet_fec!Q34/0.086*1000000/RES_hhdet_num!Q32)</f>
        <v>831.77115258122524</v>
      </c>
    </row>
    <row r="35" spans="1:17" ht="12" customHeight="1" x14ac:dyDescent="0.3">
      <c r="A35" s="163" t="s">
        <v>142</v>
      </c>
      <c r="B35" s="162">
        <f>IF(RES_hhdet_fec!B35=0,0,RES_hhdet_fec!B35/0.086*1000000/RES_hhdet_num!B35)</f>
        <v>2093.0522405342585</v>
      </c>
      <c r="C35" s="162">
        <f>IF(RES_hhdet_fec!C35=0,0,RES_hhdet_fec!C35/0.086*1000000/RES_hhdet_num!C35)</f>
        <v>2134.7528853124718</v>
      </c>
      <c r="D35" s="162">
        <f>IF(RES_hhdet_fec!D35=0,0,RES_hhdet_fec!D35/0.086*1000000/RES_hhdet_num!D35)</f>
        <v>2117.7541917773456</v>
      </c>
      <c r="E35" s="162">
        <f>IF(RES_hhdet_fec!E35=0,0,RES_hhdet_fec!E35/0.086*1000000/RES_hhdet_num!E35)</f>
        <v>2190.4327633064377</v>
      </c>
      <c r="F35" s="162">
        <f>IF(RES_hhdet_fec!F35=0,0,RES_hhdet_fec!F35/0.086*1000000/RES_hhdet_num!F35)</f>
        <v>2181.8344487217719</v>
      </c>
      <c r="G35" s="162">
        <f>IF(RES_hhdet_fec!G35=0,0,RES_hhdet_fec!G35/0.086*1000000/RES_hhdet_num!G35)</f>
        <v>2133.3204725954447</v>
      </c>
      <c r="H35" s="162">
        <f>IF(RES_hhdet_fec!H35=0,0,RES_hhdet_fec!H35/0.086*1000000/RES_hhdet_num!H35)</f>
        <v>2195.7358425582634</v>
      </c>
      <c r="I35" s="162">
        <f>IF(RES_hhdet_fec!I35=0,0,RES_hhdet_fec!I35/0.086*1000000/RES_hhdet_num!I35)</f>
        <v>2135.4426209332378</v>
      </c>
      <c r="J35" s="162">
        <f>IF(RES_hhdet_fec!J35=0,0,RES_hhdet_fec!J35/0.086*1000000/RES_hhdet_num!J35)</f>
        <v>2155.2214009269865</v>
      </c>
      <c r="K35" s="162">
        <f>IF(RES_hhdet_fec!K35=0,0,RES_hhdet_fec!K35/0.086*1000000/RES_hhdet_num!K35)</f>
        <v>2026.826500327699</v>
      </c>
      <c r="L35" s="162">
        <f>IF(RES_hhdet_fec!L35=0,0,RES_hhdet_fec!L35/0.086*1000000/RES_hhdet_num!L35)</f>
        <v>2195.0970866918792</v>
      </c>
      <c r="M35" s="162">
        <f>IF(RES_hhdet_fec!M35=0,0,RES_hhdet_fec!M35/0.086*1000000/RES_hhdet_num!M35)</f>
        <v>2082.5159362280269</v>
      </c>
      <c r="N35" s="162">
        <f>IF(RES_hhdet_fec!N35=0,0,RES_hhdet_fec!N35/0.086*1000000/RES_hhdet_num!N35)</f>
        <v>2208.1521517311721</v>
      </c>
      <c r="O35" s="162">
        <f>IF(RES_hhdet_fec!O35=0,0,RES_hhdet_fec!O35/0.086*1000000/RES_hhdet_num!O35)</f>
        <v>2266.1857473843793</v>
      </c>
      <c r="P35" s="162">
        <f>IF(RES_hhdet_fec!P35=0,0,RES_hhdet_fec!P35/0.086*1000000/RES_hhdet_num!P35)</f>
        <v>2131.1991018704834</v>
      </c>
      <c r="Q35" s="162">
        <f>IF(RES_hhdet_fec!Q35=0,0,RES_hhdet_fec!Q35/0.086*1000000/RES_hhdet_num!Q35)</f>
        <v>2158.3646646547481</v>
      </c>
    </row>
    <row r="36" spans="1:17" ht="12" customHeight="1" x14ac:dyDescent="0.3">
      <c r="A36" s="161" t="s">
        <v>141</v>
      </c>
      <c r="B36" s="160">
        <f>IF(RES_hhdet_fec!B36=0,0,RES_hhdet_fec!B36/0.086*1000000/RES_hhdet_num!B36)</f>
        <v>2096.699104513134</v>
      </c>
      <c r="C36" s="160">
        <f>IF(RES_hhdet_fec!C36=0,0,RES_hhdet_fec!C36/0.086*1000000/RES_hhdet_num!C36)</f>
        <v>2044.0611132217116</v>
      </c>
      <c r="D36" s="160">
        <f>IF(RES_hhdet_fec!D36=0,0,RES_hhdet_fec!D36/0.086*1000000/RES_hhdet_num!D36)</f>
        <v>1954.6123250106841</v>
      </c>
      <c r="E36" s="160">
        <f>IF(RES_hhdet_fec!E36=0,0,RES_hhdet_fec!E36/0.086*1000000/RES_hhdet_num!E36)</f>
        <v>1962.0337559870634</v>
      </c>
      <c r="F36" s="160">
        <f>IF(RES_hhdet_fec!F36=0,0,RES_hhdet_fec!F36/0.086*1000000/RES_hhdet_num!F36)</f>
        <v>1927.1934412859039</v>
      </c>
      <c r="G36" s="160">
        <f>IF(RES_hhdet_fec!G36=0,0,RES_hhdet_fec!G36/0.086*1000000/RES_hhdet_num!G36)</f>
        <v>1944.272051011093</v>
      </c>
      <c r="H36" s="160">
        <f>IF(RES_hhdet_fec!H36=0,0,RES_hhdet_fec!H36/0.086*1000000/RES_hhdet_num!H36)</f>
        <v>1921.2490916527079</v>
      </c>
      <c r="I36" s="160">
        <f>IF(RES_hhdet_fec!I36=0,0,RES_hhdet_fec!I36/0.086*1000000/RES_hhdet_num!I36)</f>
        <v>1838.2989462732576</v>
      </c>
      <c r="J36" s="160">
        <f>IF(RES_hhdet_fec!J36=0,0,RES_hhdet_fec!J36/0.086*1000000/RES_hhdet_num!J36)</f>
        <v>1858.4708535863585</v>
      </c>
      <c r="K36" s="160">
        <f>IF(RES_hhdet_fec!K36=0,0,RES_hhdet_fec!K36/0.086*1000000/RES_hhdet_num!K36)</f>
        <v>1818.091376878886</v>
      </c>
      <c r="L36" s="160">
        <f>IF(RES_hhdet_fec!L36=0,0,RES_hhdet_fec!L36/0.086*1000000/RES_hhdet_num!L36)</f>
        <v>1668.6614114296317</v>
      </c>
      <c r="M36" s="160">
        <f>IF(RES_hhdet_fec!M36=0,0,RES_hhdet_fec!M36/0.086*1000000/RES_hhdet_num!M36)</f>
        <v>1707.4654978982221</v>
      </c>
      <c r="N36" s="160">
        <f>IF(RES_hhdet_fec!N36=0,0,RES_hhdet_fec!N36/0.086*1000000/RES_hhdet_num!N36)</f>
        <v>1671.8581410569916</v>
      </c>
      <c r="O36" s="160">
        <f>IF(RES_hhdet_fec!O36=0,0,RES_hhdet_fec!O36/0.086*1000000/RES_hhdet_num!O36)</f>
        <v>1716.3268740405283</v>
      </c>
      <c r="P36" s="160">
        <f>IF(RES_hhdet_fec!P36=0,0,RES_hhdet_fec!P36/0.086*1000000/RES_hhdet_num!P36)</f>
        <v>1675.5152214575921</v>
      </c>
      <c r="Q36" s="160">
        <f>IF(RES_hhdet_fec!Q36=0,0,RES_hhdet_fec!Q36/0.086*1000000/RES_hhdet_num!Q36)</f>
        <v>1700.1674954352532</v>
      </c>
    </row>
    <row r="37" spans="1:17" ht="12" customHeight="1" x14ac:dyDescent="0.3">
      <c r="A37" s="148" t="s">
        <v>60</v>
      </c>
      <c r="B37" s="156">
        <f>IF(RES_hhdet_fec!B37=0,0,RES_hhdet_fec!B37/0.086*1000000/RES_hhdet_num!B36)</f>
        <v>793.45702545192944</v>
      </c>
      <c r="C37" s="156">
        <f>IF(RES_hhdet_fec!C37=0,0,RES_hhdet_fec!C37/0.086*1000000/RES_hhdet_num!C36)</f>
        <v>843.54132835296957</v>
      </c>
      <c r="D37" s="156">
        <f>IF(RES_hhdet_fec!D37=0,0,RES_hhdet_fec!D37/0.086*1000000/RES_hhdet_num!D36)</f>
        <v>829.07733445086399</v>
      </c>
      <c r="E37" s="156">
        <f>IF(RES_hhdet_fec!E37=0,0,RES_hhdet_fec!E37/0.086*1000000/RES_hhdet_num!E36)</f>
        <v>897.82493503414253</v>
      </c>
      <c r="F37" s="156">
        <f>IF(RES_hhdet_fec!F37=0,0,RES_hhdet_fec!F37/0.086*1000000/RES_hhdet_num!F36)</f>
        <v>905.11822722680949</v>
      </c>
      <c r="G37" s="156">
        <f>IF(RES_hhdet_fec!G37=0,0,RES_hhdet_fec!G37/0.086*1000000/RES_hhdet_num!G36)</f>
        <v>1034.560706759657</v>
      </c>
      <c r="H37" s="156">
        <f>IF(RES_hhdet_fec!H37=0,0,RES_hhdet_fec!H37/0.086*1000000/RES_hhdet_num!H36)</f>
        <v>1043.5610066198271</v>
      </c>
      <c r="I37" s="156">
        <f>IF(RES_hhdet_fec!I37=0,0,RES_hhdet_fec!I37/0.086*1000000/RES_hhdet_num!I36)</f>
        <v>930.29172264986767</v>
      </c>
      <c r="J37" s="156">
        <f>IF(RES_hhdet_fec!J37=0,0,RES_hhdet_fec!J37/0.086*1000000/RES_hhdet_num!J36)</f>
        <v>1018.9140232137316</v>
      </c>
      <c r="K37" s="156">
        <f>IF(RES_hhdet_fec!K37=0,0,RES_hhdet_fec!K37/0.086*1000000/RES_hhdet_num!K36)</f>
        <v>1022.496611925056</v>
      </c>
      <c r="L37" s="156">
        <f>IF(RES_hhdet_fec!L37=0,0,RES_hhdet_fec!L37/0.086*1000000/RES_hhdet_num!L36)</f>
        <v>866.96584623369745</v>
      </c>
      <c r="M37" s="156">
        <f>IF(RES_hhdet_fec!M37=0,0,RES_hhdet_fec!M37/0.086*1000000/RES_hhdet_num!M36)</f>
        <v>938.07987212148976</v>
      </c>
      <c r="N37" s="156">
        <f>IF(RES_hhdet_fec!N37=0,0,RES_hhdet_fec!N37/0.086*1000000/RES_hhdet_num!N36)</f>
        <v>889.58527056676564</v>
      </c>
      <c r="O37" s="156">
        <f>IF(RES_hhdet_fec!O37=0,0,RES_hhdet_fec!O37/0.086*1000000/RES_hhdet_num!O36)</f>
        <v>931.60581120467668</v>
      </c>
      <c r="P37" s="156">
        <f>IF(RES_hhdet_fec!P37=0,0,RES_hhdet_fec!P37/0.086*1000000/RES_hhdet_num!P36)</f>
        <v>873.25779317270189</v>
      </c>
      <c r="Q37" s="156">
        <f>IF(RES_hhdet_fec!Q37=0,0,RES_hhdet_fec!Q37/0.086*1000000/RES_hhdet_num!Q36)</f>
        <v>887.14213143774293</v>
      </c>
    </row>
    <row r="38" spans="1:17" ht="12" customHeight="1" x14ac:dyDescent="0.3">
      <c r="A38" s="148" t="s">
        <v>59</v>
      </c>
      <c r="B38" s="156">
        <f>IF(RES_hhdet_fec!B38=0,0,RES_hhdet_fec!B38/0.086*1000000/RES_hhdet_num!B36)</f>
        <v>1303.2420790612045</v>
      </c>
      <c r="C38" s="156">
        <f>IF(RES_hhdet_fec!C38=0,0,RES_hhdet_fec!C38/0.086*1000000/RES_hhdet_num!C36)</f>
        <v>1200.5197848687419</v>
      </c>
      <c r="D38" s="156">
        <f>IF(RES_hhdet_fec!D38=0,0,RES_hhdet_fec!D38/0.086*1000000/RES_hhdet_num!D36)</f>
        <v>1125.5349905598205</v>
      </c>
      <c r="E38" s="156">
        <f>IF(RES_hhdet_fec!E38=0,0,RES_hhdet_fec!E38/0.086*1000000/RES_hhdet_num!E36)</f>
        <v>1064.2088209529211</v>
      </c>
      <c r="F38" s="156">
        <f>IF(RES_hhdet_fec!F38=0,0,RES_hhdet_fec!F38/0.086*1000000/RES_hhdet_num!F36)</f>
        <v>1022.0752140590942</v>
      </c>
      <c r="G38" s="156">
        <f>IF(RES_hhdet_fec!G38=0,0,RES_hhdet_fec!G38/0.086*1000000/RES_hhdet_num!G36)</f>
        <v>909.711344251436</v>
      </c>
      <c r="H38" s="156">
        <f>IF(RES_hhdet_fec!H38=0,0,RES_hhdet_fec!H38/0.086*1000000/RES_hhdet_num!H36)</f>
        <v>877.68808503288062</v>
      </c>
      <c r="I38" s="156">
        <f>IF(RES_hhdet_fec!I38=0,0,RES_hhdet_fec!I38/0.086*1000000/RES_hhdet_num!I36)</f>
        <v>908.0072236233899</v>
      </c>
      <c r="J38" s="156">
        <f>IF(RES_hhdet_fec!J38=0,0,RES_hhdet_fec!J38/0.086*1000000/RES_hhdet_num!J36)</f>
        <v>839.55683037262713</v>
      </c>
      <c r="K38" s="156">
        <f>IF(RES_hhdet_fec!K38=0,0,RES_hhdet_fec!K38/0.086*1000000/RES_hhdet_num!K36)</f>
        <v>795.59476495383024</v>
      </c>
      <c r="L38" s="156">
        <f>IF(RES_hhdet_fec!L38=0,0,RES_hhdet_fec!L38/0.086*1000000/RES_hhdet_num!L36)</f>
        <v>801.69556519593425</v>
      </c>
      <c r="M38" s="156">
        <f>IF(RES_hhdet_fec!M38=0,0,RES_hhdet_fec!M38/0.086*1000000/RES_hhdet_num!M36)</f>
        <v>769.38562577673258</v>
      </c>
      <c r="N38" s="156">
        <f>IF(RES_hhdet_fec!N38=0,0,RES_hhdet_fec!N38/0.086*1000000/RES_hhdet_num!N36)</f>
        <v>782.27287049022561</v>
      </c>
      <c r="O38" s="156">
        <f>IF(RES_hhdet_fec!O38=0,0,RES_hhdet_fec!O38/0.086*1000000/RES_hhdet_num!O36)</f>
        <v>784.72106283585163</v>
      </c>
      <c r="P38" s="156">
        <f>IF(RES_hhdet_fec!P38=0,0,RES_hhdet_fec!P38/0.086*1000000/RES_hhdet_num!P36)</f>
        <v>802.25742828489001</v>
      </c>
      <c r="Q38" s="156">
        <f>IF(RES_hhdet_fec!Q38=0,0,RES_hhdet_fec!Q38/0.086*1000000/RES_hhdet_num!Q36)</f>
        <v>813.02536399751023</v>
      </c>
    </row>
    <row r="39" spans="1:17" ht="12" customHeight="1" x14ac:dyDescent="0.3">
      <c r="A39" s="158" t="s">
        <v>62</v>
      </c>
      <c r="B39" s="157">
        <f>IF(RES_hhdet_fec!B39=0,0,RES_hhdet_fec!B39/0.086*1000000/RES_hhdet_num!B$24)</f>
        <v>1207.5291489154135</v>
      </c>
      <c r="C39" s="157">
        <f>IF(RES_hhdet_fec!C39=0,0,RES_hhdet_fec!C39/0.086*1000000/RES_hhdet_num!C$24)</f>
        <v>1201.9463359637261</v>
      </c>
      <c r="D39" s="157">
        <f>IF(RES_hhdet_fec!D39=0,0,RES_hhdet_fec!D39/0.086*1000000/RES_hhdet_num!D$24)</f>
        <v>1195.9804225379344</v>
      </c>
      <c r="E39" s="157">
        <f>IF(RES_hhdet_fec!E39=0,0,RES_hhdet_fec!E39/0.086*1000000/RES_hhdet_num!E$24)</f>
        <v>1243.0463338955228</v>
      </c>
      <c r="F39" s="157">
        <f>IF(RES_hhdet_fec!F39=0,0,RES_hhdet_fec!F39/0.086*1000000/RES_hhdet_num!F$24)</f>
        <v>1284.074405169338</v>
      </c>
      <c r="G39" s="157">
        <f>IF(RES_hhdet_fec!G39=0,0,RES_hhdet_fec!G39/0.086*1000000/RES_hhdet_num!G$24)</f>
        <v>1265.1111797604106</v>
      </c>
      <c r="H39" s="157">
        <f>IF(RES_hhdet_fec!H39=0,0,RES_hhdet_fec!H39/0.086*1000000/RES_hhdet_num!H$24)</f>
        <v>1225.898196882931</v>
      </c>
      <c r="I39" s="157">
        <f>IF(RES_hhdet_fec!I39=0,0,RES_hhdet_fec!I39/0.086*1000000/RES_hhdet_num!I$24)</f>
        <v>1183.6999890066836</v>
      </c>
      <c r="J39" s="157">
        <f>IF(RES_hhdet_fec!J39=0,0,RES_hhdet_fec!J39/0.086*1000000/RES_hhdet_num!J$24)</f>
        <v>1181.6817437115703</v>
      </c>
      <c r="K39" s="157">
        <f>IF(RES_hhdet_fec!K39=0,0,RES_hhdet_fec!K39/0.086*1000000/RES_hhdet_num!K$24)</f>
        <v>1163.4170716311467</v>
      </c>
      <c r="L39" s="157">
        <f>IF(RES_hhdet_fec!L39=0,0,RES_hhdet_fec!L39/0.086*1000000/RES_hhdet_num!L$24)</f>
        <v>1291.8932868701886</v>
      </c>
      <c r="M39" s="157">
        <f>IF(RES_hhdet_fec!M39=0,0,RES_hhdet_fec!M39/0.086*1000000/RES_hhdet_num!M$24)</f>
        <v>1229.2803269096682</v>
      </c>
      <c r="N39" s="157">
        <f>IF(RES_hhdet_fec!N39=0,0,RES_hhdet_fec!N39/0.086*1000000/RES_hhdet_num!N$24)</f>
        <v>1201.7259294373935</v>
      </c>
      <c r="O39" s="157">
        <f>IF(RES_hhdet_fec!O39=0,0,RES_hhdet_fec!O39/0.086*1000000/RES_hhdet_num!O$24)</f>
        <v>1183.193587849687</v>
      </c>
      <c r="P39" s="157">
        <f>IF(RES_hhdet_fec!P39=0,0,RES_hhdet_fec!P39/0.086*1000000/RES_hhdet_num!P$24)</f>
        <v>1131.1769081314469</v>
      </c>
      <c r="Q39" s="157">
        <f>IF(RES_hhdet_fec!Q39=0,0,RES_hhdet_fec!Q39/0.086*1000000/RES_hhdet_num!Q$24)</f>
        <v>1154.3180103526461</v>
      </c>
    </row>
    <row r="40" spans="1:17" ht="12" customHeight="1" x14ac:dyDescent="0.3">
      <c r="A40" s="23" t="s">
        <v>57</v>
      </c>
      <c r="B40" s="156">
        <f>IF(RES_hhdet_fec!B40=0,0,RES_hhdet_fec!B40/0.086*1000000/RES_hhdet_num!B40)</f>
        <v>1663.3431936020618</v>
      </c>
      <c r="C40" s="156">
        <f>IF(RES_hhdet_fec!C40=0,0,RES_hhdet_fec!C40/0.086*1000000/RES_hhdet_num!C40)</f>
        <v>1658.4006070956057</v>
      </c>
      <c r="D40" s="156">
        <f>IF(RES_hhdet_fec!D40=0,0,RES_hhdet_fec!D40/0.086*1000000/RES_hhdet_num!D40)</f>
        <v>1695.9998739665</v>
      </c>
      <c r="E40" s="156">
        <f>IF(RES_hhdet_fec!E40=0,0,RES_hhdet_fec!E40/0.086*1000000/RES_hhdet_num!E40)</f>
        <v>1771.6843019379635</v>
      </c>
      <c r="F40" s="156">
        <f>IF(RES_hhdet_fec!F40=0,0,RES_hhdet_fec!F40/0.086*1000000/RES_hhdet_num!F40)</f>
        <v>1776.998841117718</v>
      </c>
      <c r="G40" s="156">
        <f>IF(RES_hhdet_fec!G40=0,0,RES_hhdet_fec!G40/0.086*1000000/RES_hhdet_num!G40)</f>
        <v>1836.5682365274765</v>
      </c>
      <c r="H40" s="156">
        <f>IF(RES_hhdet_fec!H40=0,0,RES_hhdet_fec!H40/0.086*1000000/RES_hhdet_num!H40)</f>
        <v>1789.1723133686044</v>
      </c>
      <c r="I40" s="156">
        <f>IF(RES_hhdet_fec!I40=0,0,RES_hhdet_fec!I40/0.086*1000000/RES_hhdet_num!I40)</f>
        <v>1787.3163114286858</v>
      </c>
      <c r="J40" s="156">
        <f>IF(RES_hhdet_fec!J40=0,0,RES_hhdet_fec!J40/0.086*1000000/RES_hhdet_num!J40)</f>
        <v>1725.4959013535099</v>
      </c>
      <c r="K40" s="156">
        <f>IF(RES_hhdet_fec!K40=0,0,RES_hhdet_fec!K40/0.086*1000000/RES_hhdet_num!K40)</f>
        <v>1669.4886048199614</v>
      </c>
      <c r="L40" s="156">
        <f>IF(RES_hhdet_fec!L40=0,0,RES_hhdet_fec!L40/0.086*1000000/RES_hhdet_num!L40)</f>
        <v>1853.0951128132995</v>
      </c>
      <c r="M40" s="156">
        <f>IF(RES_hhdet_fec!M40=0,0,RES_hhdet_fec!M40/0.086*1000000/RES_hhdet_num!M40)</f>
        <v>1797.5654621439064</v>
      </c>
      <c r="N40" s="156">
        <f>IF(RES_hhdet_fec!N40=0,0,RES_hhdet_fec!N40/0.086*1000000/RES_hhdet_num!N40)</f>
        <v>1748.2410183216964</v>
      </c>
      <c r="O40" s="156">
        <f>IF(RES_hhdet_fec!O40=0,0,RES_hhdet_fec!O40/0.086*1000000/RES_hhdet_num!O40)</f>
        <v>1700.8640281225119</v>
      </c>
      <c r="P40" s="156">
        <f>IF(RES_hhdet_fec!P40=0,0,RES_hhdet_fec!P40/0.086*1000000/RES_hhdet_num!P40)</f>
        <v>1654.8321144827416</v>
      </c>
      <c r="Q40" s="156">
        <f>IF(RES_hhdet_fec!Q40=0,0,RES_hhdet_fec!Q40/0.086*1000000/RES_hhdet_num!Q40)</f>
        <v>1664.3914846122775</v>
      </c>
    </row>
    <row r="41" spans="1:17" ht="12" customHeight="1" x14ac:dyDescent="0.3">
      <c r="A41" s="29" t="s">
        <v>140</v>
      </c>
      <c r="B41" s="57">
        <f>IF(RES_hhdet_fec!B41=0,0,RES_hhdet_fec!B41/0.086*1000000/RES_hhdet_num!B41)</f>
        <v>887.5074837354789</v>
      </c>
      <c r="C41" s="57">
        <f>IF(RES_hhdet_fec!C41=0,0,RES_hhdet_fec!C41/0.086*1000000/RES_hhdet_num!C41)</f>
        <v>924.64828718649574</v>
      </c>
      <c r="D41" s="57">
        <f>IF(RES_hhdet_fec!D41=0,0,RES_hhdet_fec!D41/0.086*1000000/RES_hhdet_num!D41)</f>
        <v>925.61841733755568</v>
      </c>
      <c r="E41" s="57">
        <f>IF(RES_hhdet_fec!E41=0,0,RES_hhdet_fec!E41/0.086*1000000/RES_hhdet_num!E41)</f>
        <v>940.88981774394688</v>
      </c>
      <c r="F41" s="57">
        <f>IF(RES_hhdet_fec!F41=0,0,RES_hhdet_fec!F41/0.086*1000000/RES_hhdet_num!F41)</f>
        <v>999.37634140925536</v>
      </c>
      <c r="G41" s="57">
        <f>IF(RES_hhdet_fec!G41=0,0,RES_hhdet_fec!G41/0.086*1000000/RES_hhdet_num!G41)</f>
        <v>964.66402276219947</v>
      </c>
      <c r="H41" s="57">
        <f>IF(RES_hhdet_fec!H41=0,0,RES_hhdet_fec!H41/0.086*1000000/RES_hhdet_num!H41)</f>
        <v>994.08549715135257</v>
      </c>
      <c r="I41" s="57">
        <f>IF(RES_hhdet_fec!I41=0,0,RES_hhdet_fec!I41/0.086*1000000/RES_hhdet_num!I41)</f>
        <v>969.49667601516524</v>
      </c>
      <c r="J41" s="57">
        <f>IF(RES_hhdet_fec!J41=0,0,RES_hhdet_fec!J41/0.086*1000000/RES_hhdet_num!J41)</f>
        <v>953.2581829247307</v>
      </c>
      <c r="K41" s="57">
        <f>IF(RES_hhdet_fec!K41=0,0,RES_hhdet_fec!K41/0.086*1000000/RES_hhdet_num!K41)</f>
        <v>954.99018350588074</v>
      </c>
      <c r="L41" s="57">
        <f>IF(RES_hhdet_fec!L41=0,0,RES_hhdet_fec!L41/0.086*1000000/RES_hhdet_num!L41)</f>
        <v>1046.4083908689242</v>
      </c>
      <c r="M41" s="57">
        <f>IF(RES_hhdet_fec!M41=0,0,RES_hhdet_fec!M41/0.086*1000000/RES_hhdet_num!M41)</f>
        <v>1004.0625927749923</v>
      </c>
      <c r="N41" s="57">
        <f>IF(RES_hhdet_fec!N41=0,0,RES_hhdet_fec!N41/0.086*1000000/RES_hhdet_num!N41)</f>
        <v>981.75294199394091</v>
      </c>
      <c r="O41" s="57">
        <f>IF(RES_hhdet_fec!O41=0,0,RES_hhdet_fec!O41/0.086*1000000/RES_hhdet_num!O41)</f>
        <v>974.0727605879423</v>
      </c>
      <c r="P41" s="57">
        <f>IF(RES_hhdet_fec!P41=0,0,RES_hhdet_fec!P41/0.086*1000000/RES_hhdet_num!P41)</f>
        <v>934.15136988608185</v>
      </c>
      <c r="Q41" s="57">
        <f>IF(RES_hhdet_fec!Q41=0,0,RES_hhdet_fec!Q41/0.086*1000000/RES_hhdet_num!Q41)</f>
        <v>972.61455872357885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>
        <f>SUM(B44,B47,B49,B58)</f>
        <v>16138.212524053735</v>
      </c>
      <c r="C43" s="168">
        <f t="shared" ref="C43:Q43" si="8">SUM(C44,C47,C49,C58)</f>
        <v>17437.822054435899</v>
      </c>
      <c r="D43" s="168">
        <f t="shared" si="8"/>
        <v>16420.135082545821</v>
      </c>
      <c r="E43" s="168">
        <f t="shared" si="8"/>
        <v>17094.392027134221</v>
      </c>
      <c r="F43" s="168">
        <f t="shared" si="8"/>
        <v>16805.203463430385</v>
      </c>
      <c r="G43" s="168">
        <f t="shared" si="8"/>
        <v>16663.473824169196</v>
      </c>
      <c r="H43" s="168">
        <f t="shared" si="8"/>
        <v>16622.507983976175</v>
      </c>
      <c r="I43" s="168">
        <f t="shared" si="8"/>
        <v>13954.333508088837</v>
      </c>
      <c r="J43" s="168">
        <f t="shared" si="8"/>
        <v>15999.321802252132</v>
      </c>
      <c r="K43" s="168">
        <f t="shared" si="8"/>
        <v>14945.570617460262</v>
      </c>
      <c r="L43" s="168">
        <f t="shared" si="8"/>
        <v>15235.937372590544</v>
      </c>
      <c r="M43" s="168">
        <f t="shared" si="8"/>
        <v>13531.418997553297</v>
      </c>
      <c r="N43" s="168">
        <f t="shared" si="8"/>
        <v>13995.338569083571</v>
      </c>
      <c r="O43" s="168">
        <f t="shared" si="8"/>
        <v>14284.18904385221</v>
      </c>
      <c r="P43" s="168">
        <f t="shared" si="8"/>
        <v>12354.753554614479</v>
      </c>
      <c r="Q43" s="168">
        <f t="shared" si="8"/>
        <v>12761.418781089869</v>
      </c>
    </row>
    <row r="44" spans="1:17" ht="12.9" customHeight="1" x14ac:dyDescent="0.3">
      <c r="A44" s="158" t="s">
        <v>65</v>
      </c>
      <c r="B44" s="157">
        <f t="shared" ref="B44" si="9">SUM(B45:B46)</f>
        <v>12472.696734823416</v>
      </c>
      <c r="C44" s="157">
        <f t="shared" ref="C44:Q44" si="10">SUM(C45:C46)</f>
        <v>13734.510671953722</v>
      </c>
      <c r="D44" s="157">
        <f t="shared" si="10"/>
        <v>12746.419678160111</v>
      </c>
      <c r="E44" s="157">
        <f t="shared" si="10"/>
        <v>13384.316557091584</v>
      </c>
      <c r="F44" s="157">
        <f t="shared" si="10"/>
        <v>13075.621851138058</v>
      </c>
      <c r="G44" s="157">
        <f t="shared" si="10"/>
        <v>12971.032866353993</v>
      </c>
      <c r="H44" s="157">
        <f t="shared" si="10"/>
        <v>12941.656537082778</v>
      </c>
      <c r="I44" s="157">
        <f t="shared" si="10"/>
        <v>10380.193531868794</v>
      </c>
      <c r="J44" s="157">
        <f t="shared" si="10"/>
        <v>12365.131004957364</v>
      </c>
      <c r="K44" s="157">
        <f t="shared" si="10"/>
        <v>11369.311492270661</v>
      </c>
      <c r="L44" s="157">
        <f t="shared" si="10"/>
        <v>11641.334033907779</v>
      </c>
      <c r="M44" s="157">
        <f t="shared" si="10"/>
        <v>9990.3995880535458</v>
      </c>
      <c r="N44" s="157">
        <f t="shared" si="10"/>
        <v>10395.586882478496</v>
      </c>
      <c r="O44" s="157">
        <f t="shared" si="10"/>
        <v>10662.75905046019</v>
      </c>
      <c r="P44" s="157">
        <f t="shared" si="10"/>
        <v>8811.4506664859564</v>
      </c>
      <c r="Q44" s="157">
        <f t="shared" si="10"/>
        <v>9231.3320648153785</v>
      </c>
    </row>
    <row r="45" spans="1:17" ht="12" customHeight="1" x14ac:dyDescent="0.3">
      <c r="A45" s="23" t="s">
        <v>166</v>
      </c>
      <c r="B45" s="156">
        <f>IF(RES_hhdet_fec!B45=0,0,RES_hhdet_fec!B45/0.086*1000000/RES_hhdet_num!B$43)</f>
        <v>12282.587533150894</v>
      </c>
      <c r="C45" s="156">
        <f>IF(RES_hhdet_fec!C45=0,0,RES_hhdet_fec!C45/0.086*1000000/RES_hhdet_num!C$43)</f>
        <v>13525.505488286057</v>
      </c>
      <c r="D45" s="156">
        <f>IF(RES_hhdet_fec!D45=0,0,RES_hhdet_fec!D45/0.086*1000000/RES_hhdet_num!D$43)</f>
        <v>12534.821228509141</v>
      </c>
      <c r="E45" s="156">
        <f>IF(RES_hhdet_fec!E45=0,0,RES_hhdet_fec!E45/0.086*1000000/RES_hhdet_num!E$43)</f>
        <v>13158.928955452511</v>
      </c>
      <c r="F45" s="156">
        <f>IF(RES_hhdet_fec!F45=0,0,RES_hhdet_fec!F45/0.086*1000000/RES_hhdet_num!F$43)</f>
        <v>12837.904937936535</v>
      </c>
      <c r="G45" s="156">
        <f>IF(RES_hhdet_fec!G45=0,0,RES_hhdet_fec!G45/0.086*1000000/RES_hhdet_num!G$43)</f>
        <v>12754.851639690574</v>
      </c>
      <c r="H45" s="156">
        <f>IF(RES_hhdet_fec!H45=0,0,RES_hhdet_fec!H45/0.086*1000000/RES_hhdet_num!H$43)</f>
        <v>12728.380325429524</v>
      </c>
      <c r="I45" s="156">
        <f>IF(RES_hhdet_fec!I45=0,0,RES_hhdet_fec!I45/0.086*1000000/RES_hhdet_num!I$43)</f>
        <v>10183.810499769763</v>
      </c>
      <c r="J45" s="156">
        <f>IF(RES_hhdet_fec!J45=0,0,RES_hhdet_fec!J45/0.086*1000000/RES_hhdet_num!J$43)</f>
        <v>12188.689728599304</v>
      </c>
      <c r="K45" s="156">
        <f>IF(RES_hhdet_fec!K45=0,0,RES_hhdet_fec!K45/0.086*1000000/RES_hhdet_num!K$43)</f>
        <v>11208.747993887209</v>
      </c>
      <c r="L45" s="156">
        <f>IF(RES_hhdet_fec!L45=0,0,RES_hhdet_fec!L45/0.086*1000000/RES_hhdet_num!L$43)</f>
        <v>11444.74879588403</v>
      </c>
      <c r="M45" s="156">
        <f>IF(RES_hhdet_fec!M45=0,0,RES_hhdet_fec!M45/0.086*1000000/RES_hhdet_num!M$43)</f>
        <v>9824.0661289156214</v>
      </c>
      <c r="N45" s="156">
        <f>IF(RES_hhdet_fec!N45=0,0,RES_hhdet_fec!N45/0.086*1000000/RES_hhdet_num!N$43)</f>
        <v>10183.846994471622</v>
      </c>
      <c r="O45" s="156">
        <f>IF(RES_hhdet_fec!O45=0,0,RES_hhdet_fec!O45/0.086*1000000/RES_hhdet_num!O$43)</f>
        <v>10446.130485195279</v>
      </c>
      <c r="P45" s="156">
        <f>IF(RES_hhdet_fec!P45=0,0,RES_hhdet_fec!P45/0.086*1000000/RES_hhdet_num!P$43)</f>
        <v>8636.8568720164767</v>
      </c>
      <c r="Q45" s="156">
        <f>IF(RES_hhdet_fec!Q45=0,0,RES_hhdet_fec!Q45/0.086*1000000/RES_hhdet_num!Q$43)</f>
        <v>9039.9865361164411</v>
      </c>
    </row>
    <row r="46" spans="1:17" ht="12" customHeight="1" x14ac:dyDescent="0.3">
      <c r="A46" s="23" t="s">
        <v>60</v>
      </c>
      <c r="B46" s="156">
        <f>IF(RES_hhdet_fec!B46=0,0,RES_hhdet_fec!B46/0.086*1000000/RES_hhdet_num!B$43)</f>
        <v>190.10920167252169</v>
      </c>
      <c r="C46" s="156">
        <f>IF(RES_hhdet_fec!C46=0,0,RES_hhdet_fec!C46/0.086*1000000/RES_hhdet_num!C$43)</f>
        <v>209.00518366766403</v>
      </c>
      <c r="D46" s="156">
        <f>IF(RES_hhdet_fec!D46=0,0,RES_hhdet_fec!D46/0.086*1000000/RES_hhdet_num!D$43)</f>
        <v>211.59844965097088</v>
      </c>
      <c r="E46" s="156">
        <f>IF(RES_hhdet_fec!E46=0,0,RES_hhdet_fec!E46/0.086*1000000/RES_hhdet_num!E$43)</f>
        <v>225.38760163907247</v>
      </c>
      <c r="F46" s="156">
        <f>IF(RES_hhdet_fec!F46=0,0,RES_hhdet_fec!F46/0.086*1000000/RES_hhdet_num!F$43)</f>
        <v>237.71691320152269</v>
      </c>
      <c r="G46" s="156">
        <f>IF(RES_hhdet_fec!G46=0,0,RES_hhdet_fec!G46/0.086*1000000/RES_hhdet_num!G$43)</f>
        <v>216.18122666341822</v>
      </c>
      <c r="H46" s="156">
        <f>IF(RES_hhdet_fec!H46=0,0,RES_hhdet_fec!H46/0.086*1000000/RES_hhdet_num!H$43)</f>
        <v>213.27621165325465</v>
      </c>
      <c r="I46" s="156">
        <f>IF(RES_hhdet_fec!I46=0,0,RES_hhdet_fec!I46/0.086*1000000/RES_hhdet_num!I$43)</f>
        <v>196.38303209903074</v>
      </c>
      <c r="J46" s="156">
        <f>IF(RES_hhdet_fec!J46=0,0,RES_hhdet_fec!J46/0.086*1000000/RES_hhdet_num!J$43)</f>
        <v>176.44127635806086</v>
      </c>
      <c r="K46" s="156">
        <f>IF(RES_hhdet_fec!K46=0,0,RES_hhdet_fec!K46/0.086*1000000/RES_hhdet_num!K$43)</f>
        <v>160.56349838345125</v>
      </c>
      <c r="L46" s="156">
        <f>IF(RES_hhdet_fec!L46=0,0,RES_hhdet_fec!L46/0.086*1000000/RES_hhdet_num!L$43)</f>
        <v>196.58523802374827</v>
      </c>
      <c r="M46" s="156">
        <f>IF(RES_hhdet_fec!M46=0,0,RES_hhdet_fec!M46/0.086*1000000/RES_hhdet_num!M$43)</f>
        <v>166.33345913792496</v>
      </c>
      <c r="N46" s="156">
        <f>IF(RES_hhdet_fec!N46=0,0,RES_hhdet_fec!N46/0.086*1000000/RES_hhdet_num!N$43)</f>
        <v>211.73988800687403</v>
      </c>
      <c r="O46" s="156">
        <f>IF(RES_hhdet_fec!O46=0,0,RES_hhdet_fec!O46/0.086*1000000/RES_hhdet_num!O$43)</f>
        <v>216.62856526491066</v>
      </c>
      <c r="P46" s="156">
        <f>IF(RES_hhdet_fec!P46=0,0,RES_hhdet_fec!P46/0.086*1000000/RES_hhdet_num!P$43)</f>
        <v>174.59379446947958</v>
      </c>
      <c r="Q46" s="156">
        <f>IF(RES_hhdet_fec!Q46=0,0,RES_hhdet_fec!Q46/0.086*1000000/RES_hhdet_num!Q$43)</f>
        <v>191.34552869893716</v>
      </c>
    </row>
    <row r="47" spans="1:17" ht="12.9" customHeight="1" x14ac:dyDescent="0.3">
      <c r="A47" s="158" t="s">
        <v>112</v>
      </c>
      <c r="B47" s="157">
        <f t="shared" ref="B47:Q47" si="11">B48</f>
        <v>43.52651173837959</v>
      </c>
      <c r="C47" s="157">
        <f t="shared" si="11"/>
        <v>47.956033317572192</v>
      </c>
      <c r="D47" s="157">
        <f t="shared" si="11"/>
        <v>51.764668074381177</v>
      </c>
      <c r="E47" s="157">
        <f t="shared" si="11"/>
        <v>52.627317342981058</v>
      </c>
      <c r="F47" s="157">
        <f t="shared" si="11"/>
        <v>57.902746508492498</v>
      </c>
      <c r="G47" s="157">
        <f t="shared" si="11"/>
        <v>61.562543300255264</v>
      </c>
      <c r="H47" s="157">
        <f t="shared" si="11"/>
        <v>65.881706000944064</v>
      </c>
      <c r="I47" s="157">
        <f t="shared" si="11"/>
        <v>68.115589241725871</v>
      </c>
      <c r="J47" s="157">
        <f t="shared" si="11"/>
        <v>72.960077010872553</v>
      </c>
      <c r="K47" s="157">
        <f t="shared" si="11"/>
        <v>74.988848502059554</v>
      </c>
      <c r="L47" s="157">
        <f t="shared" si="11"/>
        <v>75.218700623981036</v>
      </c>
      <c r="M47" s="157">
        <f t="shared" si="11"/>
        <v>75.72800926589683</v>
      </c>
      <c r="N47" s="157">
        <f t="shared" si="11"/>
        <v>71.76132827283638</v>
      </c>
      <c r="O47" s="157">
        <f t="shared" si="11"/>
        <v>65.989952241714704</v>
      </c>
      <c r="P47" s="157">
        <f t="shared" si="11"/>
        <v>63.418329183289309</v>
      </c>
      <c r="Q47" s="157">
        <f t="shared" si="11"/>
        <v>65.028833108689753</v>
      </c>
    </row>
    <row r="48" spans="1:17" ht="12" customHeight="1" x14ac:dyDescent="0.3">
      <c r="A48" s="23" t="s">
        <v>60</v>
      </c>
      <c r="B48" s="156">
        <f>IF(RES_hhdet_fec!B48=0,0,RES_hhdet_fec!B48/0.086*1000000/RES_hhdet_num!B$43)</f>
        <v>43.52651173837959</v>
      </c>
      <c r="C48" s="156">
        <f>IF(RES_hhdet_fec!C48=0,0,RES_hhdet_fec!C48/0.086*1000000/RES_hhdet_num!C$43)</f>
        <v>47.956033317572192</v>
      </c>
      <c r="D48" s="156">
        <f>IF(RES_hhdet_fec!D48=0,0,RES_hhdet_fec!D48/0.086*1000000/RES_hhdet_num!D$43)</f>
        <v>51.764668074381177</v>
      </c>
      <c r="E48" s="156">
        <f>IF(RES_hhdet_fec!E48=0,0,RES_hhdet_fec!E48/0.086*1000000/RES_hhdet_num!E$43)</f>
        <v>52.627317342981058</v>
      </c>
      <c r="F48" s="156">
        <f>IF(RES_hhdet_fec!F48=0,0,RES_hhdet_fec!F48/0.086*1000000/RES_hhdet_num!F$43)</f>
        <v>57.902746508492498</v>
      </c>
      <c r="G48" s="156">
        <f>IF(RES_hhdet_fec!G48=0,0,RES_hhdet_fec!G48/0.086*1000000/RES_hhdet_num!G$43)</f>
        <v>61.562543300255264</v>
      </c>
      <c r="H48" s="156">
        <f>IF(RES_hhdet_fec!H48=0,0,RES_hhdet_fec!H48/0.086*1000000/RES_hhdet_num!H$43)</f>
        <v>65.881706000944064</v>
      </c>
      <c r="I48" s="156">
        <f>IF(RES_hhdet_fec!I48=0,0,RES_hhdet_fec!I48/0.086*1000000/RES_hhdet_num!I$43)</f>
        <v>68.115589241725871</v>
      </c>
      <c r="J48" s="156">
        <f>IF(RES_hhdet_fec!J48=0,0,RES_hhdet_fec!J48/0.086*1000000/RES_hhdet_num!J$43)</f>
        <v>72.960077010872553</v>
      </c>
      <c r="K48" s="156">
        <f>IF(RES_hhdet_fec!K48=0,0,RES_hhdet_fec!K48/0.086*1000000/RES_hhdet_num!K$43)</f>
        <v>74.988848502059554</v>
      </c>
      <c r="L48" s="156">
        <f>IF(RES_hhdet_fec!L48=0,0,RES_hhdet_fec!L48/0.086*1000000/RES_hhdet_num!L$43)</f>
        <v>75.218700623981036</v>
      </c>
      <c r="M48" s="156">
        <f>IF(RES_hhdet_fec!M48=0,0,RES_hhdet_fec!M48/0.086*1000000/RES_hhdet_num!M$43)</f>
        <v>75.72800926589683</v>
      </c>
      <c r="N48" s="156">
        <f>IF(RES_hhdet_fec!N48=0,0,RES_hhdet_fec!N48/0.086*1000000/RES_hhdet_num!N$43)</f>
        <v>71.76132827283638</v>
      </c>
      <c r="O48" s="156">
        <f>IF(RES_hhdet_fec!O48=0,0,RES_hhdet_fec!O48/0.086*1000000/RES_hhdet_num!O$43)</f>
        <v>65.989952241714704</v>
      </c>
      <c r="P48" s="156">
        <f>IF(RES_hhdet_fec!P48=0,0,RES_hhdet_fec!P48/0.086*1000000/RES_hhdet_num!P$43)</f>
        <v>63.418329183289309</v>
      </c>
      <c r="Q48" s="156">
        <f>IF(RES_hhdet_fec!Q48=0,0,RES_hhdet_fec!Q48/0.086*1000000/RES_hhdet_num!Q$43)</f>
        <v>65.028833108689753</v>
      </c>
    </row>
    <row r="49" spans="1:17" ht="12" customHeight="1" x14ac:dyDescent="0.3">
      <c r="A49" s="158" t="s">
        <v>63</v>
      </c>
      <c r="B49" s="157">
        <f>IF(RES_hhdet_fec!B49=0,0,RES_hhdet_fec!B49/0.086*1000000/RES_hhdet_num!B$43)</f>
        <v>2560.5211376405728</v>
      </c>
      <c r="C49" s="157">
        <f>IF(RES_hhdet_fec!C49=0,0,RES_hhdet_fec!C49/0.086*1000000/RES_hhdet_num!C$43)</f>
        <v>2599.6203518615084</v>
      </c>
      <c r="D49" s="157">
        <f>IF(RES_hhdet_fec!D49=0,0,RES_hhdet_fec!D49/0.086*1000000/RES_hhdet_num!D$43)</f>
        <v>2564.5589997872421</v>
      </c>
      <c r="E49" s="157">
        <f>IF(RES_hhdet_fec!E49=0,0,RES_hhdet_fec!E49/0.086*1000000/RES_hhdet_num!E$43)</f>
        <v>2592.3572566014673</v>
      </c>
      <c r="F49" s="157">
        <f>IF(RES_hhdet_fec!F49=0,0,RES_hhdet_fec!F49/0.086*1000000/RES_hhdet_num!F$43)</f>
        <v>2592.0363187175662</v>
      </c>
      <c r="G49" s="157">
        <f>IF(RES_hhdet_fec!G49=0,0,RES_hhdet_fec!G49/0.086*1000000/RES_hhdet_num!G$43)</f>
        <v>2561.0198885446644</v>
      </c>
      <c r="H49" s="157">
        <f>IF(RES_hhdet_fec!H49=0,0,RES_hhdet_fec!H49/0.086*1000000/RES_hhdet_num!H$43)</f>
        <v>2559.1747112996795</v>
      </c>
      <c r="I49" s="157">
        <f>IF(RES_hhdet_fec!I49=0,0,RES_hhdet_fec!I49/0.086*1000000/RES_hhdet_num!I$43)</f>
        <v>2476.0979724545164</v>
      </c>
      <c r="J49" s="157">
        <f>IF(RES_hhdet_fec!J49=0,0,RES_hhdet_fec!J49/0.086*1000000/RES_hhdet_num!J$43)</f>
        <v>2516.6728116009867</v>
      </c>
      <c r="K49" s="157">
        <f>IF(RES_hhdet_fec!K49=0,0,RES_hhdet_fec!K49/0.086*1000000/RES_hhdet_num!K$43)</f>
        <v>2478.1156316424967</v>
      </c>
      <c r="L49" s="157">
        <f>IF(RES_hhdet_fec!L49=0,0,RES_hhdet_fec!L49/0.086*1000000/RES_hhdet_num!L$43)</f>
        <v>2465.5276118882148</v>
      </c>
      <c r="M49" s="157">
        <f>IF(RES_hhdet_fec!M49=0,0,RES_hhdet_fec!M49/0.086*1000000/RES_hhdet_num!M$43)</f>
        <v>2439.4352823621712</v>
      </c>
      <c r="N49" s="157">
        <f>IF(RES_hhdet_fec!N49=0,0,RES_hhdet_fec!N49/0.086*1000000/RES_hhdet_num!N$43)</f>
        <v>2483.7515603929287</v>
      </c>
      <c r="O49" s="157">
        <f>IF(RES_hhdet_fec!O49=0,0,RES_hhdet_fec!O49/0.086*1000000/RES_hhdet_num!O$43)</f>
        <v>2497.1198496095958</v>
      </c>
      <c r="P49" s="157">
        <f>IF(RES_hhdet_fec!P49=0,0,RES_hhdet_fec!P49/0.086*1000000/RES_hhdet_num!P$43)</f>
        <v>2458.1216702752231</v>
      </c>
      <c r="Q49" s="157">
        <f>IF(RES_hhdet_fec!Q49=0,0,RES_hhdet_fec!Q49/0.086*1000000/RES_hhdet_num!Q$43)</f>
        <v>2431.9433257241008</v>
      </c>
    </row>
    <row r="50" spans="1:17" ht="12" customHeight="1" x14ac:dyDescent="0.3">
      <c r="A50" s="167" t="s">
        <v>165</v>
      </c>
      <c r="B50" s="132">
        <f>IF(RES_hhdet_fec!B50=0,0,RES_hhdet_fec!B50/0.086*1000000/RES_hhdet_num!B50)</f>
        <v>2798.3380305967371</v>
      </c>
      <c r="C50" s="132">
        <f>IF(RES_hhdet_fec!C50=0,0,RES_hhdet_fec!C50/0.086*1000000/RES_hhdet_num!C50)</f>
        <v>2830.5864692117211</v>
      </c>
      <c r="D50" s="132">
        <f>IF(RES_hhdet_fec!D50=0,0,RES_hhdet_fec!D50/0.086*1000000/RES_hhdet_num!D50)</f>
        <v>2758.6877290659631</v>
      </c>
      <c r="E50" s="132">
        <f>IF(RES_hhdet_fec!E50=0,0,RES_hhdet_fec!E50/0.086*1000000/RES_hhdet_num!E50)</f>
        <v>2784.1887340000053</v>
      </c>
      <c r="F50" s="132">
        <f>IF(RES_hhdet_fec!F50=0,0,RES_hhdet_fec!F50/0.086*1000000/RES_hhdet_num!F50)</f>
        <v>2771.5346296082021</v>
      </c>
      <c r="G50" s="132">
        <f>IF(RES_hhdet_fec!G50=0,0,RES_hhdet_fec!G50/0.086*1000000/RES_hhdet_num!G50)</f>
        <v>2749.9917327958001</v>
      </c>
      <c r="H50" s="132">
        <f>IF(RES_hhdet_fec!H50=0,0,RES_hhdet_fec!H50/0.086*1000000/RES_hhdet_num!H50)</f>
        <v>2732.7889556994128</v>
      </c>
      <c r="I50" s="132">
        <f>IF(RES_hhdet_fec!I50=0,0,RES_hhdet_fec!I50/0.086*1000000/RES_hhdet_num!I50)</f>
        <v>2698.4602828427624</v>
      </c>
      <c r="J50" s="132">
        <f>IF(RES_hhdet_fec!J50=0,0,RES_hhdet_fec!J50/0.086*1000000/RES_hhdet_num!J50)</f>
        <v>2698.6215936956073</v>
      </c>
      <c r="K50" s="132">
        <f>IF(RES_hhdet_fec!K50=0,0,RES_hhdet_fec!K50/0.086*1000000/RES_hhdet_num!K50)</f>
        <v>2694.2611161868413</v>
      </c>
      <c r="L50" s="132">
        <f>IF(RES_hhdet_fec!L50=0,0,RES_hhdet_fec!L50/0.086*1000000/RES_hhdet_num!L50)</f>
        <v>2645.475494981979</v>
      </c>
      <c r="M50" s="132">
        <f>IF(RES_hhdet_fec!M50=0,0,RES_hhdet_fec!M50/0.086*1000000/RES_hhdet_num!M50)</f>
        <v>2639.9700065374427</v>
      </c>
      <c r="N50" s="132">
        <f>IF(RES_hhdet_fec!N50=0,0,RES_hhdet_fec!N50/0.086*1000000/RES_hhdet_num!N50)</f>
        <v>2650.4269962353064</v>
      </c>
      <c r="O50" s="132">
        <f>IF(RES_hhdet_fec!O50=0,0,RES_hhdet_fec!O50/0.086*1000000/RES_hhdet_num!O50)</f>
        <v>2655.4548174246647</v>
      </c>
      <c r="P50" s="132">
        <f>IF(RES_hhdet_fec!P50=0,0,RES_hhdet_fec!P50/0.086*1000000/RES_hhdet_num!P50)</f>
        <v>2628.5088898906233</v>
      </c>
      <c r="Q50" s="132">
        <f>IF(RES_hhdet_fec!Q50=0,0,RES_hhdet_fec!Q50/0.086*1000000/RES_hhdet_num!Q50)</f>
        <v>2590.0970359871544</v>
      </c>
    </row>
    <row r="51" spans="1:17" ht="12" customHeight="1" x14ac:dyDescent="0.3">
      <c r="A51" s="167" t="s">
        <v>164</v>
      </c>
      <c r="B51" s="132">
        <f>IF(RES_hhdet_fec!B51=0,0,RES_hhdet_fec!B51/0.086*1000000/RES_hhdet_num!B51)</f>
        <v>2136.4418982017191</v>
      </c>
      <c r="C51" s="132">
        <f>IF(RES_hhdet_fec!C51=0,0,RES_hhdet_fec!C51/0.086*1000000/RES_hhdet_num!C51)</f>
        <v>2153.4959242506088</v>
      </c>
      <c r="D51" s="132">
        <f>IF(RES_hhdet_fec!D51=0,0,RES_hhdet_fec!D51/0.086*1000000/RES_hhdet_num!D51)</f>
        <v>2150.5508654817454</v>
      </c>
      <c r="E51" s="132">
        <f>IF(RES_hhdet_fec!E51=0,0,RES_hhdet_fec!E51/0.086*1000000/RES_hhdet_num!E51)</f>
        <v>2194.4575103611151</v>
      </c>
      <c r="F51" s="132">
        <f>IF(RES_hhdet_fec!F51=0,0,RES_hhdet_fec!F51/0.086*1000000/RES_hhdet_num!F51)</f>
        <v>2183.3176423978439</v>
      </c>
      <c r="G51" s="132">
        <f>IF(RES_hhdet_fec!G51=0,0,RES_hhdet_fec!G51/0.086*1000000/RES_hhdet_num!G51)</f>
        <v>2190.4803412261672</v>
      </c>
      <c r="H51" s="132">
        <f>IF(RES_hhdet_fec!H51=0,0,RES_hhdet_fec!H51/0.086*1000000/RES_hhdet_num!H51)</f>
        <v>2182.685807845754</v>
      </c>
      <c r="I51" s="132">
        <f>IF(RES_hhdet_fec!I51=0,0,RES_hhdet_fec!I51/0.086*1000000/RES_hhdet_num!I51)</f>
        <v>2109.1939181143325</v>
      </c>
      <c r="J51" s="132">
        <f>IF(RES_hhdet_fec!J51=0,0,RES_hhdet_fec!J51/0.086*1000000/RES_hhdet_num!J51)</f>
        <v>2123.0046968874958</v>
      </c>
      <c r="K51" s="132">
        <f>IF(RES_hhdet_fec!K51=0,0,RES_hhdet_fec!K51/0.086*1000000/RES_hhdet_num!K51)</f>
        <v>2123.5505783966914</v>
      </c>
      <c r="L51" s="132">
        <f>IF(RES_hhdet_fec!L51=0,0,RES_hhdet_fec!L51/0.086*1000000/RES_hhdet_num!L51)</f>
        <v>2154.0895026905964</v>
      </c>
      <c r="M51" s="132">
        <f>IF(RES_hhdet_fec!M51=0,0,RES_hhdet_fec!M51/0.086*1000000/RES_hhdet_num!M51)</f>
        <v>2137.9960567916391</v>
      </c>
      <c r="N51" s="132">
        <f>IF(RES_hhdet_fec!N51=0,0,RES_hhdet_fec!N51/0.086*1000000/RES_hhdet_num!N51)</f>
        <v>2152.370201126445</v>
      </c>
      <c r="O51" s="132">
        <f>IF(RES_hhdet_fec!O51=0,0,RES_hhdet_fec!O51/0.086*1000000/RES_hhdet_num!O51)</f>
        <v>2171.5701979435203</v>
      </c>
      <c r="P51" s="132">
        <f>IF(RES_hhdet_fec!P51=0,0,RES_hhdet_fec!P51/0.086*1000000/RES_hhdet_num!P51)</f>
        <v>2144.0595326843268</v>
      </c>
      <c r="Q51" s="132">
        <f>IF(RES_hhdet_fec!Q51=0,0,RES_hhdet_fec!Q51/0.086*1000000/RES_hhdet_num!Q51)</f>
        <v>2108.9204424240847</v>
      </c>
    </row>
    <row r="52" spans="1:17" ht="12" customHeight="1" x14ac:dyDescent="0.3">
      <c r="A52" s="166" t="s">
        <v>163</v>
      </c>
      <c r="B52" s="165">
        <f>IF(RES_hhdet_fec!B52=0,0,RES_hhdet_fec!B52/0.086*1000000/RES_hhdet_num!B51)</f>
        <v>1568.6195313874146</v>
      </c>
      <c r="C52" s="165">
        <f>IF(RES_hhdet_fec!C52=0,0,RES_hhdet_fec!C52/0.086*1000000/RES_hhdet_num!C51)</f>
        <v>1597.4916119801749</v>
      </c>
      <c r="D52" s="165">
        <f>IF(RES_hhdet_fec!D52=0,0,RES_hhdet_fec!D52/0.086*1000000/RES_hhdet_num!D51)</f>
        <v>1602.4066129992611</v>
      </c>
      <c r="E52" s="165">
        <f>IF(RES_hhdet_fec!E52=0,0,RES_hhdet_fec!E52/0.086*1000000/RES_hhdet_num!E51)</f>
        <v>1658.410716370686</v>
      </c>
      <c r="F52" s="165">
        <f>IF(RES_hhdet_fec!F52=0,0,RES_hhdet_fec!F52/0.086*1000000/RES_hhdet_num!F51)</f>
        <v>1630.2968551172751</v>
      </c>
      <c r="G52" s="165">
        <f>IF(RES_hhdet_fec!G52=0,0,RES_hhdet_fec!G52/0.086*1000000/RES_hhdet_num!G51)</f>
        <v>1651.5623358852158</v>
      </c>
      <c r="H52" s="165">
        <f>IF(RES_hhdet_fec!H52=0,0,RES_hhdet_fec!H52/0.086*1000000/RES_hhdet_num!H51)</f>
        <v>1648.9083458578909</v>
      </c>
      <c r="I52" s="165">
        <f>IF(RES_hhdet_fec!I52=0,0,RES_hhdet_fec!I52/0.086*1000000/RES_hhdet_num!I51)</f>
        <v>1552.1232947557016</v>
      </c>
      <c r="J52" s="165">
        <f>IF(RES_hhdet_fec!J52=0,0,RES_hhdet_fec!J52/0.086*1000000/RES_hhdet_num!J51)</f>
        <v>1577.3361993571516</v>
      </c>
      <c r="K52" s="165">
        <f>IF(RES_hhdet_fec!K52=0,0,RES_hhdet_fec!K52/0.086*1000000/RES_hhdet_num!K51)</f>
        <v>1570.3487492545169</v>
      </c>
      <c r="L52" s="165">
        <f>IF(RES_hhdet_fec!L52=0,0,RES_hhdet_fec!L52/0.086*1000000/RES_hhdet_num!L51)</f>
        <v>1587.0170696362327</v>
      </c>
      <c r="M52" s="165">
        <f>IF(RES_hhdet_fec!M52=0,0,RES_hhdet_fec!M52/0.086*1000000/RES_hhdet_num!M51)</f>
        <v>1589.4671414397085</v>
      </c>
      <c r="N52" s="165">
        <f>IF(RES_hhdet_fec!N52=0,0,RES_hhdet_fec!N52/0.086*1000000/RES_hhdet_num!N51)</f>
        <v>1603.2910523772305</v>
      </c>
      <c r="O52" s="165">
        <f>IF(RES_hhdet_fec!O52=0,0,RES_hhdet_fec!O52/0.086*1000000/RES_hhdet_num!O51)</f>
        <v>1636.6717572835237</v>
      </c>
      <c r="P52" s="165">
        <f>IF(RES_hhdet_fec!P52=0,0,RES_hhdet_fec!P52/0.086*1000000/RES_hhdet_num!P51)</f>
        <v>1598.6090631242587</v>
      </c>
      <c r="Q52" s="165">
        <f>IF(RES_hhdet_fec!Q52=0,0,RES_hhdet_fec!Q52/0.086*1000000/RES_hhdet_num!Q51)</f>
        <v>1559.2428588897601</v>
      </c>
    </row>
    <row r="53" spans="1:17" ht="12" customHeight="1" x14ac:dyDescent="0.3">
      <c r="A53" s="147" t="s">
        <v>59</v>
      </c>
      <c r="B53" s="164">
        <f>IF(RES_hhdet_fec!B53=0,0,RES_hhdet_fec!B53/0.086*1000000/RES_hhdet_num!B51)</f>
        <v>567.82236681430436</v>
      </c>
      <c r="C53" s="164">
        <f>IF(RES_hhdet_fec!C53=0,0,RES_hhdet_fec!C53/0.086*1000000/RES_hhdet_num!C51)</f>
        <v>556.00431227043418</v>
      </c>
      <c r="D53" s="164">
        <f>IF(RES_hhdet_fec!D53=0,0,RES_hhdet_fec!D53/0.086*1000000/RES_hhdet_num!D51)</f>
        <v>548.14425248248449</v>
      </c>
      <c r="E53" s="164">
        <f>IF(RES_hhdet_fec!E53=0,0,RES_hhdet_fec!E53/0.086*1000000/RES_hhdet_num!E51)</f>
        <v>536.04679399042936</v>
      </c>
      <c r="F53" s="164">
        <f>IF(RES_hhdet_fec!F53=0,0,RES_hhdet_fec!F53/0.086*1000000/RES_hhdet_num!F51)</f>
        <v>553.02078728056904</v>
      </c>
      <c r="G53" s="164">
        <f>IF(RES_hhdet_fec!G53=0,0,RES_hhdet_fec!G53/0.086*1000000/RES_hhdet_num!G51)</f>
        <v>538.91800534095137</v>
      </c>
      <c r="H53" s="164">
        <f>IF(RES_hhdet_fec!H53=0,0,RES_hhdet_fec!H53/0.086*1000000/RES_hhdet_num!H51)</f>
        <v>533.77746198786235</v>
      </c>
      <c r="I53" s="164">
        <f>IF(RES_hhdet_fec!I53=0,0,RES_hhdet_fec!I53/0.086*1000000/RES_hhdet_num!I51)</f>
        <v>557.07062335863088</v>
      </c>
      <c r="J53" s="164">
        <f>IF(RES_hhdet_fec!J53=0,0,RES_hhdet_fec!J53/0.086*1000000/RES_hhdet_num!J51)</f>
        <v>545.6684975303441</v>
      </c>
      <c r="K53" s="164">
        <f>IF(RES_hhdet_fec!K53=0,0,RES_hhdet_fec!K53/0.086*1000000/RES_hhdet_num!K51)</f>
        <v>553.20182914217503</v>
      </c>
      <c r="L53" s="164">
        <f>IF(RES_hhdet_fec!L53=0,0,RES_hhdet_fec!L53/0.086*1000000/RES_hhdet_num!L51)</f>
        <v>567.07243305436396</v>
      </c>
      <c r="M53" s="164">
        <f>IF(RES_hhdet_fec!M53=0,0,RES_hhdet_fec!M53/0.086*1000000/RES_hhdet_num!M51)</f>
        <v>548.52891535193066</v>
      </c>
      <c r="N53" s="164">
        <f>IF(RES_hhdet_fec!N53=0,0,RES_hhdet_fec!N53/0.086*1000000/RES_hhdet_num!N51)</f>
        <v>549.07914874921426</v>
      </c>
      <c r="O53" s="164">
        <f>IF(RES_hhdet_fec!O53=0,0,RES_hhdet_fec!O53/0.086*1000000/RES_hhdet_num!O51)</f>
        <v>534.89844065999625</v>
      </c>
      <c r="P53" s="164">
        <f>IF(RES_hhdet_fec!P53=0,0,RES_hhdet_fec!P53/0.086*1000000/RES_hhdet_num!P51)</f>
        <v>545.45046956006843</v>
      </c>
      <c r="Q53" s="164">
        <f>IF(RES_hhdet_fec!Q53=0,0,RES_hhdet_fec!Q53/0.086*1000000/RES_hhdet_num!Q51)</f>
        <v>549.67758353432498</v>
      </c>
    </row>
    <row r="54" spans="1:17" ht="12" customHeight="1" x14ac:dyDescent="0.3">
      <c r="A54" s="163" t="s">
        <v>142</v>
      </c>
      <c r="B54" s="162">
        <f>IF(RES_hhdet_fec!B54=0,0,RES_hhdet_fec!B54/0.086*1000000/RES_hhdet_num!B54)</f>
        <v>2278.2310800335772</v>
      </c>
      <c r="C54" s="162">
        <f>IF(RES_hhdet_fec!C54=0,0,RES_hhdet_fec!C54/0.086*1000000/RES_hhdet_num!C54)</f>
        <v>2312.7044515193256</v>
      </c>
      <c r="D54" s="162">
        <f>IF(RES_hhdet_fec!D54=0,0,RES_hhdet_fec!D54/0.086*1000000/RES_hhdet_num!D54)</f>
        <v>2341.4750764497194</v>
      </c>
      <c r="E54" s="162">
        <f>IF(RES_hhdet_fec!E54=0,0,RES_hhdet_fec!E54/0.086*1000000/RES_hhdet_num!E54)</f>
        <v>2377.3549297328213</v>
      </c>
      <c r="F54" s="162">
        <f>IF(RES_hhdet_fec!F54=0,0,RES_hhdet_fec!F54/0.086*1000000/RES_hhdet_num!F54)</f>
        <v>2400.027310616355</v>
      </c>
      <c r="G54" s="162">
        <f>IF(RES_hhdet_fec!G54=0,0,RES_hhdet_fec!G54/0.086*1000000/RES_hhdet_num!G54)</f>
        <v>2331.4489951399046</v>
      </c>
      <c r="H54" s="162">
        <f>IF(RES_hhdet_fec!H54=0,0,RES_hhdet_fec!H54/0.086*1000000/RES_hhdet_num!H54)</f>
        <v>2355.3871140173546</v>
      </c>
      <c r="I54" s="162">
        <f>IF(RES_hhdet_fec!I54=0,0,RES_hhdet_fec!I54/0.086*1000000/RES_hhdet_num!I54)</f>
        <v>2252.4495260729764</v>
      </c>
      <c r="J54" s="162">
        <f>IF(RES_hhdet_fec!J54=0,0,RES_hhdet_fec!J54/0.086*1000000/RES_hhdet_num!J54)</f>
        <v>2319.4073056020047</v>
      </c>
      <c r="K54" s="162">
        <f>IF(RES_hhdet_fec!K54=0,0,RES_hhdet_fec!K54/0.086*1000000/RES_hhdet_num!K54)</f>
        <v>2215.4121205382348</v>
      </c>
      <c r="L54" s="162">
        <f>IF(RES_hhdet_fec!L54=0,0,RES_hhdet_fec!L54/0.086*1000000/RES_hhdet_num!L54)</f>
        <v>2325.9619234193219</v>
      </c>
      <c r="M54" s="162">
        <f>IF(RES_hhdet_fec!M54=0,0,RES_hhdet_fec!M54/0.086*1000000/RES_hhdet_num!M54)</f>
        <v>2220.2754594020553</v>
      </c>
      <c r="N54" s="162">
        <f>IF(RES_hhdet_fec!N54=0,0,RES_hhdet_fec!N54/0.086*1000000/RES_hhdet_num!N54)</f>
        <v>2422.0859141743863</v>
      </c>
      <c r="O54" s="162">
        <f>IF(RES_hhdet_fec!O54=0,0,RES_hhdet_fec!O54/0.086*1000000/RES_hhdet_num!O54)</f>
        <v>2451.4391036043908</v>
      </c>
      <c r="P54" s="162">
        <f>IF(RES_hhdet_fec!P54=0,0,RES_hhdet_fec!P54/0.086*1000000/RES_hhdet_num!P54)</f>
        <v>2305.1548526366505</v>
      </c>
      <c r="Q54" s="162">
        <f>IF(RES_hhdet_fec!Q54=0,0,RES_hhdet_fec!Q54/0.086*1000000/RES_hhdet_num!Q54)</f>
        <v>2372.4982268940425</v>
      </c>
    </row>
    <row r="55" spans="1:17" ht="12" customHeight="1" x14ac:dyDescent="0.3">
      <c r="A55" s="161" t="s">
        <v>141</v>
      </c>
      <c r="B55" s="160">
        <f>IF(RES_hhdet_fec!B55=0,0,RES_hhdet_fec!B55/0.086*1000000/RES_hhdet_num!B55)</f>
        <v>1592.0267607165499</v>
      </c>
      <c r="C55" s="160">
        <f>IF(RES_hhdet_fec!C55=0,0,RES_hhdet_fec!C55/0.086*1000000/RES_hhdet_num!C55)</f>
        <v>1597.351402935557</v>
      </c>
      <c r="D55" s="160">
        <f>IF(RES_hhdet_fec!D55=0,0,RES_hhdet_fec!D55/0.086*1000000/RES_hhdet_num!D55)</f>
        <v>1657.8432520074341</v>
      </c>
      <c r="E55" s="160">
        <f>IF(RES_hhdet_fec!E55=0,0,RES_hhdet_fec!E55/0.086*1000000/RES_hhdet_num!E55)</f>
        <v>1713.0269065725436</v>
      </c>
      <c r="F55" s="160">
        <f>IF(RES_hhdet_fec!F55=0,0,RES_hhdet_fec!F55/0.086*1000000/RES_hhdet_num!F55)</f>
        <v>1697.5502235109946</v>
      </c>
      <c r="G55" s="160">
        <f>IF(RES_hhdet_fec!G55=0,0,RES_hhdet_fec!G55/0.086*1000000/RES_hhdet_num!G55)</f>
        <v>1737.4031122953393</v>
      </c>
      <c r="H55" s="160">
        <f>IF(RES_hhdet_fec!H55=0,0,RES_hhdet_fec!H55/0.086*1000000/RES_hhdet_num!H55)</f>
        <v>1733.8468459751975</v>
      </c>
      <c r="I55" s="160">
        <f>IF(RES_hhdet_fec!I55=0,0,RES_hhdet_fec!I55/0.086*1000000/RES_hhdet_num!I55)</f>
        <v>1728.9905386986409</v>
      </c>
      <c r="J55" s="160">
        <f>IF(RES_hhdet_fec!J55=0,0,RES_hhdet_fec!J55/0.086*1000000/RES_hhdet_num!J55)</f>
        <v>1731.1556190959457</v>
      </c>
      <c r="K55" s="160">
        <f>IF(RES_hhdet_fec!K55=0,0,RES_hhdet_fec!K55/0.086*1000000/RES_hhdet_num!K55)</f>
        <v>1754.0186406917371</v>
      </c>
      <c r="L55" s="160">
        <f>IF(RES_hhdet_fec!L55=0,0,RES_hhdet_fec!L55/0.086*1000000/RES_hhdet_num!L55)</f>
        <v>1776.6087347578455</v>
      </c>
      <c r="M55" s="160">
        <f>IF(RES_hhdet_fec!M55=0,0,RES_hhdet_fec!M55/0.086*1000000/RES_hhdet_num!M55)</f>
        <v>1780.1043965462572</v>
      </c>
      <c r="N55" s="160">
        <f>IF(RES_hhdet_fec!N55=0,0,RES_hhdet_fec!N55/0.086*1000000/RES_hhdet_num!N55)</f>
        <v>1839.926000321359</v>
      </c>
      <c r="O55" s="160">
        <f>IF(RES_hhdet_fec!O55=0,0,RES_hhdet_fec!O55/0.086*1000000/RES_hhdet_num!O55)</f>
        <v>1853.0449641373509</v>
      </c>
      <c r="P55" s="160">
        <f>IF(RES_hhdet_fec!P55=0,0,RES_hhdet_fec!P55/0.086*1000000/RES_hhdet_num!P55)</f>
        <v>1819.1280720063864</v>
      </c>
      <c r="Q55" s="160">
        <f>IF(RES_hhdet_fec!Q55=0,0,RES_hhdet_fec!Q55/0.086*1000000/RES_hhdet_num!Q55)</f>
        <v>1842.6629546374238</v>
      </c>
    </row>
    <row r="56" spans="1:17" ht="12" customHeight="1" x14ac:dyDescent="0.3">
      <c r="A56" s="148" t="s">
        <v>60</v>
      </c>
      <c r="B56" s="156">
        <f>IF(RES_hhdet_fec!B56=0,0,RES_hhdet_fec!B56/0.086*1000000/RES_hhdet_num!B55)</f>
        <v>724.82853631539081</v>
      </c>
      <c r="C56" s="156">
        <f>IF(RES_hhdet_fec!C56=0,0,RES_hhdet_fec!C56/0.086*1000000/RES_hhdet_num!C55)</f>
        <v>743.86022474513641</v>
      </c>
      <c r="D56" s="156">
        <f>IF(RES_hhdet_fec!D56=0,0,RES_hhdet_fec!D56/0.086*1000000/RES_hhdet_num!D55)</f>
        <v>821.36527590466267</v>
      </c>
      <c r="E56" s="156">
        <f>IF(RES_hhdet_fec!E56=0,0,RES_hhdet_fec!E56/0.086*1000000/RES_hhdet_num!E55)</f>
        <v>908.04853053253998</v>
      </c>
      <c r="F56" s="156">
        <f>IF(RES_hhdet_fec!F56=0,0,RES_hhdet_fec!F56/0.086*1000000/RES_hhdet_num!F55)</f>
        <v>840.58449147911574</v>
      </c>
      <c r="G56" s="156">
        <f>IF(RES_hhdet_fec!G56=0,0,RES_hhdet_fec!G56/0.086*1000000/RES_hhdet_num!G55)</f>
        <v>941.96833560305345</v>
      </c>
      <c r="H56" s="156">
        <f>IF(RES_hhdet_fec!H56=0,0,RES_hhdet_fec!H56/0.086*1000000/RES_hhdet_num!H55)</f>
        <v>897.88255872533989</v>
      </c>
      <c r="I56" s="156">
        <f>IF(RES_hhdet_fec!I56=0,0,RES_hhdet_fec!I56/0.086*1000000/RES_hhdet_num!I55)</f>
        <v>906.29578725636213</v>
      </c>
      <c r="J56" s="156">
        <f>IF(RES_hhdet_fec!J56=0,0,RES_hhdet_fec!J56/0.086*1000000/RES_hhdet_num!J55)</f>
        <v>802.55384321416147</v>
      </c>
      <c r="K56" s="156">
        <f>IF(RES_hhdet_fec!K56=0,0,RES_hhdet_fec!K56/0.086*1000000/RES_hhdet_num!K55)</f>
        <v>859.50104859808255</v>
      </c>
      <c r="L56" s="156">
        <f>IF(RES_hhdet_fec!L56=0,0,RES_hhdet_fec!L56/0.086*1000000/RES_hhdet_num!L55)</f>
        <v>892.33012771970937</v>
      </c>
      <c r="M56" s="156">
        <f>IF(RES_hhdet_fec!M56=0,0,RES_hhdet_fec!M56/0.086*1000000/RES_hhdet_num!M55)</f>
        <v>908.32807128589991</v>
      </c>
      <c r="N56" s="156">
        <f>IF(RES_hhdet_fec!N56=0,0,RES_hhdet_fec!N56/0.086*1000000/RES_hhdet_num!N55)</f>
        <v>963.142982184625</v>
      </c>
      <c r="O56" s="156">
        <f>IF(RES_hhdet_fec!O56=0,0,RES_hhdet_fec!O56/0.086*1000000/RES_hhdet_num!O55)</f>
        <v>988.11752727926216</v>
      </c>
      <c r="P56" s="156">
        <f>IF(RES_hhdet_fec!P56=0,0,RES_hhdet_fec!P56/0.086*1000000/RES_hhdet_num!P55)</f>
        <v>910.14645806539806</v>
      </c>
      <c r="Q56" s="156">
        <f>IF(RES_hhdet_fec!Q56=0,0,RES_hhdet_fec!Q56/0.086*1000000/RES_hhdet_num!Q55)</f>
        <v>909.33721141018282</v>
      </c>
    </row>
    <row r="57" spans="1:17" ht="12" customHeight="1" x14ac:dyDescent="0.3">
      <c r="A57" s="148" t="s">
        <v>59</v>
      </c>
      <c r="B57" s="156">
        <f>IF(RES_hhdet_fec!B57=0,0,RES_hhdet_fec!B57/0.086*1000000/RES_hhdet_num!B55)</f>
        <v>867.19822440115911</v>
      </c>
      <c r="C57" s="156">
        <f>IF(RES_hhdet_fec!C57=0,0,RES_hhdet_fec!C57/0.086*1000000/RES_hhdet_num!C55)</f>
        <v>853.49117819042056</v>
      </c>
      <c r="D57" s="156">
        <f>IF(RES_hhdet_fec!D57=0,0,RES_hhdet_fec!D57/0.086*1000000/RES_hhdet_num!D55)</f>
        <v>836.47797610277087</v>
      </c>
      <c r="E57" s="156">
        <f>IF(RES_hhdet_fec!E57=0,0,RES_hhdet_fec!E57/0.086*1000000/RES_hhdet_num!E55)</f>
        <v>804.97837604000347</v>
      </c>
      <c r="F57" s="156">
        <f>IF(RES_hhdet_fec!F57=0,0,RES_hhdet_fec!F57/0.086*1000000/RES_hhdet_num!F55)</f>
        <v>856.96573203187836</v>
      </c>
      <c r="G57" s="156">
        <f>IF(RES_hhdet_fec!G57=0,0,RES_hhdet_fec!G57/0.086*1000000/RES_hhdet_num!G55)</f>
        <v>795.43477669228605</v>
      </c>
      <c r="H57" s="156">
        <f>IF(RES_hhdet_fec!H57=0,0,RES_hhdet_fec!H57/0.086*1000000/RES_hhdet_num!H55)</f>
        <v>835.96428724985719</v>
      </c>
      <c r="I57" s="156">
        <f>IF(RES_hhdet_fec!I57=0,0,RES_hhdet_fec!I57/0.086*1000000/RES_hhdet_num!I55)</f>
        <v>822.69475144227852</v>
      </c>
      <c r="J57" s="156">
        <f>IF(RES_hhdet_fec!J57=0,0,RES_hhdet_fec!J57/0.086*1000000/RES_hhdet_num!J55)</f>
        <v>928.60177588178431</v>
      </c>
      <c r="K57" s="156">
        <f>IF(RES_hhdet_fec!K57=0,0,RES_hhdet_fec!K57/0.086*1000000/RES_hhdet_num!K55)</f>
        <v>894.51759209365457</v>
      </c>
      <c r="L57" s="156">
        <f>IF(RES_hhdet_fec!L57=0,0,RES_hhdet_fec!L57/0.086*1000000/RES_hhdet_num!L55)</f>
        <v>884.27860703813587</v>
      </c>
      <c r="M57" s="156">
        <f>IF(RES_hhdet_fec!M57=0,0,RES_hhdet_fec!M57/0.086*1000000/RES_hhdet_num!M55)</f>
        <v>871.77632526035768</v>
      </c>
      <c r="N57" s="156">
        <f>IF(RES_hhdet_fec!N57=0,0,RES_hhdet_fec!N57/0.086*1000000/RES_hhdet_num!N55)</f>
        <v>876.78301813673397</v>
      </c>
      <c r="O57" s="156">
        <f>IF(RES_hhdet_fec!O57=0,0,RES_hhdet_fec!O57/0.086*1000000/RES_hhdet_num!O55)</f>
        <v>864.92743685808875</v>
      </c>
      <c r="P57" s="156">
        <f>IF(RES_hhdet_fec!P57=0,0,RES_hhdet_fec!P57/0.086*1000000/RES_hhdet_num!P55)</f>
        <v>908.98161394098838</v>
      </c>
      <c r="Q57" s="156">
        <f>IF(RES_hhdet_fec!Q57=0,0,RES_hhdet_fec!Q57/0.086*1000000/RES_hhdet_num!Q55)</f>
        <v>933.32574322724088</v>
      </c>
    </row>
    <row r="58" spans="1:17" ht="12" customHeight="1" x14ac:dyDescent="0.3">
      <c r="A58" s="158" t="s">
        <v>62</v>
      </c>
      <c r="B58" s="157">
        <f>IF(RES_hhdet_fec!B58=0,0,RES_hhdet_fec!B58/0.086*1000000/RES_hhdet_num!B$43)</f>
        <v>1061.4681398513683</v>
      </c>
      <c r="C58" s="157">
        <f>IF(RES_hhdet_fec!C58=0,0,RES_hhdet_fec!C58/0.086*1000000/RES_hhdet_num!C$43)</f>
        <v>1055.7349973030987</v>
      </c>
      <c r="D58" s="157">
        <f>IF(RES_hhdet_fec!D58=0,0,RES_hhdet_fec!D58/0.086*1000000/RES_hhdet_num!D$43)</f>
        <v>1057.3917365240843</v>
      </c>
      <c r="E58" s="157">
        <f>IF(RES_hhdet_fec!E58=0,0,RES_hhdet_fec!E58/0.086*1000000/RES_hhdet_num!E$43)</f>
        <v>1065.0908960981872</v>
      </c>
      <c r="F58" s="157">
        <f>IF(RES_hhdet_fec!F58=0,0,RES_hhdet_fec!F58/0.086*1000000/RES_hhdet_num!F$43)</f>
        <v>1079.6425470662687</v>
      </c>
      <c r="G58" s="157">
        <f>IF(RES_hhdet_fec!G58=0,0,RES_hhdet_fec!G58/0.086*1000000/RES_hhdet_num!G$43)</f>
        <v>1069.8585259702829</v>
      </c>
      <c r="H58" s="157">
        <f>IF(RES_hhdet_fec!H58=0,0,RES_hhdet_fec!H58/0.086*1000000/RES_hhdet_num!H$43)</f>
        <v>1055.7950295927744</v>
      </c>
      <c r="I58" s="157">
        <f>IF(RES_hhdet_fec!I58=0,0,RES_hhdet_fec!I58/0.086*1000000/RES_hhdet_num!I$43)</f>
        <v>1029.9264145238017</v>
      </c>
      <c r="J58" s="157">
        <f>IF(RES_hhdet_fec!J58=0,0,RES_hhdet_fec!J58/0.086*1000000/RES_hhdet_num!J$43)</f>
        <v>1044.5579086829089</v>
      </c>
      <c r="K58" s="157">
        <f>IF(RES_hhdet_fec!K58=0,0,RES_hhdet_fec!K58/0.086*1000000/RES_hhdet_num!K$43)</f>
        <v>1023.1546450450439</v>
      </c>
      <c r="L58" s="157">
        <f>IF(RES_hhdet_fec!L58=0,0,RES_hhdet_fec!L58/0.086*1000000/RES_hhdet_num!L$43)</f>
        <v>1053.8570261705693</v>
      </c>
      <c r="M58" s="157">
        <f>IF(RES_hhdet_fec!M58=0,0,RES_hhdet_fec!M58/0.086*1000000/RES_hhdet_num!M$43)</f>
        <v>1025.8561178716855</v>
      </c>
      <c r="N58" s="157">
        <f>IF(RES_hhdet_fec!N58=0,0,RES_hhdet_fec!N58/0.086*1000000/RES_hhdet_num!N$43)</f>
        <v>1044.2387979393088</v>
      </c>
      <c r="O58" s="157">
        <f>IF(RES_hhdet_fec!O58=0,0,RES_hhdet_fec!O58/0.086*1000000/RES_hhdet_num!O$43)</f>
        <v>1058.3201915407074</v>
      </c>
      <c r="P58" s="157">
        <f>IF(RES_hhdet_fec!P58=0,0,RES_hhdet_fec!P58/0.086*1000000/RES_hhdet_num!P$43)</f>
        <v>1021.7628886700114</v>
      </c>
      <c r="Q58" s="157">
        <f>IF(RES_hhdet_fec!Q58=0,0,RES_hhdet_fec!Q58/0.086*1000000/RES_hhdet_num!Q$43)</f>
        <v>1033.1145574416996</v>
      </c>
    </row>
    <row r="59" spans="1:17" ht="12" customHeight="1" x14ac:dyDescent="0.3">
      <c r="A59" s="23" t="s">
        <v>57</v>
      </c>
      <c r="B59" s="156">
        <f>IF(RES_hhdet_fec!B59=0,0,RES_hhdet_fec!B59/0.086*1000000/RES_hhdet_num!B59)</f>
        <v>1536.9216043469921</v>
      </c>
      <c r="C59" s="156">
        <f>IF(RES_hhdet_fec!C59=0,0,RES_hhdet_fec!C59/0.086*1000000/RES_hhdet_num!C59)</f>
        <v>1504.5071666427232</v>
      </c>
      <c r="D59" s="156">
        <f>IF(RES_hhdet_fec!D59=0,0,RES_hhdet_fec!D59/0.086*1000000/RES_hhdet_num!D59)</f>
        <v>1519.7131534016801</v>
      </c>
      <c r="E59" s="156">
        <f>IF(RES_hhdet_fec!E59=0,0,RES_hhdet_fec!E59/0.086*1000000/RES_hhdet_num!E59)</f>
        <v>1547.2688290427895</v>
      </c>
      <c r="F59" s="156">
        <f>IF(RES_hhdet_fec!F59=0,0,RES_hhdet_fec!F59/0.086*1000000/RES_hhdet_num!F59)</f>
        <v>1513.0721848268763</v>
      </c>
      <c r="G59" s="156">
        <f>IF(RES_hhdet_fec!G59=0,0,RES_hhdet_fec!G59/0.086*1000000/RES_hhdet_num!G59)</f>
        <v>1586.5643353784599</v>
      </c>
      <c r="H59" s="156">
        <f>IF(RES_hhdet_fec!H59=0,0,RES_hhdet_fec!H59/0.086*1000000/RES_hhdet_num!H59)</f>
        <v>1499.7558731005579</v>
      </c>
      <c r="I59" s="156">
        <f>IF(RES_hhdet_fec!I59=0,0,RES_hhdet_fec!I59/0.086*1000000/RES_hhdet_num!I59)</f>
        <v>1577.3994116800247</v>
      </c>
      <c r="J59" s="156">
        <f>IF(RES_hhdet_fec!J59=0,0,RES_hhdet_fec!J59/0.086*1000000/RES_hhdet_num!J59)</f>
        <v>1500.4589597953152</v>
      </c>
      <c r="K59" s="156">
        <f>IF(RES_hhdet_fec!K59=0,0,RES_hhdet_fec!K59/0.086*1000000/RES_hhdet_num!K59)</f>
        <v>1501.2345918215726</v>
      </c>
      <c r="L59" s="156">
        <f>IF(RES_hhdet_fec!L59=0,0,RES_hhdet_fec!L59/0.086*1000000/RES_hhdet_num!L59)</f>
        <v>1506.0679357446938</v>
      </c>
      <c r="M59" s="156">
        <f>IF(RES_hhdet_fec!M59=0,0,RES_hhdet_fec!M59/0.086*1000000/RES_hhdet_num!M59)</f>
        <v>1486.5852895376024</v>
      </c>
      <c r="N59" s="156">
        <f>IF(RES_hhdet_fec!N59=0,0,RES_hhdet_fec!N59/0.086*1000000/RES_hhdet_num!N59)</f>
        <v>1452.9196537646271</v>
      </c>
      <c r="O59" s="156">
        <f>IF(RES_hhdet_fec!O59=0,0,RES_hhdet_fec!O59/0.086*1000000/RES_hhdet_num!O59)</f>
        <v>1421.2238763202695</v>
      </c>
      <c r="P59" s="156">
        <f>IF(RES_hhdet_fec!P59=0,0,RES_hhdet_fec!P59/0.086*1000000/RES_hhdet_num!P59)</f>
        <v>1427.2409316254616</v>
      </c>
      <c r="Q59" s="156">
        <f>IF(RES_hhdet_fec!Q59=0,0,RES_hhdet_fec!Q59/0.086*1000000/RES_hhdet_num!Q59)</f>
        <v>1425.9608403344018</v>
      </c>
    </row>
    <row r="60" spans="1:17" ht="12" customHeight="1" x14ac:dyDescent="0.3">
      <c r="A60" s="29" t="s">
        <v>140</v>
      </c>
      <c r="B60" s="57">
        <f>IF(RES_hhdet_fec!B60=0,0,RES_hhdet_fec!B60/0.086*1000000/RES_hhdet_num!B60)</f>
        <v>892.1626290151811</v>
      </c>
      <c r="C60" s="57">
        <f>IF(RES_hhdet_fec!C60=0,0,RES_hhdet_fec!C60/0.086*1000000/RES_hhdet_num!C60)</f>
        <v>900.96570000889812</v>
      </c>
      <c r="D60" s="57">
        <f>IF(RES_hhdet_fec!D60=0,0,RES_hhdet_fec!D60/0.086*1000000/RES_hhdet_num!D60)</f>
        <v>915.80060985120383</v>
      </c>
      <c r="E60" s="57">
        <f>IF(RES_hhdet_fec!E60=0,0,RES_hhdet_fec!E60/0.086*1000000/RES_hhdet_num!E60)</f>
        <v>931.13089137125644</v>
      </c>
      <c r="F60" s="57">
        <f>IF(RES_hhdet_fec!F60=0,0,RES_hhdet_fec!F60/0.086*1000000/RES_hhdet_num!F60)</f>
        <v>939.28329932592203</v>
      </c>
      <c r="G60" s="57">
        <f>IF(RES_hhdet_fec!G60=0,0,RES_hhdet_fec!G60/0.086*1000000/RES_hhdet_num!G60)</f>
        <v>920.85656057770291</v>
      </c>
      <c r="H60" s="57">
        <f>IF(RES_hhdet_fec!H60=0,0,RES_hhdet_fec!H60/0.086*1000000/RES_hhdet_num!H60)</f>
        <v>937.58296671192488</v>
      </c>
      <c r="I60" s="57">
        <f>IF(RES_hhdet_fec!I60=0,0,RES_hhdet_fec!I60/0.086*1000000/RES_hhdet_num!I60)</f>
        <v>922.88115633661482</v>
      </c>
      <c r="J60" s="57">
        <f>IF(RES_hhdet_fec!J60=0,0,RES_hhdet_fec!J60/0.086*1000000/RES_hhdet_num!J60)</f>
        <v>929.64954597511769</v>
      </c>
      <c r="K60" s="57">
        <f>IF(RES_hhdet_fec!K60=0,0,RES_hhdet_fec!K60/0.086*1000000/RES_hhdet_num!K60)</f>
        <v>918.21768723082982</v>
      </c>
      <c r="L60" s="57">
        <f>IF(RES_hhdet_fec!L60=0,0,RES_hhdet_fec!L60/0.086*1000000/RES_hhdet_num!L60)</f>
        <v>946.48396331116567</v>
      </c>
      <c r="M60" s="57">
        <f>IF(RES_hhdet_fec!M60=0,0,RES_hhdet_fec!M60/0.086*1000000/RES_hhdet_num!M60)</f>
        <v>921.1692604053485</v>
      </c>
      <c r="N60" s="57">
        <f>IF(RES_hhdet_fec!N60=0,0,RES_hhdet_fec!N60/0.086*1000000/RES_hhdet_num!N60)</f>
        <v>956.17928153802404</v>
      </c>
      <c r="O60" s="57">
        <f>IF(RES_hhdet_fec!O60=0,0,RES_hhdet_fec!O60/0.086*1000000/RES_hhdet_num!O60)</f>
        <v>965.99170884185639</v>
      </c>
      <c r="P60" s="57">
        <f>IF(RES_hhdet_fec!P60=0,0,RES_hhdet_fec!P60/0.086*1000000/RES_hhdet_num!P60)</f>
        <v>929.88034244424045</v>
      </c>
      <c r="Q60" s="57">
        <f>IF(RES_hhdet_fec!Q60=0,0,RES_hhdet_fec!Q60/0.086*1000000/RES_hhdet_num!Q60)</f>
        <v>950.06243317303188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>
        <f>SUM(B63,B66,B68,B77)</f>
        <v>15985.842181569384</v>
      </c>
      <c r="C62" s="168">
        <f t="shared" ref="C62:Q62" si="12">SUM(C63,C66,C68,C77)</f>
        <v>16552.84056867738</v>
      </c>
      <c r="D62" s="168">
        <f t="shared" si="12"/>
        <v>16065.678873121697</v>
      </c>
      <c r="E62" s="168">
        <f t="shared" si="12"/>
        <v>16309.163349989591</v>
      </c>
      <c r="F62" s="168">
        <f t="shared" si="12"/>
        <v>16247.729532276691</v>
      </c>
      <c r="G62" s="168">
        <f t="shared" si="12"/>
        <v>15878.821496331442</v>
      </c>
      <c r="H62" s="168">
        <f t="shared" si="12"/>
        <v>15358.771333300145</v>
      </c>
      <c r="I62" s="168">
        <f t="shared" si="12"/>
        <v>14323.206506717344</v>
      </c>
      <c r="J62" s="168">
        <f t="shared" si="12"/>
        <v>14577.12239167348</v>
      </c>
      <c r="K62" s="168">
        <f t="shared" si="12"/>
        <v>14305.887111125936</v>
      </c>
      <c r="L62" s="168">
        <f t="shared" si="12"/>
        <v>15571.577985341739</v>
      </c>
      <c r="M62" s="168">
        <f t="shared" si="12"/>
        <v>13169.909262089885</v>
      </c>
      <c r="N62" s="168">
        <f t="shared" si="12"/>
        <v>13910.838031580513</v>
      </c>
      <c r="O62" s="168">
        <f t="shared" si="12"/>
        <v>14255.129540045869</v>
      </c>
      <c r="P62" s="168">
        <f t="shared" si="12"/>
        <v>11921.166137774449</v>
      </c>
      <c r="Q62" s="168">
        <f t="shared" si="12"/>
        <v>12654.2249797475</v>
      </c>
    </row>
    <row r="63" spans="1:17" ht="12.9" customHeight="1" x14ac:dyDescent="0.3">
      <c r="A63" s="158" t="s">
        <v>65</v>
      </c>
      <c r="B63" s="157">
        <f t="shared" ref="B63" si="13">SUM(B64:B65)</f>
        <v>12100.596304902483</v>
      </c>
      <c r="C63" s="157">
        <f t="shared" ref="C63:Q63" si="14">SUM(C64:C65)</f>
        <v>12674.122713814932</v>
      </c>
      <c r="D63" s="157">
        <f t="shared" si="14"/>
        <v>12177.559934950099</v>
      </c>
      <c r="E63" s="157">
        <f t="shared" si="14"/>
        <v>12407.48260383295</v>
      </c>
      <c r="F63" s="157">
        <f t="shared" si="14"/>
        <v>12346.481815001656</v>
      </c>
      <c r="G63" s="157">
        <f t="shared" si="14"/>
        <v>11989.408767273502</v>
      </c>
      <c r="H63" s="157">
        <f t="shared" si="14"/>
        <v>11496.759031137492</v>
      </c>
      <c r="I63" s="157">
        <f t="shared" si="14"/>
        <v>10479.517513635321</v>
      </c>
      <c r="J63" s="157">
        <f t="shared" si="14"/>
        <v>10791.892504401088</v>
      </c>
      <c r="K63" s="157">
        <f t="shared" si="14"/>
        <v>10529.06814187664</v>
      </c>
      <c r="L63" s="157">
        <f t="shared" si="14"/>
        <v>11758.382288499586</v>
      </c>
      <c r="M63" s="157">
        <f t="shared" si="14"/>
        <v>9406.5556571455527</v>
      </c>
      <c r="N63" s="157">
        <f t="shared" si="14"/>
        <v>10113.138148620172</v>
      </c>
      <c r="O63" s="157">
        <f t="shared" si="14"/>
        <v>10470.067196181999</v>
      </c>
      <c r="P63" s="157">
        <f t="shared" si="14"/>
        <v>8175.9009944480686</v>
      </c>
      <c r="Q63" s="157">
        <f t="shared" si="14"/>
        <v>8915.6485775089495</v>
      </c>
    </row>
    <row r="64" spans="1:17" ht="12" customHeight="1" x14ac:dyDescent="0.3">
      <c r="A64" s="23" t="s">
        <v>161</v>
      </c>
      <c r="B64" s="156">
        <f>IF(RES_hhdet_fec!B64=0,0,RES_hhdet_fec!B64/0.086*1000000/RES_hhdet_num!B$62)</f>
        <v>11915.067930564055</v>
      </c>
      <c r="C64" s="156">
        <f>IF(RES_hhdet_fec!C64=0,0,RES_hhdet_fec!C64/0.086*1000000/RES_hhdet_num!C$62)</f>
        <v>12481.038328103959</v>
      </c>
      <c r="D64" s="156">
        <f>IF(RES_hhdet_fec!D64=0,0,RES_hhdet_fec!D64/0.086*1000000/RES_hhdet_num!D$62)</f>
        <v>11986.860842693219</v>
      </c>
      <c r="E64" s="156">
        <f>IF(RES_hhdet_fec!E64=0,0,RES_hhdet_fec!E64/0.086*1000000/RES_hhdet_num!E$62)</f>
        <v>12180.538897413799</v>
      </c>
      <c r="F64" s="156">
        <f>IF(RES_hhdet_fec!F64=0,0,RES_hhdet_fec!F64/0.086*1000000/RES_hhdet_num!F$62)</f>
        <v>12121.785253349246</v>
      </c>
      <c r="G64" s="156">
        <f>IF(RES_hhdet_fec!G64=0,0,RES_hhdet_fec!G64/0.086*1000000/RES_hhdet_num!G$62)</f>
        <v>11770.703859423505</v>
      </c>
      <c r="H64" s="156">
        <f>IF(RES_hhdet_fec!H64=0,0,RES_hhdet_fec!H64/0.086*1000000/RES_hhdet_num!H$62)</f>
        <v>11288.008844994729</v>
      </c>
      <c r="I64" s="156">
        <f>IF(RES_hhdet_fec!I64=0,0,RES_hhdet_fec!I64/0.086*1000000/RES_hhdet_num!I$62)</f>
        <v>10275.327703069006</v>
      </c>
      <c r="J64" s="156">
        <f>IF(RES_hhdet_fec!J64=0,0,RES_hhdet_fec!J64/0.086*1000000/RES_hhdet_num!J$62)</f>
        <v>10623.742387136788</v>
      </c>
      <c r="K64" s="156">
        <f>IF(RES_hhdet_fec!K64=0,0,RES_hhdet_fec!K64/0.086*1000000/RES_hhdet_num!K$62)</f>
        <v>10360.733148474825</v>
      </c>
      <c r="L64" s="156">
        <f>IF(RES_hhdet_fec!L64=0,0,RES_hhdet_fec!L64/0.086*1000000/RES_hhdet_num!L$62)</f>
        <v>11570.766894653007</v>
      </c>
      <c r="M64" s="156">
        <f>IF(RES_hhdet_fec!M64=0,0,RES_hhdet_fec!M64/0.086*1000000/RES_hhdet_num!M$62)</f>
        <v>9229.827096238072</v>
      </c>
      <c r="N64" s="156">
        <f>IF(RES_hhdet_fec!N64=0,0,RES_hhdet_fec!N64/0.086*1000000/RES_hhdet_num!N$62)</f>
        <v>9923.5457811740489</v>
      </c>
      <c r="O64" s="156">
        <f>IF(RES_hhdet_fec!O64=0,0,RES_hhdet_fec!O64/0.086*1000000/RES_hhdet_num!O$62)</f>
        <v>10271.695592532678</v>
      </c>
      <c r="P64" s="156">
        <f>IF(RES_hhdet_fec!P64=0,0,RES_hhdet_fec!P64/0.086*1000000/RES_hhdet_num!P$62)</f>
        <v>8009.1642462313457</v>
      </c>
      <c r="Q64" s="156">
        <f>IF(RES_hhdet_fec!Q64=0,0,RES_hhdet_fec!Q64/0.086*1000000/RES_hhdet_num!Q$62)</f>
        <v>8717.3606565791342</v>
      </c>
    </row>
    <row r="65" spans="1:17" ht="12" customHeight="1" x14ac:dyDescent="0.3">
      <c r="A65" s="23" t="s">
        <v>60</v>
      </c>
      <c r="B65" s="156">
        <f>IF(RES_hhdet_fec!B65=0,0,RES_hhdet_fec!B65/0.086*1000000/RES_hhdet_num!B$62)</f>
        <v>185.52837433842737</v>
      </c>
      <c r="C65" s="156">
        <f>IF(RES_hhdet_fec!C65=0,0,RES_hhdet_fec!C65/0.086*1000000/RES_hhdet_num!C$62)</f>
        <v>193.08438571097258</v>
      </c>
      <c r="D65" s="156">
        <f>IF(RES_hhdet_fec!D65=0,0,RES_hhdet_fec!D65/0.086*1000000/RES_hhdet_num!D$62)</f>
        <v>190.69909225688113</v>
      </c>
      <c r="E65" s="156">
        <f>IF(RES_hhdet_fec!E65=0,0,RES_hhdet_fec!E65/0.086*1000000/RES_hhdet_num!E$62)</f>
        <v>226.94370641915143</v>
      </c>
      <c r="F65" s="156">
        <f>IF(RES_hhdet_fec!F65=0,0,RES_hhdet_fec!F65/0.086*1000000/RES_hhdet_num!F$62)</f>
        <v>224.69656165240957</v>
      </c>
      <c r="G65" s="156">
        <f>IF(RES_hhdet_fec!G65=0,0,RES_hhdet_fec!G65/0.086*1000000/RES_hhdet_num!G$62)</f>
        <v>218.70490784999606</v>
      </c>
      <c r="H65" s="156">
        <f>IF(RES_hhdet_fec!H65=0,0,RES_hhdet_fec!H65/0.086*1000000/RES_hhdet_num!H$62)</f>
        <v>208.750186142763</v>
      </c>
      <c r="I65" s="156">
        <f>IF(RES_hhdet_fec!I65=0,0,RES_hhdet_fec!I65/0.086*1000000/RES_hhdet_num!I$62)</f>
        <v>204.18981056631571</v>
      </c>
      <c r="J65" s="156">
        <f>IF(RES_hhdet_fec!J65=0,0,RES_hhdet_fec!J65/0.086*1000000/RES_hhdet_num!J$62)</f>
        <v>168.15011726430049</v>
      </c>
      <c r="K65" s="156">
        <f>IF(RES_hhdet_fec!K65=0,0,RES_hhdet_fec!K65/0.086*1000000/RES_hhdet_num!K$62)</f>
        <v>168.33499340181606</v>
      </c>
      <c r="L65" s="156">
        <f>IF(RES_hhdet_fec!L65=0,0,RES_hhdet_fec!L65/0.086*1000000/RES_hhdet_num!L$62)</f>
        <v>187.61539384657891</v>
      </c>
      <c r="M65" s="156">
        <f>IF(RES_hhdet_fec!M65=0,0,RES_hhdet_fec!M65/0.086*1000000/RES_hhdet_num!M$62)</f>
        <v>176.72856090748098</v>
      </c>
      <c r="N65" s="156">
        <f>IF(RES_hhdet_fec!N65=0,0,RES_hhdet_fec!N65/0.086*1000000/RES_hhdet_num!N$62)</f>
        <v>189.59236744612335</v>
      </c>
      <c r="O65" s="156">
        <f>IF(RES_hhdet_fec!O65=0,0,RES_hhdet_fec!O65/0.086*1000000/RES_hhdet_num!O$62)</f>
        <v>198.37160364932097</v>
      </c>
      <c r="P65" s="156">
        <f>IF(RES_hhdet_fec!P65=0,0,RES_hhdet_fec!P65/0.086*1000000/RES_hhdet_num!P$62)</f>
        <v>166.73674821672316</v>
      </c>
      <c r="Q65" s="156">
        <f>IF(RES_hhdet_fec!Q65=0,0,RES_hhdet_fec!Q65/0.086*1000000/RES_hhdet_num!Q$62)</f>
        <v>198.28792092981439</v>
      </c>
    </row>
    <row r="66" spans="1:17" ht="12.9" customHeight="1" x14ac:dyDescent="0.3">
      <c r="A66" s="158" t="s">
        <v>112</v>
      </c>
      <c r="B66" s="157">
        <f t="shared" ref="B66:Q66" si="15">B67</f>
        <v>35.400061042578848</v>
      </c>
      <c r="C66" s="157">
        <f t="shared" si="15"/>
        <v>36.958180123255062</v>
      </c>
      <c r="D66" s="157">
        <f t="shared" si="15"/>
        <v>37.648973588232842</v>
      </c>
      <c r="E66" s="157">
        <f t="shared" si="15"/>
        <v>40.212308993080931</v>
      </c>
      <c r="F66" s="157">
        <f t="shared" si="15"/>
        <v>41.830613753181019</v>
      </c>
      <c r="G66" s="157">
        <f t="shared" si="15"/>
        <v>44.300982530768074</v>
      </c>
      <c r="H66" s="157">
        <f t="shared" si="15"/>
        <v>46.238094876886876</v>
      </c>
      <c r="I66" s="157">
        <f t="shared" si="15"/>
        <v>47.344041672397609</v>
      </c>
      <c r="J66" s="157">
        <f t="shared" si="15"/>
        <v>50.369683432453407</v>
      </c>
      <c r="K66" s="157">
        <f t="shared" si="15"/>
        <v>52.609224320649368</v>
      </c>
      <c r="L66" s="157">
        <f t="shared" si="15"/>
        <v>56.345710280176505</v>
      </c>
      <c r="M66" s="157">
        <f t="shared" si="15"/>
        <v>62.462330140175759</v>
      </c>
      <c r="N66" s="157">
        <f t="shared" si="15"/>
        <v>68.344369877639167</v>
      </c>
      <c r="O66" s="157">
        <f t="shared" si="15"/>
        <v>70.026476718564098</v>
      </c>
      <c r="P66" s="157">
        <f t="shared" si="15"/>
        <v>72.252336373426317</v>
      </c>
      <c r="Q66" s="157">
        <f t="shared" si="15"/>
        <v>73.636810473026642</v>
      </c>
    </row>
    <row r="67" spans="1:17" ht="12" customHeight="1" x14ac:dyDescent="0.3">
      <c r="A67" s="23" t="s">
        <v>60</v>
      </c>
      <c r="B67" s="156">
        <f>IF(RES_hhdet_fec!B67=0,0,RES_hhdet_fec!B67/0.086*1000000/RES_hhdet_num!B$62)</f>
        <v>35.400061042578848</v>
      </c>
      <c r="C67" s="156">
        <f>IF(RES_hhdet_fec!C67=0,0,RES_hhdet_fec!C67/0.086*1000000/RES_hhdet_num!C$62)</f>
        <v>36.958180123255062</v>
      </c>
      <c r="D67" s="156">
        <f>IF(RES_hhdet_fec!D67=0,0,RES_hhdet_fec!D67/0.086*1000000/RES_hhdet_num!D$62)</f>
        <v>37.648973588232842</v>
      </c>
      <c r="E67" s="156">
        <f>IF(RES_hhdet_fec!E67=0,0,RES_hhdet_fec!E67/0.086*1000000/RES_hhdet_num!E$62)</f>
        <v>40.212308993080931</v>
      </c>
      <c r="F67" s="156">
        <f>IF(RES_hhdet_fec!F67=0,0,RES_hhdet_fec!F67/0.086*1000000/RES_hhdet_num!F$62)</f>
        <v>41.830613753181019</v>
      </c>
      <c r="G67" s="156">
        <f>IF(RES_hhdet_fec!G67=0,0,RES_hhdet_fec!G67/0.086*1000000/RES_hhdet_num!G$62)</f>
        <v>44.300982530768074</v>
      </c>
      <c r="H67" s="156">
        <f>IF(RES_hhdet_fec!H67=0,0,RES_hhdet_fec!H67/0.086*1000000/RES_hhdet_num!H$62)</f>
        <v>46.238094876886876</v>
      </c>
      <c r="I67" s="156">
        <f>IF(RES_hhdet_fec!I67=0,0,RES_hhdet_fec!I67/0.086*1000000/RES_hhdet_num!I$62)</f>
        <v>47.344041672397609</v>
      </c>
      <c r="J67" s="156">
        <f>IF(RES_hhdet_fec!J67=0,0,RES_hhdet_fec!J67/0.086*1000000/RES_hhdet_num!J$62)</f>
        <v>50.369683432453407</v>
      </c>
      <c r="K67" s="156">
        <f>IF(RES_hhdet_fec!K67=0,0,RES_hhdet_fec!K67/0.086*1000000/RES_hhdet_num!K$62)</f>
        <v>52.609224320649368</v>
      </c>
      <c r="L67" s="156">
        <f>IF(RES_hhdet_fec!L67=0,0,RES_hhdet_fec!L67/0.086*1000000/RES_hhdet_num!L$62)</f>
        <v>56.345710280176505</v>
      </c>
      <c r="M67" s="156">
        <f>IF(RES_hhdet_fec!M67=0,0,RES_hhdet_fec!M67/0.086*1000000/RES_hhdet_num!M$62)</f>
        <v>62.462330140175759</v>
      </c>
      <c r="N67" s="156">
        <f>IF(RES_hhdet_fec!N67=0,0,RES_hhdet_fec!N67/0.086*1000000/RES_hhdet_num!N$62)</f>
        <v>68.344369877639167</v>
      </c>
      <c r="O67" s="156">
        <f>IF(RES_hhdet_fec!O67=0,0,RES_hhdet_fec!O67/0.086*1000000/RES_hhdet_num!O$62)</f>
        <v>70.026476718564098</v>
      </c>
      <c r="P67" s="156">
        <f>IF(RES_hhdet_fec!P67=0,0,RES_hhdet_fec!P67/0.086*1000000/RES_hhdet_num!P$62)</f>
        <v>72.252336373426317</v>
      </c>
      <c r="Q67" s="156">
        <f>IF(RES_hhdet_fec!Q67=0,0,RES_hhdet_fec!Q67/0.086*1000000/RES_hhdet_num!Q$62)</f>
        <v>73.636810473026642</v>
      </c>
    </row>
    <row r="68" spans="1:17" ht="12" customHeight="1" x14ac:dyDescent="0.3">
      <c r="A68" s="158" t="s">
        <v>63</v>
      </c>
      <c r="B68" s="157">
        <f>IF(RES_hhdet_fec!B68=0,0,RES_hhdet_fec!B68/0.086*1000000/RES_hhdet_num!B$62)</f>
        <v>2688.873105164665</v>
      </c>
      <c r="C68" s="157">
        <f>IF(RES_hhdet_fec!C68=0,0,RES_hhdet_fec!C68/0.086*1000000/RES_hhdet_num!C$62)</f>
        <v>2683.2101402864109</v>
      </c>
      <c r="D68" s="157">
        <f>IF(RES_hhdet_fec!D68=0,0,RES_hhdet_fec!D68/0.086*1000000/RES_hhdet_num!D$62)</f>
        <v>2668.3033055054475</v>
      </c>
      <c r="E68" s="157">
        <f>IF(RES_hhdet_fec!E68=0,0,RES_hhdet_fec!E68/0.086*1000000/RES_hhdet_num!E$62)</f>
        <v>2668.6590361634644</v>
      </c>
      <c r="F68" s="157">
        <f>IF(RES_hhdet_fec!F68=0,0,RES_hhdet_fec!F68/0.086*1000000/RES_hhdet_num!F$62)</f>
        <v>2647.7967399360773</v>
      </c>
      <c r="G68" s="157">
        <f>IF(RES_hhdet_fec!G68=0,0,RES_hhdet_fec!G68/0.086*1000000/RES_hhdet_num!G$62)</f>
        <v>2634.2663014257869</v>
      </c>
      <c r="H68" s="157">
        <f>IF(RES_hhdet_fec!H68=0,0,RES_hhdet_fec!H68/0.086*1000000/RES_hhdet_num!H$62)</f>
        <v>2600.3599216068096</v>
      </c>
      <c r="I68" s="157">
        <f>IF(RES_hhdet_fec!I68=0,0,RES_hhdet_fec!I68/0.086*1000000/RES_hhdet_num!I$62)</f>
        <v>2568.2695291989553</v>
      </c>
      <c r="J68" s="157">
        <f>IF(RES_hhdet_fec!J68=0,0,RES_hhdet_fec!J68/0.086*1000000/RES_hhdet_num!J$62)</f>
        <v>2534.1980636305398</v>
      </c>
      <c r="K68" s="157">
        <f>IF(RES_hhdet_fec!K68=0,0,RES_hhdet_fec!K68/0.086*1000000/RES_hhdet_num!K$62)</f>
        <v>2512.4699547101081</v>
      </c>
      <c r="L68" s="157">
        <f>IF(RES_hhdet_fec!L68=0,0,RES_hhdet_fec!L68/0.086*1000000/RES_hhdet_num!L$62)</f>
        <v>2533.4778358398503</v>
      </c>
      <c r="M68" s="157">
        <f>IF(RES_hhdet_fec!M68=0,0,RES_hhdet_fec!M68/0.086*1000000/RES_hhdet_num!M$62)</f>
        <v>2486.3675265084116</v>
      </c>
      <c r="N68" s="157">
        <f>IF(RES_hhdet_fec!N68=0,0,RES_hhdet_fec!N68/0.086*1000000/RES_hhdet_num!N$62)</f>
        <v>2507.2595073358184</v>
      </c>
      <c r="O68" s="157">
        <f>IF(RES_hhdet_fec!O68=0,0,RES_hhdet_fec!O68/0.086*1000000/RES_hhdet_num!O$62)</f>
        <v>2500.9722591430314</v>
      </c>
      <c r="P68" s="157">
        <f>IF(RES_hhdet_fec!P68=0,0,RES_hhdet_fec!P68/0.086*1000000/RES_hhdet_num!P$62)</f>
        <v>2470.6463309711162</v>
      </c>
      <c r="Q68" s="157">
        <f>IF(RES_hhdet_fec!Q68=0,0,RES_hhdet_fec!Q68/0.086*1000000/RES_hhdet_num!Q$62)</f>
        <v>2449.5296868110349</v>
      </c>
    </row>
    <row r="69" spans="1:17" ht="12" customHeight="1" x14ac:dyDescent="0.3">
      <c r="A69" s="167" t="s">
        <v>160</v>
      </c>
      <c r="B69" s="132">
        <f>IF(RES_hhdet_fec!B69=0,0,RES_hhdet_fec!B69/0.086*1000000/RES_hhdet_num!B69)</f>
        <v>2725.7116716005739</v>
      </c>
      <c r="C69" s="132">
        <f>IF(RES_hhdet_fec!C69=0,0,RES_hhdet_fec!C69/0.086*1000000/RES_hhdet_num!C69)</f>
        <v>2722.6851337484281</v>
      </c>
      <c r="D69" s="132">
        <f>IF(RES_hhdet_fec!D69=0,0,RES_hhdet_fec!D69/0.086*1000000/RES_hhdet_num!D69)</f>
        <v>2704.9553504258852</v>
      </c>
      <c r="E69" s="132">
        <f>IF(RES_hhdet_fec!E69=0,0,RES_hhdet_fec!E69/0.086*1000000/RES_hhdet_num!E69)</f>
        <v>2695.3714159184697</v>
      </c>
      <c r="F69" s="132">
        <f>IF(RES_hhdet_fec!F69=0,0,RES_hhdet_fec!F69/0.086*1000000/RES_hhdet_num!F69)</f>
        <v>2681.9590877551159</v>
      </c>
      <c r="G69" s="132">
        <f>IF(RES_hhdet_fec!G69=0,0,RES_hhdet_fec!G69/0.086*1000000/RES_hhdet_num!G69)</f>
        <v>2669.5031861204243</v>
      </c>
      <c r="H69" s="132">
        <f>IF(RES_hhdet_fec!H69=0,0,RES_hhdet_fec!H69/0.086*1000000/RES_hhdet_num!H69)</f>
        <v>2634.3655244022857</v>
      </c>
      <c r="I69" s="132">
        <f>IF(RES_hhdet_fec!I69=0,0,RES_hhdet_fec!I69/0.086*1000000/RES_hhdet_num!I69)</f>
        <v>2611.4812448782809</v>
      </c>
      <c r="J69" s="132">
        <f>IF(RES_hhdet_fec!J69=0,0,RES_hhdet_fec!J69/0.086*1000000/RES_hhdet_num!J69)</f>
        <v>2593.5180779816756</v>
      </c>
      <c r="K69" s="132">
        <f>IF(RES_hhdet_fec!K69=0,0,RES_hhdet_fec!K69/0.086*1000000/RES_hhdet_num!K69)</f>
        <v>2577.7008158335693</v>
      </c>
      <c r="L69" s="132">
        <f>IF(RES_hhdet_fec!L69=0,0,RES_hhdet_fec!L69/0.086*1000000/RES_hhdet_num!L69)</f>
        <v>2587.5331226926814</v>
      </c>
      <c r="M69" s="132">
        <f>IF(RES_hhdet_fec!M69=0,0,RES_hhdet_fec!M69/0.086*1000000/RES_hhdet_num!M69)</f>
        <v>2545.5418200588865</v>
      </c>
      <c r="N69" s="132">
        <f>IF(RES_hhdet_fec!N69=0,0,RES_hhdet_fec!N69/0.086*1000000/RES_hhdet_num!N69)</f>
        <v>2567.0288624654618</v>
      </c>
      <c r="O69" s="132">
        <f>IF(RES_hhdet_fec!O69=0,0,RES_hhdet_fec!O69/0.086*1000000/RES_hhdet_num!O69)</f>
        <v>2556.8507271613935</v>
      </c>
      <c r="P69" s="132">
        <f>IF(RES_hhdet_fec!P69=0,0,RES_hhdet_fec!P69/0.086*1000000/RES_hhdet_num!P69)</f>
        <v>2531.4790721521767</v>
      </c>
      <c r="Q69" s="132">
        <f>IF(RES_hhdet_fec!Q69=0,0,RES_hhdet_fec!Q69/0.086*1000000/RES_hhdet_num!Q69)</f>
        <v>2511.5555115603088</v>
      </c>
    </row>
    <row r="70" spans="1:17" ht="12" customHeight="1" x14ac:dyDescent="0.3">
      <c r="A70" s="167" t="s">
        <v>159</v>
      </c>
      <c r="B70" s="132">
        <f>IF(RES_hhdet_fec!B70=0,0,RES_hhdet_fec!B70/0.086*1000000/RES_hhdet_num!B70)</f>
        <v>2260.4178012068464</v>
      </c>
      <c r="C70" s="132">
        <f>IF(RES_hhdet_fec!C70=0,0,RES_hhdet_fec!C70/0.086*1000000/RES_hhdet_num!C70)</f>
        <v>2244.8817119613282</v>
      </c>
      <c r="D70" s="132">
        <f>IF(RES_hhdet_fec!D70=0,0,RES_hhdet_fec!D70/0.086*1000000/RES_hhdet_num!D70)</f>
        <v>2230.6979578563496</v>
      </c>
      <c r="E70" s="132">
        <f>IF(RES_hhdet_fec!E70=0,0,RES_hhdet_fec!E70/0.086*1000000/RES_hhdet_num!E70)</f>
        <v>2222.2629119914045</v>
      </c>
      <c r="F70" s="132">
        <f>IF(RES_hhdet_fec!F70=0,0,RES_hhdet_fec!F70/0.086*1000000/RES_hhdet_num!F70)</f>
        <v>2236.5751775672948</v>
      </c>
      <c r="G70" s="132">
        <f>IF(RES_hhdet_fec!G70=0,0,RES_hhdet_fec!G70/0.086*1000000/RES_hhdet_num!G70)</f>
        <v>2215.1362432337946</v>
      </c>
      <c r="H70" s="132">
        <f>IF(RES_hhdet_fec!H70=0,0,RES_hhdet_fec!H70/0.086*1000000/RES_hhdet_num!H70)</f>
        <v>2150.4820452924732</v>
      </c>
      <c r="I70" s="132">
        <f>IF(RES_hhdet_fec!I70=0,0,RES_hhdet_fec!I70/0.086*1000000/RES_hhdet_num!I70)</f>
        <v>2085.1680115515869</v>
      </c>
      <c r="J70" s="132">
        <f>IF(RES_hhdet_fec!J70=0,0,RES_hhdet_fec!J70/0.086*1000000/RES_hhdet_num!J70)</f>
        <v>2083.3081658244537</v>
      </c>
      <c r="K70" s="132">
        <f>IF(RES_hhdet_fec!K70=0,0,RES_hhdet_fec!K70/0.086*1000000/RES_hhdet_num!K70)</f>
        <v>2075.5674037063227</v>
      </c>
      <c r="L70" s="132">
        <f>IF(RES_hhdet_fec!L70=0,0,RES_hhdet_fec!L70/0.086*1000000/RES_hhdet_num!L70)</f>
        <v>2115.7079715642017</v>
      </c>
      <c r="M70" s="132">
        <f>IF(RES_hhdet_fec!M70=0,0,RES_hhdet_fec!M70/0.086*1000000/RES_hhdet_num!M70)</f>
        <v>2046.2125126920862</v>
      </c>
      <c r="N70" s="132">
        <f>IF(RES_hhdet_fec!N70=0,0,RES_hhdet_fec!N70/0.086*1000000/RES_hhdet_num!N70)</f>
        <v>2087.2702491121913</v>
      </c>
      <c r="O70" s="132">
        <f>IF(RES_hhdet_fec!O70=0,0,RES_hhdet_fec!O70/0.086*1000000/RES_hhdet_num!O70)</f>
        <v>2106.2644465435192</v>
      </c>
      <c r="P70" s="132">
        <f>IF(RES_hhdet_fec!P70=0,0,RES_hhdet_fec!P70/0.086*1000000/RES_hhdet_num!P70)</f>
        <v>2071.7699476287385</v>
      </c>
      <c r="Q70" s="132">
        <f>IF(RES_hhdet_fec!Q70=0,0,RES_hhdet_fec!Q70/0.086*1000000/RES_hhdet_num!Q70)</f>
        <v>2050.4808035281994</v>
      </c>
    </row>
    <row r="71" spans="1:17" ht="12" customHeight="1" x14ac:dyDescent="0.3">
      <c r="A71" s="166" t="s">
        <v>109</v>
      </c>
      <c r="B71" s="165">
        <f>IF(RES_hhdet_fec!B71=0,0,RES_hhdet_fec!B71/0.086*1000000/RES_hhdet_num!B70)</f>
        <v>1741.7321340455142</v>
      </c>
      <c r="C71" s="165">
        <f>IF(RES_hhdet_fec!C71=0,0,RES_hhdet_fec!C71/0.086*1000000/RES_hhdet_num!C70)</f>
        <v>1729.767746337264</v>
      </c>
      <c r="D71" s="165">
        <f>IF(RES_hhdet_fec!D71=0,0,RES_hhdet_fec!D71/0.086*1000000/RES_hhdet_num!D70)</f>
        <v>1719.1644906728436</v>
      </c>
      <c r="E71" s="165">
        <f>IF(RES_hhdet_fec!E71=0,0,RES_hhdet_fec!E71/0.086*1000000/RES_hhdet_num!E70)</f>
        <v>1714.1293731220112</v>
      </c>
      <c r="F71" s="165">
        <f>IF(RES_hhdet_fec!F71=0,0,RES_hhdet_fec!F71/0.086*1000000/RES_hhdet_num!F70)</f>
        <v>1721.7774483606131</v>
      </c>
      <c r="G71" s="165">
        <f>IF(RES_hhdet_fec!G71=0,0,RES_hhdet_fec!G71/0.086*1000000/RES_hhdet_num!G70)</f>
        <v>1698.6352912951711</v>
      </c>
      <c r="H71" s="165">
        <f>IF(RES_hhdet_fec!H71=0,0,RES_hhdet_fec!H71/0.086*1000000/RES_hhdet_num!H70)</f>
        <v>1620.0300069863097</v>
      </c>
      <c r="I71" s="165">
        <f>IF(RES_hhdet_fec!I71=0,0,RES_hhdet_fec!I71/0.086*1000000/RES_hhdet_num!I70)</f>
        <v>1547.1516632027647</v>
      </c>
      <c r="J71" s="165">
        <f>IF(RES_hhdet_fec!J71=0,0,RES_hhdet_fec!J71/0.086*1000000/RES_hhdet_num!J70)</f>
        <v>1556.2462047999886</v>
      </c>
      <c r="K71" s="165">
        <f>IF(RES_hhdet_fec!K71=0,0,RES_hhdet_fec!K71/0.086*1000000/RES_hhdet_num!K70)</f>
        <v>1544.092655392315</v>
      </c>
      <c r="L71" s="165">
        <f>IF(RES_hhdet_fec!L71=0,0,RES_hhdet_fec!L71/0.086*1000000/RES_hhdet_num!L70)</f>
        <v>1560.6716522397307</v>
      </c>
      <c r="M71" s="165">
        <f>IF(RES_hhdet_fec!M71=0,0,RES_hhdet_fec!M71/0.086*1000000/RES_hhdet_num!M70)</f>
        <v>1504.3169810598836</v>
      </c>
      <c r="N71" s="165">
        <f>IF(RES_hhdet_fec!N71=0,0,RES_hhdet_fec!N71/0.086*1000000/RES_hhdet_num!N70)</f>
        <v>1541.4871311638865</v>
      </c>
      <c r="O71" s="165">
        <f>IF(RES_hhdet_fec!O71=0,0,RES_hhdet_fec!O71/0.086*1000000/RES_hhdet_num!O70)</f>
        <v>1568.9963057287616</v>
      </c>
      <c r="P71" s="165">
        <f>IF(RES_hhdet_fec!P71=0,0,RES_hhdet_fec!P71/0.086*1000000/RES_hhdet_num!P70)</f>
        <v>1521.6793934422167</v>
      </c>
      <c r="Q71" s="165">
        <f>IF(RES_hhdet_fec!Q71=0,0,RES_hhdet_fec!Q71/0.086*1000000/RES_hhdet_num!Q70)</f>
        <v>1505.7782599370669</v>
      </c>
    </row>
    <row r="72" spans="1:17" ht="12" customHeight="1" x14ac:dyDescent="0.3">
      <c r="A72" s="147" t="s">
        <v>59</v>
      </c>
      <c r="B72" s="164">
        <f>IF(RES_hhdet_fec!B72=0,0,RES_hhdet_fec!B72/0.086*1000000/RES_hhdet_num!B70)</f>
        <v>518.68566716133228</v>
      </c>
      <c r="C72" s="164">
        <f>IF(RES_hhdet_fec!C72=0,0,RES_hhdet_fec!C72/0.086*1000000/RES_hhdet_num!C70)</f>
        <v>515.11396562406389</v>
      </c>
      <c r="D72" s="164">
        <f>IF(RES_hhdet_fec!D72=0,0,RES_hhdet_fec!D72/0.086*1000000/RES_hhdet_num!D70)</f>
        <v>511.53346718350645</v>
      </c>
      <c r="E72" s="164">
        <f>IF(RES_hhdet_fec!E72=0,0,RES_hhdet_fec!E72/0.086*1000000/RES_hhdet_num!E70)</f>
        <v>508.13353886939319</v>
      </c>
      <c r="F72" s="164">
        <f>IF(RES_hhdet_fec!F72=0,0,RES_hhdet_fec!F72/0.086*1000000/RES_hhdet_num!F70)</f>
        <v>514.79772920668177</v>
      </c>
      <c r="G72" s="164">
        <f>IF(RES_hhdet_fec!G72=0,0,RES_hhdet_fec!G72/0.086*1000000/RES_hhdet_num!G70)</f>
        <v>516.5009519386233</v>
      </c>
      <c r="H72" s="164">
        <f>IF(RES_hhdet_fec!H72=0,0,RES_hhdet_fec!H72/0.086*1000000/RES_hhdet_num!H70)</f>
        <v>530.45203830616356</v>
      </c>
      <c r="I72" s="164">
        <f>IF(RES_hhdet_fec!I72=0,0,RES_hhdet_fec!I72/0.086*1000000/RES_hhdet_num!I70)</f>
        <v>538.01634834882259</v>
      </c>
      <c r="J72" s="164">
        <f>IF(RES_hhdet_fec!J72=0,0,RES_hhdet_fec!J72/0.086*1000000/RES_hhdet_num!J70)</f>
        <v>527.06196102446495</v>
      </c>
      <c r="K72" s="164">
        <f>IF(RES_hhdet_fec!K72=0,0,RES_hhdet_fec!K72/0.086*1000000/RES_hhdet_num!K70)</f>
        <v>531.47474831400746</v>
      </c>
      <c r="L72" s="164">
        <f>IF(RES_hhdet_fec!L72=0,0,RES_hhdet_fec!L72/0.086*1000000/RES_hhdet_num!L70)</f>
        <v>555.03631932447092</v>
      </c>
      <c r="M72" s="164">
        <f>IF(RES_hhdet_fec!M72=0,0,RES_hhdet_fec!M72/0.086*1000000/RES_hhdet_num!M70)</f>
        <v>541.89553163220273</v>
      </c>
      <c r="N72" s="164">
        <f>IF(RES_hhdet_fec!N72=0,0,RES_hhdet_fec!N72/0.086*1000000/RES_hhdet_num!N70)</f>
        <v>545.78311794830518</v>
      </c>
      <c r="O72" s="164">
        <f>IF(RES_hhdet_fec!O72=0,0,RES_hhdet_fec!O72/0.086*1000000/RES_hhdet_num!O70)</f>
        <v>537.26814081475766</v>
      </c>
      <c r="P72" s="164">
        <f>IF(RES_hhdet_fec!P72=0,0,RES_hhdet_fec!P72/0.086*1000000/RES_hhdet_num!P70)</f>
        <v>550.0905541865219</v>
      </c>
      <c r="Q72" s="164">
        <f>IF(RES_hhdet_fec!Q72=0,0,RES_hhdet_fec!Q72/0.086*1000000/RES_hhdet_num!Q70)</f>
        <v>544.70254359113244</v>
      </c>
    </row>
    <row r="73" spans="1:17" ht="12" customHeight="1" x14ac:dyDescent="0.3">
      <c r="A73" s="163" t="s">
        <v>142</v>
      </c>
      <c r="B73" s="162">
        <f>IF(RES_hhdet_fec!B73=0,0,RES_hhdet_fec!B73/0.086*1000000/RES_hhdet_num!B73)</f>
        <v>2503.2546113955536</v>
      </c>
      <c r="C73" s="162">
        <f>IF(RES_hhdet_fec!C73=0,0,RES_hhdet_fec!C73/0.086*1000000/RES_hhdet_num!C73)</f>
        <v>2493.520830126191</v>
      </c>
      <c r="D73" s="162">
        <f>IF(RES_hhdet_fec!D73=0,0,RES_hhdet_fec!D73/0.086*1000000/RES_hhdet_num!D73)</f>
        <v>2502.0698157823604</v>
      </c>
      <c r="E73" s="162">
        <f>IF(RES_hhdet_fec!E73=0,0,RES_hhdet_fec!E73/0.086*1000000/RES_hhdet_num!E73)</f>
        <v>2622.4893516234715</v>
      </c>
      <c r="F73" s="162">
        <f>IF(RES_hhdet_fec!F73=0,0,RES_hhdet_fec!F73/0.086*1000000/RES_hhdet_num!F73)</f>
        <v>2525.9744608733408</v>
      </c>
      <c r="G73" s="162">
        <f>IF(RES_hhdet_fec!G73=0,0,RES_hhdet_fec!G73/0.086*1000000/RES_hhdet_num!G73)</f>
        <v>2545.6862991796697</v>
      </c>
      <c r="H73" s="162">
        <f>IF(RES_hhdet_fec!H73=0,0,RES_hhdet_fec!H73/0.086*1000000/RES_hhdet_num!H73)</f>
        <v>2568.9956192776335</v>
      </c>
      <c r="I73" s="162">
        <f>IF(RES_hhdet_fec!I73=0,0,RES_hhdet_fec!I73/0.086*1000000/RES_hhdet_num!I73)</f>
        <v>2495.8702374468135</v>
      </c>
      <c r="J73" s="162">
        <f>IF(RES_hhdet_fec!J73=0,0,RES_hhdet_fec!J73/0.086*1000000/RES_hhdet_num!J73)</f>
        <v>2356.5853720114892</v>
      </c>
      <c r="K73" s="162">
        <f>IF(RES_hhdet_fec!K73=0,0,RES_hhdet_fec!K73/0.086*1000000/RES_hhdet_num!K73)</f>
        <v>2294.4064173733755</v>
      </c>
      <c r="L73" s="162">
        <f>IF(RES_hhdet_fec!L73=0,0,RES_hhdet_fec!L73/0.086*1000000/RES_hhdet_num!L73)</f>
        <v>2457.9648764796584</v>
      </c>
      <c r="M73" s="162">
        <f>IF(RES_hhdet_fec!M73=0,0,RES_hhdet_fec!M73/0.086*1000000/RES_hhdet_num!M73)</f>
        <v>2479.5438528694931</v>
      </c>
      <c r="N73" s="162">
        <f>IF(RES_hhdet_fec!N73=0,0,RES_hhdet_fec!N73/0.086*1000000/RES_hhdet_num!N73)</f>
        <v>2511.6735158170595</v>
      </c>
      <c r="O73" s="162">
        <f>IF(RES_hhdet_fec!O73=0,0,RES_hhdet_fec!O73/0.086*1000000/RES_hhdet_num!O73)</f>
        <v>2592.0301100772726</v>
      </c>
      <c r="P73" s="162">
        <f>IF(RES_hhdet_fec!P73=0,0,RES_hhdet_fec!P73/0.086*1000000/RES_hhdet_num!P73)</f>
        <v>2518.2413683790537</v>
      </c>
      <c r="Q73" s="162">
        <f>IF(RES_hhdet_fec!Q73=0,0,RES_hhdet_fec!Q73/0.086*1000000/RES_hhdet_num!Q73)</f>
        <v>2643.5108076854017</v>
      </c>
    </row>
    <row r="74" spans="1:17" ht="12" customHeight="1" x14ac:dyDescent="0.3">
      <c r="A74" s="161" t="s">
        <v>141</v>
      </c>
      <c r="B74" s="160">
        <f>IF(RES_hhdet_fec!B74=0,0,RES_hhdet_fec!B74/0.086*1000000/RES_hhdet_num!B74)</f>
        <v>2066.2930626842594</v>
      </c>
      <c r="C74" s="160">
        <f>IF(RES_hhdet_fec!C74=0,0,RES_hhdet_fec!C74/0.086*1000000/RES_hhdet_num!C74)</f>
        <v>2074.245048994303</v>
      </c>
      <c r="D74" s="160">
        <f>IF(RES_hhdet_fec!D74=0,0,RES_hhdet_fec!D74/0.086*1000000/RES_hhdet_num!D74)</f>
        <v>2066.8690598587164</v>
      </c>
      <c r="E74" s="160">
        <f>IF(RES_hhdet_fec!E74=0,0,RES_hhdet_fec!E74/0.086*1000000/RES_hhdet_num!E74)</f>
        <v>2124.8107258019263</v>
      </c>
      <c r="F74" s="160">
        <f>IF(RES_hhdet_fec!F74=0,0,RES_hhdet_fec!F74/0.086*1000000/RES_hhdet_num!F74)</f>
        <v>2045.0644159889368</v>
      </c>
      <c r="G74" s="160">
        <f>IF(RES_hhdet_fec!G74=0,0,RES_hhdet_fec!G74/0.086*1000000/RES_hhdet_num!G74)</f>
        <v>2039.6631349419454</v>
      </c>
      <c r="H74" s="160">
        <f>IF(RES_hhdet_fec!H74=0,0,RES_hhdet_fec!H74/0.086*1000000/RES_hhdet_num!H74)</f>
        <v>2076.5928295937147</v>
      </c>
      <c r="I74" s="160">
        <f>IF(RES_hhdet_fec!I74=0,0,RES_hhdet_fec!I74/0.086*1000000/RES_hhdet_num!I74)</f>
        <v>1983.2188132304861</v>
      </c>
      <c r="J74" s="160">
        <f>IF(RES_hhdet_fec!J74=0,0,RES_hhdet_fec!J74/0.086*1000000/RES_hhdet_num!J74)</f>
        <v>1932.0205110094871</v>
      </c>
      <c r="K74" s="160">
        <f>IF(RES_hhdet_fec!K74=0,0,RES_hhdet_fec!K74/0.086*1000000/RES_hhdet_num!K74)</f>
        <v>1887.8701051364417</v>
      </c>
      <c r="L74" s="160">
        <f>IF(RES_hhdet_fec!L74=0,0,RES_hhdet_fec!L74/0.086*1000000/RES_hhdet_num!L74)</f>
        <v>1924.7745616388938</v>
      </c>
      <c r="M74" s="160">
        <f>IF(RES_hhdet_fec!M74=0,0,RES_hhdet_fec!M74/0.086*1000000/RES_hhdet_num!M74)</f>
        <v>2020.0229642274808</v>
      </c>
      <c r="N74" s="160">
        <f>IF(RES_hhdet_fec!N74=0,0,RES_hhdet_fec!N74/0.086*1000000/RES_hhdet_num!N74)</f>
        <v>1976.6595027553985</v>
      </c>
      <c r="O74" s="160">
        <f>IF(RES_hhdet_fec!O74=0,0,RES_hhdet_fec!O74/0.086*1000000/RES_hhdet_num!O74)</f>
        <v>2040.3479730906843</v>
      </c>
      <c r="P74" s="160">
        <f>IF(RES_hhdet_fec!P74=0,0,RES_hhdet_fec!P74/0.086*1000000/RES_hhdet_num!P74)</f>
        <v>2007.7952779775192</v>
      </c>
      <c r="Q74" s="160">
        <f>IF(RES_hhdet_fec!Q74=0,0,RES_hhdet_fec!Q74/0.086*1000000/RES_hhdet_num!Q74)</f>
        <v>2066.7537542902887</v>
      </c>
    </row>
    <row r="75" spans="1:17" ht="12" customHeight="1" x14ac:dyDescent="0.3">
      <c r="A75" s="148" t="s">
        <v>60</v>
      </c>
      <c r="B75" s="156">
        <f>IF(RES_hhdet_fec!B75=0,0,RES_hhdet_fec!B75/0.086*1000000/RES_hhdet_num!B74)</f>
        <v>1525.8214709000958</v>
      </c>
      <c r="C75" s="156">
        <f>IF(RES_hhdet_fec!C75=0,0,RES_hhdet_fec!C75/0.086*1000000/RES_hhdet_num!C74)</f>
        <v>1547.3212132553506</v>
      </c>
      <c r="D75" s="156">
        <f>IF(RES_hhdet_fec!D75=0,0,RES_hhdet_fec!D75/0.086*1000000/RES_hhdet_num!D74)</f>
        <v>1549.7550342603085</v>
      </c>
      <c r="E75" s="156">
        <f>IF(RES_hhdet_fec!E75=0,0,RES_hhdet_fec!E75/0.086*1000000/RES_hhdet_num!E74)</f>
        <v>1593.372568913725</v>
      </c>
      <c r="F75" s="156">
        <f>IF(RES_hhdet_fec!F75=0,0,RES_hhdet_fec!F75/0.086*1000000/RES_hhdet_num!F74)</f>
        <v>1522.7053905459193</v>
      </c>
      <c r="G75" s="156">
        <f>IF(RES_hhdet_fec!G75=0,0,RES_hhdet_fec!G75/0.086*1000000/RES_hhdet_num!G74)</f>
        <v>1515.9322509674155</v>
      </c>
      <c r="H75" s="156">
        <f>IF(RES_hhdet_fec!H75=0,0,RES_hhdet_fec!H75/0.086*1000000/RES_hhdet_num!H74)</f>
        <v>1542.3115632354954</v>
      </c>
      <c r="I75" s="156">
        <f>IF(RES_hhdet_fec!I75=0,0,RES_hhdet_fec!I75/0.086*1000000/RES_hhdet_num!I74)</f>
        <v>1378.7253851038683</v>
      </c>
      <c r="J75" s="156">
        <f>IF(RES_hhdet_fec!J75=0,0,RES_hhdet_fec!J75/0.086*1000000/RES_hhdet_num!J74)</f>
        <v>1400.8814644255237</v>
      </c>
      <c r="K75" s="156">
        <f>IF(RES_hhdet_fec!K75=0,0,RES_hhdet_fec!K75/0.086*1000000/RES_hhdet_num!K74)</f>
        <v>1334.6089283228196</v>
      </c>
      <c r="L75" s="156">
        <f>IF(RES_hhdet_fec!L75=0,0,RES_hhdet_fec!L75/0.086*1000000/RES_hhdet_num!L74)</f>
        <v>1354.1039718157122</v>
      </c>
      <c r="M75" s="156">
        <f>IF(RES_hhdet_fec!M75=0,0,RES_hhdet_fec!M75/0.086*1000000/RES_hhdet_num!M74)</f>
        <v>1449.3865710455857</v>
      </c>
      <c r="N75" s="156">
        <f>IF(RES_hhdet_fec!N75=0,0,RES_hhdet_fec!N75/0.086*1000000/RES_hhdet_num!N74)</f>
        <v>1376.8368977650666</v>
      </c>
      <c r="O75" s="156">
        <f>IF(RES_hhdet_fec!O75=0,0,RES_hhdet_fec!O75/0.086*1000000/RES_hhdet_num!O74)</f>
        <v>1430.2444412452462</v>
      </c>
      <c r="P75" s="156">
        <f>IF(RES_hhdet_fec!P75=0,0,RES_hhdet_fec!P75/0.086*1000000/RES_hhdet_num!P74)</f>
        <v>1459.8442245926101</v>
      </c>
      <c r="Q75" s="156">
        <f>IF(RES_hhdet_fec!Q75=0,0,RES_hhdet_fec!Q75/0.086*1000000/RES_hhdet_num!Q74)</f>
        <v>1509.6250045871725</v>
      </c>
    </row>
    <row r="76" spans="1:17" ht="12" customHeight="1" x14ac:dyDescent="0.3">
      <c r="A76" s="148" t="s">
        <v>59</v>
      </c>
      <c r="B76" s="156">
        <f>IF(RES_hhdet_fec!B76=0,0,RES_hhdet_fec!B76/0.086*1000000/RES_hhdet_num!B74)</f>
        <v>540.47159178416325</v>
      </c>
      <c r="C76" s="156">
        <f>IF(RES_hhdet_fec!C76=0,0,RES_hhdet_fec!C76/0.086*1000000/RES_hhdet_num!C74)</f>
        <v>526.92383573895233</v>
      </c>
      <c r="D76" s="156">
        <f>IF(RES_hhdet_fec!D76=0,0,RES_hhdet_fec!D76/0.086*1000000/RES_hhdet_num!D74)</f>
        <v>517.11402559840792</v>
      </c>
      <c r="E76" s="156">
        <f>IF(RES_hhdet_fec!E76=0,0,RES_hhdet_fec!E76/0.086*1000000/RES_hhdet_num!E74)</f>
        <v>531.43815688820121</v>
      </c>
      <c r="F76" s="156">
        <f>IF(RES_hhdet_fec!F76=0,0,RES_hhdet_fec!F76/0.086*1000000/RES_hhdet_num!F74)</f>
        <v>522.35902544301769</v>
      </c>
      <c r="G76" s="156">
        <f>IF(RES_hhdet_fec!G76=0,0,RES_hhdet_fec!G76/0.086*1000000/RES_hhdet_num!G74)</f>
        <v>523.73088397452977</v>
      </c>
      <c r="H76" s="156">
        <f>IF(RES_hhdet_fec!H76=0,0,RES_hhdet_fec!H76/0.086*1000000/RES_hhdet_num!H74)</f>
        <v>534.28126635821945</v>
      </c>
      <c r="I76" s="156">
        <f>IF(RES_hhdet_fec!I76=0,0,RES_hhdet_fec!I76/0.086*1000000/RES_hhdet_num!I74)</f>
        <v>604.49342812661791</v>
      </c>
      <c r="J76" s="156">
        <f>IF(RES_hhdet_fec!J76=0,0,RES_hhdet_fec!J76/0.086*1000000/RES_hhdet_num!J74)</f>
        <v>531.13904658396359</v>
      </c>
      <c r="K76" s="156">
        <f>IF(RES_hhdet_fec!K76=0,0,RES_hhdet_fec!K76/0.086*1000000/RES_hhdet_num!K74)</f>
        <v>553.261176813622</v>
      </c>
      <c r="L76" s="156">
        <f>IF(RES_hhdet_fec!L76=0,0,RES_hhdet_fec!L76/0.086*1000000/RES_hhdet_num!L74)</f>
        <v>570.67058982318133</v>
      </c>
      <c r="M76" s="156">
        <f>IF(RES_hhdet_fec!M76=0,0,RES_hhdet_fec!M76/0.086*1000000/RES_hhdet_num!M74)</f>
        <v>570.63639318189496</v>
      </c>
      <c r="N76" s="156">
        <f>IF(RES_hhdet_fec!N76=0,0,RES_hhdet_fec!N76/0.086*1000000/RES_hhdet_num!N74)</f>
        <v>599.82260499033225</v>
      </c>
      <c r="O76" s="156">
        <f>IF(RES_hhdet_fec!O76=0,0,RES_hhdet_fec!O76/0.086*1000000/RES_hhdet_num!O74)</f>
        <v>610.10353184543817</v>
      </c>
      <c r="P76" s="156">
        <f>IF(RES_hhdet_fec!P76=0,0,RES_hhdet_fec!P76/0.086*1000000/RES_hhdet_num!P74)</f>
        <v>547.95105338490873</v>
      </c>
      <c r="Q76" s="156">
        <f>IF(RES_hhdet_fec!Q76=0,0,RES_hhdet_fec!Q76/0.086*1000000/RES_hhdet_num!Q74)</f>
        <v>557.12874970311623</v>
      </c>
    </row>
    <row r="77" spans="1:17" ht="12" customHeight="1" x14ac:dyDescent="0.3">
      <c r="A77" s="158" t="s">
        <v>62</v>
      </c>
      <c r="B77" s="157">
        <f>IF(RES_hhdet_fec!B77=0,0,RES_hhdet_fec!B77/0.086*1000000/RES_hhdet_num!B$62)</f>
        <v>1160.9727104596568</v>
      </c>
      <c r="C77" s="157">
        <f>IF(RES_hhdet_fec!C77=0,0,RES_hhdet_fec!C77/0.086*1000000/RES_hhdet_num!C$62)</f>
        <v>1158.5495344527837</v>
      </c>
      <c r="D77" s="157">
        <f>IF(RES_hhdet_fec!D77=0,0,RES_hhdet_fec!D77/0.086*1000000/RES_hhdet_num!D$62)</f>
        <v>1182.1666590779171</v>
      </c>
      <c r="E77" s="157">
        <f>IF(RES_hhdet_fec!E77=0,0,RES_hhdet_fec!E77/0.086*1000000/RES_hhdet_num!E$62)</f>
        <v>1192.8094010000955</v>
      </c>
      <c r="F77" s="157">
        <f>IF(RES_hhdet_fec!F77=0,0,RES_hhdet_fec!F77/0.086*1000000/RES_hhdet_num!F$62)</f>
        <v>1211.6203635857757</v>
      </c>
      <c r="G77" s="157">
        <f>IF(RES_hhdet_fec!G77=0,0,RES_hhdet_fec!G77/0.086*1000000/RES_hhdet_num!G$62)</f>
        <v>1210.8454451013849</v>
      </c>
      <c r="H77" s="157">
        <f>IF(RES_hhdet_fec!H77=0,0,RES_hhdet_fec!H77/0.086*1000000/RES_hhdet_num!H$62)</f>
        <v>1215.4142856789547</v>
      </c>
      <c r="I77" s="157">
        <f>IF(RES_hhdet_fec!I77=0,0,RES_hhdet_fec!I77/0.086*1000000/RES_hhdet_num!I$62)</f>
        <v>1228.0754222106721</v>
      </c>
      <c r="J77" s="157">
        <f>IF(RES_hhdet_fec!J77=0,0,RES_hhdet_fec!J77/0.086*1000000/RES_hhdet_num!J$62)</f>
        <v>1200.6621402093992</v>
      </c>
      <c r="K77" s="157">
        <f>IF(RES_hhdet_fec!K77=0,0,RES_hhdet_fec!K77/0.086*1000000/RES_hhdet_num!K$62)</f>
        <v>1211.7397902185385</v>
      </c>
      <c r="L77" s="157">
        <f>IF(RES_hhdet_fec!L77=0,0,RES_hhdet_fec!L77/0.086*1000000/RES_hhdet_num!L$62)</f>
        <v>1223.372150722126</v>
      </c>
      <c r="M77" s="157">
        <f>IF(RES_hhdet_fec!M77=0,0,RES_hhdet_fec!M77/0.086*1000000/RES_hhdet_num!M$62)</f>
        <v>1214.5237482957448</v>
      </c>
      <c r="N77" s="157">
        <f>IF(RES_hhdet_fec!N77=0,0,RES_hhdet_fec!N77/0.086*1000000/RES_hhdet_num!N$62)</f>
        <v>1222.0960057468833</v>
      </c>
      <c r="O77" s="157">
        <f>IF(RES_hhdet_fec!O77=0,0,RES_hhdet_fec!O77/0.086*1000000/RES_hhdet_num!O$62)</f>
        <v>1214.0636080022759</v>
      </c>
      <c r="P77" s="157">
        <f>IF(RES_hhdet_fec!P77=0,0,RES_hhdet_fec!P77/0.086*1000000/RES_hhdet_num!P$62)</f>
        <v>1202.3664759818378</v>
      </c>
      <c r="Q77" s="157">
        <f>IF(RES_hhdet_fec!Q77=0,0,RES_hhdet_fec!Q77/0.086*1000000/RES_hhdet_num!Q$62)</f>
        <v>1215.4099049544889</v>
      </c>
    </row>
    <row r="78" spans="1:17" ht="12" customHeight="1" x14ac:dyDescent="0.3">
      <c r="A78" s="23" t="s">
        <v>109</v>
      </c>
      <c r="B78" s="156">
        <f>IF(RES_hhdet_fec!B78=0,0,RES_hhdet_fec!B78/0.086*1000000/RES_hhdet_num!B78)</f>
        <v>1240.4022951349107</v>
      </c>
      <c r="C78" s="156">
        <f>IF(RES_hhdet_fec!C78=0,0,RES_hhdet_fec!C78/0.086*1000000/RES_hhdet_num!C78)</f>
        <v>1229.2741666399768</v>
      </c>
      <c r="D78" s="156">
        <f>IF(RES_hhdet_fec!D78=0,0,RES_hhdet_fec!D78/0.086*1000000/RES_hhdet_num!D78)</f>
        <v>1247.8833704437766</v>
      </c>
      <c r="E78" s="156">
        <f>IF(RES_hhdet_fec!E78=0,0,RES_hhdet_fec!E78/0.086*1000000/RES_hhdet_num!E78)</f>
        <v>1254.6190307247025</v>
      </c>
      <c r="F78" s="156">
        <f>IF(RES_hhdet_fec!F78=0,0,RES_hhdet_fec!F78/0.086*1000000/RES_hhdet_num!F78)</f>
        <v>1268.2289451373113</v>
      </c>
      <c r="G78" s="156">
        <f>IF(RES_hhdet_fec!G78=0,0,RES_hhdet_fec!G78/0.086*1000000/RES_hhdet_num!G78)</f>
        <v>1270.9017078462994</v>
      </c>
      <c r="H78" s="156">
        <f>IF(RES_hhdet_fec!H78=0,0,RES_hhdet_fec!H78/0.086*1000000/RES_hhdet_num!H78)</f>
        <v>1267.058776662526</v>
      </c>
      <c r="I78" s="156">
        <f>IF(RES_hhdet_fec!I78=0,0,RES_hhdet_fec!I78/0.086*1000000/RES_hhdet_num!I78)</f>
        <v>1280.5942016845775</v>
      </c>
      <c r="J78" s="156">
        <f>IF(RES_hhdet_fec!J78=0,0,RES_hhdet_fec!J78/0.086*1000000/RES_hhdet_num!J78)</f>
        <v>1242.8007132426285</v>
      </c>
      <c r="K78" s="156">
        <f>IF(RES_hhdet_fec!K78=0,0,RES_hhdet_fec!K78/0.086*1000000/RES_hhdet_num!K78)</f>
        <v>1253.3306358042094</v>
      </c>
      <c r="L78" s="156">
        <f>IF(RES_hhdet_fec!L78=0,0,RES_hhdet_fec!L78/0.086*1000000/RES_hhdet_num!L78)</f>
        <v>1250.962913874703</v>
      </c>
      <c r="M78" s="156">
        <f>IF(RES_hhdet_fec!M78=0,0,RES_hhdet_fec!M78/0.086*1000000/RES_hhdet_num!M78)</f>
        <v>1239.4656785620357</v>
      </c>
      <c r="N78" s="156">
        <f>IF(RES_hhdet_fec!N78=0,0,RES_hhdet_fec!N78/0.086*1000000/RES_hhdet_num!N78)</f>
        <v>1244.2558167271995</v>
      </c>
      <c r="O78" s="156">
        <f>IF(RES_hhdet_fec!O78=0,0,RES_hhdet_fec!O78/0.086*1000000/RES_hhdet_num!O78)</f>
        <v>1227.3096067862164</v>
      </c>
      <c r="P78" s="156">
        <f>IF(RES_hhdet_fec!P78=0,0,RES_hhdet_fec!P78/0.086*1000000/RES_hhdet_num!P78)</f>
        <v>1216.7242380313726</v>
      </c>
      <c r="Q78" s="156">
        <f>IF(RES_hhdet_fec!Q78=0,0,RES_hhdet_fec!Q78/0.086*1000000/RES_hhdet_num!Q78)</f>
        <v>1224.3542637062571</v>
      </c>
    </row>
    <row r="79" spans="1:17" ht="12" customHeight="1" x14ac:dyDescent="0.3">
      <c r="A79" s="29" t="s">
        <v>140</v>
      </c>
      <c r="B79" s="57">
        <f>IF(RES_hhdet_fec!B79=0,0,RES_hhdet_fec!B79/0.086*1000000/RES_hhdet_num!B79)</f>
        <v>784.65211604907904</v>
      </c>
      <c r="C79" s="57">
        <f>IF(RES_hhdet_fec!C79=0,0,RES_hhdet_fec!C79/0.086*1000000/RES_hhdet_num!C79)</f>
        <v>805.61843031039064</v>
      </c>
      <c r="D79" s="57">
        <f>IF(RES_hhdet_fec!D79=0,0,RES_hhdet_fec!D79/0.086*1000000/RES_hhdet_num!D79)</f>
        <v>810.00252354073587</v>
      </c>
      <c r="E79" s="57">
        <f>IF(RES_hhdet_fec!E79=0,0,RES_hhdet_fec!E79/0.086*1000000/RES_hhdet_num!E79)</f>
        <v>836.1332701473217</v>
      </c>
      <c r="F79" s="57">
        <f>IF(RES_hhdet_fec!F79=0,0,RES_hhdet_fec!F79/0.086*1000000/RES_hhdet_num!F79)</f>
        <v>871.4989132580007</v>
      </c>
      <c r="G79" s="57">
        <f>IF(RES_hhdet_fec!G79=0,0,RES_hhdet_fec!G79/0.086*1000000/RES_hhdet_num!G79)</f>
        <v>814.44592510502412</v>
      </c>
      <c r="H79" s="57">
        <f>IF(RES_hhdet_fec!H79=0,0,RES_hhdet_fec!H79/0.086*1000000/RES_hhdet_num!H79)</f>
        <v>857.76834929142183</v>
      </c>
      <c r="I79" s="57">
        <f>IF(RES_hhdet_fec!I79=0,0,RES_hhdet_fec!I79/0.086*1000000/RES_hhdet_num!I79)</f>
        <v>814.08148794480462</v>
      </c>
      <c r="J79" s="57">
        <f>IF(RES_hhdet_fec!J79=0,0,RES_hhdet_fec!J79/0.086*1000000/RES_hhdet_num!J79)</f>
        <v>853.44676989892685</v>
      </c>
      <c r="K79" s="57">
        <f>IF(RES_hhdet_fec!K79=0,0,RES_hhdet_fec!K79/0.086*1000000/RES_hhdet_num!K79)</f>
        <v>834.45384654914892</v>
      </c>
      <c r="L79" s="57">
        <f>IF(RES_hhdet_fec!L79=0,0,RES_hhdet_fec!L79/0.086*1000000/RES_hhdet_num!L79)</f>
        <v>858.28131246378359</v>
      </c>
      <c r="M79" s="57">
        <f>IF(RES_hhdet_fec!M79=0,0,RES_hhdet_fec!M79/0.086*1000000/RES_hhdet_num!M79)</f>
        <v>813.65602260759442</v>
      </c>
      <c r="N79" s="57">
        <f>IF(RES_hhdet_fec!N79=0,0,RES_hhdet_fec!N79/0.086*1000000/RES_hhdet_num!N79)</f>
        <v>882.90120819500385</v>
      </c>
      <c r="O79" s="57">
        <f>IF(RES_hhdet_fec!O79=0,0,RES_hhdet_fec!O79/0.086*1000000/RES_hhdet_num!O79)</f>
        <v>921.27193603818364</v>
      </c>
      <c r="P79" s="57">
        <f>IF(RES_hhdet_fec!P79=0,0,RES_hhdet_fec!P79/0.086*1000000/RES_hhdet_num!P79)</f>
        <v>883.4183477873288</v>
      </c>
      <c r="Q79" s="57">
        <f>IF(RES_hhdet_fec!Q79=0,0,RES_hhdet_fec!Q79/0.086*1000000/RES_hhdet_num!Q79)</f>
        <v>978.72241232810939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>
        <f>SUM(B82,B85,B87,B100)</f>
        <v>16077.92516157434</v>
      </c>
      <c r="C81" s="168">
        <f t="shared" ref="C81:Q81" si="16">SUM(C82,C85,C87,C100)</f>
        <v>16716.771319917603</v>
      </c>
      <c r="D81" s="168">
        <f t="shared" si="16"/>
        <v>16318.274605390552</v>
      </c>
      <c r="E81" s="168">
        <f t="shared" si="16"/>
        <v>17319.973295504216</v>
      </c>
      <c r="F81" s="168">
        <f t="shared" si="16"/>
        <v>16654.118899510046</v>
      </c>
      <c r="G81" s="168">
        <f t="shared" si="16"/>
        <v>16906.326281193524</v>
      </c>
      <c r="H81" s="168">
        <f t="shared" si="16"/>
        <v>16396.576546356588</v>
      </c>
      <c r="I81" s="168">
        <f t="shared" si="16"/>
        <v>15578.890699851585</v>
      </c>
      <c r="J81" s="168">
        <f t="shared" si="16"/>
        <v>16115.435510307256</v>
      </c>
      <c r="K81" s="168">
        <f t="shared" si="16"/>
        <v>15936.627316004589</v>
      </c>
      <c r="L81" s="168">
        <f t="shared" si="16"/>
        <v>16580.278726636108</v>
      </c>
      <c r="M81" s="168">
        <f t="shared" si="16"/>
        <v>14468.624294983389</v>
      </c>
      <c r="N81" s="168">
        <f t="shared" si="16"/>
        <v>15302.20295117436</v>
      </c>
      <c r="O81" s="168">
        <f t="shared" si="16"/>
        <v>14951.259234998921</v>
      </c>
      <c r="P81" s="168">
        <f t="shared" si="16"/>
        <v>13137.93886452932</v>
      </c>
      <c r="Q81" s="168">
        <f t="shared" si="16"/>
        <v>13709.705638095165</v>
      </c>
    </row>
    <row r="82" spans="1:17" ht="12.9" customHeight="1" x14ac:dyDescent="0.3">
      <c r="A82" s="158" t="s">
        <v>65</v>
      </c>
      <c r="B82" s="157">
        <f t="shared" ref="B82" si="17">SUM(B83:B84)</f>
        <v>12281.117896955568</v>
      </c>
      <c r="C82" s="157">
        <f t="shared" ref="C82:Q82" si="18">SUM(C83:C84)</f>
        <v>12872.788321040189</v>
      </c>
      <c r="D82" s="157">
        <f t="shared" si="18"/>
        <v>12416.68257848772</v>
      </c>
      <c r="E82" s="157">
        <f t="shared" si="18"/>
        <v>13299.750818148019</v>
      </c>
      <c r="F82" s="157">
        <f t="shared" si="18"/>
        <v>12652.354800292394</v>
      </c>
      <c r="G82" s="157">
        <f t="shared" si="18"/>
        <v>12809.834734254993</v>
      </c>
      <c r="H82" s="157">
        <f t="shared" si="18"/>
        <v>12343.874199144586</v>
      </c>
      <c r="I82" s="157">
        <f t="shared" si="18"/>
        <v>11541.584879664886</v>
      </c>
      <c r="J82" s="157">
        <f t="shared" si="18"/>
        <v>12128.66502502864</v>
      </c>
      <c r="K82" s="157">
        <f t="shared" si="18"/>
        <v>11966.139483745788</v>
      </c>
      <c r="L82" s="157">
        <f t="shared" si="18"/>
        <v>12574.797482979217</v>
      </c>
      <c r="M82" s="157">
        <f t="shared" si="18"/>
        <v>10607.037716910911</v>
      </c>
      <c r="N82" s="157">
        <f t="shared" si="18"/>
        <v>11352.544617409765</v>
      </c>
      <c r="O82" s="157">
        <f t="shared" si="18"/>
        <v>11012.912321492957</v>
      </c>
      <c r="P82" s="157">
        <f t="shared" si="18"/>
        <v>9301.3764799258806</v>
      </c>
      <c r="Q82" s="157">
        <f t="shared" si="18"/>
        <v>9856.6371650633027</v>
      </c>
    </row>
    <row r="83" spans="1:17" ht="12" customHeight="1" x14ac:dyDescent="0.3">
      <c r="A83" s="23" t="s">
        <v>157</v>
      </c>
      <c r="B83" s="156">
        <f>IF(RES_hhdet_fec!B83=0,0,RES_hhdet_fec!B83/0.086*1000000/RES_hhdet_num!B$81)</f>
        <v>12230.253884741051</v>
      </c>
      <c r="C83" s="156">
        <f>IF(RES_hhdet_fec!C83=0,0,RES_hhdet_fec!C83/0.086*1000000/RES_hhdet_num!C$81)</f>
        <v>12814.776984905069</v>
      </c>
      <c r="D83" s="156">
        <f>IF(RES_hhdet_fec!D83=0,0,RES_hhdet_fec!D83/0.086*1000000/RES_hhdet_num!D$81)</f>
        <v>12358.676254071395</v>
      </c>
      <c r="E83" s="156">
        <f>IF(RES_hhdet_fec!E83=0,0,RES_hhdet_fec!E83/0.086*1000000/RES_hhdet_num!E$81)</f>
        <v>13225.926861623861</v>
      </c>
      <c r="F83" s="156">
        <f>IF(RES_hhdet_fec!F83=0,0,RES_hhdet_fec!F83/0.086*1000000/RES_hhdet_num!F$81)</f>
        <v>12583.707664989883</v>
      </c>
      <c r="G83" s="156">
        <f>IF(RES_hhdet_fec!G83=0,0,RES_hhdet_fec!G83/0.086*1000000/RES_hhdet_num!G$81)</f>
        <v>12734.774794819104</v>
      </c>
      <c r="H83" s="156">
        <f>IF(RES_hhdet_fec!H83=0,0,RES_hhdet_fec!H83/0.086*1000000/RES_hhdet_num!H$81)</f>
        <v>12268.777120354791</v>
      </c>
      <c r="I83" s="156">
        <f>IF(RES_hhdet_fec!I83=0,0,RES_hhdet_fec!I83/0.086*1000000/RES_hhdet_num!I$81)</f>
        <v>11467.32777277069</v>
      </c>
      <c r="J83" s="156">
        <f>IF(RES_hhdet_fec!J83=0,0,RES_hhdet_fec!J83/0.086*1000000/RES_hhdet_num!J$81)</f>
        <v>12060.126323914064</v>
      </c>
      <c r="K83" s="156">
        <f>IF(RES_hhdet_fec!K83=0,0,RES_hhdet_fec!K83/0.086*1000000/RES_hhdet_num!K$81)</f>
        <v>11898.7366457147</v>
      </c>
      <c r="L83" s="156">
        <f>IF(RES_hhdet_fec!L83=0,0,RES_hhdet_fec!L83/0.086*1000000/RES_hhdet_num!L$81)</f>
        <v>12495.428503870779</v>
      </c>
      <c r="M83" s="156">
        <f>IF(RES_hhdet_fec!M83=0,0,RES_hhdet_fec!M83/0.086*1000000/RES_hhdet_num!M$81)</f>
        <v>10542.601117769929</v>
      </c>
      <c r="N83" s="156">
        <f>IF(RES_hhdet_fec!N83=0,0,RES_hhdet_fec!N83/0.086*1000000/RES_hhdet_num!N$81)</f>
        <v>11278.326201641668</v>
      </c>
      <c r="O83" s="156">
        <f>IF(RES_hhdet_fec!O83=0,0,RES_hhdet_fec!O83/0.086*1000000/RES_hhdet_num!O$81)</f>
        <v>10939.357740459451</v>
      </c>
      <c r="P83" s="156">
        <f>IF(RES_hhdet_fec!P83=0,0,RES_hhdet_fec!P83/0.086*1000000/RES_hhdet_num!P$81)</f>
        <v>9240.9383532616048</v>
      </c>
      <c r="Q83" s="156">
        <f>IF(RES_hhdet_fec!Q83=0,0,RES_hhdet_fec!Q83/0.086*1000000/RES_hhdet_num!Q$81)</f>
        <v>9781.1644628893337</v>
      </c>
    </row>
    <row r="84" spans="1:17" ht="12" customHeight="1" x14ac:dyDescent="0.3">
      <c r="A84" s="23" t="s">
        <v>60</v>
      </c>
      <c r="B84" s="156">
        <f>IF(RES_hhdet_fec!B84=0,0,RES_hhdet_fec!B84/0.086*1000000/RES_hhdet_num!B$81)</f>
        <v>50.864012214516869</v>
      </c>
      <c r="C84" s="156">
        <f>IF(RES_hhdet_fec!C84=0,0,RES_hhdet_fec!C84/0.086*1000000/RES_hhdet_num!C$81)</f>
        <v>58.011336135119983</v>
      </c>
      <c r="D84" s="156">
        <f>IF(RES_hhdet_fec!D84=0,0,RES_hhdet_fec!D84/0.086*1000000/RES_hhdet_num!D$81)</f>
        <v>58.006324416325668</v>
      </c>
      <c r="E84" s="156">
        <f>IF(RES_hhdet_fec!E84=0,0,RES_hhdet_fec!E84/0.086*1000000/RES_hhdet_num!E$81)</f>
        <v>73.823956524158902</v>
      </c>
      <c r="F84" s="156">
        <f>IF(RES_hhdet_fec!F84=0,0,RES_hhdet_fec!F84/0.086*1000000/RES_hhdet_num!F$81)</f>
        <v>68.647135302511813</v>
      </c>
      <c r="G84" s="156">
        <f>IF(RES_hhdet_fec!G84=0,0,RES_hhdet_fec!G84/0.086*1000000/RES_hhdet_num!G$81)</f>
        <v>75.05993943588939</v>
      </c>
      <c r="H84" s="156">
        <f>IF(RES_hhdet_fec!H84=0,0,RES_hhdet_fec!H84/0.086*1000000/RES_hhdet_num!H$81)</f>
        <v>75.097078789794693</v>
      </c>
      <c r="I84" s="156">
        <f>IF(RES_hhdet_fec!I84=0,0,RES_hhdet_fec!I84/0.086*1000000/RES_hhdet_num!I$81)</f>
        <v>74.257106894195218</v>
      </c>
      <c r="J84" s="156">
        <f>IF(RES_hhdet_fec!J84=0,0,RES_hhdet_fec!J84/0.086*1000000/RES_hhdet_num!J$81)</f>
        <v>68.538701114576071</v>
      </c>
      <c r="K84" s="156">
        <f>IF(RES_hhdet_fec!K84=0,0,RES_hhdet_fec!K84/0.086*1000000/RES_hhdet_num!K$81)</f>
        <v>67.402838031088592</v>
      </c>
      <c r="L84" s="156">
        <f>IF(RES_hhdet_fec!L84=0,0,RES_hhdet_fec!L84/0.086*1000000/RES_hhdet_num!L$81)</f>
        <v>79.36897910843777</v>
      </c>
      <c r="M84" s="156">
        <f>IF(RES_hhdet_fec!M84=0,0,RES_hhdet_fec!M84/0.086*1000000/RES_hhdet_num!M$81)</f>
        <v>64.436599140980789</v>
      </c>
      <c r="N84" s="156">
        <f>IF(RES_hhdet_fec!N84=0,0,RES_hhdet_fec!N84/0.086*1000000/RES_hhdet_num!N$81)</f>
        <v>74.218415768097429</v>
      </c>
      <c r="O84" s="156">
        <f>IF(RES_hhdet_fec!O84=0,0,RES_hhdet_fec!O84/0.086*1000000/RES_hhdet_num!O$81)</f>
        <v>73.5545810335054</v>
      </c>
      <c r="P84" s="156">
        <f>IF(RES_hhdet_fec!P84=0,0,RES_hhdet_fec!P84/0.086*1000000/RES_hhdet_num!P$81)</f>
        <v>60.438126664276716</v>
      </c>
      <c r="Q84" s="156">
        <f>IF(RES_hhdet_fec!Q84=0,0,RES_hhdet_fec!Q84/0.086*1000000/RES_hhdet_num!Q$81)</f>
        <v>75.472702173969651</v>
      </c>
    </row>
    <row r="85" spans="1:17" ht="12.9" customHeight="1" x14ac:dyDescent="0.3">
      <c r="A85" s="158" t="s">
        <v>112</v>
      </c>
      <c r="B85" s="157">
        <f t="shared" ref="B85:Q85" si="19">B86</f>
        <v>29.546546199120122</v>
      </c>
      <c r="C85" s="157">
        <f t="shared" si="19"/>
        <v>33.639133231644472</v>
      </c>
      <c r="D85" s="157">
        <f t="shared" si="19"/>
        <v>41.170072351193127</v>
      </c>
      <c r="E85" s="157">
        <f t="shared" si="19"/>
        <v>45.123921707897608</v>
      </c>
      <c r="F85" s="157">
        <f t="shared" si="19"/>
        <v>48.373814660844218</v>
      </c>
      <c r="G85" s="157">
        <f t="shared" si="19"/>
        <v>54.454902808035179</v>
      </c>
      <c r="H85" s="157">
        <f t="shared" si="19"/>
        <v>61.860111764515473</v>
      </c>
      <c r="I85" s="157">
        <f t="shared" si="19"/>
        <v>70.188102137526329</v>
      </c>
      <c r="J85" s="157">
        <f t="shared" si="19"/>
        <v>74.281989656703999</v>
      </c>
      <c r="K85" s="157">
        <f t="shared" si="19"/>
        <v>76.371440323957898</v>
      </c>
      <c r="L85" s="157">
        <f t="shared" si="19"/>
        <v>77.587765926238148</v>
      </c>
      <c r="M85" s="157">
        <f t="shared" si="19"/>
        <v>80.152079740305126</v>
      </c>
      <c r="N85" s="157">
        <f t="shared" si="19"/>
        <v>84.742369166719499</v>
      </c>
      <c r="O85" s="157">
        <f t="shared" si="19"/>
        <v>85.632289904972382</v>
      </c>
      <c r="P85" s="157">
        <f t="shared" si="19"/>
        <v>84.167752365881057</v>
      </c>
      <c r="Q85" s="157">
        <f t="shared" si="19"/>
        <v>80.38439667991284</v>
      </c>
    </row>
    <row r="86" spans="1:17" ht="12" customHeight="1" x14ac:dyDescent="0.3">
      <c r="A86" s="23" t="s">
        <v>60</v>
      </c>
      <c r="B86" s="156">
        <f>IF(RES_hhdet_fec!B86=0,0,RES_hhdet_fec!B86/0.086*1000000/RES_hhdet_num!B$81)</f>
        <v>29.546546199120122</v>
      </c>
      <c r="C86" s="156">
        <f>IF(RES_hhdet_fec!C86=0,0,RES_hhdet_fec!C86/0.086*1000000/RES_hhdet_num!C$81)</f>
        <v>33.639133231644472</v>
      </c>
      <c r="D86" s="156">
        <f>IF(RES_hhdet_fec!D86=0,0,RES_hhdet_fec!D86/0.086*1000000/RES_hhdet_num!D$81)</f>
        <v>41.170072351193127</v>
      </c>
      <c r="E86" s="156">
        <f>IF(RES_hhdet_fec!E86=0,0,RES_hhdet_fec!E86/0.086*1000000/RES_hhdet_num!E$81)</f>
        <v>45.123921707897608</v>
      </c>
      <c r="F86" s="156">
        <f>IF(RES_hhdet_fec!F86=0,0,RES_hhdet_fec!F86/0.086*1000000/RES_hhdet_num!F$81)</f>
        <v>48.373814660844218</v>
      </c>
      <c r="G86" s="156">
        <f>IF(RES_hhdet_fec!G86=0,0,RES_hhdet_fec!G86/0.086*1000000/RES_hhdet_num!G$81)</f>
        <v>54.454902808035179</v>
      </c>
      <c r="H86" s="156">
        <f>IF(RES_hhdet_fec!H86=0,0,RES_hhdet_fec!H86/0.086*1000000/RES_hhdet_num!H$81)</f>
        <v>61.860111764515473</v>
      </c>
      <c r="I86" s="156">
        <f>IF(RES_hhdet_fec!I86=0,0,RES_hhdet_fec!I86/0.086*1000000/RES_hhdet_num!I$81)</f>
        <v>70.188102137526329</v>
      </c>
      <c r="J86" s="156">
        <f>IF(RES_hhdet_fec!J86=0,0,RES_hhdet_fec!J86/0.086*1000000/RES_hhdet_num!J$81)</f>
        <v>74.281989656703999</v>
      </c>
      <c r="K86" s="156">
        <f>IF(RES_hhdet_fec!K86=0,0,RES_hhdet_fec!K86/0.086*1000000/RES_hhdet_num!K$81)</f>
        <v>76.371440323957898</v>
      </c>
      <c r="L86" s="156">
        <f>IF(RES_hhdet_fec!L86=0,0,RES_hhdet_fec!L86/0.086*1000000/RES_hhdet_num!L$81)</f>
        <v>77.587765926238148</v>
      </c>
      <c r="M86" s="156">
        <f>IF(RES_hhdet_fec!M86=0,0,RES_hhdet_fec!M86/0.086*1000000/RES_hhdet_num!M$81)</f>
        <v>80.152079740305126</v>
      </c>
      <c r="N86" s="156">
        <f>IF(RES_hhdet_fec!N86=0,0,RES_hhdet_fec!N86/0.086*1000000/RES_hhdet_num!N$81)</f>
        <v>84.742369166719499</v>
      </c>
      <c r="O86" s="156">
        <f>IF(RES_hhdet_fec!O86=0,0,RES_hhdet_fec!O86/0.086*1000000/RES_hhdet_num!O$81)</f>
        <v>85.632289904972382</v>
      </c>
      <c r="P86" s="156">
        <f>IF(RES_hhdet_fec!P86=0,0,RES_hhdet_fec!P86/0.086*1000000/RES_hhdet_num!P$81)</f>
        <v>84.167752365881057</v>
      </c>
      <c r="Q86" s="156">
        <f>IF(RES_hhdet_fec!Q86=0,0,RES_hhdet_fec!Q86/0.086*1000000/RES_hhdet_num!Q$81)</f>
        <v>80.38439667991284</v>
      </c>
    </row>
    <row r="87" spans="1:17" ht="12" customHeight="1" x14ac:dyDescent="0.3">
      <c r="A87" s="158" t="s">
        <v>63</v>
      </c>
      <c r="B87" s="157">
        <f>IF(RES_hhdet_fec!B87=0,0,RES_hhdet_fec!B87/0.086*1000000/RES_hhdet_num!B$81)</f>
        <v>2485.5229523470139</v>
      </c>
      <c r="C87" s="157">
        <f>IF(RES_hhdet_fec!C87=0,0,RES_hhdet_fec!C87/0.086*1000000/RES_hhdet_num!C$81)</f>
        <v>2526.4120194525744</v>
      </c>
      <c r="D87" s="157">
        <f>IF(RES_hhdet_fec!D87=0,0,RES_hhdet_fec!D87/0.086*1000000/RES_hhdet_num!D$81)</f>
        <v>2559.0241727541588</v>
      </c>
      <c r="E87" s="157">
        <f>IF(RES_hhdet_fec!E87=0,0,RES_hhdet_fec!E87/0.086*1000000/RES_hhdet_num!E$81)</f>
        <v>2611.0599582979103</v>
      </c>
      <c r="F87" s="157">
        <f>IF(RES_hhdet_fec!F87=0,0,RES_hhdet_fec!F87/0.086*1000000/RES_hhdet_num!F$81)</f>
        <v>2590.9269209474032</v>
      </c>
      <c r="G87" s="157">
        <f>IF(RES_hhdet_fec!G87=0,0,RES_hhdet_fec!G87/0.086*1000000/RES_hhdet_num!G$81)</f>
        <v>2633.4454421765427</v>
      </c>
      <c r="H87" s="157">
        <f>IF(RES_hhdet_fec!H87=0,0,RES_hhdet_fec!H87/0.086*1000000/RES_hhdet_num!H$81)</f>
        <v>2642.6200794230963</v>
      </c>
      <c r="I87" s="157">
        <f>IF(RES_hhdet_fec!I87=0,0,RES_hhdet_fec!I87/0.086*1000000/RES_hhdet_num!I$81)</f>
        <v>2655.7620845368988</v>
      </c>
      <c r="J87" s="157">
        <f>IF(RES_hhdet_fec!J87=0,0,RES_hhdet_fec!J87/0.086*1000000/RES_hhdet_num!J$81)</f>
        <v>2648.9651865429582</v>
      </c>
      <c r="K87" s="157">
        <f>IF(RES_hhdet_fec!K87=0,0,RES_hhdet_fec!K87/0.086*1000000/RES_hhdet_num!K$81)</f>
        <v>2631.9559660676528</v>
      </c>
      <c r="L87" s="157">
        <f>IF(RES_hhdet_fec!L87=0,0,RES_hhdet_fec!L87/0.086*1000000/RES_hhdet_num!L$81)</f>
        <v>2641.6745438508028</v>
      </c>
      <c r="M87" s="157">
        <f>IF(RES_hhdet_fec!M87=0,0,RES_hhdet_fec!M87/0.086*1000000/RES_hhdet_num!M$81)</f>
        <v>2560.005931226206</v>
      </c>
      <c r="N87" s="157">
        <f>IF(RES_hhdet_fec!N87=0,0,RES_hhdet_fec!N87/0.086*1000000/RES_hhdet_num!N$81)</f>
        <v>2643.4457478659947</v>
      </c>
      <c r="O87" s="157">
        <f>IF(RES_hhdet_fec!O87=0,0,RES_hhdet_fec!O87/0.086*1000000/RES_hhdet_num!O$81)</f>
        <v>2630.8915947042701</v>
      </c>
      <c r="P87" s="157">
        <f>IF(RES_hhdet_fec!P87=0,0,RES_hhdet_fec!P87/0.086*1000000/RES_hhdet_num!P$81)</f>
        <v>2580.6375903400954</v>
      </c>
      <c r="Q87" s="157">
        <f>IF(RES_hhdet_fec!Q87=0,0,RES_hhdet_fec!Q87/0.086*1000000/RES_hhdet_num!Q$81)</f>
        <v>2579.4914192664073</v>
      </c>
    </row>
    <row r="88" spans="1:17" ht="12" customHeight="1" x14ac:dyDescent="0.3">
      <c r="A88" s="167" t="s">
        <v>156</v>
      </c>
      <c r="B88" s="132">
        <f>IF(RES_hhdet_fec!B88=0,0,RES_hhdet_fec!B88/0.086*1000000/RES_hhdet_num!B88)</f>
        <v>2842.8178733115947</v>
      </c>
      <c r="C88" s="132">
        <f>IF(RES_hhdet_fec!C88=0,0,RES_hhdet_fec!C88/0.086*1000000/RES_hhdet_num!C88)</f>
        <v>2873.014203026798</v>
      </c>
      <c r="D88" s="132">
        <f>IF(RES_hhdet_fec!D88=0,0,RES_hhdet_fec!D88/0.086*1000000/RES_hhdet_num!D88)</f>
        <v>2895.4776819693734</v>
      </c>
      <c r="E88" s="132">
        <f>IF(RES_hhdet_fec!E88=0,0,RES_hhdet_fec!E88/0.086*1000000/RES_hhdet_num!E88)</f>
        <v>2950.6634826170671</v>
      </c>
      <c r="F88" s="132">
        <f>IF(RES_hhdet_fec!F88=0,0,RES_hhdet_fec!F88/0.086*1000000/RES_hhdet_num!F88)</f>
        <v>2889.8215859289357</v>
      </c>
      <c r="G88" s="132">
        <f>IF(RES_hhdet_fec!G88=0,0,RES_hhdet_fec!G88/0.086*1000000/RES_hhdet_num!G88)</f>
        <v>2962.8613965322497</v>
      </c>
      <c r="H88" s="132">
        <f>IF(RES_hhdet_fec!H88=0,0,RES_hhdet_fec!H88/0.086*1000000/RES_hhdet_num!H88)</f>
        <v>2981.8363328485252</v>
      </c>
      <c r="I88" s="132">
        <f>IF(RES_hhdet_fec!I88=0,0,RES_hhdet_fec!I88/0.086*1000000/RES_hhdet_num!I88)</f>
        <v>3003.4984544557992</v>
      </c>
      <c r="J88" s="132">
        <f>IF(RES_hhdet_fec!J88=0,0,RES_hhdet_fec!J88/0.086*1000000/RES_hhdet_num!J88)</f>
        <v>2972.0463345413327</v>
      </c>
      <c r="K88" s="132">
        <f>IF(RES_hhdet_fec!K88=0,0,RES_hhdet_fec!K88/0.086*1000000/RES_hhdet_num!K88)</f>
        <v>2980.0206900751832</v>
      </c>
      <c r="L88" s="132">
        <f>IF(RES_hhdet_fec!L88=0,0,RES_hhdet_fec!L88/0.086*1000000/RES_hhdet_num!L88)</f>
        <v>2920.6364271612074</v>
      </c>
      <c r="M88" s="132">
        <f>IF(RES_hhdet_fec!M88=0,0,RES_hhdet_fec!M88/0.086*1000000/RES_hhdet_num!M88)</f>
        <v>2798.5098359952881</v>
      </c>
      <c r="N88" s="132">
        <f>IF(RES_hhdet_fec!N88=0,0,RES_hhdet_fec!N88/0.086*1000000/RES_hhdet_num!N88)</f>
        <v>2924.749497809828</v>
      </c>
      <c r="O88" s="132">
        <f>IF(RES_hhdet_fec!O88=0,0,RES_hhdet_fec!O88/0.086*1000000/RES_hhdet_num!O88)</f>
        <v>2895.4411045861702</v>
      </c>
      <c r="P88" s="132">
        <f>IF(RES_hhdet_fec!P88=0,0,RES_hhdet_fec!P88/0.086*1000000/RES_hhdet_num!P88)</f>
        <v>2859.6100387179645</v>
      </c>
      <c r="Q88" s="132">
        <f>IF(RES_hhdet_fec!Q88=0,0,RES_hhdet_fec!Q88/0.086*1000000/RES_hhdet_num!Q88)</f>
        <v>2832.2825075764667</v>
      </c>
    </row>
    <row r="89" spans="1:17" ht="12" customHeight="1" x14ac:dyDescent="0.3">
      <c r="A89" s="167" t="s">
        <v>155</v>
      </c>
      <c r="B89" s="132">
        <f>IF(RES_hhdet_fec!B89=0,0,RES_hhdet_fec!B89/0.086*1000000/RES_hhdet_num!B89)</f>
        <v>2147.3579564801221</v>
      </c>
      <c r="C89" s="132">
        <f>IF(RES_hhdet_fec!C89=0,0,RES_hhdet_fec!C89/0.086*1000000/RES_hhdet_num!C89)</f>
        <v>2173.5908799183126</v>
      </c>
      <c r="D89" s="132">
        <f>IF(RES_hhdet_fec!D89=0,0,RES_hhdet_fec!D89/0.086*1000000/RES_hhdet_num!D89)</f>
        <v>2204.1191468032216</v>
      </c>
      <c r="E89" s="132">
        <f>IF(RES_hhdet_fec!E89=0,0,RES_hhdet_fec!E89/0.086*1000000/RES_hhdet_num!E89)</f>
        <v>2279.4557377399747</v>
      </c>
      <c r="F89" s="132">
        <f>IF(RES_hhdet_fec!F89=0,0,RES_hhdet_fec!F89/0.086*1000000/RES_hhdet_num!F89)</f>
        <v>2293.0207415790255</v>
      </c>
      <c r="G89" s="132">
        <f>IF(RES_hhdet_fec!G89=0,0,RES_hhdet_fec!G89/0.086*1000000/RES_hhdet_num!G89)</f>
        <v>2363.4690843420844</v>
      </c>
      <c r="H89" s="132">
        <f>IF(RES_hhdet_fec!H89=0,0,RES_hhdet_fec!H89/0.086*1000000/RES_hhdet_num!H89)</f>
        <v>2366.2082697860424</v>
      </c>
      <c r="I89" s="132">
        <f>IF(RES_hhdet_fec!I89=0,0,RES_hhdet_fec!I89/0.086*1000000/RES_hhdet_num!I89)</f>
        <v>2328.332194596454</v>
      </c>
      <c r="J89" s="132">
        <f>IF(RES_hhdet_fec!J89=0,0,RES_hhdet_fec!J89/0.086*1000000/RES_hhdet_num!J89)</f>
        <v>2290.5293773904218</v>
      </c>
      <c r="K89" s="132">
        <f>IF(RES_hhdet_fec!K89=0,0,RES_hhdet_fec!K89/0.086*1000000/RES_hhdet_num!K89)</f>
        <v>2326.3258008116863</v>
      </c>
      <c r="L89" s="132">
        <f>IF(RES_hhdet_fec!L89=0,0,RES_hhdet_fec!L89/0.086*1000000/RES_hhdet_num!L89)</f>
        <v>2320.0056033440819</v>
      </c>
      <c r="M89" s="132">
        <f>IF(RES_hhdet_fec!M89=0,0,RES_hhdet_fec!M89/0.086*1000000/RES_hhdet_num!M89)</f>
        <v>2266.6400631760548</v>
      </c>
      <c r="N89" s="132">
        <f>IF(RES_hhdet_fec!N89=0,0,RES_hhdet_fec!N89/0.086*1000000/RES_hhdet_num!N89)</f>
        <v>2276.286907162515</v>
      </c>
      <c r="O89" s="132">
        <f>IF(RES_hhdet_fec!O89=0,0,RES_hhdet_fec!O89/0.086*1000000/RES_hhdet_num!O89)</f>
        <v>2245.7313146381257</v>
      </c>
      <c r="P89" s="132">
        <f>IF(RES_hhdet_fec!P89=0,0,RES_hhdet_fec!P89/0.086*1000000/RES_hhdet_num!P89)</f>
        <v>2231.7377652638124</v>
      </c>
      <c r="Q89" s="132">
        <f>IF(RES_hhdet_fec!Q89=0,0,RES_hhdet_fec!Q89/0.086*1000000/RES_hhdet_num!Q89)</f>
        <v>2216.534865098974</v>
      </c>
    </row>
    <row r="90" spans="1:17" ht="12" customHeight="1" x14ac:dyDescent="0.3">
      <c r="A90" s="166" t="s">
        <v>55</v>
      </c>
      <c r="B90" s="165">
        <f>IF(RES_hhdet_fec!B90=0,0,RES_hhdet_fec!B90/0.086*1000000/RES_hhdet_num!B89)</f>
        <v>1578.9648711581538</v>
      </c>
      <c r="C90" s="165">
        <f>IF(RES_hhdet_fec!C90=0,0,RES_hhdet_fec!C90/0.086*1000000/RES_hhdet_num!C89)</f>
        <v>1604.2918372534964</v>
      </c>
      <c r="D90" s="165">
        <f>IF(RES_hhdet_fec!D90=0,0,RES_hhdet_fec!D90/0.086*1000000/RES_hhdet_num!D89)</f>
        <v>1638.4257641394436</v>
      </c>
      <c r="E90" s="165">
        <f>IF(RES_hhdet_fec!E90=0,0,RES_hhdet_fec!E90/0.086*1000000/RES_hhdet_num!E89)</f>
        <v>1720.4676609114117</v>
      </c>
      <c r="F90" s="165">
        <f>IF(RES_hhdet_fec!F90=0,0,RES_hhdet_fec!F90/0.086*1000000/RES_hhdet_num!F89)</f>
        <v>1724.4915334311461</v>
      </c>
      <c r="G90" s="165">
        <f>IF(RES_hhdet_fec!G90=0,0,RES_hhdet_fec!G90/0.086*1000000/RES_hhdet_num!G89)</f>
        <v>1794.7549968088192</v>
      </c>
      <c r="H90" s="165">
        <f>IF(RES_hhdet_fec!H90=0,0,RES_hhdet_fec!H90/0.086*1000000/RES_hhdet_num!H89)</f>
        <v>1797.5286121841075</v>
      </c>
      <c r="I90" s="165">
        <f>IF(RES_hhdet_fec!I90=0,0,RES_hhdet_fec!I90/0.086*1000000/RES_hhdet_num!I89)</f>
        <v>1754.7551342602385</v>
      </c>
      <c r="J90" s="165">
        <f>IF(RES_hhdet_fec!J90=0,0,RES_hhdet_fec!J90/0.086*1000000/RES_hhdet_num!J89)</f>
        <v>1707.0515599842099</v>
      </c>
      <c r="K90" s="165">
        <f>IF(RES_hhdet_fec!K90=0,0,RES_hhdet_fec!K90/0.086*1000000/RES_hhdet_num!K89)</f>
        <v>1738.0087078691618</v>
      </c>
      <c r="L90" s="165">
        <f>IF(RES_hhdet_fec!L90=0,0,RES_hhdet_fec!L90/0.086*1000000/RES_hhdet_num!L89)</f>
        <v>1721.8043373338205</v>
      </c>
      <c r="M90" s="165">
        <f>IF(RES_hhdet_fec!M90=0,0,RES_hhdet_fec!M90/0.086*1000000/RES_hhdet_num!M89)</f>
        <v>1680.4638218148625</v>
      </c>
      <c r="N90" s="165">
        <f>IF(RES_hhdet_fec!N90=0,0,RES_hhdet_fec!N90/0.086*1000000/RES_hhdet_num!N89)</f>
        <v>1679.5141117707608</v>
      </c>
      <c r="O90" s="165">
        <f>IF(RES_hhdet_fec!O90=0,0,RES_hhdet_fec!O90/0.086*1000000/RES_hhdet_num!O89)</f>
        <v>1644.4840476236418</v>
      </c>
      <c r="P90" s="165">
        <f>IF(RES_hhdet_fec!P90=0,0,RES_hhdet_fec!P90/0.086*1000000/RES_hhdet_num!P89)</f>
        <v>1627.5342759994505</v>
      </c>
      <c r="Q90" s="165">
        <f>IF(RES_hhdet_fec!Q90=0,0,RES_hhdet_fec!Q90/0.086*1000000/RES_hhdet_num!Q89)</f>
        <v>1620.4022389053873</v>
      </c>
    </row>
    <row r="91" spans="1:17" ht="12" customHeight="1" x14ac:dyDescent="0.3">
      <c r="A91" s="147" t="s">
        <v>59</v>
      </c>
      <c r="B91" s="164">
        <f>IF(RES_hhdet_fec!B91=0,0,RES_hhdet_fec!B91/0.086*1000000/RES_hhdet_num!B89)</f>
        <v>568.39308532196799</v>
      </c>
      <c r="C91" s="164">
        <f>IF(RES_hhdet_fec!C91=0,0,RES_hhdet_fec!C91/0.086*1000000/RES_hhdet_num!C89)</f>
        <v>569.29904266481628</v>
      </c>
      <c r="D91" s="164">
        <f>IF(RES_hhdet_fec!D91=0,0,RES_hhdet_fec!D91/0.086*1000000/RES_hhdet_num!D89)</f>
        <v>565.69338266377861</v>
      </c>
      <c r="E91" s="164">
        <f>IF(RES_hhdet_fec!E91=0,0,RES_hhdet_fec!E91/0.086*1000000/RES_hhdet_num!E89)</f>
        <v>558.98807682856273</v>
      </c>
      <c r="F91" s="164">
        <f>IF(RES_hhdet_fec!F91=0,0,RES_hhdet_fec!F91/0.086*1000000/RES_hhdet_num!F89)</f>
        <v>568.52920814787967</v>
      </c>
      <c r="G91" s="164">
        <f>IF(RES_hhdet_fec!G91=0,0,RES_hhdet_fec!G91/0.086*1000000/RES_hhdet_num!G89)</f>
        <v>568.71408753326523</v>
      </c>
      <c r="H91" s="164">
        <f>IF(RES_hhdet_fec!H91=0,0,RES_hhdet_fec!H91/0.086*1000000/RES_hhdet_num!H89)</f>
        <v>568.67965760193488</v>
      </c>
      <c r="I91" s="164">
        <f>IF(RES_hhdet_fec!I91=0,0,RES_hhdet_fec!I91/0.086*1000000/RES_hhdet_num!I89)</f>
        <v>573.57706033621594</v>
      </c>
      <c r="J91" s="164">
        <f>IF(RES_hhdet_fec!J91=0,0,RES_hhdet_fec!J91/0.086*1000000/RES_hhdet_num!J89)</f>
        <v>583.47781740621235</v>
      </c>
      <c r="K91" s="164">
        <f>IF(RES_hhdet_fec!K91=0,0,RES_hhdet_fec!K91/0.086*1000000/RES_hhdet_num!K89)</f>
        <v>588.31709294252471</v>
      </c>
      <c r="L91" s="164">
        <f>IF(RES_hhdet_fec!L91=0,0,RES_hhdet_fec!L91/0.086*1000000/RES_hhdet_num!L89)</f>
        <v>598.20126601026095</v>
      </c>
      <c r="M91" s="164">
        <f>IF(RES_hhdet_fec!M91=0,0,RES_hhdet_fec!M91/0.086*1000000/RES_hhdet_num!M89)</f>
        <v>586.17624136119252</v>
      </c>
      <c r="N91" s="164">
        <f>IF(RES_hhdet_fec!N91=0,0,RES_hhdet_fec!N91/0.086*1000000/RES_hhdet_num!N89)</f>
        <v>596.77279539175493</v>
      </c>
      <c r="O91" s="164">
        <f>IF(RES_hhdet_fec!O91=0,0,RES_hhdet_fec!O91/0.086*1000000/RES_hhdet_num!O89)</f>
        <v>601.24726701448412</v>
      </c>
      <c r="P91" s="164">
        <f>IF(RES_hhdet_fec!P91=0,0,RES_hhdet_fec!P91/0.086*1000000/RES_hhdet_num!P89)</f>
        <v>604.20348926436156</v>
      </c>
      <c r="Q91" s="164">
        <f>IF(RES_hhdet_fec!Q91=0,0,RES_hhdet_fec!Q91/0.086*1000000/RES_hhdet_num!Q89)</f>
        <v>596.1326261935867</v>
      </c>
    </row>
    <row r="92" spans="1:17" ht="12" customHeight="1" x14ac:dyDescent="0.3">
      <c r="A92" s="163" t="s">
        <v>144</v>
      </c>
      <c r="B92" s="162">
        <f>IF(RES_hhdet_fec!B92=0,0,RES_hhdet_fec!B92/0.086*1000000/RES_hhdet_num!B92)</f>
        <v>2360.0795644800314</v>
      </c>
      <c r="C92" s="162">
        <f>IF(RES_hhdet_fec!C92=0,0,RES_hhdet_fec!C92/0.086*1000000/RES_hhdet_num!C92)</f>
        <v>2369.5719107489458</v>
      </c>
      <c r="D92" s="162">
        <f>IF(RES_hhdet_fec!D92=0,0,RES_hhdet_fec!D92/0.086*1000000/RES_hhdet_num!D92)</f>
        <v>2384.4699073509487</v>
      </c>
      <c r="E92" s="162">
        <f>IF(RES_hhdet_fec!E92=0,0,RES_hhdet_fec!E92/0.086*1000000/RES_hhdet_num!E92)</f>
        <v>2394.8642515632241</v>
      </c>
      <c r="F92" s="162">
        <f>IF(RES_hhdet_fec!F92=0,0,RES_hhdet_fec!F92/0.086*1000000/RES_hhdet_num!F92)</f>
        <v>2377.5141709910749</v>
      </c>
      <c r="G92" s="162">
        <f>IF(RES_hhdet_fec!G92=0,0,RES_hhdet_fec!G92/0.086*1000000/RES_hhdet_num!G92)</f>
        <v>2420.1567570420716</v>
      </c>
      <c r="H92" s="162">
        <f>IF(RES_hhdet_fec!H92=0,0,RES_hhdet_fec!H92/0.086*1000000/RES_hhdet_num!H92)</f>
        <v>2408.5170757364044</v>
      </c>
      <c r="I92" s="162">
        <f>IF(RES_hhdet_fec!I92=0,0,RES_hhdet_fec!I92/0.086*1000000/RES_hhdet_num!I92)</f>
        <v>2430.6429483394113</v>
      </c>
      <c r="J92" s="162">
        <f>IF(RES_hhdet_fec!J92=0,0,RES_hhdet_fec!J92/0.086*1000000/RES_hhdet_num!J92)</f>
        <v>2417.3169177025175</v>
      </c>
      <c r="K92" s="162">
        <f>IF(RES_hhdet_fec!K92=0,0,RES_hhdet_fec!K92/0.086*1000000/RES_hhdet_num!K92)</f>
        <v>2409.283429765836</v>
      </c>
      <c r="L92" s="162">
        <f>IF(RES_hhdet_fec!L92=0,0,RES_hhdet_fec!L92/0.086*1000000/RES_hhdet_num!L92)</f>
        <v>2438.1652768919885</v>
      </c>
      <c r="M92" s="162">
        <f>IF(RES_hhdet_fec!M92=0,0,RES_hhdet_fec!M92/0.086*1000000/RES_hhdet_num!M92)</f>
        <v>2413.9161581494905</v>
      </c>
      <c r="N92" s="162">
        <f>IF(RES_hhdet_fec!N92=0,0,RES_hhdet_fec!N92/0.086*1000000/RES_hhdet_num!N92)</f>
        <v>2481.9698400651159</v>
      </c>
      <c r="O92" s="162">
        <f>IF(RES_hhdet_fec!O92=0,0,RES_hhdet_fec!O92/0.086*1000000/RES_hhdet_num!O92)</f>
        <v>2469.1294226007835</v>
      </c>
      <c r="P92" s="162">
        <f>IF(RES_hhdet_fec!P92=0,0,RES_hhdet_fec!P92/0.086*1000000/RES_hhdet_num!P92)</f>
        <v>2439.5776354930608</v>
      </c>
      <c r="Q92" s="162">
        <f>IF(RES_hhdet_fec!Q92=0,0,RES_hhdet_fec!Q92/0.086*1000000/RES_hhdet_num!Q92)</f>
        <v>2420.6693749861975</v>
      </c>
    </row>
    <row r="93" spans="1:17" ht="12" customHeight="1" x14ac:dyDescent="0.3">
      <c r="A93" s="161" t="s">
        <v>143</v>
      </c>
      <c r="B93" s="160">
        <f>IF(RES_hhdet_fec!B93=0,0,RES_hhdet_fec!B93/0.086*1000000/RES_hhdet_num!B93)</f>
        <v>1583.7433734243705</v>
      </c>
      <c r="C93" s="160">
        <f>IF(RES_hhdet_fec!C93=0,0,RES_hhdet_fec!C93/0.086*1000000/RES_hhdet_num!C93)</f>
        <v>1591.7347126820091</v>
      </c>
      <c r="D93" s="160">
        <f>IF(RES_hhdet_fec!D93=0,0,RES_hhdet_fec!D93/0.086*1000000/RES_hhdet_num!D93)</f>
        <v>1619.4349450453444</v>
      </c>
      <c r="E93" s="160">
        <f>IF(RES_hhdet_fec!E93=0,0,RES_hhdet_fec!E93/0.086*1000000/RES_hhdet_num!E93)</f>
        <v>1670.3832818787048</v>
      </c>
      <c r="F93" s="160">
        <f>IF(RES_hhdet_fec!F93=0,0,RES_hhdet_fec!F93/0.086*1000000/RES_hhdet_num!F93)</f>
        <v>1681.3347140501673</v>
      </c>
      <c r="G93" s="160">
        <f>IF(RES_hhdet_fec!G93=0,0,RES_hhdet_fec!G93/0.086*1000000/RES_hhdet_num!G93)</f>
        <v>1741.3539613946446</v>
      </c>
      <c r="H93" s="160">
        <f>IF(RES_hhdet_fec!H93=0,0,RES_hhdet_fec!H93/0.086*1000000/RES_hhdet_num!H93)</f>
        <v>1780.7387510678172</v>
      </c>
      <c r="I93" s="160">
        <f>IF(RES_hhdet_fec!I93=0,0,RES_hhdet_fec!I93/0.086*1000000/RES_hhdet_num!I93)</f>
        <v>1787.8385836121345</v>
      </c>
      <c r="J93" s="160">
        <f>IF(RES_hhdet_fec!J93=0,0,RES_hhdet_fec!J93/0.086*1000000/RES_hhdet_num!J93)</f>
        <v>1800.6534802662372</v>
      </c>
      <c r="K93" s="160">
        <f>IF(RES_hhdet_fec!K93=0,0,RES_hhdet_fec!K93/0.086*1000000/RES_hhdet_num!K93)</f>
        <v>1843.6860251332876</v>
      </c>
      <c r="L93" s="160">
        <f>IF(RES_hhdet_fec!L93=0,0,RES_hhdet_fec!L93/0.086*1000000/RES_hhdet_num!L93)</f>
        <v>1873.3693070732318</v>
      </c>
      <c r="M93" s="160">
        <f>IF(RES_hhdet_fec!M93=0,0,RES_hhdet_fec!M93/0.086*1000000/RES_hhdet_num!M93)</f>
        <v>1896.7692357062026</v>
      </c>
      <c r="N93" s="160">
        <f>IF(RES_hhdet_fec!N93=0,0,RES_hhdet_fec!N93/0.086*1000000/RES_hhdet_num!N93)</f>
        <v>1927.6740388753551</v>
      </c>
      <c r="O93" s="160">
        <f>IF(RES_hhdet_fec!O93=0,0,RES_hhdet_fec!O93/0.086*1000000/RES_hhdet_num!O93)</f>
        <v>1916.0641904712861</v>
      </c>
      <c r="P93" s="160">
        <f>IF(RES_hhdet_fec!P93=0,0,RES_hhdet_fec!P93/0.086*1000000/RES_hhdet_num!P93)</f>
        <v>1882.5526923618979</v>
      </c>
      <c r="Q93" s="160">
        <f>IF(RES_hhdet_fec!Q93=0,0,RES_hhdet_fec!Q93/0.086*1000000/RES_hhdet_num!Q93)</f>
        <v>1841.1714337086325</v>
      </c>
    </row>
    <row r="94" spans="1:17" ht="12" customHeight="1" x14ac:dyDescent="0.3">
      <c r="A94" s="148" t="s">
        <v>57</v>
      </c>
      <c r="B94" s="156">
        <f>IF(RES_hhdet_fec!B94=0,0,RES_hhdet_fec!B94/0.086*1000000/RES_hhdet_num!B93)</f>
        <v>916.0812163454691</v>
      </c>
      <c r="C94" s="156">
        <f>IF(RES_hhdet_fec!C94=0,0,RES_hhdet_fec!C94/0.086*1000000/RES_hhdet_num!C93)</f>
        <v>925.41600666893555</v>
      </c>
      <c r="D94" s="156">
        <f>IF(RES_hhdet_fec!D94=0,0,RES_hhdet_fec!D94/0.086*1000000/RES_hhdet_num!D93)</f>
        <v>955.41339823686712</v>
      </c>
      <c r="E94" s="156">
        <f>IF(RES_hhdet_fec!E94=0,0,RES_hhdet_fec!E94/0.086*1000000/RES_hhdet_num!E93)</f>
        <v>1011.4407659501182</v>
      </c>
      <c r="F94" s="156">
        <f>IF(RES_hhdet_fec!F94=0,0,RES_hhdet_fec!F94/0.086*1000000/RES_hhdet_num!F93)</f>
        <v>995.74395191993142</v>
      </c>
      <c r="G94" s="156">
        <f>IF(RES_hhdet_fec!G94=0,0,RES_hhdet_fec!G94/0.086*1000000/RES_hhdet_num!G93)</f>
        <v>1067.6622817488442</v>
      </c>
      <c r="H94" s="156">
        <f>IF(RES_hhdet_fec!H94=0,0,RES_hhdet_fec!H94/0.086*1000000/RES_hhdet_num!H93)</f>
        <v>1095.938532468155</v>
      </c>
      <c r="I94" s="156">
        <f>IF(RES_hhdet_fec!I94=0,0,RES_hhdet_fec!I94/0.086*1000000/RES_hhdet_num!I93)</f>
        <v>1074.1269914007373</v>
      </c>
      <c r="J94" s="156">
        <f>IF(RES_hhdet_fec!J94=0,0,RES_hhdet_fec!J94/0.086*1000000/RES_hhdet_num!J93)</f>
        <v>1084.4595548884406</v>
      </c>
      <c r="K94" s="156">
        <f>IF(RES_hhdet_fec!K94=0,0,RES_hhdet_fec!K94/0.086*1000000/RES_hhdet_num!K93)</f>
        <v>1137.5656260467576</v>
      </c>
      <c r="L94" s="156">
        <f>IF(RES_hhdet_fec!L94=0,0,RES_hhdet_fec!L94/0.086*1000000/RES_hhdet_num!L93)</f>
        <v>1172.8825552733749</v>
      </c>
      <c r="M94" s="156">
        <f>IF(RES_hhdet_fec!M94=0,0,RES_hhdet_fec!M94/0.086*1000000/RES_hhdet_num!M93)</f>
        <v>1219.9895790697058</v>
      </c>
      <c r="N94" s="156">
        <f>IF(RES_hhdet_fec!N94=0,0,RES_hhdet_fec!N94/0.086*1000000/RES_hhdet_num!N93)</f>
        <v>1242.5984238003252</v>
      </c>
      <c r="O94" s="156">
        <f>IF(RES_hhdet_fec!O94=0,0,RES_hhdet_fec!O94/0.086*1000000/RES_hhdet_num!O93)</f>
        <v>1209.0826538185688</v>
      </c>
      <c r="P94" s="156">
        <f>IF(RES_hhdet_fec!P94=0,0,RES_hhdet_fec!P94/0.086*1000000/RES_hhdet_num!P93)</f>
        <v>1151.3943477604671</v>
      </c>
      <c r="Q94" s="156">
        <f>IF(RES_hhdet_fec!Q94=0,0,RES_hhdet_fec!Q94/0.086*1000000/RES_hhdet_num!Q93)</f>
        <v>1079.5953206813911</v>
      </c>
    </row>
    <row r="95" spans="1:17" ht="12" customHeight="1" x14ac:dyDescent="0.3">
      <c r="A95" s="148" t="s">
        <v>59</v>
      </c>
      <c r="B95" s="156">
        <f>IF(RES_hhdet_fec!B95=0,0,RES_hhdet_fec!B95/0.086*1000000/RES_hhdet_num!B93)</f>
        <v>667.66215707890115</v>
      </c>
      <c r="C95" s="156">
        <f>IF(RES_hhdet_fec!C95=0,0,RES_hhdet_fec!C95/0.086*1000000/RES_hhdet_num!C93)</f>
        <v>666.31870601307332</v>
      </c>
      <c r="D95" s="156">
        <f>IF(RES_hhdet_fec!D95=0,0,RES_hhdet_fec!D95/0.086*1000000/RES_hhdet_num!D93)</f>
        <v>664.02154680847707</v>
      </c>
      <c r="E95" s="156">
        <f>IF(RES_hhdet_fec!E95=0,0,RES_hhdet_fec!E95/0.086*1000000/RES_hhdet_num!E93)</f>
        <v>658.94251592858677</v>
      </c>
      <c r="F95" s="156">
        <f>IF(RES_hhdet_fec!F95=0,0,RES_hhdet_fec!F95/0.086*1000000/RES_hhdet_num!F93)</f>
        <v>685.59076213023593</v>
      </c>
      <c r="G95" s="156">
        <f>IF(RES_hhdet_fec!G95=0,0,RES_hhdet_fec!G95/0.086*1000000/RES_hhdet_num!G93)</f>
        <v>673.69167964580026</v>
      </c>
      <c r="H95" s="156">
        <f>IF(RES_hhdet_fec!H95=0,0,RES_hhdet_fec!H95/0.086*1000000/RES_hhdet_num!H93)</f>
        <v>684.80021859966189</v>
      </c>
      <c r="I95" s="156">
        <f>IF(RES_hhdet_fec!I95=0,0,RES_hhdet_fec!I95/0.086*1000000/RES_hhdet_num!I93)</f>
        <v>713.71159221139703</v>
      </c>
      <c r="J95" s="156">
        <f>IF(RES_hhdet_fec!J95=0,0,RES_hhdet_fec!J95/0.086*1000000/RES_hhdet_num!J93)</f>
        <v>716.19392537779686</v>
      </c>
      <c r="K95" s="156">
        <f>IF(RES_hhdet_fec!K95=0,0,RES_hhdet_fec!K95/0.086*1000000/RES_hhdet_num!K93)</f>
        <v>706.12039908653014</v>
      </c>
      <c r="L95" s="156">
        <f>IF(RES_hhdet_fec!L95=0,0,RES_hhdet_fec!L95/0.086*1000000/RES_hhdet_num!L93)</f>
        <v>700.48675179985696</v>
      </c>
      <c r="M95" s="156">
        <f>IF(RES_hhdet_fec!M95=0,0,RES_hhdet_fec!M95/0.086*1000000/RES_hhdet_num!M93)</f>
        <v>676.77965663649695</v>
      </c>
      <c r="N95" s="156">
        <f>IF(RES_hhdet_fec!N95=0,0,RES_hhdet_fec!N95/0.086*1000000/RES_hhdet_num!N93)</f>
        <v>685.07561507502953</v>
      </c>
      <c r="O95" s="156">
        <f>IF(RES_hhdet_fec!O95=0,0,RES_hhdet_fec!O95/0.086*1000000/RES_hhdet_num!O93)</f>
        <v>706.98153665271718</v>
      </c>
      <c r="P95" s="156">
        <f>IF(RES_hhdet_fec!P95=0,0,RES_hhdet_fec!P95/0.086*1000000/RES_hhdet_num!P93)</f>
        <v>731.15834460143071</v>
      </c>
      <c r="Q95" s="156">
        <f>IF(RES_hhdet_fec!Q95=0,0,RES_hhdet_fec!Q95/0.086*1000000/RES_hhdet_num!Q93)</f>
        <v>761.57611302724149</v>
      </c>
    </row>
    <row r="96" spans="1:17" ht="12" customHeight="1" x14ac:dyDescent="0.3">
      <c r="A96" s="163" t="s">
        <v>142</v>
      </c>
      <c r="B96" s="162">
        <f>IF(RES_hhdet_fec!B96=0,0,RES_hhdet_fec!B96/0.086*1000000/RES_hhdet_num!B96)</f>
        <v>2124.1335245797177</v>
      </c>
      <c r="C96" s="162">
        <f>IF(RES_hhdet_fec!C96=0,0,RES_hhdet_fec!C96/0.086*1000000/RES_hhdet_num!C96)</f>
        <v>2185.8558773239743</v>
      </c>
      <c r="D96" s="162">
        <f>IF(RES_hhdet_fec!D96=0,0,RES_hhdet_fec!D96/0.086*1000000/RES_hhdet_num!D96)</f>
        <v>2253.5531690456328</v>
      </c>
      <c r="E96" s="162">
        <f>IF(RES_hhdet_fec!E96=0,0,RES_hhdet_fec!E96/0.086*1000000/RES_hhdet_num!E96)</f>
        <v>2302.1490248547407</v>
      </c>
      <c r="F96" s="162">
        <f>IF(RES_hhdet_fec!F96=0,0,RES_hhdet_fec!F96/0.086*1000000/RES_hhdet_num!F96)</f>
        <v>2325.527053011022</v>
      </c>
      <c r="G96" s="162">
        <f>IF(RES_hhdet_fec!G96=0,0,RES_hhdet_fec!G96/0.086*1000000/RES_hhdet_num!G96)</f>
        <v>2288.9056673318469</v>
      </c>
      <c r="H96" s="162">
        <f>IF(RES_hhdet_fec!H96=0,0,RES_hhdet_fec!H96/0.086*1000000/RES_hhdet_num!H96)</f>
        <v>2291.969921560722</v>
      </c>
      <c r="I96" s="162">
        <f>IF(RES_hhdet_fec!I96=0,0,RES_hhdet_fec!I96/0.086*1000000/RES_hhdet_num!I96)</f>
        <v>2246.7471942765205</v>
      </c>
      <c r="J96" s="162">
        <f>IF(RES_hhdet_fec!J96=0,0,RES_hhdet_fec!J96/0.086*1000000/RES_hhdet_num!J96)</f>
        <v>2256.1454973022678</v>
      </c>
      <c r="K96" s="162">
        <f>IF(RES_hhdet_fec!K96=0,0,RES_hhdet_fec!K96/0.086*1000000/RES_hhdet_num!K96)</f>
        <v>2179.0254959458503</v>
      </c>
      <c r="L96" s="162">
        <f>IF(RES_hhdet_fec!L96=0,0,RES_hhdet_fec!L96/0.086*1000000/RES_hhdet_num!L96)</f>
        <v>2370.6336664985956</v>
      </c>
      <c r="M96" s="162">
        <f>IF(RES_hhdet_fec!M96=0,0,RES_hhdet_fec!M96/0.086*1000000/RES_hhdet_num!M96)</f>
        <v>2311.9447060215471</v>
      </c>
      <c r="N96" s="162">
        <f>IF(RES_hhdet_fec!N96=0,0,RES_hhdet_fec!N96/0.086*1000000/RES_hhdet_num!N96)</f>
        <v>2357.6309465623835</v>
      </c>
      <c r="O96" s="162">
        <f>IF(RES_hhdet_fec!O96=0,0,RES_hhdet_fec!O96/0.086*1000000/RES_hhdet_num!O96)</f>
        <v>2367.7332195167737</v>
      </c>
      <c r="P96" s="162">
        <f>IF(RES_hhdet_fec!P96=0,0,RES_hhdet_fec!P96/0.086*1000000/RES_hhdet_num!P96)</f>
        <v>2211.5221165518888</v>
      </c>
      <c r="Q96" s="162">
        <f>IF(RES_hhdet_fec!Q96=0,0,RES_hhdet_fec!Q96/0.086*1000000/RES_hhdet_num!Q96)</f>
        <v>2285.9959801179598</v>
      </c>
    </row>
    <row r="97" spans="1:17" ht="12" customHeight="1" x14ac:dyDescent="0.3">
      <c r="A97" s="161" t="s">
        <v>141</v>
      </c>
      <c r="B97" s="160">
        <f>IF(RES_hhdet_fec!B97=0,0,RES_hhdet_fec!B97/0.086*1000000/RES_hhdet_num!B97)</f>
        <v>1636.1601403017251</v>
      </c>
      <c r="C97" s="160">
        <f>IF(RES_hhdet_fec!C97=0,0,RES_hhdet_fec!C97/0.086*1000000/RES_hhdet_num!C97)</f>
        <v>1700.8778497853536</v>
      </c>
      <c r="D97" s="160">
        <f>IF(RES_hhdet_fec!D97=0,0,RES_hhdet_fec!D97/0.086*1000000/RES_hhdet_num!D97)</f>
        <v>1772.3468228114732</v>
      </c>
      <c r="E97" s="160">
        <f>IF(RES_hhdet_fec!E97=0,0,RES_hhdet_fec!E97/0.086*1000000/RES_hhdet_num!E97)</f>
        <v>1857.5959912681908</v>
      </c>
      <c r="F97" s="160">
        <f>IF(RES_hhdet_fec!F97=0,0,RES_hhdet_fec!F97/0.086*1000000/RES_hhdet_num!F97)</f>
        <v>1854.3416642004677</v>
      </c>
      <c r="G97" s="160">
        <f>IF(RES_hhdet_fec!G97=0,0,RES_hhdet_fec!G97/0.086*1000000/RES_hhdet_num!G97)</f>
        <v>1870.4751718436053</v>
      </c>
      <c r="H97" s="160">
        <f>IF(RES_hhdet_fec!H97=0,0,RES_hhdet_fec!H97/0.086*1000000/RES_hhdet_num!H97)</f>
        <v>1896.8559274043166</v>
      </c>
      <c r="I97" s="160">
        <f>IF(RES_hhdet_fec!I97=0,0,RES_hhdet_fec!I97/0.086*1000000/RES_hhdet_num!I97)</f>
        <v>1834.5412350867093</v>
      </c>
      <c r="J97" s="160">
        <f>IF(RES_hhdet_fec!J97=0,0,RES_hhdet_fec!J97/0.086*1000000/RES_hhdet_num!J97)</f>
        <v>1852.7196175758215</v>
      </c>
      <c r="K97" s="160">
        <f>IF(RES_hhdet_fec!K97=0,0,RES_hhdet_fec!K97/0.086*1000000/RES_hhdet_num!K97)</f>
        <v>1849.8478675095482</v>
      </c>
      <c r="L97" s="160">
        <f>IF(RES_hhdet_fec!L97=0,0,RES_hhdet_fec!L97/0.086*1000000/RES_hhdet_num!L97)</f>
        <v>1870.5874101518011</v>
      </c>
      <c r="M97" s="160">
        <f>IF(RES_hhdet_fec!M97=0,0,RES_hhdet_fec!M97/0.086*1000000/RES_hhdet_num!M97)</f>
        <v>1889.7625660612002</v>
      </c>
      <c r="N97" s="160">
        <f>IF(RES_hhdet_fec!N97=0,0,RES_hhdet_fec!N97/0.086*1000000/RES_hhdet_num!N97)</f>
        <v>1875.0634069132172</v>
      </c>
      <c r="O97" s="160">
        <f>IF(RES_hhdet_fec!O97=0,0,RES_hhdet_fec!O97/0.086*1000000/RES_hhdet_num!O97)</f>
        <v>1849.8750922243883</v>
      </c>
      <c r="P97" s="160">
        <f>IF(RES_hhdet_fec!P97=0,0,RES_hhdet_fec!P97/0.086*1000000/RES_hhdet_num!P97)</f>
        <v>1822.4628879743834</v>
      </c>
      <c r="Q97" s="160">
        <f>IF(RES_hhdet_fec!Q97=0,0,RES_hhdet_fec!Q97/0.086*1000000/RES_hhdet_num!Q97)</f>
        <v>1864.8253884337512</v>
      </c>
    </row>
    <row r="98" spans="1:17" ht="12" customHeight="1" x14ac:dyDescent="0.3">
      <c r="A98" s="148" t="s">
        <v>60</v>
      </c>
      <c r="B98" s="156">
        <f>IF(RES_hhdet_fec!B98=0,0,RES_hhdet_fec!B98/0.086*1000000/RES_hhdet_num!B97)</f>
        <v>976.42007279107781</v>
      </c>
      <c r="C98" s="156">
        <f>IF(RES_hhdet_fec!C98=0,0,RES_hhdet_fec!C98/0.086*1000000/RES_hhdet_num!C97)</f>
        <v>1051.9982394853087</v>
      </c>
      <c r="D98" s="156">
        <f>IF(RES_hhdet_fec!D98=0,0,RES_hhdet_fec!D98/0.086*1000000/RES_hhdet_num!D97)</f>
        <v>1134.7771840579117</v>
      </c>
      <c r="E98" s="156">
        <f>IF(RES_hhdet_fec!E98=0,0,RES_hhdet_fec!E98/0.086*1000000/RES_hhdet_num!E97)</f>
        <v>1252.7829649775535</v>
      </c>
      <c r="F98" s="156">
        <f>IF(RES_hhdet_fec!F98=0,0,RES_hhdet_fec!F98/0.086*1000000/RES_hhdet_num!F97)</f>
        <v>1224.8758357613378</v>
      </c>
      <c r="G98" s="156">
        <f>IF(RES_hhdet_fec!G98=0,0,RES_hhdet_fec!G98/0.086*1000000/RES_hhdet_num!G97)</f>
        <v>1263.1434657378234</v>
      </c>
      <c r="H98" s="156">
        <f>IF(RES_hhdet_fec!H98=0,0,RES_hhdet_fec!H98/0.086*1000000/RES_hhdet_num!H97)</f>
        <v>1285.0863051336732</v>
      </c>
      <c r="I98" s="156">
        <f>IF(RES_hhdet_fec!I98=0,0,RES_hhdet_fec!I98/0.086*1000000/RES_hhdet_num!I97)</f>
        <v>1192.4858110969708</v>
      </c>
      <c r="J98" s="156">
        <f>IF(RES_hhdet_fec!J98=0,0,RES_hhdet_fec!J98/0.086*1000000/RES_hhdet_num!J97)</f>
        <v>1203.6692514000356</v>
      </c>
      <c r="K98" s="156">
        <f>IF(RES_hhdet_fec!K98=0,0,RES_hhdet_fec!K98/0.086*1000000/RES_hhdet_num!K97)</f>
        <v>1188.6710200032912</v>
      </c>
      <c r="L98" s="156">
        <f>IF(RES_hhdet_fec!L98=0,0,RES_hhdet_fec!L98/0.086*1000000/RES_hhdet_num!L97)</f>
        <v>1202.452436160557</v>
      </c>
      <c r="M98" s="156">
        <f>IF(RES_hhdet_fec!M98=0,0,RES_hhdet_fec!M98/0.086*1000000/RES_hhdet_num!M97)</f>
        <v>1235.3621718417444</v>
      </c>
      <c r="N98" s="156">
        <f>IF(RES_hhdet_fec!N98=0,0,RES_hhdet_fec!N98/0.086*1000000/RES_hhdet_num!N97)</f>
        <v>1201.0775455617954</v>
      </c>
      <c r="O98" s="156">
        <f>IF(RES_hhdet_fec!O98=0,0,RES_hhdet_fec!O98/0.086*1000000/RES_hhdet_num!O97)</f>
        <v>1170.2587706131837</v>
      </c>
      <c r="P98" s="156">
        <f>IF(RES_hhdet_fec!P98=0,0,RES_hhdet_fec!P98/0.086*1000000/RES_hhdet_num!P97)</f>
        <v>1152.0059492336725</v>
      </c>
      <c r="Q98" s="156">
        <f>IF(RES_hhdet_fec!Q98=0,0,RES_hhdet_fec!Q98/0.086*1000000/RES_hhdet_num!Q97)</f>
        <v>1226.8677760471355</v>
      </c>
    </row>
    <row r="99" spans="1:17" ht="12" customHeight="1" x14ac:dyDescent="0.3">
      <c r="A99" s="148" t="s">
        <v>59</v>
      </c>
      <c r="B99" s="156">
        <f>IF(RES_hhdet_fec!B99=0,0,RES_hhdet_fec!B99/0.086*1000000/RES_hhdet_num!B97)</f>
        <v>659.74006751064724</v>
      </c>
      <c r="C99" s="156">
        <f>IF(RES_hhdet_fec!C99=0,0,RES_hhdet_fec!C99/0.086*1000000/RES_hhdet_num!C97)</f>
        <v>648.87961030004476</v>
      </c>
      <c r="D99" s="156">
        <f>IF(RES_hhdet_fec!D99=0,0,RES_hhdet_fec!D99/0.086*1000000/RES_hhdet_num!D97)</f>
        <v>637.56963875356132</v>
      </c>
      <c r="E99" s="156">
        <f>IF(RES_hhdet_fec!E99=0,0,RES_hhdet_fec!E99/0.086*1000000/RES_hhdet_num!E97)</f>
        <v>604.81302629063725</v>
      </c>
      <c r="F99" s="156">
        <f>IF(RES_hhdet_fec!F99=0,0,RES_hhdet_fec!F99/0.086*1000000/RES_hhdet_num!F97)</f>
        <v>629.46582843912972</v>
      </c>
      <c r="G99" s="156">
        <f>IF(RES_hhdet_fec!G99=0,0,RES_hhdet_fec!G99/0.086*1000000/RES_hhdet_num!G97)</f>
        <v>607.33170610578202</v>
      </c>
      <c r="H99" s="156">
        <f>IF(RES_hhdet_fec!H99=0,0,RES_hhdet_fec!H99/0.086*1000000/RES_hhdet_num!H97)</f>
        <v>611.76962227064348</v>
      </c>
      <c r="I99" s="156">
        <f>IF(RES_hhdet_fec!I99=0,0,RES_hhdet_fec!I99/0.086*1000000/RES_hhdet_num!I97)</f>
        <v>642.05542398973876</v>
      </c>
      <c r="J99" s="156">
        <f>IF(RES_hhdet_fec!J99=0,0,RES_hhdet_fec!J99/0.086*1000000/RES_hhdet_num!J97)</f>
        <v>649.05036617578628</v>
      </c>
      <c r="K99" s="156">
        <f>IF(RES_hhdet_fec!K99=0,0,RES_hhdet_fec!K99/0.086*1000000/RES_hhdet_num!K97)</f>
        <v>661.17684750625688</v>
      </c>
      <c r="L99" s="156">
        <f>IF(RES_hhdet_fec!L99=0,0,RES_hhdet_fec!L99/0.086*1000000/RES_hhdet_num!L97)</f>
        <v>668.13497399124412</v>
      </c>
      <c r="M99" s="156">
        <f>IF(RES_hhdet_fec!M99=0,0,RES_hhdet_fec!M99/0.086*1000000/RES_hhdet_num!M97)</f>
        <v>654.40039421945551</v>
      </c>
      <c r="N99" s="156">
        <f>IF(RES_hhdet_fec!N99=0,0,RES_hhdet_fec!N99/0.086*1000000/RES_hhdet_num!N97)</f>
        <v>673.98586135142148</v>
      </c>
      <c r="O99" s="156">
        <f>IF(RES_hhdet_fec!O99=0,0,RES_hhdet_fec!O99/0.086*1000000/RES_hhdet_num!O97)</f>
        <v>679.61632161120417</v>
      </c>
      <c r="P99" s="156">
        <f>IF(RES_hhdet_fec!P99=0,0,RES_hhdet_fec!P99/0.086*1000000/RES_hhdet_num!P97)</f>
        <v>670.45693874071105</v>
      </c>
      <c r="Q99" s="156">
        <f>IF(RES_hhdet_fec!Q99=0,0,RES_hhdet_fec!Q99/0.086*1000000/RES_hhdet_num!Q97)</f>
        <v>637.95761238661612</v>
      </c>
    </row>
    <row r="100" spans="1:17" ht="12" customHeight="1" x14ac:dyDescent="0.3">
      <c r="A100" s="158" t="s">
        <v>62</v>
      </c>
      <c r="B100" s="157">
        <f>IF(RES_hhdet_fec!B100=0,0,RES_hhdet_fec!B100/0.086*1000000/RES_hhdet_num!B$81)</f>
        <v>1281.7377660726377</v>
      </c>
      <c r="C100" s="157">
        <f>IF(RES_hhdet_fec!C100=0,0,RES_hhdet_fec!C100/0.086*1000000/RES_hhdet_num!C$81)</f>
        <v>1283.9318461931957</v>
      </c>
      <c r="D100" s="157">
        <f>IF(RES_hhdet_fec!D100=0,0,RES_hhdet_fec!D100/0.086*1000000/RES_hhdet_num!D$81)</f>
        <v>1301.3977817974799</v>
      </c>
      <c r="E100" s="157">
        <f>IF(RES_hhdet_fec!E100=0,0,RES_hhdet_fec!E100/0.086*1000000/RES_hhdet_num!E$81)</f>
        <v>1364.038597350388</v>
      </c>
      <c r="F100" s="157">
        <f>IF(RES_hhdet_fec!F100=0,0,RES_hhdet_fec!F100/0.086*1000000/RES_hhdet_num!F$81)</f>
        <v>1362.4633636094056</v>
      </c>
      <c r="G100" s="157">
        <f>IF(RES_hhdet_fec!G100=0,0,RES_hhdet_fec!G100/0.086*1000000/RES_hhdet_num!G$81)</f>
        <v>1408.5912019539542</v>
      </c>
      <c r="H100" s="157">
        <f>IF(RES_hhdet_fec!H100=0,0,RES_hhdet_fec!H100/0.086*1000000/RES_hhdet_num!H$81)</f>
        <v>1348.2221560243893</v>
      </c>
      <c r="I100" s="157">
        <f>IF(RES_hhdet_fec!I100=0,0,RES_hhdet_fec!I100/0.086*1000000/RES_hhdet_num!I$81)</f>
        <v>1311.3556335122735</v>
      </c>
      <c r="J100" s="157">
        <f>IF(RES_hhdet_fec!J100=0,0,RES_hhdet_fec!J100/0.086*1000000/RES_hhdet_num!J$81)</f>
        <v>1263.5233090789529</v>
      </c>
      <c r="K100" s="157">
        <f>IF(RES_hhdet_fec!K100=0,0,RES_hhdet_fec!K100/0.086*1000000/RES_hhdet_num!K$81)</f>
        <v>1262.1604258671912</v>
      </c>
      <c r="L100" s="157">
        <f>IF(RES_hhdet_fec!L100=0,0,RES_hhdet_fec!L100/0.086*1000000/RES_hhdet_num!L$81)</f>
        <v>1286.2189338798512</v>
      </c>
      <c r="M100" s="157">
        <f>IF(RES_hhdet_fec!M100=0,0,RES_hhdet_fec!M100/0.086*1000000/RES_hhdet_num!M$81)</f>
        <v>1221.4285671059679</v>
      </c>
      <c r="N100" s="157">
        <f>IF(RES_hhdet_fec!N100=0,0,RES_hhdet_fec!N100/0.086*1000000/RES_hhdet_num!N$81)</f>
        <v>1221.470216731881</v>
      </c>
      <c r="O100" s="157">
        <f>IF(RES_hhdet_fec!O100=0,0,RES_hhdet_fec!O100/0.086*1000000/RES_hhdet_num!O$81)</f>
        <v>1221.8230288967216</v>
      </c>
      <c r="P100" s="157">
        <f>IF(RES_hhdet_fec!P100=0,0,RES_hhdet_fec!P100/0.086*1000000/RES_hhdet_num!P$81)</f>
        <v>1171.7570418974628</v>
      </c>
      <c r="Q100" s="157">
        <f>IF(RES_hhdet_fec!Q100=0,0,RES_hhdet_fec!Q100/0.086*1000000/RES_hhdet_num!Q$81)</f>
        <v>1193.1926570855437</v>
      </c>
    </row>
    <row r="101" spans="1:17" ht="12" customHeight="1" x14ac:dyDescent="0.3">
      <c r="A101" s="23" t="s">
        <v>55</v>
      </c>
      <c r="B101" s="156">
        <f>IF(RES_hhdet_fec!B101=0,0,RES_hhdet_fec!B101/0.086*1000000/RES_hhdet_num!B101)</f>
        <v>1519.5087796674834</v>
      </c>
      <c r="C101" s="156">
        <f>IF(RES_hhdet_fec!C101=0,0,RES_hhdet_fec!C101/0.086*1000000/RES_hhdet_num!C101)</f>
        <v>1480.3352253799951</v>
      </c>
      <c r="D101" s="156">
        <f>IF(RES_hhdet_fec!D101=0,0,RES_hhdet_fec!D101/0.086*1000000/RES_hhdet_num!D101)</f>
        <v>1608.8854295699834</v>
      </c>
      <c r="E101" s="156">
        <f>IF(RES_hhdet_fec!E101=0,0,RES_hhdet_fec!E101/0.086*1000000/RES_hhdet_num!E101)</f>
        <v>1616.9291515174557</v>
      </c>
      <c r="F101" s="156">
        <f>IF(RES_hhdet_fec!F101=0,0,RES_hhdet_fec!F101/0.086*1000000/RES_hhdet_num!F101)</f>
        <v>1413.6040193871488</v>
      </c>
      <c r="G101" s="156">
        <f>IF(RES_hhdet_fec!G101=0,0,RES_hhdet_fec!G101/0.086*1000000/RES_hhdet_num!G101)</f>
        <v>2132.6273882288133</v>
      </c>
      <c r="H101" s="156">
        <f>IF(RES_hhdet_fec!H101=0,0,RES_hhdet_fec!H101/0.086*1000000/RES_hhdet_num!H101)</f>
        <v>1882.5643896754425</v>
      </c>
      <c r="I101" s="156">
        <f>IF(RES_hhdet_fec!I101=0,0,RES_hhdet_fec!I101/0.086*1000000/RES_hhdet_num!I101)</f>
        <v>1890.0096782972212</v>
      </c>
      <c r="J101" s="156">
        <f>IF(RES_hhdet_fec!J101=0,0,RES_hhdet_fec!J101/0.086*1000000/RES_hhdet_num!J101)</f>
        <v>1546.1272325611581</v>
      </c>
      <c r="K101" s="156">
        <f>IF(RES_hhdet_fec!K101=0,0,RES_hhdet_fec!K101/0.086*1000000/RES_hhdet_num!K101)</f>
        <v>1657.6528622023714</v>
      </c>
      <c r="L101" s="156">
        <f>IF(RES_hhdet_fec!L101=0,0,RES_hhdet_fec!L101/0.086*1000000/RES_hhdet_num!L101)</f>
        <v>1661.1855074483069</v>
      </c>
      <c r="M101" s="156">
        <f>IF(RES_hhdet_fec!M101=0,0,RES_hhdet_fec!M101/0.086*1000000/RES_hhdet_num!M101)</f>
        <v>1690.3434984741514</v>
      </c>
      <c r="N101" s="156">
        <f>IF(RES_hhdet_fec!N101=0,0,RES_hhdet_fec!N101/0.086*1000000/RES_hhdet_num!N101)</f>
        <v>1684.663234223</v>
      </c>
      <c r="O101" s="156">
        <f>IF(RES_hhdet_fec!O101=0,0,RES_hhdet_fec!O101/0.086*1000000/RES_hhdet_num!O101)</f>
        <v>1665.5317941314293</v>
      </c>
      <c r="P101" s="156">
        <f>IF(RES_hhdet_fec!P101=0,0,RES_hhdet_fec!P101/0.086*1000000/RES_hhdet_num!P101)</f>
        <v>1708.1339175650519</v>
      </c>
      <c r="Q101" s="156">
        <f>IF(RES_hhdet_fec!Q101=0,0,RES_hhdet_fec!Q101/0.086*1000000/RES_hhdet_num!Q101)</f>
        <v>1689.1141924088063</v>
      </c>
    </row>
    <row r="102" spans="1:17" ht="12" customHeight="1" x14ac:dyDescent="0.3">
      <c r="A102" s="23" t="s">
        <v>57</v>
      </c>
      <c r="B102" s="156">
        <f>IF(RES_hhdet_fec!B102=0,0,RES_hhdet_fec!B102/0.086*1000000/RES_hhdet_num!B102)</f>
        <v>1873.1137482445943</v>
      </c>
      <c r="C102" s="156">
        <f>IF(RES_hhdet_fec!C102=0,0,RES_hhdet_fec!C102/0.086*1000000/RES_hhdet_num!C102)</f>
        <v>1926.6615273081029</v>
      </c>
      <c r="D102" s="156">
        <f>IF(RES_hhdet_fec!D102=0,0,RES_hhdet_fec!D102/0.086*1000000/RES_hhdet_num!D102)</f>
        <v>1918.6745541293894</v>
      </c>
      <c r="E102" s="156">
        <f>IF(RES_hhdet_fec!E102=0,0,RES_hhdet_fec!E102/0.086*1000000/RES_hhdet_num!E102)</f>
        <v>2023.5837071125939</v>
      </c>
      <c r="F102" s="156">
        <f>IF(RES_hhdet_fec!F102=0,0,RES_hhdet_fec!F102/0.086*1000000/RES_hhdet_num!F102)</f>
        <v>1999.1123786286882</v>
      </c>
      <c r="G102" s="156">
        <f>IF(RES_hhdet_fec!G102=0,0,RES_hhdet_fec!G102/0.086*1000000/RES_hhdet_num!G102)</f>
        <v>2076.8820751646222</v>
      </c>
      <c r="H102" s="156">
        <f>IF(RES_hhdet_fec!H102=0,0,RES_hhdet_fec!H102/0.086*1000000/RES_hhdet_num!H102)</f>
        <v>1944.5636881829278</v>
      </c>
      <c r="I102" s="156">
        <f>IF(RES_hhdet_fec!I102=0,0,RES_hhdet_fec!I102/0.086*1000000/RES_hhdet_num!I102)</f>
        <v>1969.0844891225863</v>
      </c>
      <c r="J102" s="156">
        <f>IF(RES_hhdet_fec!J102=0,0,RES_hhdet_fec!J102/0.086*1000000/RES_hhdet_num!J102)</f>
        <v>1794.2332413544909</v>
      </c>
      <c r="K102" s="156">
        <f>IF(RES_hhdet_fec!K102=0,0,RES_hhdet_fec!K102/0.086*1000000/RES_hhdet_num!K102)</f>
        <v>1785.96407694147</v>
      </c>
      <c r="L102" s="156">
        <f>IF(RES_hhdet_fec!L102=0,0,RES_hhdet_fec!L102/0.086*1000000/RES_hhdet_num!L102)</f>
        <v>1778.5187531489667</v>
      </c>
      <c r="M102" s="156">
        <f>IF(RES_hhdet_fec!M102=0,0,RES_hhdet_fec!M102/0.086*1000000/RES_hhdet_num!M102)</f>
        <v>1696.9705655921478</v>
      </c>
      <c r="N102" s="156">
        <f>IF(RES_hhdet_fec!N102=0,0,RES_hhdet_fec!N102/0.086*1000000/RES_hhdet_num!N102)</f>
        <v>1660.5757142070254</v>
      </c>
      <c r="O102" s="156">
        <f>IF(RES_hhdet_fec!O102=0,0,RES_hhdet_fec!O102/0.086*1000000/RES_hhdet_num!O102)</f>
        <v>1635.9670013290965</v>
      </c>
      <c r="P102" s="156">
        <f>IF(RES_hhdet_fec!P102=0,0,RES_hhdet_fec!P102/0.086*1000000/RES_hhdet_num!P102)</f>
        <v>1586.4299833504085</v>
      </c>
      <c r="Q102" s="156">
        <f>IF(RES_hhdet_fec!Q102=0,0,RES_hhdet_fec!Q102/0.086*1000000/RES_hhdet_num!Q102)</f>
        <v>1576.8286155787737</v>
      </c>
    </row>
    <row r="103" spans="1:17" ht="12" customHeight="1" x14ac:dyDescent="0.3">
      <c r="A103" s="29" t="s">
        <v>140</v>
      </c>
      <c r="B103" s="57">
        <f>IF(RES_hhdet_fec!B103=0,0,RES_hhdet_fec!B103/0.086*1000000/RES_hhdet_num!B103)</f>
        <v>985.05775995439512</v>
      </c>
      <c r="C103" s="57">
        <f>IF(RES_hhdet_fec!C103=0,0,RES_hhdet_fec!C103/0.086*1000000/RES_hhdet_num!C103)</f>
        <v>1004.167344063584</v>
      </c>
      <c r="D103" s="57">
        <f>IF(RES_hhdet_fec!D103=0,0,RES_hhdet_fec!D103/0.086*1000000/RES_hhdet_num!D103)</f>
        <v>1027.5152464647094</v>
      </c>
      <c r="E103" s="57">
        <f>IF(RES_hhdet_fec!E103=0,0,RES_hhdet_fec!E103/0.086*1000000/RES_hhdet_num!E103)</f>
        <v>1057.0885394974275</v>
      </c>
      <c r="F103" s="57">
        <f>IF(RES_hhdet_fec!F103=0,0,RES_hhdet_fec!F103/0.086*1000000/RES_hhdet_num!F103)</f>
        <v>1079.378444159888</v>
      </c>
      <c r="G103" s="57">
        <f>IF(RES_hhdet_fec!G103=0,0,RES_hhdet_fec!G103/0.086*1000000/RES_hhdet_num!G103)</f>
        <v>1061.4564138970741</v>
      </c>
      <c r="H103" s="57">
        <f>IF(RES_hhdet_fec!H103=0,0,RES_hhdet_fec!H103/0.086*1000000/RES_hhdet_num!H103)</f>
        <v>1075.3862677262682</v>
      </c>
      <c r="I103" s="57">
        <f>IF(RES_hhdet_fec!I103=0,0,RES_hhdet_fec!I103/0.086*1000000/RES_hhdet_num!I103)</f>
        <v>1038.9159204787063</v>
      </c>
      <c r="J103" s="57">
        <f>IF(RES_hhdet_fec!J103=0,0,RES_hhdet_fec!J103/0.086*1000000/RES_hhdet_num!J103)</f>
        <v>1036.0125410412518</v>
      </c>
      <c r="K103" s="57">
        <f>IF(RES_hhdet_fec!K103=0,0,RES_hhdet_fec!K103/0.086*1000000/RES_hhdet_num!K103)</f>
        <v>1028.9110111247339</v>
      </c>
      <c r="L103" s="57">
        <f>IF(RES_hhdet_fec!L103=0,0,RES_hhdet_fec!L103/0.086*1000000/RES_hhdet_num!L103)</f>
        <v>1061.8319987421844</v>
      </c>
      <c r="M103" s="57">
        <f>IF(RES_hhdet_fec!M103=0,0,RES_hhdet_fec!M103/0.086*1000000/RES_hhdet_num!M103)</f>
        <v>1014.9794178253006</v>
      </c>
      <c r="N103" s="57">
        <f>IF(RES_hhdet_fec!N103=0,0,RES_hhdet_fec!N103/0.086*1000000/RES_hhdet_num!N103)</f>
        <v>1031.0614325883346</v>
      </c>
      <c r="O103" s="57">
        <f>IF(RES_hhdet_fec!O103=0,0,RES_hhdet_fec!O103/0.086*1000000/RES_hhdet_num!O103)</f>
        <v>1043.1319351274669</v>
      </c>
      <c r="P103" s="57">
        <f>IF(RES_hhdet_fec!P103=0,0,RES_hhdet_fec!P103/0.086*1000000/RES_hhdet_num!P103)</f>
        <v>993.55488665887833</v>
      </c>
      <c r="Q103" s="57">
        <f>IF(RES_hhdet_fec!Q103=0,0,RES_hhdet_fec!Q103/0.086*1000000/RES_hhdet_num!Q103)</f>
        <v>1031.7181179829054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>
        <f>SUM(B106,B109,B111,B120)</f>
        <v>13370.942994340925</v>
      </c>
      <c r="C105" s="168">
        <f t="shared" ref="C105:Q105" si="20">SUM(C106,C109,C111,C120)</f>
        <v>13396.823575857246</v>
      </c>
      <c r="D105" s="168">
        <f t="shared" si="20"/>
        <v>13289.640957253723</v>
      </c>
      <c r="E105" s="168">
        <f t="shared" si="20"/>
        <v>13576.740107527885</v>
      </c>
      <c r="F105" s="168">
        <f t="shared" si="20"/>
        <v>13871.452168412301</v>
      </c>
      <c r="G105" s="168">
        <f t="shared" si="20"/>
        <v>12077.880302320733</v>
      </c>
      <c r="H105" s="168">
        <f t="shared" si="20"/>
        <v>12014.804380513304</v>
      </c>
      <c r="I105" s="168">
        <f t="shared" si="20"/>
        <v>10792.856726283419</v>
      </c>
      <c r="J105" s="168">
        <f t="shared" si="20"/>
        <v>10767.763633980059</v>
      </c>
      <c r="K105" s="168">
        <f t="shared" si="20"/>
        <v>10961.314140777893</v>
      </c>
      <c r="L105" s="168">
        <f t="shared" si="20"/>
        <v>11281.465129679018</v>
      </c>
      <c r="M105" s="168">
        <f t="shared" si="20"/>
        <v>10147.437736359181</v>
      </c>
      <c r="N105" s="168">
        <f t="shared" si="20"/>
        <v>10455.627925701852</v>
      </c>
      <c r="O105" s="168">
        <f t="shared" si="20"/>
        <v>10290.939279828688</v>
      </c>
      <c r="P105" s="168">
        <f t="shared" si="20"/>
        <v>9412.8756492253506</v>
      </c>
      <c r="Q105" s="168">
        <f t="shared" si="20"/>
        <v>9895.4466226549321</v>
      </c>
    </row>
    <row r="106" spans="1:17" ht="12.9" customHeight="1" x14ac:dyDescent="0.3">
      <c r="A106" s="158" t="s">
        <v>65</v>
      </c>
      <c r="B106" s="157">
        <f t="shared" ref="B106" si="21">SUM(B107:B108)</f>
        <v>9949.403244280722</v>
      </c>
      <c r="C106" s="157">
        <f t="shared" ref="C106:Q106" si="22">SUM(C107:C108)</f>
        <v>9950.776253379363</v>
      </c>
      <c r="D106" s="157">
        <f t="shared" si="22"/>
        <v>9893.5181800085866</v>
      </c>
      <c r="E106" s="157">
        <f t="shared" si="22"/>
        <v>10034.529064183866</v>
      </c>
      <c r="F106" s="157">
        <f t="shared" si="22"/>
        <v>10343.387476689501</v>
      </c>
      <c r="G106" s="157">
        <f t="shared" si="22"/>
        <v>8643.2496429052953</v>
      </c>
      <c r="H106" s="157">
        <f t="shared" si="22"/>
        <v>8655.6142370564376</v>
      </c>
      <c r="I106" s="157">
        <f t="shared" si="22"/>
        <v>7382.9003290101045</v>
      </c>
      <c r="J106" s="157">
        <f t="shared" si="22"/>
        <v>7502.6044057256013</v>
      </c>
      <c r="K106" s="157">
        <f t="shared" si="22"/>
        <v>7573.0899020473007</v>
      </c>
      <c r="L106" s="157">
        <f t="shared" si="22"/>
        <v>7933.9618880975804</v>
      </c>
      <c r="M106" s="157">
        <f t="shared" si="22"/>
        <v>6838.7278530960766</v>
      </c>
      <c r="N106" s="157">
        <f t="shared" si="22"/>
        <v>7005.4746923892226</v>
      </c>
      <c r="O106" s="157">
        <f t="shared" si="22"/>
        <v>6830.903109335849</v>
      </c>
      <c r="P106" s="157">
        <f t="shared" si="22"/>
        <v>5990.0560585932144</v>
      </c>
      <c r="Q106" s="157">
        <f t="shared" si="22"/>
        <v>6372.7371109928263</v>
      </c>
    </row>
    <row r="107" spans="1:17" ht="12" customHeight="1" x14ac:dyDescent="0.3">
      <c r="A107" s="23" t="s">
        <v>153</v>
      </c>
      <c r="B107" s="156">
        <f>IF(RES_hhdet_fec!B107=0,0,RES_hhdet_fec!B107/0.086*1000000/RES_hhdet_num!B$105)</f>
        <v>9920.1121648764747</v>
      </c>
      <c r="C107" s="156">
        <f>IF(RES_hhdet_fec!C107=0,0,RES_hhdet_fec!C107/0.086*1000000/RES_hhdet_num!C$105)</f>
        <v>9919.9361209636427</v>
      </c>
      <c r="D107" s="156">
        <f>IF(RES_hhdet_fec!D107=0,0,RES_hhdet_fec!D107/0.086*1000000/RES_hhdet_num!D$105)</f>
        <v>9860.8003800445822</v>
      </c>
      <c r="E107" s="156">
        <f>IF(RES_hhdet_fec!E107=0,0,RES_hhdet_fec!E107/0.086*1000000/RES_hhdet_num!E$105)</f>
        <v>9988.6577030851749</v>
      </c>
      <c r="F107" s="156">
        <f>IF(RES_hhdet_fec!F107=0,0,RES_hhdet_fec!F107/0.086*1000000/RES_hhdet_num!F$105)</f>
        <v>10300.859562791526</v>
      </c>
      <c r="G107" s="156">
        <f>IF(RES_hhdet_fec!G107=0,0,RES_hhdet_fec!G107/0.086*1000000/RES_hhdet_num!G$105)</f>
        <v>8605.5968201015421</v>
      </c>
      <c r="H107" s="156">
        <f>IF(RES_hhdet_fec!H107=0,0,RES_hhdet_fec!H107/0.086*1000000/RES_hhdet_num!H$105)</f>
        <v>8616.2549352875594</v>
      </c>
      <c r="I107" s="156">
        <f>IF(RES_hhdet_fec!I107=0,0,RES_hhdet_fec!I107/0.086*1000000/RES_hhdet_num!I$105)</f>
        <v>7341.255239628018</v>
      </c>
      <c r="J107" s="156">
        <f>IF(RES_hhdet_fec!J107=0,0,RES_hhdet_fec!J107/0.086*1000000/RES_hhdet_num!J$105)</f>
        <v>7468.2202464473721</v>
      </c>
      <c r="K107" s="156">
        <f>IF(RES_hhdet_fec!K107=0,0,RES_hhdet_fec!K107/0.086*1000000/RES_hhdet_num!K$105)</f>
        <v>7536.9387883490253</v>
      </c>
      <c r="L107" s="156">
        <f>IF(RES_hhdet_fec!L107=0,0,RES_hhdet_fec!L107/0.086*1000000/RES_hhdet_num!L$105)</f>
        <v>7893.06432231289</v>
      </c>
      <c r="M107" s="156">
        <f>IF(RES_hhdet_fec!M107=0,0,RES_hhdet_fec!M107/0.086*1000000/RES_hhdet_num!M$105)</f>
        <v>6806.6962917163082</v>
      </c>
      <c r="N107" s="156">
        <f>IF(RES_hhdet_fec!N107=0,0,RES_hhdet_fec!N107/0.086*1000000/RES_hhdet_num!N$105)</f>
        <v>6969.1432492990389</v>
      </c>
      <c r="O107" s="156">
        <f>IF(RES_hhdet_fec!O107=0,0,RES_hhdet_fec!O107/0.086*1000000/RES_hhdet_num!O$105)</f>
        <v>6798.5422417140799</v>
      </c>
      <c r="P107" s="156">
        <f>IF(RES_hhdet_fec!P107=0,0,RES_hhdet_fec!P107/0.086*1000000/RES_hhdet_num!P$105)</f>
        <v>5962.7485395679396</v>
      </c>
      <c r="Q107" s="156">
        <f>IF(RES_hhdet_fec!Q107=0,0,RES_hhdet_fec!Q107/0.086*1000000/RES_hhdet_num!Q$105)</f>
        <v>6339.3333507467078</v>
      </c>
    </row>
    <row r="108" spans="1:17" ht="12" customHeight="1" x14ac:dyDescent="0.3">
      <c r="A108" s="23" t="s">
        <v>60</v>
      </c>
      <c r="B108" s="156">
        <f>IF(RES_hhdet_fec!B108=0,0,RES_hhdet_fec!B108/0.086*1000000/RES_hhdet_num!B$105)</f>
        <v>29.29107940424819</v>
      </c>
      <c r="C108" s="156">
        <f>IF(RES_hhdet_fec!C108=0,0,RES_hhdet_fec!C108/0.086*1000000/RES_hhdet_num!C$105)</f>
        <v>30.840132415720309</v>
      </c>
      <c r="D108" s="156">
        <f>IF(RES_hhdet_fec!D108=0,0,RES_hhdet_fec!D108/0.086*1000000/RES_hhdet_num!D$105)</f>
        <v>32.717799964004257</v>
      </c>
      <c r="E108" s="156">
        <f>IF(RES_hhdet_fec!E108=0,0,RES_hhdet_fec!E108/0.086*1000000/RES_hhdet_num!E$105)</f>
        <v>45.871361098691068</v>
      </c>
      <c r="F108" s="156">
        <f>IF(RES_hhdet_fec!F108=0,0,RES_hhdet_fec!F108/0.086*1000000/RES_hhdet_num!F$105)</f>
        <v>42.52791389797553</v>
      </c>
      <c r="G108" s="156">
        <f>IF(RES_hhdet_fec!G108=0,0,RES_hhdet_fec!G108/0.086*1000000/RES_hhdet_num!G$105)</f>
        <v>37.652822803752819</v>
      </c>
      <c r="H108" s="156">
        <f>IF(RES_hhdet_fec!H108=0,0,RES_hhdet_fec!H108/0.086*1000000/RES_hhdet_num!H$105)</f>
        <v>39.359301768877906</v>
      </c>
      <c r="I108" s="156">
        <f>IF(RES_hhdet_fec!I108=0,0,RES_hhdet_fec!I108/0.086*1000000/RES_hhdet_num!I$105)</f>
        <v>41.645089382086937</v>
      </c>
      <c r="J108" s="156">
        <f>IF(RES_hhdet_fec!J108=0,0,RES_hhdet_fec!J108/0.086*1000000/RES_hhdet_num!J$105)</f>
        <v>34.384159278229482</v>
      </c>
      <c r="K108" s="156">
        <f>IF(RES_hhdet_fec!K108=0,0,RES_hhdet_fec!K108/0.086*1000000/RES_hhdet_num!K$105)</f>
        <v>36.151113698274926</v>
      </c>
      <c r="L108" s="156">
        <f>IF(RES_hhdet_fec!L108=0,0,RES_hhdet_fec!L108/0.086*1000000/RES_hhdet_num!L$105)</f>
        <v>40.897565784690535</v>
      </c>
      <c r="M108" s="156">
        <f>IF(RES_hhdet_fec!M108=0,0,RES_hhdet_fec!M108/0.086*1000000/RES_hhdet_num!M$105)</f>
        <v>32.031561379768263</v>
      </c>
      <c r="N108" s="156">
        <f>IF(RES_hhdet_fec!N108=0,0,RES_hhdet_fec!N108/0.086*1000000/RES_hhdet_num!N$105)</f>
        <v>36.331443090183456</v>
      </c>
      <c r="O108" s="156">
        <f>IF(RES_hhdet_fec!O108=0,0,RES_hhdet_fec!O108/0.086*1000000/RES_hhdet_num!O$105)</f>
        <v>32.36086762176879</v>
      </c>
      <c r="P108" s="156">
        <f>IF(RES_hhdet_fec!P108=0,0,RES_hhdet_fec!P108/0.086*1000000/RES_hhdet_num!P$105)</f>
        <v>27.307519025274505</v>
      </c>
      <c r="Q108" s="156">
        <f>IF(RES_hhdet_fec!Q108=0,0,RES_hhdet_fec!Q108/0.086*1000000/RES_hhdet_num!Q$105)</f>
        <v>33.403760246118416</v>
      </c>
    </row>
    <row r="109" spans="1:17" ht="12.9" customHeight="1" x14ac:dyDescent="0.3">
      <c r="A109" s="158" t="s">
        <v>112</v>
      </c>
      <c r="B109" s="157">
        <f t="shared" ref="B109:Q109" si="23">B110</f>
        <v>17.402524265725457</v>
      </c>
      <c r="C109" s="157">
        <f t="shared" si="23"/>
        <v>17.698833260604108</v>
      </c>
      <c r="D109" s="157">
        <f t="shared" si="23"/>
        <v>17.623006763011198</v>
      </c>
      <c r="E109" s="157">
        <f t="shared" si="23"/>
        <v>17.327565982231231</v>
      </c>
      <c r="F109" s="157">
        <f t="shared" si="23"/>
        <v>18.019899861647428</v>
      </c>
      <c r="G109" s="157">
        <f t="shared" si="23"/>
        <v>26.928861428429787</v>
      </c>
      <c r="H109" s="157">
        <f t="shared" si="23"/>
        <v>29.215225797851563</v>
      </c>
      <c r="I109" s="157">
        <f t="shared" si="23"/>
        <v>33.028687340800055</v>
      </c>
      <c r="J109" s="157">
        <f t="shared" si="23"/>
        <v>37.815891632059291</v>
      </c>
      <c r="K109" s="157">
        <f t="shared" si="23"/>
        <v>40.192556192626775</v>
      </c>
      <c r="L109" s="157">
        <f t="shared" si="23"/>
        <v>43.678872552577168</v>
      </c>
      <c r="M109" s="157">
        <f t="shared" si="23"/>
        <v>43.94580299380597</v>
      </c>
      <c r="N109" s="157">
        <f t="shared" si="23"/>
        <v>50.782338271623395</v>
      </c>
      <c r="O109" s="157">
        <f t="shared" si="23"/>
        <v>51.669353135917341</v>
      </c>
      <c r="P109" s="157">
        <f t="shared" si="23"/>
        <v>51.293661925030875</v>
      </c>
      <c r="Q109" s="157">
        <f t="shared" si="23"/>
        <v>54.063595257656701</v>
      </c>
    </row>
    <row r="110" spans="1:17" ht="12" customHeight="1" x14ac:dyDescent="0.3">
      <c r="A110" s="23" t="s">
        <v>60</v>
      </c>
      <c r="B110" s="156">
        <f>IF(RES_hhdet_fec!B110=0,0,RES_hhdet_fec!B110/0.086*1000000/RES_hhdet_num!B$105)</f>
        <v>17.402524265725457</v>
      </c>
      <c r="C110" s="156">
        <f>IF(RES_hhdet_fec!C110=0,0,RES_hhdet_fec!C110/0.086*1000000/RES_hhdet_num!C$105)</f>
        <v>17.698833260604108</v>
      </c>
      <c r="D110" s="156">
        <f>IF(RES_hhdet_fec!D110=0,0,RES_hhdet_fec!D110/0.086*1000000/RES_hhdet_num!D$105)</f>
        <v>17.623006763011198</v>
      </c>
      <c r="E110" s="156">
        <f>IF(RES_hhdet_fec!E110=0,0,RES_hhdet_fec!E110/0.086*1000000/RES_hhdet_num!E$105)</f>
        <v>17.327565982231231</v>
      </c>
      <c r="F110" s="156">
        <f>IF(RES_hhdet_fec!F110=0,0,RES_hhdet_fec!F110/0.086*1000000/RES_hhdet_num!F$105)</f>
        <v>18.019899861647428</v>
      </c>
      <c r="G110" s="156">
        <f>IF(RES_hhdet_fec!G110=0,0,RES_hhdet_fec!G110/0.086*1000000/RES_hhdet_num!G$105)</f>
        <v>26.928861428429787</v>
      </c>
      <c r="H110" s="156">
        <f>IF(RES_hhdet_fec!H110=0,0,RES_hhdet_fec!H110/0.086*1000000/RES_hhdet_num!H$105)</f>
        <v>29.215225797851563</v>
      </c>
      <c r="I110" s="156">
        <f>IF(RES_hhdet_fec!I110=0,0,RES_hhdet_fec!I110/0.086*1000000/RES_hhdet_num!I$105)</f>
        <v>33.028687340800055</v>
      </c>
      <c r="J110" s="156">
        <f>IF(RES_hhdet_fec!J110=0,0,RES_hhdet_fec!J110/0.086*1000000/RES_hhdet_num!J$105)</f>
        <v>37.815891632059291</v>
      </c>
      <c r="K110" s="156">
        <f>IF(RES_hhdet_fec!K110=0,0,RES_hhdet_fec!K110/0.086*1000000/RES_hhdet_num!K$105)</f>
        <v>40.192556192626775</v>
      </c>
      <c r="L110" s="156">
        <f>IF(RES_hhdet_fec!L110=0,0,RES_hhdet_fec!L110/0.086*1000000/RES_hhdet_num!L$105)</f>
        <v>43.678872552577168</v>
      </c>
      <c r="M110" s="156">
        <f>IF(RES_hhdet_fec!M110=0,0,RES_hhdet_fec!M110/0.086*1000000/RES_hhdet_num!M$105)</f>
        <v>43.94580299380597</v>
      </c>
      <c r="N110" s="156">
        <f>IF(RES_hhdet_fec!N110=0,0,RES_hhdet_fec!N110/0.086*1000000/RES_hhdet_num!N$105)</f>
        <v>50.782338271623395</v>
      </c>
      <c r="O110" s="156">
        <f>IF(RES_hhdet_fec!O110=0,0,RES_hhdet_fec!O110/0.086*1000000/RES_hhdet_num!O$105)</f>
        <v>51.669353135917341</v>
      </c>
      <c r="P110" s="156">
        <f>IF(RES_hhdet_fec!P110=0,0,RES_hhdet_fec!P110/0.086*1000000/RES_hhdet_num!P$105)</f>
        <v>51.293661925030875</v>
      </c>
      <c r="Q110" s="156">
        <f>IF(RES_hhdet_fec!Q110=0,0,RES_hhdet_fec!Q110/0.086*1000000/RES_hhdet_num!Q$105)</f>
        <v>54.063595257656701</v>
      </c>
    </row>
    <row r="111" spans="1:17" ht="12" customHeight="1" x14ac:dyDescent="0.3">
      <c r="A111" s="158" t="s">
        <v>63</v>
      </c>
      <c r="B111" s="157">
        <f>IF(RES_hhdet_fec!B111=0,0,RES_hhdet_fec!B111/0.086*1000000/RES_hhdet_num!B$105)</f>
        <v>2193.9307842155531</v>
      </c>
      <c r="C111" s="157">
        <f>IF(RES_hhdet_fec!C111=0,0,RES_hhdet_fec!C111/0.086*1000000/RES_hhdet_num!C$105)</f>
        <v>2231.0405144205265</v>
      </c>
      <c r="D111" s="157">
        <f>IF(RES_hhdet_fec!D111=0,0,RES_hhdet_fec!D111/0.086*1000000/RES_hhdet_num!D$105)</f>
        <v>2195.5118172254547</v>
      </c>
      <c r="E111" s="157">
        <f>IF(RES_hhdet_fec!E111=0,0,RES_hhdet_fec!E111/0.086*1000000/RES_hhdet_num!E$105)</f>
        <v>2297.5376255793326</v>
      </c>
      <c r="F111" s="157">
        <f>IF(RES_hhdet_fec!F111=0,0,RES_hhdet_fec!F111/0.086*1000000/RES_hhdet_num!F$105)</f>
        <v>2306.840542717167</v>
      </c>
      <c r="G111" s="157">
        <f>IF(RES_hhdet_fec!G111=0,0,RES_hhdet_fec!G111/0.086*1000000/RES_hhdet_num!G$105)</f>
        <v>2165.8453934860095</v>
      </c>
      <c r="H111" s="157">
        <f>IF(RES_hhdet_fec!H111=0,0,RES_hhdet_fec!H111/0.086*1000000/RES_hhdet_num!H$105)</f>
        <v>2194.4500481654131</v>
      </c>
      <c r="I111" s="157">
        <f>IF(RES_hhdet_fec!I111=0,0,RES_hhdet_fec!I111/0.086*1000000/RES_hhdet_num!I$105)</f>
        <v>2216.0048252134734</v>
      </c>
      <c r="J111" s="157">
        <f>IF(RES_hhdet_fec!J111=0,0,RES_hhdet_fec!J111/0.086*1000000/RES_hhdet_num!J$105)</f>
        <v>2142.9198370708314</v>
      </c>
      <c r="K111" s="157">
        <f>IF(RES_hhdet_fec!K111=0,0,RES_hhdet_fec!K111/0.086*1000000/RES_hhdet_num!K$105)</f>
        <v>2245.1462572408714</v>
      </c>
      <c r="L111" s="157">
        <f>IF(RES_hhdet_fec!L111=0,0,RES_hhdet_fec!L111/0.086*1000000/RES_hhdet_num!L$105)</f>
        <v>2212.1583277440195</v>
      </c>
      <c r="M111" s="157">
        <f>IF(RES_hhdet_fec!M111=0,0,RES_hhdet_fec!M111/0.086*1000000/RES_hhdet_num!M$105)</f>
        <v>2204.0258056670823</v>
      </c>
      <c r="N111" s="157">
        <f>IF(RES_hhdet_fec!N111=0,0,RES_hhdet_fec!N111/0.086*1000000/RES_hhdet_num!N$105)</f>
        <v>2332.9763360871011</v>
      </c>
      <c r="O111" s="157">
        <f>IF(RES_hhdet_fec!O111=0,0,RES_hhdet_fec!O111/0.086*1000000/RES_hhdet_num!O$105)</f>
        <v>2337.3026681242404</v>
      </c>
      <c r="P111" s="157">
        <f>IF(RES_hhdet_fec!P111=0,0,RES_hhdet_fec!P111/0.086*1000000/RES_hhdet_num!P$105)</f>
        <v>2335.4018816049079</v>
      </c>
      <c r="Q111" s="157">
        <f>IF(RES_hhdet_fec!Q111=0,0,RES_hhdet_fec!Q111/0.086*1000000/RES_hhdet_num!Q$105)</f>
        <v>2423.3065729914324</v>
      </c>
    </row>
    <row r="112" spans="1:17" ht="12" customHeight="1" x14ac:dyDescent="0.3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3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3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3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3">
      <c r="A116" s="163" t="s">
        <v>142</v>
      </c>
      <c r="B116" s="162">
        <f>IF(RES_hhdet_fec!B116=0,0,RES_hhdet_fec!B116/0.086*1000000/RES_hhdet_num!B116)</f>
        <v>2198.6998316882632</v>
      </c>
      <c r="C116" s="162">
        <f>IF(RES_hhdet_fec!C116=0,0,RES_hhdet_fec!C116/0.086*1000000/RES_hhdet_num!C116)</f>
        <v>2235.6987207847324</v>
      </c>
      <c r="D116" s="162">
        <f>IF(RES_hhdet_fec!D116=0,0,RES_hhdet_fec!D116/0.086*1000000/RES_hhdet_num!D116)</f>
        <v>2199.3484778254769</v>
      </c>
      <c r="E116" s="162">
        <f>IF(RES_hhdet_fec!E116=0,0,RES_hhdet_fec!E116/0.086*1000000/RES_hhdet_num!E116)</f>
        <v>2302.6139870904708</v>
      </c>
      <c r="F116" s="162">
        <f>IF(RES_hhdet_fec!F116=0,0,RES_hhdet_fec!F116/0.086*1000000/RES_hhdet_num!F116)</f>
        <v>2313.045911778212</v>
      </c>
      <c r="G116" s="162">
        <f>IF(RES_hhdet_fec!G116=0,0,RES_hhdet_fec!G116/0.086*1000000/RES_hhdet_num!G116)</f>
        <v>2175.0488186984644</v>
      </c>
      <c r="H116" s="162">
        <f>IF(RES_hhdet_fec!H116=0,0,RES_hhdet_fec!H116/0.086*1000000/RES_hhdet_num!H116)</f>
        <v>2205.1410067789561</v>
      </c>
      <c r="I116" s="162">
        <f>IF(RES_hhdet_fec!I116=0,0,RES_hhdet_fec!I116/0.086*1000000/RES_hhdet_num!I116)</f>
        <v>2235.2717758833132</v>
      </c>
      <c r="J116" s="162">
        <f>IF(RES_hhdet_fec!J116=0,0,RES_hhdet_fec!J116/0.086*1000000/RES_hhdet_num!J116)</f>
        <v>2164.2945754950297</v>
      </c>
      <c r="K116" s="162">
        <f>IF(RES_hhdet_fec!K116=0,0,RES_hhdet_fec!K116/0.086*1000000/RES_hhdet_num!K116)</f>
        <v>2273.0987648703244</v>
      </c>
      <c r="L116" s="162">
        <f>IF(RES_hhdet_fec!L116=0,0,RES_hhdet_fec!L116/0.086*1000000/RES_hhdet_num!L116)</f>
        <v>2245.1866806118946</v>
      </c>
      <c r="M116" s="162">
        <f>IF(RES_hhdet_fec!M116=0,0,RES_hhdet_fec!M116/0.086*1000000/RES_hhdet_num!M116)</f>
        <v>2234.4807073033817</v>
      </c>
      <c r="N116" s="162">
        <f>IF(RES_hhdet_fec!N116=0,0,RES_hhdet_fec!N116/0.086*1000000/RES_hhdet_num!N116)</f>
        <v>2385.6579181306897</v>
      </c>
      <c r="O116" s="162">
        <f>IF(RES_hhdet_fec!O116=0,0,RES_hhdet_fec!O116/0.086*1000000/RES_hhdet_num!O116)</f>
        <v>2391.0088710204795</v>
      </c>
      <c r="P116" s="162">
        <f>IF(RES_hhdet_fec!P116=0,0,RES_hhdet_fec!P116/0.086*1000000/RES_hhdet_num!P116)</f>
        <v>2397.9865627741283</v>
      </c>
      <c r="Q116" s="162">
        <f>IF(RES_hhdet_fec!Q116=0,0,RES_hhdet_fec!Q116/0.086*1000000/RES_hhdet_num!Q116)</f>
        <v>2498.4949708661065</v>
      </c>
    </row>
    <row r="117" spans="1:17" ht="12" customHeight="1" x14ac:dyDescent="0.3">
      <c r="A117" s="161" t="s">
        <v>141</v>
      </c>
      <c r="B117" s="160">
        <f>IF(RES_hhdet_fec!B117=0,0,RES_hhdet_fec!B117/0.086*1000000/RES_hhdet_num!B117)</f>
        <v>1915.6663265786892</v>
      </c>
      <c r="C117" s="160">
        <f>IF(RES_hhdet_fec!C117=0,0,RES_hhdet_fec!C117/0.086*1000000/RES_hhdet_num!C117)</f>
        <v>1956.6789653897611</v>
      </c>
      <c r="D117" s="160">
        <f>IF(RES_hhdet_fec!D117=0,0,RES_hhdet_fec!D117/0.086*1000000/RES_hhdet_num!D117)</f>
        <v>1953.4200993479799</v>
      </c>
      <c r="E117" s="160">
        <f>IF(RES_hhdet_fec!E117=0,0,RES_hhdet_fec!E117/0.086*1000000/RES_hhdet_num!E117)</f>
        <v>2005.4951098023662</v>
      </c>
      <c r="F117" s="160">
        <f>IF(RES_hhdet_fec!F117=0,0,RES_hhdet_fec!F117/0.086*1000000/RES_hhdet_num!F117)</f>
        <v>1998.141977863532</v>
      </c>
      <c r="G117" s="160">
        <f>IF(RES_hhdet_fec!G117=0,0,RES_hhdet_fec!G117/0.086*1000000/RES_hhdet_num!G117)</f>
        <v>1815.9811364257325</v>
      </c>
      <c r="H117" s="160">
        <f>IF(RES_hhdet_fec!H117=0,0,RES_hhdet_fec!H117/0.086*1000000/RES_hhdet_num!H117)</f>
        <v>1868.3077545815538</v>
      </c>
      <c r="I117" s="160">
        <f>IF(RES_hhdet_fec!I117=0,0,RES_hhdet_fec!I117/0.086*1000000/RES_hhdet_num!I117)</f>
        <v>1813.8064054790898</v>
      </c>
      <c r="J117" s="160">
        <f>IF(RES_hhdet_fec!J117=0,0,RES_hhdet_fec!J117/0.086*1000000/RES_hhdet_num!J117)</f>
        <v>1820.5725234436168</v>
      </c>
      <c r="K117" s="160">
        <f>IF(RES_hhdet_fec!K117=0,0,RES_hhdet_fec!K117/0.086*1000000/RES_hhdet_num!K117)</f>
        <v>1936.4938681290853</v>
      </c>
      <c r="L117" s="160">
        <f>IF(RES_hhdet_fec!L117=0,0,RES_hhdet_fec!L117/0.086*1000000/RES_hhdet_num!L117)</f>
        <v>1940.9127699261958</v>
      </c>
      <c r="M117" s="160">
        <f>IF(RES_hhdet_fec!M117=0,0,RES_hhdet_fec!M117/0.086*1000000/RES_hhdet_num!M117)</f>
        <v>2001.8596746981416</v>
      </c>
      <c r="N117" s="160">
        <f>IF(RES_hhdet_fec!N117=0,0,RES_hhdet_fec!N117/0.086*1000000/RES_hhdet_num!N117)</f>
        <v>2029.4430998308535</v>
      </c>
      <c r="O117" s="160">
        <f>IF(RES_hhdet_fec!O117=0,0,RES_hhdet_fec!O117/0.086*1000000/RES_hhdet_num!O117)</f>
        <v>2058.0485298488843</v>
      </c>
      <c r="P117" s="160">
        <f>IF(RES_hhdet_fec!P117=0,0,RES_hhdet_fec!P117/0.086*1000000/RES_hhdet_num!P117)</f>
        <v>2048.9119053367385</v>
      </c>
      <c r="Q117" s="160">
        <f>IF(RES_hhdet_fec!Q117=0,0,RES_hhdet_fec!Q117/0.086*1000000/RES_hhdet_num!Q117)</f>
        <v>2106.006306890652</v>
      </c>
    </row>
    <row r="118" spans="1:17" ht="12" customHeight="1" x14ac:dyDescent="0.3">
      <c r="A118" s="148" t="s">
        <v>60</v>
      </c>
      <c r="B118" s="156">
        <f>IF(RES_hhdet_fec!B118=0,0,RES_hhdet_fec!B118/0.086*1000000/RES_hhdet_num!B117)</f>
        <v>1399.5720117828907</v>
      </c>
      <c r="C118" s="156">
        <f>IF(RES_hhdet_fec!C118=0,0,RES_hhdet_fec!C118/0.086*1000000/RES_hhdet_num!C117)</f>
        <v>1454.575289819629</v>
      </c>
      <c r="D118" s="156">
        <f>IF(RES_hhdet_fec!D118=0,0,RES_hhdet_fec!D118/0.086*1000000/RES_hhdet_num!D117)</f>
        <v>1455.4280438412363</v>
      </c>
      <c r="E118" s="156">
        <f>IF(RES_hhdet_fec!E118=0,0,RES_hhdet_fec!E118/0.086*1000000/RES_hhdet_num!E117)</f>
        <v>1507.1637683144268</v>
      </c>
      <c r="F118" s="156">
        <f>IF(RES_hhdet_fec!F118=0,0,RES_hhdet_fec!F118/0.086*1000000/RES_hhdet_num!F117)</f>
        <v>1488.3847879586938</v>
      </c>
      <c r="G118" s="156">
        <f>IF(RES_hhdet_fec!G118=0,0,RES_hhdet_fec!G118/0.086*1000000/RES_hhdet_num!G117)</f>
        <v>1257.8407849307562</v>
      </c>
      <c r="H118" s="156">
        <f>IF(RES_hhdet_fec!H118=0,0,RES_hhdet_fec!H118/0.086*1000000/RES_hhdet_num!H117)</f>
        <v>1304.1065622771978</v>
      </c>
      <c r="I118" s="156">
        <f>IF(RES_hhdet_fec!I118=0,0,RES_hhdet_fec!I118/0.086*1000000/RES_hhdet_num!I117)</f>
        <v>1025.2010038861979</v>
      </c>
      <c r="J118" s="156">
        <f>IF(RES_hhdet_fec!J118=0,0,RES_hhdet_fec!J118/0.086*1000000/RES_hhdet_num!J117)</f>
        <v>994.78709971464787</v>
      </c>
      <c r="K118" s="156">
        <f>IF(RES_hhdet_fec!K118=0,0,RES_hhdet_fec!K118/0.086*1000000/RES_hhdet_num!K117)</f>
        <v>1123.6140225139895</v>
      </c>
      <c r="L118" s="156">
        <f>IF(RES_hhdet_fec!L118=0,0,RES_hhdet_fec!L118/0.086*1000000/RES_hhdet_num!L117)</f>
        <v>1056.9175773786271</v>
      </c>
      <c r="M118" s="156">
        <f>IF(RES_hhdet_fec!M118=0,0,RES_hhdet_fec!M118/0.086*1000000/RES_hhdet_num!M117)</f>
        <v>1169.2152378980404</v>
      </c>
      <c r="N118" s="156">
        <f>IF(RES_hhdet_fec!N118=0,0,RES_hhdet_fec!N118/0.086*1000000/RES_hhdet_num!N117)</f>
        <v>1147.2016325605405</v>
      </c>
      <c r="O118" s="156">
        <f>IF(RES_hhdet_fec!O118=0,0,RES_hhdet_fec!O118/0.086*1000000/RES_hhdet_num!O117)</f>
        <v>1158.7526567814436</v>
      </c>
      <c r="P118" s="156">
        <f>IF(RES_hhdet_fec!P118=0,0,RES_hhdet_fec!P118/0.086*1000000/RES_hhdet_num!P117)</f>
        <v>1163.5092975428231</v>
      </c>
      <c r="Q118" s="156">
        <f>IF(RES_hhdet_fec!Q118=0,0,RES_hhdet_fec!Q118/0.086*1000000/RES_hhdet_num!Q117)</f>
        <v>1246.8483920025687</v>
      </c>
    </row>
    <row r="119" spans="1:17" ht="12" customHeight="1" x14ac:dyDescent="0.3">
      <c r="A119" s="148" t="s">
        <v>59</v>
      </c>
      <c r="B119" s="156">
        <f>IF(RES_hhdet_fec!B119=0,0,RES_hhdet_fec!B119/0.086*1000000/RES_hhdet_num!B117)</f>
        <v>516.09431479579871</v>
      </c>
      <c r="C119" s="156">
        <f>IF(RES_hhdet_fec!C119=0,0,RES_hhdet_fec!C119/0.086*1000000/RES_hhdet_num!C117)</f>
        <v>502.10367557013228</v>
      </c>
      <c r="D119" s="156">
        <f>IF(RES_hhdet_fec!D119=0,0,RES_hhdet_fec!D119/0.086*1000000/RES_hhdet_num!D117)</f>
        <v>497.99205550674367</v>
      </c>
      <c r="E119" s="156">
        <f>IF(RES_hhdet_fec!E119=0,0,RES_hhdet_fec!E119/0.086*1000000/RES_hhdet_num!E117)</f>
        <v>498.33134148793931</v>
      </c>
      <c r="F119" s="156">
        <f>IF(RES_hhdet_fec!F119=0,0,RES_hhdet_fec!F119/0.086*1000000/RES_hhdet_num!F117)</f>
        <v>509.75718990483779</v>
      </c>
      <c r="G119" s="156">
        <f>IF(RES_hhdet_fec!G119=0,0,RES_hhdet_fec!G119/0.086*1000000/RES_hhdet_num!G117)</f>
        <v>558.14035149497658</v>
      </c>
      <c r="H119" s="156">
        <f>IF(RES_hhdet_fec!H119=0,0,RES_hhdet_fec!H119/0.086*1000000/RES_hhdet_num!H117)</f>
        <v>564.20119230435603</v>
      </c>
      <c r="I119" s="156">
        <f>IF(RES_hhdet_fec!I119=0,0,RES_hhdet_fec!I119/0.086*1000000/RES_hhdet_num!I117)</f>
        <v>788.60540159289155</v>
      </c>
      <c r="J119" s="156">
        <f>IF(RES_hhdet_fec!J119=0,0,RES_hhdet_fec!J119/0.086*1000000/RES_hhdet_num!J117)</f>
        <v>825.78542372896891</v>
      </c>
      <c r="K119" s="156">
        <f>IF(RES_hhdet_fec!K119=0,0,RES_hhdet_fec!K119/0.086*1000000/RES_hhdet_num!K117)</f>
        <v>812.87984561509552</v>
      </c>
      <c r="L119" s="156">
        <f>IF(RES_hhdet_fec!L119=0,0,RES_hhdet_fec!L119/0.086*1000000/RES_hhdet_num!L117)</f>
        <v>883.99519254756865</v>
      </c>
      <c r="M119" s="156">
        <f>IF(RES_hhdet_fec!M119=0,0,RES_hhdet_fec!M119/0.086*1000000/RES_hhdet_num!M117)</f>
        <v>832.64443680010106</v>
      </c>
      <c r="N119" s="156">
        <f>IF(RES_hhdet_fec!N119=0,0,RES_hhdet_fec!N119/0.086*1000000/RES_hhdet_num!N117)</f>
        <v>882.24146727031302</v>
      </c>
      <c r="O119" s="156">
        <f>IF(RES_hhdet_fec!O119=0,0,RES_hhdet_fec!O119/0.086*1000000/RES_hhdet_num!O117)</f>
        <v>899.29587306744043</v>
      </c>
      <c r="P119" s="156">
        <f>IF(RES_hhdet_fec!P119=0,0,RES_hhdet_fec!P119/0.086*1000000/RES_hhdet_num!P117)</f>
        <v>885.40260779391576</v>
      </c>
      <c r="Q119" s="156">
        <f>IF(RES_hhdet_fec!Q119=0,0,RES_hhdet_fec!Q119/0.086*1000000/RES_hhdet_num!Q117)</f>
        <v>859.15791488808316</v>
      </c>
    </row>
    <row r="120" spans="1:17" ht="12" customHeight="1" x14ac:dyDescent="0.3">
      <c r="A120" s="158" t="s">
        <v>62</v>
      </c>
      <c r="B120" s="157">
        <f>IF(RES_hhdet_fec!B120=0,0,RES_hhdet_fec!B120/0.086*1000000/RES_hhdet_num!B$105)</f>
        <v>1210.2064415789221</v>
      </c>
      <c r="C120" s="157">
        <f>IF(RES_hhdet_fec!C120=0,0,RES_hhdet_fec!C120/0.086*1000000/RES_hhdet_num!C$105)</f>
        <v>1197.3079747967538</v>
      </c>
      <c r="D120" s="157">
        <f>IF(RES_hhdet_fec!D120=0,0,RES_hhdet_fec!D120/0.086*1000000/RES_hhdet_num!D$105)</f>
        <v>1182.9879532566697</v>
      </c>
      <c r="E120" s="157">
        <f>IF(RES_hhdet_fec!E120=0,0,RES_hhdet_fec!E120/0.086*1000000/RES_hhdet_num!E$105)</f>
        <v>1227.3458517824545</v>
      </c>
      <c r="F120" s="157">
        <f>IF(RES_hhdet_fec!F120=0,0,RES_hhdet_fec!F120/0.086*1000000/RES_hhdet_num!F$105)</f>
        <v>1203.2042491439854</v>
      </c>
      <c r="G120" s="157">
        <f>IF(RES_hhdet_fec!G120=0,0,RES_hhdet_fec!G120/0.086*1000000/RES_hhdet_num!G$105)</f>
        <v>1241.8564045009962</v>
      </c>
      <c r="H120" s="157">
        <f>IF(RES_hhdet_fec!H120=0,0,RES_hhdet_fec!H120/0.086*1000000/RES_hhdet_num!H$105)</f>
        <v>1135.5248694935992</v>
      </c>
      <c r="I120" s="157">
        <f>IF(RES_hhdet_fec!I120=0,0,RES_hhdet_fec!I120/0.086*1000000/RES_hhdet_num!I$105)</f>
        <v>1160.92288471904</v>
      </c>
      <c r="J120" s="157">
        <f>IF(RES_hhdet_fec!J120=0,0,RES_hhdet_fec!J120/0.086*1000000/RES_hhdet_num!J$105)</f>
        <v>1084.4234995515669</v>
      </c>
      <c r="K120" s="157">
        <f>IF(RES_hhdet_fec!K120=0,0,RES_hhdet_fec!K120/0.086*1000000/RES_hhdet_num!K$105)</f>
        <v>1102.885425297095</v>
      </c>
      <c r="L120" s="157">
        <f>IF(RES_hhdet_fec!L120=0,0,RES_hhdet_fec!L120/0.086*1000000/RES_hhdet_num!L$105)</f>
        <v>1091.6660412848394</v>
      </c>
      <c r="M120" s="157">
        <f>IF(RES_hhdet_fec!M120=0,0,RES_hhdet_fec!M120/0.086*1000000/RES_hhdet_num!M$105)</f>
        <v>1060.7382746022167</v>
      </c>
      <c r="N120" s="157">
        <f>IF(RES_hhdet_fec!N120=0,0,RES_hhdet_fec!N120/0.086*1000000/RES_hhdet_num!N$105)</f>
        <v>1066.394558953906</v>
      </c>
      <c r="O120" s="157">
        <f>IF(RES_hhdet_fec!O120=0,0,RES_hhdet_fec!O120/0.086*1000000/RES_hhdet_num!O$105)</f>
        <v>1071.0641492326818</v>
      </c>
      <c r="P120" s="157">
        <f>IF(RES_hhdet_fec!P120=0,0,RES_hhdet_fec!P120/0.086*1000000/RES_hhdet_num!P$105)</f>
        <v>1036.1240471021974</v>
      </c>
      <c r="Q120" s="157">
        <f>IF(RES_hhdet_fec!Q120=0,0,RES_hhdet_fec!Q120/0.086*1000000/RES_hhdet_num!Q$105)</f>
        <v>1045.3393434130169</v>
      </c>
    </row>
    <row r="121" spans="1:17" ht="12" customHeight="1" x14ac:dyDescent="0.3">
      <c r="A121" s="23" t="s">
        <v>57</v>
      </c>
      <c r="B121" s="156">
        <f>IF(RES_hhdet_fec!B121=0,0,RES_hhdet_fec!B121/0.086*1000000/RES_hhdet_num!B121)</f>
        <v>1694.751317205239</v>
      </c>
      <c r="C121" s="156">
        <f>IF(RES_hhdet_fec!C121=0,0,RES_hhdet_fec!C121/0.086*1000000/RES_hhdet_num!C121)</f>
        <v>1671.5848876911737</v>
      </c>
      <c r="D121" s="156">
        <f>IF(RES_hhdet_fec!D121=0,0,RES_hhdet_fec!D121/0.086*1000000/RES_hhdet_num!D121)</f>
        <v>1577.261216545214</v>
      </c>
      <c r="E121" s="156">
        <f>IF(RES_hhdet_fec!E121=0,0,RES_hhdet_fec!E121/0.086*1000000/RES_hhdet_num!E121)</f>
        <v>1590.9546237494774</v>
      </c>
      <c r="F121" s="156">
        <f>IF(RES_hhdet_fec!F121=0,0,RES_hhdet_fec!F121/0.086*1000000/RES_hhdet_num!F121)</f>
        <v>1536.2457621548556</v>
      </c>
      <c r="G121" s="156">
        <f>IF(RES_hhdet_fec!G121=0,0,RES_hhdet_fec!G121/0.086*1000000/RES_hhdet_num!G121)</f>
        <v>1730.3426637881889</v>
      </c>
      <c r="H121" s="156">
        <f>IF(RES_hhdet_fec!H121=0,0,RES_hhdet_fec!H121/0.086*1000000/RES_hhdet_num!H121)</f>
        <v>1322.8463439082882</v>
      </c>
      <c r="I121" s="156">
        <f>IF(RES_hhdet_fec!I121=0,0,RES_hhdet_fec!I121/0.086*1000000/RES_hhdet_num!I121)</f>
        <v>1569.063086300157</v>
      </c>
      <c r="J121" s="156">
        <f>IF(RES_hhdet_fec!J121=0,0,RES_hhdet_fec!J121/0.086*1000000/RES_hhdet_num!J121)</f>
        <v>1252.2975417857795</v>
      </c>
      <c r="K121" s="156">
        <f>IF(RES_hhdet_fec!K121=0,0,RES_hhdet_fec!K121/0.086*1000000/RES_hhdet_num!K121)</f>
        <v>1419.0566778151522</v>
      </c>
      <c r="L121" s="156">
        <f>IF(RES_hhdet_fec!L121=0,0,RES_hhdet_fec!L121/0.086*1000000/RES_hhdet_num!L121)</f>
        <v>1343.3329497113673</v>
      </c>
      <c r="M121" s="156">
        <f>IF(RES_hhdet_fec!M121=0,0,RES_hhdet_fec!M121/0.086*1000000/RES_hhdet_num!M121)</f>
        <v>1352.8251483295487</v>
      </c>
      <c r="N121" s="156">
        <f>IF(RES_hhdet_fec!N121=0,0,RES_hhdet_fec!N121/0.086*1000000/RES_hhdet_num!N121)</f>
        <v>1364.7523063483661</v>
      </c>
      <c r="O121" s="156">
        <f>IF(RES_hhdet_fec!O121=0,0,RES_hhdet_fec!O121/0.086*1000000/RES_hhdet_num!O121)</f>
        <v>1378.7483500951435</v>
      </c>
      <c r="P121" s="156">
        <f>IF(RES_hhdet_fec!P121=0,0,RES_hhdet_fec!P121/0.086*1000000/RES_hhdet_num!P121)</f>
        <v>1434.6618990083578</v>
      </c>
      <c r="Q121" s="156">
        <f>IF(RES_hhdet_fec!Q121=0,0,RES_hhdet_fec!Q121/0.086*1000000/RES_hhdet_num!Q121)</f>
        <v>1412.8368956743468</v>
      </c>
    </row>
    <row r="122" spans="1:17" ht="12" customHeight="1" x14ac:dyDescent="0.3">
      <c r="A122" s="29" t="s">
        <v>140</v>
      </c>
      <c r="B122" s="57">
        <f>IF(RES_hhdet_fec!B122=0,0,RES_hhdet_fec!B122/0.086*1000000/RES_hhdet_num!B122)</f>
        <v>1006.6202948517579</v>
      </c>
      <c r="C122" s="57">
        <f>IF(RES_hhdet_fec!C122=0,0,RES_hhdet_fec!C122/0.086*1000000/RES_hhdet_num!C122)</f>
        <v>1006.4272460658038</v>
      </c>
      <c r="D122" s="57">
        <f>IF(RES_hhdet_fec!D122=0,0,RES_hhdet_fec!D122/0.086*1000000/RES_hhdet_num!D122)</f>
        <v>1009.9793325161696</v>
      </c>
      <c r="E122" s="57">
        <f>IF(RES_hhdet_fec!E122=0,0,RES_hhdet_fec!E122/0.086*1000000/RES_hhdet_num!E122)</f>
        <v>1069.5119315174684</v>
      </c>
      <c r="F122" s="57">
        <f>IF(RES_hhdet_fec!F122=0,0,RES_hhdet_fec!F122/0.086*1000000/RES_hhdet_num!F122)</f>
        <v>1057.8772095972784</v>
      </c>
      <c r="G122" s="57">
        <f>IF(RES_hhdet_fec!G122=0,0,RES_hhdet_fec!G122/0.086*1000000/RES_hhdet_num!G122)</f>
        <v>923.91314627396173</v>
      </c>
      <c r="H122" s="57">
        <f>IF(RES_hhdet_fec!H122=0,0,RES_hhdet_fec!H122/0.086*1000000/RES_hhdet_num!H122)</f>
        <v>1026.9849272689237</v>
      </c>
      <c r="I122" s="57">
        <f>IF(RES_hhdet_fec!I122=0,0,RES_hhdet_fec!I122/0.086*1000000/RES_hhdet_num!I122)</f>
        <v>927.37281144401118</v>
      </c>
      <c r="J122" s="57">
        <f>IF(RES_hhdet_fec!J122=0,0,RES_hhdet_fec!J122/0.086*1000000/RES_hhdet_num!J122)</f>
        <v>988.55051368127215</v>
      </c>
      <c r="K122" s="57">
        <f>IF(RES_hhdet_fec!K122=0,0,RES_hhdet_fec!K122/0.086*1000000/RES_hhdet_num!K122)</f>
        <v>924.82118175998653</v>
      </c>
      <c r="L122" s="57">
        <f>IF(RES_hhdet_fec!L122=0,0,RES_hhdet_fec!L122/0.086*1000000/RES_hhdet_num!L122)</f>
        <v>960.58380597682185</v>
      </c>
      <c r="M122" s="57">
        <f>IF(RES_hhdet_fec!M122=0,0,RES_hhdet_fec!M122/0.086*1000000/RES_hhdet_num!M122)</f>
        <v>932.0409690841351</v>
      </c>
      <c r="N122" s="57">
        <f>IF(RES_hhdet_fec!N122=0,0,RES_hhdet_fec!N122/0.086*1000000/RES_hhdet_num!N122)</f>
        <v>948.30319700389725</v>
      </c>
      <c r="O122" s="57">
        <f>IF(RES_hhdet_fec!O122=0,0,RES_hhdet_fec!O122/0.086*1000000/RES_hhdet_num!O122)</f>
        <v>957.08116742761615</v>
      </c>
      <c r="P122" s="57">
        <f>IF(RES_hhdet_fec!P122=0,0,RES_hhdet_fec!P122/0.086*1000000/RES_hhdet_num!P122)</f>
        <v>927.61503748565326</v>
      </c>
      <c r="Q122" s="57">
        <f>IF(RES_hhdet_fec!Q122=0,0,RES_hhdet_fec!Q122/0.086*1000000/RES_hhdet_num!Q122)</f>
        <v>930.1588124592455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>
        <f>SUM(B125,B128,B130,B139)</f>
        <v>12506.438417950149</v>
      </c>
      <c r="C124" s="168">
        <f t="shared" ref="C124:Q124" si="24">SUM(C125,C128,C130,C139)</f>
        <v>13045.898957246349</v>
      </c>
      <c r="D124" s="168">
        <f t="shared" si="24"/>
        <v>12914.024654911285</v>
      </c>
      <c r="E124" s="168">
        <f t="shared" si="24"/>
        <v>12750.710636401156</v>
      </c>
      <c r="F124" s="168">
        <f t="shared" si="24"/>
        <v>12734.479819816566</v>
      </c>
      <c r="G124" s="168">
        <f t="shared" si="24"/>
        <v>12819.482780418472</v>
      </c>
      <c r="H124" s="168">
        <f t="shared" si="24"/>
        <v>12475.431883955853</v>
      </c>
      <c r="I124" s="168">
        <f t="shared" si="24"/>
        <v>11873.65585792041</v>
      </c>
      <c r="J124" s="168">
        <f t="shared" si="24"/>
        <v>12011.758216523998</v>
      </c>
      <c r="K124" s="168">
        <f t="shared" si="24"/>
        <v>12078.73100834947</v>
      </c>
      <c r="L124" s="168">
        <f t="shared" si="24"/>
        <v>13155.276665327223</v>
      </c>
      <c r="M124" s="168">
        <f t="shared" si="24"/>
        <v>11800.428528503369</v>
      </c>
      <c r="N124" s="168">
        <f t="shared" si="24"/>
        <v>12268.189112460517</v>
      </c>
      <c r="O124" s="168">
        <f t="shared" si="24"/>
        <v>12326.057630565547</v>
      </c>
      <c r="P124" s="168">
        <f t="shared" si="24"/>
        <v>11004.715288484225</v>
      </c>
      <c r="Q124" s="168">
        <f t="shared" si="24"/>
        <v>11296.39471320765</v>
      </c>
    </row>
    <row r="125" spans="1:17" ht="12.9" customHeight="1" x14ac:dyDescent="0.3">
      <c r="A125" s="158" t="s">
        <v>65</v>
      </c>
      <c r="B125" s="157">
        <f t="shared" ref="B125" si="25">SUM(B126:B127)</f>
        <v>9870.6312837469959</v>
      </c>
      <c r="C125" s="157">
        <f t="shared" ref="C125:Q125" si="26">SUM(C126:C127)</f>
        <v>10427.108625762849</v>
      </c>
      <c r="D125" s="157">
        <f t="shared" si="26"/>
        <v>10231.333161326032</v>
      </c>
      <c r="E125" s="157">
        <f t="shared" si="26"/>
        <v>9999.4121223939219</v>
      </c>
      <c r="F125" s="157">
        <f t="shared" si="26"/>
        <v>9979.6715728397612</v>
      </c>
      <c r="G125" s="157">
        <f t="shared" si="26"/>
        <v>9974.4162185970199</v>
      </c>
      <c r="H125" s="157">
        <f t="shared" si="26"/>
        <v>9689.273422586306</v>
      </c>
      <c r="I125" s="157">
        <f t="shared" si="26"/>
        <v>9041.5719438239721</v>
      </c>
      <c r="J125" s="157">
        <f t="shared" si="26"/>
        <v>9243.3660512206025</v>
      </c>
      <c r="K125" s="157">
        <f t="shared" si="26"/>
        <v>9257.9528070549513</v>
      </c>
      <c r="L125" s="157">
        <f t="shared" si="26"/>
        <v>10284.427174918486</v>
      </c>
      <c r="M125" s="157">
        <f t="shared" si="26"/>
        <v>8956.0332370481647</v>
      </c>
      <c r="N125" s="157">
        <f t="shared" si="26"/>
        <v>9378.4062686815087</v>
      </c>
      <c r="O125" s="157">
        <f t="shared" si="26"/>
        <v>9396.5580541110758</v>
      </c>
      <c r="P125" s="157">
        <f t="shared" si="26"/>
        <v>8097.7118057692669</v>
      </c>
      <c r="Q125" s="157">
        <f t="shared" si="26"/>
        <v>8377.4098749863551</v>
      </c>
    </row>
    <row r="126" spans="1:17" ht="12" customHeight="1" x14ac:dyDescent="0.3">
      <c r="A126" s="23" t="s">
        <v>149</v>
      </c>
      <c r="B126" s="156">
        <f>IF(RES_hhdet_fec!B126=0,0,RES_hhdet_fec!B126/0.086*1000000/RES_hhdet_num!B$124)</f>
        <v>9837.8442041672733</v>
      </c>
      <c r="C126" s="156">
        <f>IF(RES_hhdet_fec!C126=0,0,RES_hhdet_fec!C126/0.086*1000000/RES_hhdet_num!C$124)</f>
        <v>10395.867697786904</v>
      </c>
      <c r="D126" s="156">
        <f>IF(RES_hhdet_fec!D126=0,0,RES_hhdet_fec!D126/0.086*1000000/RES_hhdet_num!D$124)</f>
        <v>10199.792011405259</v>
      </c>
      <c r="E126" s="156">
        <f>IF(RES_hhdet_fec!E126=0,0,RES_hhdet_fec!E126/0.086*1000000/RES_hhdet_num!E$124)</f>
        <v>9958.5019452716042</v>
      </c>
      <c r="F126" s="156">
        <f>IF(RES_hhdet_fec!F126=0,0,RES_hhdet_fec!F126/0.086*1000000/RES_hhdet_num!F$124)</f>
        <v>9937.7497379615106</v>
      </c>
      <c r="G126" s="156">
        <f>IF(RES_hhdet_fec!G126=0,0,RES_hhdet_fec!G126/0.086*1000000/RES_hhdet_num!G$124)</f>
        <v>9929.5416088888669</v>
      </c>
      <c r="H126" s="156">
        <f>IF(RES_hhdet_fec!H126=0,0,RES_hhdet_fec!H126/0.086*1000000/RES_hhdet_num!H$124)</f>
        <v>9643.1105648854955</v>
      </c>
      <c r="I126" s="156">
        <f>IF(RES_hhdet_fec!I126=0,0,RES_hhdet_fec!I126/0.086*1000000/RES_hhdet_num!I$124)</f>
        <v>8996.5650664041186</v>
      </c>
      <c r="J126" s="156">
        <f>IF(RES_hhdet_fec!J126=0,0,RES_hhdet_fec!J126/0.086*1000000/RES_hhdet_num!J$124)</f>
        <v>9203.845186878998</v>
      </c>
      <c r="K126" s="156">
        <f>IF(RES_hhdet_fec!K126=0,0,RES_hhdet_fec!K126/0.086*1000000/RES_hhdet_num!K$124)</f>
        <v>9214.5258652506636</v>
      </c>
      <c r="L126" s="156">
        <f>IF(RES_hhdet_fec!L126=0,0,RES_hhdet_fec!L126/0.086*1000000/RES_hhdet_num!L$124)</f>
        <v>10237.510186505375</v>
      </c>
      <c r="M126" s="156">
        <f>IF(RES_hhdet_fec!M126=0,0,RES_hhdet_fec!M126/0.086*1000000/RES_hhdet_num!M$124)</f>
        <v>8915.7768223042785</v>
      </c>
      <c r="N126" s="156">
        <f>IF(RES_hhdet_fec!N126=0,0,RES_hhdet_fec!N126/0.086*1000000/RES_hhdet_num!N$124)</f>
        <v>9335.0134843032902</v>
      </c>
      <c r="O126" s="156">
        <f>IF(RES_hhdet_fec!O126=0,0,RES_hhdet_fec!O126/0.086*1000000/RES_hhdet_num!O$124)</f>
        <v>9347.7318629444599</v>
      </c>
      <c r="P126" s="156">
        <f>IF(RES_hhdet_fec!P126=0,0,RES_hhdet_fec!P126/0.086*1000000/RES_hhdet_num!P$124)</f>
        <v>8053.2581461019581</v>
      </c>
      <c r="Q126" s="156">
        <f>IF(RES_hhdet_fec!Q126=0,0,RES_hhdet_fec!Q126/0.086*1000000/RES_hhdet_num!Q$124)</f>
        <v>8323.7739529642713</v>
      </c>
    </row>
    <row r="127" spans="1:17" ht="12" customHeight="1" x14ac:dyDescent="0.3">
      <c r="A127" s="23" t="s">
        <v>60</v>
      </c>
      <c r="B127" s="156">
        <f>IF(RES_hhdet_fec!B127=0,0,RES_hhdet_fec!B127/0.086*1000000/RES_hhdet_num!B$124)</f>
        <v>32.787079579721727</v>
      </c>
      <c r="C127" s="156">
        <f>IF(RES_hhdet_fec!C127=0,0,RES_hhdet_fec!C127/0.086*1000000/RES_hhdet_num!C$124)</f>
        <v>31.240927975944231</v>
      </c>
      <c r="D127" s="156">
        <f>IF(RES_hhdet_fec!D127=0,0,RES_hhdet_fec!D127/0.086*1000000/RES_hhdet_num!D$124)</f>
        <v>31.541149920772877</v>
      </c>
      <c r="E127" s="156">
        <f>IF(RES_hhdet_fec!E127=0,0,RES_hhdet_fec!E127/0.086*1000000/RES_hhdet_num!E$124)</f>
        <v>40.910177122318053</v>
      </c>
      <c r="F127" s="156">
        <f>IF(RES_hhdet_fec!F127=0,0,RES_hhdet_fec!F127/0.086*1000000/RES_hhdet_num!F$124)</f>
        <v>41.921834878250614</v>
      </c>
      <c r="G127" s="156">
        <f>IF(RES_hhdet_fec!G127=0,0,RES_hhdet_fec!G127/0.086*1000000/RES_hhdet_num!G$124)</f>
        <v>44.874609708152207</v>
      </c>
      <c r="H127" s="156">
        <f>IF(RES_hhdet_fec!H127=0,0,RES_hhdet_fec!H127/0.086*1000000/RES_hhdet_num!H$124)</f>
        <v>46.162857700810754</v>
      </c>
      <c r="I127" s="156">
        <f>IF(RES_hhdet_fec!I127=0,0,RES_hhdet_fec!I127/0.086*1000000/RES_hhdet_num!I$124)</f>
        <v>45.006877419852678</v>
      </c>
      <c r="J127" s="156">
        <f>IF(RES_hhdet_fec!J127=0,0,RES_hhdet_fec!J127/0.086*1000000/RES_hhdet_num!J$124)</f>
        <v>39.52086434160438</v>
      </c>
      <c r="K127" s="156">
        <f>IF(RES_hhdet_fec!K127=0,0,RES_hhdet_fec!K127/0.086*1000000/RES_hhdet_num!K$124)</f>
        <v>43.42694180428802</v>
      </c>
      <c r="L127" s="156">
        <f>IF(RES_hhdet_fec!L127=0,0,RES_hhdet_fec!L127/0.086*1000000/RES_hhdet_num!L$124)</f>
        <v>46.916988413111554</v>
      </c>
      <c r="M127" s="156">
        <f>IF(RES_hhdet_fec!M127=0,0,RES_hhdet_fec!M127/0.086*1000000/RES_hhdet_num!M$124)</f>
        <v>40.25641474388604</v>
      </c>
      <c r="N127" s="156">
        <f>IF(RES_hhdet_fec!N127=0,0,RES_hhdet_fec!N127/0.086*1000000/RES_hhdet_num!N$124)</f>
        <v>43.392784378218167</v>
      </c>
      <c r="O127" s="156">
        <f>IF(RES_hhdet_fec!O127=0,0,RES_hhdet_fec!O127/0.086*1000000/RES_hhdet_num!O$124)</f>
        <v>48.826191166615693</v>
      </c>
      <c r="P127" s="156">
        <f>IF(RES_hhdet_fec!P127=0,0,RES_hhdet_fec!P127/0.086*1000000/RES_hhdet_num!P$124)</f>
        <v>44.453659667308543</v>
      </c>
      <c r="Q127" s="156">
        <f>IF(RES_hhdet_fec!Q127=0,0,RES_hhdet_fec!Q127/0.086*1000000/RES_hhdet_num!Q$124)</f>
        <v>53.635922022083513</v>
      </c>
    </row>
    <row r="128" spans="1:17" ht="12.9" customHeight="1" x14ac:dyDescent="0.3">
      <c r="A128" s="158" t="s">
        <v>112</v>
      </c>
      <c r="B128" s="157">
        <f t="shared" ref="B128:Q128" si="27">B129</f>
        <v>6.8040028276940454</v>
      </c>
      <c r="C128" s="157">
        <f t="shared" si="27"/>
        <v>7.6516094124597442</v>
      </c>
      <c r="D128" s="157">
        <f t="shared" si="27"/>
        <v>8.7077994470473232</v>
      </c>
      <c r="E128" s="157">
        <f t="shared" si="27"/>
        <v>9.4762867177994536</v>
      </c>
      <c r="F128" s="157">
        <f t="shared" si="27"/>
        <v>11.603627197161552</v>
      </c>
      <c r="G128" s="157">
        <f t="shared" si="27"/>
        <v>12.865711585856337</v>
      </c>
      <c r="H128" s="157">
        <f t="shared" si="27"/>
        <v>14.584163577936165</v>
      </c>
      <c r="I128" s="157">
        <f t="shared" si="27"/>
        <v>15.895163394382214</v>
      </c>
      <c r="J128" s="157">
        <f t="shared" si="27"/>
        <v>16.795407239963151</v>
      </c>
      <c r="K128" s="157">
        <f t="shared" si="27"/>
        <v>18.58277151994757</v>
      </c>
      <c r="L128" s="157">
        <f t="shared" si="27"/>
        <v>20.889802364847753</v>
      </c>
      <c r="M128" s="157">
        <f t="shared" si="27"/>
        <v>26.4599375271372</v>
      </c>
      <c r="N128" s="157">
        <f t="shared" si="27"/>
        <v>29.032893322754575</v>
      </c>
      <c r="O128" s="157">
        <f t="shared" si="27"/>
        <v>32.843155759807694</v>
      </c>
      <c r="P128" s="157">
        <f t="shared" si="27"/>
        <v>34.190140305620034</v>
      </c>
      <c r="Q128" s="157">
        <f t="shared" si="27"/>
        <v>34.745711876332003</v>
      </c>
    </row>
    <row r="129" spans="1:17" ht="12" customHeight="1" x14ac:dyDescent="0.3">
      <c r="A129" s="23" t="s">
        <v>60</v>
      </c>
      <c r="B129" s="156">
        <f>IF(RES_hhdet_fec!B129=0,0,RES_hhdet_fec!B129/0.086*1000000/RES_hhdet_num!B$124)</f>
        <v>6.8040028276940454</v>
      </c>
      <c r="C129" s="156">
        <f>IF(RES_hhdet_fec!C129=0,0,RES_hhdet_fec!C129/0.086*1000000/RES_hhdet_num!C$124)</f>
        <v>7.6516094124597442</v>
      </c>
      <c r="D129" s="156">
        <f>IF(RES_hhdet_fec!D129=0,0,RES_hhdet_fec!D129/0.086*1000000/RES_hhdet_num!D$124)</f>
        <v>8.7077994470473232</v>
      </c>
      <c r="E129" s="156">
        <f>IF(RES_hhdet_fec!E129=0,0,RES_hhdet_fec!E129/0.086*1000000/RES_hhdet_num!E$124)</f>
        <v>9.4762867177994536</v>
      </c>
      <c r="F129" s="156">
        <f>IF(RES_hhdet_fec!F129=0,0,RES_hhdet_fec!F129/0.086*1000000/RES_hhdet_num!F$124)</f>
        <v>11.603627197161552</v>
      </c>
      <c r="G129" s="156">
        <f>IF(RES_hhdet_fec!G129=0,0,RES_hhdet_fec!G129/0.086*1000000/RES_hhdet_num!G$124)</f>
        <v>12.865711585856337</v>
      </c>
      <c r="H129" s="156">
        <f>IF(RES_hhdet_fec!H129=0,0,RES_hhdet_fec!H129/0.086*1000000/RES_hhdet_num!H$124)</f>
        <v>14.584163577936165</v>
      </c>
      <c r="I129" s="156">
        <f>IF(RES_hhdet_fec!I129=0,0,RES_hhdet_fec!I129/0.086*1000000/RES_hhdet_num!I$124)</f>
        <v>15.895163394382214</v>
      </c>
      <c r="J129" s="156">
        <f>IF(RES_hhdet_fec!J129=0,0,RES_hhdet_fec!J129/0.086*1000000/RES_hhdet_num!J$124)</f>
        <v>16.795407239963151</v>
      </c>
      <c r="K129" s="156">
        <f>IF(RES_hhdet_fec!K129=0,0,RES_hhdet_fec!K129/0.086*1000000/RES_hhdet_num!K$124)</f>
        <v>18.58277151994757</v>
      </c>
      <c r="L129" s="156">
        <f>IF(RES_hhdet_fec!L129=0,0,RES_hhdet_fec!L129/0.086*1000000/RES_hhdet_num!L$124)</f>
        <v>20.889802364847753</v>
      </c>
      <c r="M129" s="156">
        <f>IF(RES_hhdet_fec!M129=0,0,RES_hhdet_fec!M129/0.086*1000000/RES_hhdet_num!M$124)</f>
        <v>26.4599375271372</v>
      </c>
      <c r="N129" s="156">
        <f>IF(RES_hhdet_fec!N129=0,0,RES_hhdet_fec!N129/0.086*1000000/RES_hhdet_num!N$124)</f>
        <v>29.032893322754575</v>
      </c>
      <c r="O129" s="156">
        <f>IF(RES_hhdet_fec!O129=0,0,RES_hhdet_fec!O129/0.086*1000000/RES_hhdet_num!O$124)</f>
        <v>32.843155759807694</v>
      </c>
      <c r="P129" s="156">
        <f>IF(RES_hhdet_fec!P129=0,0,RES_hhdet_fec!P129/0.086*1000000/RES_hhdet_num!P$124)</f>
        <v>34.190140305620034</v>
      </c>
      <c r="Q129" s="156">
        <f>IF(RES_hhdet_fec!Q129=0,0,RES_hhdet_fec!Q129/0.086*1000000/RES_hhdet_num!Q$124)</f>
        <v>34.745711876332003</v>
      </c>
    </row>
    <row r="130" spans="1:17" ht="12" customHeight="1" x14ac:dyDescent="0.3">
      <c r="A130" s="158" t="s">
        <v>63</v>
      </c>
      <c r="B130" s="157">
        <f>IF(RES_hhdet_fec!B130=0,0,RES_hhdet_fec!B130/0.086*1000000/RES_hhdet_num!B$124)</f>
        <v>1685.5106640495974</v>
      </c>
      <c r="C130" s="157">
        <f>IF(RES_hhdet_fec!C130=0,0,RES_hhdet_fec!C130/0.086*1000000/RES_hhdet_num!C$124)</f>
        <v>1667.9964073247097</v>
      </c>
      <c r="D130" s="157">
        <f>IF(RES_hhdet_fec!D130=0,0,RES_hhdet_fec!D130/0.086*1000000/RES_hhdet_num!D$124)</f>
        <v>1697.4857625163418</v>
      </c>
      <c r="E130" s="157">
        <f>IF(RES_hhdet_fec!E130=0,0,RES_hhdet_fec!E130/0.086*1000000/RES_hhdet_num!E$124)</f>
        <v>1689.2249465607358</v>
      </c>
      <c r="F130" s="157">
        <f>IF(RES_hhdet_fec!F130=0,0,RES_hhdet_fec!F130/0.086*1000000/RES_hhdet_num!F$124)</f>
        <v>1720.2968279340655</v>
      </c>
      <c r="G130" s="157">
        <f>IF(RES_hhdet_fec!G130=0,0,RES_hhdet_fec!G130/0.086*1000000/RES_hhdet_num!G$124)</f>
        <v>1727.2210621988561</v>
      </c>
      <c r="H130" s="157">
        <f>IF(RES_hhdet_fec!H130=0,0,RES_hhdet_fec!H130/0.086*1000000/RES_hhdet_num!H$124)</f>
        <v>1711.1801136430984</v>
      </c>
      <c r="I130" s="157">
        <f>IF(RES_hhdet_fec!I130=0,0,RES_hhdet_fec!I130/0.086*1000000/RES_hhdet_num!I$124)</f>
        <v>1759.9322782927948</v>
      </c>
      <c r="J130" s="157">
        <f>IF(RES_hhdet_fec!J130=0,0,RES_hhdet_fec!J130/0.086*1000000/RES_hhdet_num!J$124)</f>
        <v>1718.8031464039532</v>
      </c>
      <c r="K130" s="157">
        <f>IF(RES_hhdet_fec!K130=0,0,RES_hhdet_fec!K130/0.086*1000000/RES_hhdet_num!K$124)</f>
        <v>1744.0782296360264</v>
      </c>
      <c r="L130" s="157">
        <f>IF(RES_hhdet_fec!L130=0,0,RES_hhdet_fec!L130/0.086*1000000/RES_hhdet_num!L$124)</f>
        <v>1770.1786124248883</v>
      </c>
      <c r="M130" s="157">
        <f>IF(RES_hhdet_fec!M130=0,0,RES_hhdet_fec!M130/0.086*1000000/RES_hhdet_num!M$124)</f>
        <v>1749.4551785886094</v>
      </c>
      <c r="N130" s="157">
        <f>IF(RES_hhdet_fec!N130=0,0,RES_hhdet_fec!N130/0.086*1000000/RES_hhdet_num!N$124)</f>
        <v>1776.4319609696133</v>
      </c>
      <c r="O130" s="157">
        <f>IF(RES_hhdet_fec!O130=0,0,RES_hhdet_fec!O130/0.086*1000000/RES_hhdet_num!O$124)</f>
        <v>1792.1504386527643</v>
      </c>
      <c r="P130" s="157">
        <f>IF(RES_hhdet_fec!P130=0,0,RES_hhdet_fec!P130/0.086*1000000/RES_hhdet_num!P$124)</f>
        <v>1779.480175470019</v>
      </c>
      <c r="Q130" s="157">
        <f>IF(RES_hhdet_fec!Q130=0,0,RES_hhdet_fec!Q130/0.086*1000000/RES_hhdet_num!Q$124)</f>
        <v>1775.5353841941812</v>
      </c>
    </row>
    <row r="131" spans="1:17" ht="12" customHeight="1" x14ac:dyDescent="0.3">
      <c r="A131" s="167" t="s">
        <v>148</v>
      </c>
      <c r="B131" s="132">
        <f>IF(RES_hhdet_fec!B131=0,0,RES_hhdet_fec!B131/0.086*1000000/RES_hhdet_num!B131)</f>
        <v>1636.4249512527449</v>
      </c>
      <c r="C131" s="132">
        <f>IF(RES_hhdet_fec!C131=0,0,RES_hhdet_fec!C131/0.086*1000000/RES_hhdet_num!C131)</f>
        <v>1626.5618001264431</v>
      </c>
      <c r="D131" s="132">
        <f>IF(RES_hhdet_fec!D131=0,0,RES_hhdet_fec!D131/0.086*1000000/RES_hhdet_num!D131)</f>
        <v>1663.2439031256256</v>
      </c>
      <c r="E131" s="132">
        <f>IF(RES_hhdet_fec!E131=0,0,RES_hhdet_fec!E131/0.086*1000000/RES_hhdet_num!E131)</f>
        <v>1647.8265096120085</v>
      </c>
      <c r="F131" s="132">
        <f>IF(RES_hhdet_fec!F131=0,0,RES_hhdet_fec!F131/0.086*1000000/RES_hhdet_num!F131)</f>
        <v>1685.9024119152505</v>
      </c>
      <c r="G131" s="132">
        <f>IF(RES_hhdet_fec!G131=0,0,RES_hhdet_fec!G131/0.086*1000000/RES_hhdet_num!G131)</f>
        <v>1702.5954967001492</v>
      </c>
      <c r="H131" s="132">
        <f>IF(RES_hhdet_fec!H131=0,0,RES_hhdet_fec!H131/0.086*1000000/RES_hhdet_num!H131)</f>
        <v>1683.6837583696254</v>
      </c>
      <c r="I131" s="132">
        <f>IF(RES_hhdet_fec!I131=0,0,RES_hhdet_fec!I131/0.086*1000000/RES_hhdet_num!I131)</f>
        <v>1737.0985351412251</v>
      </c>
      <c r="J131" s="132">
        <f>IF(RES_hhdet_fec!J131=0,0,RES_hhdet_fec!J131/0.086*1000000/RES_hhdet_num!J131)</f>
        <v>1703.231652674473</v>
      </c>
      <c r="K131" s="132">
        <f>IF(RES_hhdet_fec!K131=0,0,RES_hhdet_fec!K131/0.086*1000000/RES_hhdet_num!K131)</f>
        <v>1731.966462068777</v>
      </c>
      <c r="L131" s="132">
        <f>IF(RES_hhdet_fec!L131=0,0,RES_hhdet_fec!L131/0.086*1000000/RES_hhdet_num!L131)</f>
        <v>1754.7132552663791</v>
      </c>
      <c r="M131" s="132">
        <f>IF(RES_hhdet_fec!M131=0,0,RES_hhdet_fec!M131/0.086*1000000/RES_hhdet_num!M131)</f>
        <v>1743.4269415776255</v>
      </c>
      <c r="N131" s="132">
        <f>IF(RES_hhdet_fec!N131=0,0,RES_hhdet_fec!N131/0.086*1000000/RES_hhdet_num!N131)</f>
        <v>1770.9322599552388</v>
      </c>
      <c r="O131" s="132">
        <f>IF(RES_hhdet_fec!O131=0,0,RES_hhdet_fec!O131/0.086*1000000/RES_hhdet_num!O131)</f>
        <v>1785.9491230973686</v>
      </c>
      <c r="P131" s="132">
        <f>IF(RES_hhdet_fec!P131=0,0,RES_hhdet_fec!P131/0.086*1000000/RES_hhdet_num!P131)</f>
        <v>1778.9103305446001</v>
      </c>
      <c r="Q131" s="132">
        <f>IF(RES_hhdet_fec!Q131=0,0,RES_hhdet_fec!Q131/0.086*1000000/RES_hhdet_num!Q131)</f>
        <v>1770.8726750044461</v>
      </c>
    </row>
    <row r="132" spans="1:17" ht="12" customHeight="1" x14ac:dyDescent="0.3">
      <c r="A132" s="167" t="s">
        <v>147</v>
      </c>
      <c r="B132" s="132">
        <f>IF(RES_hhdet_fec!B132=0,0,RES_hhdet_fec!B132/0.086*1000000/RES_hhdet_num!B132)</f>
        <v>1781.8230227603237</v>
      </c>
      <c r="C132" s="132">
        <f>IF(RES_hhdet_fec!C132=0,0,RES_hhdet_fec!C132/0.086*1000000/RES_hhdet_num!C132)</f>
        <v>1726.0845626492383</v>
      </c>
      <c r="D132" s="132">
        <f>IF(RES_hhdet_fec!D132=0,0,RES_hhdet_fec!D132/0.086*1000000/RES_hhdet_num!D132)</f>
        <v>1745.793867854002</v>
      </c>
      <c r="E132" s="132">
        <f>IF(RES_hhdet_fec!E132=0,0,RES_hhdet_fec!E132/0.086*1000000/RES_hhdet_num!E132)</f>
        <v>1639.8922602747245</v>
      </c>
      <c r="F132" s="132">
        <f>IF(RES_hhdet_fec!F132=0,0,RES_hhdet_fec!F132/0.086*1000000/RES_hhdet_num!F132)</f>
        <v>1725.317179280029</v>
      </c>
      <c r="G132" s="132">
        <f>IF(RES_hhdet_fec!G132=0,0,RES_hhdet_fec!G132/0.086*1000000/RES_hhdet_num!G132)</f>
        <v>1721.3822337276633</v>
      </c>
      <c r="H132" s="132">
        <f>IF(RES_hhdet_fec!H132=0,0,RES_hhdet_fec!H132/0.086*1000000/RES_hhdet_num!H132)</f>
        <v>1636.6409922824225</v>
      </c>
      <c r="I132" s="132">
        <f>IF(RES_hhdet_fec!I132=0,0,RES_hhdet_fec!I132/0.086*1000000/RES_hhdet_num!I132)</f>
        <v>1695.1899965478053</v>
      </c>
      <c r="J132" s="132">
        <f>IF(RES_hhdet_fec!J132=0,0,RES_hhdet_fec!J132/0.086*1000000/RES_hhdet_num!J132)</f>
        <v>1630.2961949021139</v>
      </c>
      <c r="K132" s="132">
        <f>IF(RES_hhdet_fec!K132=0,0,RES_hhdet_fec!K132/0.086*1000000/RES_hhdet_num!K132)</f>
        <v>1666.6453441392011</v>
      </c>
      <c r="L132" s="132">
        <f>IF(RES_hhdet_fec!L132=0,0,RES_hhdet_fec!L132/0.086*1000000/RES_hhdet_num!L132)</f>
        <v>1696.4296821298524</v>
      </c>
      <c r="M132" s="132">
        <f>IF(RES_hhdet_fec!M132=0,0,RES_hhdet_fec!M132/0.086*1000000/RES_hhdet_num!M132)</f>
        <v>1684.3110016693349</v>
      </c>
      <c r="N132" s="132">
        <f>IF(RES_hhdet_fec!N132=0,0,RES_hhdet_fec!N132/0.086*1000000/RES_hhdet_num!N132)</f>
        <v>1674.8976345764049</v>
      </c>
      <c r="O132" s="132">
        <f>IF(RES_hhdet_fec!O132=0,0,RES_hhdet_fec!O132/0.086*1000000/RES_hhdet_num!O132)</f>
        <v>1713.6943369581704</v>
      </c>
      <c r="P132" s="132">
        <f>IF(RES_hhdet_fec!P132=0,0,RES_hhdet_fec!P132/0.086*1000000/RES_hhdet_num!P132)</f>
        <v>1687.2102826742048</v>
      </c>
      <c r="Q132" s="132">
        <f>IF(RES_hhdet_fec!Q132=0,0,RES_hhdet_fec!Q132/0.086*1000000/RES_hhdet_num!Q132)</f>
        <v>1682.7819955699458</v>
      </c>
    </row>
    <row r="133" spans="1:17" ht="12" customHeight="1" x14ac:dyDescent="0.3">
      <c r="A133" s="166" t="s">
        <v>61</v>
      </c>
      <c r="B133" s="165">
        <f>IF(RES_hhdet_fec!B133=0,0,RES_hhdet_fec!B133/0.086*1000000/RES_hhdet_num!B132)</f>
        <v>1288.1202326178443</v>
      </c>
      <c r="C133" s="165">
        <f>IF(RES_hhdet_fec!C133=0,0,RES_hhdet_fec!C133/0.086*1000000/RES_hhdet_num!C132)</f>
        <v>1232.2013650278077</v>
      </c>
      <c r="D133" s="165">
        <f>IF(RES_hhdet_fec!D133=0,0,RES_hhdet_fec!D133/0.086*1000000/RES_hhdet_num!D132)</f>
        <v>1256.4093652839222</v>
      </c>
      <c r="E133" s="165">
        <f>IF(RES_hhdet_fec!E133=0,0,RES_hhdet_fec!E133/0.086*1000000/RES_hhdet_num!E132)</f>
        <v>1151.1428752894451</v>
      </c>
      <c r="F133" s="165">
        <f>IF(RES_hhdet_fec!F133=0,0,RES_hhdet_fec!F133/0.086*1000000/RES_hhdet_num!F132)</f>
        <v>1230.5000557592091</v>
      </c>
      <c r="G133" s="165">
        <f>IF(RES_hhdet_fec!G133=0,0,RES_hhdet_fec!G133/0.086*1000000/RES_hhdet_num!G132)</f>
        <v>1229.4415628476365</v>
      </c>
      <c r="H133" s="165">
        <f>IF(RES_hhdet_fec!H133=0,0,RES_hhdet_fec!H133/0.086*1000000/RES_hhdet_num!H132)</f>
        <v>1146.520963834887</v>
      </c>
      <c r="I133" s="165">
        <f>IF(RES_hhdet_fec!I133=0,0,RES_hhdet_fec!I133/0.086*1000000/RES_hhdet_num!I132)</f>
        <v>1214.3823927289734</v>
      </c>
      <c r="J133" s="165">
        <f>IF(RES_hhdet_fec!J133=0,0,RES_hhdet_fec!J133/0.086*1000000/RES_hhdet_num!J132)</f>
        <v>1149.1791525260235</v>
      </c>
      <c r="K133" s="165">
        <f>IF(RES_hhdet_fec!K133=0,0,RES_hhdet_fec!K133/0.086*1000000/RES_hhdet_num!K132)</f>
        <v>1175.8853165257431</v>
      </c>
      <c r="L133" s="165">
        <f>IF(RES_hhdet_fec!L133=0,0,RES_hhdet_fec!L133/0.086*1000000/RES_hhdet_num!L132)</f>
        <v>1197.9602121251194</v>
      </c>
      <c r="M133" s="165">
        <f>IF(RES_hhdet_fec!M133=0,0,RES_hhdet_fec!M133/0.086*1000000/RES_hhdet_num!M132)</f>
        <v>1189.9874971191009</v>
      </c>
      <c r="N133" s="165">
        <f>IF(RES_hhdet_fec!N133=0,0,RES_hhdet_fec!N133/0.086*1000000/RES_hhdet_num!N132)</f>
        <v>1172.4408298999253</v>
      </c>
      <c r="O133" s="165">
        <f>IF(RES_hhdet_fec!O133=0,0,RES_hhdet_fec!O133/0.086*1000000/RES_hhdet_num!O132)</f>
        <v>1217.8196270388339</v>
      </c>
      <c r="P133" s="165">
        <f>IF(RES_hhdet_fec!P133=0,0,RES_hhdet_fec!P133/0.086*1000000/RES_hhdet_num!P132)</f>
        <v>1183.596501180803</v>
      </c>
      <c r="Q133" s="165">
        <f>IF(RES_hhdet_fec!Q133=0,0,RES_hhdet_fec!Q133/0.086*1000000/RES_hhdet_num!Q132)</f>
        <v>1184.9405639005538</v>
      </c>
    </row>
    <row r="134" spans="1:17" ht="12" customHeight="1" x14ac:dyDescent="0.3">
      <c r="A134" s="147" t="s">
        <v>59</v>
      </c>
      <c r="B134" s="164">
        <f>IF(RES_hhdet_fec!B134=0,0,RES_hhdet_fec!B134/0.086*1000000/RES_hhdet_num!B132)</f>
        <v>493.70279014247916</v>
      </c>
      <c r="C134" s="164">
        <f>IF(RES_hhdet_fec!C134=0,0,RES_hhdet_fec!C134/0.086*1000000/RES_hhdet_num!C132)</f>
        <v>493.88319762143038</v>
      </c>
      <c r="D134" s="164">
        <f>IF(RES_hhdet_fec!D134=0,0,RES_hhdet_fec!D134/0.086*1000000/RES_hhdet_num!D132)</f>
        <v>489.38450257007975</v>
      </c>
      <c r="E134" s="164">
        <f>IF(RES_hhdet_fec!E134=0,0,RES_hhdet_fec!E134/0.086*1000000/RES_hhdet_num!E132)</f>
        <v>488.74938498527973</v>
      </c>
      <c r="F134" s="164">
        <f>IF(RES_hhdet_fec!F134=0,0,RES_hhdet_fec!F134/0.086*1000000/RES_hhdet_num!F132)</f>
        <v>494.81712352081973</v>
      </c>
      <c r="G134" s="164">
        <f>IF(RES_hhdet_fec!G134=0,0,RES_hhdet_fec!G134/0.086*1000000/RES_hhdet_num!G132)</f>
        <v>491.94067088002697</v>
      </c>
      <c r="H134" s="164">
        <f>IF(RES_hhdet_fec!H134=0,0,RES_hhdet_fec!H134/0.086*1000000/RES_hhdet_num!H132)</f>
        <v>490.12002844753545</v>
      </c>
      <c r="I134" s="164">
        <f>IF(RES_hhdet_fec!I134=0,0,RES_hhdet_fec!I134/0.086*1000000/RES_hhdet_num!I132)</f>
        <v>480.80760381883186</v>
      </c>
      <c r="J134" s="164">
        <f>IF(RES_hhdet_fec!J134=0,0,RES_hhdet_fec!J134/0.086*1000000/RES_hhdet_num!J132)</f>
        <v>481.11704237609018</v>
      </c>
      <c r="K134" s="164">
        <f>IF(RES_hhdet_fec!K134=0,0,RES_hhdet_fec!K134/0.086*1000000/RES_hhdet_num!K132)</f>
        <v>490.76002761345802</v>
      </c>
      <c r="L134" s="164">
        <f>IF(RES_hhdet_fec!L134=0,0,RES_hhdet_fec!L134/0.086*1000000/RES_hhdet_num!L132)</f>
        <v>498.46947000473324</v>
      </c>
      <c r="M134" s="164">
        <f>IF(RES_hhdet_fec!M134=0,0,RES_hhdet_fec!M134/0.086*1000000/RES_hhdet_num!M132)</f>
        <v>494.32350455023391</v>
      </c>
      <c r="N134" s="164">
        <f>IF(RES_hhdet_fec!N134=0,0,RES_hhdet_fec!N134/0.086*1000000/RES_hhdet_num!N132)</f>
        <v>502.45680467647963</v>
      </c>
      <c r="O134" s="164">
        <f>IF(RES_hhdet_fec!O134=0,0,RES_hhdet_fec!O134/0.086*1000000/RES_hhdet_num!O132)</f>
        <v>495.87470991933657</v>
      </c>
      <c r="P134" s="164">
        <f>IF(RES_hhdet_fec!P134=0,0,RES_hhdet_fec!P134/0.086*1000000/RES_hhdet_num!P132)</f>
        <v>503.6137814934018</v>
      </c>
      <c r="Q134" s="164">
        <f>IF(RES_hhdet_fec!Q134=0,0,RES_hhdet_fec!Q134/0.086*1000000/RES_hhdet_num!Q132)</f>
        <v>497.8414316693918</v>
      </c>
    </row>
    <row r="135" spans="1:17" ht="12" customHeight="1" x14ac:dyDescent="0.3">
      <c r="A135" s="163" t="s">
        <v>142</v>
      </c>
      <c r="B135" s="162">
        <f>IF(RES_hhdet_fec!B135=0,0,RES_hhdet_fec!B135/0.086*1000000/RES_hhdet_num!B135)</f>
        <v>2078.5914325918484</v>
      </c>
      <c r="C135" s="162">
        <f>IF(RES_hhdet_fec!C135=0,0,RES_hhdet_fec!C135/0.086*1000000/RES_hhdet_num!C135)</f>
        <v>2061.1803666542205</v>
      </c>
      <c r="D135" s="162">
        <f>IF(RES_hhdet_fec!D135=0,0,RES_hhdet_fec!D135/0.086*1000000/RES_hhdet_num!D135)</f>
        <v>2054.988526011492</v>
      </c>
      <c r="E135" s="162">
        <f>IF(RES_hhdet_fec!E135=0,0,RES_hhdet_fec!E135/0.086*1000000/RES_hhdet_num!E135)</f>
        <v>2226.9360094699541</v>
      </c>
      <c r="F135" s="162">
        <f>IF(RES_hhdet_fec!F135=0,0,RES_hhdet_fec!F135/0.086*1000000/RES_hhdet_num!F135)</f>
        <v>2190.0988296089404</v>
      </c>
      <c r="G135" s="162">
        <f>IF(RES_hhdet_fec!G135=0,0,RES_hhdet_fec!G135/0.086*1000000/RES_hhdet_num!G135)</f>
        <v>2146.7207174501809</v>
      </c>
      <c r="H135" s="162">
        <f>IF(RES_hhdet_fec!H135=0,0,RES_hhdet_fec!H135/0.086*1000000/RES_hhdet_num!H135)</f>
        <v>2321.3723884633137</v>
      </c>
      <c r="I135" s="162">
        <f>IF(RES_hhdet_fec!I135=0,0,RES_hhdet_fec!I135/0.086*1000000/RES_hhdet_num!I135)</f>
        <v>2344.7476520174346</v>
      </c>
      <c r="J135" s="162">
        <f>IF(RES_hhdet_fec!J135=0,0,RES_hhdet_fec!J135/0.086*1000000/RES_hhdet_num!J135)</f>
        <v>2310.745718695473</v>
      </c>
      <c r="K135" s="162">
        <f>IF(RES_hhdet_fec!K135=0,0,RES_hhdet_fec!K135/0.086*1000000/RES_hhdet_num!K135)</f>
        <v>2368.9270574184084</v>
      </c>
      <c r="L135" s="162">
        <f>IF(RES_hhdet_fec!L135=0,0,RES_hhdet_fec!L135/0.086*1000000/RES_hhdet_num!L135)</f>
        <v>2488.7656293901446</v>
      </c>
      <c r="M135" s="162">
        <f>IF(RES_hhdet_fec!M135=0,0,RES_hhdet_fec!M135/0.086*1000000/RES_hhdet_num!M135)</f>
        <v>2428.5053962209026</v>
      </c>
      <c r="N135" s="162">
        <f>IF(RES_hhdet_fec!N135=0,0,RES_hhdet_fec!N135/0.086*1000000/RES_hhdet_num!N135)</f>
        <v>2654.0302409933824</v>
      </c>
      <c r="O135" s="162">
        <f>IF(RES_hhdet_fec!O135=0,0,RES_hhdet_fec!O135/0.086*1000000/RES_hhdet_num!O135)</f>
        <v>2614.5499305249082</v>
      </c>
      <c r="P135" s="162">
        <f>IF(RES_hhdet_fec!P135=0,0,RES_hhdet_fec!P135/0.086*1000000/RES_hhdet_num!P135)</f>
        <v>2402.9160915744151</v>
      </c>
      <c r="Q135" s="162">
        <f>IF(RES_hhdet_fec!Q135=0,0,RES_hhdet_fec!Q135/0.086*1000000/RES_hhdet_num!Q135)</f>
        <v>2597.4442555879868</v>
      </c>
    </row>
    <row r="136" spans="1:17" ht="12" customHeight="1" x14ac:dyDescent="0.3">
      <c r="A136" s="161" t="s">
        <v>141</v>
      </c>
      <c r="B136" s="160">
        <f>IF(RES_hhdet_fec!B136=0,0,RES_hhdet_fec!B136/0.086*1000000/RES_hhdet_num!B136)</f>
        <v>2040.986066500649</v>
      </c>
      <c r="C136" s="160">
        <f>IF(RES_hhdet_fec!C136=0,0,RES_hhdet_fec!C136/0.086*1000000/RES_hhdet_num!C136)</f>
        <v>2060.8976523141123</v>
      </c>
      <c r="D136" s="160">
        <f>IF(RES_hhdet_fec!D136=0,0,RES_hhdet_fec!D136/0.086*1000000/RES_hhdet_num!D136)</f>
        <v>2012.2280971659795</v>
      </c>
      <c r="E136" s="160">
        <f>IF(RES_hhdet_fec!E136=0,0,RES_hhdet_fec!E136/0.086*1000000/RES_hhdet_num!E136)</f>
        <v>2066.05799426464</v>
      </c>
      <c r="F136" s="160">
        <f>IF(RES_hhdet_fec!F136=0,0,RES_hhdet_fec!F136/0.086*1000000/RES_hhdet_num!F136)</f>
        <v>2045.3381642024949</v>
      </c>
      <c r="G136" s="160">
        <f>IF(RES_hhdet_fec!G136=0,0,RES_hhdet_fec!G136/0.086*1000000/RES_hhdet_num!G136)</f>
        <v>2054.2489257133766</v>
      </c>
      <c r="H136" s="160">
        <f>IF(RES_hhdet_fec!H136=0,0,RES_hhdet_fec!H136/0.086*1000000/RES_hhdet_num!H136)</f>
        <v>2124.7906913248275</v>
      </c>
      <c r="I136" s="160">
        <f>IF(RES_hhdet_fec!I136=0,0,RES_hhdet_fec!I136/0.086*1000000/RES_hhdet_num!I136)</f>
        <v>2023.9825606979423</v>
      </c>
      <c r="J136" s="160">
        <f>IF(RES_hhdet_fec!J136=0,0,RES_hhdet_fec!J136/0.086*1000000/RES_hhdet_num!J136)</f>
        <v>2017.9875563620719</v>
      </c>
      <c r="K136" s="160">
        <f>IF(RES_hhdet_fec!K136=0,0,RES_hhdet_fec!K136/0.086*1000000/RES_hhdet_num!K136)</f>
        <v>2020.1225539889549</v>
      </c>
      <c r="L136" s="160">
        <f>IF(RES_hhdet_fec!L136=0,0,RES_hhdet_fec!L136/0.086*1000000/RES_hhdet_num!L136)</f>
        <v>2014.8279848618547</v>
      </c>
      <c r="M136" s="160">
        <f>IF(RES_hhdet_fec!M136=0,0,RES_hhdet_fec!M136/0.086*1000000/RES_hhdet_num!M136)</f>
        <v>2062.627313214985</v>
      </c>
      <c r="N136" s="160">
        <f>IF(RES_hhdet_fec!N136=0,0,RES_hhdet_fec!N136/0.086*1000000/RES_hhdet_num!N136)</f>
        <v>2123.0632918174579</v>
      </c>
      <c r="O136" s="160">
        <f>IF(RES_hhdet_fec!O136=0,0,RES_hhdet_fec!O136/0.086*1000000/RES_hhdet_num!O136)</f>
        <v>2099.5653575229708</v>
      </c>
      <c r="P136" s="160">
        <f>IF(RES_hhdet_fec!P136=0,0,RES_hhdet_fec!P136/0.086*1000000/RES_hhdet_num!P136)</f>
        <v>2169.713042610616</v>
      </c>
      <c r="Q136" s="160">
        <f>IF(RES_hhdet_fec!Q136=0,0,RES_hhdet_fec!Q136/0.086*1000000/RES_hhdet_num!Q136)</f>
        <v>2145.4031779735978</v>
      </c>
    </row>
    <row r="137" spans="1:17" ht="12" customHeight="1" x14ac:dyDescent="0.3">
      <c r="A137" s="148" t="s">
        <v>60</v>
      </c>
      <c r="B137" s="156">
        <f>IF(RES_hhdet_fec!B137=0,0,RES_hhdet_fec!B137/0.086*1000000/RES_hhdet_num!B136)</f>
        <v>1564.7975302547209</v>
      </c>
      <c r="C137" s="156">
        <f>IF(RES_hhdet_fec!C137=0,0,RES_hhdet_fec!C137/0.086*1000000/RES_hhdet_num!C136)</f>
        <v>1570.8898680536211</v>
      </c>
      <c r="D137" s="156">
        <f>IF(RES_hhdet_fec!D137=0,0,RES_hhdet_fec!D137/0.086*1000000/RES_hhdet_num!D136)</f>
        <v>1527.3850805040154</v>
      </c>
      <c r="E137" s="156">
        <f>IF(RES_hhdet_fec!E137=0,0,RES_hhdet_fec!E137/0.086*1000000/RES_hhdet_num!E136)</f>
        <v>1581.5757981991599</v>
      </c>
      <c r="F137" s="156">
        <f>IF(RES_hhdet_fec!F137=0,0,RES_hhdet_fec!F137/0.086*1000000/RES_hhdet_num!F136)</f>
        <v>1548.3517137750828</v>
      </c>
      <c r="G137" s="156">
        <f>IF(RES_hhdet_fec!G137=0,0,RES_hhdet_fec!G137/0.086*1000000/RES_hhdet_num!G136)</f>
        <v>1552.8802021210352</v>
      </c>
      <c r="H137" s="156">
        <f>IF(RES_hhdet_fec!H137=0,0,RES_hhdet_fec!H137/0.086*1000000/RES_hhdet_num!H136)</f>
        <v>1604.8524270254475</v>
      </c>
      <c r="I137" s="156">
        <f>IF(RES_hhdet_fec!I137=0,0,RES_hhdet_fec!I137/0.086*1000000/RES_hhdet_num!I136)</f>
        <v>1488.3277630475573</v>
      </c>
      <c r="J137" s="156">
        <f>IF(RES_hhdet_fec!J137=0,0,RES_hhdet_fec!J137/0.086*1000000/RES_hhdet_num!J136)</f>
        <v>1498.8754522651552</v>
      </c>
      <c r="K137" s="156">
        <f>IF(RES_hhdet_fec!K137=0,0,RES_hhdet_fec!K137/0.086*1000000/RES_hhdet_num!K136)</f>
        <v>1518.9081586178745</v>
      </c>
      <c r="L137" s="156">
        <f>IF(RES_hhdet_fec!L137=0,0,RES_hhdet_fec!L137/0.086*1000000/RES_hhdet_num!L136)</f>
        <v>1509.1209299930472</v>
      </c>
      <c r="M137" s="156">
        <f>IF(RES_hhdet_fec!M137=0,0,RES_hhdet_fec!M137/0.086*1000000/RES_hhdet_num!M136)</f>
        <v>1554.765991682769</v>
      </c>
      <c r="N137" s="156">
        <f>IF(RES_hhdet_fec!N137=0,0,RES_hhdet_fec!N137/0.086*1000000/RES_hhdet_num!N136)</f>
        <v>1601.5283715712769</v>
      </c>
      <c r="O137" s="156">
        <f>IF(RES_hhdet_fec!O137=0,0,RES_hhdet_fec!O137/0.086*1000000/RES_hhdet_num!O136)</f>
        <v>1601.614015394488</v>
      </c>
      <c r="P137" s="156">
        <f>IF(RES_hhdet_fec!P137=0,0,RES_hhdet_fec!P137/0.086*1000000/RES_hhdet_num!P136)</f>
        <v>1623.0099593821087</v>
      </c>
      <c r="Q137" s="156">
        <f>IF(RES_hhdet_fec!Q137=0,0,RES_hhdet_fec!Q137/0.086*1000000/RES_hhdet_num!Q136)</f>
        <v>1636.72383598129</v>
      </c>
    </row>
    <row r="138" spans="1:17" ht="12" customHeight="1" x14ac:dyDescent="0.3">
      <c r="A138" s="148" t="s">
        <v>59</v>
      </c>
      <c r="B138" s="156">
        <f>IF(RES_hhdet_fec!B138=0,0,RES_hhdet_fec!B138/0.086*1000000/RES_hhdet_num!B136)</f>
        <v>476.18853624592805</v>
      </c>
      <c r="C138" s="156">
        <f>IF(RES_hhdet_fec!C138=0,0,RES_hhdet_fec!C138/0.086*1000000/RES_hhdet_num!C136)</f>
        <v>490.00778426049078</v>
      </c>
      <c r="D138" s="156">
        <f>IF(RES_hhdet_fec!D138=0,0,RES_hhdet_fec!D138/0.086*1000000/RES_hhdet_num!D136)</f>
        <v>484.84301666196404</v>
      </c>
      <c r="E138" s="156">
        <f>IF(RES_hhdet_fec!E138=0,0,RES_hhdet_fec!E138/0.086*1000000/RES_hhdet_num!E136)</f>
        <v>484.48219606548014</v>
      </c>
      <c r="F138" s="156">
        <f>IF(RES_hhdet_fec!F138=0,0,RES_hhdet_fec!F138/0.086*1000000/RES_hhdet_num!F136)</f>
        <v>496.98645042741231</v>
      </c>
      <c r="G138" s="156">
        <f>IF(RES_hhdet_fec!G138=0,0,RES_hhdet_fec!G138/0.086*1000000/RES_hhdet_num!G136)</f>
        <v>501.36872359234098</v>
      </c>
      <c r="H138" s="156">
        <f>IF(RES_hhdet_fec!H138=0,0,RES_hhdet_fec!H138/0.086*1000000/RES_hhdet_num!H136)</f>
        <v>519.93826429937974</v>
      </c>
      <c r="I138" s="156">
        <f>IF(RES_hhdet_fec!I138=0,0,RES_hhdet_fec!I138/0.086*1000000/RES_hhdet_num!I136)</f>
        <v>535.65479765038492</v>
      </c>
      <c r="J138" s="156">
        <f>IF(RES_hhdet_fec!J138=0,0,RES_hhdet_fec!J138/0.086*1000000/RES_hhdet_num!J136)</f>
        <v>519.11210409691671</v>
      </c>
      <c r="K138" s="156">
        <f>IF(RES_hhdet_fec!K138=0,0,RES_hhdet_fec!K138/0.086*1000000/RES_hhdet_num!K136)</f>
        <v>501.2143953710808</v>
      </c>
      <c r="L138" s="156">
        <f>IF(RES_hhdet_fec!L138=0,0,RES_hhdet_fec!L138/0.086*1000000/RES_hhdet_num!L136)</f>
        <v>505.70705486880735</v>
      </c>
      <c r="M138" s="156">
        <f>IF(RES_hhdet_fec!M138=0,0,RES_hhdet_fec!M138/0.086*1000000/RES_hhdet_num!M136)</f>
        <v>507.86132153221615</v>
      </c>
      <c r="N138" s="156">
        <f>IF(RES_hhdet_fec!N138=0,0,RES_hhdet_fec!N138/0.086*1000000/RES_hhdet_num!N136)</f>
        <v>521.5349202461814</v>
      </c>
      <c r="O138" s="156">
        <f>IF(RES_hhdet_fec!O138=0,0,RES_hhdet_fec!O138/0.086*1000000/RES_hhdet_num!O136)</f>
        <v>497.95134212848274</v>
      </c>
      <c r="P138" s="156">
        <f>IF(RES_hhdet_fec!P138=0,0,RES_hhdet_fec!P138/0.086*1000000/RES_hhdet_num!P136)</f>
        <v>546.7030832285069</v>
      </c>
      <c r="Q138" s="156">
        <f>IF(RES_hhdet_fec!Q138=0,0,RES_hhdet_fec!Q138/0.086*1000000/RES_hhdet_num!Q136)</f>
        <v>508.67934199230791</v>
      </c>
    </row>
    <row r="139" spans="1:17" ht="12" customHeight="1" x14ac:dyDescent="0.3">
      <c r="A139" s="158" t="s">
        <v>62</v>
      </c>
      <c r="B139" s="157">
        <f>IF(RES_hhdet_fec!B139=0,0,RES_hhdet_fec!B139/0.086*1000000/RES_hhdet_num!B$124)</f>
        <v>943.4924673258605</v>
      </c>
      <c r="C139" s="157">
        <f>IF(RES_hhdet_fec!C139=0,0,RES_hhdet_fec!C139/0.086*1000000/RES_hhdet_num!C$124)</f>
        <v>943.14231474632982</v>
      </c>
      <c r="D139" s="157">
        <f>IF(RES_hhdet_fec!D139=0,0,RES_hhdet_fec!D139/0.086*1000000/RES_hhdet_num!D$124)</f>
        <v>976.49793162186279</v>
      </c>
      <c r="E139" s="157">
        <f>IF(RES_hhdet_fec!E139=0,0,RES_hhdet_fec!E139/0.086*1000000/RES_hhdet_num!E$124)</f>
        <v>1052.5972807286978</v>
      </c>
      <c r="F139" s="157">
        <f>IF(RES_hhdet_fec!F139=0,0,RES_hhdet_fec!F139/0.086*1000000/RES_hhdet_num!F$124)</f>
        <v>1022.9077918455783</v>
      </c>
      <c r="G139" s="157">
        <f>IF(RES_hhdet_fec!G139=0,0,RES_hhdet_fec!G139/0.086*1000000/RES_hhdet_num!G$124)</f>
        <v>1104.979788036738</v>
      </c>
      <c r="H139" s="157">
        <f>IF(RES_hhdet_fec!H139=0,0,RES_hhdet_fec!H139/0.086*1000000/RES_hhdet_num!H$124)</f>
        <v>1060.3941841485125</v>
      </c>
      <c r="I139" s="157">
        <f>IF(RES_hhdet_fec!I139=0,0,RES_hhdet_fec!I139/0.086*1000000/RES_hhdet_num!I$124)</f>
        <v>1056.2564724092622</v>
      </c>
      <c r="J139" s="157">
        <f>IF(RES_hhdet_fec!J139=0,0,RES_hhdet_fec!J139/0.086*1000000/RES_hhdet_num!J$124)</f>
        <v>1032.7936116594797</v>
      </c>
      <c r="K139" s="157">
        <f>IF(RES_hhdet_fec!K139=0,0,RES_hhdet_fec!K139/0.086*1000000/RES_hhdet_num!K$124)</f>
        <v>1058.1172001385432</v>
      </c>
      <c r="L139" s="157">
        <f>IF(RES_hhdet_fec!L139=0,0,RES_hhdet_fec!L139/0.086*1000000/RES_hhdet_num!L$124)</f>
        <v>1079.781075619002</v>
      </c>
      <c r="M139" s="157">
        <f>IF(RES_hhdet_fec!M139=0,0,RES_hhdet_fec!M139/0.086*1000000/RES_hhdet_num!M$124)</f>
        <v>1068.4801753394584</v>
      </c>
      <c r="N139" s="157">
        <f>IF(RES_hhdet_fec!N139=0,0,RES_hhdet_fec!N139/0.086*1000000/RES_hhdet_num!N$124)</f>
        <v>1084.3179894866405</v>
      </c>
      <c r="O139" s="157">
        <f>IF(RES_hhdet_fec!O139=0,0,RES_hhdet_fec!O139/0.086*1000000/RES_hhdet_num!O$124)</f>
        <v>1104.505982041899</v>
      </c>
      <c r="P139" s="157">
        <f>IF(RES_hhdet_fec!P139=0,0,RES_hhdet_fec!P139/0.086*1000000/RES_hhdet_num!P$124)</f>
        <v>1093.3331669393197</v>
      </c>
      <c r="Q139" s="157">
        <f>IF(RES_hhdet_fec!Q139=0,0,RES_hhdet_fec!Q139/0.086*1000000/RES_hhdet_num!Q$124)</f>
        <v>1108.7037421507805</v>
      </c>
    </row>
    <row r="140" spans="1:17" ht="12" customHeight="1" x14ac:dyDescent="0.3">
      <c r="A140" s="23" t="s">
        <v>57</v>
      </c>
      <c r="B140" s="156">
        <f>IF(RES_hhdet_fec!B140=0,0,RES_hhdet_fec!B140/0.086*1000000/RES_hhdet_num!B140)</f>
        <v>1235.6547238086416</v>
      </c>
      <c r="C140" s="156">
        <f>IF(RES_hhdet_fec!C140=0,0,RES_hhdet_fec!C140/0.086*1000000/RES_hhdet_num!C140)</f>
        <v>1263.0696647457307</v>
      </c>
      <c r="D140" s="156">
        <f>IF(RES_hhdet_fec!D140=0,0,RES_hhdet_fec!D140/0.086*1000000/RES_hhdet_num!D140)</f>
        <v>1281.3691516718413</v>
      </c>
      <c r="E140" s="156">
        <f>IF(RES_hhdet_fec!E140=0,0,RES_hhdet_fec!E140/0.086*1000000/RES_hhdet_num!E140)</f>
        <v>1426.8854497475243</v>
      </c>
      <c r="F140" s="156">
        <f>IF(RES_hhdet_fec!F140=0,0,RES_hhdet_fec!F140/0.086*1000000/RES_hhdet_num!F140)</f>
        <v>1285.1108628040563</v>
      </c>
      <c r="G140" s="156">
        <f>IF(RES_hhdet_fec!G140=0,0,RES_hhdet_fec!G140/0.086*1000000/RES_hhdet_num!G140)</f>
        <v>1677.2808732618482</v>
      </c>
      <c r="H140" s="156">
        <f>IF(RES_hhdet_fec!H140=0,0,RES_hhdet_fec!H140/0.086*1000000/RES_hhdet_num!H140)</f>
        <v>1367.9512321988591</v>
      </c>
      <c r="I140" s="156">
        <f>IF(RES_hhdet_fec!I140=0,0,RES_hhdet_fec!I140/0.086*1000000/RES_hhdet_num!I140)</f>
        <v>1549.4044924940404</v>
      </c>
      <c r="J140" s="156">
        <f>IF(RES_hhdet_fec!J140=0,0,RES_hhdet_fec!J140/0.086*1000000/RES_hhdet_num!J140)</f>
        <v>1306.9786408182013</v>
      </c>
      <c r="K140" s="156">
        <f>IF(RES_hhdet_fec!K140=0,0,RES_hhdet_fec!K140/0.086*1000000/RES_hhdet_num!K140)</f>
        <v>1435.9150591727143</v>
      </c>
      <c r="L140" s="156">
        <f>IF(RES_hhdet_fec!L140=0,0,RES_hhdet_fec!L140/0.086*1000000/RES_hhdet_num!L140)</f>
        <v>1402.8127140654226</v>
      </c>
      <c r="M140" s="156">
        <f>IF(RES_hhdet_fec!M140=0,0,RES_hhdet_fec!M140/0.086*1000000/RES_hhdet_num!M140)</f>
        <v>1385.1235910851599</v>
      </c>
      <c r="N140" s="156">
        <f>IF(RES_hhdet_fec!N140=0,0,RES_hhdet_fec!N140/0.086*1000000/RES_hhdet_num!N140)</f>
        <v>1392.0411244476611</v>
      </c>
      <c r="O140" s="156">
        <f>IF(RES_hhdet_fec!O140=0,0,RES_hhdet_fec!O140/0.086*1000000/RES_hhdet_num!O140)</f>
        <v>1389.5725738248561</v>
      </c>
      <c r="P140" s="156">
        <f>IF(RES_hhdet_fec!P140=0,0,RES_hhdet_fec!P140/0.086*1000000/RES_hhdet_num!P140)</f>
        <v>1392.8143842453514</v>
      </c>
      <c r="Q140" s="156">
        <f>IF(RES_hhdet_fec!Q140=0,0,RES_hhdet_fec!Q140/0.086*1000000/RES_hhdet_num!Q140)</f>
        <v>1393.9363546020359</v>
      </c>
    </row>
    <row r="141" spans="1:17" ht="12" customHeight="1" x14ac:dyDescent="0.3">
      <c r="A141" s="29" t="s">
        <v>140</v>
      </c>
      <c r="B141" s="57">
        <f>IF(RES_hhdet_fec!B141=0,0,RES_hhdet_fec!B141/0.086*1000000/RES_hhdet_num!B141)</f>
        <v>827.22544572050776</v>
      </c>
      <c r="C141" s="57">
        <f>IF(RES_hhdet_fec!C141=0,0,RES_hhdet_fec!C141/0.086*1000000/RES_hhdet_num!C141)</f>
        <v>819.84318842291509</v>
      </c>
      <c r="D141" s="57">
        <f>IF(RES_hhdet_fec!D141=0,0,RES_hhdet_fec!D141/0.086*1000000/RES_hhdet_num!D141)</f>
        <v>859.05511467746805</v>
      </c>
      <c r="E141" s="57">
        <f>IF(RES_hhdet_fec!E141=0,0,RES_hhdet_fec!E141/0.086*1000000/RES_hhdet_num!E141)</f>
        <v>917.72008840639307</v>
      </c>
      <c r="F141" s="57">
        <f>IF(RES_hhdet_fec!F141=0,0,RES_hhdet_fec!F141/0.086*1000000/RES_hhdet_num!F141)</f>
        <v>928.84542670502515</v>
      </c>
      <c r="G141" s="57">
        <f>IF(RES_hhdet_fec!G141=0,0,RES_hhdet_fec!G141/0.086*1000000/RES_hhdet_num!G141)</f>
        <v>915.82652670428297</v>
      </c>
      <c r="H141" s="57">
        <f>IF(RES_hhdet_fec!H141=0,0,RES_hhdet_fec!H141/0.086*1000000/RES_hhdet_num!H141)</f>
        <v>961.92020908879078</v>
      </c>
      <c r="I141" s="57">
        <f>IF(RES_hhdet_fec!I141=0,0,RES_hhdet_fec!I141/0.086*1000000/RES_hhdet_num!I141)</f>
        <v>920.73671769786165</v>
      </c>
      <c r="J141" s="57">
        <f>IF(RES_hhdet_fec!J141=0,0,RES_hhdet_fec!J141/0.086*1000000/RES_hhdet_num!J141)</f>
        <v>954.6905136048664</v>
      </c>
      <c r="K141" s="57">
        <f>IF(RES_hhdet_fec!K141=0,0,RES_hhdet_fec!K141/0.086*1000000/RES_hhdet_num!K141)</f>
        <v>953.09089574512154</v>
      </c>
      <c r="L141" s="57">
        <f>IF(RES_hhdet_fec!L141=0,0,RES_hhdet_fec!L141/0.086*1000000/RES_hhdet_num!L141)</f>
        <v>990.36091972715644</v>
      </c>
      <c r="M141" s="57">
        <f>IF(RES_hhdet_fec!M141=0,0,RES_hhdet_fec!M141/0.086*1000000/RES_hhdet_num!M141)</f>
        <v>982.86515311827964</v>
      </c>
      <c r="N141" s="57">
        <f>IF(RES_hhdet_fec!N141=0,0,RES_hhdet_fec!N141/0.086*1000000/RES_hhdet_num!N141)</f>
        <v>1004.5128971319772</v>
      </c>
      <c r="O141" s="57">
        <f>IF(RES_hhdet_fec!O141=0,0,RES_hhdet_fec!O141/0.086*1000000/RES_hhdet_num!O141)</f>
        <v>1028.6477358278032</v>
      </c>
      <c r="P141" s="57">
        <f>IF(RES_hhdet_fec!P141=0,0,RES_hhdet_fec!P141/0.086*1000000/RES_hhdet_num!P141)</f>
        <v>1016.8561085292375</v>
      </c>
      <c r="Q141" s="57">
        <f>IF(RES_hhdet_fec!Q141=0,0,RES_hhdet_fec!Q141/0.086*1000000/RES_hhdet_num!Q141)</f>
        <v>1037.2738815264679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>
        <f>SUM(B144,B146,B148,B157)</f>
        <v>11530.982064921094</v>
      </c>
      <c r="C143" s="168">
        <f t="shared" ref="C143:Q143" si="28">SUM(C144,C146,C148,C157)</f>
        <v>11581.661515454975</v>
      </c>
      <c r="D143" s="168">
        <f t="shared" si="28"/>
        <v>11255.66929984819</v>
      </c>
      <c r="E143" s="168">
        <f t="shared" si="28"/>
        <v>11254.86082036735</v>
      </c>
      <c r="F143" s="168">
        <f t="shared" si="28"/>
        <v>10880.931689321389</v>
      </c>
      <c r="G143" s="168">
        <f t="shared" si="28"/>
        <v>10598.977318090872</v>
      </c>
      <c r="H143" s="168">
        <f t="shared" si="28"/>
        <v>10152.079855564829</v>
      </c>
      <c r="I143" s="168">
        <f t="shared" si="28"/>
        <v>9442.3792422684437</v>
      </c>
      <c r="J143" s="168">
        <f t="shared" si="28"/>
        <v>9254.6340258841956</v>
      </c>
      <c r="K143" s="168">
        <f t="shared" si="28"/>
        <v>9068.6214808182558</v>
      </c>
      <c r="L143" s="168">
        <f t="shared" si="28"/>
        <v>9534.6771833708917</v>
      </c>
      <c r="M143" s="168">
        <f t="shared" si="28"/>
        <v>8200.2737765247093</v>
      </c>
      <c r="N143" s="168">
        <f t="shared" si="28"/>
        <v>8356.6685429864483</v>
      </c>
      <c r="O143" s="168">
        <f t="shared" si="28"/>
        <v>8050.3647399022511</v>
      </c>
      <c r="P143" s="168">
        <f t="shared" si="28"/>
        <v>7234.8048398494047</v>
      </c>
      <c r="Q143" s="168">
        <f t="shared" si="28"/>
        <v>7287.8896137040438</v>
      </c>
    </row>
    <row r="144" spans="1:17" ht="12.9" customHeight="1" x14ac:dyDescent="0.3">
      <c r="A144" s="158" t="s">
        <v>65</v>
      </c>
      <c r="B144" s="157">
        <f t="shared" ref="B144:Q144" si="29">B145</f>
        <v>7554.7646408270839</v>
      </c>
      <c r="C144" s="157">
        <f t="shared" si="29"/>
        <v>7680.5903696030018</v>
      </c>
      <c r="D144" s="157">
        <f t="shared" si="29"/>
        <v>7391.380129249882</v>
      </c>
      <c r="E144" s="157">
        <f t="shared" si="29"/>
        <v>7360.9765386247309</v>
      </c>
      <c r="F144" s="157">
        <f t="shared" si="29"/>
        <v>6963.1671036350936</v>
      </c>
      <c r="G144" s="157">
        <f t="shared" si="29"/>
        <v>6684.5586860049725</v>
      </c>
      <c r="H144" s="157">
        <f t="shared" si="29"/>
        <v>6222.3879118418972</v>
      </c>
      <c r="I144" s="157">
        <f t="shared" si="29"/>
        <v>5587.1470774505915</v>
      </c>
      <c r="J144" s="157">
        <f t="shared" si="29"/>
        <v>5405.3988794534098</v>
      </c>
      <c r="K144" s="157">
        <f t="shared" si="29"/>
        <v>5181.4112872842852</v>
      </c>
      <c r="L144" s="157">
        <f t="shared" si="29"/>
        <v>5474.4808178749681</v>
      </c>
      <c r="M144" s="157">
        <f t="shared" si="29"/>
        <v>4252.9628729860751</v>
      </c>
      <c r="N144" s="157">
        <f t="shared" si="29"/>
        <v>4308.0054082905453</v>
      </c>
      <c r="O144" s="157">
        <f t="shared" si="29"/>
        <v>3915.6725775912764</v>
      </c>
      <c r="P144" s="157">
        <f t="shared" si="29"/>
        <v>3250.2687593261521</v>
      </c>
      <c r="Q144" s="157">
        <f t="shared" si="29"/>
        <v>3212.0061773502812</v>
      </c>
    </row>
    <row r="145" spans="1:17" ht="12" customHeight="1" x14ac:dyDescent="0.3">
      <c r="A145" s="23" t="s">
        <v>60</v>
      </c>
      <c r="B145" s="156">
        <f>IF(RES_hhdet_fec!B145=0,0,RES_hhdet_fec!B145/0.086*1000000/RES_hhdet_num!B$143)</f>
        <v>7554.7646408270839</v>
      </c>
      <c r="C145" s="156">
        <f>IF(RES_hhdet_fec!C145=0,0,RES_hhdet_fec!C145/0.086*1000000/RES_hhdet_num!C$143)</f>
        <v>7680.5903696030018</v>
      </c>
      <c r="D145" s="156">
        <f>IF(RES_hhdet_fec!D145=0,0,RES_hhdet_fec!D145/0.086*1000000/RES_hhdet_num!D$143)</f>
        <v>7391.380129249882</v>
      </c>
      <c r="E145" s="156">
        <f>IF(RES_hhdet_fec!E145=0,0,RES_hhdet_fec!E145/0.086*1000000/RES_hhdet_num!E$143)</f>
        <v>7360.9765386247309</v>
      </c>
      <c r="F145" s="156">
        <f>IF(RES_hhdet_fec!F145=0,0,RES_hhdet_fec!F145/0.086*1000000/RES_hhdet_num!F$143)</f>
        <v>6963.1671036350936</v>
      </c>
      <c r="G145" s="156">
        <f>IF(RES_hhdet_fec!G145=0,0,RES_hhdet_fec!G145/0.086*1000000/RES_hhdet_num!G$143)</f>
        <v>6684.5586860049725</v>
      </c>
      <c r="H145" s="156">
        <f>IF(RES_hhdet_fec!H145=0,0,RES_hhdet_fec!H145/0.086*1000000/RES_hhdet_num!H$143)</f>
        <v>6222.3879118418972</v>
      </c>
      <c r="I145" s="156">
        <f>IF(RES_hhdet_fec!I145=0,0,RES_hhdet_fec!I145/0.086*1000000/RES_hhdet_num!I$143)</f>
        <v>5587.1470774505915</v>
      </c>
      <c r="J145" s="156">
        <f>IF(RES_hhdet_fec!J145=0,0,RES_hhdet_fec!J145/0.086*1000000/RES_hhdet_num!J$143)</f>
        <v>5405.3988794534098</v>
      </c>
      <c r="K145" s="156">
        <f>IF(RES_hhdet_fec!K145=0,0,RES_hhdet_fec!K145/0.086*1000000/RES_hhdet_num!K$143)</f>
        <v>5181.4112872842852</v>
      </c>
      <c r="L145" s="156">
        <f>IF(RES_hhdet_fec!L145=0,0,RES_hhdet_fec!L145/0.086*1000000/RES_hhdet_num!L$143)</f>
        <v>5474.4808178749681</v>
      </c>
      <c r="M145" s="156">
        <f>IF(RES_hhdet_fec!M145=0,0,RES_hhdet_fec!M145/0.086*1000000/RES_hhdet_num!M$143)</f>
        <v>4252.9628729860751</v>
      </c>
      <c r="N145" s="156">
        <f>IF(RES_hhdet_fec!N145=0,0,RES_hhdet_fec!N145/0.086*1000000/RES_hhdet_num!N$143)</f>
        <v>4308.0054082905453</v>
      </c>
      <c r="O145" s="156">
        <f>IF(RES_hhdet_fec!O145=0,0,RES_hhdet_fec!O145/0.086*1000000/RES_hhdet_num!O$143)</f>
        <v>3915.6725775912764</v>
      </c>
      <c r="P145" s="156">
        <f>IF(RES_hhdet_fec!P145=0,0,RES_hhdet_fec!P145/0.086*1000000/RES_hhdet_num!P$143)</f>
        <v>3250.2687593261521</v>
      </c>
      <c r="Q145" s="156">
        <f>IF(RES_hhdet_fec!Q145=0,0,RES_hhdet_fec!Q145/0.086*1000000/RES_hhdet_num!Q$143)</f>
        <v>3212.0061773502812</v>
      </c>
    </row>
    <row r="146" spans="1:17" ht="12.9" customHeight="1" x14ac:dyDescent="0.3">
      <c r="A146" s="158" t="s">
        <v>112</v>
      </c>
      <c r="B146" s="157">
        <f t="shared" ref="B146:Q146" si="30">B147</f>
        <v>306.72364770628803</v>
      </c>
      <c r="C146" s="157">
        <f t="shared" si="30"/>
        <v>324.18676782802839</v>
      </c>
      <c r="D146" s="157">
        <f t="shared" si="30"/>
        <v>316.15147369363768</v>
      </c>
      <c r="E146" s="157">
        <f t="shared" si="30"/>
        <v>314.4956472022966</v>
      </c>
      <c r="F146" s="157">
        <f t="shared" si="30"/>
        <v>316.16259714130899</v>
      </c>
      <c r="G146" s="157">
        <f t="shared" si="30"/>
        <v>321.15272103593367</v>
      </c>
      <c r="H146" s="157">
        <f t="shared" si="30"/>
        <v>326.26429886932971</v>
      </c>
      <c r="I146" s="157">
        <f t="shared" si="30"/>
        <v>332.35385429977151</v>
      </c>
      <c r="J146" s="157">
        <f t="shared" si="30"/>
        <v>334.41192128313907</v>
      </c>
      <c r="K146" s="157">
        <f t="shared" si="30"/>
        <v>330.11178284353741</v>
      </c>
      <c r="L146" s="157">
        <f t="shared" si="30"/>
        <v>327.03943880116947</v>
      </c>
      <c r="M146" s="157">
        <f t="shared" si="30"/>
        <v>313.47287431229483</v>
      </c>
      <c r="N146" s="157">
        <f t="shared" si="30"/>
        <v>300.28875792093498</v>
      </c>
      <c r="O146" s="157">
        <f t="shared" si="30"/>
        <v>277.34682106260101</v>
      </c>
      <c r="P146" s="157">
        <f t="shared" si="30"/>
        <v>261.96660548827822</v>
      </c>
      <c r="Q146" s="157">
        <f t="shared" si="30"/>
        <v>248.13140286318713</v>
      </c>
    </row>
    <row r="147" spans="1:17" ht="12" customHeight="1" x14ac:dyDescent="0.3">
      <c r="A147" s="23" t="s">
        <v>60</v>
      </c>
      <c r="B147" s="156">
        <f>IF(RES_hhdet_fec!B147=0,0,RES_hhdet_fec!B147/0.086*1000000/RES_hhdet_num!B$143)</f>
        <v>306.72364770628803</v>
      </c>
      <c r="C147" s="156">
        <f>IF(RES_hhdet_fec!C147=0,0,RES_hhdet_fec!C147/0.086*1000000/RES_hhdet_num!C$143)</f>
        <v>324.18676782802839</v>
      </c>
      <c r="D147" s="156">
        <f>IF(RES_hhdet_fec!D147=0,0,RES_hhdet_fec!D147/0.086*1000000/RES_hhdet_num!D$143)</f>
        <v>316.15147369363768</v>
      </c>
      <c r="E147" s="156">
        <f>IF(RES_hhdet_fec!E147=0,0,RES_hhdet_fec!E147/0.086*1000000/RES_hhdet_num!E$143)</f>
        <v>314.4956472022966</v>
      </c>
      <c r="F147" s="156">
        <f>IF(RES_hhdet_fec!F147=0,0,RES_hhdet_fec!F147/0.086*1000000/RES_hhdet_num!F$143)</f>
        <v>316.16259714130899</v>
      </c>
      <c r="G147" s="156">
        <f>IF(RES_hhdet_fec!G147=0,0,RES_hhdet_fec!G147/0.086*1000000/RES_hhdet_num!G$143)</f>
        <v>321.15272103593367</v>
      </c>
      <c r="H147" s="156">
        <f>IF(RES_hhdet_fec!H147=0,0,RES_hhdet_fec!H147/0.086*1000000/RES_hhdet_num!H$143)</f>
        <v>326.26429886932971</v>
      </c>
      <c r="I147" s="156">
        <f>IF(RES_hhdet_fec!I147=0,0,RES_hhdet_fec!I147/0.086*1000000/RES_hhdet_num!I$143)</f>
        <v>332.35385429977151</v>
      </c>
      <c r="J147" s="156">
        <f>IF(RES_hhdet_fec!J147=0,0,RES_hhdet_fec!J147/0.086*1000000/RES_hhdet_num!J$143)</f>
        <v>334.41192128313907</v>
      </c>
      <c r="K147" s="156">
        <f>IF(RES_hhdet_fec!K147=0,0,RES_hhdet_fec!K147/0.086*1000000/RES_hhdet_num!K$143)</f>
        <v>330.11178284353741</v>
      </c>
      <c r="L147" s="156">
        <f>IF(RES_hhdet_fec!L147=0,0,RES_hhdet_fec!L147/0.086*1000000/RES_hhdet_num!L$143)</f>
        <v>327.03943880116947</v>
      </c>
      <c r="M147" s="156">
        <f>IF(RES_hhdet_fec!M147=0,0,RES_hhdet_fec!M147/0.086*1000000/RES_hhdet_num!M$143)</f>
        <v>313.47287431229483</v>
      </c>
      <c r="N147" s="156">
        <f>IF(RES_hhdet_fec!N147=0,0,RES_hhdet_fec!N147/0.086*1000000/RES_hhdet_num!N$143)</f>
        <v>300.28875792093498</v>
      </c>
      <c r="O147" s="156">
        <f>IF(RES_hhdet_fec!O147=0,0,RES_hhdet_fec!O147/0.086*1000000/RES_hhdet_num!O$143)</f>
        <v>277.34682106260101</v>
      </c>
      <c r="P147" s="156">
        <f>IF(RES_hhdet_fec!P147=0,0,RES_hhdet_fec!P147/0.086*1000000/RES_hhdet_num!P$143)</f>
        <v>261.96660548827822</v>
      </c>
      <c r="Q147" s="156">
        <f>IF(RES_hhdet_fec!Q147=0,0,RES_hhdet_fec!Q147/0.086*1000000/RES_hhdet_num!Q$143)</f>
        <v>248.13140286318713</v>
      </c>
    </row>
    <row r="148" spans="1:17" ht="12" customHeight="1" x14ac:dyDescent="0.3">
      <c r="A148" s="158" t="s">
        <v>63</v>
      </c>
      <c r="B148" s="157">
        <f>IF(RES_hhdet_fec!B148=0,0,RES_hhdet_fec!B148/0.086*1000000/RES_hhdet_num!B$143)</f>
        <v>2683.6622703573044</v>
      </c>
      <c r="C148" s="157">
        <f>IF(RES_hhdet_fec!C148=0,0,RES_hhdet_fec!C148/0.086*1000000/RES_hhdet_num!C$143)</f>
        <v>2609.1056625930419</v>
      </c>
      <c r="D148" s="157">
        <f>IF(RES_hhdet_fec!D148=0,0,RES_hhdet_fec!D148/0.086*1000000/RES_hhdet_num!D$143)</f>
        <v>2584.2635333033804</v>
      </c>
      <c r="E148" s="157">
        <f>IF(RES_hhdet_fec!E148=0,0,RES_hhdet_fec!E148/0.086*1000000/RES_hhdet_num!E$143)</f>
        <v>2601.0011122509427</v>
      </c>
      <c r="F148" s="157">
        <f>IF(RES_hhdet_fec!F148=0,0,RES_hhdet_fec!F148/0.086*1000000/RES_hhdet_num!F$143)</f>
        <v>2611.7906464867474</v>
      </c>
      <c r="G148" s="157">
        <f>IF(RES_hhdet_fec!G148=0,0,RES_hhdet_fec!G148/0.086*1000000/RES_hhdet_num!G$143)</f>
        <v>2603.887793686335</v>
      </c>
      <c r="H148" s="157">
        <f>IF(RES_hhdet_fec!H148=0,0,RES_hhdet_fec!H148/0.086*1000000/RES_hhdet_num!H$143)</f>
        <v>2603.9915830641003</v>
      </c>
      <c r="I148" s="157">
        <f>IF(RES_hhdet_fec!I148=0,0,RES_hhdet_fec!I148/0.086*1000000/RES_hhdet_num!I$143)</f>
        <v>2526.4746751640591</v>
      </c>
      <c r="J148" s="157">
        <f>IF(RES_hhdet_fec!J148=0,0,RES_hhdet_fec!J148/0.086*1000000/RES_hhdet_num!J$143)</f>
        <v>2501.1348572912789</v>
      </c>
      <c r="K148" s="157">
        <f>IF(RES_hhdet_fec!K148=0,0,RES_hhdet_fec!K148/0.086*1000000/RES_hhdet_num!K$143)</f>
        <v>2520.9663825986181</v>
      </c>
      <c r="L148" s="157">
        <f>IF(RES_hhdet_fec!L148=0,0,RES_hhdet_fec!L148/0.086*1000000/RES_hhdet_num!L$143)</f>
        <v>2647.6545321656986</v>
      </c>
      <c r="M148" s="157">
        <f>IF(RES_hhdet_fec!M148=0,0,RES_hhdet_fec!M148/0.086*1000000/RES_hhdet_num!M$143)</f>
        <v>2581.9921731166228</v>
      </c>
      <c r="N148" s="157">
        <f>IF(RES_hhdet_fec!N148=0,0,RES_hhdet_fec!N148/0.086*1000000/RES_hhdet_num!N$143)</f>
        <v>2663.2690684060717</v>
      </c>
      <c r="O148" s="157">
        <f>IF(RES_hhdet_fec!O148=0,0,RES_hhdet_fec!O148/0.086*1000000/RES_hhdet_num!O$143)</f>
        <v>2743.0131805108131</v>
      </c>
      <c r="P148" s="157">
        <f>IF(RES_hhdet_fec!P148=0,0,RES_hhdet_fec!P148/0.086*1000000/RES_hhdet_num!P$143)</f>
        <v>2649.9677508394575</v>
      </c>
      <c r="Q148" s="157">
        <f>IF(RES_hhdet_fec!Q148=0,0,RES_hhdet_fec!Q148/0.086*1000000/RES_hhdet_num!Q$143)</f>
        <v>2726.7996660149788</v>
      </c>
    </row>
    <row r="149" spans="1:17" ht="12" customHeight="1" x14ac:dyDescent="0.3">
      <c r="A149" s="167" t="s">
        <v>144</v>
      </c>
      <c r="B149" s="132">
        <f>IF(RES_hhdet_fec!B149=0,0,RES_hhdet_fec!B149/0.086*1000000/RES_hhdet_num!B149)</f>
        <v>2465.3310594877407</v>
      </c>
      <c r="C149" s="132">
        <f>IF(RES_hhdet_fec!C149=0,0,RES_hhdet_fec!C149/0.086*1000000/RES_hhdet_num!C149)</f>
        <v>2462.6312274852116</v>
      </c>
      <c r="D149" s="132">
        <f>IF(RES_hhdet_fec!D149=0,0,RES_hhdet_fec!D149/0.086*1000000/RES_hhdet_num!D149)</f>
        <v>2455.0982550725598</v>
      </c>
      <c r="E149" s="132">
        <f>IF(RES_hhdet_fec!E149=0,0,RES_hhdet_fec!E149/0.086*1000000/RES_hhdet_num!E149)</f>
        <v>2418.1299869529616</v>
      </c>
      <c r="F149" s="132">
        <f>IF(RES_hhdet_fec!F149=0,0,RES_hhdet_fec!F149/0.086*1000000/RES_hhdet_num!F149)</f>
        <v>2424.6608518223875</v>
      </c>
      <c r="G149" s="132">
        <f>IF(RES_hhdet_fec!G149=0,0,RES_hhdet_fec!G149/0.086*1000000/RES_hhdet_num!G149)</f>
        <v>2415.8469769576564</v>
      </c>
      <c r="H149" s="132">
        <f>IF(RES_hhdet_fec!H149=0,0,RES_hhdet_fec!H149/0.086*1000000/RES_hhdet_num!H149)</f>
        <v>2394.4970318751984</v>
      </c>
      <c r="I149" s="132">
        <f>IF(RES_hhdet_fec!I149=0,0,RES_hhdet_fec!I149/0.086*1000000/RES_hhdet_num!I149)</f>
        <v>2388.1564835336794</v>
      </c>
      <c r="J149" s="132">
        <f>IF(RES_hhdet_fec!J149=0,0,RES_hhdet_fec!J149/0.086*1000000/RES_hhdet_num!J149)</f>
        <v>2382.5258040055742</v>
      </c>
      <c r="K149" s="132">
        <f>IF(RES_hhdet_fec!K149=0,0,RES_hhdet_fec!K149/0.086*1000000/RES_hhdet_num!K149)</f>
        <v>2388.2569593338162</v>
      </c>
      <c r="L149" s="132">
        <f>IF(RES_hhdet_fec!L149=0,0,RES_hhdet_fec!L149/0.086*1000000/RES_hhdet_num!L149)</f>
        <v>2389.3136548844159</v>
      </c>
      <c r="M149" s="132">
        <f>IF(RES_hhdet_fec!M149=0,0,RES_hhdet_fec!M149/0.086*1000000/RES_hhdet_num!M149)</f>
        <v>2333.7931438792393</v>
      </c>
      <c r="N149" s="132">
        <f>IF(RES_hhdet_fec!N149=0,0,RES_hhdet_fec!N149/0.086*1000000/RES_hhdet_num!N149)</f>
        <v>2401.9575113739888</v>
      </c>
      <c r="O149" s="132">
        <f>IF(RES_hhdet_fec!O149=0,0,RES_hhdet_fec!O149/0.086*1000000/RES_hhdet_num!O149)</f>
        <v>2393.5909129058468</v>
      </c>
      <c r="P149" s="132">
        <f>IF(RES_hhdet_fec!P149=0,0,RES_hhdet_fec!P149/0.086*1000000/RES_hhdet_num!P149)</f>
        <v>2371.1523035704854</v>
      </c>
      <c r="Q149" s="132">
        <f>IF(RES_hhdet_fec!Q149=0,0,RES_hhdet_fec!Q149/0.086*1000000/RES_hhdet_num!Q149)</f>
        <v>2328.3946084969634</v>
      </c>
    </row>
    <row r="150" spans="1:17" ht="12" customHeight="1" x14ac:dyDescent="0.3">
      <c r="A150" s="167" t="s">
        <v>143</v>
      </c>
      <c r="B150" s="132">
        <f>IF(RES_hhdet_fec!B150=0,0,RES_hhdet_fec!B150/0.086*1000000/RES_hhdet_num!B150)</f>
        <v>1902.8570280169565</v>
      </c>
      <c r="C150" s="132">
        <f>IF(RES_hhdet_fec!C150=0,0,RES_hhdet_fec!C150/0.086*1000000/RES_hhdet_num!C150)</f>
        <v>1877.4422009693562</v>
      </c>
      <c r="D150" s="132">
        <f>IF(RES_hhdet_fec!D150=0,0,RES_hhdet_fec!D150/0.086*1000000/RES_hhdet_num!D150)</f>
        <v>1904.2780342104586</v>
      </c>
      <c r="E150" s="132">
        <f>IF(RES_hhdet_fec!E150=0,0,RES_hhdet_fec!E150/0.086*1000000/RES_hhdet_num!E150)</f>
        <v>1841.7545348268318</v>
      </c>
      <c r="F150" s="132">
        <f>IF(RES_hhdet_fec!F150=0,0,RES_hhdet_fec!F150/0.086*1000000/RES_hhdet_num!F150)</f>
        <v>1841.9217895687784</v>
      </c>
      <c r="G150" s="132">
        <f>IF(RES_hhdet_fec!G150=0,0,RES_hhdet_fec!G150/0.086*1000000/RES_hhdet_num!G150)</f>
        <v>1881.0887900181233</v>
      </c>
      <c r="H150" s="132">
        <f>IF(RES_hhdet_fec!H150=0,0,RES_hhdet_fec!H150/0.086*1000000/RES_hhdet_num!H150)</f>
        <v>1822.951772959135</v>
      </c>
      <c r="I150" s="132">
        <f>IF(RES_hhdet_fec!I150=0,0,RES_hhdet_fec!I150/0.086*1000000/RES_hhdet_num!I150)</f>
        <v>1807.9609533840694</v>
      </c>
      <c r="J150" s="132">
        <f>IF(RES_hhdet_fec!J150=0,0,RES_hhdet_fec!J150/0.086*1000000/RES_hhdet_num!J150)</f>
        <v>1790.1731989225366</v>
      </c>
      <c r="K150" s="132">
        <f>IF(RES_hhdet_fec!K150=0,0,RES_hhdet_fec!K150/0.086*1000000/RES_hhdet_num!K150)</f>
        <v>1802.5470520878098</v>
      </c>
      <c r="L150" s="132">
        <f>IF(RES_hhdet_fec!L150=0,0,RES_hhdet_fec!L150/0.086*1000000/RES_hhdet_num!L150)</f>
        <v>1807.5590381870902</v>
      </c>
      <c r="M150" s="132">
        <f>IF(RES_hhdet_fec!M150=0,0,RES_hhdet_fec!M150/0.086*1000000/RES_hhdet_num!M150)</f>
        <v>1801.4481741466266</v>
      </c>
      <c r="N150" s="132">
        <f>IF(RES_hhdet_fec!N150=0,0,RES_hhdet_fec!N150/0.086*1000000/RES_hhdet_num!N150)</f>
        <v>1811.1234422744083</v>
      </c>
      <c r="O150" s="132">
        <f>IF(RES_hhdet_fec!O150=0,0,RES_hhdet_fec!O150/0.086*1000000/RES_hhdet_num!O150)</f>
        <v>1819.0200877654693</v>
      </c>
      <c r="P150" s="132">
        <f>IF(RES_hhdet_fec!P150=0,0,RES_hhdet_fec!P150/0.086*1000000/RES_hhdet_num!P150)</f>
        <v>1825.2486883401828</v>
      </c>
      <c r="Q150" s="132">
        <f>IF(RES_hhdet_fec!Q150=0,0,RES_hhdet_fec!Q150/0.086*1000000/RES_hhdet_num!Q150)</f>
        <v>1814.2866444927506</v>
      </c>
    </row>
    <row r="151" spans="1:17" ht="12" customHeight="1" x14ac:dyDescent="0.3">
      <c r="A151" s="166" t="s">
        <v>57</v>
      </c>
      <c r="B151" s="165">
        <f>IF(RES_hhdet_fec!B151=0,0,RES_hhdet_fec!B151/0.086*1000000/RES_hhdet_num!B150)</f>
        <v>982.21084004537772</v>
      </c>
      <c r="C151" s="165">
        <f>IF(RES_hhdet_fec!C151=0,0,RES_hhdet_fec!C151/0.086*1000000/RES_hhdet_num!C150)</f>
        <v>963.70339565802624</v>
      </c>
      <c r="D151" s="165">
        <f>IF(RES_hhdet_fec!D151=0,0,RES_hhdet_fec!D151/0.086*1000000/RES_hhdet_num!D150)</f>
        <v>976.32297144687698</v>
      </c>
      <c r="E151" s="165">
        <f>IF(RES_hhdet_fec!E151=0,0,RES_hhdet_fec!E151/0.086*1000000/RES_hhdet_num!E150)</f>
        <v>960.33952876161072</v>
      </c>
      <c r="F151" s="165">
        <f>IF(RES_hhdet_fec!F151=0,0,RES_hhdet_fec!F151/0.086*1000000/RES_hhdet_num!F150)</f>
        <v>936.68349392785956</v>
      </c>
      <c r="G151" s="165">
        <f>IF(RES_hhdet_fec!G151=0,0,RES_hhdet_fec!G151/0.086*1000000/RES_hhdet_num!G150)</f>
        <v>1021.8530270709542</v>
      </c>
      <c r="H151" s="165">
        <f>IF(RES_hhdet_fec!H151=0,0,RES_hhdet_fec!H151/0.086*1000000/RES_hhdet_num!H150)</f>
        <v>969.16731396430589</v>
      </c>
      <c r="I151" s="165">
        <f>IF(RES_hhdet_fec!I151=0,0,RES_hhdet_fec!I151/0.086*1000000/RES_hhdet_num!I150)</f>
        <v>937.15300875760443</v>
      </c>
      <c r="J151" s="165">
        <f>IF(RES_hhdet_fec!J151=0,0,RES_hhdet_fec!J151/0.086*1000000/RES_hhdet_num!J150)</f>
        <v>938.39773867413624</v>
      </c>
      <c r="K151" s="165">
        <f>IF(RES_hhdet_fec!K151=0,0,RES_hhdet_fec!K151/0.086*1000000/RES_hhdet_num!K150)</f>
        <v>969.5030629210238</v>
      </c>
      <c r="L151" s="165">
        <f>IF(RES_hhdet_fec!L151=0,0,RES_hhdet_fec!L151/0.086*1000000/RES_hhdet_num!L150)</f>
        <v>983.2044626460995</v>
      </c>
      <c r="M151" s="165">
        <f>IF(RES_hhdet_fec!M151=0,0,RES_hhdet_fec!M151/0.086*1000000/RES_hhdet_num!M150)</f>
        <v>981.7066935394987</v>
      </c>
      <c r="N151" s="165">
        <f>IF(RES_hhdet_fec!N151=0,0,RES_hhdet_fec!N151/0.086*1000000/RES_hhdet_num!N150)</f>
        <v>977.45697120117165</v>
      </c>
      <c r="O151" s="165">
        <f>IF(RES_hhdet_fec!O151=0,0,RES_hhdet_fec!O151/0.086*1000000/RES_hhdet_num!O150)</f>
        <v>956.39319000527598</v>
      </c>
      <c r="P151" s="165">
        <f>IF(RES_hhdet_fec!P151=0,0,RES_hhdet_fec!P151/0.086*1000000/RES_hhdet_num!P150)</f>
        <v>898.57819085126744</v>
      </c>
      <c r="Q151" s="165">
        <f>IF(RES_hhdet_fec!Q151=0,0,RES_hhdet_fec!Q151/0.086*1000000/RES_hhdet_num!Q150)</f>
        <v>874.34968585104855</v>
      </c>
    </row>
    <row r="152" spans="1:17" ht="12" customHeight="1" x14ac:dyDescent="0.3">
      <c r="A152" s="147" t="s">
        <v>59</v>
      </c>
      <c r="B152" s="164">
        <f>IF(RES_hhdet_fec!B152=0,0,RES_hhdet_fec!B152/0.086*1000000/RES_hhdet_num!B150)</f>
        <v>920.64618797157914</v>
      </c>
      <c r="C152" s="164">
        <f>IF(RES_hhdet_fec!C152=0,0,RES_hhdet_fec!C152/0.086*1000000/RES_hhdet_num!C150)</f>
        <v>913.73880531133022</v>
      </c>
      <c r="D152" s="164">
        <f>IF(RES_hhdet_fec!D152=0,0,RES_hhdet_fec!D152/0.086*1000000/RES_hhdet_num!D150)</f>
        <v>927.95506276358185</v>
      </c>
      <c r="E152" s="164">
        <f>IF(RES_hhdet_fec!E152=0,0,RES_hhdet_fec!E152/0.086*1000000/RES_hhdet_num!E150)</f>
        <v>881.41500606522163</v>
      </c>
      <c r="F152" s="164">
        <f>IF(RES_hhdet_fec!F152=0,0,RES_hhdet_fec!F152/0.086*1000000/RES_hhdet_num!F150)</f>
        <v>905.23829564091875</v>
      </c>
      <c r="G152" s="164">
        <f>IF(RES_hhdet_fec!G152=0,0,RES_hhdet_fec!G152/0.086*1000000/RES_hhdet_num!G150)</f>
        <v>859.23576294716918</v>
      </c>
      <c r="H152" s="164">
        <f>IF(RES_hhdet_fec!H152=0,0,RES_hhdet_fec!H152/0.086*1000000/RES_hhdet_num!H150)</f>
        <v>853.78445899482915</v>
      </c>
      <c r="I152" s="164">
        <f>IF(RES_hhdet_fec!I152=0,0,RES_hhdet_fec!I152/0.086*1000000/RES_hhdet_num!I150)</f>
        <v>870.80794462646497</v>
      </c>
      <c r="J152" s="164">
        <f>IF(RES_hhdet_fec!J152=0,0,RES_hhdet_fec!J152/0.086*1000000/RES_hhdet_num!J150)</f>
        <v>851.77546024840046</v>
      </c>
      <c r="K152" s="164">
        <f>IF(RES_hhdet_fec!K152=0,0,RES_hhdet_fec!K152/0.086*1000000/RES_hhdet_num!K150)</f>
        <v>833.04398916678633</v>
      </c>
      <c r="L152" s="164">
        <f>IF(RES_hhdet_fec!L152=0,0,RES_hhdet_fec!L152/0.086*1000000/RES_hhdet_num!L150)</f>
        <v>824.35457554099082</v>
      </c>
      <c r="M152" s="164">
        <f>IF(RES_hhdet_fec!M152=0,0,RES_hhdet_fec!M152/0.086*1000000/RES_hhdet_num!M150)</f>
        <v>819.7414806071281</v>
      </c>
      <c r="N152" s="164">
        <f>IF(RES_hhdet_fec!N152=0,0,RES_hhdet_fec!N152/0.086*1000000/RES_hhdet_num!N150)</f>
        <v>833.66647107323661</v>
      </c>
      <c r="O152" s="164">
        <f>IF(RES_hhdet_fec!O152=0,0,RES_hhdet_fec!O152/0.086*1000000/RES_hhdet_num!O150)</f>
        <v>862.62689776019329</v>
      </c>
      <c r="P152" s="164">
        <f>IF(RES_hhdet_fec!P152=0,0,RES_hhdet_fec!P152/0.086*1000000/RES_hhdet_num!P150)</f>
        <v>926.67049748891543</v>
      </c>
      <c r="Q152" s="164">
        <f>IF(RES_hhdet_fec!Q152=0,0,RES_hhdet_fec!Q152/0.086*1000000/RES_hhdet_num!Q150)</f>
        <v>939.93695864170218</v>
      </c>
    </row>
    <row r="153" spans="1:17" ht="12" customHeight="1" x14ac:dyDescent="0.3">
      <c r="A153" s="163" t="s">
        <v>142</v>
      </c>
      <c r="B153" s="162">
        <f>IF(RES_hhdet_fec!B153=0,0,RES_hhdet_fec!B153/0.086*1000000/RES_hhdet_num!B153)</f>
        <v>2798.1251637607634</v>
      </c>
      <c r="C153" s="162">
        <f>IF(RES_hhdet_fec!C153=0,0,RES_hhdet_fec!C153/0.086*1000000/RES_hhdet_num!C153)</f>
        <v>2675.6154254894664</v>
      </c>
      <c r="D153" s="162">
        <f>IF(RES_hhdet_fec!D153=0,0,RES_hhdet_fec!D153/0.086*1000000/RES_hhdet_num!D153)</f>
        <v>2638.1152737132725</v>
      </c>
      <c r="E153" s="162">
        <f>IF(RES_hhdet_fec!E153=0,0,RES_hhdet_fec!E153/0.086*1000000/RES_hhdet_num!E153)</f>
        <v>2678.9403834247869</v>
      </c>
      <c r="F153" s="162">
        <f>IF(RES_hhdet_fec!F153=0,0,RES_hhdet_fec!F153/0.086*1000000/RES_hhdet_num!F153)</f>
        <v>2685.1072846694783</v>
      </c>
      <c r="G153" s="162">
        <f>IF(RES_hhdet_fec!G153=0,0,RES_hhdet_fec!G153/0.086*1000000/RES_hhdet_num!G153)</f>
        <v>2669.9947121043047</v>
      </c>
      <c r="H153" s="162">
        <f>IF(RES_hhdet_fec!H153=0,0,RES_hhdet_fec!H153/0.086*1000000/RES_hhdet_num!H153)</f>
        <v>2674.043596260005</v>
      </c>
      <c r="I153" s="162">
        <f>IF(RES_hhdet_fec!I153=0,0,RES_hhdet_fec!I153/0.086*1000000/RES_hhdet_num!I153)</f>
        <v>2590.1338051725434</v>
      </c>
      <c r="J153" s="162">
        <f>IF(RES_hhdet_fec!J153=0,0,RES_hhdet_fec!J153/0.086*1000000/RES_hhdet_num!J153)</f>
        <v>2566.7815211346847</v>
      </c>
      <c r="K153" s="162">
        <f>IF(RES_hhdet_fec!K153=0,0,RES_hhdet_fec!K153/0.086*1000000/RES_hhdet_num!K153)</f>
        <v>2594.5821329534479</v>
      </c>
      <c r="L153" s="162">
        <f>IF(RES_hhdet_fec!L153=0,0,RES_hhdet_fec!L153/0.086*1000000/RES_hhdet_num!L153)</f>
        <v>2756.3777467621412</v>
      </c>
      <c r="M153" s="162">
        <f>IF(RES_hhdet_fec!M153=0,0,RES_hhdet_fec!M153/0.086*1000000/RES_hhdet_num!M153)</f>
        <v>2681.779449163852</v>
      </c>
      <c r="N153" s="162">
        <f>IF(RES_hhdet_fec!N153=0,0,RES_hhdet_fec!N153/0.086*1000000/RES_hhdet_num!N153)</f>
        <v>2778.9383720598057</v>
      </c>
      <c r="O153" s="162">
        <f>IF(RES_hhdet_fec!O153=0,0,RES_hhdet_fec!O153/0.086*1000000/RES_hhdet_num!O153)</f>
        <v>2868.613997631976</v>
      </c>
      <c r="P153" s="162">
        <f>IF(RES_hhdet_fec!P153=0,0,RES_hhdet_fec!P153/0.086*1000000/RES_hhdet_num!P153)</f>
        <v>2757.9626095472022</v>
      </c>
      <c r="Q153" s="162">
        <f>IF(RES_hhdet_fec!Q153=0,0,RES_hhdet_fec!Q153/0.086*1000000/RES_hhdet_num!Q153)</f>
        <v>2851.0811156721506</v>
      </c>
    </row>
    <row r="154" spans="1:17" ht="12" customHeight="1" x14ac:dyDescent="0.3">
      <c r="A154" s="161" t="s">
        <v>141</v>
      </c>
      <c r="B154" s="160">
        <f>IF(RES_hhdet_fec!B154=0,0,RES_hhdet_fec!B154/0.086*1000000/RES_hhdet_num!B154)</f>
        <v>2366.1482725384835</v>
      </c>
      <c r="C154" s="160">
        <f>IF(RES_hhdet_fec!C154=0,0,RES_hhdet_fec!C154/0.086*1000000/RES_hhdet_num!C154)</f>
        <v>2190.8255324743773</v>
      </c>
      <c r="D154" s="160">
        <f>IF(RES_hhdet_fec!D154=0,0,RES_hhdet_fec!D154/0.086*1000000/RES_hhdet_num!D154)</f>
        <v>2153.9426418757976</v>
      </c>
      <c r="E154" s="160">
        <f>IF(RES_hhdet_fec!E154=0,0,RES_hhdet_fec!E154/0.086*1000000/RES_hhdet_num!E154)</f>
        <v>2174.600956759979</v>
      </c>
      <c r="F154" s="160">
        <f>IF(RES_hhdet_fec!F154=0,0,RES_hhdet_fec!F154/0.086*1000000/RES_hhdet_num!F154)</f>
        <v>2144.3062756882455</v>
      </c>
      <c r="G154" s="160">
        <f>IF(RES_hhdet_fec!G154=0,0,RES_hhdet_fec!G154/0.086*1000000/RES_hhdet_num!G154)</f>
        <v>2178.7014331931405</v>
      </c>
      <c r="H154" s="160">
        <f>IF(RES_hhdet_fec!H154=0,0,RES_hhdet_fec!H154/0.086*1000000/RES_hhdet_num!H154)</f>
        <v>2130.8230002278988</v>
      </c>
      <c r="I154" s="160">
        <f>IF(RES_hhdet_fec!I154=0,0,RES_hhdet_fec!I154/0.086*1000000/RES_hhdet_num!I154)</f>
        <v>2095.9684822641057</v>
      </c>
      <c r="J154" s="160">
        <f>IF(RES_hhdet_fec!J154=0,0,RES_hhdet_fec!J154/0.086*1000000/RES_hhdet_num!J154)</f>
        <v>2072.7696456958361</v>
      </c>
      <c r="K154" s="160">
        <f>IF(RES_hhdet_fec!K154=0,0,RES_hhdet_fec!K154/0.086*1000000/RES_hhdet_num!K154)</f>
        <v>2074.2527346098523</v>
      </c>
      <c r="L154" s="160">
        <f>IF(RES_hhdet_fec!L154=0,0,RES_hhdet_fec!L154/0.086*1000000/RES_hhdet_num!L154)</f>
        <v>2078.3854313041556</v>
      </c>
      <c r="M154" s="160">
        <f>IF(RES_hhdet_fec!M154=0,0,RES_hhdet_fec!M154/0.086*1000000/RES_hhdet_num!M154)</f>
        <v>2078.0899397125809</v>
      </c>
      <c r="N154" s="160">
        <f>IF(RES_hhdet_fec!N154=0,0,RES_hhdet_fec!N154/0.086*1000000/RES_hhdet_num!N154)</f>
        <v>2083.1327843341119</v>
      </c>
      <c r="O154" s="160">
        <f>IF(RES_hhdet_fec!O154=0,0,RES_hhdet_fec!O154/0.086*1000000/RES_hhdet_num!O154)</f>
        <v>2115.7440791882018</v>
      </c>
      <c r="P154" s="160">
        <f>IF(RES_hhdet_fec!P154=0,0,RES_hhdet_fec!P154/0.086*1000000/RES_hhdet_num!P154)</f>
        <v>2093.1191345249381</v>
      </c>
      <c r="Q154" s="160">
        <f>IF(RES_hhdet_fec!Q154=0,0,RES_hhdet_fec!Q154/0.086*1000000/RES_hhdet_num!Q154)</f>
        <v>2112.0537592791948</v>
      </c>
    </row>
    <row r="155" spans="1:17" ht="12" customHeight="1" x14ac:dyDescent="0.3">
      <c r="A155" s="148" t="s">
        <v>60</v>
      </c>
      <c r="B155" s="156">
        <f>IF(RES_hhdet_fec!B155=0,0,RES_hhdet_fec!B155/0.086*1000000/RES_hhdet_num!B154)</f>
        <v>1777.3653520329547</v>
      </c>
      <c r="C155" s="156">
        <f>IF(RES_hhdet_fec!C155=0,0,RES_hhdet_fec!C155/0.086*1000000/RES_hhdet_num!C154)</f>
        <v>1573.3318266995655</v>
      </c>
      <c r="D155" s="156">
        <f>IF(RES_hhdet_fec!D155=0,0,RES_hhdet_fec!D155/0.086*1000000/RES_hhdet_num!D154)</f>
        <v>1530.1030991409748</v>
      </c>
      <c r="E155" s="156">
        <f>IF(RES_hhdet_fec!E155=0,0,RES_hhdet_fec!E155/0.086*1000000/RES_hhdet_num!E154)</f>
        <v>1540.6067003088087</v>
      </c>
      <c r="F155" s="156">
        <f>IF(RES_hhdet_fec!F155=0,0,RES_hhdet_fec!F155/0.086*1000000/RES_hhdet_num!F154)</f>
        <v>1498.0784888370688</v>
      </c>
      <c r="G155" s="156">
        <f>IF(RES_hhdet_fec!G155=0,0,RES_hhdet_fec!G155/0.086*1000000/RES_hhdet_num!G154)</f>
        <v>1570.5661739132931</v>
      </c>
      <c r="H155" s="156">
        <f>IF(RES_hhdet_fec!H155=0,0,RES_hhdet_fec!H155/0.086*1000000/RES_hhdet_num!H154)</f>
        <v>1487.0554124743958</v>
      </c>
      <c r="I155" s="156">
        <f>IF(RES_hhdet_fec!I155=0,0,RES_hhdet_fec!I155/0.086*1000000/RES_hhdet_num!I154)</f>
        <v>1376.1809698303164</v>
      </c>
      <c r="J155" s="156">
        <f>IF(RES_hhdet_fec!J155=0,0,RES_hhdet_fec!J155/0.086*1000000/RES_hhdet_num!J154)</f>
        <v>1311.6395482820262</v>
      </c>
      <c r="K155" s="156">
        <f>IF(RES_hhdet_fec!K155=0,0,RES_hhdet_fec!K155/0.086*1000000/RES_hhdet_num!K154)</f>
        <v>1318.1993028757859</v>
      </c>
      <c r="L155" s="156">
        <f>IF(RES_hhdet_fec!L155=0,0,RES_hhdet_fec!L155/0.086*1000000/RES_hhdet_num!L154)</f>
        <v>1320.4620160216655</v>
      </c>
      <c r="M155" s="156">
        <f>IF(RES_hhdet_fec!M155=0,0,RES_hhdet_fec!M155/0.086*1000000/RES_hhdet_num!M154)</f>
        <v>1362.5432679164976</v>
      </c>
      <c r="N155" s="156">
        <f>IF(RES_hhdet_fec!N155=0,0,RES_hhdet_fec!N155/0.086*1000000/RES_hhdet_num!N154)</f>
        <v>1379.3338325843263</v>
      </c>
      <c r="O155" s="156">
        <f>IF(RES_hhdet_fec!O155=0,0,RES_hhdet_fec!O155/0.086*1000000/RES_hhdet_num!O154)</f>
        <v>1431.7547525842692</v>
      </c>
      <c r="P155" s="156">
        <f>IF(RES_hhdet_fec!P155=0,0,RES_hhdet_fec!P155/0.086*1000000/RES_hhdet_num!P154)</f>
        <v>1416.7602433167335</v>
      </c>
      <c r="Q155" s="156">
        <f>IF(RES_hhdet_fec!Q155=0,0,RES_hhdet_fec!Q155/0.086*1000000/RES_hhdet_num!Q154)</f>
        <v>1440.9583932183259</v>
      </c>
    </row>
    <row r="156" spans="1:17" ht="12" customHeight="1" x14ac:dyDescent="0.3">
      <c r="A156" s="148" t="s">
        <v>59</v>
      </c>
      <c r="B156" s="156">
        <f>IF(RES_hhdet_fec!B156=0,0,RES_hhdet_fec!B156/0.086*1000000/RES_hhdet_num!B154)</f>
        <v>588.78292050552921</v>
      </c>
      <c r="C156" s="156">
        <f>IF(RES_hhdet_fec!C156=0,0,RES_hhdet_fec!C156/0.086*1000000/RES_hhdet_num!C154)</f>
        <v>617.49370577481216</v>
      </c>
      <c r="D156" s="156">
        <f>IF(RES_hhdet_fec!D156=0,0,RES_hhdet_fec!D156/0.086*1000000/RES_hhdet_num!D154)</f>
        <v>623.83954273482243</v>
      </c>
      <c r="E156" s="156">
        <f>IF(RES_hhdet_fec!E156=0,0,RES_hhdet_fec!E156/0.086*1000000/RES_hhdet_num!E154)</f>
        <v>633.99425645117014</v>
      </c>
      <c r="F156" s="156">
        <f>IF(RES_hhdet_fec!F156=0,0,RES_hhdet_fec!F156/0.086*1000000/RES_hhdet_num!F154)</f>
        <v>646.2277868511768</v>
      </c>
      <c r="G156" s="156">
        <f>IF(RES_hhdet_fec!G156=0,0,RES_hhdet_fec!G156/0.086*1000000/RES_hhdet_num!G154)</f>
        <v>608.13525927984711</v>
      </c>
      <c r="H156" s="156">
        <f>IF(RES_hhdet_fec!H156=0,0,RES_hhdet_fec!H156/0.086*1000000/RES_hhdet_num!H154)</f>
        <v>643.76758775350265</v>
      </c>
      <c r="I156" s="156">
        <f>IF(RES_hhdet_fec!I156=0,0,RES_hhdet_fec!I156/0.086*1000000/RES_hhdet_num!I154)</f>
        <v>719.78751243378872</v>
      </c>
      <c r="J156" s="156">
        <f>IF(RES_hhdet_fec!J156=0,0,RES_hhdet_fec!J156/0.086*1000000/RES_hhdet_num!J154)</f>
        <v>761.13009741380984</v>
      </c>
      <c r="K156" s="156">
        <f>IF(RES_hhdet_fec!K156=0,0,RES_hhdet_fec!K156/0.086*1000000/RES_hhdet_num!K154)</f>
        <v>756.05343173406629</v>
      </c>
      <c r="L156" s="156">
        <f>IF(RES_hhdet_fec!L156=0,0,RES_hhdet_fec!L156/0.086*1000000/RES_hhdet_num!L154)</f>
        <v>757.92341528248983</v>
      </c>
      <c r="M156" s="156">
        <f>IF(RES_hhdet_fec!M156=0,0,RES_hhdet_fec!M156/0.086*1000000/RES_hhdet_num!M154)</f>
        <v>715.54667179608316</v>
      </c>
      <c r="N156" s="156">
        <f>IF(RES_hhdet_fec!N156=0,0,RES_hhdet_fec!N156/0.086*1000000/RES_hhdet_num!N154)</f>
        <v>703.7989517497856</v>
      </c>
      <c r="O156" s="156">
        <f>IF(RES_hhdet_fec!O156=0,0,RES_hhdet_fec!O156/0.086*1000000/RES_hhdet_num!O154)</f>
        <v>683.98932660393234</v>
      </c>
      <c r="P156" s="156">
        <f>IF(RES_hhdet_fec!P156=0,0,RES_hhdet_fec!P156/0.086*1000000/RES_hhdet_num!P154)</f>
        <v>676.35889120820491</v>
      </c>
      <c r="Q156" s="156">
        <f>IF(RES_hhdet_fec!Q156=0,0,RES_hhdet_fec!Q156/0.086*1000000/RES_hhdet_num!Q154)</f>
        <v>671.09536606086897</v>
      </c>
    </row>
    <row r="157" spans="1:17" ht="12" customHeight="1" x14ac:dyDescent="0.3">
      <c r="A157" s="158" t="s">
        <v>62</v>
      </c>
      <c r="B157" s="157">
        <f>IF(RES_hhdet_fec!B157=0,0,RES_hhdet_fec!B157/0.086*1000000/RES_hhdet_num!B$143)</f>
        <v>985.83150603041838</v>
      </c>
      <c r="C157" s="157">
        <f>IF(RES_hhdet_fec!C157=0,0,RES_hhdet_fec!C157/0.086*1000000/RES_hhdet_num!C$143)</f>
        <v>967.77871543090259</v>
      </c>
      <c r="D157" s="157">
        <f>IF(RES_hhdet_fec!D157=0,0,RES_hhdet_fec!D157/0.086*1000000/RES_hhdet_num!D$143)</f>
        <v>963.874163601291</v>
      </c>
      <c r="E157" s="157">
        <f>IF(RES_hhdet_fec!E157=0,0,RES_hhdet_fec!E157/0.086*1000000/RES_hhdet_num!E$143)</f>
        <v>978.38752228938006</v>
      </c>
      <c r="F157" s="157">
        <f>IF(RES_hhdet_fec!F157=0,0,RES_hhdet_fec!F157/0.086*1000000/RES_hhdet_num!F$143)</f>
        <v>989.81134205823957</v>
      </c>
      <c r="G157" s="157">
        <f>IF(RES_hhdet_fec!G157=0,0,RES_hhdet_fec!G157/0.086*1000000/RES_hhdet_num!G$143)</f>
        <v>989.37811736363039</v>
      </c>
      <c r="H157" s="157">
        <f>IF(RES_hhdet_fec!H157=0,0,RES_hhdet_fec!H157/0.086*1000000/RES_hhdet_num!H$143)</f>
        <v>999.43606178950142</v>
      </c>
      <c r="I157" s="157">
        <f>IF(RES_hhdet_fec!I157=0,0,RES_hhdet_fec!I157/0.086*1000000/RES_hhdet_num!I$143)</f>
        <v>996.40363535402196</v>
      </c>
      <c r="J157" s="157">
        <f>IF(RES_hhdet_fec!J157=0,0,RES_hhdet_fec!J157/0.086*1000000/RES_hhdet_num!J$143)</f>
        <v>1013.6883678563686</v>
      </c>
      <c r="K157" s="157">
        <f>IF(RES_hhdet_fec!K157=0,0,RES_hhdet_fec!K157/0.086*1000000/RES_hhdet_num!K$143)</f>
        <v>1036.1320280918155</v>
      </c>
      <c r="L157" s="157">
        <f>IF(RES_hhdet_fec!L157=0,0,RES_hhdet_fec!L157/0.086*1000000/RES_hhdet_num!L$143)</f>
        <v>1085.502394529055</v>
      </c>
      <c r="M157" s="157">
        <f>IF(RES_hhdet_fec!M157=0,0,RES_hhdet_fec!M157/0.086*1000000/RES_hhdet_num!M$143)</f>
        <v>1051.8458561097154</v>
      </c>
      <c r="N157" s="157">
        <f>IF(RES_hhdet_fec!N157=0,0,RES_hhdet_fec!N157/0.086*1000000/RES_hhdet_num!N$143)</f>
        <v>1085.1053083688964</v>
      </c>
      <c r="O157" s="157">
        <f>IF(RES_hhdet_fec!O157=0,0,RES_hhdet_fec!O157/0.086*1000000/RES_hhdet_num!O$143)</f>
        <v>1114.3321607375613</v>
      </c>
      <c r="P157" s="157">
        <f>IF(RES_hhdet_fec!P157=0,0,RES_hhdet_fec!P157/0.086*1000000/RES_hhdet_num!P$143)</f>
        <v>1072.6017241955171</v>
      </c>
      <c r="Q157" s="157">
        <f>IF(RES_hhdet_fec!Q157=0,0,RES_hhdet_fec!Q157/0.086*1000000/RES_hhdet_num!Q$143)</f>
        <v>1100.9523674755965</v>
      </c>
    </row>
    <row r="158" spans="1:17" ht="12" customHeight="1" x14ac:dyDescent="0.3">
      <c r="A158" s="23" t="s">
        <v>57</v>
      </c>
      <c r="B158" s="156">
        <f>IF(RES_hhdet_fec!B158=0,0,RES_hhdet_fec!B158/0.086*1000000/RES_hhdet_num!B158)</f>
        <v>1594.6499493298491</v>
      </c>
      <c r="C158" s="156">
        <f>IF(RES_hhdet_fec!C158=0,0,RES_hhdet_fec!C158/0.086*1000000/RES_hhdet_num!C158)</f>
        <v>1490.6997565192569</v>
      </c>
      <c r="D158" s="156">
        <f>IF(RES_hhdet_fec!D158=0,0,RES_hhdet_fec!D158/0.086*1000000/RES_hhdet_num!D158)</f>
        <v>1512.8065704117034</v>
      </c>
      <c r="E158" s="156">
        <f>IF(RES_hhdet_fec!E158=0,0,RES_hhdet_fec!E158/0.086*1000000/RES_hhdet_num!E158)</f>
        <v>1495.8447278019792</v>
      </c>
      <c r="F158" s="156">
        <f>IF(RES_hhdet_fec!F158=0,0,RES_hhdet_fec!F158/0.086*1000000/RES_hhdet_num!F158)</f>
        <v>1498.0860518938284</v>
      </c>
      <c r="G158" s="156">
        <f>IF(RES_hhdet_fec!G158=0,0,RES_hhdet_fec!G158/0.086*1000000/RES_hhdet_num!G158)</f>
        <v>1502.8944118515362</v>
      </c>
      <c r="H158" s="156">
        <f>IF(RES_hhdet_fec!H158=0,0,RES_hhdet_fec!H158/0.086*1000000/RES_hhdet_num!H158)</f>
        <v>1495.4990785067857</v>
      </c>
      <c r="I158" s="156">
        <f>IF(RES_hhdet_fec!I158=0,0,RES_hhdet_fec!I158/0.086*1000000/RES_hhdet_num!I158)</f>
        <v>1554.4682147098242</v>
      </c>
      <c r="J158" s="156">
        <f>IF(RES_hhdet_fec!J158=0,0,RES_hhdet_fec!J158/0.086*1000000/RES_hhdet_num!J158)</f>
        <v>1540.0535498073195</v>
      </c>
      <c r="K158" s="156">
        <f>IF(RES_hhdet_fec!K158=0,0,RES_hhdet_fec!K158/0.086*1000000/RES_hhdet_num!K158)</f>
        <v>1538.7318064376914</v>
      </c>
      <c r="L158" s="156">
        <f>IF(RES_hhdet_fec!L158=0,0,RES_hhdet_fec!L158/0.086*1000000/RES_hhdet_num!L158)</f>
        <v>1536.7852265234144</v>
      </c>
      <c r="M158" s="156">
        <f>IF(RES_hhdet_fec!M158=0,0,RES_hhdet_fec!M158/0.086*1000000/RES_hhdet_num!M158)</f>
        <v>1497.9210961624242</v>
      </c>
      <c r="N158" s="156">
        <f>IF(RES_hhdet_fec!N158=0,0,RES_hhdet_fec!N158/0.086*1000000/RES_hhdet_num!N158)</f>
        <v>1500.1738443191066</v>
      </c>
      <c r="O158" s="156">
        <f>IF(RES_hhdet_fec!O158=0,0,RES_hhdet_fec!O158/0.086*1000000/RES_hhdet_num!O158)</f>
        <v>1481.0297185322345</v>
      </c>
      <c r="P158" s="156">
        <f>IF(RES_hhdet_fec!P158=0,0,RES_hhdet_fec!P158/0.086*1000000/RES_hhdet_num!P158)</f>
        <v>1470.2926116458693</v>
      </c>
      <c r="Q158" s="156">
        <f>IF(RES_hhdet_fec!Q158=0,0,RES_hhdet_fec!Q158/0.086*1000000/RES_hhdet_num!Q158)</f>
        <v>1462.9857458679726</v>
      </c>
    </row>
    <row r="159" spans="1:17" ht="12" customHeight="1" x14ac:dyDescent="0.3">
      <c r="A159" s="29" t="s">
        <v>140</v>
      </c>
      <c r="B159" s="57">
        <f>IF(RES_hhdet_fec!B159=0,0,RES_hhdet_fec!B159/0.086*1000000/RES_hhdet_num!B159)</f>
        <v>879.15380533985956</v>
      </c>
      <c r="C159" s="57">
        <f>IF(RES_hhdet_fec!C159=0,0,RES_hhdet_fec!C159/0.086*1000000/RES_hhdet_num!C159)</f>
        <v>873.63534877495988</v>
      </c>
      <c r="D159" s="57">
        <f>IF(RES_hhdet_fec!D159=0,0,RES_hhdet_fec!D159/0.086*1000000/RES_hhdet_num!D159)</f>
        <v>870.67263785485238</v>
      </c>
      <c r="E159" s="57">
        <f>IF(RES_hhdet_fec!E159=0,0,RES_hhdet_fec!E159/0.086*1000000/RES_hhdet_num!E159)</f>
        <v>891.20758225576708</v>
      </c>
      <c r="F159" s="57">
        <f>IF(RES_hhdet_fec!F159=0,0,RES_hhdet_fec!F159/0.086*1000000/RES_hhdet_num!F159)</f>
        <v>897.94010521273651</v>
      </c>
      <c r="G159" s="57">
        <f>IF(RES_hhdet_fec!G159=0,0,RES_hhdet_fec!G159/0.086*1000000/RES_hhdet_num!G159)</f>
        <v>901.97541346164132</v>
      </c>
      <c r="H159" s="57">
        <f>IF(RES_hhdet_fec!H159=0,0,RES_hhdet_fec!H159/0.086*1000000/RES_hhdet_num!H159)</f>
        <v>927.31524494093469</v>
      </c>
      <c r="I159" s="57">
        <f>IF(RES_hhdet_fec!I159=0,0,RES_hhdet_fec!I159/0.086*1000000/RES_hhdet_num!I159)</f>
        <v>918.95187802647138</v>
      </c>
      <c r="J159" s="57">
        <f>IF(RES_hhdet_fec!J159=0,0,RES_hhdet_fec!J159/0.086*1000000/RES_hhdet_num!J159)</f>
        <v>930.05343358617756</v>
      </c>
      <c r="K159" s="57">
        <f>IF(RES_hhdet_fec!K159=0,0,RES_hhdet_fec!K159/0.086*1000000/RES_hhdet_num!K159)</f>
        <v>959.5159514459915</v>
      </c>
      <c r="L159" s="57">
        <f>IF(RES_hhdet_fec!L159=0,0,RES_hhdet_fec!L159/0.086*1000000/RES_hhdet_num!L159)</f>
        <v>1008.609233130631</v>
      </c>
      <c r="M159" s="57">
        <f>IF(RES_hhdet_fec!M159=0,0,RES_hhdet_fec!M159/0.086*1000000/RES_hhdet_num!M159)</f>
        <v>981.59444936704892</v>
      </c>
      <c r="N159" s="57">
        <f>IF(RES_hhdet_fec!N159=0,0,RES_hhdet_fec!N159/0.086*1000000/RES_hhdet_num!N159)</f>
        <v>1020.0955508154093</v>
      </c>
      <c r="O159" s="57">
        <f>IF(RES_hhdet_fec!O159=0,0,RES_hhdet_fec!O159/0.086*1000000/RES_hhdet_num!O159)</f>
        <v>1054.5154659086691</v>
      </c>
      <c r="P159" s="57">
        <f>IF(RES_hhdet_fec!P159=0,0,RES_hhdet_fec!P159/0.086*1000000/RES_hhdet_num!P159)</f>
        <v>1014.4333340191768</v>
      </c>
      <c r="Q159" s="57">
        <f>IF(RES_hhdet_fec!Q159=0,0,RES_hhdet_fec!Q159/0.086*1000000/RES_hhdet_num!Q159)</f>
        <v>1049.7912493491849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>
        <f>SUM(B162,B164,B166,B175)</f>
        <v>14789.227587234765</v>
      </c>
      <c r="C161" s="168">
        <f t="shared" ref="C161:Q161" si="31">SUM(C162,C164,C166,C175)</f>
        <v>15480.01333957826</v>
      </c>
      <c r="D161" s="168">
        <f t="shared" si="31"/>
        <v>14938.069287788025</v>
      </c>
      <c r="E161" s="168">
        <f t="shared" si="31"/>
        <v>15386.016424854261</v>
      </c>
      <c r="F161" s="168">
        <f t="shared" si="31"/>
        <v>15301.026706098834</v>
      </c>
      <c r="G161" s="168">
        <f t="shared" si="31"/>
        <v>14770.074642768666</v>
      </c>
      <c r="H161" s="168">
        <f t="shared" si="31"/>
        <v>14452.541597156405</v>
      </c>
      <c r="I161" s="168">
        <f t="shared" si="31"/>
        <v>13195.213132191795</v>
      </c>
      <c r="J161" s="168">
        <f t="shared" si="31"/>
        <v>13489.366143409055</v>
      </c>
      <c r="K161" s="168">
        <f t="shared" si="31"/>
        <v>12993.288925373714</v>
      </c>
      <c r="L161" s="168">
        <f t="shared" si="31"/>
        <v>14328.958983727067</v>
      </c>
      <c r="M161" s="168">
        <f t="shared" si="31"/>
        <v>11876.57989314294</v>
      </c>
      <c r="N161" s="168">
        <f t="shared" si="31"/>
        <v>12996.26922405394</v>
      </c>
      <c r="O161" s="168">
        <f t="shared" si="31"/>
        <v>13276.626576440773</v>
      </c>
      <c r="P161" s="168">
        <f t="shared" si="31"/>
        <v>11228.460107852798</v>
      </c>
      <c r="Q161" s="168">
        <f t="shared" si="31"/>
        <v>11721.894650272323</v>
      </c>
    </row>
    <row r="162" spans="1:17" ht="12.9" customHeight="1" x14ac:dyDescent="0.3">
      <c r="A162" s="158" t="s">
        <v>65</v>
      </c>
      <c r="B162" s="157">
        <f t="shared" ref="B162:Q162" si="32">B163</f>
        <v>11271.894252404914</v>
      </c>
      <c r="C162" s="157">
        <f t="shared" si="32"/>
        <v>11959.264614979231</v>
      </c>
      <c r="D162" s="157">
        <f t="shared" si="32"/>
        <v>11448.648300399635</v>
      </c>
      <c r="E162" s="157">
        <f t="shared" si="32"/>
        <v>11861.874565805243</v>
      </c>
      <c r="F162" s="157">
        <f t="shared" si="32"/>
        <v>11788.089089509296</v>
      </c>
      <c r="G162" s="157">
        <f t="shared" si="32"/>
        <v>11310.475382310271</v>
      </c>
      <c r="H162" s="157">
        <f t="shared" si="32"/>
        <v>10978.152356983283</v>
      </c>
      <c r="I162" s="157">
        <f t="shared" si="32"/>
        <v>9817.8796555111312</v>
      </c>
      <c r="J162" s="157">
        <f t="shared" si="32"/>
        <v>10112.325513948777</v>
      </c>
      <c r="K162" s="157">
        <f t="shared" si="32"/>
        <v>9650.1144381571594</v>
      </c>
      <c r="L162" s="157">
        <f t="shared" si="32"/>
        <v>10859.115639308871</v>
      </c>
      <c r="M162" s="157">
        <f t="shared" si="32"/>
        <v>8501.5834110011692</v>
      </c>
      <c r="N162" s="157">
        <f t="shared" si="32"/>
        <v>9501.4189019856858</v>
      </c>
      <c r="O162" s="157">
        <f t="shared" si="32"/>
        <v>9744.260438645415</v>
      </c>
      <c r="P162" s="157">
        <f t="shared" si="32"/>
        <v>7811.7145305220029</v>
      </c>
      <c r="Q162" s="157">
        <f t="shared" si="32"/>
        <v>8327.6658306706722</v>
      </c>
    </row>
    <row r="163" spans="1:17" ht="12" customHeight="1" x14ac:dyDescent="0.3">
      <c r="A163" s="23" t="s">
        <v>60</v>
      </c>
      <c r="B163" s="57">
        <f>IF(RES_hhdet_fec!B163=0,0,RES_hhdet_fec!B163/0.086*1000000/RES_hhdet_num!B$161)</f>
        <v>11271.894252404914</v>
      </c>
      <c r="C163" s="57">
        <f>IF(RES_hhdet_fec!C163=0,0,RES_hhdet_fec!C163/0.086*1000000/RES_hhdet_num!C$161)</f>
        <v>11959.264614979231</v>
      </c>
      <c r="D163" s="57">
        <f>IF(RES_hhdet_fec!D163=0,0,RES_hhdet_fec!D163/0.086*1000000/RES_hhdet_num!D$161)</f>
        <v>11448.648300399635</v>
      </c>
      <c r="E163" s="57">
        <f>IF(RES_hhdet_fec!E163=0,0,RES_hhdet_fec!E163/0.086*1000000/RES_hhdet_num!E$161)</f>
        <v>11861.874565805243</v>
      </c>
      <c r="F163" s="57">
        <f>IF(RES_hhdet_fec!F163=0,0,RES_hhdet_fec!F163/0.086*1000000/RES_hhdet_num!F$161)</f>
        <v>11788.089089509296</v>
      </c>
      <c r="G163" s="57">
        <f>IF(RES_hhdet_fec!G163=0,0,RES_hhdet_fec!G163/0.086*1000000/RES_hhdet_num!G$161)</f>
        <v>11310.475382310271</v>
      </c>
      <c r="H163" s="57">
        <f>IF(RES_hhdet_fec!H163=0,0,RES_hhdet_fec!H163/0.086*1000000/RES_hhdet_num!H$161)</f>
        <v>10978.152356983283</v>
      </c>
      <c r="I163" s="57">
        <f>IF(RES_hhdet_fec!I163=0,0,RES_hhdet_fec!I163/0.086*1000000/RES_hhdet_num!I$161)</f>
        <v>9817.8796555111312</v>
      </c>
      <c r="J163" s="57">
        <f>IF(RES_hhdet_fec!J163=0,0,RES_hhdet_fec!J163/0.086*1000000/RES_hhdet_num!J$161)</f>
        <v>10112.325513948777</v>
      </c>
      <c r="K163" s="57">
        <f>IF(RES_hhdet_fec!K163=0,0,RES_hhdet_fec!K163/0.086*1000000/RES_hhdet_num!K$161)</f>
        <v>9650.1144381571594</v>
      </c>
      <c r="L163" s="57">
        <f>IF(RES_hhdet_fec!L163=0,0,RES_hhdet_fec!L163/0.086*1000000/RES_hhdet_num!L$161)</f>
        <v>10859.115639308871</v>
      </c>
      <c r="M163" s="57">
        <f>IF(RES_hhdet_fec!M163=0,0,RES_hhdet_fec!M163/0.086*1000000/RES_hhdet_num!M$161)</f>
        <v>8501.5834110011692</v>
      </c>
      <c r="N163" s="57">
        <f>IF(RES_hhdet_fec!N163=0,0,RES_hhdet_fec!N163/0.086*1000000/RES_hhdet_num!N$161)</f>
        <v>9501.4189019856858</v>
      </c>
      <c r="O163" s="57">
        <f>IF(RES_hhdet_fec!O163=0,0,RES_hhdet_fec!O163/0.086*1000000/RES_hhdet_num!O$161)</f>
        <v>9744.260438645415</v>
      </c>
      <c r="P163" s="57">
        <f>IF(RES_hhdet_fec!P163=0,0,RES_hhdet_fec!P163/0.086*1000000/RES_hhdet_num!P$161)</f>
        <v>7811.7145305220029</v>
      </c>
      <c r="Q163" s="57">
        <f>IF(RES_hhdet_fec!Q163=0,0,RES_hhdet_fec!Q163/0.086*1000000/RES_hhdet_num!Q$161)</f>
        <v>8327.6658306706722</v>
      </c>
    </row>
    <row r="164" spans="1:17" ht="12.9" customHeight="1" x14ac:dyDescent="0.3">
      <c r="A164" s="158" t="s">
        <v>112</v>
      </c>
      <c r="B164" s="157">
        <f t="shared" ref="B164:Q164" si="33">B165</f>
        <v>17.767995703024145</v>
      </c>
      <c r="C164" s="157">
        <f t="shared" si="33"/>
        <v>18.425233917221373</v>
      </c>
      <c r="D164" s="157">
        <f t="shared" si="33"/>
        <v>18.8592343587164</v>
      </c>
      <c r="E164" s="157">
        <f t="shared" si="33"/>
        <v>19.184412101879104</v>
      </c>
      <c r="F164" s="157">
        <f t="shared" si="33"/>
        <v>19.961362235368089</v>
      </c>
      <c r="G164" s="157">
        <f t="shared" si="33"/>
        <v>20.418303252952651</v>
      </c>
      <c r="H164" s="157">
        <f t="shared" si="33"/>
        <v>22.422295894114793</v>
      </c>
      <c r="I164" s="157">
        <f t="shared" si="33"/>
        <v>24.38910542173662</v>
      </c>
      <c r="J164" s="157">
        <f t="shared" si="33"/>
        <v>27.316204730728359</v>
      </c>
      <c r="K164" s="157">
        <f t="shared" si="33"/>
        <v>29.825100708224383</v>
      </c>
      <c r="L164" s="157">
        <f t="shared" si="33"/>
        <v>31.787799107380643</v>
      </c>
      <c r="M164" s="157">
        <f t="shared" si="33"/>
        <v>31.160319449488281</v>
      </c>
      <c r="N164" s="157">
        <f t="shared" si="33"/>
        <v>30.661516933258891</v>
      </c>
      <c r="O164" s="157">
        <f t="shared" si="33"/>
        <v>29.745685645105848</v>
      </c>
      <c r="P164" s="157">
        <f t="shared" si="33"/>
        <v>28.327962776755193</v>
      </c>
      <c r="Q164" s="157">
        <f t="shared" si="33"/>
        <v>28.068806112959553</v>
      </c>
    </row>
    <row r="165" spans="1:17" ht="12" customHeight="1" x14ac:dyDescent="0.3">
      <c r="A165" s="23" t="s">
        <v>60</v>
      </c>
      <c r="B165" s="156">
        <f>IF(RES_hhdet_fec!B165=0,0,RES_hhdet_fec!B165/0.086*1000000/RES_hhdet_num!B$161)</f>
        <v>17.767995703024145</v>
      </c>
      <c r="C165" s="156">
        <f>IF(RES_hhdet_fec!C165=0,0,RES_hhdet_fec!C165/0.086*1000000/RES_hhdet_num!C$161)</f>
        <v>18.425233917221373</v>
      </c>
      <c r="D165" s="156">
        <f>IF(RES_hhdet_fec!D165=0,0,RES_hhdet_fec!D165/0.086*1000000/RES_hhdet_num!D$161)</f>
        <v>18.8592343587164</v>
      </c>
      <c r="E165" s="156">
        <f>IF(RES_hhdet_fec!E165=0,0,RES_hhdet_fec!E165/0.086*1000000/RES_hhdet_num!E$161)</f>
        <v>19.184412101879104</v>
      </c>
      <c r="F165" s="156">
        <f>IF(RES_hhdet_fec!F165=0,0,RES_hhdet_fec!F165/0.086*1000000/RES_hhdet_num!F$161)</f>
        <v>19.961362235368089</v>
      </c>
      <c r="G165" s="156">
        <f>IF(RES_hhdet_fec!G165=0,0,RES_hhdet_fec!G165/0.086*1000000/RES_hhdet_num!G$161)</f>
        <v>20.418303252952651</v>
      </c>
      <c r="H165" s="156">
        <f>IF(RES_hhdet_fec!H165=0,0,RES_hhdet_fec!H165/0.086*1000000/RES_hhdet_num!H$161)</f>
        <v>22.422295894114793</v>
      </c>
      <c r="I165" s="156">
        <f>IF(RES_hhdet_fec!I165=0,0,RES_hhdet_fec!I165/0.086*1000000/RES_hhdet_num!I$161)</f>
        <v>24.38910542173662</v>
      </c>
      <c r="J165" s="156">
        <f>IF(RES_hhdet_fec!J165=0,0,RES_hhdet_fec!J165/0.086*1000000/RES_hhdet_num!J$161)</f>
        <v>27.316204730728359</v>
      </c>
      <c r="K165" s="156">
        <f>IF(RES_hhdet_fec!K165=0,0,RES_hhdet_fec!K165/0.086*1000000/RES_hhdet_num!K$161)</f>
        <v>29.825100708224383</v>
      </c>
      <c r="L165" s="156">
        <f>IF(RES_hhdet_fec!L165=0,0,RES_hhdet_fec!L165/0.086*1000000/RES_hhdet_num!L$161)</f>
        <v>31.787799107380643</v>
      </c>
      <c r="M165" s="156">
        <f>IF(RES_hhdet_fec!M165=0,0,RES_hhdet_fec!M165/0.086*1000000/RES_hhdet_num!M$161)</f>
        <v>31.160319449488281</v>
      </c>
      <c r="N165" s="156">
        <f>IF(RES_hhdet_fec!N165=0,0,RES_hhdet_fec!N165/0.086*1000000/RES_hhdet_num!N$161)</f>
        <v>30.661516933258891</v>
      </c>
      <c r="O165" s="156">
        <f>IF(RES_hhdet_fec!O165=0,0,RES_hhdet_fec!O165/0.086*1000000/RES_hhdet_num!O$161)</f>
        <v>29.745685645105848</v>
      </c>
      <c r="P165" s="156">
        <f>IF(RES_hhdet_fec!P165=0,0,RES_hhdet_fec!P165/0.086*1000000/RES_hhdet_num!P$161)</f>
        <v>28.327962776755193</v>
      </c>
      <c r="Q165" s="156">
        <f>IF(RES_hhdet_fec!Q165=0,0,RES_hhdet_fec!Q165/0.086*1000000/RES_hhdet_num!Q$161)</f>
        <v>28.068806112959553</v>
      </c>
    </row>
    <row r="166" spans="1:17" ht="12" customHeight="1" x14ac:dyDescent="0.3">
      <c r="A166" s="158" t="s">
        <v>63</v>
      </c>
      <c r="B166" s="157">
        <f>IF(RES_hhdet_fec!B166=0,0,RES_hhdet_fec!B166/0.086*1000000/RES_hhdet_num!B$161)</f>
        <v>2535.5646824161909</v>
      </c>
      <c r="C166" s="157">
        <f>IF(RES_hhdet_fec!C166=0,0,RES_hhdet_fec!C166/0.086*1000000/RES_hhdet_num!C$161)</f>
        <v>2537.5173170096523</v>
      </c>
      <c r="D166" s="157">
        <f>IF(RES_hhdet_fec!D166=0,0,RES_hhdet_fec!D166/0.086*1000000/RES_hhdet_num!D$161)</f>
        <v>2512.0748898036036</v>
      </c>
      <c r="E166" s="157">
        <f>IF(RES_hhdet_fec!E166=0,0,RES_hhdet_fec!E166/0.086*1000000/RES_hhdet_num!E$161)</f>
        <v>2537.2621359304253</v>
      </c>
      <c r="F166" s="157">
        <f>IF(RES_hhdet_fec!F166=0,0,RES_hhdet_fec!F166/0.086*1000000/RES_hhdet_num!F$161)</f>
        <v>2524.9132579824186</v>
      </c>
      <c r="G166" s="157">
        <f>IF(RES_hhdet_fec!G166=0,0,RES_hhdet_fec!G166/0.086*1000000/RES_hhdet_num!G$161)</f>
        <v>2482.7816385610467</v>
      </c>
      <c r="H166" s="157">
        <f>IF(RES_hhdet_fec!H166=0,0,RES_hhdet_fec!H166/0.086*1000000/RES_hhdet_num!H$161)</f>
        <v>2497.785675422334</v>
      </c>
      <c r="I166" s="157">
        <f>IF(RES_hhdet_fec!I166=0,0,RES_hhdet_fec!I166/0.086*1000000/RES_hhdet_num!I$161)</f>
        <v>2418.5587751230501</v>
      </c>
      <c r="J166" s="157">
        <f>IF(RES_hhdet_fec!J166=0,0,RES_hhdet_fec!J166/0.086*1000000/RES_hhdet_num!J$161)</f>
        <v>2398.1124579018874</v>
      </c>
      <c r="K166" s="157">
        <f>IF(RES_hhdet_fec!K166=0,0,RES_hhdet_fec!K166/0.086*1000000/RES_hhdet_num!K$161)</f>
        <v>2366.3871249685608</v>
      </c>
      <c r="L166" s="157">
        <f>IF(RES_hhdet_fec!L166=0,0,RES_hhdet_fec!L166/0.086*1000000/RES_hhdet_num!L$161)</f>
        <v>2448.2091907953977</v>
      </c>
      <c r="M166" s="157">
        <f>IF(RES_hhdet_fec!M166=0,0,RES_hhdet_fec!M166/0.086*1000000/RES_hhdet_num!M$161)</f>
        <v>2393.5565641158282</v>
      </c>
      <c r="N166" s="157">
        <f>IF(RES_hhdet_fec!N166=0,0,RES_hhdet_fec!N166/0.086*1000000/RES_hhdet_num!N$161)</f>
        <v>2484.1105929021301</v>
      </c>
      <c r="O166" s="157">
        <f>IF(RES_hhdet_fec!O166=0,0,RES_hhdet_fec!O166/0.086*1000000/RES_hhdet_num!O$161)</f>
        <v>2507.3791697847919</v>
      </c>
      <c r="P166" s="157">
        <f>IF(RES_hhdet_fec!P166=0,0,RES_hhdet_fec!P166/0.086*1000000/RES_hhdet_num!P$161)</f>
        <v>2434.0900127290406</v>
      </c>
      <c r="Q166" s="157">
        <f>IF(RES_hhdet_fec!Q166=0,0,RES_hhdet_fec!Q166/0.086*1000000/RES_hhdet_num!Q$161)</f>
        <v>2409.2953711077716</v>
      </c>
    </row>
    <row r="167" spans="1:17" ht="12" customHeight="1" x14ac:dyDescent="0.3">
      <c r="A167" s="167" t="s">
        <v>144</v>
      </c>
      <c r="B167" s="132">
        <f>IF(RES_hhdet_fec!B167=0,0,RES_hhdet_fec!B167/0.086*1000000/RES_hhdet_num!B167)</f>
        <v>2551.3231061084152</v>
      </c>
      <c r="C167" s="132">
        <f>IF(RES_hhdet_fec!C167=0,0,RES_hhdet_fec!C167/0.086*1000000/RES_hhdet_num!C167)</f>
        <v>2554.8166360237401</v>
      </c>
      <c r="D167" s="132">
        <f>IF(RES_hhdet_fec!D167=0,0,RES_hhdet_fec!D167/0.086*1000000/RES_hhdet_num!D167)</f>
        <v>2536.4134440170501</v>
      </c>
      <c r="E167" s="132">
        <f>IF(RES_hhdet_fec!E167=0,0,RES_hhdet_fec!E167/0.086*1000000/RES_hhdet_num!E167)</f>
        <v>2533.5767637221202</v>
      </c>
      <c r="F167" s="132">
        <f>IF(RES_hhdet_fec!F167=0,0,RES_hhdet_fec!F167/0.086*1000000/RES_hhdet_num!F167)</f>
        <v>2526.5211034409049</v>
      </c>
      <c r="G167" s="132">
        <f>IF(RES_hhdet_fec!G167=0,0,RES_hhdet_fec!G167/0.086*1000000/RES_hhdet_num!G167)</f>
        <v>2510.2805788524738</v>
      </c>
      <c r="H167" s="132">
        <f>IF(RES_hhdet_fec!H167=0,0,RES_hhdet_fec!H167/0.086*1000000/RES_hhdet_num!H167)</f>
        <v>2487.3129666609584</v>
      </c>
      <c r="I167" s="132">
        <f>IF(RES_hhdet_fec!I167=0,0,RES_hhdet_fec!I167/0.086*1000000/RES_hhdet_num!I167)</f>
        <v>2489.0813096820202</v>
      </c>
      <c r="J167" s="132">
        <f>IF(RES_hhdet_fec!J167=0,0,RES_hhdet_fec!J167/0.086*1000000/RES_hhdet_num!J167)</f>
        <v>2488.5020035863722</v>
      </c>
      <c r="K167" s="132">
        <f>IF(RES_hhdet_fec!K167=0,0,RES_hhdet_fec!K167/0.086*1000000/RES_hhdet_num!K167)</f>
        <v>2498.2921878003599</v>
      </c>
      <c r="L167" s="132">
        <f>IF(RES_hhdet_fec!L167=0,0,RES_hhdet_fec!L167/0.086*1000000/RES_hhdet_num!L167)</f>
        <v>2507.1992320025688</v>
      </c>
      <c r="M167" s="132">
        <f>IF(RES_hhdet_fec!M167=0,0,RES_hhdet_fec!M167/0.086*1000000/RES_hhdet_num!M167)</f>
        <v>2457.8093947569455</v>
      </c>
      <c r="N167" s="132">
        <f>IF(RES_hhdet_fec!N167=0,0,RES_hhdet_fec!N167/0.086*1000000/RES_hhdet_num!N167)</f>
        <v>2524.214138001601</v>
      </c>
      <c r="O167" s="132">
        <f>IF(RES_hhdet_fec!O167=0,0,RES_hhdet_fec!O167/0.086*1000000/RES_hhdet_num!O167)</f>
        <v>2532.9744760829735</v>
      </c>
      <c r="P167" s="132">
        <f>IF(RES_hhdet_fec!P167=0,0,RES_hhdet_fec!P167/0.086*1000000/RES_hhdet_num!P167)</f>
        <v>2518.7741217788493</v>
      </c>
      <c r="Q167" s="132">
        <f>IF(RES_hhdet_fec!Q167=0,0,RES_hhdet_fec!Q167/0.086*1000000/RES_hhdet_num!Q167)</f>
        <v>2470.8169861343508</v>
      </c>
    </row>
    <row r="168" spans="1:17" ht="12" customHeight="1" x14ac:dyDescent="0.3">
      <c r="A168" s="167" t="s">
        <v>143</v>
      </c>
      <c r="B168" s="132">
        <f>IF(RES_hhdet_fec!B168=0,0,RES_hhdet_fec!B168/0.086*1000000/RES_hhdet_num!B168)</f>
        <v>1941.6095211881463</v>
      </c>
      <c r="C168" s="132">
        <f>IF(RES_hhdet_fec!C168=0,0,RES_hhdet_fec!C168/0.086*1000000/RES_hhdet_num!C168)</f>
        <v>1934.6585524259556</v>
      </c>
      <c r="D168" s="132">
        <f>IF(RES_hhdet_fec!D168=0,0,RES_hhdet_fec!D168/0.086*1000000/RES_hhdet_num!D168)</f>
        <v>1935.8532203001378</v>
      </c>
      <c r="E168" s="132">
        <f>IF(RES_hhdet_fec!E168=0,0,RES_hhdet_fec!E168/0.086*1000000/RES_hhdet_num!E168)</f>
        <v>1959.4790081216422</v>
      </c>
      <c r="F168" s="132">
        <f>IF(RES_hhdet_fec!F168=0,0,RES_hhdet_fec!F168/0.086*1000000/RES_hhdet_num!F168)</f>
        <v>1949.3922124227163</v>
      </c>
      <c r="G168" s="132">
        <f>IF(RES_hhdet_fec!G168=0,0,RES_hhdet_fec!G168/0.086*1000000/RES_hhdet_num!G168)</f>
        <v>1964.0134006390181</v>
      </c>
      <c r="H168" s="132">
        <f>IF(RES_hhdet_fec!H168=0,0,RES_hhdet_fec!H168/0.086*1000000/RES_hhdet_num!H168)</f>
        <v>1929.9776862745382</v>
      </c>
      <c r="I168" s="132">
        <f>IF(RES_hhdet_fec!I168=0,0,RES_hhdet_fec!I168/0.086*1000000/RES_hhdet_num!I168)</f>
        <v>1893.3044183434865</v>
      </c>
      <c r="J168" s="132">
        <f>IF(RES_hhdet_fec!J168=0,0,RES_hhdet_fec!J168/0.086*1000000/RES_hhdet_num!J168)</f>
        <v>1883.8193278397919</v>
      </c>
      <c r="K168" s="132">
        <f>IF(RES_hhdet_fec!K168=0,0,RES_hhdet_fec!K168/0.086*1000000/RES_hhdet_num!K168)</f>
        <v>1912.050152799776</v>
      </c>
      <c r="L168" s="132">
        <f>IF(RES_hhdet_fec!L168=0,0,RES_hhdet_fec!L168/0.086*1000000/RES_hhdet_num!L168)</f>
        <v>1932.5761505113587</v>
      </c>
      <c r="M168" s="132">
        <f>IF(RES_hhdet_fec!M168=0,0,RES_hhdet_fec!M168/0.086*1000000/RES_hhdet_num!M168)</f>
        <v>1931.1813383243336</v>
      </c>
      <c r="N168" s="132">
        <f>IF(RES_hhdet_fec!N168=0,0,RES_hhdet_fec!N168/0.086*1000000/RES_hhdet_num!N168)</f>
        <v>1942.9949983971328</v>
      </c>
      <c r="O168" s="132">
        <f>IF(RES_hhdet_fec!O168=0,0,RES_hhdet_fec!O168/0.086*1000000/RES_hhdet_num!O168)</f>
        <v>1972.4496819550732</v>
      </c>
      <c r="P168" s="132">
        <f>IF(RES_hhdet_fec!P168=0,0,RES_hhdet_fec!P168/0.086*1000000/RES_hhdet_num!P168)</f>
        <v>1942.7905299270133</v>
      </c>
      <c r="Q168" s="132">
        <f>IF(RES_hhdet_fec!Q168=0,0,RES_hhdet_fec!Q168/0.086*1000000/RES_hhdet_num!Q168)</f>
        <v>1876.0609491961586</v>
      </c>
    </row>
    <row r="169" spans="1:17" ht="12" customHeight="1" x14ac:dyDescent="0.3">
      <c r="A169" s="166" t="s">
        <v>57</v>
      </c>
      <c r="B169" s="165">
        <f>IF(RES_hhdet_fec!B169=0,0,RES_hhdet_fec!B169/0.086*1000000/RES_hhdet_num!B168)</f>
        <v>1254.7352587566534</v>
      </c>
      <c r="C169" s="165">
        <f>IF(RES_hhdet_fec!C169=0,0,RES_hhdet_fec!C169/0.086*1000000/RES_hhdet_num!C168)</f>
        <v>1261.5472992332077</v>
      </c>
      <c r="D169" s="165">
        <f>IF(RES_hhdet_fec!D169=0,0,RES_hhdet_fec!D169/0.086*1000000/RES_hhdet_num!D168)</f>
        <v>1261.2815934000184</v>
      </c>
      <c r="E169" s="165">
        <f>IF(RES_hhdet_fec!E169=0,0,RES_hhdet_fec!E169/0.086*1000000/RES_hhdet_num!E168)</f>
        <v>1291.2980518263507</v>
      </c>
      <c r="F169" s="165">
        <f>IF(RES_hhdet_fec!F169=0,0,RES_hhdet_fec!F169/0.086*1000000/RES_hhdet_num!F168)</f>
        <v>1260.6943934691637</v>
      </c>
      <c r="G169" s="165">
        <f>IF(RES_hhdet_fec!G169=0,0,RES_hhdet_fec!G169/0.086*1000000/RES_hhdet_num!G168)</f>
        <v>1288.5626638149788</v>
      </c>
      <c r="H169" s="165">
        <f>IF(RES_hhdet_fec!H169=0,0,RES_hhdet_fec!H169/0.086*1000000/RES_hhdet_num!H168)</f>
        <v>1246.9081528026368</v>
      </c>
      <c r="I169" s="165">
        <f>IF(RES_hhdet_fec!I169=0,0,RES_hhdet_fec!I169/0.086*1000000/RES_hhdet_num!I168)</f>
        <v>1189.7631871419164</v>
      </c>
      <c r="J169" s="165">
        <f>IF(RES_hhdet_fec!J169=0,0,RES_hhdet_fec!J169/0.086*1000000/RES_hhdet_num!J168)</f>
        <v>1193.7939651572401</v>
      </c>
      <c r="K169" s="165">
        <f>IF(RES_hhdet_fec!K169=0,0,RES_hhdet_fec!K169/0.086*1000000/RES_hhdet_num!K168)</f>
        <v>1240.62979343348</v>
      </c>
      <c r="L169" s="165">
        <f>IF(RES_hhdet_fec!L169=0,0,RES_hhdet_fec!L169/0.086*1000000/RES_hhdet_num!L168)</f>
        <v>1259.6655292569467</v>
      </c>
      <c r="M169" s="165">
        <f>IF(RES_hhdet_fec!M169=0,0,RES_hhdet_fec!M169/0.086*1000000/RES_hhdet_num!M168)</f>
        <v>1274.5895159628594</v>
      </c>
      <c r="N169" s="165">
        <f>IF(RES_hhdet_fec!N169=0,0,RES_hhdet_fec!N169/0.086*1000000/RES_hhdet_num!N168)</f>
        <v>1269.8578779524596</v>
      </c>
      <c r="O169" s="165">
        <f>IF(RES_hhdet_fec!O169=0,0,RES_hhdet_fec!O169/0.086*1000000/RES_hhdet_num!O168)</f>
        <v>1304.3448650839121</v>
      </c>
      <c r="P169" s="165">
        <f>IF(RES_hhdet_fec!P169=0,0,RES_hhdet_fec!P169/0.086*1000000/RES_hhdet_num!P168)</f>
        <v>1250.4915144267782</v>
      </c>
      <c r="Q169" s="165">
        <f>IF(RES_hhdet_fec!Q169=0,0,RES_hhdet_fec!Q169/0.086*1000000/RES_hhdet_num!Q168)</f>
        <v>1148.1467877321122</v>
      </c>
    </row>
    <row r="170" spans="1:17" ht="12" customHeight="1" x14ac:dyDescent="0.3">
      <c r="A170" s="147" t="s">
        <v>59</v>
      </c>
      <c r="B170" s="164">
        <f>IF(RES_hhdet_fec!B170=0,0,RES_hhdet_fec!B170/0.086*1000000/RES_hhdet_num!B168)</f>
        <v>686.87426243149287</v>
      </c>
      <c r="C170" s="164">
        <f>IF(RES_hhdet_fec!C170=0,0,RES_hhdet_fec!C170/0.086*1000000/RES_hhdet_num!C168)</f>
        <v>673.11125319274788</v>
      </c>
      <c r="D170" s="164">
        <f>IF(RES_hhdet_fec!D170=0,0,RES_hhdet_fec!D170/0.086*1000000/RES_hhdet_num!D168)</f>
        <v>674.57162690011955</v>
      </c>
      <c r="E170" s="164">
        <f>IF(RES_hhdet_fec!E170=0,0,RES_hhdet_fec!E170/0.086*1000000/RES_hhdet_num!E168)</f>
        <v>668.18095629529171</v>
      </c>
      <c r="F170" s="164">
        <f>IF(RES_hhdet_fec!F170=0,0,RES_hhdet_fec!F170/0.086*1000000/RES_hhdet_num!F168)</f>
        <v>688.69781895355243</v>
      </c>
      <c r="G170" s="164">
        <f>IF(RES_hhdet_fec!G170=0,0,RES_hhdet_fec!G170/0.086*1000000/RES_hhdet_num!G168)</f>
        <v>675.45073682403904</v>
      </c>
      <c r="H170" s="164">
        <f>IF(RES_hhdet_fec!H170=0,0,RES_hhdet_fec!H170/0.086*1000000/RES_hhdet_num!H168)</f>
        <v>683.06953347190097</v>
      </c>
      <c r="I170" s="164">
        <f>IF(RES_hhdet_fec!I170=0,0,RES_hhdet_fec!I170/0.086*1000000/RES_hhdet_num!I168)</f>
        <v>703.54123120157044</v>
      </c>
      <c r="J170" s="164">
        <f>IF(RES_hhdet_fec!J170=0,0,RES_hhdet_fec!J170/0.086*1000000/RES_hhdet_num!J168)</f>
        <v>690.02536268255187</v>
      </c>
      <c r="K170" s="164">
        <f>IF(RES_hhdet_fec!K170=0,0,RES_hhdet_fec!K170/0.086*1000000/RES_hhdet_num!K168)</f>
        <v>671.42035936629611</v>
      </c>
      <c r="L170" s="164">
        <f>IF(RES_hhdet_fec!L170=0,0,RES_hhdet_fec!L170/0.086*1000000/RES_hhdet_num!L168)</f>
        <v>672.91062125441204</v>
      </c>
      <c r="M170" s="164">
        <f>IF(RES_hhdet_fec!M170=0,0,RES_hhdet_fec!M170/0.086*1000000/RES_hhdet_num!M168)</f>
        <v>656.59182236147421</v>
      </c>
      <c r="N170" s="164">
        <f>IF(RES_hhdet_fec!N170=0,0,RES_hhdet_fec!N170/0.086*1000000/RES_hhdet_num!N168)</f>
        <v>673.13712044467354</v>
      </c>
      <c r="O170" s="164">
        <f>IF(RES_hhdet_fec!O170=0,0,RES_hhdet_fec!O170/0.086*1000000/RES_hhdet_num!O168)</f>
        <v>668.10481687116135</v>
      </c>
      <c r="P170" s="164">
        <f>IF(RES_hhdet_fec!P170=0,0,RES_hhdet_fec!P170/0.086*1000000/RES_hhdet_num!P168)</f>
        <v>692.2990155002351</v>
      </c>
      <c r="Q170" s="164">
        <f>IF(RES_hhdet_fec!Q170=0,0,RES_hhdet_fec!Q170/0.086*1000000/RES_hhdet_num!Q168)</f>
        <v>727.9141614640464</v>
      </c>
    </row>
    <row r="171" spans="1:17" ht="12" customHeight="1" x14ac:dyDescent="0.3">
      <c r="A171" s="163" t="s">
        <v>142</v>
      </c>
      <c r="B171" s="162">
        <f>IF(RES_hhdet_fec!B171=0,0,RES_hhdet_fec!B171/0.086*1000000/RES_hhdet_num!B171)</f>
        <v>2545.9482595702102</v>
      </c>
      <c r="C171" s="162">
        <f>IF(RES_hhdet_fec!C171=0,0,RES_hhdet_fec!C171/0.086*1000000/RES_hhdet_num!C171)</f>
        <v>2550.4307517778802</v>
      </c>
      <c r="D171" s="162">
        <f>IF(RES_hhdet_fec!D171=0,0,RES_hhdet_fec!D171/0.086*1000000/RES_hhdet_num!D171)</f>
        <v>2523.9065082016764</v>
      </c>
      <c r="E171" s="162">
        <f>IF(RES_hhdet_fec!E171=0,0,RES_hhdet_fec!E171/0.086*1000000/RES_hhdet_num!E171)</f>
        <v>2571.5547465491636</v>
      </c>
      <c r="F171" s="162">
        <f>IF(RES_hhdet_fec!F171=0,0,RES_hhdet_fec!F171/0.086*1000000/RES_hhdet_num!F171)</f>
        <v>2559.6715039766673</v>
      </c>
      <c r="G171" s="162">
        <f>IF(RES_hhdet_fec!G171=0,0,RES_hhdet_fec!G171/0.086*1000000/RES_hhdet_num!G171)</f>
        <v>2504.9460632879991</v>
      </c>
      <c r="H171" s="162">
        <f>IF(RES_hhdet_fec!H171=0,0,RES_hhdet_fec!H171/0.086*1000000/RES_hhdet_num!H171)</f>
        <v>2548.4880735365432</v>
      </c>
      <c r="I171" s="162">
        <f>IF(RES_hhdet_fec!I171=0,0,RES_hhdet_fec!I171/0.086*1000000/RES_hhdet_num!I171)</f>
        <v>2437.1160531986088</v>
      </c>
      <c r="J171" s="162">
        <f>IF(RES_hhdet_fec!J171=0,0,RES_hhdet_fec!J171/0.086*1000000/RES_hhdet_num!J171)</f>
        <v>2414.1805724433225</v>
      </c>
      <c r="K171" s="162">
        <f>IF(RES_hhdet_fec!K171=0,0,RES_hhdet_fec!K171/0.086*1000000/RES_hhdet_num!K171)</f>
        <v>2372.4329088736999</v>
      </c>
      <c r="L171" s="162">
        <f>IF(RES_hhdet_fec!L171=0,0,RES_hhdet_fec!L171/0.086*1000000/RES_hhdet_num!L171)</f>
        <v>2509.9284874066907</v>
      </c>
      <c r="M171" s="162">
        <f>IF(RES_hhdet_fec!M171=0,0,RES_hhdet_fec!M171/0.086*1000000/RES_hhdet_num!M171)</f>
        <v>2449.0315853954107</v>
      </c>
      <c r="N171" s="162">
        <f>IF(RES_hhdet_fec!N171=0,0,RES_hhdet_fec!N171/0.086*1000000/RES_hhdet_num!N171)</f>
        <v>2567.5456809837756</v>
      </c>
      <c r="O171" s="162">
        <f>IF(RES_hhdet_fec!O171=0,0,RES_hhdet_fec!O171/0.086*1000000/RES_hhdet_num!O171)</f>
        <v>2602.5229166178224</v>
      </c>
      <c r="P171" s="162">
        <f>IF(RES_hhdet_fec!P171=0,0,RES_hhdet_fec!P171/0.086*1000000/RES_hhdet_num!P171)</f>
        <v>2504.2166748815907</v>
      </c>
      <c r="Q171" s="162">
        <f>IF(RES_hhdet_fec!Q171=0,0,RES_hhdet_fec!Q171/0.086*1000000/RES_hhdet_num!Q171)</f>
        <v>2492.2877938017182</v>
      </c>
    </row>
    <row r="172" spans="1:17" ht="12" customHeight="1" x14ac:dyDescent="0.3">
      <c r="A172" s="161" t="s">
        <v>141</v>
      </c>
      <c r="B172" s="160">
        <f>IF(RES_hhdet_fec!B172=0,0,RES_hhdet_fec!B172/0.086*1000000/RES_hhdet_num!B172)</f>
        <v>2214.8332719420587</v>
      </c>
      <c r="C172" s="160">
        <f>IF(RES_hhdet_fec!C172=0,0,RES_hhdet_fec!C172/0.086*1000000/RES_hhdet_num!C172)</f>
        <v>2178.3808468484935</v>
      </c>
      <c r="D172" s="160">
        <f>IF(RES_hhdet_fec!D172=0,0,RES_hhdet_fec!D172/0.086*1000000/RES_hhdet_num!D172)</f>
        <v>2142.6712363152687</v>
      </c>
      <c r="E172" s="160">
        <f>IF(RES_hhdet_fec!E172=0,0,RES_hhdet_fec!E172/0.086*1000000/RES_hhdet_num!E172)</f>
        <v>2163.0549067949264</v>
      </c>
      <c r="F172" s="160">
        <f>IF(RES_hhdet_fec!F172=0,0,RES_hhdet_fec!F172/0.086*1000000/RES_hhdet_num!F172)</f>
        <v>2136.2101021212766</v>
      </c>
      <c r="G172" s="160">
        <f>IF(RES_hhdet_fec!G172=0,0,RES_hhdet_fec!G172/0.086*1000000/RES_hhdet_num!G172)</f>
        <v>2124.9423932733653</v>
      </c>
      <c r="H172" s="160">
        <f>IF(RES_hhdet_fec!H172=0,0,RES_hhdet_fec!H172/0.086*1000000/RES_hhdet_num!H172)</f>
        <v>2140.9508156474094</v>
      </c>
      <c r="I172" s="160">
        <f>IF(RES_hhdet_fec!I172=0,0,RES_hhdet_fec!I172/0.086*1000000/RES_hhdet_num!I172)</f>
        <v>2018.5337022807082</v>
      </c>
      <c r="J172" s="160">
        <f>IF(RES_hhdet_fec!J172=0,0,RES_hhdet_fec!J172/0.086*1000000/RES_hhdet_num!J172)</f>
        <v>2022.532865664615</v>
      </c>
      <c r="K172" s="160">
        <f>IF(RES_hhdet_fec!K172=0,0,RES_hhdet_fec!K172/0.086*1000000/RES_hhdet_num!K172)</f>
        <v>1991.919584665867</v>
      </c>
      <c r="L172" s="160">
        <f>IF(RES_hhdet_fec!L172=0,0,RES_hhdet_fec!L172/0.086*1000000/RES_hhdet_num!L172)</f>
        <v>2001.6764352041471</v>
      </c>
      <c r="M172" s="160">
        <f>IF(RES_hhdet_fec!M172=0,0,RES_hhdet_fec!M172/0.086*1000000/RES_hhdet_num!M172)</f>
        <v>2036.2498305977965</v>
      </c>
      <c r="N172" s="160">
        <f>IF(RES_hhdet_fec!N172=0,0,RES_hhdet_fec!N172/0.086*1000000/RES_hhdet_num!N172)</f>
        <v>2047.224591442902</v>
      </c>
      <c r="O172" s="160">
        <f>IF(RES_hhdet_fec!O172=0,0,RES_hhdet_fec!O172/0.086*1000000/RES_hhdet_num!O172)</f>
        <v>2057.8064173591893</v>
      </c>
      <c r="P172" s="160">
        <f>IF(RES_hhdet_fec!P172=0,0,RES_hhdet_fec!P172/0.086*1000000/RES_hhdet_num!P172)</f>
        <v>2016.9149586344699</v>
      </c>
      <c r="Q172" s="160">
        <f>IF(RES_hhdet_fec!Q172=0,0,RES_hhdet_fec!Q172/0.086*1000000/RES_hhdet_num!Q172)</f>
        <v>1993.8295597442611</v>
      </c>
    </row>
    <row r="173" spans="1:17" ht="12" customHeight="1" x14ac:dyDescent="0.3">
      <c r="A173" s="148" t="s">
        <v>60</v>
      </c>
      <c r="B173" s="156">
        <f>IF(RES_hhdet_fec!B173=0,0,RES_hhdet_fec!B173/0.086*1000000/RES_hhdet_num!B172)</f>
        <v>1691.9814514410975</v>
      </c>
      <c r="C173" s="156">
        <f>IF(RES_hhdet_fec!C173=0,0,RES_hhdet_fec!C173/0.086*1000000/RES_hhdet_num!C172)</f>
        <v>1646.0185916720952</v>
      </c>
      <c r="D173" s="156">
        <f>IF(RES_hhdet_fec!D173=0,0,RES_hhdet_fec!D173/0.086*1000000/RES_hhdet_num!D172)</f>
        <v>1606.6998124254328</v>
      </c>
      <c r="E173" s="156">
        <f>IF(RES_hhdet_fec!E173=0,0,RES_hhdet_fec!E173/0.086*1000000/RES_hhdet_num!E172)</f>
        <v>1632.0011261881991</v>
      </c>
      <c r="F173" s="156">
        <f>IF(RES_hhdet_fec!F173=0,0,RES_hhdet_fec!F173/0.086*1000000/RES_hhdet_num!F172)</f>
        <v>1597.4626756949729</v>
      </c>
      <c r="G173" s="156">
        <f>IF(RES_hhdet_fec!G173=0,0,RES_hhdet_fec!G173/0.086*1000000/RES_hhdet_num!G172)</f>
        <v>1594.0012630195765</v>
      </c>
      <c r="H173" s="156">
        <f>IF(RES_hhdet_fec!H173=0,0,RES_hhdet_fec!H173/0.086*1000000/RES_hhdet_num!H172)</f>
        <v>1593.6838690019877</v>
      </c>
      <c r="I173" s="156">
        <f>IF(RES_hhdet_fec!I173=0,0,RES_hhdet_fec!I173/0.086*1000000/RES_hhdet_num!I172)</f>
        <v>1455.1636885996636</v>
      </c>
      <c r="J173" s="156">
        <f>IF(RES_hhdet_fec!J173=0,0,RES_hhdet_fec!J173/0.086*1000000/RES_hhdet_num!J172)</f>
        <v>1472.6169435123838</v>
      </c>
      <c r="K173" s="156">
        <f>IF(RES_hhdet_fec!K173=0,0,RES_hhdet_fec!K173/0.086*1000000/RES_hhdet_num!K172)</f>
        <v>1433.9798270223041</v>
      </c>
      <c r="L173" s="156">
        <f>IF(RES_hhdet_fec!L173=0,0,RES_hhdet_fec!L173/0.086*1000000/RES_hhdet_num!L172)</f>
        <v>1426.6162327250083</v>
      </c>
      <c r="M173" s="156">
        <f>IF(RES_hhdet_fec!M173=0,0,RES_hhdet_fec!M173/0.086*1000000/RES_hhdet_num!M172)</f>
        <v>1474.0694517891816</v>
      </c>
      <c r="N173" s="156">
        <f>IF(RES_hhdet_fec!N173=0,0,RES_hhdet_fec!N173/0.086*1000000/RES_hhdet_num!N172)</f>
        <v>1482.506286671171</v>
      </c>
      <c r="O173" s="156">
        <f>IF(RES_hhdet_fec!O173=0,0,RES_hhdet_fec!O173/0.086*1000000/RES_hhdet_num!O172)</f>
        <v>1499.0323435207949</v>
      </c>
      <c r="P173" s="156">
        <f>IF(RES_hhdet_fec!P173=0,0,RES_hhdet_fec!P173/0.086*1000000/RES_hhdet_num!P172)</f>
        <v>1449.3873200951707</v>
      </c>
      <c r="Q173" s="156">
        <f>IF(RES_hhdet_fec!Q173=0,0,RES_hhdet_fec!Q173/0.086*1000000/RES_hhdet_num!Q172)</f>
        <v>1437.3113935756307</v>
      </c>
    </row>
    <row r="174" spans="1:17" ht="12" customHeight="1" x14ac:dyDescent="0.3">
      <c r="A174" s="159" t="s">
        <v>59</v>
      </c>
      <c r="B174" s="57">
        <f>IF(RES_hhdet_fec!B174=0,0,RES_hhdet_fec!B174/0.086*1000000/RES_hhdet_num!B172)</f>
        <v>522.85182050096137</v>
      </c>
      <c r="C174" s="57">
        <f>IF(RES_hhdet_fec!C174=0,0,RES_hhdet_fec!C174/0.086*1000000/RES_hhdet_num!C172)</f>
        <v>532.36225517639843</v>
      </c>
      <c r="D174" s="57">
        <f>IF(RES_hhdet_fec!D174=0,0,RES_hhdet_fec!D174/0.086*1000000/RES_hhdet_num!D172)</f>
        <v>535.97142388983616</v>
      </c>
      <c r="E174" s="57">
        <f>IF(RES_hhdet_fec!E174=0,0,RES_hhdet_fec!E174/0.086*1000000/RES_hhdet_num!E172)</f>
        <v>531.05378060672683</v>
      </c>
      <c r="F174" s="57">
        <f>IF(RES_hhdet_fec!F174=0,0,RES_hhdet_fec!F174/0.086*1000000/RES_hhdet_num!F172)</f>
        <v>538.7474264263036</v>
      </c>
      <c r="G174" s="57">
        <f>IF(RES_hhdet_fec!G174=0,0,RES_hhdet_fec!G174/0.086*1000000/RES_hhdet_num!G172)</f>
        <v>530.94113025378874</v>
      </c>
      <c r="H174" s="57">
        <f>IF(RES_hhdet_fec!H174=0,0,RES_hhdet_fec!H174/0.086*1000000/RES_hhdet_num!H172)</f>
        <v>547.26694664542197</v>
      </c>
      <c r="I174" s="57">
        <f>IF(RES_hhdet_fec!I174=0,0,RES_hhdet_fec!I174/0.086*1000000/RES_hhdet_num!I172)</f>
        <v>563.37001368104472</v>
      </c>
      <c r="J174" s="57">
        <f>IF(RES_hhdet_fec!J174=0,0,RES_hhdet_fec!J174/0.086*1000000/RES_hhdet_num!J172)</f>
        <v>549.91592215223136</v>
      </c>
      <c r="K174" s="57">
        <f>IF(RES_hhdet_fec!K174=0,0,RES_hhdet_fec!K174/0.086*1000000/RES_hhdet_num!K172)</f>
        <v>557.9397576435631</v>
      </c>
      <c r="L174" s="57">
        <f>IF(RES_hhdet_fec!L174=0,0,RES_hhdet_fec!L174/0.086*1000000/RES_hhdet_num!L172)</f>
        <v>575.06020247913852</v>
      </c>
      <c r="M174" s="57">
        <f>IF(RES_hhdet_fec!M174=0,0,RES_hhdet_fec!M174/0.086*1000000/RES_hhdet_num!M172)</f>
        <v>562.18037880861516</v>
      </c>
      <c r="N174" s="57">
        <f>IF(RES_hhdet_fec!N174=0,0,RES_hhdet_fec!N174/0.086*1000000/RES_hhdet_num!N172)</f>
        <v>564.71830477173035</v>
      </c>
      <c r="O174" s="57">
        <f>IF(RES_hhdet_fec!O174=0,0,RES_hhdet_fec!O174/0.086*1000000/RES_hhdet_num!O172)</f>
        <v>558.7740738383942</v>
      </c>
      <c r="P174" s="57">
        <f>IF(RES_hhdet_fec!P174=0,0,RES_hhdet_fec!P174/0.086*1000000/RES_hhdet_num!P172)</f>
        <v>567.52763853929901</v>
      </c>
      <c r="Q174" s="57">
        <f>IF(RES_hhdet_fec!Q174=0,0,RES_hhdet_fec!Q174/0.086*1000000/RES_hhdet_num!Q172)</f>
        <v>556.51816616863039</v>
      </c>
    </row>
    <row r="175" spans="1:17" ht="12" customHeight="1" x14ac:dyDescent="0.3">
      <c r="A175" s="158" t="s">
        <v>62</v>
      </c>
      <c r="B175" s="157">
        <f>IF(RES_hhdet_fec!B175=0,0,RES_hhdet_fec!B175/0.086*1000000/RES_hhdet_num!B$161)</f>
        <v>964.00065671063555</v>
      </c>
      <c r="C175" s="157">
        <f>IF(RES_hhdet_fec!C175=0,0,RES_hhdet_fec!C175/0.086*1000000/RES_hhdet_num!C$161)</f>
        <v>964.80617367215598</v>
      </c>
      <c r="D175" s="157">
        <f>IF(RES_hhdet_fec!D175=0,0,RES_hhdet_fec!D175/0.086*1000000/RES_hhdet_num!D$161)</f>
        <v>958.48686322606943</v>
      </c>
      <c r="E175" s="157">
        <f>IF(RES_hhdet_fec!E175=0,0,RES_hhdet_fec!E175/0.086*1000000/RES_hhdet_num!E$161)</f>
        <v>967.69531101671362</v>
      </c>
      <c r="F175" s="157">
        <f>IF(RES_hhdet_fec!F175=0,0,RES_hhdet_fec!F175/0.086*1000000/RES_hhdet_num!F$161)</f>
        <v>968.0629963717505</v>
      </c>
      <c r="G175" s="157">
        <f>IF(RES_hhdet_fec!G175=0,0,RES_hhdet_fec!G175/0.086*1000000/RES_hhdet_num!G$161)</f>
        <v>956.39931864439598</v>
      </c>
      <c r="H175" s="157">
        <f>IF(RES_hhdet_fec!H175=0,0,RES_hhdet_fec!H175/0.086*1000000/RES_hhdet_num!H$161)</f>
        <v>954.18126885667391</v>
      </c>
      <c r="I175" s="157">
        <f>IF(RES_hhdet_fec!I175=0,0,RES_hhdet_fec!I175/0.086*1000000/RES_hhdet_num!I$161)</f>
        <v>934.38559613587654</v>
      </c>
      <c r="J175" s="157">
        <f>IF(RES_hhdet_fec!J175=0,0,RES_hhdet_fec!J175/0.086*1000000/RES_hhdet_num!J$161)</f>
        <v>951.61196682766285</v>
      </c>
      <c r="K175" s="157">
        <f>IF(RES_hhdet_fec!K175=0,0,RES_hhdet_fec!K175/0.086*1000000/RES_hhdet_num!K$161)</f>
        <v>946.96226153976852</v>
      </c>
      <c r="L175" s="157">
        <f>IF(RES_hhdet_fec!L175=0,0,RES_hhdet_fec!L175/0.086*1000000/RES_hhdet_num!L$161)</f>
        <v>989.84635451541749</v>
      </c>
      <c r="M175" s="157">
        <f>IF(RES_hhdet_fec!M175=0,0,RES_hhdet_fec!M175/0.086*1000000/RES_hhdet_num!M$161)</f>
        <v>950.27959857645328</v>
      </c>
      <c r="N175" s="157">
        <f>IF(RES_hhdet_fec!N175=0,0,RES_hhdet_fec!N175/0.086*1000000/RES_hhdet_num!N$161)</f>
        <v>980.07821223286601</v>
      </c>
      <c r="O175" s="157">
        <f>IF(RES_hhdet_fec!O175=0,0,RES_hhdet_fec!O175/0.086*1000000/RES_hhdet_num!O$161)</f>
        <v>995.24128236545948</v>
      </c>
      <c r="P175" s="157">
        <f>IF(RES_hhdet_fec!P175=0,0,RES_hhdet_fec!P175/0.086*1000000/RES_hhdet_num!P$161)</f>
        <v>954.32760182499794</v>
      </c>
      <c r="Q175" s="157">
        <f>IF(RES_hhdet_fec!Q175=0,0,RES_hhdet_fec!Q175/0.086*1000000/RES_hhdet_num!Q$161)</f>
        <v>956.86464238091799</v>
      </c>
    </row>
    <row r="176" spans="1:17" ht="12" customHeight="1" x14ac:dyDescent="0.3">
      <c r="A176" s="23" t="s">
        <v>57</v>
      </c>
      <c r="B176" s="156">
        <f>IF(RES_hhdet_fec!B176=0,0,RES_hhdet_fec!B176/0.086*1000000/RES_hhdet_num!B176)</f>
        <v>1506.0488258822818</v>
      </c>
      <c r="C176" s="156">
        <f>IF(RES_hhdet_fec!C176=0,0,RES_hhdet_fec!C176/0.086*1000000/RES_hhdet_num!C176)</f>
        <v>1390.2076368639125</v>
      </c>
      <c r="D176" s="156">
        <f>IF(RES_hhdet_fec!D176=0,0,RES_hhdet_fec!D176/0.086*1000000/RES_hhdet_num!D176)</f>
        <v>1430.0534395965824</v>
      </c>
      <c r="E176" s="156">
        <f>IF(RES_hhdet_fec!E176=0,0,RES_hhdet_fec!E176/0.086*1000000/RES_hhdet_num!E176)</f>
        <v>1397.9697955714569</v>
      </c>
      <c r="F176" s="156">
        <f>IF(RES_hhdet_fec!F176=0,0,RES_hhdet_fec!F176/0.086*1000000/RES_hhdet_num!F176)</f>
        <v>1407.4353311657944</v>
      </c>
      <c r="G176" s="156">
        <f>IF(RES_hhdet_fec!G176=0,0,RES_hhdet_fec!G176/0.086*1000000/RES_hhdet_num!G176)</f>
        <v>1444.4797599237677</v>
      </c>
      <c r="H176" s="156">
        <f>IF(RES_hhdet_fec!H176=0,0,RES_hhdet_fec!H176/0.086*1000000/RES_hhdet_num!H176)</f>
        <v>1403.5577431965917</v>
      </c>
      <c r="I176" s="156">
        <f>IF(RES_hhdet_fec!I176=0,0,RES_hhdet_fec!I176/0.086*1000000/RES_hhdet_num!I176)</f>
        <v>1550.2319814714858</v>
      </c>
      <c r="J176" s="156">
        <f>IF(RES_hhdet_fec!J176=0,0,RES_hhdet_fec!J176/0.086*1000000/RES_hhdet_num!J176)</f>
        <v>1414.9104254137526</v>
      </c>
      <c r="K176" s="156">
        <f>IF(RES_hhdet_fec!K176=0,0,RES_hhdet_fec!K176/0.086*1000000/RES_hhdet_num!K176)</f>
        <v>1452.6331263770919</v>
      </c>
      <c r="L176" s="156">
        <f>IF(RES_hhdet_fec!L176=0,0,RES_hhdet_fec!L176/0.086*1000000/RES_hhdet_num!L176)</f>
        <v>1362.9340803385337</v>
      </c>
      <c r="M176" s="156">
        <f>IF(RES_hhdet_fec!M176=0,0,RES_hhdet_fec!M176/0.086*1000000/RES_hhdet_num!M176)</f>
        <v>1382.3138566022615</v>
      </c>
      <c r="N176" s="156">
        <f>IF(RES_hhdet_fec!N176=0,0,RES_hhdet_fec!N176/0.086*1000000/RES_hhdet_num!N176)</f>
        <v>1369.7311927498038</v>
      </c>
      <c r="O176" s="156">
        <f>IF(RES_hhdet_fec!O176=0,0,RES_hhdet_fec!O176/0.086*1000000/RES_hhdet_num!O176)</f>
        <v>1337.9771712990555</v>
      </c>
      <c r="P176" s="156">
        <f>IF(RES_hhdet_fec!P176=0,0,RES_hhdet_fec!P176/0.086*1000000/RES_hhdet_num!P176)</f>
        <v>1364.0119990216701</v>
      </c>
      <c r="Q176" s="156">
        <f>IF(RES_hhdet_fec!Q176=0,0,RES_hhdet_fec!Q176/0.086*1000000/RES_hhdet_num!Q176)</f>
        <v>1359.3630555073819</v>
      </c>
    </row>
    <row r="177" spans="1:17" ht="12" customHeight="1" x14ac:dyDescent="0.3">
      <c r="A177" s="29" t="s">
        <v>140</v>
      </c>
      <c r="B177" s="57">
        <f>IF(RES_hhdet_fec!B177=0,0,RES_hhdet_fec!B177/0.086*1000000/RES_hhdet_num!B177)</f>
        <v>815.62277262778639</v>
      </c>
      <c r="C177" s="57">
        <f>IF(RES_hhdet_fec!C177=0,0,RES_hhdet_fec!C177/0.086*1000000/RES_hhdet_num!C177)</f>
        <v>834.08917206747697</v>
      </c>
      <c r="D177" s="57">
        <f>IF(RES_hhdet_fec!D177=0,0,RES_hhdet_fec!D177/0.086*1000000/RES_hhdet_num!D177)</f>
        <v>826.1855073228387</v>
      </c>
      <c r="E177" s="57">
        <f>IF(RES_hhdet_fec!E177=0,0,RES_hhdet_fec!E177/0.086*1000000/RES_hhdet_num!E177)</f>
        <v>845.34790257724171</v>
      </c>
      <c r="F177" s="57">
        <f>IF(RES_hhdet_fec!F177=0,0,RES_hhdet_fec!F177/0.086*1000000/RES_hhdet_num!F177)</f>
        <v>837.13142970131139</v>
      </c>
      <c r="G177" s="57">
        <f>IF(RES_hhdet_fec!G177=0,0,RES_hhdet_fec!G177/0.086*1000000/RES_hhdet_num!G177)</f>
        <v>828.80726879633983</v>
      </c>
      <c r="H177" s="57">
        <f>IF(RES_hhdet_fec!H177=0,0,RES_hhdet_fec!H177/0.086*1000000/RES_hhdet_num!H177)</f>
        <v>846.44209219891547</v>
      </c>
      <c r="I177" s="57">
        <f>IF(RES_hhdet_fec!I177=0,0,RES_hhdet_fec!I177/0.086*1000000/RES_hhdet_num!I177)</f>
        <v>829.71923671718741</v>
      </c>
      <c r="J177" s="57">
        <f>IF(RES_hhdet_fec!J177=0,0,RES_hhdet_fec!J177/0.086*1000000/RES_hhdet_num!J177)</f>
        <v>846.22700312753113</v>
      </c>
      <c r="K177" s="57">
        <f>IF(RES_hhdet_fec!K177=0,0,RES_hhdet_fec!K177/0.086*1000000/RES_hhdet_num!K177)</f>
        <v>844.39410880468449</v>
      </c>
      <c r="L177" s="57">
        <f>IF(RES_hhdet_fec!L177=0,0,RES_hhdet_fec!L177/0.086*1000000/RES_hhdet_num!L177)</f>
        <v>894.20781647845945</v>
      </c>
      <c r="M177" s="57">
        <f>IF(RES_hhdet_fec!M177=0,0,RES_hhdet_fec!M177/0.086*1000000/RES_hhdet_num!M177)</f>
        <v>860.43340903842784</v>
      </c>
      <c r="N177" s="57">
        <f>IF(RES_hhdet_fec!N177=0,0,RES_hhdet_fec!N177/0.086*1000000/RES_hhdet_num!N177)</f>
        <v>897.89860873151542</v>
      </c>
      <c r="O177" s="57">
        <f>IF(RES_hhdet_fec!O177=0,0,RES_hhdet_fec!O177/0.086*1000000/RES_hhdet_num!O177)</f>
        <v>917.24223850616681</v>
      </c>
      <c r="P177" s="57">
        <f>IF(RES_hhdet_fec!P177=0,0,RES_hhdet_fec!P177/0.086*1000000/RES_hhdet_num!P177)</f>
        <v>878.60114864440322</v>
      </c>
      <c r="Q177" s="57">
        <f>IF(RES_hhdet_fec!Q177=0,0,RES_hhdet_fec!Q177/0.086*1000000/RES_hhdet_num!Q177)</f>
        <v>885.09710880229454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179</v>
      </c>
    </row>
    <row r="3" spans="1:17" ht="12" customHeight="1" x14ac:dyDescent="0.3">
      <c r="A3" s="152" t="s">
        <v>172</v>
      </c>
      <c r="B3" s="168">
        <f>SUM(B4,B7,B9,B19)</f>
        <v>9045.2519204822802</v>
      </c>
      <c r="C3" s="168">
        <f t="shared" ref="C3:Q3" si="0">SUM(C4,C7,C9,C19)</f>
        <v>9459.7355831476889</v>
      </c>
      <c r="D3" s="168">
        <f t="shared" si="0"/>
        <v>9213.7264266835791</v>
      </c>
      <c r="E3" s="168">
        <f t="shared" si="0"/>
        <v>9203.4736073562508</v>
      </c>
      <c r="F3" s="168">
        <f t="shared" si="0"/>
        <v>9086.1170241232303</v>
      </c>
      <c r="G3" s="168">
        <f t="shared" si="0"/>
        <v>9053.0087748659607</v>
      </c>
      <c r="H3" s="168">
        <f t="shared" si="0"/>
        <v>9522.0651618137035</v>
      </c>
      <c r="I3" s="168">
        <f t="shared" si="0"/>
        <v>8733.5405464208161</v>
      </c>
      <c r="J3" s="168">
        <f t="shared" si="0"/>
        <v>9061.0984490987248</v>
      </c>
      <c r="K3" s="168">
        <f t="shared" si="0"/>
        <v>9105.2471357130689</v>
      </c>
      <c r="L3" s="168">
        <f t="shared" si="0"/>
        <v>10151.120808908881</v>
      </c>
      <c r="M3" s="168">
        <f t="shared" si="0"/>
        <v>9030.7457444622178</v>
      </c>
      <c r="N3" s="168">
        <f t="shared" si="0"/>
        <v>9348.2511790516492</v>
      </c>
      <c r="O3" s="168">
        <f t="shared" si="0"/>
        <v>9403.0264984051628</v>
      </c>
      <c r="P3" s="168">
        <f t="shared" si="0"/>
        <v>8615.9282206357293</v>
      </c>
      <c r="Q3" s="168">
        <f t="shared" si="0"/>
        <v>8769.6831100664131</v>
      </c>
    </row>
    <row r="4" spans="1:17" ht="12.9" customHeight="1" x14ac:dyDescent="0.3">
      <c r="A4" s="158" t="s">
        <v>65</v>
      </c>
      <c r="B4" s="157">
        <f t="shared" ref="B4:Q4" si="1">SUM(B5:B6)</f>
        <v>6997.1546846659858</v>
      </c>
      <c r="C4" s="157">
        <f t="shared" si="1"/>
        <v>7406.2010899359611</v>
      </c>
      <c r="D4" s="157">
        <f t="shared" si="1"/>
        <v>7148.2557657786983</v>
      </c>
      <c r="E4" s="157">
        <f t="shared" si="1"/>
        <v>7037.8950556199752</v>
      </c>
      <c r="F4" s="157">
        <f t="shared" si="1"/>
        <v>6899.792086492891</v>
      </c>
      <c r="G4" s="157">
        <f t="shared" si="1"/>
        <v>6868.2828064059468</v>
      </c>
      <c r="H4" s="157">
        <f t="shared" si="1"/>
        <v>7289.2316906672067</v>
      </c>
      <c r="I4" s="157">
        <f t="shared" si="1"/>
        <v>6519.5390685277116</v>
      </c>
      <c r="J4" s="157">
        <f t="shared" si="1"/>
        <v>6786.4694546085038</v>
      </c>
      <c r="K4" s="157">
        <f t="shared" si="1"/>
        <v>6803.6287548937962</v>
      </c>
      <c r="L4" s="157">
        <f t="shared" si="1"/>
        <v>7821.8781362008558</v>
      </c>
      <c r="M4" s="157">
        <f t="shared" si="1"/>
        <v>6686.5306701767959</v>
      </c>
      <c r="N4" s="157">
        <f t="shared" si="1"/>
        <v>6982.5949596124719</v>
      </c>
      <c r="O4" s="157">
        <f t="shared" si="1"/>
        <v>7024.7517665722553</v>
      </c>
      <c r="P4" s="157">
        <f t="shared" si="1"/>
        <v>6240.871638129619</v>
      </c>
      <c r="Q4" s="157">
        <f t="shared" si="1"/>
        <v>6388.4278346707442</v>
      </c>
    </row>
    <row r="5" spans="1:17" ht="12" customHeight="1" x14ac:dyDescent="0.3">
      <c r="A5" s="23" t="s">
        <v>58</v>
      </c>
      <c r="B5" s="156">
        <f>IF(RES_hhdet_tes!B5=0,0,RES_hhdet_tes!B5/0.086*1000000/RES_hhdet_num!B$3)</f>
        <v>6937.884491826544</v>
      </c>
      <c r="C5" s="156">
        <f>IF(RES_hhdet_tes!C5=0,0,RES_hhdet_tes!C5/0.086*1000000/RES_hhdet_num!C$3)</f>
        <v>7343.3863364492381</v>
      </c>
      <c r="D5" s="156">
        <f>IF(RES_hhdet_tes!D5=0,0,RES_hhdet_tes!D5/0.086*1000000/RES_hhdet_num!D$3)</f>
        <v>7096.4074820481883</v>
      </c>
      <c r="E5" s="156">
        <f>IF(RES_hhdet_tes!E5=0,0,RES_hhdet_tes!E5/0.086*1000000/RES_hhdet_num!E$3)</f>
        <v>6955.3633727034394</v>
      </c>
      <c r="F5" s="156">
        <f>IF(RES_hhdet_tes!F5=0,0,RES_hhdet_tes!F5/0.086*1000000/RES_hhdet_num!F$3)</f>
        <v>6820.1195945764748</v>
      </c>
      <c r="G5" s="156">
        <f>IF(RES_hhdet_tes!G5=0,0,RES_hhdet_tes!G5/0.086*1000000/RES_hhdet_num!G$3)</f>
        <v>6796.7443058722165</v>
      </c>
      <c r="H5" s="156">
        <f>IF(RES_hhdet_tes!H5=0,0,RES_hhdet_tes!H5/0.086*1000000/RES_hhdet_num!H$3)</f>
        <v>7203.3834336806685</v>
      </c>
      <c r="I5" s="156">
        <f>IF(RES_hhdet_tes!I5=0,0,RES_hhdet_tes!I5/0.086*1000000/RES_hhdet_num!I$3)</f>
        <v>6445.7396757250954</v>
      </c>
      <c r="J5" s="156">
        <f>IF(RES_hhdet_tes!J5=0,0,RES_hhdet_tes!J5/0.086*1000000/RES_hhdet_num!J$3)</f>
        <v>6708.9249131394236</v>
      </c>
      <c r="K5" s="156">
        <f>IF(RES_hhdet_tes!K5=0,0,RES_hhdet_tes!K5/0.086*1000000/RES_hhdet_num!K$3)</f>
        <v>6728.8541121859116</v>
      </c>
      <c r="L5" s="156">
        <f>IF(RES_hhdet_tes!L5=0,0,RES_hhdet_tes!L5/0.086*1000000/RES_hhdet_num!L$3)</f>
        <v>7734.6994934828799</v>
      </c>
      <c r="M5" s="156">
        <f>IF(RES_hhdet_tes!M5=0,0,RES_hhdet_tes!M5/0.086*1000000/RES_hhdet_num!M$3)</f>
        <v>6609.4600112480484</v>
      </c>
      <c r="N5" s="156">
        <f>IF(RES_hhdet_tes!N5=0,0,RES_hhdet_tes!N5/0.086*1000000/RES_hhdet_num!N$3)</f>
        <v>6905.7948336751797</v>
      </c>
      <c r="O5" s="156">
        <f>IF(RES_hhdet_tes!O5=0,0,RES_hhdet_tes!O5/0.086*1000000/RES_hhdet_num!O$3)</f>
        <v>6947.0767883287263</v>
      </c>
      <c r="P5" s="156">
        <f>IF(RES_hhdet_tes!P5=0,0,RES_hhdet_tes!P5/0.086*1000000/RES_hhdet_num!P$3)</f>
        <v>6160.4563384443391</v>
      </c>
      <c r="Q5" s="156">
        <f>IF(RES_hhdet_tes!Q5=0,0,RES_hhdet_tes!Q5/0.086*1000000/RES_hhdet_num!Q$3)</f>
        <v>6299.1591079607633</v>
      </c>
    </row>
    <row r="6" spans="1:17" ht="12" customHeight="1" x14ac:dyDescent="0.3">
      <c r="A6" s="23" t="s">
        <v>60</v>
      </c>
      <c r="B6" s="156">
        <f>IF(RES_hhdet_tes!B6=0,0,RES_hhdet_tes!B6/0.086*1000000/RES_hhdet_num!B$3)</f>
        <v>59.2701928394413</v>
      </c>
      <c r="C6" s="156">
        <f>IF(RES_hhdet_tes!C6=0,0,RES_hhdet_tes!C6/0.086*1000000/RES_hhdet_num!C$3)</f>
        <v>62.8147534867229</v>
      </c>
      <c r="D6" s="156">
        <f>IF(RES_hhdet_tes!D6=0,0,RES_hhdet_tes!D6/0.086*1000000/RES_hhdet_num!D$3)</f>
        <v>51.848283730510353</v>
      </c>
      <c r="E6" s="156">
        <f>IF(RES_hhdet_tes!E6=0,0,RES_hhdet_tes!E6/0.086*1000000/RES_hhdet_num!E$3)</f>
        <v>82.531682916535615</v>
      </c>
      <c r="F6" s="156">
        <f>IF(RES_hhdet_tes!F6=0,0,RES_hhdet_tes!F6/0.086*1000000/RES_hhdet_num!F$3)</f>
        <v>79.672491916416419</v>
      </c>
      <c r="G6" s="156">
        <f>IF(RES_hhdet_tes!G6=0,0,RES_hhdet_tes!G6/0.086*1000000/RES_hhdet_num!G$3)</f>
        <v>71.538500533730542</v>
      </c>
      <c r="H6" s="156">
        <f>IF(RES_hhdet_tes!H6=0,0,RES_hhdet_tes!H6/0.086*1000000/RES_hhdet_num!H$3)</f>
        <v>85.848256986538217</v>
      </c>
      <c r="I6" s="156">
        <f>IF(RES_hhdet_tes!I6=0,0,RES_hhdet_tes!I6/0.086*1000000/RES_hhdet_num!I$3)</f>
        <v>73.799392802616609</v>
      </c>
      <c r="J6" s="156">
        <f>IF(RES_hhdet_tes!J6=0,0,RES_hhdet_tes!J6/0.086*1000000/RES_hhdet_num!J$3)</f>
        <v>77.544541469080031</v>
      </c>
      <c r="K6" s="156">
        <f>IF(RES_hhdet_tes!K6=0,0,RES_hhdet_tes!K6/0.086*1000000/RES_hhdet_num!K$3)</f>
        <v>74.774642707885022</v>
      </c>
      <c r="L6" s="156">
        <f>IF(RES_hhdet_tes!L6=0,0,RES_hhdet_tes!L6/0.086*1000000/RES_hhdet_num!L$3)</f>
        <v>87.178642717975976</v>
      </c>
      <c r="M6" s="156">
        <f>IF(RES_hhdet_tes!M6=0,0,RES_hhdet_tes!M6/0.086*1000000/RES_hhdet_num!M$3)</f>
        <v>77.070658928747619</v>
      </c>
      <c r="N6" s="156">
        <f>IF(RES_hhdet_tes!N6=0,0,RES_hhdet_tes!N6/0.086*1000000/RES_hhdet_num!N$3)</f>
        <v>76.800125937291824</v>
      </c>
      <c r="O6" s="156">
        <f>IF(RES_hhdet_tes!O6=0,0,RES_hhdet_tes!O6/0.086*1000000/RES_hhdet_num!O$3)</f>
        <v>77.674978243529296</v>
      </c>
      <c r="P6" s="156">
        <f>IF(RES_hhdet_tes!P6=0,0,RES_hhdet_tes!P6/0.086*1000000/RES_hhdet_num!P$3)</f>
        <v>80.415299685279706</v>
      </c>
      <c r="Q6" s="156">
        <f>IF(RES_hhdet_tes!Q6=0,0,RES_hhdet_tes!Q6/0.086*1000000/RES_hhdet_num!Q$3)</f>
        <v>89.268726709980598</v>
      </c>
    </row>
    <row r="7" spans="1:17" ht="12.9" customHeight="1" x14ac:dyDescent="0.3">
      <c r="A7" s="158" t="s">
        <v>112</v>
      </c>
      <c r="B7" s="157">
        <f t="shared" ref="B7:Q7" si="2">B8</f>
        <v>10.197318696273493</v>
      </c>
      <c r="C7" s="157">
        <f t="shared" si="2"/>
        <v>11.159152702989889</v>
      </c>
      <c r="D7" s="157">
        <f t="shared" si="2"/>
        <v>8.7326569658966715</v>
      </c>
      <c r="E7" s="157">
        <f t="shared" si="2"/>
        <v>9.1875008670359541</v>
      </c>
      <c r="F7" s="157">
        <f t="shared" si="2"/>
        <v>10.313803811848516</v>
      </c>
      <c r="G7" s="157">
        <f t="shared" si="2"/>
        <v>11.124305241997863</v>
      </c>
      <c r="H7" s="157">
        <f t="shared" si="2"/>
        <v>13.101570716346345</v>
      </c>
      <c r="I7" s="157">
        <f t="shared" si="2"/>
        <v>15.041646305020917</v>
      </c>
      <c r="J7" s="157">
        <f t="shared" si="2"/>
        <v>17.237966333012352</v>
      </c>
      <c r="K7" s="157">
        <f t="shared" si="2"/>
        <v>20.244139704147884</v>
      </c>
      <c r="L7" s="157">
        <f t="shared" si="2"/>
        <v>23.464951152475365</v>
      </c>
      <c r="M7" s="157">
        <f t="shared" si="2"/>
        <v>24.767240065591192</v>
      </c>
      <c r="N7" s="157">
        <f t="shared" si="2"/>
        <v>25.311580824302055</v>
      </c>
      <c r="O7" s="157">
        <f t="shared" si="2"/>
        <v>23.970077254394599</v>
      </c>
      <c r="P7" s="157">
        <f t="shared" si="2"/>
        <v>26.560779381004764</v>
      </c>
      <c r="Q7" s="157">
        <f t="shared" si="2"/>
        <v>28.26190436236876</v>
      </c>
    </row>
    <row r="8" spans="1:17" ht="12" customHeight="1" x14ac:dyDescent="0.3">
      <c r="A8" s="23" t="s">
        <v>60</v>
      </c>
      <c r="B8" s="156">
        <f>IF(RES_hhdet_tes!B8=0,0,RES_hhdet_tes!B8/0.086*1000000/RES_hhdet_num!B$3)</f>
        <v>10.197318696273493</v>
      </c>
      <c r="C8" s="156">
        <f>IF(RES_hhdet_tes!C8=0,0,RES_hhdet_tes!C8/0.086*1000000/RES_hhdet_num!C$3)</f>
        <v>11.159152702989889</v>
      </c>
      <c r="D8" s="156">
        <f>IF(RES_hhdet_tes!D8=0,0,RES_hhdet_tes!D8/0.086*1000000/RES_hhdet_num!D$3)</f>
        <v>8.7326569658966715</v>
      </c>
      <c r="E8" s="156">
        <f>IF(RES_hhdet_tes!E8=0,0,RES_hhdet_tes!E8/0.086*1000000/RES_hhdet_num!E$3)</f>
        <v>9.1875008670359541</v>
      </c>
      <c r="F8" s="156">
        <f>IF(RES_hhdet_tes!F8=0,0,RES_hhdet_tes!F8/0.086*1000000/RES_hhdet_num!F$3)</f>
        <v>10.313803811848516</v>
      </c>
      <c r="G8" s="156">
        <f>IF(RES_hhdet_tes!G8=0,0,RES_hhdet_tes!G8/0.086*1000000/RES_hhdet_num!G$3)</f>
        <v>11.124305241997863</v>
      </c>
      <c r="H8" s="156">
        <f>IF(RES_hhdet_tes!H8=0,0,RES_hhdet_tes!H8/0.086*1000000/RES_hhdet_num!H$3)</f>
        <v>13.101570716346345</v>
      </c>
      <c r="I8" s="156">
        <f>IF(RES_hhdet_tes!I8=0,0,RES_hhdet_tes!I8/0.086*1000000/RES_hhdet_num!I$3)</f>
        <v>15.041646305020917</v>
      </c>
      <c r="J8" s="156">
        <f>IF(RES_hhdet_tes!J8=0,0,RES_hhdet_tes!J8/0.086*1000000/RES_hhdet_num!J$3)</f>
        <v>17.237966333012352</v>
      </c>
      <c r="K8" s="156">
        <f>IF(RES_hhdet_tes!K8=0,0,RES_hhdet_tes!K8/0.086*1000000/RES_hhdet_num!K$3)</f>
        <v>20.244139704147884</v>
      </c>
      <c r="L8" s="156">
        <f>IF(RES_hhdet_tes!L8=0,0,RES_hhdet_tes!L8/0.086*1000000/RES_hhdet_num!L$3)</f>
        <v>23.464951152475365</v>
      </c>
      <c r="M8" s="156">
        <f>IF(RES_hhdet_tes!M8=0,0,RES_hhdet_tes!M8/0.086*1000000/RES_hhdet_num!M$3)</f>
        <v>24.767240065591192</v>
      </c>
      <c r="N8" s="156">
        <f>IF(RES_hhdet_tes!N8=0,0,RES_hhdet_tes!N8/0.086*1000000/RES_hhdet_num!N$3)</f>
        <v>25.311580824302055</v>
      </c>
      <c r="O8" s="156">
        <f>IF(RES_hhdet_tes!O8=0,0,RES_hhdet_tes!O8/0.086*1000000/RES_hhdet_num!O$3)</f>
        <v>23.970077254394599</v>
      </c>
      <c r="P8" s="156">
        <f>IF(RES_hhdet_tes!P8=0,0,RES_hhdet_tes!P8/0.086*1000000/RES_hhdet_num!P$3)</f>
        <v>26.560779381004764</v>
      </c>
      <c r="Q8" s="156">
        <f>IF(RES_hhdet_tes!Q8=0,0,RES_hhdet_tes!Q8/0.086*1000000/RES_hhdet_num!Q$3)</f>
        <v>28.26190436236876</v>
      </c>
    </row>
    <row r="9" spans="1:17" ht="12" customHeight="1" x14ac:dyDescent="0.3">
      <c r="A9" s="158" t="s">
        <v>63</v>
      </c>
      <c r="B9" s="157">
        <f>IF(RES_hhdet_tes!B9=0,0,RES_hhdet_tes!B9/0.086*1000000/RES_hhdet_num!B$3)</f>
        <v>1467.1023362750216</v>
      </c>
      <c r="C9" s="157">
        <f>IF(RES_hhdet_tes!C9=0,0,RES_hhdet_tes!C9/0.086*1000000/RES_hhdet_num!C$3)</f>
        <v>1469.2744239355277</v>
      </c>
      <c r="D9" s="157">
        <f>IF(RES_hhdet_tes!D9=0,0,RES_hhdet_tes!D9/0.086*1000000/RES_hhdet_num!D$3)</f>
        <v>1461.3145537124542</v>
      </c>
      <c r="E9" s="157">
        <f>IF(RES_hhdet_tes!E9=0,0,RES_hhdet_tes!E9/0.086*1000000/RES_hhdet_num!E$3)</f>
        <v>1469.142846190884</v>
      </c>
      <c r="F9" s="157">
        <f>IF(RES_hhdet_tes!F9=0,0,RES_hhdet_tes!F9/0.086*1000000/RES_hhdet_num!F$3)</f>
        <v>1472.6883149522489</v>
      </c>
      <c r="G9" s="157">
        <f>IF(RES_hhdet_tes!G9=0,0,RES_hhdet_tes!G9/0.086*1000000/RES_hhdet_num!G$3)</f>
        <v>1459.5531735664508</v>
      </c>
      <c r="H9" s="157">
        <f>IF(RES_hhdet_tes!H9=0,0,RES_hhdet_tes!H9/0.086*1000000/RES_hhdet_num!H$3)</f>
        <v>1486.0665002953335</v>
      </c>
      <c r="I9" s="157">
        <f>IF(RES_hhdet_tes!I9=0,0,RES_hhdet_tes!I9/0.086*1000000/RES_hhdet_num!I$3)</f>
        <v>1467.194076542806</v>
      </c>
      <c r="J9" s="157">
        <f>IF(RES_hhdet_tes!J9=0,0,RES_hhdet_tes!J9/0.086*1000000/RES_hhdet_num!J$3)</f>
        <v>1511.3127888267277</v>
      </c>
      <c r="K9" s="157">
        <f>IF(RES_hhdet_tes!K9=0,0,RES_hhdet_tes!K9/0.086*1000000/RES_hhdet_num!K$3)</f>
        <v>1531.6623070886453</v>
      </c>
      <c r="L9" s="157">
        <f>IF(RES_hhdet_tes!L9=0,0,RES_hhdet_tes!L9/0.086*1000000/RES_hhdet_num!L$3)</f>
        <v>1543.8726310975826</v>
      </c>
      <c r="M9" s="157">
        <f>IF(RES_hhdet_tes!M9=0,0,RES_hhdet_tes!M9/0.086*1000000/RES_hhdet_num!M$3)</f>
        <v>1558.9246302184288</v>
      </c>
      <c r="N9" s="157">
        <f>IF(RES_hhdet_tes!N9=0,0,RES_hhdet_tes!N9/0.086*1000000/RES_hhdet_num!N$3)</f>
        <v>1574.8935366990579</v>
      </c>
      <c r="O9" s="157">
        <f>IF(RES_hhdet_tes!O9=0,0,RES_hhdet_tes!O9/0.086*1000000/RES_hhdet_num!O$3)</f>
        <v>1581.3918919743653</v>
      </c>
      <c r="P9" s="157">
        <f>IF(RES_hhdet_tes!P9=0,0,RES_hhdet_tes!P9/0.086*1000000/RES_hhdet_num!P$3)</f>
        <v>1574.470626328203</v>
      </c>
      <c r="Q9" s="157">
        <f>IF(RES_hhdet_tes!Q9=0,0,RES_hhdet_tes!Q9/0.086*1000000/RES_hhdet_num!Q$3)</f>
        <v>1570.7892595344097</v>
      </c>
    </row>
    <row r="10" spans="1:17" ht="12" customHeight="1" x14ac:dyDescent="0.3">
      <c r="A10" s="167" t="s">
        <v>171</v>
      </c>
      <c r="B10" s="132">
        <f>IF(RES_hhdet_tes!B10=0,0,RES_hhdet_tes!B10/0.086*1000000/RES_hhdet_num!B10)</f>
        <v>1412.4849535121575</v>
      </c>
      <c r="C10" s="132">
        <f>IF(RES_hhdet_tes!C10=0,0,RES_hhdet_tes!C10/0.086*1000000/RES_hhdet_num!C10)</f>
        <v>1410.383218506973</v>
      </c>
      <c r="D10" s="132">
        <f>IF(RES_hhdet_tes!D10=0,0,RES_hhdet_tes!D10/0.086*1000000/RES_hhdet_num!D10)</f>
        <v>1406.3033129927223</v>
      </c>
      <c r="E10" s="132">
        <f>IF(RES_hhdet_tes!E10=0,0,RES_hhdet_tes!E10/0.086*1000000/RES_hhdet_num!E10)</f>
        <v>1414.2624963936921</v>
      </c>
      <c r="F10" s="132">
        <f>IF(RES_hhdet_tes!F10=0,0,RES_hhdet_tes!F10/0.086*1000000/RES_hhdet_num!F10)</f>
        <v>1429.0352933343761</v>
      </c>
      <c r="G10" s="132">
        <f>IF(RES_hhdet_tes!G10=0,0,RES_hhdet_tes!G10/0.086*1000000/RES_hhdet_num!G10)</f>
        <v>1419.5756153302527</v>
      </c>
      <c r="H10" s="132">
        <f>IF(RES_hhdet_tes!H10=0,0,RES_hhdet_tes!H10/0.086*1000000/RES_hhdet_num!H10)</f>
        <v>1442.5985006189185</v>
      </c>
      <c r="I10" s="132">
        <f>IF(RES_hhdet_tes!I10=0,0,RES_hhdet_tes!I10/0.086*1000000/RES_hhdet_num!I10)</f>
        <v>1409.2650930118532</v>
      </c>
      <c r="J10" s="132">
        <f>IF(RES_hhdet_tes!J10=0,0,RES_hhdet_tes!J10/0.086*1000000/RES_hhdet_num!J10)</f>
        <v>1450.6430487739774</v>
      </c>
      <c r="K10" s="132">
        <f>IF(RES_hhdet_tes!K10=0,0,RES_hhdet_tes!K10/0.086*1000000/RES_hhdet_num!K10)</f>
        <v>1482.6627302937525</v>
      </c>
      <c r="L10" s="132">
        <f>IF(RES_hhdet_tes!L10=0,0,RES_hhdet_tes!L10/0.086*1000000/RES_hhdet_num!L10)</f>
        <v>1491.558116517341</v>
      </c>
      <c r="M10" s="132">
        <f>IF(RES_hhdet_tes!M10=0,0,RES_hhdet_tes!M10/0.086*1000000/RES_hhdet_num!M10)</f>
        <v>1491.8776527500713</v>
      </c>
      <c r="N10" s="132">
        <f>IF(RES_hhdet_tes!N10=0,0,RES_hhdet_tes!N10/0.086*1000000/RES_hhdet_num!N10)</f>
        <v>1527.7336408853566</v>
      </c>
      <c r="O10" s="132">
        <f>IF(RES_hhdet_tes!O10=0,0,RES_hhdet_tes!O10/0.086*1000000/RES_hhdet_num!O10)</f>
        <v>1532.0182308008168</v>
      </c>
      <c r="P10" s="132">
        <f>IF(RES_hhdet_tes!P10=0,0,RES_hhdet_tes!P10/0.086*1000000/RES_hhdet_num!P10)</f>
        <v>1532.7959024389327</v>
      </c>
      <c r="Q10" s="132">
        <f>IF(RES_hhdet_tes!Q10=0,0,RES_hhdet_tes!Q10/0.086*1000000/RES_hhdet_num!Q10)</f>
        <v>1530.9569870106052</v>
      </c>
    </row>
    <row r="11" spans="1:17" ht="12" customHeight="1" x14ac:dyDescent="0.3">
      <c r="A11" s="167" t="s">
        <v>144</v>
      </c>
      <c r="B11" s="132">
        <f>IF(RES_hhdet_tes!B11=0,0,RES_hhdet_tes!B11/0.086*1000000/RES_hhdet_num!B11)</f>
        <v>1377.8160885194466</v>
      </c>
      <c r="C11" s="132">
        <f>IF(RES_hhdet_tes!C11=0,0,RES_hhdet_tes!C11/0.086*1000000/RES_hhdet_num!C11)</f>
        <v>1387.5385265089624</v>
      </c>
      <c r="D11" s="132">
        <f>IF(RES_hhdet_tes!D11=0,0,RES_hhdet_tes!D11/0.086*1000000/RES_hhdet_num!D11)</f>
        <v>1398.3716062775422</v>
      </c>
      <c r="E11" s="132">
        <f>IF(RES_hhdet_tes!E11=0,0,RES_hhdet_tes!E11/0.086*1000000/RES_hhdet_num!E11)</f>
        <v>1407.6128460687564</v>
      </c>
      <c r="F11" s="132">
        <f>IF(RES_hhdet_tes!F11=0,0,RES_hhdet_tes!F11/0.086*1000000/RES_hhdet_num!F11)</f>
        <v>1427.5648244919428</v>
      </c>
      <c r="G11" s="132">
        <f>IF(RES_hhdet_tes!G11=0,0,RES_hhdet_tes!G11/0.086*1000000/RES_hhdet_num!G11)</f>
        <v>1448.8021141782917</v>
      </c>
      <c r="H11" s="132">
        <f>IF(RES_hhdet_tes!H11=0,0,RES_hhdet_tes!H11/0.086*1000000/RES_hhdet_num!H11)</f>
        <v>1481.9154926646941</v>
      </c>
      <c r="I11" s="132">
        <f>IF(RES_hhdet_tes!I11=0,0,RES_hhdet_tes!I11/0.086*1000000/RES_hhdet_num!I11)</f>
        <v>1527.3669024897899</v>
      </c>
      <c r="J11" s="132">
        <f>IF(RES_hhdet_tes!J11=0,0,RES_hhdet_tes!J11/0.086*1000000/RES_hhdet_num!J11)</f>
        <v>1565.6762195599267</v>
      </c>
      <c r="K11" s="132">
        <f>IF(RES_hhdet_tes!K11=0,0,RES_hhdet_tes!K11/0.086*1000000/RES_hhdet_num!K11)</f>
        <v>1603.3164033773435</v>
      </c>
      <c r="L11" s="132">
        <f>IF(RES_hhdet_tes!L11=0,0,RES_hhdet_tes!L11/0.086*1000000/RES_hhdet_num!L11)</f>
        <v>1625.4559263278773</v>
      </c>
      <c r="M11" s="132">
        <f>IF(RES_hhdet_tes!M11=0,0,RES_hhdet_tes!M11/0.086*1000000/RES_hhdet_num!M11)</f>
        <v>1614.6068711486855</v>
      </c>
      <c r="N11" s="132">
        <f>IF(RES_hhdet_tes!N11=0,0,RES_hhdet_tes!N11/0.086*1000000/RES_hhdet_num!N11)</f>
        <v>1625.5791701693852</v>
      </c>
      <c r="O11" s="132">
        <f>IF(RES_hhdet_tes!O11=0,0,RES_hhdet_tes!O11/0.086*1000000/RES_hhdet_num!O11)</f>
        <v>1638.9295408627988</v>
      </c>
      <c r="P11" s="132">
        <f>IF(RES_hhdet_tes!P11=0,0,RES_hhdet_tes!P11/0.086*1000000/RES_hhdet_num!P11)</f>
        <v>1598.0982849899838</v>
      </c>
      <c r="Q11" s="132">
        <f>IF(RES_hhdet_tes!Q11=0,0,RES_hhdet_tes!Q11/0.086*1000000/RES_hhdet_num!Q11)</f>
        <v>1576.4167859837862</v>
      </c>
    </row>
    <row r="12" spans="1:17" ht="12" customHeight="1" x14ac:dyDescent="0.3">
      <c r="A12" s="167" t="s">
        <v>143</v>
      </c>
      <c r="B12" s="132">
        <f>IF(RES_hhdet_tes!B12=0,0,RES_hhdet_tes!B12/0.086*1000000/RES_hhdet_num!B12)</f>
        <v>1398.6754104877675</v>
      </c>
      <c r="C12" s="132">
        <f>IF(RES_hhdet_tes!C12=0,0,RES_hhdet_tes!C12/0.086*1000000/RES_hhdet_num!C12)</f>
        <v>1378.6452805533515</v>
      </c>
      <c r="D12" s="132">
        <f>IF(RES_hhdet_tes!D12=0,0,RES_hhdet_tes!D12/0.086*1000000/RES_hhdet_num!D12)</f>
        <v>1397.3377539118198</v>
      </c>
      <c r="E12" s="132">
        <f>IF(RES_hhdet_tes!E12=0,0,RES_hhdet_tes!E12/0.086*1000000/RES_hhdet_num!E12)</f>
        <v>1402.488391788482</v>
      </c>
      <c r="F12" s="132">
        <f>IF(RES_hhdet_tes!F12=0,0,RES_hhdet_tes!F12/0.086*1000000/RES_hhdet_num!F12)</f>
        <v>1404.9960591754393</v>
      </c>
      <c r="G12" s="132">
        <f>IF(RES_hhdet_tes!G12=0,0,RES_hhdet_tes!G12/0.086*1000000/RES_hhdet_num!G12)</f>
        <v>1414.2968066813503</v>
      </c>
      <c r="H12" s="132">
        <f>IF(RES_hhdet_tes!H12=0,0,RES_hhdet_tes!H12/0.086*1000000/RES_hhdet_num!H12)</f>
        <v>1426.3433000859588</v>
      </c>
      <c r="I12" s="132">
        <f>IF(RES_hhdet_tes!I12=0,0,RES_hhdet_tes!I12/0.086*1000000/RES_hhdet_num!I12)</f>
        <v>1439.6415773956855</v>
      </c>
      <c r="J12" s="132">
        <f>IF(RES_hhdet_tes!J12=0,0,RES_hhdet_tes!J12/0.086*1000000/RES_hhdet_num!J12)</f>
        <v>1449.4801225033023</v>
      </c>
      <c r="K12" s="132">
        <f>IF(RES_hhdet_tes!K12=0,0,RES_hhdet_tes!K12/0.086*1000000/RES_hhdet_num!K12)</f>
        <v>1510.7291145628644</v>
      </c>
      <c r="L12" s="132">
        <f>IF(RES_hhdet_tes!L12=0,0,RES_hhdet_tes!L12/0.086*1000000/RES_hhdet_num!L12)</f>
        <v>1549.0540941930894</v>
      </c>
      <c r="M12" s="132">
        <f>IF(RES_hhdet_tes!M12=0,0,RES_hhdet_tes!M12/0.086*1000000/RES_hhdet_num!M12)</f>
        <v>1527.6936520633324</v>
      </c>
      <c r="N12" s="132">
        <f>IF(RES_hhdet_tes!N12=0,0,RES_hhdet_tes!N12/0.086*1000000/RES_hhdet_num!N12)</f>
        <v>1543.9485253798728</v>
      </c>
      <c r="O12" s="132">
        <f>IF(RES_hhdet_tes!O12=0,0,RES_hhdet_tes!O12/0.086*1000000/RES_hhdet_num!O12)</f>
        <v>1608.9284616721416</v>
      </c>
      <c r="P12" s="132">
        <f>IF(RES_hhdet_tes!P12=0,0,RES_hhdet_tes!P12/0.086*1000000/RES_hhdet_num!P12)</f>
        <v>1608.8176024622787</v>
      </c>
      <c r="Q12" s="132">
        <f>IF(RES_hhdet_tes!Q12=0,0,RES_hhdet_tes!Q12/0.086*1000000/RES_hhdet_num!Q12)</f>
        <v>1603.7482941509763</v>
      </c>
    </row>
    <row r="13" spans="1:17" ht="12" customHeight="1" x14ac:dyDescent="0.3">
      <c r="A13" s="166" t="s">
        <v>57</v>
      </c>
      <c r="B13" s="165">
        <f>IF(RES_hhdet_tes!B13=0,0,RES_hhdet_tes!B13/0.086*1000000/RES_hhdet_num!B12)</f>
        <v>781.63449524925284</v>
      </c>
      <c r="C13" s="165">
        <f>IF(RES_hhdet_tes!C13=0,0,RES_hhdet_tes!C13/0.086*1000000/RES_hhdet_num!C12)</f>
        <v>779.28722638366412</v>
      </c>
      <c r="D13" s="165">
        <f>IF(RES_hhdet_tes!D13=0,0,RES_hhdet_tes!D13/0.086*1000000/RES_hhdet_num!D12)</f>
        <v>817.71808529975465</v>
      </c>
      <c r="E13" s="165">
        <f>IF(RES_hhdet_tes!E13=0,0,RES_hhdet_tes!E13/0.086*1000000/RES_hhdet_num!E12)</f>
        <v>829.64095508207549</v>
      </c>
      <c r="F13" s="165">
        <f>IF(RES_hhdet_tes!F13=0,0,RES_hhdet_tes!F13/0.086*1000000/RES_hhdet_num!F12)</f>
        <v>816.45187065954076</v>
      </c>
      <c r="G13" s="165">
        <f>IF(RES_hhdet_tes!G13=0,0,RES_hhdet_tes!G13/0.086*1000000/RES_hhdet_num!G12)</f>
        <v>829.88871175818883</v>
      </c>
      <c r="H13" s="165">
        <f>IF(RES_hhdet_tes!H13=0,0,RES_hhdet_tes!H13/0.086*1000000/RES_hhdet_num!H12)</f>
        <v>843.26822446754602</v>
      </c>
      <c r="I13" s="165">
        <f>IF(RES_hhdet_tes!I13=0,0,RES_hhdet_tes!I13/0.086*1000000/RES_hhdet_num!I12)</f>
        <v>845.86468374752849</v>
      </c>
      <c r="J13" s="165">
        <f>IF(RES_hhdet_tes!J13=0,0,RES_hhdet_tes!J13/0.086*1000000/RES_hhdet_num!J12)</f>
        <v>857.67776786118634</v>
      </c>
      <c r="K13" s="165">
        <f>IF(RES_hhdet_tes!K13=0,0,RES_hhdet_tes!K13/0.086*1000000/RES_hhdet_num!K12)</f>
        <v>925.70575298668064</v>
      </c>
      <c r="L13" s="165">
        <f>IF(RES_hhdet_tes!L13=0,0,RES_hhdet_tes!L13/0.086*1000000/RES_hhdet_num!L12)</f>
        <v>968.81927118334647</v>
      </c>
      <c r="M13" s="165">
        <f>IF(RES_hhdet_tes!M13=0,0,RES_hhdet_tes!M13/0.086*1000000/RES_hhdet_num!M12)</f>
        <v>955.91512814986743</v>
      </c>
      <c r="N13" s="165">
        <f>IF(RES_hhdet_tes!N13=0,0,RES_hhdet_tes!N13/0.086*1000000/RES_hhdet_num!N12)</f>
        <v>961.59459887800699</v>
      </c>
      <c r="O13" s="165">
        <f>IF(RES_hhdet_tes!O13=0,0,RES_hhdet_tes!O13/0.086*1000000/RES_hhdet_num!O12)</f>
        <v>1076.6810049900516</v>
      </c>
      <c r="P13" s="165">
        <f>IF(RES_hhdet_tes!P13=0,0,RES_hhdet_tes!P13/0.086*1000000/RES_hhdet_num!P12)</f>
        <v>1084.419293935109</v>
      </c>
      <c r="Q13" s="165">
        <f>IF(RES_hhdet_tes!Q13=0,0,RES_hhdet_tes!Q13/0.086*1000000/RES_hhdet_num!Q12)</f>
        <v>1095.6023016232671</v>
      </c>
    </row>
    <row r="14" spans="1:17" ht="12" customHeight="1" x14ac:dyDescent="0.3">
      <c r="A14" s="147" t="s">
        <v>59</v>
      </c>
      <c r="B14" s="164">
        <f>IF(RES_hhdet_tes!B14=0,0,RES_hhdet_tes!B14/0.086*1000000/RES_hhdet_num!B12)</f>
        <v>617.04091523851503</v>
      </c>
      <c r="C14" s="164">
        <f>IF(RES_hhdet_tes!C14=0,0,RES_hhdet_tes!C14/0.086*1000000/RES_hhdet_num!C12)</f>
        <v>599.35805416968742</v>
      </c>
      <c r="D14" s="164">
        <f>IF(RES_hhdet_tes!D14=0,0,RES_hhdet_tes!D14/0.086*1000000/RES_hhdet_num!D12)</f>
        <v>579.61966861206531</v>
      </c>
      <c r="E14" s="164">
        <f>IF(RES_hhdet_tes!E14=0,0,RES_hhdet_tes!E14/0.086*1000000/RES_hhdet_num!E12)</f>
        <v>572.84743670640637</v>
      </c>
      <c r="F14" s="164">
        <f>IF(RES_hhdet_tes!F14=0,0,RES_hhdet_tes!F14/0.086*1000000/RES_hhdet_num!F12)</f>
        <v>588.54418851589855</v>
      </c>
      <c r="G14" s="164">
        <f>IF(RES_hhdet_tes!G14=0,0,RES_hhdet_tes!G14/0.086*1000000/RES_hhdet_num!G12)</f>
        <v>584.40809492316146</v>
      </c>
      <c r="H14" s="164">
        <f>IF(RES_hhdet_tes!H14=0,0,RES_hhdet_tes!H14/0.086*1000000/RES_hhdet_num!H12)</f>
        <v>583.07507561841282</v>
      </c>
      <c r="I14" s="164">
        <f>IF(RES_hhdet_tes!I14=0,0,RES_hhdet_tes!I14/0.086*1000000/RES_hhdet_num!I12)</f>
        <v>593.77689364815706</v>
      </c>
      <c r="J14" s="164">
        <f>IF(RES_hhdet_tes!J14=0,0,RES_hhdet_tes!J14/0.086*1000000/RES_hhdet_num!J12)</f>
        <v>591.80235464211557</v>
      </c>
      <c r="K14" s="164">
        <f>IF(RES_hhdet_tes!K14=0,0,RES_hhdet_tes!K14/0.086*1000000/RES_hhdet_num!K12)</f>
        <v>585.02336157618367</v>
      </c>
      <c r="L14" s="164">
        <f>IF(RES_hhdet_tes!L14=0,0,RES_hhdet_tes!L14/0.086*1000000/RES_hhdet_num!L12)</f>
        <v>580.23482300974297</v>
      </c>
      <c r="M14" s="164">
        <f>IF(RES_hhdet_tes!M14=0,0,RES_hhdet_tes!M14/0.086*1000000/RES_hhdet_num!M12)</f>
        <v>571.77852391346471</v>
      </c>
      <c r="N14" s="164">
        <f>IF(RES_hhdet_tes!N14=0,0,RES_hhdet_tes!N14/0.086*1000000/RES_hhdet_num!N12)</f>
        <v>582.35392650186566</v>
      </c>
      <c r="O14" s="164">
        <f>IF(RES_hhdet_tes!O14=0,0,RES_hhdet_tes!O14/0.086*1000000/RES_hhdet_num!O12)</f>
        <v>532.24745668209027</v>
      </c>
      <c r="P14" s="164">
        <f>IF(RES_hhdet_tes!P14=0,0,RES_hhdet_tes!P14/0.086*1000000/RES_hhdet_num!P12)</f>
        <v>524.39830852716966</v>
      </c>
      <c r="Q14" s="164">
        <f>IF(RES_hhdet_tes!Q14=0,0,RES_hhdet_tes!Q14/0.086*1000000/RES_hhdet_num!Q12)</f>
        <v>508.14599252770932</v>
      </c>
    </row>
    <row r="15" spans="1:17" ht="12" customHeight="1" x14ac:dyDescent="0.3">
      <c r="A15" s="163" t="s">
        <v>142</v>
      </c>
      <c r="B15" s="162">
        <f>IF(RES_hhdet_tes!B15=0,0,RES_hhdet_tes!B15/0.086*1000000/RES_hhdet_num!B15)</f>
        <v>1593.9218315863254</v>
      </c>
      <c r="C15" s="162">
        <f>IF(RES_hhdet_tes!C15=0,0,RES_hhdet_tes!C15/0.086*1000000/RES_hhdet_num!C15)</f>
        <v>1606.916886195698</v>
      </c>
      <c r="D15" s="162">
        <f>IF(RES_hhdet_tes!D15=0,0,RES_hhdet_tes!D15/0.086*1000000/RES_hhdet_num!D15)</f>
        <v>1597.8125270634519</v>
      </c>
      <c r="E15" s="162">
        <f>IF(RES_hhdet_tes!E15=0,0,RES_hhdet_tes!E15/0.086*1000000/RES_hhdet_num!E15)</f>
        <v>1620.3473709042539</v>
      </c>
      <c r="F15" s="162">
        <f>IF(RES_hhdet_tes!F15=0,0,RES_hhdet_tes!F15/0.086*1000000/RES_hhdet_num!F15)</f>
        <v>1606.7999960834761</v>
      </c>
      <c r="G15" s="162">
        <f>IF(RES_hhdet_tes!G15=0,0,RES_hhdet_tes!G15/0.086*1000000/RES_hhdet_num!G15)</f>
        <v>1590.1489155539775</v>
      </c>
      <c r="H15" s="162">
        <f>IF(RES_hhdet_tes!H15=0,0,RES_hhdet_tes!H15/0.086*1000000/RES_hhdet_num!H15)</f>
        <v>1643.1003951440503</v>
      </c>
      <c r="I15" s="162">
        <f>IF(RES_hhdet_tes!I15=0,0,RES_hhdet_tes!I15/0.086*1000000/RES_hhdet_num!I15)</f>
        <v>1632.4430324690313</v>
      </c>
      <c r="J15" s="162">
        <f>IF(RES_hhdet_tes!J15=0,0,RES_hhdet_tes!J15/0.086*1000000/RES_hhdet_num!J15)</f>
        <v>1701.2235978999888</v>
      </c>
      <c r="K15" s="162">
        <f>IF(RES_hhdet_tes!K15=0,0,RES_hhdet_tes!K15/0.086*1000000/RES_hhdet_num!K15)</f>
        <v>1672.0483126904278</v>
      </c>
      <c r="L15" s="162">
        <f>IF(RES_hhdet_tes!L15=0,0,RES_hhdet_tes!L15/0.086*1000000/RES_hhdet_num!L15)</f>
        <v>1701.5134875520118</v>
      </c>
      <c r="M15" s="162">
        <f>IF(RES_hhdet_tes!M15=0,0,RES_hhdet_tes!M15/0.086*1000000/RES_hhdet_num!M15)</f>
        <v>1790.8921711908683</v>
      </c>
      <c r="N15" s="162">
        <f>IF(RES_hhdet_tes!N15=0,0,RES_hhdet_tes!N15/0.086*1000000/RES_hhdet_num!N15)</f>
        <v>1734.3245591624357</v>
      </c>
      <c r="O15" s="162">
        <f>IF(RES_hhdet_tes!O15=0,0,RES_hhdet_tes!O15/0.086*1000000/RES_hhdet_num!O15)</f>
        <v>1753.6153891564923</v>
      </c>
      <c r="P15" s="162">
        <f>IF(RES_hhdet_tes!P15=0,0,RES_hhdet_tes!P15/0.086*1000000/RES_hhdet_num!P15)</f>
        <v>1747.6687164983173</v>
      </c>
      <c r="Q15" s="162">
        <f>IF(RES_hhdet_tes!Q15=0,0,RES_hhdet_tes!Q15/0.086*1000000/RES_hhdet_num!Q15)</f>
        <v>1752.155974960463</v>
      </c>
    </row>
    <row r="16" spans="1:17" ht="12" customHeight="1" x14ac:dyDescent="0.3">
      <c r="A16" s="161" t="s">
        <v>141</v>
      </c>
      <c r="B16" s="160">
        <f>IF(RES_hhdet_tes!B16=0,0,RES_hhdet_tes!B16/0.086*1000000/RES_hhdet_num!B16)</f>
        <v>1639.9710628230612</v>
      </c>
      <c r="C16" s="160">
        <f>IF(RES_hhdet_tes!C16=0,0,RES_hhdet_tes!C16/0.086*1000000/RES_hhdet_num!C16)</f>
        <v>1673.6753670704684</v>
      </c>
      <c r="D16" s="160">
        <f>IF(RES_hhdet_tes!D16=0,0,RES_hhdet_tes!D16/0.086*1000000/RES_hhdet_num!D16)</f>
        <v>1721.0420840545396</v>
      </c>
      <c r="E16" s="160">
        <f>IF(RES_hhdet_tes!E16=0,0,RES_hhdet_tes!E16/0.086*1000000/RES_hhdet_num!E16)</f>
        <v>1728.3146748540692</v>
      </c>
      <c r="F16" s="160">
        <f>IF(RES_hhdet_tes!F16=0,0,RES_hhdet_tes!F16/0.086*1000000/RES_hhdet_num!F16)</f>
        <v>1701.6412064804053</v>
      </c>
      <c r="G16" s="160">
        <f>IF(RES_hhdet_tes!G16=0,0,RES_hhdet_tes!G16/0.086*1000000/RES_hhdet_num!G16)</f>
        <v>1692.5941582572232</v>
      </c>
      <c r="H16" s="160">
        <f>IF(RES_hhdet_tes!H16=0,0,RES_hhdet_tes!H16/0.086*1000000/RES_hhdet_num!H16)</f>
        <v>1739.4157400496672</v>
      </c>
      <c r="I16" s="160">
        <f>IF(RES_hhdet_tes!I16=0,0,RES_hhdet_tes!I16/0.086*1000000/RES_hhdet_num!I16)</f>
        <v>1661.4054754807441</v>
      </c>
      <c r="J16" s="160">
        <f>IF(RES_hhdet_tes!J16=0,0,RES_hhdet_tes!J16/0.086*1000000/RES_hhdet_num!J16)</f>
        <v>1691.9010189478363</v>
      </c>
      <c r="K16" s="160">
        <f>IF(RES_hhdet_tes!K16=0,0,RES_hhdet_tes!K16/0.086*1000000/RES_hhdet_num!K16)</f>
        <v>1681.0526857619404</v>
      </c>
      <c r="L16" s="160">
        <f>IF(RES_hhdet_tes!L16=0,0,RES_hhdet_tes!L16/0.086*1000000/RES_hhdet_num!L16)</f>
        <v>1623.3434724088829</v>
      </c>
      <c r="M16" s="160">
        <f>IF(RES_hhdet_tes!M16=0,0,RES_hhdet_tes!M16/0.086*1000000/RES_hhdet_num!M16)</f>
        <v>1720.3736179011266</v>
      </c>
      <c r="N16" s="160">
        <f>IF(RES_hhdet_tes!N16=0,0,RES_hhdet_tes!N16/0.086*1000000/RES_hhdet_num!N16)</f>
        <v>1666.3936106021563</v>
      </c>
      <c r="O16" s="160">
        <f>IF(RES_hhdet_tes!O16=0,0,RES_hhdet_tes!O16/0.086*1000000/RES_hhdet_num!O16)</f>
        <v>1685.5651787507416</v>
      </c>
      <c r="P16" s="160">
        <f>IF(RES_hhdet_tes!P16=0,0,RES_hhdet_tes!P16/0.086*1000000/RES_hhdet_num!P16)</f>
        <v>1685.6999426597808</v>
      </c>
      <c r="Q16" s="160">
        <f>IF(RES_hhdet_tes!Q16=0,0,RES_hhdet_tes!Q16/0.086*1000000/RES_hhdet_num!Q16)</f>
        <v>1695.6281195273086</v>
      </c>
    </row>
    <row r="17" spans="1:17" ht="12" customHeight="1" x14ac:dyDescent="0.3">
      <c r="A17" s="148" t="s">
        <v>60</v>
      </c>
      <c r="B17" s="156">
        <f>IF(RES_hhdet_tes!B17=0,0,RES_hhdet_tes!B17/0.086*1000000/RES_hhdet_num!B16)</f>
        <v>1077.9226041439063</v>
      </c>
      <c r="C17" s="156">
        <f>IF(RES_hhdet_tes!C17=0,0,RES_hhdet_tes!C17/0.086*1000000/RES_hhdet_num!C16)</f>
        <v>1118.6165466134221</v>
      </c>
      <c r="D17" s="156">
        <f>IF(RES_hhdet_tes!D17=0,0,RES_hhdet_tes!D17/0.086*1000000/RES_hhdet_num!D16)</f>
        <v>1192.7207939266577</v>
      </c>
      <c r="E17" s="156">
        <f>IF(RES_hhdet_tes!E17=0,0,RES_hhdet_tes!E17/0.086*1000000/RES_hhdet_num!E16)</f>
        <v>1217.5254194910724</v>
      </c>
      <c r="F17" s="156">
        <f>IF(RES_hhdet_tes!F17=0,0,RES_hhdet_tes!F17/0.086*1000000/RES_hhdet_num!F16)</f>
        <v>1182.235091455485</v>
      </c>
      <c r="G17" s="156">
        <f>IF(RES_hhdet_tes!G17=0,0,RES_hhdet_tes!G17/0.086*1000000/RES_hhdet_num!G16)</f>
        <v>1176.9576264446098</v>
      </c>
      <c r="H17" s="156">
        <f>IF(RES_hhdet_tes!H17=0,0,RES_hhdet_tes!H17/0.086*1000000/RES_hhdet_num!H16)</f>
        <v>1221.6823467365191</v>
      </c>
      <c r="I17" s="156">
        <f>IF(RES_hhdet_tes!I17=0,0,RES_hhdet_tes!I17/0.086*1000000/RES_hhdet_num!I16)</f>
        <v>1137.2266965909762</v>
      </c>
      <c r="J17" s="156">
        <f>IF(RES_hhdet_tes!J17=0,0,RES_hhdet_tes!J17/0.086*1000000/RES_hhdet_num!J16)</f>
        <v>1183.9010691324954</v>
      </c>
      <c r="K17" s="156">
        <f>IF(RES_hhdet_tes!K17=0,0,RES_hhdet_tes!K17/0.086*1000000/RES_hhdet_num!K16)</f>
        <v>1172.1167768986281</v>
      </c>
      <c r="L17" s="156">
        <f>IF(RES_hhdet_tes!L17=0,0,RES_hhdet_tes!L17/0.086*1000000/RES_hhdet_num!L16)</f>
        <v>1129.6635600439063</v>
      </c>
      <c r="M17" s="156">
        <f>IF(RES_hhdet_tes!M17=0,0,RES_hhdet_tes!M17/0.086*1000000/RES_hhdet_num!M16)</f>
        <v>1230.1073983508104</v>
      </c>
      <c r="N17" s="156">
        <f>IF(RES_hhdet_tes!N17=0,0,RES_hhdet_tes!N17/0.086*1000000/RES_hhdet_num!N16)</f>
        <v>1176.9191222859047</v>
      </c>
      <c r="O17" s="156">
        <f>IF(RES_hhdet_tes!O17=0,0,RES_hhdet_tes!O17/0.086*1000000/RES_hhdet_num!O16)</f>
        <v>1196.4363573406858</v>
      </c>
      <c r="P17" s="156">
        <f>IF(RES_hhdet_tes!P17=0,0,RES_hhdet_tes!P17/0.086*1000000/RES_hhdet_num!P16)</f>
        <v>1194.1192375776388</v>
      </c>
      <c r="Q17" s="156">
        <f>IF(RES_hhdet_tes!Q17=0,0,RES_hhdet_tes!Q17/0.086*1000000/RES_hhdet_num!Q16)</f>
        <v>1211.7933774709322</v>
      </c>
    </row>
    <row r="18" spans="1:17" ht="12" customHeight="1" x14ac:dyDescent="0.3">
      <c r="A18" s="148" t="s">
        <v>59</v>
      </c>
      <c r="B18" s="156">
        <f>IF(RES_hhdet_tes!B18=0,0,RES_hhdet_tes!B18/0.086*1000000/RES_hhdet_num!B16)</f>
        <v>562.04845867915481</v>
      </c>
      <c r="C18" s="156">
        <f>IF(RES_hhdet_tes!C18=0,0,RES_hhdet_tes!C18/0.086*1000000/RES_hhdet_num!C16)</f>
        <v>555.05882045704641</v>
      </c>
      <c r="D18" s="156">
        <f>IF(RES_hhdet_tes!D18=0,0,RES_hhdet_tes!D18/0.086*1000000/RES_hhdet_num!D16)</f>
        <v>528.32129012788153</v>
      </c>
      <c r="E18" s="156">
        <f>IF(RES_hhdet_tes!E18=0,0,RES_hhdet_tes!E18/0.086*1000000/RES_hhdet_num!E16)</f>
        <v>510.78925536299681</v>
      </c>
      <c r="F18" s="156">
        <f>IF(RES_hhdet_tes!F18=0,0,RES_hhdet_tes!F18/0.086*1000000/RES_hhdet_num!F16)</f>
        <v>519.40611502492038</v>
      </c>
      <c r="G18" s="156">
        <f>IF(RES_hhdet_tes!G18=0,0,RES_hhdet_tes!G18/0.086*1000000/RES_hhdet_num!G16)</f>
        <v>515.63653181261338</v>
      </c>
      <c r="H18" s="156">
        <f>IF(RES_hhdet_tes!H18=0,0,RES_hhdet_tes!H18/0.086*1000000/RES_hhdet_num!H16)</f>
        <v>517.73339331314821</v>
      </c>
      <c r="I18" s="156">
        <f>IF(RES_hhdet_tes!I18=0,0,RES_hhdet_tes!I18/0.086*1000000/RES_hhdet_num!I16)</f>
        <v>524.17877888976784</v>
      </c>
      <c r="J18" s="156">
        <f>IF(RES_hhdet_tes!J18=0,0,RES_hhdet_tes!J18/0.086*1000000/RES_hhdet_num!J16)</f>
        <v>507.9999498153411</v>
      </c>
      <c r="K18" s="156">
        <f>IF(RES_hhdet_tes!K18=0,0,RES_hhdet_tes!K18/0.086*1000000/RES_hhdet_num!K16)</f>
        <v>508.93590886331231</v>
      </c>
      <c r="L18" s="156">
        <f>IF(RES_hhdet_tes!L18=0,0,RES_hhdet_tes!L18/0.086*1000000/RES_hhdet_num!L16)</f>
        <v>493.67991236497653</v>
      </c>
      <c r="M18" s="156">
        <f>IF(RES_hhdet_tes!M18=0,0,RES_hhdet_tes!M18/0.086*1000000/RES_hhdet_num!M16)</f>
        <v>490.26621955031669</v>
      </c>
      <c r="N18" s="156">
        <f>IF(RES_hhdet_tes!N18=0,0,RES_hhdet_tes!N18/0.086*1000000/RES_hhdet_num!N16)</f>
        <v>489.47448831625155</v>
      </c>
      <c r="O18" s="156">
        <f>IF(RES_hhdet_tes!O18=0,0,RES_hhdet_tes!O18/0.086*1000000/RES_hhdet_num!O16)</f>
        <v>489.12882141005593</v>
      </c>
      <c r="P18" s="156">
        <f>IF(RES_hhdet_tes!P18=0,0,RES_hhdet_tes!P18/0.086*1000000/RES_hhdet_num!P16)</f>
        <v>491.580705082142</v>
      </c>
      <c r="Q18" s="156">
        <f>IF(RES_hhdet_tes!Q18=0,0,RES_hhdet_tes!Q18/0.086*1000000/RES_hhdet_num!Q16)</f>
        <v>483.83474205637623</v>
      </c>
    </row>
    <row r="19" spans="1:17" ht="12" customHeight="1" x14ac:dyDescent="0.3">
      <c r="A19" s="158" t="s">
        <v>62</v>
      </c>
      <c r="B19" s="157">
        <f>IF(RES_hhdet_tes!B19=0,0,RES_hhdet_tes!B19/0.086*1000000/RES_hhdet_num!B$3)</f>
        <v>570.79758084499917</v>
      </c>
      <c r="C19" s="157">
        <f>IF(RES_hhdet_tes!C19=0,0,RES_hhdet_tes!C19/0.086*1000000/RES_hhdet_num!C$3)</f>
        <v>573.10091657321038</v>
      </c>
      <c r="D19" s="157">
        <f>IF(RES_hhdet_tes!D19=0,0,RES_hhdet_tes!D19/0.086*1000000/RES_hhdet_num!D$3)</f>
        <v>595.42345022652989</v>
      </c>
      <c r="E19" s="157">
        <f>IF(RES_hhdet_tes!E19=0,0,RES_hhdet_tes!E19/0.086*1000000/RES_hhdet_num!E$3)</f>
        <v>687.24820467835491</v>
      </c>
      <c r="F19" s="157">
        <f>IF(RES_hhdet_tes!F19=0,0,RES_hhdet_tes!F19/0.086*1000000/RES_hhdet_num!F$3)</f>
        <v>703.32281886624207</v>
      </c>
      <c r="G19" s="157">
        <f>IF(RES_hhdet_tes!G19=0,0,RES_hhdet_tes!G19/0.086*1000000/RES_hhdet_num!G$3)</f>
        <v>714.04848965156691</v>
      </c>
      <c r="H19" s="157">
        <f>IF(RES_hhdet_tes!H19=0,0,RES_hhdet_tes!H19/0.086*1000000/RES_hhdet_num!H$3)</f>
        <v>733.66540013481824</v>
      </c>
      <c r="I19" s="157">
        <f>IF(RES_hhdet_tes!I19=0,0,RES_hhdet_tes!I19/0.086*1000000/RES_hhdet_num!I$3)</f>
        <v>731.76575504527693</v>
      </c>
      <c r="J19" s="157">
        <f>IF(RES_hhdet_tes!J19=0,0,RES_hhdet_tes!J19/0.086*1000000/RES_hhdet_num!J$3)</f>
        <v>746.07823933048098</v>
      </c>
      <c r="K19" s="157">
        <f>IF(RES_hhdet_tes!K19=0,0,RES_hhdet_tes!K19/0.086*1000000/RES_hhdet_num!K$3)</f>
        <v>749.71193402648044</v>
      </c>
      <c r="L19" s="157">
        <f>IF(RES_hhdet_tes!L19=0,0,RES_hhdet_tes!L19/0.086*1000000/RES_hhdet_num!L$3)</f>
        <v>761.90509045796739</v>
      </c>
      <c r="M19" s="157">
        <f>IF(RES_hhdet_tes!M19=0,0,RES_hhdet_tes!M19/0.086*1000000/RES_hhdet_num!M$3)</f>
        <v>760.52320400140241</v>
      </c>
      <c r="N19" s="157">
        <f>IF(RES_hhdet_tes!N19=0,0,RES_hhdet_tes!N19/0.086*1000000/RES_hhdet_num!N$3)</f>
        <v>765.45110191581807</v>
      </c>
      <c r="O19" s="157">
        <f>IF(RES_hhdet_tes!O19=0,0,RES_hhdet_tes!O19/0.086*1000000/RES_hhdet_num!O$3)</f>
        <v>772.91276260414747</v>
      </c>
      <c r="P19" s="157">
        <f>IF(RES_hhdet_tes!P19=0,0,RES_hhdet_tes!P19/0.086*1000000/RES_hhdet_num!P$3)</f>
        <v>774.02517679690266</v>
      </c>
      <c r="Q19" s="157">
        <f>IF(RES_hhdet_tes!Q19=0,0,RES_hhdet_tes!Q19/0.086*1000000/RES_hhdet_num!Q$3)</f>
        <v>782.2041114988898</v>
      </c>
    </row>
    <row r="20" spans="1:17" ht="12" customHeight="1" x14ac:dyDescent="0.3">
      <c r="A20" s="23" t="s">
        <v>58</v>
      </c>
      <c r="B20" s="156">
        <f>IF(RES_hhdet_tes!B20=0,0,RES_hhdet_tes!B20/0.086*1000000/RES_hhdet_num!B20)</f>
        <v>500.16742046625444</v>
      </c>
      <c r="C20" s="156">
        <f>IF(RES_hhdet_tes!C20=0,0,RES_hhdet_tes!C20/0.086*1000000/RES_hhdet_num!C20)</f>
        <v>492.71565386154447</v>
      </c>
      <c r="D20" s="156">
        <f>IF(RES_hhdet_tes!D20=0,0,RES_hhdet_tes!D20/0.086*1000000/RES_hhdet_num!D20)</f>
        <v>555.65088683631097</v>
      </c>
      <c r="E20" s="156">
        <f>IF(RES_hhdet_tes!E20=0,0,RES_hhdet_tes!E20/0.086*1000000/RES_hhdet_num!E20)</f>
        <v>654.55615538981181</v>
      </c>
      <c r="F20" s="156">
        <f>IF(RES_hhdet_tes!F20=0,0,RES_hhdet_tes!F20/0.086*1000000/RES_hhdet_num!F20)</f>
        <v>671.72580463601003</v>
      </c>
      <c r="G20" s="156">
        <f>IF(RES_hhdet_tes!G20=0,0,RES_hhdet_tes!G20/0.086*1000000/RES_hhdet_num!G20)</f>
        <v>677.16156978318418</v>
      </c>
      <c r="H20" s="156">
        <f>IF(RES_hhdet_tes!H20=0,0,RES_hhdet_tes!H20/0.086*1000000/RES_hhdet_num!H20)</f>
        <v>690.76498108120927</v>
      </c>
      <c r="I20" s="156">
        <f>IF(RES_hhdet_tes!I20=0,0,RES_hhdet_tes!I20/0.086*1000000/RES_hhdet_num!I20)</f>
        <v>683.3599045768151</v>
      </c>
      <c r="J20" s="156">
        <f>IF(RES_hhdet_tes!J20=0,0,RES_hhdet_tes!J20/0.086*1000000/RES_hhdet_num!J20)</f>
        <v>700.77403380617284</v>
      </c>
      <c r="K20" s="156">
        <f>IF(RES_hhdet_tes!K20=0,0,RES_hhdet_tes!K20/0.086*1000000/RES_hhdet_num!K20)</f>
        <v>702.67487086262724</v>
      </c>
      <c r="L20" s="156">
        <f>IF(RES_hhdet_tes!L20=0,0,RES_hhdet_tes!L20/0.086*1000000/RES_hhdet_num!L20)</f>
        <v>710.07572724337786</v>
      </c>
      <c r="M20" s="156">
        <f>IF(RES_hhdet_tes!M20=0,0,RES_hhdet_tes!M20/0.086*1000000/RES_hhdet_num!M20)</f>
        <v>708.38154876409089</v>
      </c>
      <c r="N20" s="156">
        <f>IF(RES_hhdet_tes!N20=0,0,RES_hhdet_tes!N20/0.086*1000000/RES_hhdet_num!N20)</f>
        <v>725.22970809427181</v>
      </c>
      <c r="O20" s="156">
        <f>IF(RES_hhdet_tes!O20=0,0,RES_hhdet_tes!O20/0.086*1000000/RES_hhdet_num!O20)</f>
        <v>724.70442586099159</v>
      </c>
      <c r="P20" s="156">
        <f>IF(RES_hhdet_tes!P20=0,0,RES_hhdet_tes!P20/0.086*1000000/RES_hhdet_num!P20)</f>
        <v>721.06150927424824</v>
      </c>
      <c r="Q20" s="156">
        <f>IF(RES_hhdet_tes!Q20=0,0,RES_hhdet_tes!Q20/0.086*1000000/RES_hhdet_num!Q20)</f>
        <v>722.33515583370672</v>
      </c>
    </row>
    <row r="21" spans="1:17" ht="12" customHeight="1" x14ac:dyDescent="0.3">
      <c r="A21" s="23" t="s">
        <v>57</v>
      </c>
      <c r="B21" s="156">
        <f>IF(RES_hhdet_tes!B21=0,0,RES_hhdet_tes!B21/0.086*1000000/RES_hhdet_num!B21)</f>
        <v>525.5671875173166</v>
      </c>
      <c r="C21" s="156">
        <f>IF(RES_hhdet_tes!C21=0,0,RES_hhdet_tes!C21/0.086*1000000/RES_hhdet_num!C21)</f>
        <v>518.38276425869992</v>
      </c>
      <c r="D21" s="156">
        <f>IF(RES_hhdet_tes!D21=0,0,RES_hhdet_tes!D21/0.086*1000000/RES_hhdet_num!D21)</f>
        <v>534.19465009417411</v>
      </c>
      <c r="E21" s="156">
        <f>IF(RES_hhdet_tes!E21=0,0,RES_hhdet_tes!E21/0.086*1000000/RES_hhdet_num!E21)</f>
        <v>606.22381859438929</v>
      </c>
      <c r="F21" s="156">
        <f>IF(RES_hhdet_tes!F21=0,0,RES_hhdet_tes!F21/0.086*1000000/RES_hhdet_num!F21)</f>
        <v>624.04462208509085</v>
      </c>
      <c r="G21" s="156">
        <f>IF(RES_hhdet_tes!G21=0,0,RES_hhdet_tes!G21/0.086*1000000/RES_hhdet_num!G21)</f>
        <v>649.83723000186501</v>
      </c>
      <c r="H21" s="156">
        <f>IF(RES_hhdet_tes!H21=0,0,RES_hhdet_tes!H21/0.086*1000000/RES_hhdet_num!H21)</f>
        <v>657.26182270681807</v>
      </c>
      <c r="I21" s="156">
        <f>IF(RES_hhdet_tes!I21=0,0,RES_hhdet_tes!I21/0.086*1000000/RES_hhdet_num!I21)</f>
        <v>692.34589734024689</v>
      </c>
      <c r="J21" s="156">
        <f>IF(RES_hhdet_tes!J21=0,0,RES_hhdet_tes!J21/0.086*1000000/RES_hhdet_num!J21)</f>
        <v>680.43854955221605</v>
      </c>
      <c r="K21" s="156">
        <f>IF(RES_hhdet_tes!K21=0,0,RES_hhdet_tes!K21/0.086*1000000/RES_hhdet_num!K21)</f>
        <v>696.56454314282473</v>
      </c>
      <c r="L21" s="156">
        <f>IF(RES_hhdet_tes!L21=0,0,RES_hhdet_tes!L21/0.086*1000000/RES_hhdet_num!L21)</f>
        <v>678.63438637917909</v>
      </c>
      <c r="M21" s="156">
        <f>IF(RES_hhdet_tes!M21=0,0,RES_hhdet_tes!M21/0.086*1000000/RES_hhdet_num!M21)</f>
        <v>685.30694501891855</v>
      </c>
      <c r="N21" s="156">
        <f>IF(RES_hhdet_tes!N21=0,0,RES_hhdet_tes!N21/0.086*1000000/RES_hhdet_num!N21)</f>
        <v>692.5617276015447</v>
      </c>
      <c r="O21" s="156">
        <f>IF(RES_hhdet_tes!O21=0,0,RES_hhdet_tes!O21/0.086*1000000/RES_hhdet_num!O21)</f>
        <v>679.90263296892419</v>
      </c>
      <c r="P21" s="156">
        <f>IF(RES_hhdet_tes!P21=0,0,RES_hhdet_tes!P21/0.086*1000000/RES_hhdet_num!P21)</f>
        <v>691.60984621202806</v>
      </c>
      <c r="Q21" s="156">
        <f>IF(RES_hhdet_tes!Q21=0,0,RES_hhdet_tes!Q21/0.086*1000000/RES_hhdet_num!Q21)</f>
        <v>687.01646320993257</v>
      </c>
    </row>
    <row r="22" spans="1:17" ht="12" customHeight="1" x14ac:dyDescent="0.3">
      <c r="A22" s="29" t="s">
        <v>140</v>
      </c>
      <c r="B22" s="57">
        <f>IF(RES_hhdet_tes!B22=0,0,RES_hhdet_tes!B22/0.086*1000000/RES_hhdet_num!B22)</f>
        <v>604.57474904675121</v>
      </c>
      <c r="C22" s="57">
        <f>IF(RES_hhdet_tes!C22=0,0,RES_hhdet_tes!C22/0.086*1000000/RES_hhdet_num!C22)</f>
        <v>617.80476440943255</v>
      </c>
      <c r="D22" s="57">
        <f>IF(RES_hhdet_tes!D22=0,0,RES_hhdet_tes!D22/0.086*1000000/RES_hhdet_num!D22)</f>
        <v>629.99103681925692</v>
      </c>
      <c r="E22" s="57">
        <f>IF(RES_hhdet_tes!E22=0,0,RES_hhdet_tes!E22/0.086*1000000/RES_hhdet_num!E22)</f>
        <v>727.18333257200368</v>
      </c>
      <c r="F22" s="57">
        <f>IF(RES_hhdet_tes!F22=0,0,RES_hhdet_tes!F22/0.086*1000000/RES_hhdet_num!F22)</f>
        <v>741.86791469651655</v>
      </c>
      <c r="G22" s="57">
        <f>IF(RES_hhdet_tes!G22=0,0,RES_hhdet_tes!G22/0.086*1000000/RES_hhdet_num!G22)</f>
        <v>750.51801479387473</v>
      </c>
      <c r="H22" s="57">
        <f>IF(RES_hhdet_tes!H22=0,0,RES_hhdet_tes!H22/0.086*1000000/RES_hhdet_num!H22)</f>
        <v>778.39716462888452</v>
      </c>
      <c r="I22" s="57">
        <f>IF(RES_hhdet_tes!I22=0,0,RES_hhdet_tes!I22/0.086*1000000/RES_hhdet_num!I22)</f>
        <v>764.75367101321149</v>
      </c>
      <c r="J22" s="57">
        <f>IF(RES_hhdet_tes!J22=0,0,RES_hhdet_tes!J22/0.086*1000000/RES_hhdet_num!J22)</f>
        <v>789.40601226103195</v>
      </c>
      <c r="K22" s="57">
        <f>IF(RES_hhdet_tes!K22=0,0,RES_hhdet_tes!K22/0.086*1000000/RES_hhdet_num!K22)</f>
        <v>790.3170165383433</v>
      </c>
      <c r="L22" s="57">
        <f>IF(RES_hhdet_tes!L22=0,0,RES_hhdet_tes!L22/0.086*1000000/RES_hhdet_num!L22)</f>
        <v>815.48668313193059</v>
      </c>
      <c r="M22" s="57">
        <f>IF(RES_hhdet_tes!M22=0,0,RES_hhdet_tes!M22/0.086*1000000/RES_hhdet_num!M22)</f>
        <v>805.98767499743269</v>
      </c>
      <c r="N22" s="57">
        <f>IF(RES_hhdet_tes!N22=0,0,RES_hhdet_tes!N22/0.086*1000000/RES_hhdet_num!N22)</f>
        <v>804.93949500146482</v>
      </c>
      <c r="O22" s="57">
        <f>IF(RES_hhdet_tes!O22=0,0,RES_hhdet_tes!O22/0.086*1000000/RES_hhdet_num!O22)</f>
        <v>823.96953402888164</v>
      </c>
      <c r="P22" s="57">
        <f>IF(RES_hhdet_tes!P22=0,0,RES_hhdet_tes!P22/0.086*1000000/RES_hhdet_num!P22)</f>
        <v>825.07603386648657</v>
      </c>
      <c r="Q22" s="57">
        <f>IF(RES_hhdet_tes!Q22=0,0,RES_hhdet_tes!Q22/0.086*1000000/RES_hhdet_num!Q22)</f>
        <v>840.98745633121734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>
        <f>SUM(B25,B28,B30,B39)</f>
        <v>6598.3560638616418</v>
      </c>
      <c r="C24" s="168">
        <f t="shared" ref="C24:Q24" si="3">SUM(C25,C28,C30,C39)</f>
        <v>6852.6944232190081</v>
      </c>
      <c r="D24" s="168">
        <f t="shared" si="3"/>
        <v>6925.3285103777198</v>
      </c>
      <c r="E24" s="168">
        <f t="shared" si="3"/>
        <v>7254.3119751206059</v>
      </c>
      <c r="F24" s="168">
        <f t="shared" si="3"/>
        <v>7615.4795972845841</v>
      </c>
      <c r="G24" s="168">
        <f t="shared" si="3"/>
        <v>7652.3069269964999</v>
      </c>
      <c r="H24" s="168">
        <f t="shared" si="3"/>
        <v>7748.6565674785925</v>
      </c>
      <c r="I24" s="168">
        <f t="shared" si="3"/>
        <v>7353.7532862427242</v>
      </c>
      <c r="J24" s="168">
        <f t="shared" si="3"/>
        <v>7496.2307274480627</v>
      </c>
      <c r="K24" s="168">
        <f t="shared" si="3"/>
        <v>7461.0294382551438</v>
      </c>
      <c r="L24" s="168">
        <f t="shared" si="3"/>
        <v>7665.0115501879745</v>
      </c>
      <c r="M24" s="168">
        <f t="shared" si="3"/>
        <v>6801.0291163488619</v>
      </c>
      <c r="N24" s="168">
        <f t="shared" si="3"/>
        <v>6962.713523915214</v>
      </c>
      <c r="O24" s="168">
        <f t="shared" si="3"/>
        <v>6952.8082690593019</v>
      </c>
      <c r="P24" s="168">
        <f t="shared" si="3"/>
        <v>6189.7511053721591</v>
      </c>
      <c r="Q24" s="168">
        <f t="shared" si="3"/>
        <v>6469.3072634643067</v>
      </c>
    </row>
    <row r="25" spans="1:17" ht="12.9" customHeight="1" x14ac:dyDescent="0.3">
      <c r="A25" s="158" t="s">
        <v>65</v>
      </c>
      <c r="B25" s="157">
        <f t="shared" ref="B25:Q25" si="4">SUM(B26:B27)</f>
        <v>4488.6321495900638</v>
      </c>
      <c r="C25" s="157">
        <f t="shared" si="4"/>
        <v>4689.7522816506307</v>
      </c>
      <c r="D25" s="157">
        <f t="shared" si="4"/>
        <v>4729.1407587617705</v>
      </c>
      <c r="E25" s="157">
        <f t="shared" si="4"/>
        <v>4997.372111016668</v>
      </c>
      <c r="F25" s="157">
        <f t="shared" si="4"/>
        <v>5291.8354480454918</v>
      </c>
      <c r="G25" s="157">
        <f t="shared" si="4"/>
        <v>5320.6863600175484</v>
      </c>
      <c r="H25" s="157">
        <f t="shared" si="4"/>
        <v>5361.1296028665711</v>
      </c>
      <c r="I25" s="157">
        <f t="shared" si="4"/>
        <v>4962.5491762444617</v>
      </c>
      <c r="J25" s="157">
        <f t="shared" si="4"/>
        <v>5095.2050514843422</v>
      </c>
      <c r="K25" s="157">
        <f t="shared" si="4"/>
        <v>5061.8875805808884</v>
      </c>
      <c r="L25" s="157">
        <f t="shared" si="4"/>
        <v>5159.0467921978543</v>
      </c>
      <c r="M25" s="157">
        <f t="shared" si="4"/>
        <v>4308.4110436381798</v>
      </c>
      <c r="N25" s="157">
        <f t="shared" si="4"/>
        <v>4435.1108563694606</v>
      </c>
      <c r="O25" s="157">
        <f t="shared" si="4"/>
        <v>4416.4545953122515</v>
      </c>
      <c r="P25" s="157">
        <f t="shared" si="4"/>
        <v>3702.7426510948153</v>
      </c>
      <c r="Q25" s="157">
        <f t="shared" si="4"/>
        <v>3952.7466636235413</v>
      </c>
    </row>
    <row r="26" spans="1:17" ht="12" customHeight="1" x14ac:dyDescent="0.3">
      <c r="A26" s="23" t="s">
        <v>84</v>
      </c>
      <c r="B26" s="156">
        <f>IF(RES_hhdet_tes!B26=0,0,RES_hhdet_tes!B26/0.086*1000000/RES_hhdet_num!B$24)</f>
        <v>4373.9226224121358</v>
      </c>
      <c r="C26" s="156">
        <f>IF(RES_hhdet_tes!C26=0,0,RES_hhdet_tes!C26/0.086*1000000/RES_hhdet_num!C$24)</f>
        <v>4544.1748288044819</v>
      </c>
      <c r="D26" s="156">
        <f>IF(RES_hhdet_tes!D26=0,0,RES_hhdet_tes!D26/0.086*1000000/RES_hhdet_num!D$24)</f>
        <v>4595.3975845914374</v>
      </c>
      <c r="E26" s="156">
        <f>IF(RES_hhdet_tes!E26=0,0,RES_hhdet_tes!E26/0.086*1000000/RES_hhdet_num!E$24)</f>
        <v>4847.4522667427527</v>
      </c>
      <c r="F26" s="156">
        <f>IF(RES_hhdet_tes!F26=0,0,RES_hhdet_tes!F26/0.086*1000000/RES_hhdet_num!F$24)</f>
        <v>5127.7185404182173</v>
      </c>
      <c r="G26" s="156">
        <f>IF(RES_hhdet_tes!G26=0,0,RES_hhdet_tes!G26/0.086*1000000/RES_hhdet_num!G$24)</f>
        <v>5167.6753631387191</v>
      </c>
      <c r="H26" s="156">
        <f>IF(RES_hhdet_tes!H26=0,0,RES_hhdet_tes!H26/0.086*1000000/RES_hhdet_num!H$24)</f>
        <v>5189.6338867276127</v>
      </c>
      <c r="I26" s="156">
        <f>IF(RES_hhdet_tes!I26=0,0,RES_hhdet_tes!I26/0.086*1000000/RES_hhdet_num!I$24)</f>
        <v>4825.1100440843966</v>
      </c>
      <c r="J26" s="156">
        <f>IF(RES_hhdet_tes!J26=0,0,RES_hhdet_tes!J26/0.086*1000000/RES_hhdet_num!J$24)</f>
        <v>4967.9727366854795</v>
      </c>
      <c r="K26" s="156">
        <f>IF(RES_hhdet_tes!K26=0,0,RES_hhdet_tes!K26/0.086*1000000/RES_hhdet_num!K$24)</f>
        <v>4969.0980374102246</v>
      </c>
      <c r="L26" s="156">
        <f>IF(RES_hhdet_tes!L26=0,0,RES_hhdet_tes!L26/0.086*1000000/RES_hhdet_num!L$24)</f>
        <v>5008.3728916279706</v>
      </c>
      <c r="M26" s="156">
        <f>IF(RES_hhdet_tes!M26=0,0,RES_hhdet_tes!M26/0.086*1000000/RES_hhdet_num!M$24)</f>
        <v>4179.5814344247583</v>
      </c>
      <c r="N26" s="156">
        <f>IF(RES_hhdet_tes!N26=0,0,RES_hhdet_tes!N26/0.086*1000000/RES_hhdet_num!N$24)</f>
        <v>4303.815621470726</v>
      </c>
      <c r="O26" s="156">
        <f>IF(RES_hhdet_tes!O26=0,0,RES_hhdet_tes!O26/0.086*1000000/RES_hhdet_num!O$24)</f>
        <v>4308.0024018420809</v>
      </c>
      <c r="P26" s="156">
        <f>IF(RES_hhdet_tes!P26=0,0,RES_hhdet_tes!P26/0.086*1000000/RES_hhdet_num!P$24)</f>
        <v>3608.8479153395697</v>
      </c>
      <c r="Q26" s="156">
        <f>IF(RES_hhdet_tes!Q26=0,0,RES_hhdet_tes!Q26/0.086*1000000/RES_hhdet_num!Q$24)</f>
        <v>3845.3720495462085</v>
      </c>
    </row>
    <row r="27" spans="1:17" ht="12" customHeight="1" x14ac:dyDescent="0.3">
      <c r="A27" s="23" t="s">
        <v>60</v>
      </c>
      <c r="B27" s="156">
        <f>IF(RES_hhdet_tes!B27=0,0,RES_hhdet_tes!B27/0.086*1000000/RES_hhdet_num!B$24)</f>
        <v>114.70952717792795</v>
      </c>
      <c r="C27" s="156">
        <f>IF(RES_hhdet_tes!C27=0,0,RES_hhdet_tes!C27/0.086*1000000/RES_hhdet_num!C$24)</f>
        <v>145.57745284614887</v>
      </c>
      <c r="D27" s="156">
        <f>IF(RES_hhdet_tes!D27=0,0,RES_hhdet_tes!D27/0.086*1000000/RES_hhdet_num!D$24)</f>
        <v>133.74317417033291</v>
      </c>
      <c r="E27" s="156">
        <f>IF(RES_hhdet_tes!E27=0,0,RES_hhdet_tes!E27/0.086*1000000/RES_hhdet_num!E$24)</f>
        <v>149.91984427391515</v>
      </c>
      <c r="F27" s="156">
        <f>IF(RES_hhdet_tes!F27=0,0,RES_hhdet_tes!F27/0.086*1000000/RES_hhdet_num!F$24)</f>
        <v>164.11690762727466</v>
      </c>
      <c r="G27" s="156">
        <f>IF(RES_hhdet_tes!G27=0,0,RES_hhdet_tes!G27/0.086*1000000/RES_hhdet_num!G$24)</f>
        <v>153.01099687882896</v>
      </c>
      <c r="H27" s="156">
        <f>IF(RES_hhdet_tes!H27=0,0,RES_hhdet_tes!H27/0.086*1000000/RES_hhdet_num!H$24)</f>
        <v>171.49571613895822</v>
      </c>
      <c r="I27" s="156">
        <f>IF(RES_hhdet_tes!I27=0,0,RES_hhdet_tes!I27/0.086*1000000/RES_hhdet_num!I$24)</f>
        <v>137.43913216006541</v>
      </c>
      <c r="J27" s="156">
        <f>IF(RES_hhdet_tes!J27=0,0,RES_hhdet_tes!J27/0.086*1000000/RES_hhdet_num!J$24)</f>
        <v>127.23231479886267</v>
      </c>
      <c r="K27" s="156">
        <f>IF(RES_hhdet_tes!K27=0,0,RES_hhdet_tes!K27/0.086*1000000/RES_hhdet_num!K$24)</f>
        <v>92.789543170664189</v>
      </c>
      <c r="L27" s="156">
        <f>IF(RES_hhdet_tes!L27=0,0,RES_hhdet_tes!L27/0.086*1000000/RES_hhdet_num!L$24)</f>
        <v>150.67390056988398</v>
      </c>
      <c r="M27" s="156">
        <f>IF(RES_hhdet_tes!M27=0,0,RES_hhdet_tes!M27/0.086*1000000/RES_hhdet_num!M$24)</f>
        <v>128.82960921342169</v>
      </c>
      <c r="N27" s="156">
        <f>IF(RES_hhdet_tes!N27=0,0,RES_hhdet_tes!N27/0.086*1000000/RES_hhdet_num!N$24)</f>
        <v>131.29523489873492</v>
      </c>
      <c r="O27" s="156">
        <f>IF(RES_hhdet_tes!O27=0,0,RES_hhdet_tes!O27/0.086*1000000/RES_hhdet_num!O$24)</f>
        <v>108.4521934701706</v>
      </c>
      <c r="P27" s="156">
        <f>IF(RES_hhdet_tes!P27=0,0,RES_hhdet_tes!P27/0.086*1000000/RES_hhdet_num!P$24)</f>
        <v>93.894735755245677</v>
      </c>
      <c r="Q27" s="156">
        <f>IF(RES_hhdet_tes!Q27=0,0,RES_hhdet_tes!Q27/0.086*1000000/RES_hhdet_num!Q$24)</f>
        <v>107.37461407733261</v>
      </c>
    </row>
    <row r="28" spans="1:17" ht="12.9" customHeight="1" x14ac:dyDescent="0.3">
      <c r="A28" s="158" t="s">
        <v>112</v>
      </c>
      <c r="B28" s="157">
        <f t="shared" ref="B28:Q28" si="5">B29</f>
        <v>119.67476767703523</v>
      </c>
      <c r="C28" s="157">
        <f t="shared" si="5"/>
        <v>125.59791452682208</v>
      </c>
      <c r="D28" s="157">
        <f t="shared" si="5"/>
        <v>134.90425112627406</v>
      </c>
      <c r="E28" s="157">
        <f t="shared" si="5"/>
        <v>142.93834791335513</v>
      </c>
      <c r="F28" s="157">
        <f t="shared" si="5"/>
        <v>155.51416880868857</v>
      </c>
      <c r="G28" s="157">
        <f t="shared" si="5"/>
        <v>166.75800394419494</v>
      </c>
      <c r="H28" s="157">
        <f t="shared" si="5"/>
        <v>183.65017119717265</v>
      </c>
      <c r="I28" s="157">
        <f t="shared" si="5"/>
        <v>193.66286709701191</v>
      </c>
      <c r="J28" s="157">
        <f t="shared" si="5"/>
        <v>207.3261924664418</v>
      </c>
      <c r="K28" s="157">
        <f t="shared" si="5"/>
        <v>227.52845723779842</v>
      </c>
      <c r="L28" s="157">
        <f t="shared" si="5"/>
        <v>238.34863544189128</v>
      </c>
      <c r="M28" s="157">
        <f t="shared" si="5"/>
        <v>268.07724574597597</v>
      </c>
      <c r="N28" s="157">
        <f t="shared" si="5"/>
        <v>297.07368164642071</v>
      </c>
      <c r="O28" s="157">
        <f t="shared" si="5"/>
        <v>306.28045869935818</v>
      </c>
      <c r="P28" s="157">
        <f t="shared" si="5"/>
        <v>315.30758918154413</v>
      </c>
      <c r="Q28" s="157">
        <f t="shared" si="5"/>
        <v>315.60526267290584</v>
      </c>
    </row>
    <row r="29" spans="1:17" ht="12" customHeight="1" x14ac:dyDescent="0.3">
      <c r="A29" s="23" t="s">
        <v>60</v>
      </c>
      <c r="B29" s="156">
        <f>IF(RES_hhdet_tes!B29=0,0,RES_hhdet_tes!B29/0.086*1000000/RES_hhdet_num!B$24)</f>
        <v>119.67476767703523</v>
      </c>
      <c r="C29" s="156">
        <f>IF(RES_hhdet_tes!C29=0,0,RES_hhdet_tes!C29/0.086*1000000/RES_hhdet_num!C$24)</f>
        <v>125.59791452682208</v>
      </c>
      <c r="D29" s="156">
        <f>IF(RES_hhdet_tes!D29=0,0,RES_hhdet_tes!D29/0.086*1000000/RES_hhdet_num!D$24)</f>
        <v>134.90425112627406</v>
      </c>
      <c r="E29" s="156">
        <f>IF(RES_hhdet_tes!E29=0,0,RES_hhdet_tes!E29/0.086*1000000/RES_hhdet_num!E$24)</f>
        <v>142.93834791335513</v>
      </c>
      <c r="F29" s="156">
        <f>IF(RES_hhdet_tes!F29=0,0,RES_hhdet_tes!F29/0.086*1000000/RES_hhdet_num!F$24)</f>
        <v>155.51416880868857</v>
      </c>
      <c r="G29" s="156">
        <f>IF(RES_hhdet_tes!G29=0,0,RES_hhdet_tes!G29/0.086*1000000/RES_hhdet_num!G$24)</f>
        <v>166.75800394419494</v>
      </c>
      <c r="H29" s="156">
        <f>IF(RES_hhdet_tes!H29=0,0,RES_hhdet_tes!H29/0.086*1000000/RES_hhdet_num!H$24)</f>
        <v>183.65017119717265</v>
      </c>
      <c r="I29" s="156">
        <f>IF(RES_hhdet_tes!I29=0,0,RES_hhdet_tes!I29/0.086*1000000/RES_hhdet_num!I$24)</f>
        <v>193.66286709701191</v>
      </c>
      <c r="J29" s="156">
        <f>IF(RES_hhdet_tes!J29=0,0,RES_hhdet_tes!J29/0.086*1000000/RES_hhdet_num!J$24)</f>
        <v>207.3261924664418</v>
      </c>
      <c r="K29" s="156">
        <f>IF(RES_hhdet_tes!K29=0,0,RES_hhdet_tes!K29/0.086*1000000/RES_hhdet_num!K$24)</f>
        <v>227.52845723779842</v>
      </c>
      <c r="L29" s="156">
        <f>IF(RES_hhdet_tes!L29=0,0,RES_hhdet_tes!L29/0.086*1000000/RES_hhdet_num!L$24)</f>
        <v>238.34863544189128</v>
      </c>
      <c r="M29" s="156">
        <f>IF(RES_hhdet_tes!M29=0,0,RES_hhdet_tes!M29/0.086*1000000/RES_hhdet_num!M$24)</f>
        <v>268.07724574597597</v>
      </c>
      <c r="N29" s="156">
        <f>IF(RES_hhdet_tes!N29=0,0,RES_hhdet_tes!N29/0.086*1000000/RES_hhdet_num!N$24)</f>
        <v>297.07368164642071</v>
      </c>
      <c r="O29" s="156">
        <f>IF(RES_hhdet_tes!O29=0,0,RES_hhdet_tes!O29/0.086*1000000/RES_hhdet_num!O$24)</f>
        <v>306.28045869935818</v>
      </c>
      <c r="P29" s="156">
        <f>IF(RES_hhdet_tes!P29=0,0,RES_hhdet_tes!P29/0.086*1000000/RES_hhdet_num!P$24)</f>
        <v>315.30758918154413</v>
      </c>
      <c r="Q29" s="156">
        <f>IF(RES_hhdet_tes!Q29=0,0,RES_hhdet_tes!Q29/0.086*1000000/RES_hhdet_num!Q$24)</f>
        <v>315.60526267290584</v>
      </c>
    </row>
    <row r="30" spans="1:17" ht="12" customHeight="1" x14ac:dyDescent="0.3">
      <c r="A30" s="158" t="s">
        <v>63</v>
      </c>
      <c r="B30" s="157">
        <f>IF(RES_hhdet_tes!B30=0,0,RES_hhdet_tes!B30/0.086*1000000/RES_hhdet_num!B$24)</f>
        <v>1299.9005452003241</v>
      </c>
      <c r="C30" s="157">
        <f>IF(RES_hhdet_tes!C30=0,0,RES_hhdet_tes!C30/0.086*1000000/RES_hhdet_num!C$24)</f>
        <v>1323.6186552479317</v>
      </c>
      <c r="D30" s="157">
        <f>IF(RES_hhdet_tes!D30=0,0,RES_hhdet_tes!D30/0.086*1000000/RES_hhdet_num!D$24)</f>
        <v>1335.3335379200928</v>
      </c>
      <c r="E30" s="157">
        <f>IF(RES_hhdet_tes!E30=0,0,RES_hhdet_tes!E30/0.086*1000000/RES_hhdet_num!E$24)</f>
        <v>1363.2395095783299</v>
      </c>
      <c r="F30" s="157">
        <f>IF(RES_hhdet_tes!F30=0,0,RES_hhdet_tes!F30/0.086*1000000/RES_hhdet_num!F$24)</f>
        <v>1379.0264790299129</v>
      </c>
      <c r="G30" s="157">
        <f>IF(RES_hhdet_tes!G30=0,0,RES_hhdet_tes!G30/0.086*1000000/RES_hhdet_num!G$24)</f>
        <v>1377.1033799819236</v>
      </c>
      <c r="H30" s="157">
        <f>IF(RES_hhdet_tes!H30=0,0,RES_hhdet_tes!H30/0.086*1000000/RES_hhdet_num!H$24)</f>
        <v>1396.1143348689361</v>
      </c>
      <c r="I30" s="157">
        <f>IF(RES_hhdet_tes!I30=0,0,RES_hhdet_tes!I30/0.086*1000000/RES_hhdet_num!I$24)</f>
        <v>1395.8810540695752</v>
      </c>
      <c r="J30" s="157">
        <f>IF(RES_hhdet_tes!J30=0,0,RES_hhdet_tes!J30/0.086*1000000/RES_hhdet_num!J$24)</f>
        <v>1402.6967278122577</v>
      </c>
      <c r="K30" s="157">
        <f>IF(RES_hhdet_tes!K30=0,0,RES_hhdet_tes!K30/0.086*1000000/RES_hhdet_num!K$24)</f>
        <v>1384.7161169367685</v>
      </c>
      <c r="L30" s="157">
        <f>IF(RES_hhdet_tes!L30=0,0,RES_hhdet_tes!L30/0.086*1000000/RES_hhdet_num!L$24)</f>
        <v>1401.0152176607567</v>
      </c>
      <c r="M30" s="157">
        <f>IF(RES_hhdet_tes!M30=0,0,RES_hhdet_tes!M30/0.086*1000000/RES_hhdet_num!M$24)</f>
        <v>1387.5715644069007</v>
      </c>
      <c r="N30" s="157">
        <f>IF(RES_hhdet_tes!N30=0,0,RES_hhdet_tes!N30/0.086*1000000/RES_hhdet_num!N$24)</f>
        <v>1411.2878588047752</v>
      </c>
      <c r="O30" s="157">
        <f>IF(RES_hhdet_tes!O30=0,0,RES_hhdet_tes!O30/0.086*1000000/RES_hhdet_num!O$24)</f>
        <v>1419.037853437108</v>
      </c>
      <c r="P30" s="157">
        <f>IF(RES_hhdet_tes!P30=0,0,RES_hhdet_tes!P30/0.086*1000000/RES_hhdet_num!P$24)</f>
        <v>1387.8766694488415</v>
      </c>
      <c r="Q30" s="157">
        <f>IF(RES_hhdet_tes!Q30=0,0,RES_hhdet_tes!Q30/0.086*1000000/RES_hhdet_num!Q$24)</f>
        <v>1389.0920621698917</v>
      </c>
    </row>
    <row r="31" spans="1:17" ht="12" customHeight="1" x14ac:dyDescent="0.3">
      <c r="A31" s="167" t="s">
        <v>169</v>
      </c>
      <c r="B31" s="132">
        <f>IF(RES_hhdet_tes!B31=0,0,RES_hhdet_tes!B31/0.086*1000000/RES_hhdet_num!B31)</f>
        <v>1258.5511526274854</v>
      </c>
      <c r="C31" s="132">
        <f>IF(RES_hhdet_tes!C31=0,0,RES_hhdet_tes!C31/0.086*1000000/RES_hhdet_num!C31)</f>
        <v>1279.1470458134986</v>
      </c>
      <c r="D31" s="132">
        <f>IF(RES_hhdet_tes!D31=0,0,RES_hhdet_tes!D31/0.086*1000000/RES_hhdet_num!D31)</f>
        <v>1294.7929616920778</v>
      </c>
      <c r="E31" s="132">
        <f>IF(RES_hhdet_tes!E31=0,0,RES_hhdet_tes!E31/0.086*1000000/RES_hhdet_num!E31)</f>
        <v>1311.3122747361506</v>
      </c>
      <c r="F31" s="132">
        <f>IF(RES_hhdet_tes!F31=0,0,RES_hhdet_tes!F31/0.086*1000000/RES_hhdet_num!F31)</f>
        <v>1323.1318875395284</v>
      </c>
      <c r="G31" s="132">
        <f>IF(RES_hhdet_tes!G31=0,0,RES_hhdet_tes!G31/0.086*1000000/RES_hhdet_num!G31)</f>
        <v>1327.4951998017566</v>
      </c>
      <c r="H31" s="132">
        <f>IF(RES_hhdet_tes!H31=0,0,RES_hhdet_tes!H31/0.086*1000000/RES_hhdet_num!H31)</f>
        <v>1334.6564799926155</v>
      </c>
      <c r="I31" s="132">
        <f>IF(RES_hhdet_tes!I31=0,0,RES_hhdet_tes!I31/0.086*1000000/RES_hhdet_num!I31)</f>
        <v>1342.8744662801287</v>
      </c>
      <c r="J31" s="132">
        <f>IF(RES_hhdet_tes!J31=0,0,RES_hhdet_tes!J31/0.086*1000000/RES_hhdet_num!J31)</f>
        <v>1342.0765133350014</v>
      </c>
      <c r="K31" s="132">
        <f>IF(RES_hhdet_tes!K31=0,0,RES_hhdet_tes!K31/0.086*1000000/RES_hhdet_num!K31)</f>
        <v>1340.7968859126279</v>
      </c>
      <c r="L31" s="132">
        <f>IF(RES_hhdet_tes!L31=0,0,RES_hhdet_tes!L31/0.086*1000000/RES_hhdet_num!L31)</f>
        <v>1334.690201962736</v>
      </c>
      <c r="M31" s="132">
        <f>IF(RES_hhdet_tes!M31=0,0,RES_hhdet_tes!M31/0.086*1000000/RES_hhdet_num!M31)</f>
        <v>1333.4942256565507</v>
      </c>
      <c r="N31" s="132">
        <f>IF(RES_hhdet_tes!N31=0,0,RES_hhdet_tes!N31/0.086*1000000/RES_hhdet_num!N31)</f>
        <v>1342.4769119566961</v>
      </c>
      <c r="O31" s="132">
        <f>IF(RES_hhdet_tes!O31=0,0,RES_hhdet_tes!O31/0.086*1000000/RES_hhdet_num!O31)</f>
        <v>1340.5388740273363</v>
      </c>
      <c r="P31" s="132">
        <f>IF(RES_hhdet_tes!P31=0,0,RES_hhdet_tes!P31/0.086*1000000/RES_hhdet_num!P31)</f>
        <v>1326.2251170273228</v>
      </c>
      <c r="Q31" s="132">
        <f>IF(RES_hhdet_tes!Q31=0,0,RES_hhdet_tes!Q31/0.086*1000000/RES_hhdet_num!Q31)</f>
        <v>1321.0193694785214</v>
      </c>
    </row>
    <row r="32" spans="1:17" ht="12" customHeight="1" x14ac:dyDescent="0.3">
      <c r="A32" s="167" t="s">
        <v>168</v>
      </c>
      <c r="B32" s="132">
        <f>IF(RES_hhdet_tes!B32=0,0,RES_hhdet_tes!B32/0.086*1000000/RES_hhdet_num!B32)</f>
        <v>1361.6179079978276</v>
      </c>
      <c r="C32" s="132">
        <f>IF(RES_hhdet_tes!C32=0,0,RES_hhdet_tes!C32/0.086*1000000/RES_hhdet_num!C32)</f>
        <v>1343.3361981307132</v>
      </c>
      <c r="D32" s="132">
        <f>IF(RES_hhdet_tes!D32=0,0,RES_hhdet_tes!D32/0.086*1000000/RES_hhdet_num!D32)</f>
        <v>1365.80696835445</v>
      </c>
      <c r="E32" s="132">
        <f>IF(RES_hhdet_tes!E32=0,0,RES_hhdet_tes!E32/0.086*1000000/RES_hhdet_num!E32)</f>
        <v>1398.0520228106868</v>
      </c>
      <c r="F32" s="132">
        <f>IF(RES_hhdet_tes!F32=0,0,RES_hhdet_tes!F32/0.086*1000000/RES_hhdet_num!F32)</f>
        <v>1418.0157104894645</v>
      </c>
      <c r="G32" s="132">
        <f>IF(RES_hhdet_tes!G32=0,0,RES_hhdet_tes!G32/0.086*1000000/RES_hhdet_num!G32)</f>
        <v>1417.1970742628141</v>
      </c>
      <c r="H32" s="132">
        <f>IF(RES_hhdet_tes!H32=0,0,RES_hhdet_tes!H32/0.086*1000000/RES_hhdet_num!H32)</f>
        <v>1398.286910100448</v>
      </c>
      <c r="I32" s="132">
        <f>IF(RES_hhdet_tes!I32=0,0,RES_hhdet_tes!I32/0.086*1000000/RES_hhdet_num!I32)</f>
        <v>1414.7185639835527</v>
      </c>
      <c r="J32" s="132">
        <f>IF(RES_hhdet_tes!J32=0,0,RES_hhdet_tes!J32/0.086*1000000/RES_hhdet_num!J32)</f>
        <v>1392.2169397716227</v>
      </c>
      <c r="K32" s="132">
        <f>IF(RES_hhdet_tes!K32=0,0,RES_hhdet_tes!K32/0.086*1000000/RES_hhdet_num!K32)</f>
        <v>1391.6294539469575</v>
      </c>
      <c r="L32" s="132">
        <f>IF(RES_hhdet_tes!L32=0,0,RES_hhdet_tes!L32/0.086*1000000/RES_hhdet_num!L32)</f>
        <v>1364.0179912326821</v>
      </c>
      <c r="M32" s="132">
        <f>IF(RES_hhdet_tes!M32=0,0,RES_hhdet_tes!M32/0.086*1000000/RES_hhdet_num!M32)</f>
        <v>1351.7121127863948</v>
      </c>
      <c r="N32" s="132">
        <f>IF(RES_hhdet_tes!N32=0,0,RES_hhdet_tes!N32/0.086*1000000/RES_hhdet_num!N32)</f>
        <v>1350.2468421249057</v>
      </c>
      <c r="O32" s="132">
        <f>IF(RES_hhdet_tes!O32=0,0,RES_hhdet_tes!O32/0.086*1000000/RES_hhdet_num!O32)</f>
        <v>1346.8247679003853</v>
      </c>
      <c r="P32" s="132">
        <f>IF(RES_hhdet_tes!P32=0,0,RES_hhdet_tes!P32/0.086*1000000/RES_hhdet_num!P32)</f>
        <v>1337.3051969896551</v>
      </c>
      <c r="Q32" s="132">
        <f>IF(RES_hhdet_tes!Q32=0,0,RES_hhdet_tes!Q32/0.086*1000000/RES_hhdet_num!Q32)</f>
        <v>1329.0814026205683</v>
      </c>
    </row>
    <row r="33" spans="1:17" ht="12" customHeight="1" x14ac:dyDescent="0.3">
      <c r="A33" s="166" t="s">
        <v>57</v>
      </c>
      <c r="B33" s="165">
        <f>IF(RES_hhdet_tes!B33=0,0,RES_hhdet_tes!B33/0.086*1000000/RES_hhdet_num!B32)</f>
        <v>385.50227222635903</v>
      </c>
      <c r="C33" s="165">
        <f>IF(RES_hhdet_tes!C33=0,0,RES_hhdet_tes!C33/0.086*1000000/RES_hhdet_num!C32)</f>
        <v>394.92777909837992</v>
      </c>
      <c r="D33" s="165">
        <f>IF(RES_hhdet_tes!D33=0,0,RES_hhdet_tes!D33/0.086*1000000/RES_hhdet_num!D32)</f>
        <v>410.74794589142505</v>
      </c>
      <c r="E33" s="165">
        <f>IF(RES_hhdet_tes!E33=0,0,RES_hhdet_tes!E33/0.086*1000000/RES_hhdet_num!E32)</f>
        <v>426.84167519669955</v>
      </c>
      <c r="F33" s="165">
        <f>IF(RES_hhdet_tes!F33=0,0,RES_hhdet_tes!F33/0.086*1000000/RES_hhdet_num!F32)</f>
        <v>440.15431601715568</v>
      </c>
      <c r="G33" s="165">
        <f>IF(RES_hhdet_tes!G33=0,0,RES_hhdet_tes!G33/0.086*1000000/RES_hhdet_num!G32)</f>
        <v>496.06249531462811</v>
      </c>
      <c r="H33" s="165">
        <f>IF(RES_hhdet_tes!H33=0,0,RES_hhdet_tes!H33/0.086*1000000/RES_hhdet_num!H32)</f>
        <v>492.27736421103634</v>
      </c>
      <c r="I33" s="165">
        <f>IF(RES_hhdet_tes!I33=0,0,RES_hhdet_tes!I33/0.086*1000000/RES_hhdet_num!I32)</f>
        <v>496.73632280091897</v>
      </c>
      <c r="J33" s="165">
        <f>IF(RES_hhdet_tes!J33=0,0,RES_hhdet_tes!J33/0.086*1000000/RES_hhdet_num!J32)</f>
        <v>514.02972556864916</v>
      </c>
      <c r="K33" s="165">
        <f>IF(RES_hhdet_tes!K33=0,0,RES_hhdet_tes!K33/0.086*1000000/RES_hhdet_num!K32)</f>
        <v>525.33234442562559</v>
      </c>
      <c r="L33" s="165">
        <f>IF(RES_hhdet_tes!L33=0,0,RES_hhdet_tes!L33/0.086*1000000/RES_hhdet_num!L32)</f>
        <v>511.20923839885739</v>
      </c>
      <c r="M33" s="165">
        <f>IF(RES_hhdet_tes!M33=0,0,RES_hhdet_tes!M33/0.086*1000000/RES_hhdet_num!M32)</f>
        <v>514.75584966033932</v>
      </c>
      <c r="N33" s="165">
        <f>IF(RES_hhdet_tes!N33=0,0,RES_hhdet_tes!N33/0.086*1000000/RES_hhdet_num!N32)</f>
        <v>512.21999913274487</v>
      </c>
      <c r="O33" s="165">
        <f>IF(RES_hhdet_tes!O33=0,0,RES_hhdet_tes!O33/0.086*1000000/RES_hhdet_num!O32)</f>
        <v>509.24858260812596</v>
      </c>
      <c r="P33" s="165">
        <f>IF(RES_hhdet_tes!P33=0,0,RES_hhdet_tes!P33/0.086*1000000/RES_hhdet_num!P32)</f>
        <v>501.6298404262177</v>
      </c>
      <c r="Q33" s="165">
        <f>IF(RES_hhdet_tes!Q33=0,0,RES_hhdet_tes!Q33/0.086*1000000/RES_hhdet_num!Q32)</f>
        <v>497.31025003934298</v>
      </c>
    </row>
    <row r="34" spans="1:17" ht="12" customHeight="1" x14ac:dyDescent="0.3">
      <c r="A34" s="147" t="s">
        <v>59</v>
      </c>
      <c r="B34" s="164">
        <f>IF(RES_hhdet_tes!B34=0,0,RES_hhdet_tes!B34/0.086*1000000/RES_hhdet_num!B32)</f>
        <v>976.11563577146853</v>
      </c>
      <c r="C34" s="164">
        <f>IF(RES_hhdet_tes!C34=0,0,RES_hhdet_tes!C34/0.086*1000000/RES_hhdet_num!C32)</f>
        <v>948.40841903233343</v>
      </c>
      <c r="D34" s="164">
        <f>IF(RES_hhdet_tes!D34=0,0,RES_hhdet_tes!D34/0.086*1000000/RES_hhdet_num!D32)</f>
        <v>955.05902246302458</v>
      </c>
      <c r="E34" s="164">
        <f>IF(RES_hhdet_tes!E34=0,0,RES_hhdet_tes!E34/0.086*1000000/RES_hhdet_num!E32)</f>
        <v>971.2103476139871</v>
      </c>
      <c r="F34" s="164">
        <f>IF(RES_hhdet_tes!F34=0,0,RES_hhdet_tes!F34/0.086*1000000/RES_hhdet_num!F32)</f>
        <v>977.86139447230869</v>
      </c>
      <c r="G34" s="164">
        <f>IF(RES_hhdet_tes!G34=0,0,RES_hhdet_tes!G34/0.086*1000000/RES_hhdet_num!G32)</f>
        <v>921.13457894818612</v>
      </c>
      <c r="H34" s="164">
        <f>IF(RES_hhdet_tes!H34=0,0,RES_hhdet_tes!H34/0.086*1000000/RES_hhdet_num!H32)</f>
        <v>906.00954588941124</v>
      </c>
      <c r="I34" s="164">
        <f>IF(RES_hhdet_tes!I34=0,0,RES_hhdet_tes!I34/0.086*1000000/RES_hhdet_num!I32)</f>
        <v>917.98224118263363</v>
      </c>
      <c r="J34" s="164">
        <f>IF(RES_hhdet_tes!J34=0,0,RES_hhdet_tes!J34/0.086*1000000/RES_hhdet_num!J32)</f>
        <v>878.18721420297345</v>
      </c>
      <c r="K34" s="164">
        <f>IF(RES_hhdet_tes!K34=0,0,RES_hhdet_tes!K34/0.086*1000000/RES_hhdet_num!K32)</f>
        <v>866.29710952133189</v>
      </c>
      <c r="L34" s="164">
        <f>IF(RES_hhdet_tes!L34=0,0,RES_hhdet_tes!L34/0.086*1000000/RES_hhdet_num!L32)</f>
        <v>852.808752833825</v>
      </c>
      <c r="M34" s="164">
        <f>IF(RES_hhdet_tes!M34=0,0,RES_hhdet_tes!M34/0.086*1000000/RES_hhdet_num!M32)</f>
        <v>836.95626312605543</v>
      </c>
      <c r="N34" s="164">
        <f>IF(RES_hhdet_tes!N34=0,0,RES_hhdet_tes!N34/0.086*1000000/RES_hhdet_num!N32)</f>
        <v>838.02684299216094</v>
      </c>
      <c r="O34" s="164">
        <f>IF(RES_hhdet_tes!O34=0,0,RES_hhdet_tes!O34/0.086*1000000/RES_hhdet_num!O32)</f>
        <v>837.57618529225942</v>
      </c>
      <c r="P34" s="164">
        <f>IF(RES_hhdet_tes!P34=0,0,RES_hhdet_tes!P34/0.086*1000000/RES_hhdet_num!P32)</f>
        <v>835.6753565634375</v>
      </c>
      <c r="Q34" s="164">
        <f>IF(RES_hhdet_tes!Q34=0,0,RES_hhdet_tes!Q34/0.086*1000000/RES_hhdet_num!Q32)</f>
        <v>831.77115258122524</v>
      </c>
    </row>
    <row r="35" spans="1:17" ht="12" customHeight="1" x14ac:dyDescent="0.3">
      <c r="A35" s="163" t="s">
        <v>142</v>
      </c>
      <c r="B35" s="162">
        <f>IF(RES_hhdet_tes!B35=0,0,RES_hhdet_tes!B35/0.086*1000000/RES_hhdet_num!B35)</f>
        <v>1415.0103285628243</v>
      </c>
      <c r="C35" s="162">
        <f>IF(RES_hhdet_tes!C35=0,0,RES_hhdet_tes!C35/0.086*1000000/RES_hhdet_num!C35)</f>
        <v>1452.3514897328757</v>
      </c>
      <c r="D35" s="162">
        <f>IF(RES_hhdet_tes!D35=0,0,RES_hhdet_tes!D35/0.086*1000000/RES_hhdet_num!D35)</f>
        <v>1450.9859130021723</v>
      </c>
      <c r="E35" s="162">
        <f>IF(RES_hhdet_tes!E35=0,0,RES_hhdet_tes!E35/0.086*1000000/RES_hhdet_num!E35)</f>
        <v>1513.247641894231</v>
      </c>
      <c r="F35" s="162">
        <f>IF(RES_hhdet_tes!F35=0,0,RES_hhdet_tes!F35/0.086*1000000/RES_hhdet_num!F35)</f>
        <v>1532.9129460112979</v>
      </c>
      <c r="G35" s="162">
        <f>IF(RES_hhdet_tes!G35=0,0,RES_hhdet_tes!G35/0.086*1000000/RES_hhdet_num!G35)</f>
        <v>1508.6180228688627</v>
      </c>
      <c r="H35" s="162">
        <f>IF(RES_hhdet_tes!H35=0,0,RES_hhdet_tes!H35/0.086*1000000/RES_hhdet_num!H35)</f>
        <v>1574.6508051584831</v>
      </c>
      <c r="I35" s="162">
        <f>IF(RES_hhdet_tes!I35=0,0,RES_hhdet_tes!I35/0.086*1000000/RES_hhdet_num!I35)</f>
        <v>1547.7348702178065</v>
      </c>
      <c r="J35" s="162">
        <f>IF(RES_hhdet_tes!J35=0,0,RES_hhdet_tes!J35/0.086*1000000/RES_hhdet_num!J35)</f>
        <v>1582.5311823073425</v>
      </c>
      <c r="K35" s="162">
        <f>IF(RES_hhdet_tes!K35=0,0,RES_hhdet_tes!K35/0.086*1000000/RES_hhdet_num!K35)</f>
        <v>1500.0286312776252</v>
      </c>
      <c r="L35" s="162">
        <f>IF(RES_hhdet_tes!L35=0,0,RES_hhdet_tes!L35/0.086*1000000/RES_hhdet_num!L35)</f>
        <v>1634.0952453858106</v>
      </c>
      <c r="M35" s="162">
        <f>IF(RES_hhdet_tes!M35=0,0,RES_hhdet_tes!M35/0.086*1000000/RES_hhdet_num!M35)</f>
        <v>1557.3210932615054</v>
      </c>
      <c r="N35" s="162">
        <f>IF(RES_hhdet_tes!N35=0,0,RES_hhdet_tes!N35/0.086*1000000/RES_hhdet_num!N35)</f>
        <v>1652.9074073029326</v>
      </c>
      <c r="O35" s="162">
        <f>IF(RES_hhdet_tes!O35=0,0,RES_hhdet_tes!O35/0.086*1000000/RES_hhdet_num!O35)</f>
        <v>1703.5566196676691</v>
      </c>
      <c r="P35" s="162">
        <f>IF(RES_hhdet_tes!P35=0,0,RES_hhdet_tes!P35/0.086*1000000/RES_hhdet_num!P35)</f>
        <v>1603.8914480921862</v>
      </c>
      <c r="Q35" s="162">
        <f>IF(RES_hhdet_tes!Q35=0,0,RES_hhdet_tes!Q35/0.086*1000000/RES_hhdet_num!Q35)</f>
        <v>1627.3244293299033</v>
      </c>
    </row>
    <row r="36" spans="1:17" ht="12" customHeight="1" x14ac:dyDescent="0.3">
      <c r="A36" s="161" t="s">
        <v>141</v>
      </c>
      <c r="B36" s="160">
        <f>IF(RES_hhdet_tes!B36=0,0,RES_hhdet_tes!B36/0.086*1000000/RES_hhdet_num!B36)</f>
        <v>1871.6429438593477</v>
      </c>
      <c r="C36" s="160">
        <f>IF(RES_hhdet_tes!C36=0,0,RES_hhdet_tes!C36/0.086*1000000/RES_hhdet_num!C36)</f>
        <v>1820.6851229756703</v>
      </c>
      <c r="D36" s="160">
        <f>IF(RES_hhdet_tes!D36=0,0,RES_hhdet_tes!D36/0.086*1000000/RES_hhdet_num!D36)</f>
        <v>1737.5929472768291</v>
      </c>
      <c r="E36" s="160">
        <f>IF(RES_hhdet_tes!E36=0,0,RES_hhdet_tes!E36/0.086*1000000/RES_hhdet_num!E36)</f>
        <v>1739.3164245695027</v>
      </c>
      <c r="F36" s="160">
        <f>IF(RES_hhdet_tes!F36=0,0,RES_hhdet_tes!F36/0.086*1000000/RES_hhdet_num!F36)</f>
        <v>1714.7202441276393</v>
      </c>
      <c r="G36" s="160">
        <f>IF(RES_hhdet_tes!G36=0,0,RES_hhdet_tes!G36/0.086*1000000/RES_hhdet_num!G36)</f>
        <v>1678.2892760416771</v>
      </c>
      <c r="H36" s="160">
        <f>IF(RES_hhdet_tes!H36=0,0,RES_hhdet_tes!H36/0.086*1000000/RES_hhdet_num!H36)</f>
        <v>1685.3860709557132</v>
      </c>
      <c r="I36" s="160">
        <f>IF(RES_hhdet_tes!I36=0,0,RES_hhdet_tes!I36/0.086*1000000/RES_hhdet_num!I36)</f>
        <v>1632.4125341262431</v>
      </c>
      <c r="J36" s="160">
        <f>IF(RES_hhdet_tes!J36=0,0,RES_hhdet_tes!J36/0.086*1000000/RES_hhdet_num!J36)</f>
        <v>1641.9396002463279</v>
      </c>
      <c r="K36" s="160">
        <f>IF(RES_hhdet_tes!K36=0,0,RES_hhdet_tes!K36/0.086*1000000/RES_hhdet_num!K36)</f>
        <v>1605.2402928315835</v>
      </c>
      <c r="L36" s="160">
        <f>IF(RES_hhdet_tes!L36=0,0,RES_hhdet_tes!L36/0.086*1000000/RES_hhdet_num!L36)</f>
        <v>1484.532849639734</v>
      </c>
      <c r="M36" s="160">
        <f>IF(RES_hhdet_tes!M36=0,0,RES_hhdet_tes!M36/0.086*1000000/RES_hhdet_num!M36)</f>
        <v>1515.3276138392735</v>
      </c>
      <c r="N36" s="160">
        <f>IF(RES_hhdet_tes!N36=0,0,RES_hhdet_tes!N36/0.086*1000000/RES_hhdet_num!N36)</f>
        <v>1489.7163728475562</v>
      </c>
      <c r="O36" s="160">
        <f>IF(RES_hhdet_tes!O36=0,0,RES_hhdet_tes!O36/0.086*1000000/RES_hhdet_num!O36)</f>
        <v>1526.322052449957</v>
      </c>
      <c r="P36" s="160">
        <f>IF(RES_hhdet_tes!P36=0,0,RES_hhdet_tes!P36/0.086*1000000/RES_hhdet_num!P36)</f>
        <v>1493.1673728951951</v>
      </c>
      <c r="Q36" s="160">
        <f>IF(RES_hhdet_tes!Q36=0,0,RES_hhdet_tes!Q36/0.086*1000000/RES_hhdet_num!Q36)</f>
        <v>1504.9519263459915</v>
      </c>
    </row>
    <row r="37" spans="1:17" ht="12" customHeight="1" x14ac:dyDescent="0.3">
      <c r="A37" s="148" t="s">
        <v>60</v>
      </c>
      <c r="B37" s="156">
        <f>IF(RES_hhdet_tes!B37=0,0,RES_hhdet_tes!B37/0.086*1000000/RES_hhdet_num!B36)</f>
        <v>568.40086479814272</v>
      </c>
      <c r="C37" s="156">
        <f>IF(RES_hhdet_tes!C37=0,0,RES_hhdet_tes!C37/0.086*1000000/RES_hhdet_num!C36)</f>
        <v>620.16533810692863</v>
      </c>
      <c r="D37" s="156">
        <f>IF(RES_hhdet_tes!D37=0,0,RES_hhdet_tes!D37/0.086*1000000/RES_hhdet_num!D36)</f>
        <v>612.05795671700889</v>
      </c>
      <c r="E37" s="156">
        <f>IF(RES_hhdet_tes!E37=0,0,RES_hhdet_tes!E37/0.086*1000000/RES_hhdet_num!E36)</f>
        <v>675.10760361658151</v>
      </c>
      <c r="F37" s="156">
        <f>IF(RES_hhdet_tes!F37=0,0,RES_hhdet_tes!F37/0.086*1000000/RES_hhdet_num!F36)</f>
        <v>692.645030068545</v>
      </c>
      <c r="G37" s="156">
        <f>IF(RES_hhdet_tes!G37=0,0,RES_hhdet_tes!G37/0.086*1000000/RES_hhdet_num!G36)</f>
        <v>768.57793179024134</v>
      </c>
      <c r="H37" s="156">
        <f>IF(RES_hhdet_tes!H37=0,0,RES_hhdet_tes!H37/0.086*1000000/RES_hhdet_num!H36)</f>
        <v>807.6979859228328</v>
      </c>
      <c r="I37" s="156">
        <f>IF(RES_hhdet_tes!I37=0,0,RES_hhdet_tes!I37/0.086*1000000/RES_hhdet_num!I36)</f>
        <v>724.40531050285347</v>
      </c>
      <c r="J37" s="156">
        <f>IF(RES_hhdet_tes!J37=0,0,RES_hhdet_tes!J37/0.086*1000000/RES_hhdet_num!J36)</f>
        <v>802.38276987370045</v>
      </c>
      <c r="K37" s="156">
        <f>IF(RES_hhdet_tes!K37=0,0,RES_hhdet_tes!K37/0.086*1000000/RES_hhdet_num!K36)</f>
        <v>809.64552787775324</v>
      </c>
      <c r="L37" s="156">
        <f>IF(RES_hhdet_tes!L37=0,0,RES_hhdet_tes!L37/0.086*1000000/RES_hhdet_num!L36)</f>
        <v>682.83728444379949</v>
      </c>
      <c r="M37" s="156">
        <f>IF(RES_hhdet_tes!M37=0,0,RES_hhdet_tes!M37/0.086*1000000/RES_hhdet_num!M36)</f>
        <v>745.94198806254076</v>
      </c>
      <c r="N37" s="156">
        <f>IF(RES_hhdet_tes!N37=0,0,RES_hhdet_tes!N37/0.086*1000000/RES_hhdet_num!N36)</f>
        <v>707.44350235733009</v>
      </c>
      <c r="O37" s="156">
        <f>IF(RES_hhdet_tes!O37=0,0,RES_hhdet_tes!O37/0.086*1000000/RES_hhdet_num!O36)</f>
        <v>741.60098961410552</v>
      </c>
      <c r="P37" s="156">
        <f>IF(RES_hhdet_tes!P37=0,0,RES_hhdet_tes!P37/0.086*1000000/RES_hhdet_num!P36)</f>
        <v>690.90994461030516</v>
      </c>
      <c r="Q37" s="156">
        <f>IF(RES_hhdet_tes!Q37=0,0,RES_hhdet_tes!Q37/0.086*1000000/RES_hhdet_num!Q36)</f>
        <v>691.92656234848084</v>
      </c>
    </row>
    <row r="38" spans="1:17" ht="12" customHeight="1" x14ac:dyDescent="0.3">
      <c r="A38" s="148" t="s">
        <v>59</v>
      </c>
      <c r="B38" s="156">
        <f>IF(RES_hhdet_tes!B38=0,0,RES_hhdet_tes!B38/0.086*1000000/RES_hhdet_num!B36)</f>
        <v>1303.2420790612045</v>
      </c>
      <c r="C38" s="156">
        <f>IF(RES_hhdet_tes!C38=0,0,RES_hhdet_tes!C38/0.086*1000000/RES_hhdet_num!C36)</f>
        <v>1200.5197848687417</v>
      </c>
      <c r="D38" s="156">
        <f>IF(RES_hhdet_tes!D38=0,0,RES_hhdet_tes!D38/0.086*1000000/RES_hhdet_num!D36)</f>
        <v>1125.5349905598205</v>
      </c>
      <c r="E38" s="156">
        <f>IF(RES_hhdet_tes!E38=0,0,RES_hhdet_tes!E38/0.086*1000000/RES_hhdet_num!E36)</f>
        <v>1064.2088209529213</v>
      </c>
      <c r="F38" s="156">
        <f>IF(RES_hhdet_tes!F38=0,0,RES_hhdet_tes!F38/0.086*1000000/RES_hhdet_num!F36)</f>
        <v>1022.0752140590942</v>
      </c>
      <c r="G38" s="156">
        <f>IF(RES_hhdet_tes!G38=0,0,RES_hhdet_tes!G38/0.086*1000000/RES_hhdet_num!G36)</f>
        <v>909.711344251436</v>
      </c>
      <c r="H38" s="156">
        <f>IF(RES_hhdet_tes!H38=0,0,RES_hhdet_tes!H38/0.086*1000000/RES_hhdet_num!H36)</f>
        <v>877.68808503288062</v>
      </c>
      <c r="I38" s="156">
        <f>IF(RES_hhdet_tes!I38=0,0,RES_hhdet_tes!I38/0.086*1000000/RES_hhdet_num!I36)</f>
        <v>908.0072236233899</v>
      </c>
      <c r="J38" s="156">
        <f>IF(RES_hhdet_tes!J38=0,0,RES_hhdet_tes!J38/0.086*1000000/RES_hhdet_num!J36)</f>
        <v>839.55683037262725</v>
      </c>
      <c r="K38" s="156">
        <f>IF(RES_hhdet_tes!K38=0,0,RES_hhdet_tes!K38/0.086*1000000/RES_hhdet_num!K36)</f>
        <v>795.59476495383024</v>
      </c>
      <c r="L38" s="156">
        <f>IF(RES_hhdet_tes!L38=0,0,RES_hhdet_tes!L38/0.086*1000000/RES_hhdet_num!L36)</f>
        <v>801.69556519593436</v>
      </c>
      <c r="M38" s="156">
        <f>IF(RES_hhdet_tes!M38=0,0,RES_hhdet_tes!M38/0.086*1000000/RES_hhdet_num!M36)</f>
        <v>769.38562577673258</v>
      </c>
      <c r="N38" s="156">
        <f>IF(RES_hhdet_tes!N38=0,0,RES_hhdet_tes!N38/0.086*1000000/RES_hhdet_num!N36)</f>
        <v>782.27287049022584</v>
      </c>
      <c r="O38" s="156">
        <f>IF(RES_hhdet_tes!O38=0,0,RES_hhdet_tes!O38/0.086*1000000/RES_hhdet_num!O36)</f>
        <v>784.72106283585128</v>
      </c>
      <c r="P38" s="156">
        <f>IF(RES_hhdet_tes!P38=0,0,RES_hhdet_tes!P38/0.086*1000000/RES_hhdet_num!P36)</f>
        <v>802.25742828489001</v>
      </c>
      <c r="Q38" s="156">
        <f>IF(RES_hhdet_tes!Q38=0,0,RES_hhdet_tes!Q38/0.086*1000000/RES_hhdet_num!Q36)</f>
        <v>813.02536399751034</v>
      </c>
    </row>
    <row r="39" spans="1:17" ht="12" customHeight="1" x14ac:dyDescent="0.3">
      <c r="A39" s="158" t="s">
        <v>62</v>
      </c>
      <c r="B39" s="157">
        <f>IF(RES_hhdet_tes!B39=0,0,RES_hhdet_tes!B39/0.086*1000000/RES_hhdet_num!B$24)</f>
        <v>690.1486013942183</v>
      </c>
      <c r="C39" s="157">
        <f>IF(RES_hhdet_tes!C39=0,0,RES_hhdet_tes!C39/0.086*1000000/RES_hhdet_num!C$24)</f>
        <v>713.72557179362298</v>
      </c>
      <c r="D39" s="157">
        <f>IF(RES_hhdet_tes!D39=0,0,RES_hhdet_tes!D39/0.086*1000000/RES_hhdet_num!D$24)</f>
        <v>725.94996256958257</v>
      </c>
      <c r="E39" s="157">
        <f>IF(RES_hhdet_tes!E39=0,0,RES_hhdet_tes!E39/0.086*1000000/RES_hhdet_num!E$24)</f>
        <v>750.76200661225369</v>
      </c>
      <c r="F39" s="157">
        <f>IF(RES_hhdet_tes!F39=0,0,RES_hhdet_tes!F39/0.086*1000000/RES_hhdet_num!F$24)</f>
        <v>789.10350140049059</v>
      </c>
      <c r="G39" s="157">
        <f>IF(RES_hhdet_tes!G39=0,0,RES_hhdet_tes!G39/0.086*1000000/RES_hhdet_num!G$24)</f>
        <v>787.75918305283369</v>
      </c>
      <c r="H39" s="157">
        <f>IF(RES_hhdet_tes!H39=0,0,RES_hhdet_tes!H39/0.086*1000000/RES_hhdet_num!H$24)</f>
        <v>807.76245854591264</v>
      </c>
      <c r="I39" s="157">
        <f>IF(RES_hhdet_tes!I39=0,0,RES_hhdet_tes!I39/0.086*1000000/RES_hhdet_num!I$24)</f>
        <v>801.66018883167521</v>
      </c>
      <c r="J39" s="157">
        <f>IF(RES_hhdet_tes!J39=0,0,RES_hhdet_tes!J39/0.086*1000000/RES_hhdet_num!J$24)</f>
        <v>791.00275568502104</v>
      </c>
      <c r="K39" s="157">
        <f>IF(RES_hhdet_tes!K39=0,0,RES_hhdet_tes!K39/0.086*1000000/RES_hhdet_num!K$24)</f>
        <v>786.8972834996888</v>
      </c>
      <c r="L39" s="157">
        <f>IF(RES_hhdet_tes!L39=0,0,RES_hhdet_tes!L39/0.086*1000000/RES_hhdet_num!L$24)</f>
        <v>866.6009048874721</v>
      </c>
      <c r="M39" s="157">
        <f>IF(RES_hhdet_tes!M39=0,0,RES_hhdet_tes!M39/0.086*1000000/RES_hhdet_num!M$24)</f>
        <v>836.96926255780579</v>
      </c>
      <c r="N39" s="157">
        <f>IF(RES_hhdet_tes!N39=0,0,RES_hhdet_tes!N39/0.086*1000000/RES_hhdet_num!N$24)</f>
        <v>819.24112709455756</v>
      </c>
      <c r="O39" s="157">
        <f>IF(RES_hhdet_tes!O39=0,0,RES_hhdet_tes!O39/0.086*1000000/RES_hhdet_num!O$24)</f>
        <v>811.03536161058389</v>
      </c>
      <c r="P39" s="157">
        <f>IF(RES_hhdet_tes!P39=0,0,RES_hhdet_tes!P39/0.086*1000000/RES_hhdet_num!P$24)</f>
        <v>783.82419564695851</v>
      </c>
      <c r="Q39" s="157">
        <f>IF(RES_hhdet_tes!Q39=0,0,RES_hhdet_tes!Q39/0.086*1000000/RES_hhdet_num!Q$24)</f>
        <v>811.86327499796812</v>
      </c>
    </row>
    <row r="40" spans="1:17" ht="12" customHeight="1" x14ac:dyDescent="0.3">
      <c r="A40" s="23" t="s">
        <v>57</v>
      </c>
      <c r="B40" s="156">
        <f>IF(RES_hhdet_tes!B40=0,0,RES_hhdet_tes!B40/0.086*1000000/RES_hhdet_num!B40)</f>
        <v>675.69551373602462</v>
      </c>
      <c r="C40" s="156">
        <f>IF(RES_hhdet_tes!C40=0,0,RES_hhdet_tes!C40/0.086*1000000/RES_hhdet_num!C40)</f>
        <v>679.90945744460919</v>
      </c>
      <c r="D40" s="156">
        <f>IF(RES_hhdet_tes!D40=0,0,RES_hhdet_tes!D40/0.086*1000000/RES_hhdet_num!D40)</f>
        <v>699.79694081681896</v>
      </c>
      <c r="E40" s="156">
        <f>IF(RES_hhdet_tes!E40=0,0,RES_hhdet_tes!E40/0.086*1000000/RES_hhdet_num!E40)</f>
        <v>743.24856355329825</v>
      </c>
      <c r="F40" s="156">
        <f>IF(RES_hhdet_tes!F40=0,0,RES_hhdet_tes!F40/0.086*1000000/RES_hhdet_num!F40)</f>
        <v>756.98583508140416</v>
      </c>
      <c r="G40" s="156">
        <f>IF(RES_hhdet_tes!G40=0,0,RES_hhdet_tes!G40/0.086*1000000/RES_hhdet_num!G40)</f>
        <v>794.41561680196753</v>
      </c>
      <c r="H40" s="156">
        <f>IF(RES_hhdet_tes!H40=0,0,RES_hhdet_tes!H40/0.086*1000000/RES_hhdet_num!H40)</f>
        <v>789.35787526493073</v>
      </c>
      <c r="I40" s="156">
        <f>IF(RES_hhdet_tes!I40=0,0,RES_hhdet_tes!I40/0.086*1000000/RES_hhdet_num!I40)</f>
        <v>803.49845841777642</v>
      </c>
      <c r="J40" s="156">
        <f>IF(RES_hhdet_tes!J40=0,0,RES_hhdet_tes!J40/0.086*1000000/RES_hhdet_num!J40)</f>
        <v>788.65870528490973</v>
      </c>
      <c r="K40" s="156">
        <f>IF(RES_hhdet_tes!K40=0,0,RES_hhdet_tes!K40/0.086*1000000/RES_hhdet_num!K40)</f>
        <v>765.32930191015225</v>
      </c>
      <c r="L40" s="156">
        <f>IF(RES_hhdet_tes!L40=0,0,RES_hhdet_tes!L40/0.086*1000000/RES_hhdet_num!L40)</f>
        <v>850.76512315881234</v>
      </c>
      <c r="M40" s="156">
        <f>IF(RES_hhdet_tes!M40=0,0,RES_hhdet_tes!M40/0.086*1000000/RES_hhdet_num!M40)</f>
        <v>830.40436745214754</v>
      </c>
      <c r="N40" s="156">
        <f>IF(RES_hhdet_tes!N40=0,0,RES_hhdet_tes!N40/0.086*1000000/RES_hhdet_num!N40)</f>
        <v>811.12356299708711</v>
      </c>
      <c r="O40" s="156">
        <f>IF(RES_hhdet_tes!O40=0,0,RES_hhdet_tes!O40/0.086*1000000/RES_hhdet_num!O40)</f>
        <v>792.456335700203</v>
      </c>
      <c r="P40" s="156">
        <f>IF(RES_hhdet_tes!P40=0,0,RES_hhdet_tes!P40/0.086*1000000/RES_hhdet_num!P40)</f>
        <v>773.11339905497039</v>
      </c>
      <c r="Q40" s="156">
        <f>IF(RES_hhdet_tes!Q40=0,0,RES_hhdet_tes!Q40/0.086*1000000/RES_hhdet_num!Q40)</f>
        <v>780.76599172102499</v>
      </c>
    </row>
    <row r="41" spans="1:17" ht="12" customHeight="1" x14ac:dyDescent="0.3">
      <c r="A41" s="29" t="s">
        <v>140</v>
      </c>
      <c r="B41" s="57">
        <f>IF(RES_hhdet_tes!B41=0,0,RES_hhdet_tes!B41/0.086*1000000/RES_hhdet_num!B41)</f>
        <v>700.29594378808065</v>
      </c>
      <c r="C41" s="57">
        <f>IF(RES_hhdet_tes!C41=0,0,RES_hhdet_tes!C41/0.086*1000000/RES_hhdet_num!C41)</f>
        <v>734.26901528678297</v>
      </c>
      <c r="D41" s="57">
        <f>IF(RES_hhdet_tes!D41=0,0,RES_hhdet_tes!D41/0.086*1000000/RES_hhdet_num!D41)</f>
        <v>740.09097924988339</v>
      </c>
      <c r="E41" s="57">
        <f>IF(RES_hhdet_tes!E41=0,0,RES_hhdet_tes!E41/0.086*1000000/RES_hhdet_num!E41)</f>
        <v>755.05650665999701</v>
      </c>
      <c r="F41" s="57">
        <f>IF(RES_hhdet_tes!F41=0,0,RES_hhdet_tes!F41/0.086*1000000/RES_hhdet_num!F41)</f>
        <v>807.65368221257313</v>
      </c>
      <c r="G41" s="57">
        <f>IF(RES_hhdet_tes!G41=0,0,RES_hhdet_tes!G41/0.086*1000000/RES_hhdet_num!G41)</f>
        <v>784.25952096625724</v>
      </c>
      <c r="H41" s="57">
        <f>IF(RES_hhdet_tes!H41=0,0,RES_hhdet_tes!H41/0.086*1000000/RES_hhdet_num!H41)</f>
        <v>815.33677451913331</v>
      </c>
      <c r="I41" s="57">
        <f>IF(RES_hhdet_tes!I41=0,0,RES_hhdet_tes!I41/0.086*1000000/RES_hhdet_num!I41)</f>
        <v>801.00784822906451</v>
      </c>
      <c r="J41" s="57">
        <f>IF(RES_hhdet_tes!J41=0,0,RES_hhdet_tes!J41/0.086*1000000/RES_hhdet_num!J41)</f>
        <v>791.98735002029719</v>
      </c>
      <c r="K41" s="57">
        <f>IF(RES_hhdet_tes!K41=0,0,RES_hhdet_tes!K41/0.086*1000000/RES_hhdet_num!K41)</f>
        <v>795.78011327974855</v>
      </c>
      <c r="L41" s="57">
        <f>IF(RES_hhdet_tes!L41=0,0,RES_hhdet_tes!L41/0.086*1000000/RES_hhdet_num!L41)</f>
        <v>873.52790521257953</v>
      </c>
      <c r="M41" s="57">
        <f>IF(RES_hhdet_tes!M41=0,0,RES_hhdet_tes!M41/0.086*1000000/RES_hhdet_num!M41)</f>
        <v>839.57100367130272</v>
      </c>
      <c r="N41" s="57">
        <f>IF(RES_hhdet_tes!N41=0,0,RES_hhdet_tes!N41/0.086*1000000/RES_hhdet_num!N41)</f>
        <v>822.50845650888289</v>
      </c>
      <c r="O41" s="57">
        <f>IF(RES_hhdet_tes!O41=0,0,RES_hhdet_tes!O41/0.086*1000000/RES_hhdet_num!O41)</f>
        <v>818.54064096562786</v>
      </c>
      <c r="P41" s="57">
        <f>IF(RES_hhdet_tes!P41=0,0,RES_hhdet_tes!P41/0.086*1000000/RES_hhdet_num!P41)</f>
        <v>787.85413832293625</v>
      </c>
      <c r="Q41" s="57">
        <f>IF(RES_hhdet_tes!Q41=0,0,RES_hhdet_tes!Q41/0.086*1000000/RES_hhdet_num!Q41)</f>
        <v>822.94105887196611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>
        <f>SUM(B44,B47,B49,B58)</f>
        <v>9976.1623654752402</v>
      </c>
      <c r="C43" s="168">
        <f t="shared" ref="C43:Q43" si="6">SUM(C44,C47,C49,C58)</f>
        <v>10867.396919216597</v>
      </c>
      <c r="D43" s="168">
        <f t="shared" si="6"/>
        <v>10281.64040129251</v>
      </c>
      <c r="E43" s="168">
        <f t="shared" si="6"/>
        <v>10746.32230749808</v>
      </c>
      <c r="F43" s="168">
        <f t="shared" si="6"/>
        <v>10600.186347463126</v>
      </c>
      <c r="G43" s="168">
        <f t="shared" si="6"/>
        <v>10577.091305658581</v>
      </c>
      <c r="H43" s="168">
        <f t="shared" si="6"/>
        <v>10665.949423008626</v>
      </c>
      <c r="I43" s="168">
        <f t="shared" si="6"/>
        <v>9018.6996723863031</v>
      </c>
      <c r="J43" s="168">
        <f t="shared" si="6"/>
        <v>10424.722819140263</v>
      </c>
      <c r="K43" s="168">
        <f t="shared" si="6"/>
        <v>9845.1909574101373</v>
      </c>
      <c r="L43" s="168">
        <f t="shared" si="6"/>
        <v>10148.007381846835</v>
      </c>
      <c r="M43" s="168">
        <f t="shared" si="6"/>
        <v>9080.1009681063933</v>
      </c>
      <c r="N43" s="168">
        <f t="shared" si="6"/>
        <v>9517.5948279953045</v>
      </c>
      <c r="O43" s="168">
        <f t="shared" si="6"/>
        <v>9812.3470038717678</v>
      </c>
      <c r="P43" s="168">
        <f t="shared" si="6"/>
        <v>8561.1460013468004</v>
      </c>
      <c r="Q43" s="168">
        <f t="shared" si="6"/>
        <v>8901.4483111195277</v>
      </c>
    </row>
    <row r="44" spans="1:17" ht="12.9" customHeight="1" x14ac:dyDescent="0.3">
      <c r="A44" s="158" t="s">
        <v>65</v>
      </c>
      <c r="B44" s="157">
        <f t="shared" ref="B44:Q44" si="7">SUM(B45:B46)</f>
        <v>7689.7094537002158</v>
      </c>
      <c r="C44" s="157">
        <f t="shared" si="7"/>
        <v>8540.9606374848718</v>
      </c>
      <c r="D44" s="157">
        <f t="shared" si="7"/>
        <v>7946.4048860006242</v>
      </c>
      <c r="E44" s="157">
        <f t="shared" si="7"/>
        <v>8365.7946441821732</v>
      </c>
      <c r="F44" s="157">
        <f t="shared" si="7"/>
        <v>8199.34970459744</v>
      </c>
      <c r="G44" s="157">
        <f t="shared" si="7"/>
        <v>8178.9321080302125</v>
      </c>
      <c r="H44" s="157">
        <f t="shared" si="7"/>
        <v>8242.903212749623</v>
      </c>
      <c r="I44" s="157">
        <f t="shared" si="7"/>
        <v>6597.4941046656049</v>
      </c>
      <c r="J44" s="157">
        <f t="shared" si="7"/>
        <v>7976.7529440926864</v>
      </c>
      <c r="K44" s="157">
        <f t="shared" si="7"/>
        <v>7390.7785447367442</v>
      </c>
      <c r="L44" s="157">
        <f t="shared" si="7"/>
        <v>7654.2763925335903</v>
      </c>
      <c r="M44" s="157">
        <f t="shared" si="7"/>
        <v>6606.7636656536461</v>
      </c>
      <c r="N44" s="157">
        <f t="shared" si="7"/>
        <v>6984.0157516206527</v>
      </c>
      <c r="O44" s="157">
        <f t="shared" si="7"/>
        <v>7270.9243990970172</v>
      </c>
      <c r="P44" s="157">
        <f t="shared" si="7"/>
        <v>6061.5665576395359</v>
      </c>
      <c r="Q44" s="157">
        <f t="shared" si="7"/>
        <v>6380.3584722497662</v>
      </c>
    </row>
    <row r="45" spans="1:17" ht="12" customHeight="1" x14ac:dyDescent="0.3">
      <c r="A45" s="23" t="s">
        <v>166</v>
      </c>
      <c r="B45" s="156">
        <f>IF(RES_hhdet_tes!B45=0,0,RES_hhdet_tes!B45/0.086*1000000/RES_hhdet_num!B$43)</f>
        <v>7499.6002520276943</v>
      </c>
      <c r="C45" s="156">
        <f>IF(RES_hhdet_tes!C45=0,0,RES_hhdet_tes!C45/0.086*1000000/RES_hhdet_num!C$43)</f>
        <v>8331.9554538172069</v>
      </c>
      <c r="D45" s="156">
        <f>IF(RES_hhdet_tes!D45=0,0,RES_hhdet_tes!D45/0.086*1000000/RES_hhdet_num!D$43)</f>
        <v>7734.8064363496533</v>
      </c>
      <c r="E45" s="156">
        <f>IF(RES_hhdet_tes!E45=0,0,RES_hhdet_tes!E45/0.086*1000000/RES_hhdet_num!E$43)</f>
        <v>8140.4070425431</v>
      </c>
      <c r="F45" s="156">
        <f>IF(RES_hhdet_tes!F45=0,0,RES_hhdet_tes!F45/0.086*1000000/RES_hhdet_num!F$43)</f>
        <v>7961.6327913959176</v>
      </c>
      <c r="G45" s="156">
        <f>IF(RES_hhdet_tes!G45=0,0,RES_hhdet_tes!G45/0.086*1000000/RES_hhdet_num!G$43)</f>
        <v>7962.7508813667946</v>
      </c>
      <c r="H45" s="156">
        <f>IF(RES_hhdet_tes!H45=0,0,RES_hhdet_tes!H45/0.086*1000000/RES_hhdet_num!H$43)</f>
        <v>8029.627001096369</v>
      </c>
      <c r="I45" s="156">
        <f>IF(RES_hhdet_tes!I45=0,0,RES_hhdet_tes!I45/0.086*1000000/RES_hhdet_num!I$43)</f>
        <v>6401.111072566574</v>
      </c>
      <c r="J45" s="156">
        <f>IF(RES_hhdet_tes!J45=0,0,RES_hhdet_tes!J45/0.086*1000000/RES_hhdet_num!J$43)</f>
        <v>7800.3116677346252</v>
      </c>
      <c r="K45" s="156">
        <f>IF(RES_hhdet_tes!K45=0,0,RES_hhdet_tes!K45/0.086*1000000/RES_hhdet_num!K$43)</f>
        <v>7230.2150463532926</v>
      </c>
      <c r="L45" s="156">
        <f>IF(RES_hhdet_tes!L45=0,0,RES_hhdet_tes!L45/0.086*1000000/RES_hhdet_num!L$43)</f>
        <v>7457.6911545098419</v>
      </c>
      <c r="M45" s="156">
        <f>IF(RES_hhdet_tes!M45=0,0,RES_hhdet_tes!M45/0.086*1000000/RES_hhdet_num!M$43)</f>
        <v>6440.4302065157208</v>
      </c>
      <c r="N45" s="156">
        <f>IF(RES_hhdet_tes!N45=0,0,RES_hhdet_tes!N45/0.086*1000000/RES_hhdet_num!N$43)</f>
        <v>6772.2758636137787</v>
      </c>
      <c r="O45" s="156">
        <f>IF(RES_hhdet_tes!O45=0,0,RES_hhdet_tes!O45/0.086*1000000/RES_hhdet_num!O$43)</f>
        <v>7054.2958338321068</v>
      </c>
      <c r="P45" s="156">
        <f>IF(RES_hhdet_tes!P45=0,0,RES_hhdet_tes!P45/0.086*1000000/RES_hhdet_num!P$43)</f>
        <v>5886.9727631700562</v>
      </c>
      <c r="Q45" s="156">
        <f>IF(RES_hhdet_tes!Q45=0,0,RES_hhdet_tes!Q45/0.086*1000000/RES_hhdet_num!Q$43)</f>
        <v>6189.0129435508288</v>
      </c>
    </row>
    <row r="46" spans="1:17" ht="12" customHeight="1" x14ac:dyDescent="0.3">
      <c r="A46" s="23" t="s">
        <v>60</v>
      </c>
      <c r="B46" s="156">
        <f>IF(RES_hhdet_tes!B46=0,0,RES_hhdet_tes!B46/0.086*1000000/RES_hhdet_num!B$43)</f>
        <v>190.10920167252169</v>
      </c>
      <c r="C46" s="156">
        <f>IF(RES_hhdet_tes!C46=0,0,RES_hhdet_tes!C46/0.086*1000000/RES_hhdet_num!C$43)</f>
        <v>209.00518366766411</v>
      </c>
      <c r="D46" s="156">
        <f>IF(RES_hhdet_tes!D46=0,0,RES_hhdet_tes!D46/0.086*1000000/RES_hhdet_num!D$43)</f>
        <v>211.59844965097088</v>
      </c>
      <c r="E46" s="156">
        <f>IF(RES_hhdet_tes!E46=0,0,RES_hhdet_tes!E46/0.086*1000000/RES_hhdet_num!E$43)</f>
        <v>225.38760163907247</v>
      </c>
      <c r="F46" s="156">
        <f>IF(RES_hhdet_tes!F46=0,0,RES_hhdet_tes!F46/0.086*1000000/RES_hhdet_num!F$43)</f>
        <v>237.71691320152269</v>
      </c>
      <c r="G46" s="156">
        <f>IF(RES_hhdet_tes!G46=0,0,RES_hhdet_tes!G46/0.086*1000000/RES_hhdet_num!G$43)</f>
        <v>216.18122666341816</v>
      </c>
      <c r="H46" s="156">
        <f>IF(RES_hhdet_tes!H46=0,0,RES_hhdet_tes!H46/0.086*1000000/RES_hhdet_num!H$43)</f>
        <v>213.27621165325465</v>
      </c>
      <c r="I46" s="156">
        <f>IF(RES_hhdet_tes!I46=0,0,RES_hhdet_tes!I46/0.086*1000000/RES_hhdet_num!I$43)</f>
        <v>196.38303209903074</v>
      </c>
      <c r="J46" s="156">
        <f>IF(RES_hhdet_tes!J46=0,0,RES_hhdet_tes!J46/0.086*1000000/RES_hhdet_num!J$43)</f>
        <v>176.4412763580608</v>
      </c>
      <c r="K46" s="156">
        <f>IF(RES_hhdet_tes!K46=0,0,RES_hhdet_tes!K46/0.086*1000000/RES_hhdet_num!K$43)</f>
        <v>160.56349838345125</v>
      </c>
      <c r="L46" s="156">
        <f>IF(RES_hhdet_tes!L46=0,0,RES_hhdet_tes!L46/0.086*1000000/RES_hhdet_num!L$43)</f>
        <v>196.58523802374825</v>
      </c>
      <c r="M46" s="156">
        <f>IF(RES_hhdet_tes!M46=0,0,RES_hhdet_tes!M46/0.086*1000000/RES_hhdet_num!M$43)</f>
        <v>166.33345913792499</v>
      </c>
      <c r="N46" s="156">
        <f>IF(RES_hhdet_tes!N46=0,0,RES_hhdet_tes!N46/0.086*1000000/RES_hhdet_num!N$43)</f>
        <v>211.73988800687397</v>
      </c>
      <c r="O46" s="156">
        <f>IF(RES_hhdet_tes!O46=0,0,RES_hhdet_tes!O46/0.086*1000000/RES_hhdet_num!O$43)</f>
        <v>216.62856526491066</v>
      </c>
      <c r="P46" s="156">
        <f>IF(RES_hhdet_tes!P46=0,0,RES_hhdet_tes!P46/0.086*1000000/RES_hhdet_num!P$43)</f>
        <v>174.59379446947966</v>
      </c>
      <c r="Q46" s="156">
        <f>IF(RES_hhdet_tes!Q46=0,0,RES_hhdet_tes!Q46/0.086*1000000/RES_hhdet_num!Q$43)</f>
        <v>191.3455286989371</v>
      </c>
    </row>
    <row r="47" spans="1:17" ht="12.9" customHeight="1" x14ac:dyDescent="0.3">
      <c r="A47" s="158" t="s">
        <v>112</v>
      </c>
      <c r="B47" s="157">
        <f t="shared" ref="B47:Q47" si="8">B48</f>
        <v>68.065831453943701</v>
      </c>
      <c r="C47" s="157">
        <f t="shared" si="8"/>
        <v>77.884141862480064</v>
      </c>
      <c r="D47" s="157">
        <f t="shared" si="8"/>
        <v>86.474293018310291</v>
      </c>
      <c r="E47" s="157">
        <f t="shared" si="8"/>
        <v>90.508345475278446</v>
      </c>
      <c r="F47" s="157">
        <f t="shared" si="8"/>
        <v>102.76983758220167</v>
      </c>
      <c r="G47" s="157">
        <f t="shared" si="8"/>
        <v>112.4317395663344</v>
      </c>
      <c r="H47" s="157">
        <f t="shared" si="8"/>
        <v>123.93125109524175</v>
      </c>
      <c r="I47" s="157">
        <f t="shared" si="8"/>
        <v>132.82153386546429</v>
      </c>
      <c r="J47" s="157">
        <f t="shared" si="8"/>
        <v>148.39585960228194</v>
      </c>
      <c r="K47" s="157">
        <f t="shared" si="8"/>
        <v>162.93425573477674</v>
      </c>
      <c r="L47" s="157">
        <f t="shared" si="8"/>
        <v>171.83129037437283</v>
      </c>
      <c r="M47" s="157">
        <f t="shared" si="8"/>
        <v>182.6306731547127</v>
      </c>
      <c r="N47" s="157">
        <f t="shared" si="8"/>
        <v>181.26848808373038</v>
      </c>
      <c r="O47" s="157">
        <f t="shared" si="8"/>
        <v>174.7259841763582</v>
      </c>
      <c r="P47" s="157">
        <f t="shared" si="8"/>
        <v>177.70444057667763</v>
      </c>
      <c r="Q47" s="157">
        <f t="shared" si="8"/>
        <v>192.09503465044688</v>
      </c>
    </row>
    <row r="48" spans="1:17" ht="12" customHeight="1" x14ac:dyDescent="0.3">
      <c r="A48" s="23" t="s">
        <v>60</v>
      </c>
      <c r="B48" s="156">
        <f>IF(RES_hhdet_tes!B48=0,0,RES_hhdet_tes!B48/0.086*1000000/RES_hhdet_num!B$43)</f>
        <v>68.065831453943701</v>
      </c>
      <c r="C48" s="156">
        <f>IF(RES_hhdet_tes!C48=0,0,RES_hhdet_tes!C48/0.086*1000000/RES_hhdet_num!C$43)</f>
        <v>77.884141862480064</v>
      </c>
      <c r="D48" s="156">
        <f>IF(RES_hhdet_tes!D48=0,0,RES_hhdet_tes!D48/0.086*1000000/RES_hhdet_num!D$43)</f>
        <v>86.474293018310291</v>
      </c>
      <c r="E48" s="156">
        <f>IF(RES_hhdet_tes!E48=0,0,RES_hhdet_tes!E48/0.086*1000000/RES_hhdet_num!E$43)</f>
        <v>90.508345475278446</v>
      </c>
      <c r="F48" s="156">
        <f>IF(RES_hhdet_tes!F48=0,0,RES_hhdet_tes!F48/0.086*1000000/RES_hhdet_num!F$43)</f>
        <v>102.76983758220167</v>
      </c>
      <c r="G48" s="156">
        <f>IF(RES_hhdet_tes!G48=0,0,RES_hhdet_tes!G48/0.086*1000000/RES_hhdet_num!G$43)</f>
        <v>112.4317395663344</v>
      </c>
      <c r="H48" s="156">
        <f>IF(RES_hhdet_tes!H48=0,0,RES_hhdet_tes!H48/0.086*1000000/RES_hhdet_num!H$43)</f>
        <v>123.93125109524175</v>
      </c>
      <c r="I48" s="156">
        <f>IF(RES_hhdet_tes!I48=0,0,RES_hhdet_tes!I48/0.086*1000000/RES_hhdet_num!I$43)</f>
        <v>132.82153386546429</v>
      </c>
      <c r="J48" s="156">
        <f>IF(RES_hhdet_tes!J48=0,0,RES_hhdet_tes!J48/0.086*1000000/RES_hhdet_num!J$43)</f>
        <v>148.39585960228194</v>
      </c>
      <c r="K48" s="156">
        <f>IF(RES_hhdet_tes!K48=0,0,RES_hhdet_tes!K48/0.086*1000000/RES_hhdet_num!K$43)</f>
        <v>162.93425573477674</v>
      </c>
      <c r="L48" s="156">
        <f>IF(RES_hhdet_tes!L48=0,0,RES_hhdet_tes!L48/0.086*1000000/RES_hhdet_num!L$43)</f>
        <v>171.83129037437283</v>
      </c>
      <c r="M48" s="156">
        <f>IF(RES_hhdet_tes!M48=0,0,RES_hhdet_tes!M48/0.086*1000000/RES_hhdet_num!M$43)</f>
        <v>182.6306731547127</v>
      </c>
      <c r="N48" s="156">
        <f>IF(RES_hhdet_tes!N48=0,0,RES_hhdet_tes!N48/0.086*1000000/RES_hhdet_num!N$43)</f>
        <v>181.26848808373038</v>
      </c>
      <c r="O48" s="156">
        <f>IF(RES_hhdet_tes!O48=0,0,RES_hhdet_tes!O48/0.086*1000000/RES_hhdet_num!O$43)</f>
        <v>174.7259841763582</v>
      </c>
      <c r="P48" s="156">
        <f>IF(RES_hhdet_tes!P48=0,0,RES_hhdet_tes!P48/0.086*1000000/RES_hhdet_num!P$43)</f>
        <v>177.70444057667763</v>
      </c>
      <c r="Q48" s="156">
        <f>IF(RES_hhdet_tes!Q48=0,0,RES_hhdet_tes!Q48/0.086*1000000/RES_hhdet_num!Q$43)</f>
        <v>192.09503465044688</v>
      </c>
    </row>
    <row r="49" spans="1:17" ht="12" customHeight="1" x14ac:dyDescent="0.3">
      <c r="A49" s="158" t="s">
        <v>63</v>
      </c>
      <c r="B49" s="157">
        <f>IF(RES_hhdet_tes!B49=0,0,RES_hhdet_tes!B49/0.086*1000000/RES_hhdet_num!B$43)</f>
        <v>1523.5246499086745</v>
      </c>
      <c r="C49" s="157">
        <f>IF(RES_hhdet_tes!C49=0,0,RES_hhdet_tes!C49/0.086*1000000/RES_hhdet_num!C$43)</f>
        <v>1546.9062678605362</v>
      </c>
      <c r="D49" s="157">
        <f>IF(RES_hhdet_tes!D49=0,0,RES_hhdet_tes!D49/0.086*1000000/RES_hhdet_num!D$43)</f>
        <v>1531.0418044339058</v>
      </c>
      <c r="E49" s="157">
        <f>IF(RES_hhdet_tes!E49=0,0,RES_hhdet_tes!E49/0.086*1000000/RES_hhdet_num!E$43)</f>
        <v>1554.5277231972434</v>
      </c>
      <c r="F49" s="157">
        <f>IF(RES_hhdet_tes!F49=0,0,RES_hhdet_tes!F49/0.086*1000000/RES_hhdet_num!F$43)</f>
        <v>1558.2632298848423</v>
      </c>
      <c r="G49" s="157">
        <f>IF(RES_hhdet_tes!G49=0,0,RES_hhdet_tes!G49/0.086*1000000/RES_hhdet_num!G$43)</f>
        <v>1543.3474266690755</v>
      </c>
      <c r="H49" s="157">
        <f>IF(RES_hhdet_tes!H49=0,0,RES_hhdet_tes!H49/0.086*1000000/RES_hhdet_num!H$43)</f>
        <v>1547.4246735657325</v>
      </c>
      <c r="I49" s="157">
        <f>IF(RES_hhdet_tes!I49=0,0,RES_hhdet_tes!I49/0.086*1000000/RES_hhdet_num!I$43)</f>
        <v>1530.8202245553889</v>
      </c>
      <c r="J49" s="157">
        <f>IF(RES_hhdet_tes!J49=0,0,RES_hhdet_tes!J49/0.086*1000000/RES_hhdet_num!J$43)</f>
        <v>1540.2868155415149</v>
      </c>
      <c r="K49" s="157">
        <f>IF(RES_hhdet_tes!K49=0,0,RES_hhdet_tes!K49/0.086*1000000/RES_hhdet_num!K$43)</f>
        <v>1535.4119702150142</v>
      </c>
      <c r="L49" s="157">
        <f>IF(RES_hhdet_tes!L49=0,0,RES_hhdet_tes!L49/0.086*1000000/RES_hhdet_num!L$43)</f>
        <v>1545.0173003043767</v>
      </c>
      <c r="M49" s="157">
        <f>IF(RES_hhdet_tes!M49=0,0,RES_hhdet_tes!M49/0.086*1000000/RES_hhdet_num!M$43)</f>
        <v>1529.8061890747824</v>
      </c>
      <c r="N49" s="157">
        <f>IF(RES_hhdet_tes!N49=0,0,RES_hhdet_tes!N49/0.086*1000000/RES_hhdet_num!N$43)</f>
        <v>1566.7104210073435</v>
      </c>
      <c r="O49" s="157">
        <f>IF(RES_hhdet_tes!O49=0,0,RES_hhdet_tes!O49/0.086*1000000/RES_hhdet_num!O$43)</f>
        <v>1577.8423051753034</v>
      </c>
      <c r="P49" s="157">
        <f>IF(RES_hhdet_tes!P49=0,0,RES_hhdet_tes!P49/0.086*1000000/RES_hhdet_num!P$43)</f>
        <v>1552.7413307633317</v>
      </c>
      <c r="Q49" s="157">
        <f>IF(RES_hhdet_tes!Q49=0,0,RES_hhdet_tes!Q49/0.086*1000000/RES_hhdet_num!Q$43)</f>
        <v>1542.835971788006</v>
      </c>
    </row>
    <row r="50" spans="1:17" ht="12" customHeight="1" x14ac:dyDescent="0.3">
      <c r="A50" s="167" t="s">
        <v>165</v>
      </c>
      <c r="B50" s="132">
        <f>IF(RES_hhdet_tes!B50=0,0,RES_hhdet_tes!B50/0.086*1000000/RES_hhdet_num!B50)</f>
        <v>1511.2087123687284</v>
      </c>
      <c r="C50" s="132">
        <f>IF(RES_hhdet_tes!C50=0,0,RES_hhdet_tes!C50/0.086*1000000/RES_hhdet_num!C50)</f>
        <v>1537.3631428295166</v>
      </c>
      <c r="D50" s="132">
        <f>IF(RES_hhdet_tes!D50=0,0,RES_hhdet_tes!D50/0.086*1000000/RES_hhdet_num!D50)</f>
        <v>1499.0067668986421</v>
      </c>
      <c r="E50" s="132">
        <f>IF(RES_hhdet_tes!E50=0,0,RES_hhdet_tes!E50/0.086*1000000/RES_hhdet_num!E50)</f>
        <v>1518.70229823407</v>
      </c>
      <c r="F50" s="132">
        <f>IF(RES_hhdet_tes!F50=0,0,RES_hhdet_tes!F50/0.086*1000000/RES_hhdet_num!F50)</f>
        <v>1513.3151960557971</v>
      </c>
      <c r="G50" s="132">
        <f>IF(RES_hhdet_tes!G50=0,0,RES_hhdet_tes!G50/0.086*1000000/RES_hhdet_num!G50)</f>
        <v>1509.006916655539</v>
      </c>
      <c r="H50" s="132">
        <f>IF(RES_hhdet_tes!H50=0,0,RES_hhdet_tes!H50/0.086*1000000/RES_hhdet_num!H50)</f>
        <v>1510.7023002522492</v>
      </c>
      <c r="I50" s="132">
        <f>IF(RES_hhdet_tes!I50=0,0,RES_hhdet_tes!I50/0.086*1000000/RES_hhdet_num!I50)</f>
        <v>1488.5894482398703</v>
      </c>
      <c r="J50" s="132">
        <f>IF(RES_hhdet_tes!J50=0,0,RES_hhdet_tes!J50/0.086*1000000/RES_hhdet_num!J50)</f>
        <v>1509.6348670537559</v>
      </c>
      <c r="K50" s="132">
        <f>IF(RES_hhdet_tes!K50=0,0,RES_hhdet_tes!K50/0.086*1000000/RES_hhdet_num!K50)</f>
        <v>1511.7951970898464</v>
      </c>
      <c r="L50" s="132">
        <f>IF(RES_hhdet_tes!L50=0,0,RES_hhdet_tes!L50/0.086*1000000/RES_hhdet_num!L50)</f>
        <v>1495.0168522056117</v>
      </c>
      <c r="M50" s="132">
        <f>IF(RES_hhdet_tes!M50=0,0,RES_hhdet_tes!M50/0.086*1000000/RES_hhdet_num!M50)</f>
        <v>1496.7903925724686</v>
      </c>
      <c r="N50" s="132">
        <f>IF(RES_hhdet_tes!N50=0,0,RES_hhdet_tes!N50/0.086*1000000/RES_hhdet_num!N50)</f>
        <v>1514.6845549587829</v>
      </c>
      <c r="O50" s="132">
        <f>IF(RES_hhdet_tes!O50=0,0,RES_hhdet_tes!O50/0.086*1000000/RES_hhdet_num!O50)</f>
        <v>1525.3417066679897</v>
      </c>
      <c r="P50" s="132">
        <f>IF(RES_hhdet_tes!P50=0,0,RES_hhdet_tes!P50/0.086*1000000/RES_hhdet_num!P50)</f>
        <v>1519.9585888525412</v>
      </c>
      <c r="Q50" s="132">
        <f>IF(RES_hhdet_tes!Q50=0,0,RES_hhdet_tes!Q50/0.086*1000000/RES_hhdet_num!Q50)</f>
        <v>1502.1501021444074</v>
      </c>
    </row>
    <row r="51" spans="1:17" ht="12" customHeight="1" x14ac:dyDescent="0.3">
      <c r="A51" s="167" t="s">
        <v>164</v>
      </c>
      <c r="B51" s="132">
        <f>IF(RES_hhdet_tes!B51=0,0,RES_hhdet_tes!B51/0.086*1000000/RES_hhdet_num!B51)</f>
        <v>1446.6205785737366</v>
      </c>
      <c r="C51" s="132">
        <f>IF(RES_hhdet_tes!C51=0,0,RES_hhdet_tes!C51/0.086*1000000/RES_hhdet_num!C51)</f>
        <v>1468.8006659452083</v>
      </c>
      <c r="D51" s="132">
        <f>IF(RES_hhdet_tes!D51=0,0,RES_hhdet_tes!D51/0.086*1000000/RES_hhdet_num!D51)</f>
        <v>1466.9246287719852</v>
      </c>
      <c r="E51" s="132">
        <f>IF(RES_hhdet_tes!E51=0,0,RES_hhdet_tes!E51/0.086*1000000/RES_hhdet_num!E51)</f>
        <v>1500.0993701610005</v>
      </c>
      <c r="F51" s="132">
        <f>IF(RES_hhdet_tes!F51=0,0,RES_hhdet_tes!F51/0.086*1000000/RES_hhdet_num!F51)</f>
        <v>1502.628009005897</v>
      </c>
      <c r="G51" s="132">
        <f>IF(RES_hhdet_tes!G51=0,0,RES_hhdet_tes!G51/0.086*1000000/RES_hhdet_num!G51)</f>
        <v>1509.0620065257006</v>
      </c>
      <c r="H51" s="132">
        <f>IF(RES_hhdet_tes!H51=0,0,RES_hhdet_tes!H51/0.086*1000000/RES_hhdet_num!H51)</f>
        <v>1515.4926095177152</v>
      </c>
      <c r="I51" s="132">
        <f>IF(RES_hhdet_tes!I51=0,0,RES_hhdet_tes!I51/0.086*1000000/RES_hhdet_num!I51)</f>
        <v>1478.0825978347216</v>
      </c>
      <c r="J51" s="132">
        <f>IF(RES_hhdet_tes!J51=0,0,RES_hhdet_tes!J51/0.086*1000000/RES_hhdet_num!J51)</f>
        <v>1498.5077845351559</v>
      </c>
      <c r="K51" s="132">
        <f>IF(RES_hhdet_tes!K51=0,0,RES_hhdet_tes!K51/0.086*1000000/RES_hhdet_num!K51)</f>
        <v>1502.7076748891645</v>
      </c>
      <c r="L51" s="132">
        <f>IF(RES_hhdet_tes!L51=0,0,RES_hhdet_tes!L51/0.086*1000000/RES_hhdet_num!L51)</f>
        <v>1526.9969802690066</v>
      </c>
      <c r="M51" s="132">
        <f>IF(RES_hhdet_tes!M51=0,0,RES_hhdet_tes!M51/0.086*1000000/RES_hhdet_num!M51)</f>
        <v>1516.1022077895786</v>
      </c>
      <c r="N51" s="132">
        <f>IF(RES_hhdet_tes!N51=0,0,RES_hhdet_tes!N51/0.086*1000000/RES_hhdet_num!N51)</f>
        <v>1529.3218895816628</v>
      </c>
      <c r="O51" s="132">
        <f>IF(RES_hhdet_tes!O51=0,0,RES_hhdet_tes!O51/0.086*1000000/RES_hhdet_num!O51)</f>
        <v>1540.6965309247444</v>
      </c>
      <c r="P51" s="132">
        <f>IF(RES_hhdet_tes!P51=0,0,RES_hhdet_tes!P51/0.086*1000000/RES_hhdet_num!P51)</f>
        <v>1531.8505447777184</v>
      </c>
      <c r="Q51" s="132">
        <f>IF(RES_hhdet_tes!Q51=0,0,RES_hhdet_tes!Q51/0.086*1000000/RES_hhdet_num!Q51)</f>
        <v>1512.1316628087848</v>
      </c>
    </row>
    <row r="52" spans="1:17" ht="12" customHeight="1" x14ac:dyDescent="0.3">
      <c r="A52" s="166" t="s">
        <v>163</v>
      </c>
      <c r="B52" s="165">
        <f>IF(RES_hhdet_tes!B52=0,0,RES_hhdet_tes!B52/0.086*1000000/RES_hhdet_num!B51)</f>
        <v>878.79821175943232</v>
      </c>
      <c r="C52" s="165">
        <f>IF(RES_hhdet_tes!C52=0,0,RES_hhdet_tes!C52/0.086*1000000/RES_hhdet_num!C51)</f>
        <v>912.7963536747742</v>
      </c>
      <c r="D52" s="165">
        <f>IF(RES_hhdet_tes!D52=0,0,RES_hhdet_tes!D52/0.086*1000000/RES_hhdet_num!D51)</f>
        <v>918.78037628950074</v>
      </c>
      <c r="E52" s="165">
        <f>IF(RES_hhdet_tes!E52=0,0,RES_hhdet_tes!E52/0.086*1000000/RES_hhdet_num!E51)</f>
        <v>964.05257617057123</v>
      </c>
      <c r="F52" s="165">
        <f>IF(RES_hhdet_tes!F52=0,0,RES_hhdet_tes!F52/0.086*1000000/RES_hhdet_num!F51)</f>
        <v>949.60722172532792</v>
      </c>
      <c r="G52" s="165">
        <f>IF(RES_hhdet_tes!G52=0,0,RES_hhdet_tes!G52/0.086*1000000/RES_hhdet_num!G51)</f>
        <v>970.14400118474907</v>
      </c>
      <c r="H52" s="165">
        <f>IF(RES_hhdet_tes!H52=0,0,RES_hhdet_tes!H52/0.086*1000000/RES_hhdet_num!H51)</f>
        <v>981.71514752985274</v>
      </c>
      <c r="I52" s="165">
        <f>IF(RES_hhdet_tes!I52=0,0,RES_hhdet_tes!I52/0.086*1000000/RES_hhdet_num!I51)</f>
        <v>921.01197447609059</v>
      </c>
      <c r="J52" s="165">
        <f>IF(RES_hhdet_tes!J52=0,0,RES_hhdet_tes!J52/0.086*1000000/RES_hhdet_num!J51)</f>
        <v>952.83928700481204</v>
      </c>
      <c r="K52" s="165">
        <f>IF(RES_hhdet_tes!K52=0,0,RES_hhdet_tes!K52/0.086*1000000/RES_hhdet_num!K51)</f>
        <v>949.50584574698928</v>
      </c>
      <c r="L52" s="165">
        <f>IF(RES_hhdet_tes!L52=0,0,RES_hhdet_tes!L52/0.086*1000000/RES_hhdet_num!L51)</f>
        <v>959.92454721464298</v>
      </c>
      <c r="M52" s="165">
        <f>IF(RES_hhdet_tes!M52=0,0,RES_hhdet_tes!M52/0.086*1000000/RES_hhdet_num!M51)</f>
        <v>967.57329243764786</v>
      </c>
      <c r="N52" s="165">
        <f>IF(RES_hhdet_tes!N52=0,0,RES_hhdet_tes!N52/0.086*1000000/RES_hhdet_num!N51)</f>
        <v>980.24274083244893</v>
      </c>
      <c r="O52" s="165">
        <f>IF(RES_hhdet_tes!O52=0,0,RES_hhdet_tes!O52/0.086*1000000/RES_hhdet_num!O51)</f>
        <v>1005.7980902647483</v>
      </c>
      <c r="P52" s="165">
        <f>IF(RES_hhdet_tes!P52=0,0,RES_hhdet_tes!P52/0.086*1000000/RES_hhdet_num!P51)</f>
        <v>986.40007521765028</v>
      </c>
      <c r="Q52" s="165">
        <f>IF(RES_hhdet_tes!Q52=0,0,RES_hhdet_tes!Q52/0.086*1000000/RES_hhdet_num!Q51)</f>
        <v>962.4540792744599</v>
      </c>
    </row>
    <row r="53" spans="1:17" ht="12" customHeight="1" x14ac:dyDescent="0.3">
      <c r="A53" s="147" t="s">
        <v>59</v>
      </c>
      <c r="B53" s="164">
        <f>IF(RES_hhdet_tes!B53=0,0,RES_hhdet_tes!B53/0.086*1000000/RES_hhdet_num!B51)</f>
        <v>567.82236681430436</v>
      </c>
      <c r="C53" s="164">
        <f>IF(RES_hhdet_tes!C53=0,0,RES_hhdet_tes!C53/0.086*1000000/RES_hhdet_num!C51)</f>
        <v>556.00431227043418</v>
      </c>
      <c r="D53" s="164">
        <f>IF(RES_hhdet_tes!D53=0,0,RES_hhdet_tes!D53/0.086*1000000/RES_hhdet_num!D51)</f>
        <v>548.14425248248449</v>
      </c>
      <c r="E53" s="164">
        <f>IF(RES_hhdet_tes!E53=0,0,RES_hhdet_tes!E53/0.086*1000000/RES_hhdet_num!E51)</f>
        <v>536.04679399042925</v>
      </c>
      <c r="F53" s="164">
        <f>IF(RES_hhdet_tes!F53=0,0,RES_hhdet_tes!F53/0.086*1000000/RES_hhdet_num!F51)</f>
        <v>553.02078728056904</v>
      </c>
      <c r="G53" s="164">
        <f>IF(RES_hhdet_tes!G53=0,0,RES_hhdet_tes!G53/0.086*1000000/RES_hhdet_num!G51)</f>
        <v>538.91800534095137</v>
      </c>
      <c r="H53" s="164">
        <f>IF(RES_hhdet_tes!H53=0,0,RES_hhdet_tes!H53/0.086*1000000/RES_hhdet_num!H51)</f>
        <v>533.77746198786235</v>
      </c>
      <c r="I53" s="164">
        <f>IF(RES_hhdet_tes!I53=0,0,RES_hhdet_tes!I53/0.086*1000000/RES_hhdet_num!I51)</f>
        <v>557.07062335863088</v>
      </c>
      <c r="J53" s="164">
        <f>IF(RES_hhdet_tes!J53=0,0,RES_hhdet_tes!J53/0.086*1000000/RES_hhdet_num!J51)</f>
        <v>545.6684975303441</v>
      </c>
      <c r="K53" s="164">
        <f>IF(RES_hhdet_tes!K53=0,0,RES_hhdet_tes!K53/0.086*1000000/RES_hhdet_num!K51)</f>
        <v>553.20182914217503</v>
      </c>
      <c r="L53" s="164">
        <f>IF(RES_hhdet_tes!L53=0,0,RES_hhdet_tes!L53/0.086*1000000/RES_hhdet_num!L51)</f>
        <v>567.07243305436373</v>
      </c>
      <c r="M53" s="164">
        <f>IF(RES_hhdet_tes!M53=0,0,RES_hhdet_tes!M53/0.086*1000000/RES_hhdet_num!M51)</f>
        <v>548.52891535193066</v>
      </c>
      <c r="N53" s="164">
        <f>IF(RES_hhdet_tes!N53=0,0,RES_hhdet_tes!N53/0.086*1000000/RES_hhdet_num!N51)</f>
        <v>549.07914874921426</v>
      </c>
      <c r="O53" s="164">
        <f>IF(RES_hhdet_tes!O53=0,0,RES_hhdet_tes!O53/0.086*1000000/RES_hhdet_num!O51)</f>
        <v>534.89844065999614</v>
      </c>
      <c r="P53" s="164">
        <f>IF(RES_hhdet_tes!P53=0,0,RES_hhdet_tes!P53/0.086*1000000/RES_hhdet_num!P51)</f>
        <v>545.45046956006843</v>
      </c>
      <c r="Q53" s="164">
        <f>IF(RES_hhdet_tes!Q53=0,0,RES_hhdet_tes!Q53/0.086*1000000/RES_hhdet_num!Q51)</f>
        <v>549.67758353432475</v>
      </c>
    </row>
    <row r="54" spans="1:17" ht="12" customHeight="1" x14ac:dyDescent="0.3">
      <c r="A54" s="163" t="s">
        <v>142</v>
      </c>
      <c r="B54" s="162">
        <f>IF(RES_hhdet_tes!B54=0,0,RES_hhdet_tes!B54/0.086*1000000/RES_hhdet_num!B54)</f>
        <v>1569.40969728704</v>
      </c>
      <c r="C54" s="162">
        <f>IF(RES_hhdet_tes!C54=0,0,RES_hhdet_tes!C54/0.086*1000000/RES_hhdet_num!C54)</f>
        <v>1595.5849842930736</v>
      </c>
      <c r="D54" s="162">
        <f>IF(RES_hhdet_tes!D54=0,0,RES_hhdet_tes!D54/0.086*1000000/RES_hhdet_num!D54)</f>
        <v>1620.5634980489399</v>
      </c>
      <c r="E54" s="162">
        <f>IF(RES_hhdet_tes!E54=0,0,RES_hhdet_tes!E54/0.086*1000000/RES_hhdet_num!E54)</f>
        <v>1659.3443698594399</v>
      </c>
      <c r="F54" s="162">
        <f>IF(RES_hhdet_tes!F54=0,0,RES_hhdet_tes!F54/0.086*1000000/RES_hhdet_num!F54)</f>
        <v>1687.9556043602981</v>
      </c>
      <c r="G54" s="162">
        <f>IF(RES_hhdet_tes!G54=0,0,RES_hhdet_tes!G54/0.086*1000000/RES_hhdet_num!G54)</f>
        <v>1649.1842538011254</v>
      </c>
      <c r="H54" s="162">
        <f>IF(RES_hhdet_tes!H54=0,0,RES_hhdet_tes!H54/0.086*1000000/RES_hhdet_num!H54)</f>
        <v>1675.2412086608676</v>
      </c>
      <c r="I54" s="162">
        <f>IF(RES_hhdet_tes!I54=0,0,RES_hhdet_tes!I54/0.086*1000000/RES_hhdet_num!I54)</f>
        <v>1658.0180074519376</v>
      </c>
      <c r="J54" s="162">
        <f>IF(RES_hhdet_tes!J54=0,0,RES_hhdet_tes!J54/0.086*1000000/RES_hhdet_num!J54)</f>
        <v>1690.8917577795223</v>
      </c>
      <c r="K54" s="162">
        <f>IF(RES_hhdet_tes!K54=0,0,RES_hhdet_tes!K54/0.086*1000000/RES_hhdet_num!K54)</f>
        <v>1639.4153265892958</v>
      </c>
      <c r="L54" s="162">
        <f>IF(RES_hhdet_tes!L54=0,0,RES_hhdet_tes!L54/0.086*1000000/RES_hhdet_num!L54)</f>
        <v>1731.9274871714408</v>
      </c>
      <c r="M54" s="162">
        <f>IF(RES_hhdet_tes!M54=0,0,RES_hhdet_tes!M54/0.086*1000000/RES_hhdet_num!M54)</f>
        <v>1661.5746118080128</v>
      </c>
      <c r="N54" s="162">
        <f>IF(RES_hhdet_tes!N54=0,0,RES_hhdet_tes!N54/0.086*1000000/RES_hhdet_num!N54)</f>
        <v>1820.8435072926825</v>
      </c>
      <c r="O54" s="162">
        <f>IF(RES_hhdet_tes!O54=0,0,RES_hhdet_tes!O54/0.086*1000000/RES_hhdet_num!O54)</f>
        <v>1861.566908849087</v>
      </c>
      <c r="P54" s="162">
        <f>IF(RES_hhdet_tes!P54=0,0,RES_hhdet_tes!P54/0.086*1000000/RES_hhdet_num!P54)</f>
        <v>1749.0835434268001</v>
      </c>
      <c r="Q54" s="162">
        <f>IF(RES_hhdet_tes!Q54=0,0,RES_hhdet_tes!Q54/0.086*1000000/RES_hhdet_num!Q54)</f>
        <v>1804.9896506968428</v>
      </c>
    </row>
    <row r="55" spans="1:17" ht="12" customHeight="1" x14ac:dyDescent="0.3">
      <c r="A55" s="161" t="s">
        <v>141</v>
      </c>
      <c r="B55" s="160">
        <f>IF(RES_hhdet_tes!B55=0,0,RES_hhdet_tes!B55/0.086*1000000/RES_hhdet_num!B55)</f>
        <v>1364.1909502829271</v>
      </c>
      <c r="C55" s="160">
        <f>IF(RES_hhdet_tes!C55=0,0,RES_hhdet_tes!C55/0.086*1000000/RES_hhdet_num!C55)</f>
        <v>1373.0752474301964</v>
      </c>
      <c r="D55" s="160">
        <f>IF(RES_hhdet_tes!D55=0,0,RES_hhdet_tes!D55/0.086*1000000/RES_hhdet_num!D55)</f>
        <v>1412.0306447949977</v>
      </c>
      <c r="E55" s="160">
        <f>IF(RES_hhdet_tes!E55=0,0,RES_hhdet_tes!E55/0.086*1000000/RES_hhdet_num!E55)</f>
        <v>1453.9070126455006</v>
      </c>
      <c r="F55" s="160">
        <f>IF(RES_hhdet_tes!F55=0,0,RES_hhdet_tes!F55/0.086*1000000/RES_hhdet_num!F55)</f>
        <v>1464.1339457151505</v>
      </c>
      <c r="G55" s="160">
        <f>IF(RES_hhdet_tes!G55=0,0,RES_hhdet_tes!G55/0.086*1000000/RES_hhdet_num!G55)</f>
        <v>1471.7876793167727</v>
      </c>
      <c r="H55" s="160">
        <f>IF(RES_hhdet_tes!H55=0,0,RES_hhdet_tes!H55/0.086*1000000/RES_hhdet_num!H55)</f>
        <v>1489.480545101879</v>
      </c>
      <c r="I55" s="160">
        <f>IF(RES_hhdet_tes!I55=0,0,RES_hhdet_tes!I55/0.086*1000000/RES_hhdet_num!I55)</f>
        <v>1504.6178033874619</v>
      </c>
      <c r="J55" s="160">
        <f>IF(RES_hhdet_tes!J55=0,0,RES_hhdet_tes!J55/0.086*1000000/RES_hhdet_num!J55)</f>
        <v>1514.1711180296745</v>
      </c>
      <c r="K55" s="160">
        <f>IF(RES_hhdet_tes!K55=0,0,RES_hhdet_tes!K55/0.086*1000000/RES_hhdet_num!K55)</f>
        <v>1541.6233204996824</v>
      </c>
      <c r="L55" s="160">
        <f>IF(RES_hhdet_tes!L55=0,0,RES_hhdet_tes!L55/0.086*1000000/RES_hhdet_num!L55)</f>
        <v>1559.5753228996505</v>
      </c>
      <c r="M55" s="160">
        <f>IF(RES_hhdet_tes!M55=0,0,RES_hhdet_tes!M55/0.086*1000000/RES_hhdet_num!M55)</f>
        <v>1566.8541023429339</v>
      </c>
      <c r="N55" s="160">
        <f>IF(RES_hhdet_tes!N55=0,0,RES_hhdet_tes!N55/0.086*1000000/RES_hhdet_num!N55)</f>
        <v>1615.0073140156783</v>
      </c>
      <c r="O55" s="160">
        <f>IF(RES_hhdet_tes!O55=0,0,RES_hhdet_tes!O55/0.086*1000000/RES_hhdet_num!O55)</f>
        <v>1633.0376223292503</v>
      </c>
      <c r="P55" s="160">
        <f>IF(RES_hhdet_tes!P55=0,0,RES_hhdet_tes!P55/0.086*1000000/RES_hhdet_num!P55)</f>
        <v>1608.6882471128092</v>
      </c>
      <c r="Q55" s="160">
        <f>IF(RES_hhdet_tes!Q55=0,0,RES_hhdet_tes!Q55/0.086*1000000/RES_hhdet_num!Q55)</f>
        <v>1623.684421019979</v>
      </c>
    </row>
    <row r="56" spans="1:17" ht="12" customHeight="1" x14ac:dyDescent="0.3">
      <c r="A56" s="148" t="s">
        <v>60</v>
      </c>
      <c r="B56" s="156">
        <f>IF(RES_hhdet_tes!B56=0,0,RES_hhdet_tes!B56/0.086*1000000/RES_hhdet_num!B55)</f>
        <v>496.99272588176831</v>
      </c>
      <c r="C56" s="156">
        <f>IF(RES_hhdet_tes!C56=0,0,RES_hhdet_tes!C56/0.086*1000000/RES_hhdet_num!C55)</f>
        <v>519.58406923977589</v>
      </c>
      <c r="D56" s="156">
        <f>IF(RES_hhdet_tes!D56=0,0,RES_hhdet_tes!D56/0.086*1000000/RES_hhdet_num!D55)</f>
        <v>575.55266869222646</v>
      </c>
      <c r="E56" s="156">
        <f>IF(RES_hhdet_tes!E56=0,0,RES_hhdet_tes!E56/0.086*1000000/RES_hhdet_num!E55)</f>
        <v>648.92863660549699</v>
      </c>
      <c r="F56" s="156">
        <f>IF(RES_hhdet_tes!F56=0,0,RES_hhdet_tes!F56/0.086*1000000/RES_hhdet_num!F55)</f>
        <v>607.16821368327192</v>
      </c>
      <c r="G56" s="156">
        <f>IF(RES_hhdet_tes!G56=0,0,RES_hhdet_tes!G56/0.086*1000000/RES_hhdet_num!G55)</f>
        <v>676.35290262448689</v>
      </c>
      <c r="H56" s="156">
        <f>IF(RES_hhdet_tes!H56=0,0,RES_hhdet_tes!H56/0.086*1000000/RES_hhdet_num!H55)</f>
        <v>653.51625785202179</v>
      </c>
      <c r="I56" s="156">
        <f>IF(RES_hhdet_tes!I56=0,0,RES_hhdet_tes!I56/0.086*1000000/RES_hhdet_num!I55)</f>
        <v>681.92305194518315</v>
      </c>
      <c r="J56" s="156">
        <f>IF(RES_hhdet_tes!J56=0,0,RES_hhdet_tes!J56/0.086*1000000/RES_hhdet_num!J55)</f>
        <v>585.56934214789021</v>
      </c>
      <c r="K56" s="156">
        <f>IF(RES_hhdet_tes!K56=0,0,RES_hhdet_tes!K56/0.086*1000000/RES_hhdet_num!K55)</f>
        <v>647.10572840602799</v>
      </c>
      <c r="L56" s="156">
        <f>IF(RES_hhdet_tes!L56=0,0,RES_hhdet_tes!L56/0.086*1000000/RES_hhdet_num!L55)</f>
        <v>675.29671586151437</v>
      </c>
      <c r="M56" s="156">
        <f>IF(RES_hhdet_tes!M56=0,0,RES_hhdet_tes!M56/0.086*1000000/RES_hhdet_num!M55)</f>
        <v>695.07777708257629</v>
      </c>
      <c r="N56" s="156">
        <f>IF(RES_hhdet_tes!N56=0,0,RES_hhdet_tes!N56/0.086*1000000/RES_hhdet_num!N55)</f>
        <v>738.22429587894476</v>
      </c>
      <c r="O56" s="156">
        <f>IF(RES_hhdet_tes!O56=0,0,RES_hhdet_tes!O56/0.086*1000000/RES_hhdet_num!O55)</f>
        <v>768.11018547116146</v>
      </c>
      <c r="P56" s="156">
        <f>IF(RES_hhdet_tes!P56=0,0,RES_hhdet_tes!P56/0.086*1000000/RES_hhdet_num!P55)</f>
        <v>699.7066331718213</v>
      </c>
      <c r="Q56" s="156">
        <f>IF(RES_hhdet_tes!Q56=0,0,RES_hhdet_tes!Q56/0.086*1000000/RES_hhdet_num!Q55)</f>
        <v>690.35867779273815</v>
      </c>
    </row>
    <row r="57" spans="1:17" ht="12" customHeight="1" x14ac:dyDescent="0.3">
      <c r="A57" s="148" t="s">
        <v>59</v>
      </c>
      <c r="B57" s="156">
        <f>IF(RES_hhdet_tes!B57=0,0,RES_hhdet_tes!B57/0.086*1000000/RES_hhdet_num!B55)</f>
        <v>867.19822440115877</v>
      </c>
      <c r="C57" s="156">
        <f>IF(RES_hhdet_tes!C57=0,0,RES_hhdet_tes!C57/0.086*1000000/RES_hhdet_num!C55)</f>
        <v>853.49117819042056</v>
      </c>
      <c r="D57" s="156">
        <f>IF(RES_hhdet_tes!D57=0,0,RES_hhdet_tes!D57/0.086*1000000/RES_hhdet_num!D55)</f>
        <v>836.47797610277121</v>
      </c>
      <c r="E57" s="156">
        <f>IF(RES_hhdet_tes!E57=0,0,RES_hhdet_tes!E57/0.086*1000000/RES_hhdet_num!E55)</f>
        <v>804.97837604000347</v>
      </c>
      <c r="F57" s="156">
        <f>IF(RES_hhdet_tes!F57=0,0,RES_hhdet_tes!F57/0.086*1000000/RES_hhdet_num!F55)</f>
        <v>856.96573203187882</v>
      </c>
      <c r="G57" s="156">
        <f>IF(RES_hhdet_tes!G57=0,0,RES_hhdet_tes!G57/0.086*1000000/RES_hhdet_num!G55)</f>
        <v>795.43477669228594</v>
      </c>
      <c r="H57" s="156">
        <f>IF(RES_hhdet_tes!H57=0,0,RES_hhdet_tes!H57/0.086*1000000/RES_hhdet_num!H55)</f>
        <v>835.96428724985753</v>
      </c>
      <c r="I57" s="156">
        <f>IF(RES_hhdet_tes!I57=0,0,RES_hhdet_tes!I57/0.086*1000000/RES_hhdet_num!I55)</f>
        <v>822.69475144227852</v>
      </c>
      <c r="J57" s="156">
        <f>IF(RES_hhdet_tes!J57=0,0,RES_hhdet_tes!J57/0.086*1000000/RES_hhdet_num!J55)</f>
        <v>928.60177588178431</v>
      </c>
      <c r="K57" s="156">
        <f>IF(RES_hhdet_tes!K57=0,0,RES_hhdet_tes!K57/0.086*1000000/RES_hhdet_num!K55)</f>
        <v>894.51759209365446</v>
      </c>
      <c r="L57" s="156">
        <f>IF(RES_hhdet_tes!L57=0,0,RES_hhdet_tes!L57/0.086*1000000/RES_hhdet_num!L55)</f>
        <v>884.27860703813599</v>
      </c>
      <c r="M57" s="156">
        <f>IF(RES_hhdet_tes!M57=0,0,RES_hhdet_tes!M57/0.086*1000000/RES_hhdet_num!M55)</f>
        <v>871.77632526035768</v>
      </c>
      <c r="N57" s="156">
        <f>IF(RES_hhdet_tes!N57=0,0,RES_hhdet_tes!N57/0.086*1000000/RES_hhdet_num!N55)</f>
        <v>876.78301813673374</v>
      </c>
      <c r="O57" s="156">
        <f>IF(RES_hhdet_tes!O57=0,0,RES_hhdet_tes!O57/0.086*1000000/RES_hhdet_num!O55)</f>
        <v>864.92743685808875</v>
      </c>
      <c r="P57" s="156">
        <f>IF(RES_hhdet_tes!P57=0,0,RES_hhdet_tes!P57/0.086*1000000/RES_hhdet_num!P55)</f>
        <v>908.98161394098793</v>
      </c>
      <c r="Q57" s="156">
        <f>IF(RES_hhdet_tes!Q57=0,0,RES_hhdet_tes!Q57/0.086*1000000/RES_hhdet_num!Q55)</f>
        <v>933.32574322724088</v>
      </c>
    </row>
    <row r="58" spans="1:17" ht="12" customHeight="1" x14ac:dyDescent="0.3">
      <c r="A58" s="158" t="s">
        <v>62</v>
      </c>
      <c r="B58" s="157">
        <f>IF(RES_hhdet_tes!B58=0,0,RES_hhdet_tes!B58/0.086*1000000/RES_hhdet_num!B$43)</f>
        <v>694.86243041240505</v>
      </c>
      <c r="C58" s="157">
        <f>IF(RES_hhdet_tes!C58=0,0,RES_hhdet_tes!C58/0.086*1000000/RES_hhdet_num!C$43)</f>
        <v>701.64587200870801</v>
      </c>
      <c r="D58" s="157">
        <f>IF(RES_hhdet_tes!D58=0,0,RES_hhdet_tes!D58/0.086*1000000/RES_hhdet_num!D$43)</f>
        <v>717.71941783967009</v>
      </c>
      <c r="E58" s="157">
        <f>IF(RES_hhdet_tes!E58=0,0,RES_hhdet_tes!E58/0.086*1000000/RES_hhdet_num!E$43)</f>
        <v>735.49159464338402</v>
      </c>
      <c r="F58" s="157">
        <f>IF(RES_hhdet_tes!F58=0,0,RES_hhdet_tes!F58/0.086*1000000/RES_hhdet_num!F$43)</f>
        <v>739.80357539864247</v>
      </c>
      <c r="G58" s="157">
        <f>IF(RES_hhdet_tes!G58=0,0,RES_hhdet_tes!G58/0.086*1000000/RES_hhdet_num!G$43)</f>
        <v>742.38003139295938</v>
      </c>
      <c r="H58" s="157">
        <f>IF(RES_hhdet_tes!H58=0,0,RES_hhdet_tes!H58/0.086*1000000/RES_hhdet_num!H$43)</f>
        <v>751.69028559802723</v>
      </c>
      <c r="I58" s="157">
        <f>IF(RES_hhdet_tes!I58=0,0,RES_hhdet_tes!I58/0.086*1000000/RES_hhdet_num!I$43)</f>
        <v>757.56380929984471</v>
      </c>
      <c r="J58" s="157">
        <f>IF(RES_hhdet_tes!J58=0,0,RES_hhdet_tes!J58/0.086*1000000/RES_hhdet_num!J$43)</f>
        <v>759.28719990377908</v>
      </c>
      <c r="K58" s="157">
        <f>IF(RES_hhdet_tes!K58=0,0,RES_hhdet_tes!K58/0.086*1000000/RES_hhdet_num!K$43)</f>
        <v>756.06618672360344</v>
      </c>
      <c r="L58" s="157">
        <f>IF(RES_hhdet_tes!L58=0,0,RES_hhdet_tes!L58/0.086*1000000/RES_hhdet_num!L$43)</f>
        <v>776.88239863449598</v>
      </c>
      <c r="M58" s="157">
        <f>IF(RES_hhdet_tes!M58=0,0,RES_hhdet_tes!M58/0.086*1000000/RES_hhdet_num!M$43)</f>
        <v>760.90044022325128</v>
      </c>
      <c r="N58" s="157">
        <f>IF(RES_hhdet_tes!N58=0,0,RES_hhdet_tes!N58/0.086*1000000/RES_hhdet_num!N$43)</f>
        <v>785.600167283578</v>
      </c>
      <c r="O58" s="157">
        <f>IF(RES_hhdet_tes!O58=0,0,RES_hhdet_tes!O58/0.086*1000000/RES_hhdet_num!O$43)</f>
        <v>788.85431542309072</v>
      </c>
      <c r="P58" s="157">
        <f>IF(RES_hhdet_tes!P58=0,0,RES_hhdet_tes!P58/0.086*1000000/RES_hhdet_num!P$43)</f>
        <v>769.13367236725503</v>
      </c>
      <c r="Q58" s="157">
        <f>IF(RES_hhdet_tes!Q58=0,0,RES_hhdet_tes!Q58/0.086*1000000/RES_hhdet_num!Q$43)</f>
        <v>786.15883243130918</v>
      </c>
    </row>
    <row r="59" spans="1:17" ht="12" customHeight="1" x14ac:dyDescent="0.3">
      <c r="A59" s="23" t="s">
        <v>57</v>
      </c>
      <c r="B59" s="156">
        <f>IF(RES_hhdet_tes!B59=0,0,RES_hhdet_tes!B59/0.086*1000000/RES_hhdet_num!B59)</f>
        <v>640.87206505838355</v>
      </c>
      <c r="C59" s="156">
        <f>IF(RES_hhdet_tes!C59=0,0,RES_hhdet_tes!C59/0.086*1000000/RES_hhdet_num!C59)</f>
        <v>634.45484642904717</v>
      </c>
      <c r="D59" s="156">
        <f>IF(RES_hhdet_tes!D59=0,0,RES_hhdet_tes!D59/0.086*1000000/RES_hhdet_num!D59)</f>
        <v>644.55570199845852</v>
      </c>
      <c r="E59" s="156">
        <f>IF(RES_hhdet_tes!E59=0,0,RES_hhdet_tes!E59/0.086*1000000/RES_hhdet_num!E59)</f>
        <v>660.10412081476113</v>
      </c>
      <c r="F59" s="156">
        <f>IF(RES_hhdet_tes!F59=0,0,RES_hhdet_tes!F59/0.086*1000000/RES_hhdet_num!F59)</f>
        <v>657.69217472916205</v>
      </c>
      <c r="G59" s="156">
        <f>IF(RES_hhdet_tes!G59=0,0,RES_hhdet_tes!G59/0.086*1000000/RES_hhdet_num!G59)</f>
        <v>696.25391045414892</v>
      </c>
      <c r="H59" s="156">
        <f>IF(RES_hhdet_tes!H59=0,0,RES_hhdet_tes!H59/0.086*1000000/RES_hhdet_num!H59)</f>
        <v>668.89988822830162</v>
      </c>
      <c r="I59" s="156">
        <f>IF(RES_hhdet_tes!I59=0,0,RES_hhdet_tes!I59/0.086*1000000/RES_hhdet_num!I59)</f>
        <v>712.7291518727958</v>
      </c>
      <c r="J59" s="156">
        <f>IF(RES_hhdet_tes!J59=0,0,RES_hhdet_tes!J59/0.086*1000000/RES_hhdet_num!J59)</f>
        <v>689.35504849908614</v>
      </c>
      <c r="K59" s="156">
        <f>IF(RES_hhdet_tes!K59=0,0,RES_hhdet_tes!K59/0.086*1000000/RES_hhdet_num!K59)</f>
        <v>692.68965469273223</v>
      </c>
      <c r="L59" s="156">
        <f>IF(RES_hhdet_tes!L59=0,0,RES_hhdet_tes!L59/0.086*1000000/RES_hhdet_num!L59)</f>
        <v>697.59887761194886</v>
      </c>
      <c r="M59" s="156">
        <f>IF(RES_hhdet_tes!M59=0,0,RES_hhdet_tes!M59/0.086*1000000/RES_hhdet_num!M59)</f>
        <v>690.88292296754912</v>
      </c>
      <c r="N59" s="156">
        <f>IF(RES_hhdet_tes!N59=0,0,RES_hhdet_tes!N59/0.086*1000000/RES_hhdet_num!N59)</f>
        <v>681.57364670750894</v>
      </c>
      <c r="O59" s="156">
        <f>IF(RES_hhdet_tes!O59=0,0,RES_hhdet_tes!O59/0.086*1000000/RES_hhdet_num!O59)</f>
        <v>670.91788011342305</v>
      </c>
      <c r="P59" s="156">
        <f>IF(RES_hhdet_tes!P59=0,0,RES_hhdet_tes!P59/0.086*1000000/RES_hhdet_num!P59)</f>
        <v>675.81509960921358</v>
      </c>
      <c r="Q59" s="156">
        <f>IF(RES_hhdet_tes!Q59=0,0,RES_hhdet_tes!Q59/0.086*1000000/RES_hhdet_num!Q59)</f>
        <v>677.10242227655283</v>
      </c>
    </row>
    <row r="60" spans="1:17" ht="12" customHeight="1" x14ac:dyDescent="0.3">
      <c r="A60" s="29" t="s">
        <v>140</v>
      </c>
      <c r="B60" s="57">
        <f>IF(RES_hhdet_tes!B60=0,0,RES_hhdet_tes!B60/0.086*1000000/RES_hhdet_num!B60)</f>
        <v>714.08800571911115</v>
      </c>
      <c r="C60" s="57">
        <f>IF(RES_hhdet_tes!C60=0,0,RES_hhdet_tes!C60/0.086*1000000/RES_hhdet_num!C60)</f>
        <v>724.81822654384598</v>
      </c>
      <c r="D60" s="57">
        <f>IF(RES_hhdet_tes!D60=0,0,RES_hhdet_tes!D60/0.086*1000000/RES_hhdet_num!D60)</f>
        <v>740.12662758456167</v>
      </c>
      <c r="E60" s="57">
        <f>IF(RES_hhdet_tes!E60=0,0,RES_hhdet_tes!E60/0.086*1000000/RES_hhdet_num!E60)</f>
        <v>756.43595078336944</v>
      </c>
      <c r="F60" s="57">
        <f>IF(RES_hhdet_tes!F60=0,0,RES_hhdet_tes!F60/0.086*1000000/RES_hhdet_num!F60)</f>
        <v>766.39403766703037</v>
      </c>
      <c r="G60" s="57">
        <f>IF(RES_hhdet_tes!G60=0,0,RES_hhdet_tes!G60/0.086*1000000/RES_hhdet_num!G60)</f>
        <v>755.68137724717121</v>
      </c>
      <c r="H60" s="57">
        <f>IF(RES_hhdet_tes!H60=0,0,RES_hhdet_tes!H60/0.086*1000000/RES_hhdet_num!H60)</f>
        <v>773.73462532509382</v>
      </c>
      <c r="I60" s="57">
        <f>IF(RES_hhdet_tes!I60=0,0,RES_hhdet_tes!I60/0.086*1000000/RES_hhdet_num!I60)</f>
        <v>766.33015486381237</v>
      </c>
      <c r="J60" s="57">
        <f>IF(RES_hhdet_tes!J60=0,0,RES_hhdet_tes!J60/0.086*1000000/RES_hhdet_num!J60)</f>
        <v>776.91336900108479</v>
      </c>
      <c r="K60" s="57">
        <f>IF(RES_hhdet_tes!K60=0,0,RES_hhdet_tes!K60/0.086*1000000/RES_hhdet_num!K60)</f>
        <v>769.97712465977133</v>
      </c>
      <c r="L60" s="57">
        <f>IF(RES_hhdet_tes!L60=0,0,RES_hhdet_tes!L60/0.086*1000000/RES_hhdet_num!L60)</f>
        <v>795.70749618573802</v>
      </c>
      <c r="M60" s="57">
        <f>IF(RES_hhdet_tes!M60=0,0,RES_hhdet_tes!M60/0.086*1000000/RES_hhdet_num!M60)</f>
        <v>776.80981670703432</v>
      </c>
      <c r="N60" s="57">
        <f>IF(RES_hhdet_tes!N60=0,0,RES_hhdet_tes!N60/0.086*1000000/RES_hhdet_num!N60)</f>
        <v>808.0150295514411</v>
      </c>
      <c r="O60" s="57">
        <f>IF(RES_hhdet_tes!O60=0,0,RES_hhdet_tes!O60/0.086*1000000/RES_hhdet_num!O60)</f>
        <v>818.85922466965053</v>
      </c>
      <c r="P60" s="57">
        <f>IF(RES_hhdet_tes!P60=0,0,RES_hhdet_tes!P60/0.086*1000000/RES_hhdet_num!P60)</f>
        <v>790.27994212003125</v>
      </c>
      <c r="Q60" s="57">
        <f>IF(RES_hhdet_tes!Q60=0,0,RES_hhdet_tes!Q60/0.086*1000000/RES_hhdet_num!Q60)</f>
        <v>809.21458457378651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>
        <f>SUM(B63,B66,B68,B77)</f>
        <v>9967.7321339202917</v>
      </c>
      <c r="C62" s="168">
        <f t="shared" ref="C62:Q62" si="9">SUM(C63,C66,C68,C77)</f>
        <v>10392.954773637653</v>
      </c>
      <c r="D62" s="168">
        <f t="shared" si="9"/>
        <v>10137.08224770885</v>
      </c>
      <c r="E62" s="168">
        <f t="shared" si="9"/>
        <v>10366.279867610061</v>
      </c>
      <c r="F62" s="168">
        <f t="shared" si="9"/>
        <v>10386.842818137122</v>
      </c>
      <c r="G62" s="168">
        <f t="shared" si="9"/>
        <v>10206.492500386827</v>
      </c>
      <c r="H62" s="168">
        <f t="shared" si="9"/>
        <v>9932.6302345148215</v>
      </c>
      <c r="I62" s="168">
        <f t="shared" si="9"/>
        <v>9292.0129457409312</v>
      </c>
      <c r="J62" s="168">
        <f t="shared" si="9"/>
        <v>9553.8298952017431</v>
      </c>
      <c r="K62" s="168">
        <f t="shared" si="9"/>
        <v>9433.8373648228844</v>
      </c>
      <c r="L62" s="168">
        <f t="shared" si="9"/>
        <v>10364.729373337215</v>
      </c>
      <c r="M62" s="168">
        <f t="shared" si="9"/>
        <v>8783.5927954472045</v>
      </c>
      <c r="N62" s="168">
        <f t="shared" si="9"/>
        <v>9404.6578308655789</v>
      </c>
      <c r="O62" s="168">
        <f t="shared" si="9"/>
        <v>9723.5883261808449</v>
      </c>
      <c r="P62" s="168">
        <f t="shared" si="9"/>
        <v>8152.7910695365326</v>
      </c>
      <c r="Q62" s="168">
        <f t="shared" si="9"/>
        <v>8747.2420559551738</v>
      </c>
    </row>
    <row r="63" spans="1:17" ht="12.9" customHeight="1" x14ac:dyDescent="0.3">
      <c r="A63" s="158" t="s">
        <v>65</v>
      </c>
      <c r="B63" s="157">
        <f t="shared" ref="B63:Q63" si="10">SUM(B64:B65)</f>
        <v>7782.8391687296144</v>
      </c>
      <c r="C63" s="157">
        <f t="shared" si="10"/>
        <v>8197.3577556275595</v>
      </c>
      <c r="D63" s="157">
        <f t="shared" si="10"/>
        <v>7929.0541351261527</v>
      </c>
      <c r="E63" s="157">
        <f t="shared" si="10"/>
        <v>8129.7809641587492</v>
      </c>
      <c r="F63" s="157">
        <f t="shared" si="10"/>
        <v>8135.2857707143667</v>
      </c>
      <c r="G63" s="157">
        <f t="shared" si="10"/>
        <v>7946.1659171479887</v>
      </c>
      <c r="H63" s="157">
        <f t="shared" si="10"/>
        <v>7669.3888952319767</v>
      </c>
      <c r="I63" s="157">
        <f t="shared" si="10"/>
        <v>7034.2059222532935</v>
      </c>
      <c r="J63" s="157">
        <f t="shared" si="10"/>
        <v>7293.7663501072529</v>
      </c>
      <c r="K63" s="157">
        <f t="shared" si="10"/>
        <v>7166.2787560176102</v>
      </c>
      <c r="L63" s="157">
        <f t="shared" si="10"/>
        <v>8063.6213464478624</v>
      </c>
      <c r="M63" s="157">
        <f t="shared" si="10"/>
        <v>6490.1271597583673</v>
      </c>
      <c r="N63" s="157">
        <f t="shared" si="10"/>
        <v>7049.4470846161603</v>
      </c>
      <c r="O63" s="157">
        <f t="shared" si="10"/>
        <v>7359.0252089898477</v>
      </c>
      <c r="P63" s="157">
        <f t="shared" si="10"/>
        <v>5785.8887829669757</v>
      </c>
      <c r="Q63" s="157">
        <f t="shared" si="10"/>
        <v>6364.9677816231297</v>
      </c>
    </row>
    <row r="64" spans="1:17" ht="12" customHeight="1" x14ac:dyDescent="0.3">
      <c r="A64" s="23" t="s">
        <v>161</v>
      </c>
      <c r="B64" s="156">
        <f>IF(RES_hhdet_tes!B64=0,0,RES_hhdet_tes!B64/0.086*1000000/RES_hhdet_num!B$62)</f>
        <v>7597.3107943911873</v>
      </c>
      <c r="C64" s="156">
        <f>IF(RES_hhdet_tes!C64=0,0,RES_hhdet_tes!C64/0.086*1000000/RES_hhdet_num!C$62)</f>
        <v>8004.2733699165865</v>
      </c>
      <c r="D64" s="156">
        <f>IF(RES_hhdet_tes!D64=0,0,RES_hhdet_tes!D64/0.086*1000000/RES_hhdet_num!D$62)</f>
        <v>7738.3550428692715</v>
      </c>
      <c r="E64" s="156">
        <f>IF(RES_hhdet_tes!E64=0,0,RES_hhdet_tes!E64/0.086*1000000/RES_hhdet_num!E$62)</f>
        <v>7902.8372577395976</v>
      </c>
      <c r="F64" s="156">
        <f>IF(RES_hhdet_tes!F64=0,0,RES_hhdet_tes!F64/0.086*1000000/RES_hhdet_num!F$62)</f>
        <v>7910.5892090619573</v>
      </c>
      <c r="G64" s="156">
        <f>IF(RES_hhdet_tes!G64=0,0,RES_hhdet_tes!G64/0.086*1000000/RES_hhdet_num!G$62)</f>
        <v>7727.4610092979929</v>
      </c>
      <c r="H64" s="156">
        <f>IF(RES_hhdet_tes!H64=0,0,RES_hhdet_tes!H64/0.086*1000000/RES_hhdet_num!H$62)</f>
        <v>7460.638709089214</v>
      </c>
      <c r="I64" s="156">
        <f>IF(RES_hhdet_tes!I64=0,0,RES_hhdet_tes!I64/0.086*1000000/RES_hhdet_num!I$62)</f>
        <v>6830.0161116869776</v>
      </c>
      <c r="J64" s="156">
        <f>IF(RES_hhdet_tes!J64=0,0,RES_hhdet_tes!J64/0.086*1000000/RES_hhdet_num!J$62)</f>
        <v>7125.6162328429527</v>
      </c>
      <c r="K64" s="156">
        <f>IF(RES_hhdet_tes!K64=0,0,RES_hhdet_tes!K64/0.086*1000000/RES_hhdet_num!K$62)</f>
        <v>6997.9437626157942</v>
      </c>
      <c r="L64" s="156">
        <f>IF(RES_hhdet_tes!L64=0,0,RES_hhdet_tes!L64/0.086*1000000/RES_hhdet_num!L$62)</f>
        <v>7876.0059526012838</v>
      </c>
      <c r="M64" s="156">
        <f>IF(RES_hhdet_tes!M64=0,0,RES_hhdet_tes!M64/0.086*1000000/RES_hhdet_num!M$62)</f>
        <v>6313.3985988508866</v>
      </c>
      <c r="N64" s="156">
        <f>IF(RES_hhdet_tes!N64=0,0,RES_hhdet_tes!N64/0.086*1000000/RES_hhdet_num!N$62)</f>
        <v>6859.8547171700366</v>
      </c>
      <c r="O64" s="156">
        <f>IF(RES_hhdet_tes!O64=0,0,RES_hhdet_tes!O64/0.086*1000000/RES_hhdet_num!O$62)</f>
        <v>7160.6536053405271</v>
      </c>
      <c r="P64" s="156">
        <f>IF(RES_hhdet_tes!P64=0,0,RES_hhdet_tes!P64/0.086*1000000/RES_hhdet_num!P$62)</f>
        <v>5619.1520347502528</v>
      </c>
      <c r="Q64" s="156">
        <f>IF(RES_hhdet_tes!Q64=0,0,RES_hhdet_tes!Q64/0.086*1000000/RES_hhdet_num!Q$62)</f>
        <v>6166.6798606933153</v>
      </c>
    </row>
    <row r="65" spans="1:17" ht="12" customHeight="1" x14ac:dyDescent="0.3">
      <c r="A65" s="23" t="s">
        <v>60</v>
      </c>
      <c r="B65" s="156">
        <f>IF(RES_hhdet_tes!B65=0,0,RES_hhdet_tes!B65/0.086*1000000/RES_hhdet_num!B$62)</f>
        <v>185.52837433842743</v>
      </c>
      <c r="C65" s="156">
        <f>IF(RES_hhdet_tes!C65=0,0,RES_hhdet_tes!C65/0.086*1000000/RES_hhdet_num!C$62)</f>
        <v>193.08438571097264</v>
      </c>
      <c r="D65" s="156">
        <f>IF(RES_hhdet_tes!D65=0,0,RES_hhdet_tes!D65/0.086*1000000/RES_hhdet_num!D$62)</f>
        <v>190.6990922568811</v>
      </c>
      <c r="E65" s="156">
        <f>IF(RES_hhdet_tes!E65=0,0,RES_hhdet_tes!E65/0.086*1000000/RES_hhdet_num!E$62)</f>
        <v>226.94370641915143</v>
      </c>
      <c r="F65" s="156">
        <f>IF(RES_hhdet_tes!F65=0,0,RES_hhdet_tes!F65/0.086*1000000/RES_hhdet_num!F$62)</f>
        <v>224.69656165240957</v>
      </c>
      <c r="G65" s="156">
        <f>IF(RES_hhdet_tes!G65=0,0,RES_hhdet_tes!G65/0.086*1000000/RES_hhdet_num!G$62)</f>
        <v>218.70490784999606</v>
      </c>
      <c r="H65" s="156">
        <f>IF(RES_hhdet_tes!H65=0,0,RES_hhdet_tes!H65/0.086*1000000/RES_hhdet_num!H$62)</f>
        <v>208.750186142763</v>
      </c>
      <c r="I65" s="156">
        <f>IF(RES_hhdet_tes!I65=0,0,RES_hhdet_tes!I65/0.086*1000000/RES_hhdet_num!I$62)</f>
        <v>204.18981056631563</v>
      </c>
      <c r="J65" s="156">
        <f>IF(RES_hhdet_tes!J65=0,0,RES_hhdet_tes!J65/0.086*1000000/RES_hhdet_num!J$62)</f>
        <v>168.15011726430049</v>
      </c>
      <c r="K65" s="156">
        <f>IF(RES_hhdet_tes!K65=0,0,RES_hhdet_tes!K65/0.086*1000000/RES_hhdet_num!K$62)</f>
        <v>168.33499340181612</v>
      </c>
      <c r="L65" s="156">
        <f>IF(RES_hhdet_tes!L65=0,0,RES_hhdet_tes!L65/0.086*1000000/RES_hhdet_num!L$62)</f>
        <v>187.61539384657885</v>
      </c>
      <c r="M65" s="156">
        <f>IF(RES_hhdet_tes!M65=0,0,RES_hhdet_tes!M65/0.086*1000000/RES_hhdet_num!M$62)</f>
        <v>176.72856090748101</v>
      </c>
      <c r="N65" s="156">
        <f>IF(RES_hhdet_tes!N65=0,0,RES_hhdet_tes!N65/0.086*1000000/RES_hhdet_num!N$62)</f>
        <v>189.59236744612335</v>
      </c>
      <c r="O65" s="156">
        <f>IF(RES_hhdet_tes!O65=0,0,RES_hhdet_tes!O65/0.086*1000000/RES_hhdet_num!O$62)</f>
        <v>198.37160364932106</v>
      </c>
      <c r="P65" s="156">
        <f>IF(RES_hhdet_tes!P65=0,0,RES_hhdet_tes!P65/0.086*1000000/RES_hhdet_num!P$62)</f>
        <v>166.73674821672316</v>
      </c>
      <c r="Q65" s="156">
        <f>IF(RES_hhdet_tes!Q65=0,0,RES_hhdet_tes!Q65/0.086*1000000/RES_hhdet_num!Q$62)</f>
        <v>198.28792092981439</v>
      </c>
    </row>
    <row r="66" spans="1:17" ht="12.9" customHeight="1" x14ac:dyDescent="0.3">
      <c r="A66" s="158" t="s">
        <v>112</v>
      </c>
      <c r="B66" s="157">
        <f t="shared" ref="B66:Q66" si="11">B67</f>
        <v>56.084232906407806</v>
      </c>
      <c r="C66" s="157">
        <f t="shared" si="11"/>
        <v>60.437803420365803</v>
      </c>
      <c r="D66" s="157">
        <f t="shared" si="11"/>
        <v>63.356656799530136</v>
      </c>
      <c r="E66" s="157">
        <f t="shared" si="11"/>
        <v>69.81754894745157</v>
      </c>
      <c r="F66" s="157">
        <f t="shared" si="11"/>
        <v>75.079942761390981</v>
      </c>
      <c r="G66" s="157">
        <f t="shared" si="11"/>
        <v>82.328726385901419</v>
      </c>
      <c r="H66" s="157">
        <f t="shared" si="11"/>
        <v>88.914287902067315</v>
      </c>
      <c r="I66" s="157">
        <f t="shared" si="11"/>
        <v>93.465685830930909</v>
      </c>
      <c r="J66" s="157">
        <f t="shared" si="11"/>
        <v>105.9891831521244</v>
      </c>
      <c r="K66" s="157">
        <f t="shared" si="11"/>
        <v>116.45774825111485</v>
      </c>
      <c r="L66" s="157">
        <f t="shared" si="11"/>
        <v>131.57485672056956</v>
      </c>
      <c r="M66" s="157">
        <f t="shared" si="11"/>
        <v>155.53988113948446</v>
      </c>
      <c r="N66" s="157">
        <f t="shared" si="11"/>
        <v>182.01459391640682</v>
      </c>
      <c r="O66" s="157">
        <f t="shared" si="11"/>
        <v>195.39207207413969</v>
      </c>
      <c r="P66" s="157">
        <f t="shared" si="11"/>
        <v>210.16343461779627</v>
      </c>
      <c r="Q66" s="157">
        <f t="shared" si="11"/>
        <v>220.59955501965482</v>
      </c>
    </row>
    <row r="67" spans="1:17" ht="12" customHeight="1" x14ac:dyDescent="0.3">
      <c r="A67" s="23" t="s">
        <v>60</v>
      </c>
      <c r="B67" s="156">
        <f>IF(RES_hhdet_tes!B67=0,0,RES_hhdet_tes!B67/0.086*1000000/RES_hhdet_num!B$62)</f>
        <v>56.084232906407806</v>
      </c>
      <c r="C67" s="156">
        <f>IF(RES_hhdet_tes!C67=0,0,RES_hhdet_tes!C67/0.086*1000000/RES_hhdet_num!C$62)</f>
        <v>60.437803420365803</v>
      </c>
      <c r="D67" s="156">
        <f>IF(RES_hhdet_tes!D67=0,0,RES_hhdet_tes!D67/0.086*1000000/RES_hhdet_num!D$62)</f>
        <v>63.356656799530136</v>
      </c>
      <c r="E67" s="156">
        <f>IF(RES_hhdet_tes!E67=0,0,RES_hhdet_tes!E67/0.086*1000000/RES_hhdet_num!E$62)</f>
        <v>69.81754894745157</v>
      </c>
      <c r="F67" s="156">
        <f>IF(RES_hhdet_tes!F67=0,0,RES_hhdet_tes!F67/0.086*1000000/RES_hhdet_num!F$62)</f>
        <v>75.079942761390981</v>
      </c>
      <c r="G67" s="156">
        <f>IF(RES_hhdet_tes!G67=0,0,RES_hhdet_tes!G67/0.086*1000000/RES_hhdet_num!G$62)</f>
        <v>82.328726385901419</v>
      </c>
      <c r="H67" s="156">
        <f>IF(RES_hhdet_tes!H67=0,0,RES_hhdet_tes!H67/0.086*1000000/RES_hhdet_num!H$62)</f>
        <v>88.914287902067315</v>
      </c>
      <c r="I67" s="156">
        <f>IF(RES_hhdet_tes!I67=0,0,RES_hhdet_tes!I67/0.086*1000000/RES_hhdet_num!I$62)</f>
        <v>93.465685830930909</v>
      </c>
      <c r="J67" s="156">
        <f>IF(RES_hhdet_tes!J67=0,0,RES_hhdet_tes!J67/0.086*1000000/RES_hhdet_num!J$62)</f>
        <v>105.9891831521244</v>
      </c>
      <c r="K67" s="156">
        <f>IF(RES_hhdet_tes!K67=0,0,RES_hhdet_tes!K67/0.086*1000000/RES_hhdet_num!K$62)</f>
        <v>116.45774825111485</v>
      </c>
      <c r="L67" s="156">
        <f>IF(RES_hhdet_tes!L67=0,0,RES_hhdet_tes!L67/0.086*1000000/RES_hhdet_num!L$62)</f>
        <v>131.57485672056956</v>
      </c>
      <c r="M67" s="156">
        <f>IF(RES_hhdet_tes!M67=0,0,RES_hhdet_tes!M67/0.086*1000000/RES_hhdet_num!M$62)</f>
        <v>155.53988113948446</v>
      </c>
      <c r="N67" s="156">
        <f>IF(RES_hhdet_tes!N67=0,0,RES_hhdet_tes!N67/0.086*1000000/RES_hhdet_num!N$62)</f>
        <v>182.01459391640682</v>
      </c>
      <c r="O67" s="156">
        <f>IF(RES_hhdet_tes!O67=0,0,RES_hhdet_tes!O67/0.086*1000000/RES_hhdet_num!O$62)</f>
        <v>195.39207207413969</v>
      </c>
      <c r="P67" s="156">
        <f>IF(RES_hhdet_tes!P67=0,0,RES_hhdet_tes!P67/0.086*1000000/RES_hhdet_num!P$62)</f>
        <v>210.16343461779627</v>
      </c>
      <c r="Q67" s="156">
        <f>IF(RES_hhdet_tes!Q67=0,0,RES_hhdet_tes!Q67/0.086*1000000/RES_hhdet_num!Q$62)</f>
        <v>220.59955501965482</v>
      </c>
    </row>
    <row r="68" spans="1:17" ht="12" customHeight="1" x14ac:dyDescent="0.3">
      <c r="A68" s="158" t="s">
        <v>63</v>
      </c>
      <c r="B68" s="157">
        <f>IF(RES_hhdet_tes!B68=0,0,RES_hhdet_tes!B68/0.086*1000000/RES_hhdet_num!B$62)</f>
        <v>1558.9978997581959</v>
      </c>
      <c r="C68" s="157">
        <f>IF(RES_hhdet_tes!C68=0,0,RES_hhdet_tes!C68/0.086*1000000/RES_hhdet_num!C$62)</f>
        <v>1561.0057117946869</v>
      </c>
      <c r="D68" s="157">
        <f>IF(RES_hhdet_tes!D68=0,0,RES_hhdet_tes!D68/0.086*1000000/RES_hhdet_num!D$62)</f>
        <v>1556.9755246183568</v>
      </c>
      <c r="E68" s="157">
        <f>IF(RES_hhdet_tes!E68=0,0,RES_hhdet_tes!E68/0.086*1000000/RES_hhdet_num!E$62)</f>
        <v>1566.2315473533752</v>
      </c>
      <c r="F68" s="157">
        <f>IF(RES_hhdet_tes!F68=0,0,RES_hhdet_tes!F68/0.086*1000000/RES_hhdet_num!F$62)</f>
        <v>1559.548917263354</v>
      </c>
      <c r="G68" s="157">
        <f>IF(RES_hhdet_tes!G68=0,0,RES_hhdet_tes!G68/0.086*1000000/RES_hhdet_num!G$62)</f>
        <v>1560.3218093148635</v>
      </c>
      <c r="H68" s="157">
        <f>IF(RES_hhdet_tes!H68=0,0,RES_hhdet_tes!H68/0.086*1000000/RES_hhdet_num!H$62)</f>
        <v>1546.8656432734197</v>
      </c>
      <c r="I68" s="157">
        <f>IF(RES_hhdet_tes!I68=0,0,RES_hhdet_tes!I68/0.086*1000000/RES_hhdet_num!I$62)</f>
        <v>1528.8008660058906</v>
      </c>
      <c r="J68" s="157">
        <f>IF(RES_hhdet_tes!J68=0,0,RES_hhdet_tes!J68/0.086*1000000/RES_hhdet_num!J$62)</f>
        <v>1524.2651134464775</v>
      </c>
      <c r="K68" s="157">
        <f>IF(RES_hhdet_tes!K68=0,0,RES_hhdet_tes!K68/0.086*1000000/RES_hhdet_num!K$62)</f>
        <v>1515.6152081889875</v>
      </c>
      <c r="L68" s="157">
        <f>IF(RES_hhdet_tes!L68=0,0,RES_hhdet_tes!L68/0.086*1000000/RES_hhdet_num!L$62)</f>
        <v>1531.9044410923759</v>
      </c>
      <c r="M68" s="157">
        <f>IF(RES_hhdet_tes!M68=0,0,RES_hhdet_tes!M68/0.086*1000000/RES_hhdet_num!M$62)</f>
        <v>1505.614562652974</v>
      </c>
      <c r="N68" s="157">
        <f>IF(RES_hhdet_tes!N68=0,0,RES_hhdet_tes!N68/0.086*1000000/RES_hhdet_num!N$62)</f>
        <v>1531.3787414658336</v>
      </c>
      <c r="O68" s="157">
        <f>IF(RES_hhdet_tes!O68=0,0,RES_hhdet_tes!O68/0.086*1000000/RES_hhdet_num!O$62)</f>
        <v>1533.0564628972809</v>
      </c>
      <c r="P68" s="157">
        <f>IF(RES_hhdet_tes!P68=0,0,RES_hhdet_tes!P68/0.086*1000000/RES_hhdet_num!P$62)</f>
        <v>1524.4763986960372</v>
      </c>
      <c r="Q68" s="157">
        <f>IF(RES_hhdet_tes!Q68=0,0,RES_hhdet_tes!Q68/0.086*1000000/RES_hhdet_num!Q$62)</f>
        <v>1520.3204428948518</v>
      </c>
    </row>
    <row r="69" spans="1:17" ht="12" customHeight="1" x14ac:dyDescent="0.3">
      <c r="A69" s="167" t="s">
        <v>160</v>
      </c>
      <c r="B69" s="132">
        <f>IF(RES_hhdet_tes!B69=0,0,RES_hhdet_tes!B69/0.086*1000000/RES_hhdet_num!B69)</f>
        <v>1538.3130013972577</v>
      </c>
      <c r="C69" s="132">
        <f>IF(RES_hhdet_tes!C69=0,0,RES_hhdet_tes!C69/0.086*1000000/RES_hhdet_num!C69)</f>
        <v>1539.669306932735</v>
      </c>
      <c r="D69" s="132">
        <f>IF(RES_hhdet_tes!D69=0,0,RES_hhdet_tes!D69/0.086*1000000/RES_hhdet_num!D69)</f>
        <v>1534.8226928970446</v>
      </c>
      <c r="E69" s="132">
        <f>IF(RES_hhdet_tes!E69=0,0,RES_hhdet_tes!E69/0.086*1000000/RES_hhdet_num!E69)</f>
        <v>1533.1994674780656</v>
      </c>
      <c r="F69" s="132">
        <f>IF(RES_hhdet_tes!F69=0,0,RES_hhdet_tes!F69/0.086*1000000/RES_hhdet_num!F69)</f>
        <v>1531.9361885097301</v>
      </c>
      <c r="G69" s="132">
        <f>IF(RES_hhdet_tes!G69=0,0,RES_hhdet_tes!G69/0.086*1000000/RES_hhdet_num!G69)</f>
        <v>1528.5863956950202</v>
      </c>
      <c r="H69" s="132">
        <f>IF(RES_hhdet_tes!H69=0,0,RES_hhdet_tes!H69/0.086*1000000/RES_hhdet_num!H69)</f>
        <v>1512.7556171502351</v>
      </c>
      <c r="I69" s="132">
        <f>IF(RES_hhdet_tes!I69=0,0,RES_hhdet_tes!I69/0.086*1000000/RES_hhdet_num!I69)</f>
        <v>1508.3825174028864</v>
      </c>
      <c r="J69" s="132">
        <f>IF(RES_hhdet_tes!J69=0,0,RES_hhdet_tes!J69/0.086*1000000/RES_hhdet_num!J69)</f>
        <v>1502.6014733840336</v>
      </c>
      <c r="K69" s="132">
        <f>IF(RES_hhdet_tes!K69=0,0,RES_hhdet_tes!K69/0.086*1000000/RES_hhdet_num!K69)</f>
        <v>1500.4460472843975</v>
      </c>
      <c r="L69" s="132">
        <f>IF(RES_hhdet_tes!L69=0,0,RES_hhdet_tes!L69/0.086*1000000/RES_hhdet_num!L69)</f>
        <v>1514.4978303902167</v>
      </c>
      <c r="M69" s="132">
        <f>IF(RES_hhdet_tes!M69=0,0,RES_hhdet_tes!M69/0.086*1000000/RES_hhdet_num!M69)</f>
        <v>1493.6101264474028</v>
      </c>
      <c r="N69" s="132">
        <f>IF(RES_hhdet_tes!N69=0,0,RES_hhdet_tes!N69/0.086*1000000/RES_hhdet_num!N69)</f>
        <v>1516.8532906120834</v>
      </c>
      <c r="O69" s="132">
        <f>IF(RES_hhdet_tes!O69=0,0,RES_hhdet_tes!O69/0.086*1000000/RES_hhdet_num!O69)</f>
        <v>1517.4564485144704</v>
      </c>
      <c r="P69" s="132">
        <f>IF(RES_hhdet_tes!P69=0,0,RES_hhdet_tes!P69/0.086*1000000/RES_hhdet_num!P69)</f>
        <v>1508.7597502830547</v>
      </c>
      <c r="Q69" s="132">
        <f>IF(RES_hhdet_tes!Q69=0,0,RES_hhdet_tes!Q69/0.086*1000000/RES_hhdet_num!Q69)</f>
        <v>1505.3617681075971</v>
      </c>
    </row>
    <row r="70" spans="1:17" ht="12" customHeight="1" x14ac:dyDescent="0.3">
      <c r="A70" s="167" t="s">
        <v>159</v>
      </c>
      <c r="B70" s="132">
        <f>IF(RES_hhdet_tes!B70=0,0,RES_hhdet_tes!B70/0.086*1000000/RES_hhdet_num!B70)</f>
        <v>1569.2954902692679</v>
      </c>
      <c r="C70" s="132">
        <f>IF(RES_hhdet_tes!C70=0,0,RES_hhdet_tes!C70/0.086*1000000/RES_hhdet_num!C70)</f>
        <v>1567.8182055747031</v>
      </c>
      <c r="D70" s="132">
        <f>IF(RES_hhdet_tes!D70=0,0,RES_hhdet_tes!D70/0.086*1000000/RES_hhdet_num!D70)</f>
        <v>1567.2292406076442</v>
      </c>
      <c r="E70" s="132">
        <f>IF(RES_hhdet_tes!E70=0,0,RES_hhdet_tes!E70/0.086*1000000/RES_hhdet_num!E70)</f>
        <v>1573.736727876975</v>
      </c>
      <c r="F70" s="132">
        <f>IF(RES_hhdet_tes!F70=0,0,RES_hhdet_tes!F70/0.086*1000000/RES_hhdet_num!F70)</f>
        <v>1584.9079100643414</v>
      </c>
      <c r="G70" s="132">
        <f>IF(RES_hhdet_tes!G70=0,0,RES_hhdet_tes!G70/0.086*1000000/RES_hhdet_num!G70)</f>
        <v>1577.1718012127565</v>
      </c>
      <c r="H70" s="132">
        <f>IF(RES_hhdet_tes!H70=0,0,RES_hhdet_tes!H70/0.086*1000000/RES_hhdet_num!H70)</f>
        <v>1548.8948785421458</v>
      </c>
      <c r="I70" s="132">
        <f>IF(RES_hhdet_tes!I70=0,0,RES_hhdet_tes!I70/0.086*1000000/RES_hhdet_num!I70)</f>
        <v>1522.0609675018063</v>
      </c>
      <c r="J70" s="132">
        <f>IF(RES_hhdet_tes!J70=0,0,RES_hhdet_tes!J70/0.086*1000000/RES_hhdet_num!J70)</f>
        <v>1516.2701079038347</v>
      </c>
      <c r="K70" s="132">
        <f>IF(RES_hhdet_tes!K70=0,0,RES_hhdet_tes!K70/0.086*1000000/RES_hhdet_num!K70)</f>
        <v>1517.890460108121</v>
      </c>
      <c r="L70" s="132">
        <f>IF(RES_hhdet_tes!L70=0,0,RES_hhdet_tes!L70/0.086*1000000/RES_hhdet_num!L70)</f>
        <v>1551.2732530974545</v>
      </c>
      <c r="M70" s="132">
        <f>IF(RES_hhdet_tes!M70=0,0,RES_hhdet_tes!M70/0.086*1000000/RES_hhdet_num!M70)</f>
        <v>1506.3944113394432</v>
      </c>
      <c r="N70" s="132">
        <f>IF(RES_hhdet_tes!N70=0,0,RES_hhdet_tes!N70/0.086*1000000/RES_hhdet_num!N70)</f>
        <v>1537.7168785170365</v>
      </c>
      <c r="O70" s="132">
        <f>IF(RES_hhdet_tes!O70=0,0,RES_hhdet_tes!O70/0.086*1000000/RES_hhdet_num!O70)</f>
        <v>1549.8150324463397</v>
      </c>
      <c r="P70" s="132">
        <f>IF(RES_hhdet_tes!P70=0,0,RES_hhdet_tes!P70/0.086*1000000/RES_hhdet_num!P70)</f>
        <v>1531.0272810911404</v>
      </c>
      <c r="Q70" s="132">
        <f>IF(RES_hhdet_tes!Q70=0,0,RES_hhdet_tes!Q70/0.086*1000000/RES_hhdet_num!Q70)</f>
        <v>1522.2144634241859</v>
      </c>
    </row>
    <row r="71" spans="1:17" ht="12" customHeight="1" x14ac:dyDescent="0.3">
      <c r="A71" s="166" t="s">
        <v>109</v>
      </c>
      <c r="B71" s="165">
        <f>IF(RES_hhdet_tes!B71=0,0,RES_hhdet_tes!B71/0.086*1000000/RES_hhdet_num!B70)</f>
        <v>1050.6098231079357</v>
      </c>
      <c r="C71" s="165">
        <f>IF(RES_hhdet_tes!C71=0,0,RES_hhdet_tes!C71/0.086*1000000/RES_hhdet_num!C70)</f>
        <v>1052.704239950639</v>
      </c>
      <c r="D71" s="165">
        <f>IF(RES_hhdet_tes!D71=0,0,RES_hhdet_tes!D71/0.086*1000000/RES_hhdet_num!D70)</f>
        <v>1055.6957734241378</v>
      </c>
      <c r="E71" s="165">
        <f>IF(RES_hhdet_tes!E71=0,0,RES_hhdet_tes!E71/0.086*1000000/RES_hhdet_num!E70)</f>
        <v>1065.6031890075822</v>
      </c>
      <c r="F71" s="165">
        <f>IF(RES_hhdet_tes!F71=0,0,RES_hhdet_tes!F71/0.086*1000000/RES_hhdet_num!F70)</f>
        <v>1070.1101808576595</v>
      </c>
      <c r="G71" s="165">
        <f>IF(RES_hhdet_tes!G71=0,0,RES_hhdet_tes!G71/0.086*1000000/RES_hhdet_num!G70)</f>
        <v>1060.6708492741332</v>
      </c>
      <c r="H71" s="165">
        <f>IF(RES_hhdet_tes!H71=0,0,RES_hhdet_tes!H71/0.086*1000000/RES_hhdet_num!H70)</f>
        <v>1018.4428402359822</v>
      </c>
      <c r="I71" s="165">
        <f>IF(RES_hhdet_tes!I71=0,0,RES_hhdet_tes!I71/0.086*1000000/RES_hhdet_num!I70)</f>
        <v>984.04461915298373</v>
      </c>
      <c r="J71" s="165">
        <f>IF(RES_hhdet_tes!J71=0,0,RES_hhdet_tes!J71/0.086*1000000/RES_hhdet_num!J70)</f>
        <v>989.20814687936956</v>
      </c>
      <c r="K71" s="165">
        <f>IF(RES_hhdet_tes!K71=0,0,RES_hhdet_tes!K71/0.086*1000000/RES_hhdet_num!K70)</f>
        <v>986.41571179411346</v>
      </c>
      <c r="L71" s="165">
        <f>IF(RES_hhdet_tes!L71=0,0,RES_hhdet_tes!L71/0.086*1000000/RES_hhdet_num!L70)</f>
        <v>996.23693377298332</v>
      </c>
      <c r="M71" s="165">
        <f>IF(RES_hhdet_tes!M71=0,0,RES_hhdet_tes!M71/0.086*1000000/RES_hhdet_num!M70)</f>
        <v>964.49887970724046</v>
      </c>
      <c r="N71" s="165">
        <f>IF(RES_hhdet_tes!N71=0,0,RES_hhdet_tes!N71/0.086*1000000/RES_hhdet_num!N70)</f>
        <v>991.93376056873171</v>
      </c>
      <c r="O71" s="165">
        <f>IF(RES_hhdet_tes!O71=0,0,RES_hhdet_tes!O71/0.086*1000000/RES_hhdet_num!O70)</f>
        <v>1012.5468916315822</v>
      </c>
      <c r="P71" s="165">
        <f>IF(RES_hhdet_tes!P71=0,0,RES_hhdet_tes!P71/0.086*1000000/RES_hhdet_num!P70)</f>
        <v>980.93672690461835</v>
      </c>
      <c r="Q71" s="165">
        <f>IF(RES_hhdet_tes!Q71=0,0,RES_hhdet_tes!Q71/0.086*1000000/RES_hhdet_num!Q70)</f>
        <v>977.51191983305353</v>
      </c>
    </row>
    <row r="72" spans="1:17" ht="12" customHeight="1" x14ac:dyDescent="0.3">
      <c r="A72" s="147" t="s">
        <v>59</v>
      </c>
      <c r="B72" s="164">
        <f>IF(RES_hhdet_tes!B72=0,0,RES_hhdet_tes!B72/0.086*1000000/RES_hhdet_num!B70)</f>
        <v>518.68566716133228</v>
      </c>
      <c r="C72" s="164">
        <f>IF(RES_hhdet_tes!C72=0,0,RES_hhdet_tes!C72/0.086*1000000/RES_hhdet_num!C70)</f>
        <v>515.11396562406401</v>
      </c>
      <c r="D72" s="164">
        <f>IF(RES_hhdet_tes!D72=0,0,RES_hhdet_tes!D72/0.086*1000000/RES_hhdet_num!D70)</f>
        <v>511.53346718350656</v>
      </c>
      <c r="E72" s="164">
        <f>IF(RES_hhdet_tes!E72=0,0,RES_hhdet_tes!E72/0.086*1000000/RES_hhdet_num!E70)</f>
        <v>508.13353886939313</v>
      </c>
      <c r="F72" s="164">
        <f>IF(RES_hhdet_tes!F72=0,0,RES_hhdet_tes!F72/0.086*1000000/RES_hhdet_num!F70)</f>
        <v>514.79772920668188</v>
      </c>
      <c r="G72" s="164">
        <f>IF(RES_hhdet_tes!G72=0,0,RES_hhdet_tes!G72/0.086*1000000/RES_hhdet_num!G70)</f>
        <v>516.50095193862319</v>
      </c>
      <c r="H72" s="164">
        <f>IF(RES_hhdet_tes!H72=0,0,RES_hhdet_tes!H72/0.086*1000000/RES_hhdet_num!H70)</f>
        <v>530.45203830616356</v>
      </c>
      <c r="I72" s="164">
        <f>IF(RES_hhdet_tes!I72=0,0,RES_hhdet_tes!I72/0.086*1000000/RES_hhdet_num!I70)</f>
        <v>538.01634834882259</v>
      </c>
      <c r="J72" s="164">
        <f>IF(RES_hhdet_tes!J72=0,0,RES_hhdet_tes!J72/0.086*1000000/RES_hhdet_num!J70)</f>
        <v>527.06196102446495</v>
      </c>
      <c r="K72" s="164">
        <f>IF(RES_hhdet_tes!K72=0,0,RES_hhdet_tes!K72/0.086*1000000/RES_hhdet_num!K70)</f>
        <v>531.47474831400734</v>
      </c>
      <c r="L72" s="164">
        <f>IF(RES_hhdet_tes!L72=0,0,RES_hhdet_tes!L72/0.086*1000000/RES_hhdet_num!L70)</f>
        <v>555.03631932447115</v>
      </c>
      <c r="M72" s="164">
        <f>IF(RES_hhdet_tes!M72=0,0,RES_hhdet_tes!M72/0.086*1000000/RES_hhdet_num!M70)</f>
        <v>541.89553163220273</v>
      </c>
      <c r="N72" s="164">
        <f>IF(RES_hhdet_tes!N72=0,0,RES_hhdet_tes!N72/0.086*1000000/RES_hhdet_num!N70)</f>
        <v>545.78311794830495</v>
      </c>
      <c r="O72" s="164">
        <f>IF(RES_hhdet_tes!O72=0,0,RES_hhdet_tes!O72/0.086*1000000/RES_hhdet_num!O70)</f>
        <v>537.26814081475766</v>
      </c>
      <c r="P72" s="164">
        <f>IF(RES_hhdet_tes!P72=0,0,RES_hhdet_tes!P72/0.086*1000000/RES_hhdet_num!P70)</f>
        <v>550.0905541865219</v>
      </c>
      <c r="Q72" s="164">
        <f>IF(RES_hhdet_tes!Q72=0,0,RES_hhdet_tes!Q72/0.086*1000000/RES_hhdet_num!Q70)</f>
        <v>544.70254359113244</v>
      </c>
    </row>
    <row r="73" spans="1:17" ht="12" customHeight="1" x14ac:dyDescent="0.3">
      <c r="A73" s="163" t="s">
        <v>142</v>
      </c>
      <c r="B73" s="162">
        <f>IF(RES_hhdet_tes!B73=0,0,RES_hhdet_tes!B73/0.086*1000000/RES_hhdet_num!B73)</f>
        <v>1709.7592650185097</v>
      </c>
      <c r="C73" s="162">
        <f>IF(RES_hhdet_tes!C73=0,0,RES_hhdet_tes!C73/0.086*1000000/RES_hhdet_num!C73)</f>
        <v>1720.5439433225642</v>
      </c>
      <c r="D73" s="162">
        <f>IF(RES_hhdet_tes!D73=0,0,RES_hhdet_tes!D73/0.086*1000000/RES_hhdet_num!D73)</f>
        <v>1737.517476809812</v>
      </c>
      <c r="E73" s="162">
        <f>IF(RES_hhdet_tes!E73=0,0,RES_hhdet_tes!E73/0.086*1000000/RES_hhdet_num!E73)</f>
        <v>1831.7391366618203</v>
      </c>
      <c r="F73" s="162">
        <f>IF(RES_hhdet_tes!F73=0,0,RES_hhdet_tes!F73/0.086*1000000/RES_hhdet_num!F73)</f>
        <v>1799.9119680249255</v>
      </c>
      <c r="G73" s="162">
        <f>IF(RES_hhdet_tes!G73=0,0,RES_hhdet_tes!G73/0.086*1000000/RES_hhdet_num!G73)</f>
        <v>1830.2430991392407</v>
      </c>
      <c r="H73" s="162">
        <f>IF(RES_hhdet_tes!H73=0,0,RES_hhdet_tes!H73/0.086*1000000/RES_hhdet_num!H73)</f>
        <v>1869.8728654845852</v>
      </c>
      <c r="I73" s="162">
        <f>IF(RES_hhdet_tes!I73=0,0,RES_hhdet_tes!I73/0.086*1000000/RES_hhdet_num!I73)</f>
        <v>1807.2060050161242</v>
      </c>
      <c r="J73" s="162">
        <f>IF(RES_hhdet_tes!J73=0,0,RES_hhdet_tes!J73/0.086*1000000/RES_hhdet_num!J73)</f>
        <v>1749.6770253358998</v>
      </c>
      <c r="K73" s="162">
        <f>IF(RES_hhdet_tes!K73=0,0,RES_hhdet_tes!K73/0.086*1000000/RES_hhdet_num!K73)</f>
        <v>1703.5589501851484</v>
      </c>
      <c r="L73" s="162">
        <f>IF(RES_hhdet_tes!L73=0,0,RES_hhdet_tes!L73/0.086*1000000/RES_hhdet_num!L73)</f>
        <v>1832.7849605077724</v>
      </c>
      <c r="M73" s="162">
        <f>IF(RES_hhdet_tes!M73=0,0,RES_hhdet_tes!M73/0.086*1000000/RES_hhdet_num!M73)</f>
        <v>1845.4285417240324</v>
      </c>
      <c r="N73" s="162">
        <f>IF(RES_hhdet_tes!N73=0,0,RES_hhdet_tes!N73/0.086*1000000/RES_hhdet_num!N73)</f>
        <v>1885.5942604446464</v>
      </c>
      <c r="O73" s="162">
        <f>IF(RES_hhdet_tes!O73=0,0,RES_hhdet_tes!O73/0.086*1000000/RES_hhdet_num!O73)</f>
        <v>1954.0254293391272</v>
      </c>
      <c r="P73" s="162">
        <f>IF(RES_hhdet_tes!P73=0,0,RES_hhdet_tes!P73/0.086*1000000/RES_hhdet_num!P73)</f>
        <v>1928.453463027917</v>
      </c>
      <c r="Q73" s="162">
        <f>IF(RES_hhdet_tes!Q73=0,0,RES_hhdet_tes!Q73/0.086*1000000/RES_hhdet_num!Q73)</f>
        <v>2022.0203302367411</v>
      </c>
    </row>
    <row r="74" spans="1:17" ht="12" customHeight="1" x14ac:dyDescent="0.3">
      <c r="A74" s="161" t="s">
        <v>141</v>
      </c>
      <c r="B74" s="160">
        <f>IF(RES_hhdet_tes!B74=0,0,RES_hhdet_tes!B74/0.086*1000000/RES_hhdet_num!B74)</f>
        <v>1646.3100725606098</v>
      </c>
      <c r="C74" s="160">
        <f>IF(RES_hhdet_tes!C74=0,0,RES_hhdet_tes!C74/0.086*1000000/RES_hhdet_num!C74)</f>
        <v>1670.8431532194543</v>
      </c>
      <c r="D74" s="160">
        <f>IF(RES_hhdet_tes!D74=0,0,RES_hhdet_tes!D74/0.086*1000000/RES_hhdet_num!D74)</f>
        <v>1679.8784595455932</v>
      </c>
      <c r="E74" s="160">
        <f>IF(RES_hhdet_tes!E74=0,0,RES_hhdet_tes!E74/0.086*1000000/RES_hhdet_num!E74)</f>
        <v>1727.4777701723406</v>
      </c>
      <c r="F74" s="160">
        <f>IF(RES_hhdet_tes!F74=0,0,RES_hhdet_tes!F74/0.086*1000000/RES_hhdet_num!F74)</f>
        <v>1692.6358266598347</v>
      </c>
      <c r="G74" s="160">
        <f>IF(RES_hhdet_tes!G74=0,0,RES_hhdet_tes!G74/0.086*1000000/RES_hhdet_num!G74)</f>
        <v>1693.7392760914943</v>
      </c>
      <c r="H74" s="160">
        <f>IF(RES_hhdet_tes!H74=0,0,RES_hhdet_tes!H74/0.086*1000000/RES_hhdet_num!H74)</f>
        <v>1738.3524163293137</v>
      </c>
      <c r="I74" s="160">
        <f>IF(RES_hhdet_tes!I74=0,0,RES_hhdet_tes!I74/0.086*1000000/RES_hhdet_num!I74)</f>
        <v>1655.3031153151526</v>
      </c>
      <c r="J74" s="160">
        <f>IF(RES_hhdet_tes!J74=0,0,RES_hhdet_tes!J74/0.086*1000000/RES_hhdet_num!J74)</f>
        <v>1646.2361496476958</v>
      </c>
      <c r="K74" s="160">
        <f>IF(RES_hhdet_tes!K74=0,0,RES_hhdet_tes!K74/0.086*1000000/RES_hhdet_num!K74)</f>
        <v>1607.9833083230751</v>
      </c>
      <c r="L74" s="160">
        <f>IF(RES_hhdet_tes!L74=0,0,RES_hhdet_tes!L74/0.086*1000000/RES_hhdet_num!L74)</f>
        <v>1632.6085336953863</v>
      </c>
      <c r="M74" s="160">
        <f>IF(RES_hhdet_tes!M74=0,0,RES_hhdet_tes!M74/0.086*1000000/RES_hhdet_num!M74)</f>
        <v>1679.2287164740642</v>
      </c>
      <c r="N74" s="160">
        <f>IF(RES_hhdet_tes!N74=0,0,RES_hhdet_tes!N74/0.086*1000000/RES_hhdet_num!N74)</f>
        <v>1677.3452631051562</v>
      </c>
      <c r="O74" s="160">
        <f>IF(RES_hhdet_tes!O74=0,0,RES_hhdet_tes!O74/0.086*1000000/RES_hhdet_num!O74)</f>
        <v>1710.4873013990361</v>
      </c>
      <c r="P74" s="160">
        <f>IF(RES_hhdet_tes!P74=0,0,RES_hhdet_tes!P74/0.086*1000000/RES_hhdet_num!P74)</f>
        <v>1725.5865451823249</v>
      </c>
      <c r="Q74" s="160">
        <f>IF(RES_hhdet_tes!Q74=0,0,RES_hhdet_tes!Q74/0.086*1000000/RES_hhdet_num!Q74)</f>
        <v>1756.0213415507926</v>
      </c>
    </row>
    <row r="75" spans="1:17" ht="12" customHeight="1" x14ac:dyDescent="0.3">
      <c r="A75" s="148" t="s">
        <v>60</v>
      </c>
      <c r="B75" s="156">
        <f>IF(RES_hhdet_tes!B75=0,0,RES_hhdet_tes!B75/0.086*1000000/RES_hhdet_num!B74)</f>
        <v>1105.8384807764467</v>
      </c>
      <c r="C75" s="156">
        <f>IF(RES_hhdet_tes!C75=0,0,RES_hhdet_tes!C75/0.086*1000000/RES_hhdet_num!C74)</f>
        <v>1143.9193174805023</v>
      </c>
      <c r="D75" s="156">
        <f>IF(RES_hhdet_tes!D75=0,0,RES_hhdet_tes!D75/0.086*1000000/RES_hhdet_num!D74)</f>
        <v>1162.7644339471854</v>
      </c>
      <c r="E75" s="156">
        <f>IF(RES_hhdet_tes!E75=0,0,RES_hhdet_tes!E75/0.086*1000000/RES_hhdet_num!E74)</f>
        <v>1196.0396132841393</v>
      </c>
      <c r="F75" s="156">
        <f>IF(RES_hhdet_tes!F75=0,0,RES_hhdet_tes!F75/0.086*1000000/RES_hhdet_num!F74)</f>
        <v>1170.2768012168174</v>
      </c>
      <c r="G75" s="156">
        <f>IF(RES_hhdet_tes!G75=0,0,RES_hhdet_tes!G75/0.086*1000000/RES_hhdet_num!G74)</f>
        <v>1170.0083921169648</v>
      </c>
      <c r="H75" s="156">
        <f>IF(RES_hhdet_tes!H75=0,0,RES_hhdet_tes!H75/0.086*1000000/RES_hhdet_num!H74)</f>
        <v>1204.071149971094</v>
      </c>
      <c r="I75" s="156">
        <f>IF(RES_hhdet_tes!I75=0,0,RES_hhdet_tes!I75/0.086*1000000/RES_hhdet_num!I74)</f>
        <v>1050.8096871885348</v>
      </c>
      <c r="J75" s="156">
        <f>IF(RES_hhdet_tes!J75=0,0,RES_hhdet_tes!J75/0.086*1000000/RES_hhdet_num!J74)</f>
        <v>1115.0971030637322</v>
      </c>
      <c r="K75" s="156">
        <f>IF(RES_hhdet_tes!K75=0,0,RES_hhdet_tes!K75/0.086*1000000/RES_hhdet_num!K74)</f>
        <v>1054.7221315094532</v>
      </c>
      <c r="L75" s="156">
        <f>IF(RES_hhdet_tes!L75=0,0,RES_hhdet_tes!L75/0.086*1000000/RES_hhdet_num!L74)</f>
        <v>1061.9379438722051</v>
      </c>
      <c r="M75" s="156">
        <f>IF(RES_hhdet_tes!M75=0,0,RES_hhdet_tes!M75/0.086*1000000/RES_hhdet_num!M74)</f>
        <v>1108.5923232921693</v>
      </c>
      <c r="N75" s="156">
        <f>IF(RES_hhdet_tes!N75=0,0,RES_hhdet_tes!N75/0.086*1000000/RES_hhdet_num!N74)</f>
        <v>1077.5226581148243</v>
      </c>
      <c r="O75" s="156">
        <f>IF(RES_hhdet_tes!O75=0,0,RES_hhdet_tes!O75/0.086*1000000/RES_hhdet_num!O74)</f>
        <v>1100.3837695535981</v>
      </c>
      <c r="P75" s="156">
        <f>IF(RES_hhdet_tes!P75=0,0,RES_hhdet_tes!P75/0.086*1000000/RES_hhdet_num!P74)</f>
        <v>1177.6354917974163</v>
      </c>
      <c r="Q75" s="156">
        <f>IF(RES_hhdet_tes!Q75=0,0,RES_hhdet_tes!Q75/0.086*1000000/RES_hhdet_num!Q74)</f>
        <v>1198.8925918476762</v>
      </c>
    </row>
    <row r="76" spans="1:17" ht="12" customHeight="1" x14ac:dyDescent="0.3">
      <c r="A76" s="148" t="s">
        <v>59</v>
      </c>
      <c r="B76" s="156">
        <f>IF(RES_hhdet_tes!B76=0,0,RES_hhdet_tes!B76/0.086*1000000/RES_hhdet_num!B74)</f>
        <v>540.47159178416325</v>
      </c>
      <c r="C76" s="156">
        <f>IF(RES_hhdet_tes!C76=0,0,RES_hhdet_tes!C76/0.086*1000000/RES_hhdet_num!C74)</f>
        <v>526.92383573895233</v>
      </c>
      <c r="D76" s="156">
        <f>IF(RES_hhdet_tes!D76=0,0,RES_hhdet_tes!D76/0.086*1000000/RES_hhdet_num!D74)</f>
        <v>517.11402559840803</v>
      </c>
      <c r="E76" s="156">
        <f>IF(RES_hhdet_tes!E76=0,0,RES_hhdet_tes!E76/0.086*1000000/RES_hhdet_num!E74)</f>
        <v>531.43815688820109</v>
      </c>
      <c r="F76" s="156">
        <f>IF(RES_hhdet_tes!F76=0,0,RES_hhdet_tes!F76/0.086*1000000/RES_hhdet_num!F74)</f>
        <v>522.3590254430178</v>
      </c>
      <c r="G76" s="156">
        <f>IF(RES_hhdet_tes!G76=0,0,RES_hhdet_tes!G76/0.086*1000000/RES_hhdet_num!G74)</f>
        <v>523.73088397452966</v>
      </c>
      <c r="H76" s="156">
        <f>IF(RES_hhdet_tes!H76=0,0,RES_hhdet_tes!H76/0.086*1000000/RES_hhdet_num!H74)</f>
        <v>534.28126635821945</v>
      </c>
      <c r="I76" s="156">
        <f>IF(RES_hhdet_tes!I76=0,0,RES_hhdet_tes!I76/0.086*1000000/RES_hhdet_num!I74)</f>
        <v>604.49342812661791</v>
      </c>
      <c r="J76" s="156">
        <f>IF(RES_hhdet_tes!J76=0,0,RES_hhdet_tes!J76/0.086*1000000/RES_hhdet_num!J74)</f>
        <v>531.13904658396359</v>
      </c>
      <c r="K76" s="156">
        <f>IF(RES_hhdet_tes!K76=0,0,RES_hhdet_tes!K76/0.086*1000000/RES_hhdet_num!K74)</f>
        <v>553.26117681362189</v>
      </c>
      <c r="L76" s="156">
        <f>IF(RES_hhdet_tes!L76=0,0,RES_hhdet_tes!L76/0.086*1000000/RES_hhdet_num!L74)</f>
        <v>570.6705898231811</v>
      </c>
      <c r="M76" s="156">
        <f>IF(RES_hhdet_tes!M76=0,0,RES_hhdet_tes!M76/0.086*1000000/RES_hhdet_num!M74)</f>
        <v>570.63639318189496</v>
      </c>
      <c r="N76" s="156">
        <f>IF(RES_hhdet_tes!N76=0,0,RES_hhdet_tes!N76/0.086*1000000/RES_hhdet_num!N74)</f>
        <v>599.82260499033225</v>
      </c>
      <c r="O76" s="156">
        <f>IF(RES_hhdet_tes!O76=0,0,RES_hhdet_tes!O76/0.086*1000000/RES_hhdet_num!O74)</f>
        <v>610.10353184543817</v>
      </c>
      <c r="P76" s="156">
        <f>IF(RES_hhdet_tes!P76=0,0,RES_hhdet_tes!P76/0.086*1000000/RES_hhdet_num!P74)</f>
        <v>547.95105338490873</v>
      </c>
      <c r="Q76" s="156">
        <f>IF(RES_hhdet_tes!Q76=0,0,RES_hhdet_tes!Q76/0.086*1000000/RES_hhdet_num!Q74)</f>
        <v>557.12874970311623</v>
      </c>
    </row>
    <row r="77" spans="1:17" ht="12" customHeight="1" x14ac:dyDescent="0.3">
      <c r="A77" s="158" t="s">
        <v>62</v>
      </c>
      <c r="B77" s="157">
        <f>IF(RES_hhdet_tes!B77=0,0,RES_hhdet_tes!B77/0.086*1000000/RES_hhdet_num!B$62)</f>
        <v>569.81083252607243</v>
      </c>
      <c r="C77" s="157">
        <f>IF(RES_hhdet_tes!C77=0,0,RES_hhdet_tes!C77/0.086*1000000/RES_hhdet_num!C$62)</f>
        <v>574.15350279504196</v>
      </c>
      <c r="D77" s="157">
        <f>IF(RES_hhdet_tes!D77=0,0,RES_hhdet_tes!D77/0.086*1000000/RES_hhdet_num!D$62)</f>
        <v>587.6959311648103</v>
      </c>
      <c r="E77" s="157">
        <f>IF(RES_hhdet_tes!E77=0,0,RES_hhdet_tes!E77/0.086*1000000/RES_hhdet_num!E$62)</f>
        <v>600.44980715048553</v>
      </c>
      <c r="F77" s="157">
        <f>IF(RES_hhdet_tes!F77=0,0,RES_hhdet_tes!F77/0.086*1000000/RES_hhdet_num!F$62)</f>
        <v>616.92818739801135</v>
      </c>
      <c r="G77" s="157">
        <f>IF(RES_hhdet_tes!G77=0,0,RES_hhdet_tes!G77/0.086*1000000/RES_hhdet_num!G$62)</f>
        <v>617.67604753807211</v>
      </c>
      <c r="H77" s="157">
        <f>IF(RES_hhdet_tes!H77=0,0,RES_hhdet_tes!H77/0.086*1000000/RES_hhdet_num!H$62)</f>
        <v>627.4614081073579</v>
      </c>
      <c r="I77" s="157">
        <f>IF(RES_hhdet_tes!I77=0,0,RES_hhdet_tes!I77/0.086*1000000/RES_hhdet_num!I$62)</f>
        <v>635.54047165081704</v>
      </c>
      <c r="J77" s="157">
        <f>IF(RES_hhdet_tes!J77=0,0,RES_hhdet_tes!J77/0.086*1000000/RES_hhdet_num!J$62)</f>
        <v>629.80924849588803</v>
      </c>
      <c r="K77" s="157">
        <f>IF(RES_hhdet_tes!K77=0,0,RES_hhdet_tes!K77/0.086*1000000/RES_hhdet_num!K$62)</f>
        <v>635.48565236517265</v>
      </c>
      <c r="L77" s="157">
        <f>IF(RES_hhdet_tes!L77=0,0,RES_hhdet_tes!L77/0.086*1000000/RES_hhdet_num!L$62)</f>
        <v>637.62872907640747</v>
      </c>
      <c r="M77" s="157">
        <f>IF(RES_hhdet_tes!M77=0,0,RES_hhdet_tes!M77/0.086*1000000/RES_hhdet_num!M$62)</f>
        <v>632.31119189637877</v>
      </c>
      <c r="N77" s="157">
        <f>IF(RES_hhdet_tes!N77=0,0,RES_hhdet_tes!N77/0.086*1000000/RES_hhdet_num!N$62)</f>
        <v>641.81741086717909</v>
      </c>
      <c r="O77" s="157">
        <f>IF(RES_hhdet_tes!O77=0,0,RES_hhdet_tes!O77/0.086*1000000/RES_hhdet_num!O$62)</f>
        <v>636.11458221957525</v>
      </c>
      <c r="P77" s="157">
        <f>IF(RES_hhdet_tes!P77=0,0,RES_hhdet_tes!P77/0.086*1000000/RES_hhdet_num!P$62)</f>
        <v>632.26245325572347</v>
      </c>
      <c r="Q77" s="157">
        <f>IF(RES_hhdet_tes!Q77=0,0,RES_hhdet_tes!Q77/0.086*1000000/RES_hhdet_num!Q$62)</f>
        <v>641.35427641753643</v>
      </c>
    </row>
    <row r="78" spans="1:17" ht="12" customHeight="1" x14ac:dyDescent="0.3">
      <c r="A78" s="23" t="s">
        <v>109</v>
      </c>
      <c r="B78" s="156">
        <f>IF(RES_hhdet_tes!B78=0,0,RES_hhdet_tes!B78/0.086*1000000/RES_hhdet_num!B78)</f>
        <v>557.48243206233747</v>
      </c>
      <c r="C78" s="156">
        <f>IF(RES_hhdet_tes!C78=0,0,RES_hhdet_tes!C78/0.086*1000000/RES_hhdet_num!C78)</f>
        <v>559.35811423952111</v>
      </c>
      <c r="D78" s="156">
        <f>IF(RES_hhdet_tes!D78=0,0,RES_hhdet_tes!D78/0.086*1000000/RES_hhdet_num!D78)</f>
        <v>576.13213844259974</v>
      </c>
      <c r="E78" s="156">
        <f>IF(RES_hhdet_tes!E78=0,0,RES_hhdet_tes!E78/0.086*1000000/RES_hhdet_num!E78)</f>
        <v>586.93720579160492</v>
      </c>
      <c r="F78" s="156">
        <f>IF(RES_hhdet_tes!F78=0,0,RES_hhdet_tes!F78/0.086*1000000/RES_hhdet_num!F78)</f>
        <v>601.37257743389569</v>
      </c>
      <c r="G78" s="156">
        <f>IF(RES_hhdet_tes!G78=0,0,RES_hhdet_tes!G78/0.086*1000000/RES_hhdet_num!G78)</f>
        <v>610.09945921741337</v>
      </c>
      <c r="H78" s="156">
        <f>IF(RES_hhdet_tes!H78=0,0,RES_hhdet_tes!H78/0.086*1000000/RES_hhdet_num!H78)</f>
        <v>615.84265672415358</v>
      </c>
      <c r="I78" s="156">
        <f>IF(RES_hhdet_tes!I78=0,0,RES_hhdet_tes!I78/0.086*1000000/RES_hhdet_num!I78)</f>
        <v>630.42331608056111</v>
      </c>
      <c r="J78" s="156">
        <f>IF(RES_hhdet_tes!J78=0,0,RES_hhdet_tes!J78/0.086*1000000/RES_hhdet_num!J78)</f>
        <v>619.8204205598737</v>
      </c>
      <c r="K78" s="156">
        <f>IF(RES_hhdet_tes!K78=0,0,RES_hhdet_tes!K78/0.086*1000000/RES_hhdet_num!K78)</f>
        <v>628.55426354010342</v>
      </c>
      <c r="L78" s="156">
        <f>IF(RES_hhdet_tes!L78=0,0,RES_hhdet_tes!L78/0.086*1000000/RES_hhdet_num!L78)</f>
        <v>631.39647675430399</v>
      </c>
      <c r="M78" s="156">
        <f>IF(RES_hhdet_tes!M78=0,0,RES_hhdet_tes!M78/0.086*1000000/RES_hhdet_num!M78)</f>
        <v>629.16553307541085</v>
      </c>
      <c r="N78" s="156">
        <f>IF(RES_hhdet_tes!N78=0,0,RES_hhdet_tes!N78/0.086*1000000/RES_hhdet_num!N78)</f>
        <v>635.11216776003482</v>
      </c>
      <c r="O78" s="156">
        <f>IF(RES_hhdet_tes!O78=0,0,RES_hhdet_tes!O78/0.086*1000000/RES_hhdet_num!O78)</f>
        <v>629.71373731126835</v>
      </c>
      <c r="P78" s="156">
        <f>IF(RES_hhdet_tes!P78=0,0,RES_hhdet_tes!P78/0.086*1000000/RES_hhdet_num!P78)</f>
        <v>627.09797174789185</v>
      </c>
      <c r="Q78" s="156">
        <f>IF(RES_hhdet_tes!Q78=0,0,RES_hhdet_tes!Q78/0.086*1000000/RES_hhdet_num!Q78)</f>
        <v>634.16472618405089</v>
      </c>
    </row>
    <row r="79" spans="1:17" ht="12" customHeight="1" x14ac:dyDescent="0.3">
      <c r="A79" s="29" t="s">
        <v>140</v>
      </c>
      <c r="B79" s="57">
        <f>IF(RES_hhdet_tes!B79=0,0,RES_hhdet_tes!B79/0.086*1000000/RES_hhdet_num!B79)</f>
        <v>628.22018981545773</v>
      </c>
      <c r="C79" s="57">
        <f>IF(RES_hhdet_tes!C79=0,0,RES_hhdet_tes!C79/0.086*1000000/RES_hhdet_num!C79)</f>
        <v>647.98566929249057</v>
      </c>
      <c r="D79" s="57">
        <f>IF(RES_hhdet_tes!D79=0,0,RES_hhdet_tes!D79/0.086*1000000/RES_hhdet_num!D79)</f>
        <v>653.18351921579051</v>
      </c>
      <c r="E79" s="57">
        <f>IF(RES_hhdet_tes!E79=0,0,RES_hhdet_tes!E79/0.086*1000000/RES_hhdet_num!E79)</f>
        <v>678.42507398051384</v>
      </c>
      <c r="F79" s="57">
        <f>IF(RES_hhdet_tes!F79=0,0,RES_hhdet_tes!F79/0.086*1000000/RES_hhdet_num!F79)</f>
        <v>710.39098891533251</v>
      </c>
      <c r="G79" s="57">
        <f>IF(RES_hhdet_tes!G79=0,0,RES_hhdet_tes!G79/0.086*1000000/RES_hhdet_num!G79)</f>
        <v>667.68508633350427</v>
      </c>
      <c r="H79" s="57">
        <f>IF(RES_hhdet_tes!H79=0,0,RES_hhdet_tes!H79/0.086*1000000/RES_hhdet_num!H79)</f>
        <v>707.92302441841616</v>
      </c>
      <c r="I79" s="57">
        <f>IF(RES_hhdet_tes!I79=0,0,RES_hhdet_tes!I79/0.086*1000000/RES_hhdet_num!I79)</f>
        <v>675.87787834613744</v>
      </c>
      <c r="J79" s="57">
        <f>IF(RES_hhdet_tes!J79=0,0,RES_hhdet_tes!J79/0.086*1000000/RES_hhdet_num!J79)</f>
        <v>712.1156566420733</v>
      </c>
      <c r="K79" s="57">
        <f>IF(RES_hhdet_tes!K79=0,0,RES_hhdet_tes!K79/0.086*1000000/RES_hhdet_num!K79)</f>
        <v>698.36284413611145</v>
      </c>
      <c r="L79" s="57">
        <f>IF(RES_hhdet_tes!L79=0,0,RES_hhdet_tes!L79/0.086*1000000/RES_hhdet_num!L79)</f>
        <v>720.09611904788574</v>
      </c>
      <c r="M79" s="57">
        <f>IF(RES_hhdet_tes!M79=0,0,RES_hhdet_tes!M79/0.086*1000000/RES_hhdet_num!M79)</f>
        <v>682.86834941744337</v>
      </c>
      <c r="N79" s="57">
        <f>IF(RES_hhdet_tes!N79=0,0,RES_hhdet_tes!N79/0.086*1000000/RES_hhdet_num!N79)</f>
        <v>744.45292433271391</v>
      </c>
      <c r="O79" s="57">
        <f>IF(RES_hhdet_tes!O79=0,0,RES_hhdet_tes!O79/0.086*1000000/RES_hhdet_num!O79)</f>
        <v>777.59988002574573</v>
      </c>
      <c r="P79" s="57">
        <f>IF(RES_hhdet_tes!P79=0,0,RES_hhdet_tes!P79/0.086*1000000/RES_hhdet_num!P79)</f>
        <v>746.98797275766196</v>
      </c>
      <c r="Q79" s="57">
        <f>IF(RES_hhdet_tes!Q79=0,0,RES_hhdet_tes!Q79/0.086*1000000/RES_hhdet_num!Q79)</f>
        <v>831.60565889240797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>
        <f>SUM(B82,B85,B87,B100)</f>
        <v>7984.3763315997167</v>
      </c>
      <c r="C81" s="168">
        <f t="shared" ref="C81:Q81" si="12">SUM(C82,C85,C87,C100)</f>
        <v>8387.4903479649165</v>
      </c>
      <c r="D81" s="168">
        <f t="shared" si="12"/>
        <v>8319.2304853340283</v>
      </c>
      <c r="E81" s="168">
        <f t="shared" si="12"/>
        <v>8936.4829141175014</v>
      </c>
      <c r="F81" s="168">
        <f t="shared" si="12"/>
        <v>8685.5889245718026</v>
      </c>
      <c r="G81" s="168">
        <f t="shared" si="12"/>
        <v>8931.7693913382991</v>
      </c>
      <c r="H81" s="168">
        <f t="shared" si="12"/>
        <v>8825.7254061621261</v>
      </c>
      <c r="I81" s="168">
        <f t="shared" si="12"/>
        <v>8538.0398031350869</v>
      </c>
      <c r="J81" s="168">
        <f t="shared" si="12"/>
        <v>8907.216609753943</v>
      </c>
      <c r="K81" s="168">
        <f t="shared" si="12"/>
        <v>8901.0631172214689</v>
      </c>
      <c r="L81" s="168">
        <f t="shared" si="12"/>
        <v>9383.2404162617313</v>
      </c>
      <c r="M81" s="168">
        <f t="shared" si="12"/>
        <v>8284.9033365283467</v>
      </c>
      <c r="N81" s="168">
        <f t="shared" si="12"/>
        <v>8840.3653900965164</v>
      </c>
      <c r="O81" s="168">
        <f t="shared" si="12"/>
        <v>8735.1552149888375</v>
      </c>
      <c r="P81" s="168">
        <f t="shared" si="12"/>
        <v>7746.2351504411081</v>
      </c>
      <c r="Q81" s="168">
        <f t="shared" si="12"/>
        <v>8152.2396610519736</v>
      </c>
    </row>
    <row r="82" spans="1:17" ht="12.9" customHeight="1" x14ac:dyDescent="0.3">
      <c r="A82" s="158" t="s">
        <v>65</v>
      </c>
      <c r="B82" s="157">
        <f t="shared" ref="B82:Q82" si="13">SUM(B83:B84)</f>
        <v>5907.8693477782108</v>
      </c>
      <c r="C82" s="157">
        <f t="shared" si="13"/>
        <v>6255.1645306446899</v>
      </c>
      <c r="D82" s="157">
        <f t="shared" si="13"/>
        <v>6112.2916895285098</v>
      </c>
      <c r="E82" s="157">
        <f t="shared" si="13"/>
        <v>6646.9901686013263</v>
      </c>
      <c r="F82" s="157">
        <f t="shared" si="13"/>
        <v>6376.0236809067856</v>
      </c>
      <c r="G82" s="157">
        <f t="shared" si="13"/>
        <v>6550.3476176324339</v>
      </c>
      <c r="H82" s="157">
        <f t="shared" si="13"/>
        <v>6401.1978807580144</v>
      </c>
      <c r="I82" s="157">
        <f t="shared" si="13"/>
        <v>6082.4108356136048</v>
      </c>
      <c r="J82" s="157">
        <f t="shared" si="13"/>
        <v>6455.5624995227518</v>
      </c>
      <c r="K82" s="157">
        <f t="shared" si="13"/>
        <v>6440.7442968639334</v>
      </c>
      <c r="L82" s="157">
        <f t="shared" si="13"/>
        <v>6854.1234402075579</v>
      </c>
      <c r="M82" s="157">
        <f t="shared" si="13"/>
        <v>5808.8698316297859</v>
      </c>
      <c r="N82" s="157">
        <f t="shared" si="13"/>
        <v>6275.5364615993567</v>
      </c>
      <c r="O82" s="157">
        <f t="shared" si="13"/>
        <v>6154.3487723041098</v>
      </c>
      <c r="P82" s="157">
        <f t="shared" si="13"/>
        <v>5222.042082923248</v>
      </c>
      <c r="Q82" s="157">
        <f t="shared" si="13"/>
        <v>5587.7744772148908</v>
      </c>
    </row>
    <row r="83" spans="1:17" ht="12" customHeight="1" x14ac:dyDescent="0.3">
      <c r="A83" s="23" t="s">
        <v>157</v>
      </c>
      <c r="B83" s="156">
        <f>IF(RES_hhdet_tes!B83=0,0,RES_hhdet_tes!B83/0.086*1000000/RES_hhdet_num!B$81)</f>
        <v>5857.0053355636937</v>
      </c>
      <c r="C83" s="156">
        <f>IF(RES_hhdet_tes!C83=0,0,RES_hhdet_tes!C83/0.086*1000000/RES_hhdet_num!C$81)</f>
        <v>6197.1531945095703</v>
      </c>
      <c r="D83" s="156">
        <f>IF(RES_hhdet_tes!D83=0,0,RES_hhdet_tes!D83/0.086*1000000/RES_hhdet_num!D$81)</f>
        <v>6054.2853651121841</v>
      </c>
      <c r="E83" s="156">
        <f>IF(RES_hhdet_tes!E83=0,0,RES_hhdet_tes!E83/0.086*1000000/RES_hhdet_num!E$81)</f>
        <v>6573.1662120771671</v>
      </c>
      <c r="F83" s="156">
        <f>IF(RES_hhdet_tes!F83=0,0,RES_hhdet_tes!F83/0.086*1000000/RES_hhdet_num!F$81)</f>
        <v>6307.3765456042738</v>
      </c>
      <c r="G83" s="156">
        <f>IF(RES_hhdet_tes!G83=0,0,RES_hhdet_tes!G83/0.086*1000000/RES_hhdet_num!G$81)</f>
        <v>6475.2876781965442</v>
      </c>
      <c r="H83" s="156">
        <f>IF(RES_hhdet_tes!H83=0,0,RES_hhdet_tes!H83/0.086*1000000/RES_hhdet_num!H$81)</f>
        <v>6326.1008019682195</v>
      </c>
      <c r="I83" s="156">
        <f>IF(RES_hhdet_tes!I83=0,0,RES_hhdet_tes!I83/0.086*1000000/RES_hhdet_num!I$81)</f>
        <v>6008.1537287194096</v>
      </c>
      <c r="J83" s="156">
        <f>IF(RES_hhdet_tes!J83=0,0,RES_hhdet_tes!J83/0.086*1000000/RES_hhdet_num!J$81)</f>
        <v>6387.0237984081759</v>
      </c>
      <c r="K83" s="156">
        <f>IF(RES_hhdet_tes!K83=0,0,RES_hhdet_tes!K83/0.086*1000000/RES_hhdet_num!K$81)</f>
        <v>6373.3414588328451</v>
      </c>
      <c r="L83" s="156">
        <f>IF(RES_hhdet_tes!L83=0,0,RES_hhdet_tes!L83/0.086*1000000/RES_hhdet_num!L$81)</f>
        <v>6774.7544610991199</v>
      </c>
      <c r="M83" s="156">
        <f>IF(RES_hhdet_tes!M83=0,0,RES_hhdet_tes!M83/0.086*1000000/RES_hhdet_num!M$81)</f>
        <v>5744.4332324888055</v>
      </c>
      <c r="N83" s="156">
        <f>IF(RES_hhdet_tes!N83=0,0,RES_hhdet_tes!N83/0.086*1000000/RES_hhdet_num!N$81)</f>
        <v>6201.318045831259</v>
      </c>
      <c r="O83" s="156">
        <f>IF(RES_hhdet_tes!O83=0,0,RES_hhdet_tes!O83/0.086*1000000/RES_hhdet_num!O$81)</f>
        <v>6080.7941912706046</v>
      </c>
      <c r="P83" s="156">
        <f>IF(RES_hhdet_tes!P83=0,0,RES_hhdet_tes!P83/0.086*1000000/RES_hhdet_num!P$81)</f>
        <v>5161.6039562589713</v>
      </c>
      <c r="Q83" s="156">
        <f>IF(RES_hhdet_tes!Q83=0,0,RES_hhdet_tes!Q83/0.086*1000000/RES_hhdet_num!Q$81)</f>
        <v>5512.3017750409208</v>
      </c>
    </row>
    <row r="84" spans="1:17" ht="12" customHeight="1" x14ac:dyDescent="0.3">
      <c r="A84" s="23" t="s">
        <v>60</v>
      </c>
      <c r="B84" s="156">
        <f>IF(RES_hhdet_tes!B84=0,0,RES_hhdet_tes!B84/0.086*1000000/RES_hhdet_num!B$81)</f>
        <v>50.864012214516862</v>
      </c>
      <c r="C84" s="156">
        <f>IF(RES_hhdet_tes!C84=0,0,RES_hhdet_tes!C84/0.086*1000000/RES_hhdet_num!C$81)</f>
        <v>58.011336135119983</v>
      </c>
      <c r="D84" s="156">
        <f>IF(RES_hhdet_tes!D84=0,0,RES_hhdet_tes!D84/0.086*1000000/RES_hhdet_num!D$81)</f>
        <v>58.006324416325668</v>
      </c>
      <c r="E84" s="156">
        <f>IF(RES_hhdet_tes!E84=0,0,RES_hhdet_tes!E84/0.086*1000000/RES_hhdet_num!E$81)</f>
        <v>73.823956524158902</v>
      </c>
      <c r="F84" s="156">
        <f>IF(RES_hhdet_tes!F84=0,0,RES_hhdet_tes!F84/0.086*1000000/RES_hhdet_num!F$81)</f>
        <v>68.647135302511813</v>
      </c>
      <c r="G84" s="156">
        <f>IF(RES_hhdet_tes!G84=0,0,RES_hhdet_tes!G84/0.086*1000000/RES_hhdet_num!G$81)</f>
        <v>75.05993943588939</v>
      </c>
      <c r="H84" s="156">
        <f>IF(RES_hhdet_tes!H84=0,0,RES_hhdet_tes!H84/0.086*1000000/RES_hhdet_num!H$81)</f>
        <v>75.097078789794693</v>
      </c>
      <c r="I84" s="156">
        <f>IF(RES_hhdet_tes!I84=0,0,RES_hhdet_tes!I84/0.086*1000000/RES_hhdet_num!I$81)</f>
        <v>74.257106894195218</v>
      </c>
      <c r="J84" s="156">
        <f>IF(RES_hhdet_tes!J84=0,0,RES_hhdet_tes!J84/0.086*1000000/RES_hhdet_num!J$81)</f>
        <v>68.538701114576071</v>
      </c>
      <c r="K84" s="156">
        <f>IF(RES_hhdet_tes!K84=0,0,RES_hhdet_tes!K84/0.086*1000000/RES_hhdet_num!K$81)</f>
        <v>67.402838031088592</v>
      </c>
      <c r="L84" s="156">
        <f>IF(RES_hhdet_tes!L84=0,0,RES_hhdet_tes!L84/0.086*1000000/RES_hhdet_num!L$81)</f>
        <v>79.368979108437756</v>
      </c>
      <c r="M84" s="156">
        <f>IF(RES_hhdet_tes!M84=0,0,RES_hhdet_tes!M84/0.086*1000000/RES_hhdet_num!M$81)</f>
        <v>64.436599140980803</v>
      </c>
      <c r="N84" s="156">
        <f>IF(RES_hhdet_tes!N84=0,0,RES_hhdet_tes!N84/0.086*1000000/RES_hhdet_num!N$81)</f>
        <v>74.218415768097429</v>
      </c>
      <c r="O84" s="156">
        <f>IF(RES_hhdet_tes!O84=0,0,RES_hhdet_tes!O84/0.086*1000000/RES_hhdet_num!O$81)</f>
        <v>73.554581033505443</v>
      </c>
      <c r="P84" s="156">
        <f>IF(RES_hhdet_tes!P84=0,0,RES_hhdet_tes!P84/0.086*1000000/RES_hhdet_num!P$81)</f>
        <v>60.438126664276687</v>
      </c>
      <c r="Q84" s="156">
        <f>IF(RES_hhdet_tes!Q84=0,0,RES_hhdet_tes!Q84/0.086*1000000/RES_hhdet_num!Q$81)</f>
        <v>75.472702173969623</v>
      </c>
    </row>
    <row r="85" spans="1:17" ht="12.9" customHeight="1" x14ac:dyDescent="0.3">
      <c r="A85" s="158" t="s">
        <v>112</v>
      </c>
      <c r="B85" s="157">
        <f t="shared" ref="B85:Q85" si="14">B86</f>
        <v>46.161614954958189</v>
      </c>
      <c r="C85" s="157">
        <f t="shared" si="14"/>
        <v>54.540106771106018</v>
      </c>
      <c r="D85" s="157">
        <f t="shared" si="14"/>
        <v>70.255210574948606</v>
      </c>
      <c r="E85" s="157">
        <f t="shared" si="14"/>
        <v>79.461531319120141</v>
      </c>
      <c r="F85" s="157">
        <f t="shared" si="14"/>
        <v>87.707747881880039</v>
      </c>
      <c r="G85" s="157">
        <f t="shared" si="14"/>
        <v>102.48648253512661</v>
      </c>
      <c r="H85" s="157">
        <f t="shared" si="14"/>
        <v>121.0626695060628</v>
      </c>
      <c r="I85" s="157">
        <f t="shared" si="14"/>
        <v>143.3677131120026</v>
      </c>
      <c r="J85" s="157">
        <f t="shared" si="14"/>
        <v>156.61237848867648</v>
      </c>
      <c r="K85" s="157">
        <f t="shared" si="14"/>
        <v>167.04505197144169</v>
      </c>
      <c r="L85" s="157">
        <f t="shared" si="14"/>
        <v>179.41313983260386</v>
      </c>
      <c r="M85" s="157">
        <f t="shared" si="14"/>
        <v>195.01560733098557</v>
      </c>
      <c r="N85" s="157">
        <f t="shared" si="14"/>
        <v>218.46977171448299</v>
      </c>
      <c r="O85" s="157">
        <f t="shared" si="14"/>
        <v>233.85527140668671</v>
      </c>
      <c r="P85" s="157">
        <f t="shared" si="14"/>
        <v>242.81603882012911</v>
      </c>
      <c r="Q85" s="157">
        <f t="shared" si="14"/>
        <v>247.8066679707203</v>
      </c>
    </row>
    <row r="86" spans="1:17" ht="12" customHeight="1" x14ac:dyDescent="0.3">
      <c r="A86" s="23" t="s">
        <v>60</v>
      </c>
      <c r="B86" s="156">
        <f>IF(RES_hhdet_tes!B86=0,0,RES_hhdet_tes!B86/0.086*1000000/RES_hhdet_num!B$81)</f>
        <v>46.161614954958189</v>
      </c>
      <c r="C86" s="156">
        <f>IF(RES_hhdet_tes!C86=0,0,RES_hhdet_tes!C86/0.086*1000000/RES_hhdet_num!C$81)</f>
        <v>54.540106771106018</v>
      </c>
      <c r="D86" s="156">
        <f>IF(RES_hhdet_tes!D86=0,0,RES_hhdet_tes!D86/0.086*1000000/RES_hhdet_num!D$81)</f>
        <v>70.255210574948606</v>
      </c>
      <c r="E86" s="156">
        <f>IF(RES_hhdet_tes!E86=0,0,RES_hhdet_tes!E86/0.086*1000000/RES_hhdet_num!E$81)</f>
        <v>79.461531319120141</v>
      </c>
      <c r="F86" s="156">
        <f>IF(RES_hhdet_tes!F86=0,0,RES_hhdet_tes!F86/0.086*1000000/RES_hhdet_num!F$81)</f>
        <v>87.707747881880039</v>
      </c>
      <c r="G86" s="156">
        <f>IF(RES_hhdet_tes!G86=0,0,RES_hhdet_tes!G86/0.086*1000000/RES_hhdet_num!G$81)</f>
        <v>102.48648253512661</v>
      </c>
      <c r="H86" s="156">
        <f>IF(RES_hhdet_tes!H86=0,0,RES_hhdet_tes!H86/0.086*1000000/RES_hhdet_num!H$81)</f>
        <v>121.0626695060628</v>
      </c>
      <c r="I86" s="156">
        <f>IF(RES_hhdet_tes!I86=0,0,RES_hhdet_tes!I86/0.086*1000000/RES_hhdet_num!I$81)</f>
        <v>143.3677131120026</v>
      </c>
      <c r="J86" s="156">
        <f>IF(RES_hhdet_tes!J86=0,0,RES_hhdet_tes!J86/0.086*1000000/RES_hhdet_num!J$81)</f>
        <v>156.61237848867648</v>
      </c>
      <c r="K86" s="156">
        <f>IF(RES_hhdet_tes!K86=0,0,RES_hhdet_tes!K86/0.086*1000000/RES_hhdet_num!K$81)</f>
        <v>167.04505197144169</v>
      </c>
      <c r="L86" s="156">
        <f>IF(RES_hhdet_tes!L86=0,0,RES_hhdet_tes!L86/0.086*1000000/RES_hhdet_num!L$81)</f>
        <v>179.41313983260386</v>
      </c>
      <c r="M86" s="156">
        <f>IF(RES_hhdet_tes!M86=0,0,RES_hhdet_tes!M86/0.086*1000000/RES_hhdet_num!M$81)</f>
        <v>195.01560733098557</v>
      </c>
      <c r="N86" s="156">
        <f>IF(RES_hhdet_tes!N86=0,0,RES_hhdet_tes!N86/0.086*1000000/RES_hhdet_num!N$81)</f>
        <v>218.46977171448299</v>
      </c>
      <c r="O86" s="156">
        <f>IF(RES_hhdet_tes!O86=0,0,RES_hhdet_tes!O86/0.086*1000000/RES_hhdet_num!O$81)</f>
        <v>233.85527140668671</v>
      </c>
      <c r="P86" s="156">
        <f>IF(RES_hhdet_tes!P86=0,0,RES_hhdet_tes!P86/0.086*1000000/RES_hhdet_num!P$81)</f>
        <v>242.81603882012911</v>
      </c>
      <c r="Q86" s="156">
        <f>IF(RES_hhdet_tes!Q86=0,0,RES_hhdet_tes!Q86/0.086*1000000/RES_hhdet_num!Q$81)</f>
        <v>247.8066679707203</v>
      </c>
    </row>
    <row r="87" spans="1:17" ht="12" customHeight="1" x14ac:dyDescent="0.3">
      <c r="A87" s="158" t="s">
        <v>63</v>
      </c>
      <c r="B87" s="157">
        <f>IF(RES_hhdet_tes!B87=0,0,RES_hhdet_tes!B87/0.086*1000000/RES_hhdet_num!B$81)</f>
        <v>1280.3524985090794</v>
      </c>
      <c r="C87" s="157">
        <f>IF(RES_hhdet_tes!C87=0,0,RES_hhdet_tes!C87/0.086*1000000/RES_hhdet_num!C$81)</f>
        <v>1306.3785506499371</v>
      </c>
      <c r="D87" s="157">
        <f>IF(RES_hhdet_tes!D87=0,0,RES_hhdet_tes!D87/0.086*1000000/RES_hhdet_num!D$81)</f>
        <v>1342.3723575254764</v>
      </c>
      <c r="E87" s="157">
        <f>IF(RES_hhdet_tes!E87=0,0,RES_hhdet_tes!E87/0.086*1000000/RES_hhdet_num!E$81)</f>
        <v>1380.2490685215789</v>
      </c>
      <c r="F87" s="157">
        <f>IF(RES_hhdet_tes!F87=0,0,RES_hhdet_tes!F87/0.086*1000000/RES_hhdet_num!F$81)</f>
        <v>1382.3480697082493</v>
      </c>
      <c r="G87" s="157">
        <f>IF(RES_hhdet_tes!G87=0,0,RES_hhdet_tes!G87/0.086*1000000/RES_hhdet_num!G$81)</f>
        <v>1417.1917704734719</v>
      </c>
      <c r="H87" s="157">
        <f>IF(RES_hhdet_tes!H87=0,0,RES_hhdet_tes!H87/0.086*1000000/RES_hhdet_num!H$81)</f>
        <v>1445.0322260645614</v>
      </c>
      <c r="I87" s="157">
        <f>IF(RES_hhdet_tes!I87=0,0,RES_hhdet_tes!I87/0.086*1000000/RES_hhdet_num!I$81)</f>
        <v>1463.979786222892</v>
      </c>
      <c r="J87" s="157">
        <f>IF(RES_hhdet_tes!J87=0,0,RES_hhdet_tes!J87/0.086*1000000/RES_hhdet_num!J$81)</f>
        <v>1470.7623823958695</v>
      </c>
      <c r="K87" s="157">
        <f>IF(RES_hhdet_tes!K87=0,0,RES_hhdet_tes!K87/0.086*1000000/RES_hhdet_num!K$81)</f>
        <v>1469.2211575375825</v>
      </c>
      <c r="L87" s="157">
        <f>IF(RES_hhdet_tes!L87=0,0,RES_hhdet_tes!L87/0.086*1000000/RES_hhdet_num!L$81)</f>
        <v>1503.692596226894</v>
      </c>
      <c r="M87" s="157">
        <f>IF(RES_hhdet_tes!M87=0,0,RES_hhdet_tes!M87/0.086*1000000/RES_hhdet_num!M$81)</f>
        <v>1464.3035196731203</v>
      </c>
      <c r="N87" s="157">
        <f>IF(RES_hhdet_tes!N87=0,0,RES_hhdet_tes!N87/0.086*1000000/RES_hhdet_num!N$81)</f>
        <v>1520.6517927493971</v>
      </c>
      <c r="O87" s="157">
        <f>IF(RES_hhdet_tes!O87=0,0,RES_hhdet_tes!O87/0.086*1000000/RES_hhdet_num!O$81)</f>
        <v>1513.8699955917423</v>
      </c>
      <c r="P87" s="157">
        <f>IF(RES_hhdet_tes!P87=0,0,RES_hhdet_tes!P87/0.086*1000000/RES_hhdet_num!P$81)</f>
        <v>1478.6595165283061</v>
      </c>
      <c r="Q87" s="157">
        <f>IF(RES_hhdet_tes!Q87=0,0,RES_hhdet_tes!Q87/0.086*1000000/RES_hhdet_num!Q$81)</f>
        <v>1488.1314425210287</v>
      </c>
    </row>
    <row r="88" spans="1:17" ht="12" customHeight="1" x14ac:dyDescent="0.3">
      <c r="A88" s="167" t="s">
        <v>156</v>
      </c>
      <c r="B88" s="132">
        <f>IF(RES_hhdet_tes!B88=0,0,RES_hhdet_tes!B88/0.086*1000000/RES_hhdet_num!B88)</f>
        <v>1232.6089534662722</v>
      </c>
      <c r="C88" s="132">
        <f>IF(RES_hhdet_tes!C88=0,0,RES_hhdet_tes!C88/0.086*1000000/RES_hhdet_num!C88)</f>
        <v>1259.064564389211</v>
      </c>
      <c r="D88" s="132">
        <f>IF(RES_hhdet_tes!D88=0,0,RES_hhdet_tes!D88/0.086*1000000/RES_hhdet_num!D88)</f>
        <v>1285.3475827870448</v>
      </c>
      <c r="E88" s="132">
        <f>IF(RES_hhdet_tes!E88=0,0,RES_hhdet_tes!E88/0.086*1000000/RES_hhdet_num!E88)</f>
        <v>1327.0794440367872</v>
      </c>
      <c r="F88" s="132">
        <f>IF(RES_hhdet_tes!F88=0,0,RES_hhdet_tes!F88/0.086*1000000/RES_hhdet_num!F88)</f>
        <v>1311.6497706974371</v>
      </c>
      <c r="G88" s="132">
        <f>IF(RES_hhdet_tes!G88=0,0,RES_hhdet_tes!G88/0.086*1000000/RES_hhdet_num!G88)</f>
        <v>1359.1092989877209</v>
      </c>
      <c r="H88" s="132">
        <f>IF(RES_hhdet_tes!H88=0,0,RES_hhdet_tes!H88/0.086*1000000/RES_hhdet_num!H88)</f>
        <v>1383.554331222053</v>
      </c>
      <c r="I88" s="132">
        <f>IF(RES_hhdet_tes!I88=0,0,RES_hhdet_tes!I88/0.086*1000000/RES_hhdet_num!I88)</f>
        <v>1414.9387802191145</v>
      </c>
      <c r="J88" s="132">
        <f>IF(RES_hhdet_tes!J88=0,0,RES_hhdet_tes!J88/0.086*1000000/RES_hhdet_num!J88)</f>
        <v>1412.025740934715</v>
      </c>
      <c r="K88" s="132">
        <f>IF(RES_hhdet_tes!K88=0,0,RES_hhdet_tes!K88/0.086*1000000/RES_hhdet_num!K88)</f>
        <v>1426.4295939504093</v>
      </c>
      <c r="L88" s="132">
        <f>IF(RES_hhdet_tes!L88=0,0,RES_hhdet_tes!L88/0.086*1000000/RES_hhdet_num!L88)</f>
        <v>1409.3082399200148</v>
      </c>
      <c r="M88" s="132">
        <f>IF(RES_hhdet_tes!M88=0,0,RES_hhdet_tes!M88/0.086*1000000/RES_hhdet_num!M88)</f>
        <v>1358.4484576197176</v>
      </c>
      <c r="N88" s="132">
        <f>IF(RES_hhdet_tes!N88=0,0,RES_hhdet_tes!N88/0.086*1000000/RES_hhdet_num!N88)</f>
        <v>1429.5831102237457</v>
      </c>
      <c r="O88" s="132">
        <f>IF(RES_hhdet_tes!O88=0,0,RES_hhdet_tes!O88/0.086*1000000/RES_hhdet_num!O88)</f>
        <v>1424.4731264326231</v>
      </c>
      <c r="P88" s="132">
        <f>IF(RES_hhdet_tes!P88=0,0,RES_hhdet_tes!P88/0.086*1000000/RES_hhdet_num!P88)</f>
        <v>1414.779338858008</v>
      </c>
      <c r="Q88" s="132">
        <f>IF(RES_hhdet_tes!Q88=0,0,RES_hhdet_tes!Q88/0.086*1000000/RES_hhdet_num!Q88)</f>
        <v>1408.6027503154417</v>
      </c>
    </row>
    <row r="89" spans="1:17" ht="12" customHeight="1" x14ac:dyDescent="0.3">
      <c r="A89" s="167" t="s">
        <v>155</v>
      </c>
      <c r="B89" s="132">
        <f>IF(RES_hhdet_tes!B89=0,0,RES_hhdet_tes!B89/0.086*1000000/RES_hhdet_num!B89)</f>
        <v>1291.3917651835484</v>
      </c>
      <c r="C89" s="132">
        <f>IF(RES_hhdet_tes!C89=0,0,RES_hhdet_tes!C89/0.086*1000000/RES_hhdet_num!C89)</f>
        <v>1319.1343650972819</v>
      </c>
      <c r="D89" s="132">
        <f>IF(RES_hhdet_tes!D89=0,0,RES_hhdet_tes!D89/0.086*1000000/RES_hhdet_num!D89)</f>
        <v>1344.4619188649192</v>
      </c>
      <c r="E89" s="132">
        <f>IF(RES_hhdet_tes!E89=0,0,RES_hhdet_tes!E89/0.086*1000000/RES_hhdet_num!E89)</f>
        <v>1397.1006183142545</v>
      </c>
      <c r="F89" s="132">
        <f>IF(RES_hhdet_tes!F89=0,0,RES_hhdet_tes!F89/0.086*1000000/RES_hhdet_num!F89)</f>
        <v>1417.3207592190192</v>
      </c>
      <c r="G89" s="132">
        <f>IF(RES_hhdet_tes!G89=0,0,RES_hhdet_tes!G89/0.086*1000000/RES_hhdet_num!G89)</f>
        <v>1467.2641955302022</v>
      </c>
      <c r="H89" s="132">
        <f>IF(RES_hhdet_tes!H89=0,0,RES_hhdet_tes!H89/0.086*1000000/RES_hhdet_num!H89)</f>
        <v>1479.9163830064469</v>
      </c>
      <c r="I89" s="132">
        <f>IF(RES_hhdet_tes!I89=0,0,RES_hhdet_tes!I89/0.086*1000000/RES_hhdet_num!I89)</f>
        <v>1473.8961024051894</v>
      </c>
      <c r="J89" s="132">
        <f>IF(RES_hhdet_tes!J89=0,0,RES_hhdet_tes!J89/0.086*1000000/RES_hhdet_num!J89)</f>
        <v>1463.2309743381079</v>
      </c>
      <c r="K89" s="132">
        <f>IF(RES_hhdet_tes!K89=0,0,RES_hhdet_tes!K89/0.086*1000000/RES_hhdet_num!K89)</f>
        <v>1490.8735118725542</v>
      </c>
      <c r="L89" s="132">
        <f>IF(RES_hhdet_tes!L89=0,0,RES_hhdet_tes!L89/0.086*1000000/RES_hhdet_num!L89)</f>
        <v>1494.3080047280157</v>
      </c>
      <c r="M89" s="132">
        <f>IF(RES_hhdet_tes!M89=0,0,RES_hhdet_tes!M89/0.086*1000000/RES_hhdet_num!M89)</f>
        <v>1465.4228520739186</v>
      </c>
      <c r="N89" s="132">
        <f>IF(RES_hhdet_tes!N89=0,0,RES_hhdet_tes!N89/0.086*1000000/RES_hhdet_num!N89)</f>
        <v>1475.2540518087148</v>
      </c>
      <c r="O89" s="132">
        <f>IF(RES_hhdet_tes!O89=0,0,RES_hhdet_tes!O89/0.086*1000000/RES_hhdet_num!O89)</f>
        <v>1461.9306639865106</v>
      </c>
      <c r="P89" s="132">
        <f>IF(RES_hhdet_tes!P89=0,0,RES_hhdet_tes!P89/0.086*1000000/RES_hhdet_num!P89)</f>
        <v>1457.2414171026885</v>
      </c>
      <c r="Q89" s="132">
        <f>IF(RES_hhdet_tes!Q89=0,0,RES_hhdet_tes!Q89/0.086*1000000/RES_hhdet_num!Q89)</f>
        <v>1448.1688797282095</v>
      </c>
    </row>
    <row r="90" spans="1:17" ht="12" customHeight="1" x14ac:dyDescent="0.3">
      <c r="A90" s="166" t="s">
        <v>55</v>
      </c>
      <c r="B90" s="165">
        <f>IF(RES_hhdet_tes!B90=0,0,RES_hhdet_tes!B90/0.086*1000000/RES_hhdet_num!B89)</f>
        <v>722.99867986158063</v>
      </c>
      <c r="C90" s="165">
        <f>IF(RES_hhdet_tes!C90=0,0,RES_hhdet_tes!C90/0.086*1000000/RES_hhdet_num!C89)</f>
        <v>749.83532243246577</v>
      </c>
      <c r="D90" s="165">
        <f>IF(RES_hhdet_tes!D90=0,0,RES_hhdet_tes!D90/0.086*1000000/RES_hhdet_num!D89)</f>
        <v>778.76853620114036</v>
      </c>
      <c r="E90" s="165">
        <f>IF(RES_hhdet_tes!E90=0,0,RES_hhdet_tes!E90/0.086*1000000/RES_hhdet_num!E89)</f>
        <v>838.11254148569196</v>
      </c>
      <c r="F90" s="165">
        <f>IF(RES_hhdet_tes!F90=0,0,RES_hhdet_tes!F90/0.086*1000000/RES_hhdet_num!F89)</f>
        <v>848.79155107113945</v>
      </c>
      <c r="G90" s="165">
        <f>IF(RES_hhdet_tes!G90=0,0,RES_hhdet_tes!G90/0.086*1000000/RES_hhdet_num!G89)</f>
        <v>898.55010799693707</v>
      </c>
      <c r="H90" s="165">
        <f>IF(RES_hhdet_tes!H90=0,0,RES_hhdet_tes!H90/0.086*1000000/RES_hhdet_num!H89)</f>
        <v>911.2367254045123</v>
      </c>
      <c r="I90" s="165">
        <f>IF(RES_hhdet_tes!I90=0,0,RES_hhdet_tes!I90/0.086*1000000/RES_hhdet_num!I89)</f>
        <v>900.3190420689732</v>
      </c>
      <c r="J90" s="165">
        <f>IF(RES_hhdet_tes!J90=0,0,RES_hhdet_tes!J90/0.086*1000000/RES_hhdet_num!J89)</f>
        <v>879.75315693189566</v>
      </c>
      <c r="K90" s="165">
        <f>IF(RES_hhdet_tes!K90=0,0,RES_hhdet_tes!K90/0.086*1000000/RES_hhdet_num!K89)</f>
        <v>902.55641893002962</v>
      </c>
      <c r="L90" s="165">
        <f>IF(RES_hhdet_tes!L90=0,0,RES_hhdet_tes!L90/0.086*1000000/RES_hhdet_num!L89)</f>
        <v>896.10673871775441</v>
      </c>
      <c r="M90" s="165">
        <f>IF(RES_hhdet_tes!M90=0,0,RES_hhdet_tes!M90/0.086*1000000/RES_hhdet_num!M89)</f>
        <v>879.24661071272624</v>
      </c>
      <c r="N90" s="165">
        <f>IF(RES_hhdet_tes!N90=0,0,RES_hhdet_tes!N90/0.086*1000000/RES_hhdet_num!N89)</f>
        <v>878.48125641695958</v>
      </c>
      <c r="O90" s="165">
        <f>IF(RES_hhdet_tes!O90=0,0,RES_hhdet_tes!O90/0.086*1000000/RES_hhdet_num!O89)</f>
        <v>860.68339697202634</v>
      </c>
      <c r="P90" s="165">
        <f>IF(RES_hhdet_tes!P90=0,0,RES_hhdet_tes!P90/0.086*1000000/RES_hhdet_num!P89)</f>
        <v>853.03792783832739</v>
      </c>
      <c r="Q90" s="165">
        <f>IF(RES_hhdet_tes!Q90=0,0,RES_hhdet_tes!Q90/0.086*1000000/RES_hhdet_num!Q89)</f>
        <v>852.03625353462292</v>
      </c>
    </row>
    <row r="91" spans="1:17" ht="12" customHeight="1" x14ac:dyDescent="0.3">
      <c r="A91" s="147" t="s">
        <v>59</v>
      </c>
      <c r="B91" s="164">
        <f>IF(RES_hhdet_tes!B91=0,0,RES_hhdet_tes!B91/0.086*1000000/RES_hhdet_num!B89)</f>
        <v>568.39308532196776</v>
      </c>
      <c r="C91" s="164">
        <f>IF(RES_hhdet_tes!C91=0,0,RES_hhdet_tes!C91/0.086*1000000/RES_hhdet_num!C89)</f>
        <v>569.29904266481628</v>
      </c>
      <c r="D91" s="164">
        <f>IF(RES_hhdet_tes!D91=0,0,RES_hhdet_tes!D91/0.086*1000000/RES_hhdet_num!D89)</f>
        <v>565.69338266377872</v>
      </c>
      <c r="E91" s="164">
        <f>IF(RES_hhdet_tes!E91=0,0,RES_hhdet_tes!E91/0.086*1000000/RES_hhdet_num!E89)</f>
        <v>558.98807682856261</v>
      </c>
      <c r="F91" s="164">
        <f>IF(RES_hhdet_tes!F91=0,0,RES_hhdet_tes!F91/0.086*1000000/RES_hhdet_num!F89)</f>
        <v>568.52920814787979</v>
      </c>
      <c r="G91" s="164">
        <f>IF(RES_hhdet_tes!G91=0,0,RES_hhdet_tes!G91/0.086*1000000/RES_hhdet_num!G89)</f>
        <v>568.71408753326523</v>
      </c>
      <c r="H91" s="164">
        <f>IF(RES_hhdet_tes!H91=0,0,RES_hhdet_tes!H91/0.086*1000000/RES_hhdet_num!H89)</f>
        <v>568.67965760193476</v>
      </c>
      <c r="I91" s="164">
        <f>IF(RES_hhdet_tes!I91=0,0,RES_hhdet_tes!I91/0.086*1000000/RES_hhdet_num!I89)</f>
        <v>573.57706033621594</v>
      </c>
      <c r="J91" s="164">
        <f>IF(RES_hhdet_tes!J91=0,0,RES_hhdet_tes!J91/0.086*1000000/RES_hhdet_num!J89)</f>
        <v>583.47781740621235</v>
      </c>
      <c r="K91" s="164">
        <f>IF(RES_hhdet_tes!K91=0,0,RES_hhdet_tes!K91/0.086*1000000/RES_hhdet_num!K89)</f>
        <v>588.31709294252471</v>
      </c>
      <c r="L91" s="164">
        <f>IF(RES_hhdet_tes!L91=0,0,RES_hhdet_tes!L91/0.086*1000000/RES_hhdet_num!L89)</f>
        <v>598.20126601026129</v>
      </c>
      <c r="M91" s="164">
        <f>IF(RES_hhdet_tes!M91=0,0,RES_hhdet_tes!M91/0.086*1000000/RES_hhdet_num!M89)</f>
        <v>586.17624136119264</v>
      </c>
      <c r="N91" s="164">
        <f>IF(RES_hhdet_tes!N91=0,0,RES_hhdet_tes!N91/0.086*1000000/RES_hhdet_num!N89)</f>
        <v>596.77279539175504</v>
      </c>
      <c r="O91" s="164">
        <f>IF(RES_hhdet_tes!O91=0,0,RES_hhdet_tes!O91/0.086*1000000/RES_hhdet_num!O89)</f>
        <v>601.24726701448435</v>
      </c>
      <c r="P91" s="164">
        <f>IF(RES_hhdet_tes!P91=0,0,RES_hhdet_tes!P91/0.086*1000000/RES_hhdet_num!P89)</f>
        <v>604.20348926436134</v>
      </c>
      <c r="Q91" s="164">
        <f>IF(RES_hhdet_tes!Q91=0,0,RES_hhdet_tes!Q91/0.086*1000000/RES_hhdet_num!Q89)</f>
        <v>596.13262619358659</v>
      </c>
    </row>
    <row r="92" spans="1:17" ht="12" customHeight="1" x14ac:dyDescent="0.3">
      <c r="A92" s="163" t="s">
        <v>144</v>
      </c>
      <c r="B92" s="162">
        <f>IF(RES_hhdet_tes!B92=0,0,RES_hhdet_tes!B92/0.086*1000000/RES_hhdet_num!B92)</f>
        <v>1215.134224792849</v>
      </c>
      <c r="C92" s="162">
        <f>IF(RES_hhdet_tes!C92=0,0,RES_hhdet_tes!C92/0.086*1000000/RES_hhdet_num!C92)</f>
        <v>1233.7015759406988</v>
      </c>
      <c r="D92" s="162">
        <f>IF(RES_hhdet_tes!D92=0,0,RES_hhdet_tes!D92/0.086*1000000/RES_hhdet_num!D92)</f>
        <v>1255.7631297594762</v>
      </c>
      <c r="E92" s="162">
        <f>IF(RES_hhdet_tes!E92=0,0,RES_hhdet_tes!E92/0.086*1000000/RES_hhdet_num!E92)</f>
        <v>1276.0236150139854</v>
      </c>
      <c r="F92" s="162">
        <f>IF(RES_hhdet_tes!F92=0,0,RES_hhdet_tes!F92/0.086*1000000/RES_hhdet_num!F92)</f>
        <v>1284.7617348349868</v>
      </c>
      <c r="G92" s="162">
        <f>IF(RES_hhdet_tes!G92=0,0,RES_hhdet_tes!G92/0.086*1000000/RES_hhdet_num!G92)</f>
        <v>1323.8342020204011</v>
      </c>
      <c r="H92" s="162">
        <f>IF(RES_hhdet_tes!H92=0,0,RES_hhdet_tes!H92/0.086*1000000/RES_hhdet_num!H92)</f>
        <v>1338.4936346828133</v>
      </c>
      <c r="I92" s="162">
        <f>IF(RES_hhdet_tes!I92=0,0,RES_hhdet_tes!I92/0.086*1000000/RES_hhdet_num!I92)</f>
        <v>1373.6473195407959</v>
      </c>
      <c r="J92" s="162">
        <f>IF(RES_hhdet_tes!J92=0,0,RES_hhdet_tes!J92/0.086*1000000/RES_hhdet_num!J92)</f>
        <v>1396.0957242187937</v>
      </c>
      <c r="K92" s="162">
        <f>IF(RES_hhdet_tes!K92=0,0,RES_hhdet_tes!K92/0.086*1000000/RES_hhdet_num!K92)</f>
        <v>1401.796868512384</v>
      </c>
      <c r="L92" s="162">
        <f>IF(RES_hhdet_tes!L92=0,0,RES_hhdet_tes!L92/0.086*1000000/RES_hhdet_num!L92)</f>
        <v>1434.2414432481196</v>
      </c>
      <c r="M92" s="162">
        <f>IF(RES_hhdet_tes!M92=0,0,RES_hhdet_tes!M92/0.086*1000000/RES_hhdet_num!M92)</f>
        <v>1427.4956970827154</v>
      </c>
      <c r="N92" s="162">
        <f>IF(RES_hhdet_tes!N92=0,0,RES_hhdet_tes!N92/0.086*1000000/RES_hhdet_num!N92)</f>
        <v>1473.8454650635836</v>
      </c>
      <c r="O92" s="162">
        <f>IF(RES_hhdet_tes!O92=0,0,RES_hhdet_tes!O92/0.086*1000000/RES_hhdet_num!O92)</f>
        <v>1475.6386174228417</v>
      </c>
      <c r="P92" s="162">
        <f>IF(RES_hhdet_tes!P92=0,0,RES_hhdet_tes!P92/0.086*1000000/RES_hhdet_num!P92)</f>
        <v>1463.3392290144291</v>
      </c>
      <c r="Q92" s="162">
        <f>IF(RES_hhdet_tes!Q92=0,0,RES_hhdet_tes!Q92/0.086*1000000/RES_hhdet_num!Q92)</f>
        <v>1455.2254962151826</v>
      </c>
    </row>
    <row r="93" spans="1:17" ht="12" customHeight="1" x14ac:dyDescent="0.3">
      <c r="A93" s="161" t="s">
        <v>143</v>
      </c>
      <c r="B93" s="160">
        <f>IF(RES_hhdet_tes!B93=0,0,RES_hhdet_tes!B93/0.086*1000000/RES_hhdet_num!B93)</f>
        <v>1150.2740470293352</v>
      </c>
      <c r="C93" s="160">
        <f>IF(RES_hhdet_tes!C93=0,0,RES_hhdet_tes!C93/0.086*1000000/RES_hhdet_num!C93)</f>
        <v>1161.4464679936286</v>
      </c>
      <c r="D93" s="160">
        <f>IF(RES_hhdet_tes!D93=0,0,RES_hhdet_tes!D93/0.086*1000000/RES_hhdet_num!D93)</f>
        <v>1181.9805097451203</v>
      </c>
      <c r="E93" s="160">
        <f>IF(RES_hhdet_tes!E93=0,0,RES_hhdet_tes!E93/0.086*1000000/RES_hhdet_num!E93)</f>
        <v>1218.0767286460527</v>
      </c>
      <c r="F93" s="160">
        <f>IF(RES_hhdet_tes!F93=0,0,RES_hhdet_tes!F93/0.086*1000000/RES_hhdet_num!F93)</f>
        <v>1243.1431818495578</v>
      </c>
      <c r="G93" s="160">
        <f>IF(RES_hhdet_tes!G93=0,0,RES_hhdet_tes!G93/0.086*1000000/RES_hhdet_num!G93)</f>
        <v>1280.4242656250701</v>
      </c>
      <c r="H93" s="160">
        <f>IF(RES_hhdet_tes!H93=0,0,RES_hhdet_tes!H93/0.086*1000000/RES_hhdet_num!H93)</f>
        <v>1319.22951989793</v>
      </c>
      <c r="I93" s="160">
        <f>IF(RES_hhdet_tes!I93=0,0,RES_hhdet_tes!I93/0.086*1000000/RES_hhdet_num!I93)</f>
        <v>1341.8877601800739</v>
      </c>
      <c r="J93" s="160">
        <f>IF(RES_hhdet_tes!J93=0,0,RES_hhdet_tes!J93/0.086*1000000/RES_hhdet_num!J93)</f>
        <v>1360.1819857238393</v>
      </c>
      <c r="K93" s="160">
        <f>IF(RES_hhdet_tes!K93=0,0,RES_hhdet_tes!K93/0.086*1000000/RES_hhdet_num!K93)</f>
        <v>1391.6944169860255</v>
      </c>
      <c r="L93" s="160">
        <f>IF(RES_hhdet_tes!L93=0,0,RES_hhdet_tes!L93/0.086*1000000/RES_hhdet_num!L93)</f>
        <v>1414.2831350094814</v>
      </c>
      <c r="M93" s="160">
        <f>IF(RES_hhdet_tes!M93=0,0,RES_hhdet_tes!M93/0.086*1000000/RES_hhdet_num!M93)</f>
        <v>1426.1732245924075</v>
      </c>
      <c r="N93" s="160">
        <f>IF(RES_hhdet_tes!N93=0,0,RES_hhdet_tes!N93/0.086*1000000/RES_hhdet_num!N93)</f>
        <v>1449.6760165465928</v>
      </c>
      <c r="O93" s="160">
        <f>IF(RES_hhdet_tes!O93=0,0,RES_hhdet_tes!O93/0.086*1000000/RES_hhdet_num!O93)</f>
        <v>1451.0540218770966</v>
      </c>
      <c r="P93" s="160">
        <f>IF(RES_hhdet_tes!P93=0,0,RES_hhdet_tes!P93/0.086*1000000/RES_hhdet_num!P93)</f>
        <v>1436.7713568677791</v>
      </c>
      <c r="Q93" s="160">
        <f>IF(RES_hhdet_tes!Q93=0,0,RES_hhdet_tes!Q93/0.086*1000000/RES_hhdet_num!Q93)</f>
        <v>1417.8543025182694</v>
      </c>
    </row>
    <row r="94" spans="1:17" ht="12" customHeight="1" x14ac:dyDescent="0.3">
      <c r="A94" s="148" t="s">
        <v>57</v>
      </c>
      <c r="B94" s="156">
        <f>IF(RES_hhdet_tes!B94=0,0,RES_hhdet_tes!B94/0.086*1000000/RES_hhdet_num!B93)</f>
        <v>482.61188995043386</v>
      </c>
      <c r="C94" s="156">
        <f>IF(RES_hhdet_tes!C94=0,0,RES_hhdet_tes!C94/0.086*1000000/RES_hhdet_num!C93)</f>
        <v>495.12776198055519</v>
      </c>
      <c r="D94" s="156">
        <f>IF(RES_hhdet_tes!D94=0,0,RES_hhdet_tes!D94/0.086*1000000/RES_hhdet_num!D93)</f>
        <v>517.95896293664327</v>
      </c>
      <c r="E94" s="156">
        <f>IF(RES_hhdet_tes!E94=0,0,RES_hhdet_tes!E94/0.086*1000000/RES_hhdet_num!E93)</f>
        <v>559.13421271746586</v>
      </c>
      <c r="F94" s="156">
        <f>IF(RES_hhdet_tes!F94=0,0,RES_hhdet_tes!F94/0.086*1000000/RES_hhdet_num!F93)</f>
        <v>557.55241971932185</v>
      </c>
      <c r="G94" s="156">
        <f>IF(RES_hhdet_tes!G94=0,0,RES_hhdet_tes!G94/0.086*1000000/RES_hhdet_num!G93)</f>
        <v>606.73258597926974</v>
      </c>
      <c r="H94" s="156">
        <f>IF(RES_hhdet_tes!H94=0,0,RES_hhdet_tes!H94/0.086*1000000/RES_hhdet_num!H93)</f>
        <v>634.42930129826811</v>
      </c>
      <c r="I94" s="156">
        <f>IF(RES_hhdet_tes!I94=0,0,RES_hhdet_tes!I94/0.086*1000000/RES_hhdet_num!I93)</f>
        <v>628.17616796867662</v>
      </c>
      <c r="J94" s="156">
        <f>IF(RES_hhdet_tes!J94=0,0,RES_hhdet_tes!J94/0.086*1000000/RES_hhdet_num!J93)</f>
        <v>643.98806034604195</v>
      </c>
      <c r="K94" s="156">
        <f>IF(RES_hhdet_tes!K94=0,0,RES_hhdet_tes!K94/0.086*1000000/RES_hhdet_num!K93)</f>
        <v>685.5740178994954</v>
      </c>
      <c r="L94" s="156">
        <f>IF(RES_hhdet_tes!L94=0,0,RES_hhdet_tes!L94/0.086*1000000/RES_hhdet_num!L93)</f>
        <v>713.79638320962454</v>
      </c>
      <c r="M94" s="156">
        <f>IF(RES_hhdet_tes!M94=0,0,RES_hhdet_tes!M94/0.086*1000000/RES_hhdet_num!M93)</f>
        <v>749.39356795591038</v>
      </c>
      <c r="N94" s="156">
        <f>IF(RES_hhdet_tes!N94=0,0,RES_hhdet_tes!N94/0.086*1000000/RES_hhdet_num!N93)</f>
        <v>764.60040147156326</v>
      </c>
      <c r="O94" s="156">
        <f>IF(RES_hhdet_tes!O94=0,0,RES_hhdet_tes!O94/0.086*1000000/RES_hhdet_num!O93)</f>
        <v>744.07248522437942</v>
      </c>
      <c r="P94" s="156">
        <f>IF(RES_hhdet_tes!P94=0,0,RES_hhdet_tes!P94/0.086*1000000/RES_hhdet_num!P93)</f>
        <v>705.61301226634828</v>
      </c>
      <c r="Q94" s="156">
        <f>IF(RES_hhdet_tes!Q94=0,0,RES_hhdet_tes!Q94/0.086*1000000/RES_hhdet_num!Q93)</f>
        <v>656.278189491028</v>
      </c>
    </row>
    <row r="95" spans="1:17" ht="12" customHeight="1" x14ac:dyDescent="0.3">
      <c r="A95" s="148" t="s">
        <v>59</v>
      </c>
      <c r="B95" s="156">
        <f>IF(RES_hhdet_tes!B95=0,0,RES_hhdet_tes!B95/0.086*1000000/RES_hhdet_num!B93)</f>
        <v>667.66215707890115</v>
      </c>
      <c r="C95" s="156">
        <f>IF(RES_hhdet_tes!C95=0,0,RES_hhdet_tes!C95/0.086*1000000/RES_hhdet_num!C93)</f>
        <v>666.31870601307332</v>
      </c>
      <c r="D95" s="156">
        <f>IF(RES_hhdet_tes!D95=0,0,RES_hhdet_tes!D95/0.086*1000000/RES_hhdet_num!D93)</f>
        <v>664.02154680847707</v>
      </c>
      <c r="E95" s="156">
        <f>IF(RES_hhdet_tes!E95=0,0,RES_hhdet_tes!E95/0.086*1000000/RES_hhdet_num!E93)</f>
        <v>658.94251592858689</v>
      </c>
      <c r="F95" s="156">
        <f>IF(RES_hhdet_tes!F95=0,0,RES_hhdet_tes!F95/0.086*1000000/RES_hhdet_num!F93)</f>
        <v>685.59076213023593</v>
      </c>
      <c r="G95" s="156">
        <f>IF(RES_hhdet_tes!G95=0,0,RES_hhdet_tes!G95/0.086*1000000/RES_hhdet_num!G93)</f>
        <v>673.69167964580015</v>
      </c>
      <c r="H95" s="156">
        <f>IF(RES_hhdet_tes!H95=0,0,RES_hhdet_tes!H95/0.086*1000000/RES_hhdet_num!H93)</f>
        <v>684.80021859966178</v>
      </c>
      <c r="I95" s="156">
        <f>IF(RES_hhdet_tes!I95=0,0,RES_hhdet_tes!I95/0.086*1000000/RES_hhdet_num!I93)</f>
        <v>713.71159221139703</v>
      </c>
      <c r="J95" s="156">
        <f>IF(RES_hhdet_tes!J95=0,0,RES_hhdet_tes!J95/0.086*1000000/RES_hhdet_num!J93)</f>
        <v>716.19392537779709</v>
      </c>
      <c r="K95" s="156">
        <f>IF(RES_hhdet_tes!K95=0,0,RES_hhdet_tes!K95/0.086*1000000/RES_hhdet_num!K93)</f>
        <v>706.12039908653014</v>
      </c>
      <c r="L95" s="156">
        <f>IF(RES_hhdet_tes!L95=0,0,RES_hhdet_tes!L95/0.086*1000000/RES_hhdet_num!L93)</f>
        <v>700.48675179985696</v>
      </c>
      <c r="M95" s="156">
        <f>IF(RES_hhdet_tes!M95=0,0,RES_hhdet_tes!M95/0.086*1000000/RES_hhdet_num!M93)</f>
        <v>676.77965663649695</v>
      </c>
      <c r="N95" s="156">
        <f>IF(RES_hhdet_tes!N95=0,0,RES_hhdet_tes!N95/0.086*1000000/RES_hhdet_num!N93)</f>
        <v>685.07561507502953</v>
      </c>
      <c r="O95" s="156">
        <f>IF(RES_hhdet_tes!O95=0,0,RES_hhdet_tes!O95/0.086*1000000/RES_hhdet_num!O93)</f>
        <v>706.98153665271718</v>
      </c>
      <c r="P95" s="156">
        <f>IF(RES_hhdet_tes!P95=0,0,RES_hhdet_tes!P95/0.086*1000000/RES_hhdet_num!P93)</f>
        <v>731.15834460143071</v>
      </c>
      <c r="Q95" s="156">
        <f>IF(RES_hhdet_tes!Q95=0,0,RES_hhdet_tes!Q95/0.086*1000000/RES_hhdet_num!Q93)</f>
        <v>761.57611302724149</v>
      </c>
    </row>
    <row r="96" spans="1:17" ht="12" customHeight="1" x14ac:dyDescent="0.3">
      <c r="A96" s="163" t="s">
        <v>142</v>
      </c>
      <c r="B96" s="162">
        <f>IF(RES_hhdet_tes!B96=0,0,RES_hhdet_tes!B96/0.086*1000000/RES_hhdet_num!B96)</f>
        <v>1443.1806727543626</v>
      </c>
      <c r="C96" s="162">
        <f>IF(RES_hhdet_tes!C96=0,0,RES_hhdet_tes!C96/0.086*1000000/RES_hhdet_num!C96)</f>
        <v>1498.0536468952866</v>
      </c>
      <c r="D96" s="162">
        <f>IF(RES_hhdet_tes!D96=0,0,RES_hhdet_tes!D96/0.086*1000000/RES_hhdet_num!D96)</f>
        <v>1558.4636849337401</v>
      </c>
      <c r="E96" s="162">
        <f>IF(RES_hhdet_tes!E96=0,0,RES_hhdet_tes!E96/0.086*1000000/RES_hhdet_num!E96)</f>
        <v>1608.6055833752525</v>
      </c>
      <c r="F96" s="162">
        <f>IF(RES_hhdet_tes!F96=0,0,RES_hhdet_tes!F96/0.086*1000000/RES_hhdet_num!F96)</f>
        <v>1637.2514196180784</v>
      </c>
      <c r="G96" s="162">
        <f>IF(RES_hhdet_tes!G96=0,0,RES_hhdet_tes!G96/0.086*1000000/RES_hhdet_num!G96)</f>
        <v>1625.0100335630282</v>
      </c>
      <c r="H96" s="162">
        <f>IF(RES_hhdet_tes!H96=0,0,RES_hhdet_tes!H96/0.086*1000000/RES_hhdet_num!H96)</f>
        <v>1641.9058381297773</v>
      </c>
      <c r="I96" s="162">
        <f>IF(RES_hhdet_tes!I96=0,0,RES_hhdet_tes!I96/0.086*1000000/RES_hhdet_num!I96)</f>
        <v>1623.076553272859</v>
      </c>
      <c r="J96" s="162">
        <f>IF(RES_hhdet_tes!J96=0,0,RES_hhdet_tes!J96/0.086*1000000/RES_hhdet_num!J96)</f>
        <v>1645.1990985119567</v>
      </c>
      <c r="K96" s="162">
        <f>IF(RES_hhdet_tes!K96=0,0,RES_hhdet_tes!K96/0.086*1000000/RES_hhdet_num!K96)</f>
        <v>1587.9770068212547</v>
      </c>
      <c r="L96" s="162">
        <f>IF(RES_hhdet_tes!L96=0,0,RES_hhdet_tes!L96/0.086*1000000/RES_hhdet_num!L96)</f>
        <v>1737.0261434627171</v>
      </c>
      <c r="M96" s="162">
        <f>IF(RES_hhdet_tes!M96=0,0,RES_hhdet_tes!M96/0.086*1000000/RES_hhdet_num!M96)</f>
        <v>1694.6682083042779</v>
      </c>
      <c r="N96" s="162">
        <f>IF(RES_hhdet_tes!N96=0,0,RES_hhdet_tes!N96/0.086*1000000/RES_hhdet_num!N96)</f>
        <v>1740.4610218342241</v>
      </c>
      <c r="O96" s="162">
        <f>IF(RES_hhdet_tes!O96=0,0,RES_hhdet_tes!O96/0.086*1000000/RES_hhdet_num!O96)</f>
        <v>1759.8609994558178</v>
      </c>
      <c r="P96" s="162">
        <f>IF(RES_hhdet_tes!P96=0,0,RES_hhdet_tes!P96/0.086*1000000/RES_hhdet_num!P96)</f>
        <v>1650.8704687582938</v>
      </c>
      <c r="Q96" s="162">
        <f>IF(RES_hhdet_tes!Q96=0,0,RES_hhdet_tes!Q96/0.086*1000000/RES_hhdet_num!Q96)</f>
        <v>1717.8597153250878</v>
      </c>
    </row>
    <row r="97" spans="1:17" ht="12" customHeight="1" x14ac:dyDescent="0.3">
      <c r="A97" s="161" t="s">
        <v>141</v>
      </c>
      <c r="B97" s="160">
        <f>IF(RES_hhdet_tes!B97=0,0,RES_hhdet_tes!B97/0.086*1000000/RES_hhdet_num!B97)</f>
        <v>1342.4688873739126</v>
      </c>
      <c r="C97" s="160">
        <f>IF(RES_hhdet_tes!C97=0,0,RES_hhdet_tes!C97/0.086*1000000/RES_hhdet_num!C97)</f>
        <v>1397.6650393255641</v>
      </c>
      <c r="D97" s="160">
        <f>IF(RES_hhdet_tes!D97=0,0,RES_hhdet_tes!D97/0.086*1000000/RES_hhdet_num!D97)</f>
        <v>1450.530113892723</v>
      </c>
      <c r="E97" s="160">
        <f>IF(RES_hhdet_tes!E97=0,0,RES_hhdet_tes!E97/0.086*1000000/RES_hhdet_num!E97)</f>
        <v>1524.9841450485842</v>
      </c>
      <c r="F97" s="160">
        <f>IF(RES_hhdet_tes!F97=0,0,RES_hhdet_tes!F97/0.086*1000000/RES_hhdet_num!F97)</f>
        <v>1538.1953740747635</v>
      </c>
      <c r="G97" s="160">
        <f>IF(RES_hhdet_tes!G97=0,0,RES_hhdet_tes!G97/0.086*1000000/RES_hhdet_num!G97)</f>
        <v>1552.0227090521932</v>
      </c>
      <c r="H97" s="160">
        <f>IF(RES_hhdet_tes!H97=0,0,RES_hhdet_tes!H97/0.086*1000000/RES_hhdet_num!H97)</f>
        <v>1587.6177849971232</v>
      </c>
      <c r="I97" s="160">
        <f>IF(RES_hhdet_tes!I97=0,0,RES_hhdet_tes!I97/0.086*1000000/RES_hhdet_num!I97)</f>
        <v>1549.5029491194518</v>
      </c>
      <c r="J97" s="160">
        <f>IF(RES_hhdet_tes!J97=0,0,RES_hhdet_tes!J97/0.086*1000000/RES_hhdet_num!J97)</f>
        <v>1571.4873698774716</v>
      </c>
      <c r="K97" s="160">
        <f>IF(RES_hhdet_tes!K97=0,0,RES_hhdet_tes!K97/0.086*1000000/RES_hhdet_num!K97)</f>
        <v>1571.1179941282483</v>
      </c>
      <c r="L97" s="160">
        <f>IF(RES_hhdet_tes!L97=0,0,RES_hhdet_tes!L97/0.086*1000000/RES_hhdet_num!L97)</f>
        <v>1579.7900934613235</v>
      </c>
      <c r="M97" s="160">
        <f>IF(RES_hhdet_tes!M97=0,0,RES_hhdet_tes!M97/0.086*1000000/RES_hhdet_num!M97)</f>
        <v>1594.5305363180541</v>
      </c>
      <c r="N97" s="160">
        <f>IF(RES_hhdet_tes!N97=0,0,RES_hhdet_tes!N97/0.086*1000000/RES_hhdet_num!N97)</f>
        <v>1591.3592864825614</v>
      </c>
      <c r="O97" s="160">
        <f>IF(RES_hhdet_tes!O97=0,0,RES_hhdet_tes!O97/0.086*1000000/RES_hhdet_num!O97)</f>
        <v>1577.6812310798896</v>
      </c>
      <c r="P97" s="160">
        <f>IF(RES_hhdet_tes!P97=0,0,RES_hhdet_tes!P97/0.086*1000000/RES_hhdet_num!P97)</f>
        <v>1556.4902588226655</v>
      </c>
      <c r="Q97" s="160">
        <f>IF(RES_hhdet_tes!Q97=0,0,RES_hhdet_tes!Q97/0.086*1000000/RES_hhdet_num!Q97)</f>
        <v>1590.858370307001</v>
      </c>
    </row>
    <row r="98" spans="1:17" ht="12" customHeight="1" x14ac:dyDescent="0.3">
      <c r="A98" s="148" t="s">
        <v>60</v>
      </c>
      <c r="B98" s="156">
        <f>IF(RES_hhdet_tes!B98=0,0,RES_hhdet_tes!B98/0.086*1000000/RES_hhdet_num!B97)</f>
        <v>682.72881986326558</v>
      </c>
      <c r="C98" s="156">
        <f>IF(RES_hhdet_tes!C98=0,0,RES_hhdet_tes!C98/0.086*1000000/RES_hhdet_num!C97)</f>
        <v>748.78542902551919</v>
      </c>
      <c r="D98" s="156">
        <f>IF(RES_hhdet_tes!D98=0,0,RES_hhdet_tes!D98/0.086*1000000/RES_hhdet_num!D97)</f>
        <v>812.96047513916164</v>
      </c>
      <c r="E98" s="156">
        <f>IF(RES_hhdet_tes!E98=0,0,RES_hhdet_tes!E98/0.086*1000000/RES_hhdet_num!E97)</f>
        <v>920.17111875794717</v>
      </c>
      <c r="F98" s="156">
        <f>IF(RES_hhdet_tes!F98=0,0,RES_hhdet_tes!F98/0.086*1000000/RES_hhdet_num!F97)</f>
        <v>908.72954563563405</v>
      </c>
      <c r="G98" s="156">
        <f>IF(RES_hhdet_tes!G98=0,0,RES_hhdet_tes!G98/0.086*1000000/RES_hhdet_num!G97)</f>
        <v>944.69100294641089</v>
      </c>
      <c r="H98" s="156">
        <f>IF(RES_hhdet_tes!H98=0,0,RES_hhdet_tes!H98/0.086*1000000/RES_hhdet_num!H97)</f>
        <v>975.8481627264797</v>
      </c>
      <c r="I98" s="156">
        <f>IF(RES_hhdet_tes!I98=0,0,RES_hhdet_tes!I98/0.086*1000000/RES_hhdet_num!I97)</f>
        <v>907.44752512971274</v>
      </c>
      <c r="J98" s="156">
        <f>IF(RES_hhdet_tes!J98=0,0,RES_hhdet_tes!J98/0.086*1000000/RES_hhdet_num!J97)</f>
        <v>922.43700370168563</v>
      </c>
      <c r="K98" s="156">
        <f>IF(RES_hhdet_tes!K98=0,0,RES_hhdet_tes!K98/0.086*1000000/RES_hhdet_num!K97)</f>
        <v>909.94114662199081</v>
      </c>
      <c r="L98" s="156">
        <f>IF(RES_hhdet_tes!L98=0,0,RES_hhdet_tes!L98/0.086*1000000/RES_hhdet_num!L97)</f>
        <v>911.65511947007917</v>
      </c>
      <c r="M98" s="156">
        <f>IF(RES_hhdet_tes!M98=0,0,RES_hhdet_tes!M98/0.086*1000000/RES_hhdet_num!M97)</f>
        <v>940.13014209859853</v>
      </c>
      <c r="N98" s="156">
        <f>IF(RES_hhdet_tes!N98=0,0,RES_hhdet_tes!N98/0.086*1000000/RES_hhdet_num!N97)</f>
        <v>917.37342513114004</v>
      </c>
      <c r="O98" s="156">
        <f>IF(RES_hhdet_tes!O98=0,0,RES_hhdet_tes!O98/0.086*1000000/RES_hhdet_num!O97)</f>
        <v>898.06490946868519</v>
      </c>
      <c r="P98" s="156">
        <f>IF(RES_hhdet_tes!P98=0,0,RES_hhdet_tes!P98/0.086*1000000/RES_hhdet_num!P97)</f>
        <v>886.03332008195468</v>
      </c>
      <c r="Q98" s="156">
        <f>IF(RES_hhdet_tes!Q98=0,0,RES_hhdet_tes!Q98/0.086*1000000/RES_hhdet_num!Q97)</f>
        <v>952.9007579203851</v>
      </c>
    </row>
    <row r="99" spans="1:17" ht="12" customHeight="1" x14ac:dyDescent="0.3">
      <c r="A99" s="148" t="s">
        <v>59</v>
      </c>
      <c r="B99" s="156">
        <f>IF(RES_hhdet_tes!B99=0,0,RES_hhdet_tes!B99/0.086*1000000/RES_hhdet_num!B97)</f>
        <v>659.74006751064712</v>
      </c>
      <c r="C99" s="156">
        <f>IF(RES_hhdet_tes!C99=0,0,RES_hhdet_tes!C99/0.086*1000000/RES_hhdet_num!C97)</f>
        <v>648.87961030004476</v>
      </c>
      <c r="D99" s="156">
        <f>IF(RES_hhdet_tes!D99=0,0,RES_hhdet_tes!D99/0.086*1000000/RES_hhdet_num!D97)</f>
        <v>637.56963875356132</v>
      </c>
      <c r="E99" s="156">
        <f>IF(RES_hhdet_tes!E99=0,0,RES_hhdet_tes!E99/0.086*1000000/RES_hhdet_num!E97)</f>
        <v>604.81302629063714</v>
      </c>
      <c r="F99" s="156">
        <f>IF(RES_hhdet_tes!F99=0,0,RES_hhdet_tes!F99/0.086*1000000/RES_hhdet_num!F97)</f>
        <v>629.46582843912961</v>
      </c>
      <c r="G99" s="156">
        <f>IF(RES_hhdet_tes!G99=0,0,RES_hhdet_tes!G99/0.086*1000000/RES_hhdet_num!G97)</f>
        <v>607.33170610578213</v>
      </c>
      <c r="H99" s="156">
        <f>IF(RES_hhdet_tes!H99=0,0,RES_hhdet_tes!H99/0.086*1000000/RES_hhdet_num!H97)</f>
        <v>611.76962227064337</v>
      </c>
      <c r="I99" s="156">
        <f>IF(RES_hhdet_tes!I99=0,0,RES_hhdet_tes!I99/0.086*1000000/RES_hhdet_num!I97)</f>
        <v>642.05542398973887</v>
      </c>
      <c r="J99" s="156">
        <f>IF(RES_hhdet_tes!J99=0,0,RES_hhdet_tes!J99/0.086*1000000/RES_hhdet_num!J97)</f>
        <v>649.05036617578605</v>
      </c>
      <c r="K99" s="156">
        <f>IF(RES_hhdet_tes!K99=0,0,RES_hhdet_tes!K99/0.086*1000000/RES_hhdet_num!K97)</f>
        <v>661.17684750625699</v>
      </c>
      <c r="L99" s="156">
        <f>IF(RES_hhdet_tes!L99=0,0,RES_hhdet_tes!L99/0.086*1000000/RES_hhdet_num!L97)</f>
        <v>668.13497399124435</v>
      </c>
      <c r="M99" s="156">
        <f>IF(RES_hhdet_tes!M99=0,0,RES_hhdet_tes!M99/0.086*1000000/RES_hhdet_num!M97)</f>
        <v>654.40039421945551</v>
      </c>
      <c r="N99" s="156">
        <f>IF(RES_hhdet_tes!N99=0,0,RES_hhdet_tes!N99/0.086*1000000/RES_hhdet_num!N97)</f>
        <v>673.98586135142148</v>
      </c>
      <c r="O99" s="156">
        <f>IF(RES_hhdet_tes!O99=0,0,RES_hhdet_tes!O99/0.086*1000000/RES_hhdet_num!O97)</f>
        <v>679.6163216112044</v>
      </c>
      <c r="P99" s="156">
        <f>IF(RES_hhdet_tes!P99=0,0,RES_hhdet_tes!P99/0.086*1000000/RES_hhdet_num!P97)</f>
        <v>670.45693874071105</v>
      </c>
      <c r="Q99" s="156">
        <f>IF(RES_hhdet_tes!Q99=0,0,RES_hhdet_tes!Q99/0.086*1000000/RES_hhdet_num!Q97)</f>
        <v>637.95761238661623</v>
      </c>
    </row>
    <row r="100" spans="1:17" ht="12" customHeight="1" x14ac:dyDescent="0.3">
      <c r="A100" s="158" t="s">
        <v>62</v>
      </c>
      <c r="B100" s="157">
        <f>IF(RES_hhdet_tes!B100=0,0,RES_hhdet_tes!B100/0.086*1000000/RES_hhdet_num!B$81)</f>
        <v>749.99287035746829</v>
      </c>
      <c r="C100" s="157">
        <f>IF(RES_hhdet_tes!C100=0,0,RES_hhdet_tes!C100/0.086*1000000/RES_hhdet_num!C$81)</f>
        <v>771.40715989918294</v>
      </c>
      <c r="D100" s="157">
        <f>IF(RES_hhdet_tes!D100=0,0,RES_hhdet_tes!D100/0.086*1000000/RES_hhdet_num!D$81)</f>
        <v>794.31122770509501</v>
      </c>
      <c r="E100" s="157">
        <f>IF(RES_hhdet_tes!E100=0,0,RES_hhdet_tes!E100/0.086*1000000/RES_hhdet_num!E$81)</f>
        <v>829.78214567547604</v>
      </c>
      <c r="F100" s="157">
        <f>IF(RES_hhdet_tes!F100=0,0,RES_hhdet_tes!F100/0.086*1000000/RES_hhdet_num!F$81)</f>
        <v>839.5094260748873</v>
      </c>
      <c r="G100" s="157">
        <f>IF(RES_hhdet_tes!G100=0,0,RES_hhdet_tes!G100/0.086*1000000/RES_hhdet_num!G$81)</f>
        <v>861.74352069726604</v>
      </c>
      <c r="H100" s="157">
        <f>IF(RES_hhdet_tes!H100=0,0,RES_hhdet_tes!H100/0.086*1000000/RES_hhdet_num!H$81)</f>
        <v>858.43262983348779</v>
      </c>
      <c r="I100" s="157">
        <f>IF(RES_hhdet_tes!I100=0,0,RES_hhdet_tes!I100/0.086*1000000/RES_hhdet_num!I$81)</f>
        <v>848.28146818658695</v>
      </c>
      <c r="J100" s="157">
        <f>IF(RES_hhdet_tes!J100=0,0,RES_hhdet_tes!J100/0.086*1000000/RES_hhdet_num!J$81)</f>
        <v>824.27934934664518</v>
      </c>
      <c r="K100" s="157">
        <f>IF(RES_hhdet_tes!K100=0,0,RES_hhdet_tes!K100/0.086*1000000/RES_hhdet_num!K$81)</f>
        <v>824.05261084851236</v>
      </c>
      <c r="L100" s="157">
        <f>IF(RES_hhdet_tes!L100=0,0,RES_hhdet_tes!L100/0.086*1000000/RES_hhdet_num!L$81)</f>
        <v>846.01123999467654</v>
      </c>
      <c r="M100" s="157">
        <f>IF(RES_hhdet_tes!M100=0,0,RES_hhdet_tes!M100/0.086*1000000/RES_hhdet_num!M$81)</f>
        <v>816.71437789445645</v>
      </c>
      <c r="N100" s="157">
        <f>IF(RES_hhdet_tes!N100=0,0,RES_hhdet_tes!N100/0.086*1000000/RES_hhdet_num!N$81)</f>
        <v>825.7073640332809</v>
      </c>
      <c r="O100" s="157">
        <f>IF(RES_hhdet_tes!O100=0,0,RES_hhdet_tes!O100/0.086*1000000/RES_hhdet_num!O$81)</f>
        <v>833.08117568629939</v>
      </c>
      <c r="P100" s="157">
        <f>IF(RES_hhdet_tes!P100=0,0,RES_hhdet_tes!P100/0.086*1000000/RES_hhdet_num!P$81)</f>
        <v>802.71751216942437</v>
      </c>
      <c r="Q100" s="157">
        <f>IF(RES_hhdet_tes!Q100=0,0,RES_hhdet_tes!Q100/0.086*1000000/RES_hhdet_num!Q$81)</f>
        <v>828.52707334533397</v>
      </c>
    </row>
    <row r="101" spans="1:17" ht="12" customHeight="1" x14ac:dyDescent="0.3">
      <c r="A101" s="23" t="s">
        <v>55</v>
      </c>
      <c r="B101" s="156">
        <f>IF(RES_hhdet_tes!B101=0,0,RES_hhdet_tes!B101/0.086*1000000/RES_hhdet_num!B101)</f>
        <v>486.1152500065059</v>
      </c>
      <c r="C101" s="156">
        <f>IF(RES_hhdet_tes!C101=0,0,RES_hhdet_tes!C101/0.086*1000000/RES_hhdet_num!C101)</f>
        <v>474.01502238908478</v>
      </c>
      <c r="D101" s="156">
        <f>IF(RES_hhdet_tes!D101=0,0,RES_hhdet_tes!D101/0.086*1000000/RES_hhdet_num!D101)</f>
        <v>513.77505708347428</v>
      </c>
      <c r="E101" s="156">
        <f>IF(RES_hhdet_tes!E101=0,0,RES_hhdet_tes!E101/0.086*1000000/RES_hhdet_num!E101)</f>
        <v>519.79122879225463</v>
      </c>
      <c r="F101" s="156">
        <f>IF(RES_hhdet_tes!F101=0,0,RES_hhdet_tes!F101/0.086*1000000/RES_hhdet_num!F101)</f>
        <v>459.5015732205419</v>
      </c>
      <c r="G101" s="156">
        <f>IF(RES_hhdet_tes!G101=0,0,RES_hhdet_tes!G101/0.086*1000000/RES_hhdet_num!G101)</f>
        <v>692.12930629962534</v>
      </c>
      <c r="H101" s="156">
        <f>IF(RES_hhdet_tes!H101=0,0,RES_hhdet_tes!H101/0.086*1000000/RES_hhdet_num!H101)</f>
        <v>618.19158594091095</v>
      </c>
      <c r="I101" s="156">
        <f>IF(RES_hhdet_tes!I101=0,0,RES_hhdet_tes!I101/0.086*1000000/RES_hhdet_num!I101)</f>
        <v>627.44149451039698</v>
      </c>
      <c r="J101" s="156">
        <f>IF(RES_hhdet_tes!J101=0,0,RES_hhdet_tes!J101/0.086*1000000/RES_hhdet_num!J101)</f>
        <v>515.49166747291895</v>
      </c>
      <c r="K101" s="156">
        <f>IF(RES_hhdet_tes!K101=0,0,RES_hhdet_tes!K101/0.086*1000000/RES_hhdet_num!K101)</f>
        <v>556.4556180580048</v>
      </c>
      <c r="L101" s="156">
        <f>IF(RES_hhdet_tes!L101=0,0,RES_hhdet_tes!L101/0.086*1000000/RES_hhdet_num!L101)</f>
        <v>559.05844238906047</v>
      </c>
      <c r="M101" s="156">
        <f>IF(RES_hhdet_tes!M101=0,0,RES_hhdet_tes!M101/0.086*1000000/RES_hhdet_num!M101)</f>
        <v>570.95020138308053</v>
      </c>
      <c r="N101" s="156">
        <f>IF(RES_hhdet_tes!N101=0,0,RES_hhdet_tes!N101/0.086*1000000/RES_hhdet_num!N101)</f>
        <v>570.59116642120455</v>
      </c>
      <c r="O101" s="156">
        <f>IF(RES_hhdet_tes!O101=0,0,RES_hhdet_tes!O101/0.086*1000000/RES_hhdet_num!O101)</f>
        <v>565.77225667676714</v>
      </c>
      <c r="P101" s="156">
        <f>IF(RES_hhdet_tes!P101=0,0,RES_hhdet_tes!P101/0.086*1000000/RES_hhdet_num!P101)</f>
        <v>581.09495382891134</v>
      </c>
      <c r="Q101" s="156">
        <f>IF(RES_hhdet_tes!Q101=0,0,RES_hhdet_tes!Q101/0.086*1000000/RES_hhdet_num!Q101)</f>
        <v>578.45741208101106</v>
      </c>
    </row>
    <row r="102" spans="1:17" ht="12" customHeight="1" x14ac:dyDescent="0.3">
      <c r="A102" s="23" t="s">
        <v>57</v>
      </c>
      <c r="B102" s="156">
        <f>IF(RES_hhdet_tes!B102=0,0,RES_hhdet_tes!B102/0.086*1000000/RES_hhdet_num!B102)</f>
        <v>745.18891853515117</v>
      </c>
      <c r="C102" s="156">
        <f>IF(RES_hhdet_tes!C102=0,0,RES_hhdet_tes!C102/0.086*1000000/RES_hhdet_num!C102)</f>
        <v>772.90910525058405</v>
      </c>
      <c r="D102" s="156">
        <f>IF(RES_hhdet_tes!D102=0,0,RES_hhdet_tes!D102/0.086*1000000/RES_hhdet_num!D102)</f>
        <v>783.53151230164235</v>
      </c>
      <c r="E102" s="156">
        <f>IF(RES_hhdet_tes!E102=0,0,RES_hhdet_tes!E102/0.086*1000000/RES_hhdet_num!E102)</f>
        <v>845.50334021378978</v>
      </c>
      <c r="F102" s="156">
        <f>IF(RES_hhdet_tes!F102=0,0,RES_hhdet_tes!F102/0.086*1000000/RES_hhdet_num!F102)</f>
        <v>848.86822184624441</v>
      </c>
      <c r="G102" s="156">
        <f>IF(RES_hhdet_tes!G102=0,0,RES_hhdet_tes!G102/0.086*1000000/RES_hhdet_num!G102)</f>
        <v>896.02480633613573</v>
      </c>
      <c r="H102" s="156">
        <f>IF(RES_hhdet_tes!H102=0,0,RES_hhdet_tes!H102/0.086*1000000/RES_hhdet_num!H102)</f>
        <v>853.0047845656585</v>
      </c>
      <c r="I102" s="156">
        <f>IF(RES_hhdet_tes!I102=0,0,RES_hhdet_tes!I102/0.086*1000000/RES_hhdet_num!I102)</f>
        <v>878.89954358428474</v>
      </c>
      <c r="J102" s="156">
        <f>IF(RES_hhdet_tes!J102=0,0,RES_hhdet_tes!J102/0.086*1000000/RES_hhdet_num!J102)</f>
        <v>816.46975020594346</v>
      </c>
      <c r="K102" s="156">
        <f>IF(RES_hhdet_tes!K102=0,0,RES_hhdet_tes!K102/0.086*1000000/RES_hhdet_num!K102)</f>
        <v>814.1896145610375</v>
      </c>
      <c r="L102" s="156">
        <f>IF(RES_hhdet_tes!L102=0,0,RES_hhdet_tes!L102/0.086*1000000/RES_hhdet_num!L102)</f>
        <v>816.73379355678662</v>
      </c>
      <c r="M102" s="156">
        <f>IF(RES_hhdet_tes!M102=0,0,RES_hhdet_tes!M102/0.086*1000000/RES_hhdet_num!M102)</f>
        <v>785.09899559753717</v>
      </c>
      <c r="N102" s="156">
        <f>IF(RES_hhdet_tes!N102=0,0,RES_hhdet_tes!N102/0.086*1000000/RES_hhdet_num!N102)</f>
        <v>772.86919043263765</v>
      </c>
      <c r="O102" s="156">
        <f>IF(RES_hhdet_tes!O102=0,0,RES_hhdet_tes!O102/0.086*1000000/RES_hhdet_num!O102)</f>
        <v>764.67136358980838</v>
      </c>
      <c r="P102" s="156">
        <f>IF(RES_hhdet_tes!P102=0,0,RES_hhdet_tes!P102/0.086*1000000/RES_hhdet_num!P102)</f>
        <v>744.50415467206608</v>
      </c>
      <c r="Q102" s="156">
        <f>IF(RES_hhdet_tes!Q102=0,0,RES_hhdet_tes!Q102/0.086*1000000/RES_hhdet_num!Q102)</f>
        <v>743.1098205533176</v>
      </c>
    </row>
    <row r="103" spans="1:17" ht="12" customHeight="1" x14ac:dyDescent="0.3">
      <c r="A103" s="29" t="s">
        <v>140</v>
      </c>
      <c r="B103" s="57">
        <f>IF(RES_hhdet_tes!B103=0,0,RES_hhdet_tes!B103/0.086*1000000/RES_hhdet_num!B103)</f>
        <v>777.20815267324451</v>
      </c>
      <c r="C103" s="57">
        <f>IF(RES_hhdet_tes!C103=0,0,RES_hhdet_tes!C103/0.086*1000000/RES_hhdet_num!C103)</f>
        <v>796.32332183675737</v>
      </c>
      <c r="D103" s="57">
        <f>IF(RES_hhdet_tes!D103=0,0,RES_hhdet_tes!D103/0.086*1000000/RES_hhdet_num!D103)</f>
        <v>821.08435180370873</v>
      </c>
      <c r="E103" s="57">
        <f>IF(RES_hhdet_tes!E103=0,0,RES_hhdet_tes!E103/0.086*1000000/RES_hhdet_num!E103)</f>
        <v>850.30028427365426</v>
      </c>
      <c r="F103" s="57">
        <f>IF(RES_hhdet_tes!F103=0,0,RES_hhdet_tes!F103/0.086*1000000/RES_hhdet_num!F103)</f>
        <v>873.70643541655681</v>
      </c>
      <c r="G103" s="57">
        <f>IF(RES_hhdet_tes!G103=0,0,RES_hhdet_tes!G103/0.086*1000000/RES_hhdet_num!G103)</f>
        <v>865.25027034149218</v>
      </c>
      <c r="H103" s="57">
        <f>IF(RES_hhdet_tes!H103=0,0,RES_hhdet_tes!H103/0.086*1000000/RES_hhdet_num!H103)</f>
        <v>883.30034245046738</v>
      </c>
      <c r="I103" s="57">
        <f>IF(RES_hhdet_tes!I103=0,0,RES_hhdet_tes!I103/0.086*1000000/RES_hhdet_num!I103)</f>
        <v>860.28046898566879</v>
      </c>
      <c r="J103" s="57">
        <f>IF(RES_hhdet_tes!J103=0,0,RES_hhdet_tes!J103/0.086*1000000/RES_hhdet_num!J103)</f>
        <v>862.40855250845777</v>
      </c>
      <c r="K103" s="57">
        <f>IF(RES_hhdet_tes!K103=0,0,RES_hhdet_tes!K103/0.086*1000000/RES_hhdet_num!K103)</f>
        <v>858.79903752546591</v>
      </c>
      <c r="L103" s="57">
        <f>IF(RES_hhdet_tes!L103=0,0,RES_hhdet_tes!L103/0.086*1000000/RES_hhdet_num!L103)</f>
        <v>888.80835493268012</v>
      </c>
      <c r="M103" s="57">
        <f>IF(RES_hhdet_tes!M103=0,0,RES_hhdet_tes!M103/0.086*1000000/RES_hhdet_num!M103)</f>
        <v>851.65558012148517</v>
      </c>
      <c r="N103" s="57">
        <f>IF(RES_hhdet_tes!N103=0,0,RES_hhdet_tes!N103/0.086*1000000/RES_hhdet_num!N103)</f>
        <v>867.53869120169441</v>
      </c>
      <c r="O103" s="57">
        <f>IF(RES_hhdet_tes!O103=0,0,RES_hhdet_tes!O103/0.086*1000000/RES_hhdet_num!O103)</f>
        <v>880.28218257587741</v>
      </c>
      <c r="P103" s="57">
        <f>IF(RES_hhdet_tes!P103=0,0,RES_hhdet_tes!P103/0.086*1000000/RES_hhdet_num!P103)</f>
        <v>840.46312786716896</v>
      </c>
      <c r="Q103" s="57">
        <f>IF(RES_hhdet_tes!Q103=0,0,RES_hhdet_tes!Q103/0.086*1000000/RES_hhdet_num!Q103)</f>
        <v>875.79043333505831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>
        <f>SUM(B106,B109,B111,B120)</f>
        <v>9924.014082009835</v>
      </c>
      <c r="C105" s="168">
        <f t="shared" ref="C105:Q105" si="15">SUM(C106,C109,C111,C120)</f>
        <v>9988.7591345501223</v>
      </c>
      <c r="D105" s="168">
        <f t="shared" si="15"/>
        <v>9957.8063132715051</v>
      </c>
      <c r="E105" s="168">
        <f t="shared" si="15"/>
        <v>10247.191366640451</v>
      </c>
      <c r="F105" s="168">
        <f t="shared" si="15"/>
        <v>10545.901709508784</v>
      </c>
      <c r="G105" s="168">
        <f t="shared" si="15"/>
        <v>9352.1324870657227</v>
      </c>
      <c r="H105" s="168">
        <f t="shared" si="15"/>
        <v>9390.7181072232324</v>
      </c>
      <c r="I105" s="168">
        <f t="shared" si="15"/>
        <v>8385.2659748180049</v>
      </c>
      <c r="J105" s="168">
        <f t="shared" si="15"/>
        <v>8458.1561730449848</v>
      </c>
      <c r="K105" s="168">
        <f t="shared" si="15"/>
        <v>8654.8148951526182</v>
      </c>
      <c r="L105" s="168">
        <f t="shared" si="15"/>
        <v>9022.1362358206225</v>
      </c>
      <c r="M105" s="168">
        <f t="shared" si="15"/>
        <v>8206.2196480836919</v>
      </c>
      <c r="N105" s="168">
        <f t="shared" si="15"/>
        <v>8554.6438631699621</v>
      </c>
      <c r="O105" s="168">
        <f t="shared" si="15"/>
        <v>8467.1964417361487</v>
      </c>
      <c r="P105" s="168">
        <f t="shared" si="15"/>
        <v>7827.8665450638673</v>
      </c>
      <c r="Q105" s="168">
        <f t="shared" si="15"/>
        <v>8255.9084625878077</v>
      </c>
    </row>
    <row r="106" spans="1:17" ht="12.9" customHeight="1" x14ac:dyDescent="0.3">
      <c r="A106" s="158" t="s">
        <v>65</v>
      </c>
      <c r="B106" s="157">
        <f t="shared" ref="B106:Q106" si="16">SUM(B107:B108)</f>
        <v>7571.6610511924682</v>
      </c>
      <c r="C106" s="157">
        <f t="shared" si="16"/>
        <v>7602.459740619227</v>
      </c>
      <c r="D106" s="157">
        <f t="shared" si="16"/>
        <v>7596.056539920387</v>
      </c>
      <c r="E106" s="157">
        <f t="shared" si="16"/>
        <v>7762.065445501612</v>
      </c>
      <c r="F106" s="157">
        <f t="shared" si="16"/>
        <v>8048.5467683309416</v>
      </c>
      <c r="G106" s="157">
        <f t="shared" si="16"/>
        <v>6959.7051972463751</v>
      </c>
      <c r="H106" s="157">
        <f t="shared" si="16"/>
        <v>6974.6491977004944</v>
      </c>
      <c r="I106" s="157">
        <f t="shared" si="16"/>
        <v>5956.3901428968693</v>
      </c>
      <c r="J106" s="157">
        <f t="shared" si="16"/>
        <v>6068.7153104695508</v>
      </c>
      <c r="K106" s="157">
        <f t="shared" si="16"/>
        <v>6171.2566815210766</v>
      </c>
      <c r="L106" s="157">
        <f t="shared" si="16"/>
        <v>6509.9958296218829</v>
      </c>
      <c r="M106" s="157">
        <f t="shared" si="16"/>
        <v>5679.9580317023556</v>
      </c>
      <c r="N106" s="157">
        <f t="shared" si="16"/>
        <v>5866.4144888018809</v>
      </c>
      <c r="O106" s="157">
        <f t="shared" si="16"/>
        <v>5742.6174887720372</v>
      </c>
      <c r="P106" s="157">
        <f t="shared" si="16"/>
        <v>5085.1236005250294</v>
      </c>
      <c r="Q106" s="157">
        <f t="shared" si="16"/>
        <v>5425.9205558888052</v>
      </c>
    </row>
    <row r="107" spans="1:17" ht="12" customHeight="1" x14ac:dyDescent="0.3">
      <c r="A107" s="23" t="s">
        <v>153</v>
      </c>
      <c r="B107" s="156">
        <f>IF(RES_hhdet_tes!B107=0,0,RES_hhdet_tes!B107/0.086*1000000/RES_hhdet_num!B$105)</f>
        <v>7542.36997178822</v>
      </c>
      <c r="C107" s="156">
        <f>IF(RES_hhdet_tes!C107=0,0,RES_hhdet_tes!C107/0.086*1000000/RES_hhdet_num!C$105)</f>
        <v>7571.6196082035067</v>
      </c>
      <c r="D107" s="156">
        <f>IF(RES_hhdet_tes!D107=0,0,RES_hhdet_tes!D107/0.086*1000000/RES_hhdet_num!D$105)</f>
        <v>7563.3387399563826</v>
      </c>
      <c r="E107" s="156">
        <f>IF(RES_hhdet_tes!E107=0,0,RES_hhdet_tes!E107/0.086*1000000/RES_hhdet_num!E$105)</f>
        <v>7716.1940844029214</v>
      </c>
      <c r="F107" s="156">
        <f>IF(RES_hhdet_tes!F107=0,0,RES_hhdet_tes!F107/0.086*1000000/RES_hhdet_num!F$105)</f>
        <v>8006.0188544329658</v>
      </c>
      <c r="G107" s="156">
        <f>IF(RES_hhdet_tes!G107=0,0,RES_hhdet_tes!G107/0.086*1000000/RES_hhdet_num!G$105)</f>
        <v>6922.0523744426218</v>
      </c>
      <c r="H107" s="156">
        <f>IF(RES_hhdet_tes!H107=0,0,RES_hhdet_tes!H107/0.086*1000000/RES_hhdet_num!H$105)</f>
        <v>6935.2898959316162</v>
      </c>
      <c r="I107" s="156">
        <f>IF(RES_hhdet_tes!I107=0,0,RES_hhdet_tes!I107/0.086*1000000/RES_hhdet_num!I$105)</f>
        <v>5914.7450535147827</v>
      </c>
      <c r="J107" s="156">
        <f>IF(RES_hhdet_tes!J107=0,0,RES_hhdet_tes!J107/0.086*1000000/RES_hhdet_num!J$105)</f>
        <v>6034.3311511913216</v>
      </c>
      <c r="K107" s="156">
        <f>IF(RES_hhdet_tes!K107=0,0,RES_hhdet_tes!K107/0.086*1000000/RES_hhdet_num!K$105)</f>
        <v>6135.1055678228013</v>
      </c>
      <c r="L107" s="156">
        <f>IF(RES_hhdet_tes!L107=0,0,RES_hhdet_tes!L107/0.086*1000000/RES_hhdet_num!L$105)</f>
        <v>6469.0982638371925</v>
      </c>
      <c r="M107" s="156">
        <f>IF(RES_hhdet_tes!M107=0,0,RES_hhdet_tes!M107/0.086*1000000/RES_hhdet_num!M$105)</f>
        <v>5647.9264703225872</v>
      </c>
      <c r="N107" s="156">
        <f>IF(RES_hhdet_tes!N107=0,0,RES_hhdet_tes!N107/0.086*1000000/RES_hhdet_num!N$105)</f>
        <v>5830.0830457116972</v>
      </c>
      <c r="O107" s="156">
        <f>IF(RES_hhdet_tes!O107=0,0,RES_hhdet_tes!O107/0.086*1000000/RES_hhdet_num!O$105)</f>
        <v>5710.2566211502681</v>
      </c>
      <c r="P107" s="156">
        <f>IF(RES_hhdet_tes!P107=0,0,RES_hhdet_tes!P107/0.086*1000000/RES_hhdet_num!P$105)</f>
        <v>5057.8160814997545</v>
      </c>
      <c r="Q107" s="156">
        <f>IF(RES_hhdet_tes!Q107=0,0,RES_hhdet_tes!Q107/0.086*1000000/RES_hhdet_num!Q$105)</f>
        <v>5392.5167956426867</v>
      </c>
    </row>
    <row r="108" spans="1:17" ht="12" customHeight="1" x14ac:dyDescent="0.3">
      <c r="A108" s="23" t="s">
        <v>60</v>
      </c>
      <c r="B108" s="156">
        <f>IF(RES_hhdet_tes!B108=0,0,RES_hhdet_tes!B108/0.086*1000000/RES_hhdet_num!B$105)</f>
        <v>29.29107940424819</v>
      </c>
      <c r="C108" s="156">
        <f>IF(RES_hhdet_tes!C108=0,0,RES_hhdet_tes!C108/0.086*1000000/RES_hhdet_num!C$105)</f>
        <v>30.840132415720294</v>
      </c>
      <c r="D108" s="156">
        <f>IF(RES_hhdet_tes!D108=0,0,RES_hhdet_tes!D108/0.086*1000000/RES_hhdet_num!D$105)</f>
        <v>32.71779996400425</v>
      </c>
      <c r="E108" s="156">
        <f>IF(RES_hhdet_tes!E108=0,0,RES_hhdet_tes!E108/0.086*1000000/RES_hhdet_num!E$105)</f>
        <v>45.871361098691054</v>
      </c>
      <c r="F108" s="156">
        <f>IF(RES_hhdet_tes!F108=0,0,RES_hhdet_tes!F108/0.086*1000000/RES_hhdet_num!F$105)</f>
        <v>42.52791389797553</v>
      </c>
      <c r="G108" s="156">
        <f>IF(RES_hhdet_tes!G108=0,0,RES_hhdet_tes!G108/0.086*1000000/RES_hhdet_num!G$105)</f>
        <v>37.652822803752819</v>
      </c>
      <c r="H108" s="156">
        <f>IF(RES_hhdet_tes!H108=0,0,RES_hhdet_tes!H108/0.086*1000000/RES_hhdet_num!H$105)</f>
        <v>39.359301768877906</v>
      </c>
      <c r="I108" s="156">
        <f>IF(RES_hhdet_tes!I108=0,0,RES_hhdet_tes!I108/0.086*1000000/RES_hhdet_num!I$105)</f>
        <v>41.645089382086915</v>
      </c>
      <c r="J108" s="156">
        <f>IF(RES_hhdet_tes!J108=0,0,RES_hhdet_tes!J108/0.086*1000000/RES_hhdet_num!J$105)</f>
        <v>34.384159278229497</v>
      </c>
      <c r="K108" s="156">
        <f>IF(RES_hhdet_tes!K108=0,0,RES_hhdet_tes!K108/0.086*1000000/RES_hhdet_num!K$105)</f>
        <v>36.151113698274926</v>
      </c>
      <c r="L108" s="156">
        <f>IF(RES_hhdet_tes!L108=0,0,RES_hhdet_tes!L108/0.086*1000000/RES_hhdet_num!L$105)</f>
        <v>40.897565784690542</v>
      </c>
      <c r="M108" s="156">
        <f>IF(RES_hhdet_tes!M108=0,0,RES_hhdet_tes!M108/0.086*1000000/RES_hhdet_num!M$105)</f>
        <v>32.031561379768263</v>
      </c>
      <c r="N108" s="156">
        <f>IF(RES_hhdet_tes!N108=0,0,RES_hhdet_tes!N108/0.086*1000000/RES_hhdet_num!N$105)</f>
        <v>36.331443090183456</v>
      </c>
      <c r="O108" s="156">
        <f>IF(RES_hhdet_tes!O108=0,0,RES_hhdet_tes!O108/0.086*1000000/RES_hhdet_num!O$105)</f>
        <v>32.36086762176879</v>
      </c>
      <c r="P108" s="156">
        <f>IF(RES_hhdet_tes!P108=0,0,RES_hhdet_tes!P108/0.086*1000000/RES_hhdet_num!P$105)</f>
        <v>27.307519025274505</v>
      </c>
      <c r="Q108" s="156">
        <f>IF(RES_hhdet_tes!Q108=0,0,RES_hhdet_tes!Q108/0.086*1000000/RES_hhdet_num!Q$105)</f>
        <v>33.403760246118409</v>
      </c>
    </row>
    <row r="109" spans="1:17" ht="12.9" customHeight="1" x14ac:dyDescent="0.3">
      <c r="A109" s="158" t="s">
        <v>112</v>
      </c>
      <c r="B109" s="157">
        <f t="shared" ref="B109:Q109" si="17">B110</f>
        <v>28.115741615723532</v>
      </c>
      <c r="C109" s="157">
        <f t="shared" si="17"/>
        <v>29.2538479140817</v>
      </c>
      <c r="D109" s="157">
        <f t="shared" si="17"/>
        <v>30.027444126567467</v>
      </c>
      <c r="E109" s="157">
        <f t="shared" si="17"/>
        <v>30.210209387780388</v>
      </c>
      <c r="F109" s="157">
        <f t="shared" si="17"/>
        <v>32.421392795657752</v>
      </c>
      <c r="G109" s="157">
        <f t="shared" si="17"/>
        <v>51.664978371177178</v>
      </c>
      <c r="H109" s="157">
        <f t="shared" si="17"/>
        <v>57.838501498998014</v>
      </c>
      <c r="I109" s="157">
        <f t="shared" si="17"/>
        <v>67.881509457960249</v>
      </c>
      <c r="J109" s="157">
        <f t="shared" si="17"/>
        <v>82.144612469186043</v>
      </c>
      <c r="K109" s="157">
        <f t="shared" si="17"/>
        <v>93.516183294471148</v>
      </c>
      <c r="L109" s="157">
        <f t="shared" si="17"/>
        <v>107.02338040576508</v>
      </c>
      <c r="M109" s="157">
        <f t="shared" si="17"/>
        <v>112.43678909244692</v>
      </c>
      <c r="N109" s="157">
        <f t="shared" si="17"/>
        <v>137.42200351321895</v>
      </c>
      <c r="O109" s="157">
        <f t="shared" si="17"/>
        <v>145.17952356031478</v>
      </c>
      <c r="P109" s="157">
        <f t="shared" si="17"/>
        <v>151.24483836239992</v>
      </c>
      <c r="Q109" s="157">
        <f t="shared" si="17"/>
        <v>166.28610264544162</v>
      </c>
    </row>
    <row r="110" spans="1:17" ht="12" customHeight="1" x14ac:dyDescent="0.3">
      <c r="A110" s="23" t="s">
        <v>60</v>
      </c>
      <c r="B110" s="156">
        <f>IF(RES_hhdet_tes!B110=0,0,RES_hhdet_tes!B110/0.086*1000000/RES_hhdet_num!B$105)</f>
        <v>28.115741615723532</v>
      </c>
      <c r="C110" s="156">
        <f>IF(RES_hhdet_tes!C110=0,0,RES_hhdet_tes!C110/0.086*1000000/RES_hhdet_num!C$105)</f>
        <v>29.2538479140817</v>
      </c>
      <c r="D110" s="156">
        <f>IF(RES_hhdet_tes!D110=0,0,RES_hhdet_tes!D110/0.086*1000000/RES_hhdet_num!D$105)</f>
        <v>30.027444126567467</v>
      </c>
      <c r="E110" s="156">
        <f>IF(RES_hhdet_tes!E110=0,0,RES_hhdet_tes!E110/0.086*1000000/RES_hhdet_num!E$105)</f>
        <v>30.210209387780388</v>
      </c>
      <c r="F110" s="156">
        <f>IF(RES_hhdet_tes!F110=0,0,RES_hhdet_tes!F110/0.086*1000000/RES_hhdet_num!F$105)</f>
        <v>32.421392795657752</v>
      </c>
      <c r="G110" s="156">
        <f>IF(RES_hhdet_tes!G110=0,0,RES_hhdet_tes!G110/0.086*1000000/RES_hhdet_num!G$105)</f>
        <v>51.664978371177178</v>
      </c>
      <c r="H110" s="156">
        <f>IF(RES_hhdet_tes!H110=0,0,RES_hhdet_tes!H110/0.086*1000000/RES_hhdet_num!H$105)</f>
        <v>57.838501498998014</v>
      </c>
      <c r="I110" s="156">
        <f>IF(RES_hhdet_tes!I110=0,0,RES_hhdet_tes!I110/0.086*1000000/RES_hhdet_num!I$105)</f>
        <v>67.881509457960249</v>
      </c>
      <c r="J110" s="156">
        <f>IF(RES_hhdet_tes!J110=0,0,RES_hhdet_tes!J110/0.086*1000000/RES_hhdet_num!J$105)</f>
        <v>82.144612469186043</v>
      </c>
      <c r="K110" s="156">
        <f>IF(RES_hhdet_tes!K110=0,0,RES_hhdet_tes!K110/0.086*1000000/RES_hhdet_num!K$105)</f>
        <v>93.516183294471148</v>
      </c>
      <c r="L110" s="156">
        <f>IF(RES_hhdet_tes!L110=0,0,RES_hhdet_tes!L110/0.086*1000000/RES_hhdet_num!L$105)</f>
        <v>107.02338040576508</v>
      </c>
      <c r="M110" s="156">
        <f>IF(RES_hhdet_tes!M110=0,0,RES_hhdet_tes!M110/0.086*1000000/RES_hhdet_num!M$105)</f>
        <v>112.43678909244692</v>
      </c>
      <c r="N110" s="156">
        <f>IF(RES_hhdet_tes!N110=0,0,RES_hhdet_tes!N110/0.086*1000000/RES_hhdet_num!N$105)</f>
        <v>137.42200351321895</v>
      </c>
      <c r="O110" s="156">
        <f>IF(RES_hhdet_tes!O110=0,0,RES_hhdet_tes!O110/0.086*1000000/RES_hhdet_num!O$105)</f>
        <v>145.17952356031478</v>
      </c>
      <c r="P110" s="156">
        <f>IF(RES_hhdet_tes!P110=0,0,RES_hhdet_tes!P110/0.086*1000000/RES_hhdet_num!P$105)</f>
        <v>151.24483836239992</v>
      </c>
      <c r="Q110" s="156">
        <f>IF(RES_hhdet_tes!Q110=0,0,RES_hhdet_tes!Q110/0.086*1000000/RES_hhdet_num!Q$105)</f>
        <v>166.28610264544162</v>
      </c>
    </row>
    <row r="111" spans="1:17" ht="12" customHeight="1" x14ac:dyDescent="0.3">
      <c r="A111" s="158" t="s">
        <v>63</v>
      </c>
      <c r="B111" s="157">
        <f>IF(RES_hhdet_tes!B111=0,0,RES_hhdet_tes!B111/0.086*1000000/RES_hhdet_num!B$105)</f>
        <v>1541.5353638181718</v>
      </c>
      <c r="C111" s="157">
        <f>IF(RES_hhdet_tes!C111=0,0,RES_hhdet_tes!C111/0.086*1000000/RES_hhdet_num!C$105)</f>
        <v>1573.0388828537561</v>
      </c>
      <c r="D111" s="157">
        <f>IF(RES_hhdet_tes!D111=0,0,RES_hhdet_tes!D111/0.086*1000000/RES_hhdet_num!D$105)</f>
        <v>1554.6932309899421</v>
      </c>
      <c r="E111" s="157">
        <f>IF(RES_hhdet_tes!E111=0,0,RES_hhdet_tes!E111/0.086*1000000/RES_hhdet_num!E$105)</f>
        <v>1637.1099318391766</v>
      </c>
      <c r="F111" s="157">
        <f>IF(RES_hhdet_tes!F111=0,0,RES_hhdet_tes!F111/0.086*1000000/RES_hhdet_num!F$105)</f>
        <v>1656.5647327490053</v>
      </c>
      <c r="G111" s="157">
        <f>IF(RES_hhdet_tes!G111=0,0,RES_hhdet_tes!G111/0.086*1000000/RES_hhdet_num!G$105)</f>
        <v>1571.5496417569227</v>
      </c>
      <c r="H111" s="157">
        <f>IF(RES_hhdet_tes!H111=0,0,RES_hhdet_tes!H111/0.086*1000000/RES_hhdet_num!H$105)</f>
        <v>1600.3429958020263</v>
      </c>
      <c r="I111" s="157">
        <f>IF(RES_hhdet_tes!I111=0,0,RES_hhdet_tes!I111/0.086*1000000/RES_hhdet_num!I$105)</f>
        <v>1612.5268048273815</v>
      </c>
      <c r="J111" s="157">
        <f>IF(RES_hhdet_tes!J111=0,0,RES_hhdet_tes!J111/0.086*1000000/RES_hhdet_num!J$105)</f>
        <v>1576.3246748967606</v>
      </c>
      <c r="K111" s="157">
        <f>IF(RES_hhdet_tes!K111=0,0,RES_hhdet_tes!K111/0.086*1000000/RES_hhdet_num!K$105)</f>
        <v>1661.7956153879745</v>
      </c>
      <c r="L111" s="157">
        <f>IF(RES_hhdet_tes!L111=0,0,RES_hhdet_tes!L111/0.086*1000000/RES_hhdet_num!L$105)</f>
        <v>1663.9585206286486</v>
      </c>
      <c r="M111" s="157">
        <f>IF(RES_hhdet_tes!M111=0,0,RES_hhdet_tes!M111/0.086*1000000/RES_hhdet_num!M$105)</f>
        <v>1677.7588199943482</v>
      </c>
      <c r="N111" s="157">
        <f>IF(RES_hhdet_tes!N111=0,0,RES_hhdet_tes!N111/0.086*1000000/RES_hhdet_num!N$105)</f>
        <v>1795.5716644383006</v>
      </c>
      <c r="O111" s="157">
        <f>IF(RES_hhdet_tes!O111=0,0,RES_hhdet_tes!O111/0.086*1000000/RES_hhdet_num!O$105)</f>
        <v>1812.5033389141774</v>
      </c>
      <c r="P111" s="157">
        <f>IF(RES_hhdet_tes!P111=0,0,RES_hhdet_tes!P111/0.086*1000000/RES_hhdet_num!P$105)</f>
        <v>1827.0859399720071</v>
      </c>
      <c r="Q111" s="157">
        <f>IF(RES_hhdet_tes!Q111=0,0,RES_hhdet_tes!Q111/0.086*1000000/RES_hhdet_num!Q$105)</f>
        <v>1901.0809923138365</v>
      </c>
    </row>
    <row r="112" spans="1:17" ht="12" customHeight="1" x14ac:dyDescent="0.3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3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3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3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3">
      <c r="A116" s="163" t="s">
        <v>142</v>
      </c>
      <c r="B116" s="162">
        <f>IF(RES_hhdet_tes!B116=0,0,RES_hhdet_tes!B116/0.086*1000000/RES_hhdet_num!B116)</f>
        <v>1542.1892654788214</v>
      </c>
      <c r="C116" s="162">
        <f>IF(RES_hhdet_tes!C116=0,0,RES_hhdet_tes!C116/0.086*1000000/RES_hhdet_num!C116)</f>
        <v>1573.7445182782592</v>
      </c>
      <c r="D116" s="162">
        <f>IF(RES_hhdet_tes!D116=0,0,RES_hhdet_tes!D116/0.086*1000000/RES_hhdet_num!D116)</f>
        <v>1555.0459212777905</v>
      </c>
      <c r="E116" s="162">
        <f>IF(RES_hhdet_tes!E116=0,0,RES_hhdet_tes!E116/0.086*1000000/RES_hhdet_num!E116)</f>
        <v>1637.9896446814203</v>
      </c>
      <c r="F116" s="162">
        <f>IF(RES_hhdet_tes!F116=0,0,RES_hhdet_tes!F116/0.086*1000000/RES_hhdet_num!F116)</f>
        <v>1657.6768564848949</v>
      </c>
      <c r="G116" s="162">
        <f>IF(RES_hhdet_tes!G116=0,0,RES_hhdet_tes!G116/0.086*1000000/RES_hhdet_num!G116)</f>
        <v>1572.5182400925387</v>
      </c>
      <c r="H116" s="162">
        <f>IF(RES_hhdet_tes!H116=0,0,RES_hhdet_tes!H116/0.086*1000000/RES_hhdet_num!H116)</f>
        <v>1601.0507928432717</v>
      </c>
      <c r="I116" s="162">
        <f>IF(RES_hhdet_tes!I116=0,0,RES_hhdet_tes!I116/0.086*1000000/RES_hhdet_num!I116)</f>
        <v>1614.0682272478909</v>
      </c>
      <c r="J116" s="162">
        <f>IF(RES_hhdet_tes!J116=0,0,RES_hhdet_tes!J116/0.086*1000000/RES_hhdet_num!J116)</f>
        <v>1574.9546173368828</v>
      </c>
      <c r="K116" s="162">
        <f>IF(RES_hhdet_tes!K116=0,0,RES_hhdet_tes!K116/0.086*1000000/RES_hhdet_num!K116)</f>
        <v>1659.4679741142618</v>
      </c>
      <c r="L116" s="162">
        <f>IF(RES_hhdet_tes!L116=0,0,RES_hhdet_tes!L116/0.086*1000000/RES_hhdet_num!L116)</f>
        <v>1657.8352381304171</v>
      </c>
      <c r="M116" s="162">
        <f>IF(RES_hhdet_tes!M116=0,0,RES_hhdet_tes!M116/0.086*1000000/RES_hhdet_num!M116)</f>
        <v>1664.7916336542537</v>
      </c>
      <c r="N116" s="162">
        <f>IF(RES_hhdet_tes!N116=0,0,RES_hhdet_tes!N116/0.086*1000000/RES_hhdet_num!N116)</f>
        <v>1795.3649537142651</v>
      </c>
      <c r="O116" s="162">
        <f>IF(RES_hhdet_tes!O116=0,0,RES_hhdet_tes!O116/0.086*1000000/RES_hhdet_num!O116)</f>
        <v>1810.5494586147904</v>
      </c>
      <c r="P116" s="162">
        <f>IF(RES_hhdet_tes!P116=0,0,RES_hhdet_tes!P116/0.086*1000000/RES_hhdet_num!P116)</f>
        <v>1830.5729354044088</v>
      </c>
      <c r="Q116" s="162">
        <f>IF(RES_hhdet_tes!Q116=0,0,RES_hhdet_tes!Q116/0.086*1000000/RES_hhdet_num!Q116)</f>
        <v>1913.8689472936003</v>
      </c>
    </row>
    <row r="117" spans="1:17" ht="12" customHeight="1" x14ac:dyDescent="0.3">
      <c r="A117" s="161" t="s">
        <v>141</v>
      </c>
      <c r="B117" s="160">
        <f>IF(RES_hhdet_tes!B117=0,0,RES_hhdet_tes!B117/0.086*1000000/RES_hhdet_num!B117)</f>
        <v>1503.3814993431904</v>
      </c>
      <c r="C117" s="160">
        <f>IF(RES_hhdet_tes!C117=0,0,RES_hhdet_tes!C117/0.086*1000000/RES_hhdet_num!C117)</f>
        <v>1531.4779873113798</v>
      </c>
      <c r="D117" s="160">
        <f>IF(RES_hhdet_tes!D117=0,0,RES_hhdet_tes!D117/0.086*1000000/RES_hhdet_num!D117)</f>
        <v>1532.4386177819301</v>
      </c>
      <c r="E117" s="160">
        <f>IF(RES_hhdet_tes!E117=0,0,RES_hhdet_tes!E117/0.086*1000000/RES_hhdet_num!E117)</f>
        <v>1586.500149410113</v>
      </c>
      <c r="F117" s="160">
        <f>IF(RES_hhdet_tes!F117=0,0,RES_hhdet_tes!F117/0.086*1000000/RES_hhdet_num!F117)</f>
        <v>1601.2399006831934</v>
      </c>
      <c r="G117" s="160">
        <f>IF(RES_hhdet_tes!G117=0,0,RES_hhdet_tes!G117/0.086*1000000/RES_hhdet_num!G117)</f>
        <v>1534.7287919909568</v>
      </c>
      <c r="H117" s="160">
        <f>IF(RES_hhdet_tes!H117=0,0,RES_hhdet_tes!H117/0.086*1000000/RES_hhdet_num!H117)</f>
        <v>1578.7506803915812</v>
      </c>
      <c r="I117" s="160">
        <f>IF(RES_hhdet_tes!I117=0,0,RES_hhdet_tes!I117/0.086*1000000/RES_hhdet_num!I117)</f>
        <v>1580.3495458362909</v>
      </c>
      <c r="J117" s="160">
        <f>IF(RES_hhdet_tes!J117=0,0,RES_hhdet_tes!J117/0.086*1000000/RES_hhdet_num!J117)</f>
        <v>1596.9861850016614</v>
      </c>
      <c r="K117" s="160">
        <f>IF(RES_hhdet_tes!K117=0,0,RES_hhdet_tes!K117/0.086*1000000/RES_hhdet_num!K117)</f>
        <v>1687.4974969382906</v>
      </c>
      <c r="L117" s="160">
        <f>IF(RES_hhdet_tes!L117=0,0,RES_hhdet_tes!L117/0.086*1000000/RES_hhdet_num!L117)</f>
        <v>1714.2460170579448</v>
      </c>
      <c r="M117" s="160">
        <f>IF(RES_hhdet_tes!M117=0,0,RES_hhdet_tes!M117/0.086*1000000/RES_hhdet_num!M117)</f>
        <v>1763.8377679166633</v>
      </c>
      <c r="N117" s="160">
        <f>IF(RES_hhdet_tes!N117=0,0,RES_hhdet_tes!N117/0.086*1000000/RES_hhdet_num!N117)</f>
        <v>1796.7626608473174</v>
      </c>
      <c r="O117" s="160">
        <f>IF(RES_hhdet_tes!O117=0,0,RES_hhdet_tes!O117/0.086*1000000/RES_hhdet_num!O117)</f>
        <v>1822.6628573659423</v>
      </c>
      <c r="P117" s="160">
        <f>IF(RES_hhdet_tes!P117=0,0,RES_hhdet_tes!P117/0.086*1000000/RES_hhdet_num!P117)</f>
        <v>1811.1237393182271</v>
      </c>
      <c r="Q117" s="160">
        <f>IF(RES_hhdet_tes!Q117=0,0,RES_hhdet_tes!Q117/0.086*1000000/RES_hhdet_num!Q117)</f>
        <v>1847.1149332853242</v>
      </c>
    </row>
    <row r="118" spans="1:17" ht="12" customHeight="1" x14ac:dyDescent="0.3">
      <c r="A118" s="148" t="s">
        <v>60</v>
      </c>
      <c r="B118" s="156">
        <f>IF(RES_hhdet_tes!B118=0,0,RES_hhdet_tes!B118/0.086*1000000/RES_hhdet_num!B117)</f>
        <v>987.28718454739158</v>
      </c>
      <c r="C118" s="156">
        <f>IF(RES_hhdet_tes!C118=0,0,RES_hhdet_tes!C118/0.086*1000000/RES_hhdet_num!C117)</f>
        <v>1029.3743117412471</v>
      </c>
      <c r="D118" s="156">
        <f>IF(RES_hhdet_tes!D118=0,0,RES_hhdet_tes!D118/0.086*1000000/RES_hhdet_num!D117)</f>
        <v>1034.4465622751864</v>
      </c>
      <c r="E118" s="156">
        <f>IF(RES_hhdet_tes!E118=0,0,RES_hhdet_tes!E118/0.086*1000000/RES_hhdet_num!E117)</f>
        <v>1088.1688079221735</v>
      </c>
      <c r="F118" s="156">
        <f>IF(RES_hhdet_tes!F118=0,0,RES_hhdet_tes!F118/0.086*1000000/RES_hhdet_num!F117)</f>
        <v>1091.4827107783558</v>
      </c>
      <c r="G118" s="156">
        <f>IF(RES_hhdet_tes!G118=0,0,RES_hhdet_tes!G118/0.086*1000000/RES_hhdet_num!G117)</f>
        <v>976.58844049598031</v>
      </c>
      <c r="H118" s="156">
        <f>IF(RES_hhdet_tes!H118=0,0,RES_hhdet_tes!H118/0.086*1000000/RES_hhdet_num!H117)</f>
        <v>1014.5494880872254</v>
      </c>
      <c r="I118" s="156">
        <f>IF(RES_hhdet_tes!I118=0,0,RES_hhdet_tes!I118/0.086*1000000/RES_hhdet_num!I117)</f>
        <v>791.74414424339909</v>
      </c>
      <c r="J118" s="156">
        <f>IF(RES_hhdet_tes!J118=0,0,RES_hhdet_tes!J118/0.086*1000000/RES_hhdet_num!J117)</f>
        <v>771.20076127269249</v>
      </c>
      <c r="K118" s="156">
        <f>IF(RES_hhdet_tes!K118=0,0,RES_hhdet_tes!K118/0.086*1000000/RES_hhdet_num!K117)</f>
        <v>874.61765132319522</v>
      </c>
      <c r="L118" s="156">
        <f>IF(RES_hhdet_tes!L118=0,0,RES_hhdet_tes!L118/0.086*1000000/RES_hhdet_num!L117)</f>
        <v>830.25082451037599</v>
      </c>
      <c r="M118" s="156">
        <f>IF(RES_hhdet_tes!M118=0,0,RES_hhdet_tes!M118/0.086*1000000/RES_hhdet_num!M117)</f>
        <v>931.1933311165626</v>
      </c>
      <c r="N118" s="156">
        <f>IF(RES_hhdet_tes!N118=0,0,RES_hhdet_tes!N118/0.086*1000000/RES_hhdet_num!N117)</f>
        <v>914.52119357700451</v>
      </c>
      <c r="O118" s="156">
        <f>IF(RES_hhdet_tes!O118=0,0,RES_hhdet_tes!O118/0.086*1000000/RES_hhdet_num!O117)</f>
        <v>923.36698429850162</v>
      </c>
      <c r="P118" s="156">
        <f>IF(RES_hhdet_tes!P118=0,0,RES_hhdet_tes!P118/0.086*1000000/RES_hhdet_num!P117)</f>
        <v>925.72113152431132</v>
      </c>
      <c r="Q118" s="156">
        <f>IF(RES_hhdet_tes!Q118=0,0,RES_hhdet_tes!Q118/0.086*1000000/RES_hhdet_num!Q117)</f>
        <v>987.95701839724154</v>
      </c>
    </row>
    <row r="119" spans="1:17" ht="12" customHeight="1" x14ac:dyDescent="0.3">
      <c r="A119" s="148" t="s">
        <v>59</v>
      </c>
      <c r="B119" s="156">
        <f>IF(RES_hhdet_tes!B119=0,0,RES_hhdet_tes!B119/0.086*1000000/RES_hhdet_num!B117)</f>
        <v>516.09431479579871</v>
      </c>
      <c r="C119" s="156">
        <f>IF(RES_hhdet_tes!C119=0,0,RES_hhdet_tes!C119/0.086*1000000/RES_hhdet_num!C117)</f>
        <v>502.10367557013228</v>
      </c>
      <c r="D119" s="156">
        <f>IF(RES_hhdet_tes!D119=0,0,RES_hhdet_tes!D119/0.086*1000000/RES_hhdet_num!D117)</f>
        <v>497.9920555067439</v>
      </c>
      <c r="E119" s="156">
        <f>IF(RES_hhdet_tes!E119=0,0,RES_hhdet_tes!E119/0.086*1000000/RES_hhdet_num!E117)</f>
        <v>498.33134148793931</v>
      </c>
      <c r="F119" s="156">
        <f>IF(RES_hhdet_tes!F119=0,0,RES_hhdet_tes!F119/0.086*1000000/RES_hhdet_num!F117)</f>
        <v>509.75718990483756</v>
      </c>
      <c r="G119" s="156">
        <f>IF(RES_hhdet_tes!G119=0,0,RES_hhdet_tes!G119/0.086*1000000/RES_hhdet_num!G117)</f>
        <v>558.14035149497658</v>
      </c>
      <c r="H119" s="156">
        <f>IF(RES_hhdet_tes!H119=0,0,RES_hhdet_tes!H119/0.086*1000000/RES_hhdet_num!H117)</f>
        <v>564.20119230435603</v>
      </c>
      <c r="I119" s="156">
        <f>IF(RES_hhdet_tes!I119=0,0,RES_hhdet_tes!I119/0.086*1000000/RES_hhdet_num!I117)</f>
        <v>788.60540159289155</v>
      </c>
      <c r="J119" s="156">
        <f>IF(RES_hhdet_tes!J119=0,0,RES_hhdet_tes!J119/0.086*1000000/RES_hhdet_num!J117)</f>
        <v>825.78542372896879</v>
      </c>
      <c r="K119" s="156">
        <f>IF(RES_hhdet_tes!K119=0,0,RES_hhdet_tes!K119/0.086*1000000/RES_hhdet_num!K117)</f>
        <v>812.87984561509552</v>
      </c>
      <c r="L119" s="156">
        <f>IF(RES_hhdet_tes!L119=0,0,RES_hhdet_tes!L119/0.086*1000000/RES_hhdet_num!L117)</f>
        <v>883.99519254756865</v>
      </c>
      <c r="M119" s="156">
        <f>IF(RES_hhdet_tes!M119=0,0,RES_hhdet_tes!M119/0.086*1000000/RES_hhdet_num!M117)</f>
        <v>832.64443680010095</v>
      </c>
      <c r="N119" s="156">
        <f>IF(RES_hhdet_tes!N119=0,0,RES_hhdet_tes!N119/0.086*1000000/RES_hhdet_num!N117)</f>
        <v>882.24146727031302</v>
      </c>
      <c r="O119" s="156">
        <f>IF(RES_hhdet_tes!O119=0,0,RES_hhdet_tes!O119/0.086*1000000/RES_hhdet_num!O117)</f>
        <v>899.29587306744043</v>
      </c>
      <c r="P119" s="156">
        <f>IF(RES_hhdet_tes!P119=0,0,RES_hhdet_tes!P119/0.086*1000000/RES_hhdet_num!P117)</f>
        <v>885.40260779391576</v>
      </c>
      <c r="Q119" s="156">
        <f>IF(RES_hhdet_tes!Q119=0,0,RES_hhdet_tes!Q119/0.086*1000000/RES_hhdet_num!Q117)</f>
        <v>859.15791488808316</v>
      </c>
    </row>
    <row r="120" spans="1:17" ht="12" customHeight="1" x14ac:dyDescent="0.3">
      <c r="A120" s="158" t="s">
        <v>62</v>
      </c>
      <c r="B120" s="157">
        <f>IF(RES_hhdet_tes!B120=0,0,RES_hhdet_tes!B120/0.086*1000000/RES_hhdet_num!B$105)</f>
        <v>782.70192538347078</v>
      </c>
      <c r="C120" s="157">
        <f>IF(RES_hhdet_tes!C120=0,0,RES_hhdet_tes!C120/0.086*1000000/RES_hhdet_num!C$105)</f>
        <v>784.00666316305637</v>
      </c>
      <c r="D120" s="157">
        <f>IF(RES_hhdet_tes!D120=0,0,RES_hhdet_tes!D120/0.086*1000000/RES_hhdet_num!D$105)</f>
        <v>777.02909823460902</v>
      </c>
      <c r="E120" s="157">
        <f>IF(RES_hhdet_tes!E120=0,0,RES_hhdet_tes!E120/0.086*1000000/RES_hhdet_num!E$105)</f>
        <v>817.8057799118809</v>
      </c>
      <c r="F120" s="157">
        <f>IF(RES_hhdet_tes!F120=0,0,RES_hhdet_tes!F120/0.086*1000000/RES_hhdet_num!F$105)</f>
        <v>808.36881563317831</v>
      </c>
      <c r="G120" s="157">
        <f>IF(RES_hhdet_tes!G120=0,0,RES_hhdet_tes!G120/0.086*1000000/RES_hhdet_num!G$105)</f>
        <v>769.21266969124656</v>
      </c>
      <c r="H120" s="157">
        <f>IF(RES_hhdet_tes!H120=0,0,RES_hhdet_tes!H120/0.086*1000000/RES_hhdet_num!H$105)</f>
        <v>757.88741222171268</v>
      </c>
      <c r="I120" s="157">
        <f>IF(RES_hhdet_tes!I120=0,0,RES_hhdet_tes!I120/0.086*1000000/RES_hhdet_num!I$105)</f>
        <v>748.46751763579505</v>
      </c>
      <c r="J120" s="157">
        <f>IF(RES_hhdet_tes!J120=0,0,RES_hhdet_tes!J120/0.086*1000000/RES_hhdet_num!J$105)</f>
        <v>730.9715752094877</v>
      </c>
      <c r="K120" s="157">
        <f>IF(RES_hhdet_tes!K120=0,0,RES_hhdet_tes!K120/0.086*1000000/RES_hhdet_num!K$105)</f>
        <v>728.24641494909451</v>
      </c>
      <c r="L120" s="157">
        <f>IF(RES_hhdet_tes!L120=0,0,RES_hhdet_tes!L120/0.086*1000000/RES_hhdet_num!L$105)</f>
        <v>741.15850516432442</v>
      </c>
      <c r="M120" s="157">
        <f>IF(RES_hhdet_tes!M120=0,0,RES_hhdet_tes!M120/0.086*1000000/RES_hhdet_num!M$105)</f>
        <v>736.06600729454067</v>
      </c>
      <c r="N120" s="157">
        <f>IF(RES_hhdet_tes!N120=0,0,RES_hhdet_tes!N120/0.086*1000000/RES_hhdet_num!N$105)</f>
        <v>755.23570641656102</v>
      </c>
      <c r="O120" s="157">
        <f>IF(RES_hhdet_tes!O120=0,0,RES_hhdet_tes!O120/0.086*1000000/RES_hhdet_num!O$105)</f>
        <v>766.89609048961881</v>
      </c>
      <c r="P120" s="157">
        <f>IF(RES_hhdet_tes!P120=0,0,RES_hhdet_tes!P120/0.086*1000000/RES_hhdet_num!P$105)</f>
        <v>764.41216620443095</v>
      </c>
      <c r="Q120" s="157">
        <f>IF(RES_hhdet_tes!Q120=0,0,RES_hhdet_tes!Q120/0.086*1000000/RES_hhdet_num!Q$105)</f>
        <v>762.62081173972308</v>
      </c>
    </row>
    <row r="121" spans="1:17" ht="12" customHeight="1" x14ac:dyDescent="0.3">
      <c r="A121" s="23" t="s">
        <v>57</v>
      </c>
      <c r="B121" s="156">
        <f>IF(RES_hhdet_tes!B121=0,0,RES_hhdet_tes!B121/0.086*1000000/RES_hhdet_num!B121)</f>
        <v>714.64641318546876</v>
      </c>
      <c r="C121" s="156">
        <f>IF(RES_hhdet_tes!C121=0,0,RES_hhdet_tes!C121/0.086*1000000/RES_hhdet_num!C121)</f>
        <v>708.75736413339803</v>
      </c>
      <c r="D121" s="156">
        <f>IF(RES_hhdet_tes!D121=0,0,RES_hhdet_tes!D121/0.086*1000000/RES_hhdet_num!D121)</f>
        <v>676.88134680147391</v>
      </c>
      <c r="E121" s="156">
        <f>IF(RES_hhdet_tes!E121=0,0,RES_hhdet_tes!E121/0.086*1000000/RES_hhdet_num!E121)</f>
        <v>689.24672180507969</v>
      </c>
      <c r="F121" s="156">
        <f>IF(RES_hhdet_tes!F121=0,0,RES_hhdet_tes!F121/0.086*1000000/RES_hhdet_num!F121)</f>
        <v>671.93725951345675</v>
      </c>
      <c r="G121" s="156">
        <f>IF(RES_hhdet_tes!G121=0,0,RES_hhdet_tes!G121/0.086*1000000/RES_hhdet_num!G121)</f>
        <v>771.74093642123569</v>
      </c>
      <c r="H121" s="156">
        <f>IF(RES_hhdet_tes!H121=0,0,RES_hhdet_tes!H121/0.086*1000000/RES_hhdet_num!H121)</f>
        <v>594.58371374389776</v>
      </c>
      <c r="I121" s="156">
        <f>IF(RES_hhdet_tes!I121=0,0,RES_hhdet_tes!I121/0.086*1000000/RES_hhdet_num!I121)</f>
        <v>706.75403760776589</v>
      </c>
      <c r="J121" s="156">
        <f>IF(RES_hhdet_tes!J121=0,0,RES_hhdet_tes!J121/0.086*1000000/RES_hhdet_num!J121)</f>
        <v>569.15703227245228</v>
      </c>
      <c r="K121" s="156">
        <f>IF(RES_hhdet_tes!K121=0,0,RES_hhdet_tes!K121/0.086*1000000/RES_hhdet_num!K121)</f>
        <v>647.19150845329875</v>
      </c>
      <c r="L121" s="156">
        <f>IF(RES_hhdet_tes!L121=0,0,RES_hhdet_tes!L121/0.086*1000000/RES_hhdet_num!L121)</f>
        <v>618.35803124218558</v>
      </c>
      <c r="M121" s="156">
        <f>IF(RES_hhdet_tes!M121=0,0,RES_hhdet_tes!M121/0.086*1000000/RES_hhdet_num!M121)</f>
        <v>625.98992674208046</v>
      </c>
      <c r="N121" s="156">
        <f>IF(RES_hhdet_tes!N121=0,0,RES_hhdet_tes!N121/0.086*1000000/RES_hhdet_num!N121)</f>
        <v>636.65019861091537</v>
      </c>
      <c r="O121" s="156">
        <f>IF(RES_hhdet_tes!O121=0,0,RES_hhdet_tes!O121/0.086*1000000/RES_hhdet_num!O121)</f>
        <v>645.64351766716175</v>
      </c>
      <c r="P121" s="156">
        <f>IF(RES_hhdet_tes!P121=0,0,RES_hhdet_tes!P121/0.086*1000000/RES_hhdet_num!P121)</f>
        <v>674.93093315166152</v>
      </c>
      <c r="Q121" s="156">
        <f>IF(RES_hhdet_tes!Q121=0,0,RES_hhdet_tes!Q121/0.086*1000000/RES_hhdet_num!Q121)</f>
        <v>668.70254316135015</v>
      </c>
    </row>
    <row r="122" spans="1:17" ht="12" customHeight="1" x14ac:dyDescent="0.3">
      <c r="A122" s="29" t="s">
        <v>140</v>
      </c>
      <c r="B122" s="57">
        <f>IF(RES_hhdet_tes!B122=0,0,RES_hhdet_tes!B122/0.086*1000000/RES_hhdet_num!B122)</f>
        <v>811.29609733508983</v>
      </c>
      <c r="C122" s="57">
        <f>IF(RES_hhdet_tes!C122=0,0,RES_hhdet_tes!C122/0.086*1000000/RES_hhdet_num!C122)</f>
        <v>814.29201048813661</v>
      </c>
      <c r="D122" s="57">
        <f>IF(RES_hhdet_tes!D122=0,0,RES_hhdet_tes!D122/0.086*1000000/RES_hhdet_num!D122)</f>
        <v>820.97431582606657</v>
      </c>
      <c r="E122" s="57">
        <f>IF(RES_hhdet_tes!E122=0,0,RES_hhdet_tes!E122/0.086*1000000/RES_hhdet_num!E122)</f>
        <v>873.6102095377172</v>
      </c>
      <c r="F122" s="57">
        <f>IF(RES_hhdet_tes!F122=0,0,RES_hhdet_tes!F122/0.086*1000000/RES_hhdet_num!F122)</f>
        <v>867.90251752031247</v>
      </c>
      <c r="G122" s="57">
        <f>IF(RES_hhdet_tes!G122=0,0,RES_hhdet_tes!G122/0.086*1000000/RES_hhdet_num!G122)</f>
        <v>767.56708530372919</v>
      </c>
      <c r="H122" s="57">
        <f>IF(RES_hhdet_tes!H122=0,0,RES_hhdet_tes!H122/0.086*1000000/RES_hhdet_num!H122)</f>
        <v>852.51070115984419</v>
      </c>
      <c r="I122" s="57">
        <f>IF(RES_hhdet_tes!I122=0,0,RES_hhdet_tes!I122/0.086*1000000/RES_hhdet_num!I122)</f>
        <v>772.33722289727598</v>
      </c>
      <c r="J122" s="57">
        <f>IF(RES_hhdet_tes!J122=0,0,RES_hhdet_tes!J122/0.086*1000000/RES_hhdet_num!J122)</f>
        <v>823.38397668705818</v>
      </c>
      <c r="K122" s="57">
        <f>IF(RES_hhdet_tes!K122=0,0,RES_hhdet_tes!K122/0.086*1000000/RES_hhdet_num!K122)</f>
        <v>773.89566514245496</v>
      </c>
      <c r="L122" s="57">
        <f>IF(RES_hhdet_tes!L122=0,0,RES_hhdet_tes!L122/0.086*1000000/RES_hhdet_num!L122)</f>
        <v>805.11987664236017</v>
      </c>
      <c r="M122" s="57">
        <f>IF(RES_hhdet_tes!M122=0,0,RES_hhdet_tes!M122/0.086*1000000/RES_hhdet_num!M122)</f>
        <v>784.56697136839239</v>
      </c>
      <c r="N122" s="57">
        <f>IF(RES_hhdet_tes!N122=0,0,RES_hhdet_tes!N122/0.086*1000000/RES_hhdet_num!N122)</f>
        <v>802.17239315118547</v>
      </c>
      <c r="O122" s="57">
        <f>IF(RES_hhdet_tes!O122=0,0,RES_hhdet_tes!O122/0.086*1000000/RES_hhdet_num!O122)</f>
        <v>811.81464582362344</v>
      </c>
      <c r="P122" s="57">
        <f>IF(RES_hhdet_tes!P122=0,0,RES_hhdet_tes!P122/0.086*1000000/RES_hhdet_num!P122)</f>
        <v>788.7750214047179</v>
      </c>
      <c r="Q122" s="57">
        <f>IF(RES_hhdet_tes!Q122=0,0,RES_hhdet_tes!Q122/0.086*1000000/RES_hhdet_num!Q122)</f>
        <v>792.05653443924018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>
        <f>SUM(B125,B128,B130,B139)</f>
        <v>9659.6662748228027</v>
      </c>
      <c r="C124" s="168">
        <f t="shared" ref="C124:Q124" si="18">SUM(C125,C128,C130,C139)</f>
        <v>10086.921310123509</v>
      </c>
      <c r="D124" s="168">
        <f t="shared" si="18"/>
        <v>10052.080347260442</v>
      </c>
      <c r="E124" s="168">
        <f t="shared" si="18"/>
        <v>9918.7570171148382</v>
      </c>
      <c r="F124" s="168">
        <f t="shared" si="18"/>
        <v>10003.223663384902</v>
      </c>
      <c r="G124" s="168">
        <f t="shared" si="18"/>
        <v>10077.984471358133</v>
      </c>
      <c r="H124" s="168">
        <f t="shared" si="18"/>
        <v>9861.9180378534129</v>
      </c>
      <c r="I124" s="168">
        <f t="shared" si="18"/>
        <v>9432.4484013765614</v>
      </c>
      <c r="J124" s="168">
        <f t="shared" si="18"/>
        <v>9613.308190915046</v>
      </c>
      <c r="K124" s="168">
        <f t="shared" si="18"/>
        <v>9696.5196397601976</v>
      </c>
      <c r="L124" s="168">
        <f t="shared" si="18"/>
        <v>10629.911064162474</v>
      </c>
      <c r="M124" s="168">
        <f t="shared" si="18"/>
        <v>9589.0993435670171</v>
      </c>
      <c r="N124" s="168">
        <f t="shared" si="18"/>
        <v>10003.65212093522</v>
      </c>
      <c r="O124" s="168">
        <f t="shared" si="18"/>
        <v>10185.039967501711</v>
      </c>
      <c r="P124" s="168">
        <f t="shared" si="18"/>
        <v>9135.3977030132592</v>
      </c>
      <c r="Q124" s="168">
        <f t="shared" si="18"/>
        <v>9443.4591469085171</v>
      </c>
    </row>
    <row r="125" spans="1:17" ht="12.9" customHeight="1" x14ac:dyDescent="0.3">
      <c r="A125" s="158" t="s">
        <v>65</v>
      </c>
      <c r="B125" s="157">
        <f t="shared" ref="B125:Q125" si="19">SUM(B126:B127)</f>
        <v>7664.8812461940634</v>
      </c>
      <c r="C125" s="157">
        <f t="shared" si="19"/>
        <v>8098.363730371163</v>
      </c>
      <c r="D125" s="157">
        <f t="shared" si="19"/>
        <v>7997.1664802110317</v>
      </c>
      <c r="E125" s="157">
        <f t="shared" si="19"/>
        <v>7810.3173998322854</v>
      </c>
      <c r="F125" s="157">
        <f t="shared" si="19"/>
        <v>7856.8904097599443</v>
      </c>
      <c r="G125" s="157">
        <f t="shared" si="19"/>
        <v>7875.2872210186706</v>
      </c>
      <c r="H125" s="157">
        <f t="shared" si="19"/>
        <v>7662.1141361424725</v>
      </c>
      <c r="I125" s="157">
        <f t="shared" si="19"/>
        <v>7179.1455672629572</v>
      </c>
      <c r="J125" s="157">
        <f t="shared" si="19"/>
        <v>7380.7306258298713</v>
      </c>
      <c r="K125" s="157">
        <f t="shared" si="19"/>
        <v>7415.5404572308016</v>
      </c>
      <c r="L125" s="157">
        <f t="shared" si="19"/>
        <v>8287.5668463936363</v>
      </c>
      <c r="M125" s="157">
        <f t="shared" si="19"/>
        <v>7242.2027845734347</v>
      </c>
      <c r="N125" s="157">
        <f t="shared" si="19"/>
        <v>7603.7122958763102</v>
      </c>
      <c r="O125" s="157">
        <f t="shared" si="19"/>
        <v>7728.1815579331451</v>
      </c>
      <c r="P125" s="157">
        <f t="shared" si="19"/>
        <v>6682.5031949735558</v>
      </c>
      <c r="Q125" s="157">
        <f t="shared" si="19"/>
        <v>6966.939590631885</v>
      </c>
    </row>
    <row r="126" spans="1:17" ht="12" customHeight="1" x14ac:dyDescent="0.3">
      <c r="A126" s="23" t="s">
        <v>149</v>
      </c>
      <c r="B126" s="156">
        <f>IF(RES_hhdet_tes!B126=0,0,RES_hhdet_tes!B126/0.086*1000000/RES_hhdet_num!B$124)</f>
        <v>7632.0941666143417</v>
      </c>
      <c r="C126" s="156">
        <f>IF(RES_hhdet_tes!C126=0,0,RES_hhdet_tes!C126/0.086*1000000/RES_hhdet_num!C$124)</f>
        <v>8067.122802395219</v>
      </c>
      <c r="D126" s="156">
        <f>IF(RES_hhdet_tes!D126=0,0,RES_hhdet_tes!D126/0.086*1000000/RES_hhdet_num!D$124)</f>
        <v>7965.6253302902587</v>
      </c>
      <c r="E126" s="156">
        <f>IF(RES_hhdet_tes!E126=0,0,RES_hhdet_tes!E126/0.086*1000000/RES_hhdet_num!E$124)</f>
        <v>7769.4072227099678</v>
      </c>
      <c r="F126" s="156">
        <f>IF(RES_hhdet_tes!F126=0,0,RES_hhdet_tes!F126/0.086*1000000/RES_hhdet_num!F$124)</f>
        <v>7814.9685748816937</v>
      </c>
      <c r="G126" s="156">
        <f>IF(RES_hhdet_tes!G126=0,0,RES_hhdet_tes!G126/0.086*1000000/RES_hhdet_num!G$124)</f>
        <v>7830.4126113105185</v>
      </c>
      <c r="H126" s="156">
        <f>IF(RES_hhdet_tes!H126=0,0,RES_hhdet_tes!H126/0.086*1000000/RES_hhdet_num!H$124)</f>
        <v>7615.951278441662</v>
      </c>
      <c r="I126" s="156">
        <f>IF(RES_hhdet_tes!I126=0,0,RES_hhdet_tes!I126/0.086*1000000/RES_hhdet_num!I$124)</f>
        <v>7134.1386898431047</v>
      </c>
      <c r="J126" s="156">
        <f>IF(RES_hhdet_tes!J126=0,0,RES_hhdet_tes!J126/0.086*1000000/RES_hhdet_num!J$124)</f>
        <v>7341.2097614882668</v>
      </c>
      <c r="K126" s="156">
        <f>IF(RES_hhdet_tes!K126=0,0,RES_hhdet_tes!K126/0.086*1000000/RES_hhdet_num!K$124)</f>
        <v>7372.1135154265139</v>
      </c>
      <c r="L126" s="156">
        <f>IF(RES_hhdet_tes!L126=0,0,RES_hhdet_tes!L126/0.086*1000000/RES_hhdet_num!L$124)</f>
        <v>8240.6498579805248</v>
      </c>
      <c r="M126" s="156">
        <f>IF(RES_hhdet_tes!M126=0,0,RES_hhdet_tes!M126/0.086*1000000/RES_hhdet_num!M$124)</f>
        <v>7201.9463698295485</v>
      </c>
      <c r="N126" s="156">
        <f>IF(RES_hhdet_tes!N126=0,0,RES_hhdet_tes!N126/0.086*1000000/RES_hhdet_num!N$124)</f>
        <v>7560.3195114980917</v>
      </c>
      <c r="O126" s="156">
        <f>IF(RES_hhdet_tes!O126=0,0,RES_hhdet_tes!O126/0.086*1000000/RES_hhdet_num!O$124)</f>
        <v>7679.3553667665292</v>
      </c>
      <c r="P126" s="156">
        <f>IF(RES_hhdet_tes!P126=0,0,RES_hhdet_tes!P126/0.086*1000000/RES_hhdet_num!P$124)</f>
        <v>6638.049535306247</v>
      </c>
      <c r="Q126" s="156">
        <f>IF(RES_hhdet_tes!Q126=0,0,RES_hhdet_tes!Q126/0.086*1000000/RES_hhdet_num!Q$124)</f>
        <v>6913.3036686098012</v>
      </c>
    </row>
    <row r="127" spans="1:17" ht="12" customHeight="1" x14ac:dyDescent="0.3">
      <c r="A127" s="23" t="s">
        <v>60</v>
      </c>
      <c r="B127" s="156">
        <f>IF(RES_hhdet_tes!B127=0,0,RES_hhdet_tes!B127/0.086*1000000/RES_hhdet_num!B$124)</f>
        <v>32.787079579721727</v>
      </c>
      <c r="C127" s="156">
        <f>IF(RES_hhdet_tes!C127=0,0,RES_hhdet_tes!C127/0.086*1000000/RES_hhdet_num!C$124)</f>
        <v>31.240927975944231</v>
      </c>
      <c r="D127" s="156">
        <f>IF(RES_hhdet_tes!D127=0,0,RES_hhdet_tes!D127/0.086*1000000/RES_hhdet_num!D$124)</f>
        <v>31.541149920772877</v>
      </c>
      <c r="E127" s="156">
        <f>IF(RES_hhdet_tes!E127=0,0,RES_hhdet_tes!E127/0.086*1000000/RES_hhdet_num!E$124)</f>
        <v>40.910177122318053</v>
      </c>
      <c r="F127" s="156">
        <f>IF(RES_hhdet_tes!F127=0,0,RES_hhdet_tes!F127/0.086*1000000/RES_hhdet_num!F$124)</f>
        <v>41.921834878250614</v>
      </c>
      <c r="G127" s="156">
        <f>IF(RES_hhdet_tes!G127=0,0,RES_hhdet_tes!G127/0.086*1000000/RES_hhdet_num!G$124)</f>
        <v>44.874609708152221</v>
      </c>
      <c r="H127" s="156">
        <f>IF(RES_hhdet_tes!H127=0,0,RES_hhdet_tes!H127/0.086*1000000/RES_hhdet_num!H$124)</f>
        <v>46.162857700810754</v>
      </c>
      <c r="I127" s="156">
        <f>IF(RES_hhdet_tes!I127=0,0,RES_hhdet_tes!I127/0.086*1000000/RES_hhdet_num!I$124)</f>
        <v>45.006877419852678</v>
      </c>
      <c r="J127" s="156">
        <f>IF(RES_hhdet_tes!J127=0,0,RES_hhdet_tes!J127/0.086*1000000/RES_hhdet_num!J$124)</f>
        <v>39.520864341604394</v>
      </c>
      <c r="K127" s="156">
        <f>IF(RES_hhdet_tes!K127=0,0,RES_hhdet_tes!K127/0.086*1000000/RES_hhdet_num!K$124)</f>
        <v>43.42694180428802</v>
      </c>
      <c r="L127" s="156">
        <f>IF(RES_hhdet_tes!L127=0,0,RES_hhdet_tes!L127/0.086*1000000/RES_hhdet_num!L$124)</f>
        <v>46.91698841311154</v>
      </c>
      <c r="M127" s="156">
        <f>IF(RES_hhdet_tes!M127=0,0,RES_hhdet_tes!M127/0.086*1000000/RES_hhdet_num!M$124)</f>
        <v>40.256414743886033</v>
      </c>
      <c r="N127" s="156">
        <f>IF(RES_hhdet_tes!N127=0,0,RES_hhdet_tes!N127/0.086*1000000/RES_hhdet_num!N$124)</f>
        <v>43.392784378218167</v>
      </c>
      <c r="O127" s="156">
        <f>IF(RES_hhdet_tes!O127=0,0,RES_hhdet_tes!O127/0.086*1000000/RES_hhdet_num!O$124)</f>
        <v>48.826191166615708</v>
      </c>
      <c r="P127" s="156">
        <f>IF(RES_hhdet_tes!P127=0,0,RES_hhdet_tes!P127/0.086*1000000/RES_hhdet_num!P$124)</f>
        <v>44.453659667308528</v>
      </c>
      <c r="Q127" s="156">
        <f>IF(RES_hhdet_tes!Q127=0,0,RES_hhdet_tes!Q127/0.086*1000000/RES_hhdet_num!Q$124)</f>
        <v>53.635922022083527</v>
      </c>
    </row>
    <row r="128" spans="1:17" ht="12.9" customHeight="1" x14ac:dyDescent="0.3">
      <c r="A128" s="158" t="s">
        <v>112</v>
      </c>
      <c r="B128" s="157">
        <f t="shared" ref="B128:Q128" si="20">B129</f>
        <v>10.839776508290573</v>
      </c>
      <c r="C128" s="157">
        <f t="shared" si="20"/>
        <v>12.68605840910463</v>
      </c>
      <c r="D128" s="157">
        <f t="shared" si="20"/>
        <v>14.895094964690424</v>
      </c>
      <c r="E128" s="157">
        <f t="shared" si="20"/>
        <v>16.608187391091707</v>
      </c>
      <c r="F128" s="157">
        <f t="shared" si="20"/>
        <v>21.141523217515143</v>
      </c>
      <c r="G128" s="157">
        <f t="shared" si="20"/>
        <v>24.111825389369304</v>
      </c>
      <c r="H128" s="157">
        <f t="shared" si="20"/>
        <v>28.266012792502956</v>
      </c>
      <c r="I128" s="157">
        <f t="shared" si="20"/>
        <v>31.915525337823357</v>
      </c>
      <c r="J128" s="157">
        <f t="shared" si="20"/>
        <v>35.506329539453965</v>
      </c>
      <c r="K128" s="157">
        <f t="shared" si="20"/>
        <v>41.492521468382527</v>
      </c>
      <c r="L128" s="157">
        <f t="shared" si="20"/>
        <v>49.795507446633337</v>
      </c>
      <c r="M128" s="157">
        <f t="shared" si="20"/>
        <v>67.662445706325599</v>
      </c>
      <c r="N128" s="157">
        <f t="shared" si="20"/>
        <v>78.158035181113462</v>
      </c>
      <c r="O128" s="157">
        <f t="shared" si="20"/>
        <v>93.604509313627844</v>
      </c>
      <c r="P128" s="157">
        <f t="shared" si="20"/>
        <v>101.07457218492399</v>
      </c>
      <c r="Q128" s="157">
        <f t="shared" si="20"/>
        <v>105.83942910295164</v>
      </c>
    </row>
    <row r="129" spans="1:17" ht="12" customHeight="1" x14ac:dyDescent="0.3">
      <c r="A129" s="23" t="s">
        <v>60</v>
      </c>
      <c r="B129" s="156">
        <f>IF(RES_hhdet_tes!B129=0,0,RES_hhdet_tes!B129/0.086*1000000/RES_hhdet_num!B$124)</f>
        <v>10.839776508290573</v>
      </c>
      <c r="C129" s="156">
        <f>IF(RES_hhdet_tes!C129=0,0,RES_hhdet_tes!C129/0.086*1000000/RES_hhdet_num!C$124)</f>
        <v>12.68605840910463</v>
      </c>
      <c r="D129" s="156">
        <f>IF(RES_hhdet_tes!D129=0,0,RES_hhdet_tes!D129/0.086*1000000/RES_hhdet_num!D$124)</f>
        <v>14.895094964690424</v>
      </c>
      <c r="E129" s="156">
        <f>IF(RES_hhdet_tes!E129=0,0,RES_hhdet_tes!E129/0.086*1000000/RES_hhdet_num!E$124)</f>
        <v>16.608187391091707</v>
      </c>
      <c r="F129" s="156">
        <f>IF(RES_hhdet_tes!F129=0,0,RES_hhdet_tes!F129/0.086*1000000/RES_hhdet_num!F$124)</f>
        <v>21.141523217515143</v>
      </c>
      <c r="G129" s="156">
        <f>IF(RES_hhdet_tes!G129=0,0,RES_hhdet_tes!G129/0.086*1000000/RES_hhdet_num!G$124)</f>
        <v>24.111825389369304</v>
      </c>
      <c r="H129" s="156">
        <f>IF(RES_hhdet_tes!H129=0,0,RES_hhdet_tes!H129/0.086*1000000/RES_hhdet_num!H$124)</f>
        <v>28.266012792502956</v>
      </c>
      <c r="I129" s="156">
        <f>IF(RES_hhdet_tes!I129=0,0,RES_hhdet_tes!I129/0.086*1000000/RES_hhdet_num!I$124)</f>
        <v>31.915525337823357</v>
      </c>
      <c r="J129" s="156">
        <f>IF(RES_hhdet_tes!J129=0,0,RES_hhdet_tes!J129/0.086*1000000/RES_hhdet_num!J$124)</f>
        <v>35.506329539453965</v>
      </c>
      <c r="K129" s="156">
        <f>IF(RES_hhdet_tes!K129=0,0,RES_hhdet_tes!K129/0.086*1000000/RES_hhdet_num!K$124)</f>
        <v>41.492521468382527</v>
      </c>
      <c r="L129" s="156">
        <f>IF(RES_hhdet_tes!L129=0,0,RES_hhdet_tes!L129/0.086*1000000/RES_hhdet_num!L$124)</f>
        <v>49.795507446633337</v>
      </c>
      <c r="M129" s="156">
        <f>IF(RES_hhdet_tes!M129=0,0,RES_hhdet_tes!M129/0.086*1000000/RES_hhdet_num!M$124)</f>
        <v>67.662445706325599</v>
      </c>
      <c r="N129" s="156">
        <f>IF(RES_hhdet_tes!N129=0,0,RES_hhdet_tes!N129/0.086*1000000/RES_hhdet_num!N$124)</f>
        <v>78.158035181113462</v>
      </c>
      <c r="O129" s="156">
        <f>IF(RES_hhdet_tes!O129=0,0,RES_hhdet_tes!O129/0.086*1000000/RES_hhdet_num!O$124)</f>
        <v>93.604509313627844</v>
      </c>
      <c r="P129" s="156">
        <f>IF(RES_hhdet_tes!P129=0,0,RES_hhdet_tes!P129/0.086*1000000/RES_hhdet_num!P$124)</f>
        <v>101.07457218492399</v>
      </c>
      <c r="Q129" s="156">
        <f>IF(RES_hhdet_tes!Q129=0,0,RES_hhdet_tes!Q129/0.086*1000000/RES_hhdet_num!Q$124)</f>
        <v>105.83942910295164</v>
      </c>
    </row>
    <row r="130" spans="1:17" ht="12" customHeight="1" x14ac:dyDescent="0.3">
      <c r="A130" s="158" t="s">
        <v>63</v>
      </c>
      <c r="B130" s="157">
        <f>IF(RES_hhdet_tes!B130=0,0,RES_hhdet_tes!B130/0.086*1000000/RES_hhdet_num!B$124)</f>
        <v>1370.6733999208086</v>
      </c>
      <c r="C130" s="157">
        <f>IF(RES_hhdet_tes!C130=0,0,RES_hhdet_tes!C130/0.086*1000000/RES_hhdet_num!C$124)</f>
        <v>1357.8236012317313</v>
      </c>
      <c r="D130" s="157">
        <f>IF(RES_hhdet_tes!D130=0,0,RES_hhdet_tes!D130/0.086*1000000/RES_hhdet_num!D$124)</f>
        <v>1392.4981794550499</v>
      </c>
      <c r="E130" s="157">
        <f>IF(RES_hhdet_tes!E130=0,0,RES_hhdet_tes!E130/0.086*1000000/RES_hhdet_num!E$124)</f>
        <v>1387.3406890154715</v>
      </c>
      <c r="F130" s="157">
        <f>IF(RES_hhdet_tes!F130=0,0,RES_hhdet_tes!F130/0.086*1000000/RES_hhdet_num!F$124)</f>
        <v>1423.3411080974204</v>
      </c>
      <c r="G130" s="157">
        <f>IF(RES_hhdet_tes!G130=0,0,RES_hhdet_tes!G130/0.086*1000000/RES_hhdet_num!G$124)</f>
        <v>1435.1282685596032</v>
      </c>
      <c r="H130" s="157">
        <f>IF(RES_hhdet_tes!H130=0,0,RES_hhdet_tes!H130/0.086*1000000/RES_hhdet_num!H$124)</f>
        <v>1425.2139986760217</v>
      </c>
      <c r="I130" s="157">
        <f>IF(RES_hhdet_tes!I130=0,0,RES_hhdet_tes!I130/0.086*1000000/RES_hhdet_num!I$124)</f>
        <v>1472.6150806948176</v>
      </c>
      <c r="J130" s="157">
        <f>IF(RES_hhdet_tes!J130=0,0,RES_hhdet_tes!J130/0.086*1000000/RES_hhdet_num!J$124)</f>
        <v>1444.6153274986584</v>
      </c>
      <c r="K130" s="157">
        <f>IF(RES_hhdet_tes!K130=0,0,RES_hhdet_tes!K130/0.086*1000000/RES_hhdet_num!K$124)</f>
        <v>1471.5538567947158</v>
      </c>
      <c r="L130" s="157">
        <f>IF(RES_hhdet_tes!L130=0,0,RES_hhdet_tes!L130/0.086*1000000/RES_hhdet_num!L$124)</f>
        <v>1500.5869368403301</v>
      </c>
      <c r="M130" s="157">
        <f>IF(RES_hhdet_tes!M130=0,0,RES_hhdet_tes!M130/0.086*1000000/RES_hhdet_num!M$124)</f>
        <v>1491.0437348149037</v>
      </c>
      <c r="N130" s="157">
        <f>IF(RES_hhdet_tes!N130=0,0,RES_hhdet_tes!N130/0.086*1000000/RES_hhdet_num!N$124)</f>
        <v>1514.8486390101725</v>
      </c>
      <c r="O130" s="157">
        <f>IF(RES_hhdet_tes!O130=0,0,RES_hhdet_tes!O130/0.086*1000000/RES_hhdet_num!O$124)</f>
        <v>1538.8587279323133</v>
      </c>
      <c r="P130" s="157">
        <f>IF(RES_hhdet_tes!P130=0,0,RES_hhdet_tes!P130/0.086*1000000/RES_hhdet_num!P$124)</f>
        <v>1531.6701748911958</v>
      </c>
      <c r="Q130" s="157">
        <f>IF(RES_hhdet_tes!Q130=0,0,RES_hhdet_tes!Q130/0.086*1000000/RES_hhdet_num!Q$124)</f>
        <v>1533.2636036017959</v>
      </c>
    </row>
    <row r="131" spans="1:17" ht="12" customHeight="1" x14ac:dyDescent="0.3">
      <c r="A131" s="167" t="s">
        <v>148</v>
      </c>
      <c r="B131" s="132">
        <f>IF(RES_hhdet_tes!B131=0,0,RES_hhdet_tes!B131/0.086*1000000/RES_hhdet_num!B131)</f>
        <v>1358.0752965006534</v>
      </c>
      <c r="C131" s="132">
        <f>IF(RES_hhdet_tes!C131=0,0,RES_hhdet_tes!C131/0.086*1000000/RES_hhdet_num!C131)</f>
        <v>1347.7429601271695</v>
      </c>
      <c r="D131" s="132">
        <f>IF(RES_hhdet_tes!D131=0,0,RES_hhdet_tes!D131/0.086*1000000/RES_hhdet_num!D131)</f>
        <v>1383.1684182626075</v>
      </c>
      <c r="E131" s="132">
        <f>IF(RES_hhdet_tes!E131=0,0,RES_hhdet_tes!E131/0.086*1000000/RES_hhdet_num!E131)</f>
        <v>1369.7036571452641</v>
      </c>
      <c r="F131" s="132">
        <f>IF(RES_hhdet_tes!F131=0,0,RES_hhdet_tes!F131/0.086*1000000/RES_hhdet_num!F131)</f>
        <v>1407.7391211512813</v>
      </c>
      <c r="G131" s="132">
        <f>IF(RES_hhdet_tes!G131=0,0,RES_hhdet_tes!G131/0.086*1000000/RES_hhdet_num!G131)</f>
        <v>1421.5191680082182</v>
      </c>
      <c r="H131" s="132">
        <f>IF(RES_hhdet_tes!H131=0,0,RES_hhdet_tes!H131/0.086*1000000/RES_hhdet_num!H131)</f>
        <v>1405.4282500259314</v>
      </c>
      <c r="I131" s="132">
        <f>IF(RES_hhdet_tes!I131=0,0,RES_hhdet_tes!I131/0.086*1000000/RES_hhdet_num!I131)</f>
        <v>1453.9095660394962</v>
      </c>
      <c r="J131" s="132">
        <f>IF(RES_hhdet_tes!J131=0,0,RES_hhdet_tes!J131/0.086*1000000/RES_hhdet_num!J131)</f>
        <v>1428.1899092524925</v>
      </c>
      <c r="K131" s="132">
        <f>IF(RES_hhdet_tes!K131=0,0,RES_hhdet_tes!K131/0.086*1000000/RES_hhdet_num!K131)</f>
        <v>1453.5173643008172</v>
      </c>
      <c r="L131" s="132">
        <f>IF(RES_hhdet_tes!L131=0,0,RES_hhdet_tes!L131/0.086*1000000/RES_hhdet_num!L131)</f>
        <v>1479.4871541006801</v>
      </c>
      <c r="M131" s="132">
        <f>IF(RES_hhdet_tes!M131=0,0,RES_hhdet_tes!M131/0.086*1000000/RES_hhdet_num!M131)</f>
        <v>1473.2548258911199</v>
      </c>
      <c r="N131" s="132">
        <f>IF(RES_hhdet_tes!N131=0,0,RES_hhdet_tes!N131/0.086*1000000/RES_hhdet_num!N131)</f>
        <v>1498.2533432162661</v>
      </c>
      <c r="O131" s="132">
        <f>IF(RES_hhdet_tes!O131=0,0,RES_hhdet_tes!O131/0.086*1000000/RES_hhdet_num!O131)</f>
        <v>1518.289956336492</v>
      </c>
      <c r="P131" s="132">
        <f>IF(RES_hhdet_tes!P131=0,0,RES_hhdet_tes!P131/0.086*1000000/RES_hhdet_num!P131)</f>
        <v>1516.9077955550631</v>
      </c>
      <c r="Q131" s="132">
        <f>IF(RES_hhdet_tes!Q131=0,0,RES_hhdet_tes!Q131/0.086*1000000/RES_hhdet_num!Q131)</f>
        <v>1513.4863126589644</v>
      </c>
    </row>
    <row r="132" spans="1:17" ht="12" customHeight="1" x14ac:dyDescent="0.3">
      <c r="A132" s="167" t="s">
        <v>147</v>
      </c>
      <c r="B132" s="132">
        <f>IF(RES_hhdet_tes!B132=0,0,RES_hhdet_tes!B132/0.086*1000000/RES_hhdet_num!B132)</f>
        <v>1619.4951891588648</v>
      </c>
      <c r="C132" s="132">
        <f>IF(RES_hhdet_tes!C132=0,0,RES_hhdet_tes!C132/0.086*1000000/RES_hhdet_num!C132)</f>
        <v>1580.6054056094099</v>
      </c>
      <c r="D132" s="132">
        <f>IF(RES_hhdet_tes!D132=0,0,RES_hhdet_tes!D132/0.086*1000000/RES_hhdet_num!D132)</f>
        <v>1602.6468004341818</v>
      </c>
      <c r="E132" s="132">
        <f>IF(RES_hhdet_tes!E132=0,0,RES_hhdet_tes!E132/0.086*1000000/RES_hhdet_num!E132)</f>
        <v>1512.9611288009705</v>
      </c>
      <c r="F132" s="132">
        <f>IF(RES_hhdet_tes!F132=0,0,RES_hhdet_tes!F132/0.086*1000000/RES_hhdet_num!F132)</f>
        <v>1593.0604975051949</v>
      </c>
      <c r="G132" s="132">
        <f>IF(RES_hhdet_tes!G132=0,0,RES_hhdet_tes!G132/0.086*1000000/RES_hhdet_num!G132)</f>
        <v>1591.9213415899039</v>
      </c>
      <c r="H132" s="132">
        <f>IF(RES_hhdet_tes!H132=0,0,RES_hhdet_tes!H132/0.086*1000000/RES_hhdet_num!H132)</f>
        <v>1519.1256985445643</v>
      </c>
      <c r="I132" s="132">
        <f>IF(RES_hhdet_tes!I132=0,0,RES_hhdet_tes!I132/0.086*1000000/RES_hhdet_num!I132)</f>
        <v>1573.4082799195387</v>
      </c>
      <c r="J132" s="132">
        <f>IF(RES_hhdet_tes!J132=0,0,RES_hhdet_tes!J132/0.086*1000000/RES_hhdet_num!J132)</f>
        <v>1515.8299486211758</v>
      </c>
      <c r="K132" s="132">
        <f>IF(RES_hhdet_tes!K132=0,0,RES_hhdet_tes!K132/0.086*1000000/RES_hhdet_num!K132)</f>
        <v>1549.5766962561447</v>
      </c>
      <c r="L132" s="132">
        <f>IF(RES_hhdet_tes!L132=0,0,RES_hhdet_tes!L132/0.086*1000000/RES_hhdet_num!L132)</f>
        <v>1574.7755443431631</v>
      </c>
      <c r="M132" s="132">
        <f>IF(RES_hhdet_tes!M132=0,0,RES_hhdet_tes!M132/0.086*1000000/RES_hhdet_num!M132)</f>
        <v>1567.7139785905017</v>
      </c>
      <c r="N132" s="132">
        <f>IF(RES_hhdet_tes!N132=0,0,RES_hhdet_tes!N132/0.086*1000000/RES_hhdet_num!N132)</f>
        <v>1556.5255464583377</v>
      </c>
      <c r="O132" s="132">
        <f>IF(RES_hhdet_tes!O132=0,0,RES_hhdet_tes!O132/0.086*1000000/RES_hhdet_num!O132)</f>
        <v>1598.0522611061119</v>
      </c>
      <c r="P132" s="132">
        <f>IF(RES_hhdet_tes!P132=0,0,RES_hhdet_tes!P132/0.086*1000000/RES_hhdet_num!P132)</f>
        <v>1572.4534358419585</v>
      </c>
      <c r="Q132" s="132">
        <f>IF(RES_hhdet_tes!Q132=0,0,RES_hhdet_tes!Q132/0.086*1000000/RES_hhdet_num!Q132)</f>
        <v>1570.2389161344165</v>
      </c>
    </row>
    <row r="133" spans="1:17" ht="12" customHeight="1" x14ac:dyDescent="0.3">
      <c r="A133" s="166" t="s">
        <v>61</v>
      </c>
      <c r="B133" s="165">
        <f>IF(RES_hhdet_tes!B133=0,0,RES_hhdet_tes!B133/0.086*1000000/RES_hhdet_num!B132)</f>
        <v>1125.7923990163861</v>
      </c>
      <c r="C133" s="165">
        <f>IF(RES_hhdet_tes!C133=0,0,RES_hhdet_tes!C133/0.086*1000000/RES_hhdet_num!C132)</f>
        <v>1086.7222079879796</v>
      </c>
      <c r="D133" s="165">
        <f>IF(RES_hhdet_tes!D133=0,0,RES_hhdet_tes!D133/0.086*1000000/RES_hhdet_num!D132)</f>
        <v>1113.262297864102</v>
      </c>
      <c r="E133" s="165">
        <f>IF(RES_hhdet_tes!E133=0,0,RES_hhdet_tes!E133/0.086*1000000/RES_hhdet_num!E132)</f>
        <v>1024.2117438156906</v>
      </c>
      <c r="F133" s="165">
        <f>IF(RES_hhdet_tes!F133=0,0,RES_hhdet_tes!F133/0.086*1000000/RES_hhdet_num!F132)</f>
        <v>1098.2433739843752</v>
      </c>
      <c r="G133" s="165">
        <f>IF(RES_hhdet_tes!G133=0,0,RES_hhdet_tes!G133/0.086*1000000/RES_hhdet_num!G132)</f>
        <v>1099.9806707098771</v>
      </c>
      <c r="H133" s="165">
        <f>IF(RES_hhdet_tes!H133=0,0,RES_hhdet_tes!H133/0.086*1000000/RES_hhdet_num!H132)</f>
        <v>1029.0056700970292</v>
      </c>
      <c r="I133" s="165">
        <f>IF(RES_hhdet_tes!I133=0,0,RES_hhdet_tes!I133/0.086*1000000/RES_hhdet_num!I132)</f>
        <v>1092.6006761007068</v>
      </c>
      <c r="J133" s="165">
        <f>IF(RES_hhdet_tes!J133=0,0,RES_hhdet_tes!J133/0.086*1000000/RES_hhdet_num!J132)</f>
        <v>1034.7129062450856</v>
      </c>
      <c r="K133" s="165">
        <f>IF(RES_hhdet_tes!K133=0,0,RES_hhdet_tes!K133/0.086*1000000/RES_hhdet_num!K132)</f>
        <v>1058.8166686426869</v>
      </c>
      <c r="L133" s="165">
        <f>IF(RES_hhdet_tes!L133=0,0,RES_hhdet_tes!L133/0.086*1000000/RES_hhdet_num!L132)</f>
        <v>1076.3060743384297</v>
      </c>
      <c r="M133" s="165">
        <f>IF(RES_hhdet_tes!M133=0,0,RES_hhdet_tes!M133/0.086*1000000/RES_hhdet_num!M132)</f>
        <v>1073.3904740402675</v>
      </c>
      <c r="N133" s="165">
        <f>IF(RES_hhdet_tes!N133=0,0,RES_hhdet_tes!N133/0.086*1000000/RES_hhdet_num!N132)</f>
        <v>1054.0687417818579</v>
      </c>
      <c r="O133" s="165">
        <f>IF(RES_hhdet_tes!O133=0,0,RES_hhdet_tes!O133/0.086*1000000/RES_hhdet_num!O132)</f>
        <v>1102.1775511867756</v>
      </c>
      <c r="P133" s="165">
        <f>IF(RES_hhdet_tes!P133=0,0,RES_hhdet_tes!P133/0.086*1000000/RES_hhdet_num!P132)</f>
        <v>1068.8396543485565</v>
      </c>
      <c r="Q133" s="165">
        <f>IF(RES_hhdet_tes!Q133=0,0,RES_hhdet_tes!Q133/0.086*1000000/RES_hhdet_num!Q132)</f>
        <v>1072.3974844650249</v>
      </c>
    </row>
    <row r="134" spans="1:17" ht="12" customHeight="1" x14ac:dyDescent="0.3">
      <c r="A134" s="147" t="s">
        <v>59</v>
      </c>
      <c r="B134" s="164">
        <f>IF(RES_hhdet_tes!B134=0,0,RES_hhdet_tes!B134/0.086*1000000/RES_hhdet_num!B132)</f>
        <v>493.70279014247905</v>
      </c>
      <c r="C134" s="164">
        <f>IF(RES_hhdet_tes!C134=0,0,RES_hhdet_tes!C134/0.086*1000000/RES_hhdet_num!C132)</f>
        <v>493.8831976214305</v>
      </c>
      <c r="D134" s="164">
        <f>IF(RES_hhdet_tes!D134=0,0,RES_hhdet_tes!D134/0.086*1000000/RES_hhdet_num!D132)</f>
        <v>489.38450257007975</v>
      </c>
      <c r="E134" s="164">
        <f>IF(RES_hhdet_tes!E134=0,0,RES_hhdet_tes!E134/0.086*1000000/RES_hhdet_num!E132)</f>
        <v>488.74938498527973</v>
      </c>
      <c r="F134" s="164">
        <f>IF(RES_hhdet_tes!F134=0,0,RES_hhdet_tes!F134/0.086*1000000/RES_hhdet_num!F132)</f>
        <v>494.81712352081962</v>
      </c>
      <c r="G134" s="164">
        <f>IF(RES_hhdet_tes!G134=0,0,RES_hhdet_tes!G134/0.086*1000000/RES_hhdet_num!G132)</f>
        <v>491.94067088002697</v>
      </c>
      <c r="H134" s="164">
        <f>IF(RES_hhdet_tes!H134=0,0,RES_hhdet_tes!H134/0.086*1000000/RES_hhdet_num!H132)</f>
        <v>490.12002844753545</v>
      </c>
      <c r="I134" s="164">
        <f>IF(RES_hhdet_tes!I134=0,0,RES_hhdet_tes!I134/0.086*1000000/RES_hhdet_num!I132)</f>
        <v>480.80760381883192</v>
      </c>
      <c r="J134" s="164">
        <f>IF(RES_hhdet_tes!J134=0,0,RES_hhdet_tes!J134/0.086*1000000/RES_hhdet_num!J132)</f>
        <v>481.11704237609035</v>
      </c>
      <c r="K134" s="164">
        <f>IF(RES_hhdet_tes!K134=0,0,RES_hhdet_tes!K134/0.086*1000000/RES_hhdet_num!K132)</f>
        <v>490.76002761345791</v>
      </c>
      <c r="L134" s="164">
        <f>IF(RES_hhdet_tes!L134=0,0,RES_hhdet_tes!L134/0.086*1000000/RES_hhdet_num!L132)</f>
        <v>498.46947000473335</v>
      </c>
      <c r="M134" s="164">
        <f>IF(RES_hhdet_tes!M134=0,0,RES_hhdet_tes!M134/0.086*1000000/RES_hhdet_num!M132)</f>
        <v>494.32350455023391</v>
      </c>
      <c r="N134" s="164">
        <f>IF(RES_hhdet_tes!N134=0,0,RES_hhdet_tes!N134/0.086*1000000/RES_hhdet_num!N132)</f>
        <v>502.45680467647963</v>
      </c>
      <c r="O134" s="164">
        <f>IF(RES_hhdet_tes!O134=0,0,RES_hhdet_tes!O134/0.086*1000000/RES_hhdet_num!O132)</f>
        <v>495.8747099193364</v>
      </c>
      <c r="P134" s="164">
        <f>IF(RES_hhdet_tes!P134=0,0,RES_hhdet_tes!P134/0.086*1000000/RES_hhdet_num!P132)</f>
        <v>503.61378149340192</v>
      </c>
      <c r="Q134" s="164">
        <f>IF(RES_hhdet_tes!Q134=0,0,RES_hhdet_tes!Q134/0.086*1000000/RES_hhdet_num!Q132)</f>
        <v>497.84143166939174</v>
      </c>
    </row>
    <row r="135" spans="1:17" ht="12" customHeight="1" x14ac:dyDescent="0.3">
      <c r="A135" s="163" t="s">
        <v>142</v>
      </c>
      <c r="B135" s="162">
        <f>IF(RES_hhdet_tes!B135=0,0,RES_hhdet_tes!B135/0.086*1000000/RES_hhdet_num!B135)</f>
        <v>1420.4970795820009</v>
      </c>
      <c r="C135" s="162">
        <f>IF(RES_hhdet_tes!C135=0,0,RES_hhdet_tes!C135/0.086*1000000/RES_hhdet_num!C135)</f>
        <v>1392.4548143288714</v>
      </c>
      <c r="D135" s="162">
        <f>IF(RES_hhdet_tes!D135=0,0,RES_hhdet_tes!D135/0.086*1000000/RES_hhdet_num!D135)</f>
        <v>1415.1614329073968</v>
      </c>
      <c r="E135" s="162">
        <f>IF(RES_hhdet_tes!E135=0,0,RES_hhdet_tes!E135/0.086*1000000/RES_hhdet_num!E135)</f>
        <v>1535.4335008360583</v>
      </c>
      <c r="F135" s="162">
        <f>IF(RES_hhdet_tes!F135=0,0,RES_hhdet_tes!F135/0.086*1000000/RES_hhdet_num!F135)</f>
        <v>1532.7050936022461</v>
      </c>
      <c r="G135" s="162">
        <f>IF(RES_hhdet_tes!G135=0,0,RES_hhdet_tes!G135/0.086*1000000/RES_hhdet_num!G135)</f>
        <v>1521.162446396002</v>
      </c>
      <c r="H135" s="162">
        <f>IF(RES_hhdet_tes!H135=0,0,RES_hhdet_tes!H135/0.086*1000000/RES_hhdet_num!H135)</f>
        <v>1686.5644608478758</v>
      </c>
      <c r="I135" s="162">
        <f>IF(RES_hhdet_tes!I135=0,0,RES_hhdet_tes!I135/0.086*1000000/RES_hhdet_num!I135)</f>
        <v>1713.983493164515</v>
      </c>
      <c r="J135" s="162">
        <f>IF(RES_hhdet_tes!J135=0,0,RES_hhdet_tes!J135/0.086*1000000/RES_hhdet_num!J135)</f>
        <v>1712.4881973186064</v>
      </c>
      <c r="K135" s="162">
        <f>IF(RES_hhdet_tes!K135=0,0,RES_hhdet_tes!K135/0.086*1000000/RES_hhdet_num!K135)</f>
        <v>1782.1480164471225</v>
      </c>
      <c r="L135" s="162">
        <f>IF(RES_hhdet_tes!L135=0,0,RES_hhdet_tes!L135/0.086*1000000/RES_hhdet_num!L135)</f>
        <v>1877.3062605101454</v>
      </c>
      <c r="M135" s="162">
        <f>IF(RES_hhdet_tes!M135=0,0,RES_hhdet_tes!M135/0.086*1000000/RES_hhdet_num!M135)</f>
        <v>1841.6318272921719</v>
      </c>
      <c r="N135" s="162">
        <f>IF(RES_hhdet_tes!N135=0,0,RES_hhdet_tes!N135/0.086*1000000/RES_hhdet_num!N135)</f>
        <v>2024.1096541682814</v>
      </c>
      <c r="O135" s="162">
        <f>IF(RES_hhdet_tes!O135=0,0,RES_hhdet_tes!O135/0.086*1000000/RES_hhdet_num!O135)</f>
        <v>2029.3122050514571</v>
      </c>
      <c r="P135" s="162">
        <f>IF(RES_hhdet_tes!P135=0,0,RES_hhdet_tes!P135/0.086*1000000/RES_hhdet_num!P135)</f>
        <v>1829.4816293446715</v>
      </c>
      <c r="Q135" s="162">
        <f>IF(RES_hhdet_tes!Q135=0,0,RES_hhdet_tes!Q135/0.086*1000000/RES_hhdet_num!Q135)</f>
        <v>2007.2045285645881</v>
      </c>
    </row>
    <row r="136" spans="1:17" ht="12" customHeight="1" x14ac:dyDescent="0.3">
      <c r="A136" s="161" t="s">
        <v>141</v>
      </c>
      <c r="B136" s="160">
        <f>IF(RES_hhdet_tes!B136=0,0,RES_hhdet_tes!B136/0.086*1000000/RES_hhdet_num!B136)</f>
        <v>1654.272853448733</v>
      </c>
      <c r="C136" s="160">
        <f>IF(RES_hhdet_tes!C136=0,0,RES_hhdet_tes!C136/0.086*1000000/RES_hhdet_num!C136)</f>
        <v>1671.6549062414595</v>
      </c>
      <c r="D136" s="160">
        <f>IF(RES_hhdet_tes!D136=0,0,RES_hhdet_tes!D136/0.086*1000000/RES_hhdet_num!D136)</f>
        <v>1648.3169170514984</v>
      </c>
      <c r="E136" s="160">
        <f>IF(RES_hhdet_tes!E136=0,0,RES_hhdet_tes!E136/0.086*1000000/RES_hhdet_num!E136)</f>
        <v>1690.83894357243</v>
      </c>
      <c r="F136" s="160">
        <f>IF(RES_hhdet_tes!F136=0,0,RES_hhdet_tes!F136/0.086*1000000/RES_hhdet_num!F136)</f>
        <v>1678.6917194357138</v>
      </c>
      <c r="G136" s="160">
        <f>IF(RES_hhdet_tes!G136=0,0,RES_hhdet_tes!G136/0.086*1000000/RES_hhdet_num!G136)</f>
        <v>1695.3406140764412</v>
      </c>
      <c r="H136" s="160">
        <f>IF(RES_hhdet_tes!H136=0,0,RES_hhdet_tes!H136/0.086*1000000/RES_hhdet_num!H136)</f>
        <v>1755.0082207377602</v>
      </c>
      <c r="I136" s="160">
        <f>IF(RES_hhdet_tes!I136=0,0,RES_hhdet_tes!I136/0.086*1000000/RES_hhdet_num!I136)</f>
        <v>1694.78587118572</v>
      </c>
      <c r="J136" s="160">
        <f>IF(RES_hhdet_tes!J136=0,0,RES_hhdet_tes!J136/0.086*1000000/RES_hhdet_num!J136)</f>
        <v>1700.6129401671567</v>
      </c>
      <c r="K136" s="160">
        <f>IF(RES_hhdet_tes!K136=0,0,RES_hhdet_tes!K136/0.086*1000000/RES_hhdet_num!K136)</f>
        <v>1706.2788351129593</v>
      </c>
      <c r="L136" s="160">
        <f>IF(RES_hhdet_tes!L136=0,0,RES_hhdet_tes!L136/0.086*1000000/RES_hhdet_num!L136)</f>
        <v>1691.6866713616528</v>
      </c>
      <c r="M136" s="160">
        <f>IF(RES_hhdet_tes!M136=0,0,RES_hhdet_tes!M136/0.086*1000000/RES_hhdet_num!M136)</f>
        <v>1738.0673760293687</v>
      </c>
      <c r="N136" s="160">
        <f>IF(RES_hhdet_tes!N136=0,0,RES_hhdet_tes!N136/0.086*1000000/RES_hhdet_num!N136)</f>
        <v>1778.8942002296244</v>
      </c>
      <c r="O136" s="160">
        <f>IF(RES_hhdet_tes!O136=0,0,RES_hhdet_tes!O136/0.086*1000000/RES_hhdet_num!O136)</f>
        <v>1802.1368447901805</v>
      </c>
      <c r="P136" s="160">
        <f>IF(RES_hhdet_tes!P136=0,0,RES_hhdet_tes!P136/0.086*1000000/RES_hhdet_num!P136)</f>
        <v>1827.6984868058476</v>
      </c>
      <c r="Q136" s="160">
        <f>IF(RES_hhdet_tes!Q136=0,0,RES_hhdet_tes!Q136/0.086*1000000/RES_hhdet_num!Q136)</f>
        <v>1830.7881182810117</v>
      </c>
    </row>
    <row r="137" spans="1:17" ht="12" customHeight="1" x14ac:dyDescent="0.3">
      <c r="A137" s="148" t="s">
        <v>60</v>
      </c>
      <c r="B137" s="156">
        <f>IF(RES_hhdet_tes!B137=0,0,RES_hhdet_tes!B137/0.086*1000000/RES_hhdet_num!B136)</f>
        <v>1178.0843172028051</v>
      </c>
      <c r="C137" s="156">
        <f>IF(RES_hhdet_tes!C137=0,0,RES_hhdet_tes!C137/0.086*1000000/RES_hhdet_num!C136)</f>
        <v>1181.6471219809689</v>
      </c>
      <c r="D137" s="156">
        <f>IF(RES_hhdet_tes!D137=0,0,RES_hhdet_tes!D137/0.086*1000000/RES_hhdet_num!D136)</f>
        <v>1163.473900389534</v>
      </c>
      <c r="E137" s="156">
        <f>IF(RES_hhdet_tes!E137=0,0,RES_hhdet_tes!E137/0.086*1000000/RES_hhdet_num!E136)</f>
        <v>1206.3567475069499</v>
      </c>
      <c r="F137" s="156">
        <f>IF(RES_hhdet_tes!F137=0,0,RES_hhdet_tes!F137/0.086*1000000/RES_hhdet_num!F136)</f>
        <v>1181.7052690083017</v>
      </c>
      <c r="G137" s="156">
        <f>IF(RES_hhdet_tes!G137=0,0,RES_hhdet_tes!G137/0.086*1000000/RES_hhdet_num!G136)</f>
        <v>1193.9718904841002</v>
      </c>
      <c r="H137" s="156">
        <f>IF(RES_hhdet_tes!H137=0,0,RES_hhdet_tes!H137/0.086*1000000/RES_hhdet_num!H136)</f>
        <v>1235.0699564383804</v>
      </c>
      <c r="I137" s="156">
        <f>IF(RES_hhdet_tes!I137=0,0,RES_hhdet_tes!I137/0.086*1000000/RES_hhdet_num!I136)</f>
        <v>1159.131073535335</v>
      </c>
      <c r="J137" s="156">
        <f>IF(RES_hhdet_tes!J137=0,0,RES_hhdet_tes!J137/0.086*1000000/RES_hhdet_num!J136)</f>
        <v>1181.5008360702398</v>
      </c>
      <c r="K137" s="156">
        <f>IF(RES_hhdet_tes!K137=0,0,RES_hhdet_tes!K137/0.086*1000000/RES_hhdet_num!K136)</f>
        <v>1205.0644397418789</v>
      </c>
      <c r="L137" s="156">
        <f>IF(RES_hhdet_tes!L137=0,0,RES_hhdet_tes!L137/0.086*1000000/RES_hhdet_num!L136)</f>
        <v>1185.9796164928455</v>
      </c>
      <c r="M137" s="156">
        <f>IF(RES_hhdet_tes!M137=0,0,RES_hhdet_tes!M137/0.086*1000000/RES_hhdet_num!M136)</f>
        <v>1230.206054497153</v>
      </c>
      <c r="N137" s="156">
        <f>IF(RES_hhdet_tes!N137=0,0,RES_hhdet_tes!N137/0.086*1000000/RES_hhdet_num!N136)</f>
        <v>1257.3592799834428</v>
      </c>
      <c r="O137" s="156">
        <f>IF(RES_hhdet_tes!O137=0,0,RES_hhdet_tes!O137/0.086*1000000/RES_hhdet_num!O136)</f>
        <v>1304.1855026616972</v>
      </c>
      <c r="P137" s="156">
        <f>IF(RES_hhdet_tes!P137=0,0,RES_hhdet_tes!P137/0.086*1000000/RES_hhdet_num!P136)</f>
        <v>1280.9954035773405</v>
      </c>
      <c r="Q137" s="156">
        <f>IF(RES_hhdet_tes!Q137=0,0,RES_hhdet_tes!Q137/0.086*1000000/RES_hhdet_num!Q136)</f>
        <v>1322.1087762887039</v>
      </c>
    </row>
    <row r="138" spans="1:17" ht="12" customHeight="1" x14ac:dyDescent="0.3">
      <c r="A138" s="148" t="s">
        <v>59</v>
      </c>
      <c r="B138" s="156">
        <f>IF(RES_hhdet_tes!B138=0,0,RES_hhdet_tes!B138/0.086*1000000/RES_hhdet_num!B136)</f>
        <v>476.18853624592805</v>
      </c>
      <c r="C138" s="156">
        <f>IF(RES_hhdet_tes!C138=0,0,RES_hhdet_tes!C138/0.086*1000000/RES_hhdet_num!C136)</f>
        <v>490.00778426049072</v>
      </c>
      <c r="D138" s="156">
        <f>IF(RES_hhdet_tes!D138=0,0,RES_hhdet_tes!D138/0.086*1000000/RES_hhdet_num!D136)</f>
        <v>484.84301666196404</v>
      </c>
      <c r="E138" s="156">
        <f>IF(RES_hhdet_tes!E138=0,0,RES_hhdet_tes!E138/0.086*1000000/RES_hhdet_num!E136)</f>
        <v>484.48219606548003</v>
      </c>
      <c r="F138" s="156">
        <f>IF(RES_hhdet_tes!F138=0,0,RES_hhdet_tes!F138/0.086*1000000/RES_hhdet_num!F136)</f>
        <v>496.98645042741231</v>
      </c>
      <c r="G138" s="156">
        <f>IF(RES_hhdet_tes!G138=0,0,RES_hhdet_tes!G138/0.086*1000000/RES_hhdet_num!G136)</f>
        <v>501.3687235923411</v>
      </c>
      <c r="H138" s="156">
        <f>IF(RES_hhdet_tes!H138=0,0,RES_hhdet_tes!H138/0.086*1000000/RES_hhdet_num!H136)</f>
        <v>519.93826429937997</v>
      </c>
      <c r="I138" s="156">
        <f>IF(RES_hhdet_tes!I138=0,0,RES_hhdet_tes!I138/0.086*1000000/RES_hhdet_num!I136)</f>
        <v>535.65479765038492</v>
      </c>
      <c r="J138" s="156">
        <f>IF(RES_hhdet_tes!J138=0,0,RES_hhdet_tes!J138/0.086*1000000/RES_hhdet_num!J136)</f>
        <v>519.11210409691671</v>
      </c>
      <c r="K138" s="156">
        <f>IF(RES_hhdet_tes!K138=0,0,RES_hhdet_tes!K138/0.086*1000000/RES_hhdet_num!K136)</f>
        <v>501.21439537108057</v>
      </c>
      <c r="L138" s="156">
        <f>IF(RES_hhdet_tes!L138=0,0,RES_hhdet_tes!L138/0.086*1000000/RES_hhdet_num!L136)</f>
        <v>505.70705486880735</v>
      </c>
      <c r="M138" s="156">
        <f>IF(RES_hhdet_tes!M138=0,0,RES_hhdet_tes!M138/0.086*1000000/RES_hhdet_num!M136)</f>
        <v>507.86132153221598</v>
      </c>
      <c r="N138" s="156">
        <f>IF(RES_hhdet_tes!N138=0,0,RES_hhdet_tes!N138/0.086*1000000/RES_hhdet_num!N136)</f>
        <v>521.5349202461814</v>
      </c>
      <c r="O138" s="156">
        <f>IF(RES_hhdet_tes!O138=0,0,RES_hhdet_tes!O138/0.086*1000000/RES_hhdet_num!O136)</f>
        <v>497.95134212848274</v>
      </c>
      <c r="P138" s="156">
        <f>IF(RES_hhdet_tes!P138=0,0,RES_hhdet_tes!P138/0.086*1000000/RES_hhdet_num!P136)</f>
        <v>546.7030832285069</v>
      </c>
      <c r="Q138" s="156">
        <f>IF(RES_hhdet_tes!Q138=0,0,RES_hhdet_tes!Q138/0.086*1000000/RES_hhdet_num!Q136)</f>
        <v>508.67934199230814</v>
      </c>
    </row>
    <row r="139" spans="1:17" ht="12" customHeight="1" x14ac:dyDescent="0.3">
      <c r="A139" s="158" t="s">
        <v>62</v>
      </c>
      <c r="B139" s="157">
        <f>IF(RES_hhdet_tes!B139=0,0,RES_hhdet_tes!B139/0.086*1000000/RES_hhdet_num!B$124)</f>
        <v>613.27185219963997</v>
      </c>
      <c r="C139" s="157">
        <f>IF(RES_hhdet_tes!C139=0,0,RES_hhdet_tes!C139/0.086*1000000/RES_hhdet_num!C$124)</f>
        <v>618.04792011150971</v>
      </c>
      <c r="D139" s="157">
        <f>IF(RES_hhdet_tes!D139=0,0,RES_hhdet_tes!D139/0.086*1000000/RES_hhdet_num!D$124)</f>
        <v>647.52059262966918</v>
      </c>
      <c r="E139" s="157">
        <f>IF(RES_hhdet_tes!E139=0,0,RES_hhdet_tes!E139/0.086*1000000/RES_hhdet_num!E$124)</f>
        <v>704.49074087599047</v>
      </c>
      <c r="F139" s="157">
        <f>IF(RES_hhdet_tes!F139=0,0,RES_hhdet_tes!F139/0.086*1000000/RES_hhdet_num!F$124)</f>
        <v>701.85062231002371</v>
      </c>
      <c r="G139" s="157">
        <f>IF(RES_hhdet_tes!G139=0,0,RES_hhdet_tes!G139/0.086*1000000/RES_hhdet_num!G$124)</f>
        <v>743.45715639048956</v>
      </c>
      <c r="H139" s="157">
        <f>IF(RES_hhdet_tes!H139=0,0,RES_hhdet_tes!H139/0.086*1000000/RES_hhdet_num!H$124)</f>
        <v>746.32389024241695</v>
      </c>
      <c r="I139" s="157">
        <f>IF(RES_hhdet_tes!I139=0,0,RES_hhdet_tes!I139/0.086*1000000/RES_hhdet_num!I$124)</f>
        <v>748.77222808096303</v>
      </c>
      <c r="J139" s="157">
        <f>IF(RES_hhdet_tes!J139=0,0,RES_hhdet_tes!J139/0.086*1000000/RES_hhdet_num!J$124)</f>
        <v>752.45590804706296</v>
      </c>
      <c r="K139" s="157">
        <f>IF(RES_hhdet_tes!K139=0,0,RES_hhdet_tes!K139/0.086*1000000/RES_hhdet_num!K$124)</f>
        <v>767.93280426629906</v>
      </c>
      <c r="L139" s="157">
        <f>IF(RES_hhdet_tes!L139=0,0,RES_hhdet_tes!L139/0.086*1000000/RES_hhdet_num!L$124)</f>
        <v>791.96177348187325</v>
      </c>
      <c r="M139" s="157">
        <f>IF(RES_hhdet_tes!M139=0,0,RES_hhdet_tes!M139/0.086*1000000/RES_hhdet_num!M$124)</f>
        <v>788.19037847235336</v>
      </c>
      <c r="N139" s="157">
        <f>IF(RES_hhdet_tes!N139=0,0,RES_hhdet_tes!N139/0.086*1000000/RES_hhdet_num!N$124)</f>
        <v>806.93315086762482</v>
      </c>
      <c r="O139" s="157">
        <f>IF(RES_hhdet_tes!O139=0,0,RES_hhdet_tes!O139/0.086*1000000/RES_hhdet_num!O$124)</f>
        <v>824.39517232262335</v>
      </c>
      <c r="P139" s="157">
        <f>IF(RES_hhdet_tes!P139=0,0,RES_hhdet_tes!P139/0.086*1000000/RES_hhdet_num!P$124)</f>
        <v>820.1497609635835</v>
      </c>
      <c r="Q139" s="157">
        <f>IF(RES_hhdet_tes!Q139=0,0,RES_hhdet_tes!Q139/0.086*1000000/RES_hhdet_num!Q$124)</f>
        <v>837.41652357188389</v>
      </c>
    </row>
    <row r="140" spans="1:17" ht="12" customHeight="1" x14ac:dyDescent="0.3">
      <c r="A140" s="23" t="s">
        <v>57</v>
      </c>
      <c r="B140" s="156">
        <f>IF(RES_hhdet_tes!B140=0,0,RES_hhdet_tes!B140/0.086*1000000/RES_hhdet_num!B140)</f>
        <v>499.03133440045167</v>
      </c>
      <c r="C140" s="156">
        <f>IF(RES_hhdet_tes!C140=0,0,RES_hhdet_tes!C140/0.086*1000000/RES_hhdet_num!C140)</f>
        <v>517.6918083928615</v>
      </c>
      <c r="D140" s="156">
        <f>IF(RES_hhdet_tes!D140=0,0,RES_hhdet_tes!D140/0.086*1000000/RES_hhdet_num!D140)</f>
        <v>531.1804907525576</v>
      </c>
      <c r="E140" s="156">
        <f>IF(RES_hhdet_tes!E140=0,0,RES_hhdet_tes!E140/0.086*1000000/RES_hhdet_num!E140)</f>
        <v>596.65809640301563</v>
      </c>
      <c r="F140" s="156">
        <f>IF(RES_hhdet_tes!F140=0,0,RES_hhdet_tes!F140/0.086*1000000/RES_hhdet_num!F140)</f>
        <v>548.92502032502796</v>
      </c>
      <c r="G140" s="156">
        <f>IF(RES_hhdet_tes!G140=0,0,RES_hhdet_tes!G140/0.086*1000000/RES_hhdet_num!G140)</f>
        <v>721.37589325193949</v>
      </c>
      <c r="H140" s="156">
        <f>IF(RES_hhdet_tes!H140=0,0,RES_hhdet_tes!H140/0.086*1000000/RES_hhdet_num!H140)</f>
        <v>601.07025412373025</v>
      </c>
      <c r="I140" s="156">
        <f>IF(RES_hhdet_tes!I140=0,0,RES_hhdet_tes!I140/0.086*1000000/RES_hhdet_num!I140)</f>
        <v>691.7525178951206</v>
      </c>
      <c r="J140" s="156">
        <f>IF(RES_hhdet_tes!J140=0,0,RES_hhdet_tes!J140/0.086*1000000/RES_hhdet_num!J140)</f>
        <v>595.8844139629108</v>
      </c>
      <c r="K140" s="156">
        <f>IF(RES_hhdet_tes!K140=0,0,RES_hhdet_tes!K140/0.086*1000000/RES_hhdet_num!K140)</f>
        <v>657.58090274613721</v>
      </c>
      <c r="L140" s="156">
        <f>IF(RES_hhdet_tes!L140=0,0,RES_hhdet_tes!L140/0.086*1000000/RES_hhdet_num!L140)</f>
        <v>646.26722045756264</v>
      </c>
      <c r="M140" s="156">
        <f>IF(RES_hhdet_tes!M140=0,0,RES_hhdet_tes!M140/0.086*1000000/RES_hhdet_num!M140)</f>
        <v>641.40636008795559</v>
      </c>
      <c r="N140" s="156">
        <f>IF(RES_hhdet_tes!N140=0,0,RES_hhdet_tes!N140/0.086*1000000/RES_hhdet_num!N140)</f>
        <v>647.85149121329448</v>
      </c>
      <c r="O140" s="156">
        <f>IF(RES_hhdet_tes!O140=0,0,RES_hhdet_tes!O140/0.086*1000000/RES_hhdet_num!O140)</f>
        <v>649.74204197195479</v>
      </c>
      <c r="P140" s="156">
        <f>IF(RES_hhdet_tes!P140=0,0,RES_hhdet_tes!P140/0.086*1000000/RES_hhdet_num!P140)</f>
        <v>653.62823381632086</v>
      </c>
      <c r="Q140" s="156">
        <f>IF(RES_hhdet_tes!Q140=0,0,RES_hhdet_tes!Q140/0.086*1000000/RES_hhdet_num!Q140)</f>
        <v>657.3017200980463</v>
      </c>
    </row>
    <row r="141" spans="1:17" ht="12" customHeight="1" x14ac:dyDescent="0.3">
      <c r="A141" s="29" t="s">
        <v>140</v>
      </c>
      <c r="B141" s="57">
        <f>IF(RES_hhdet_tes!B141=0,0,RES_hhdet_tes!B141/0.086*1000000/RES_hhdet_num!B141)</f>
        <v>658.73427746656603</v>
      </c>
      <c r="C141" s="57">
        <f>IF(RES_hhdet_tes!C141=0,0,RES_hhdet_tes!C141/0.086*1000000/RES_hhdet_num!C141)</f>
        <v>656.72489129308428</v>
      </c>
      <c r="D141" s="57">
        <f>IF(RES_hhdet_tes!D141=0,0,RES_hhdet_tes!D141/0.086*1000000/RES_hhdet_num!D141)</f>
        <v>692.33725090855171</v>
      </c>
      <c r="E141" s="57">
        <f>IF(RES_hhdet_tes!E141=0,0,RES_hhdet_tes!E141/0.086*1000000/RES_hhdet_num!E141)</f>
        <v>743.34894033586318</v>
      </c>
      <c r="F141" s="57">
        <f>IF(RES_hhdet_tes!F141=0,0,RES_hhdet_tes!F141/0.086*1000000/RES_hhdet_num!F141)</f>
        <v>756.71094015706194</v>
      </c>
      <c r="G141" s="57">
        <f>IF(RES_hhdet_tes!G141=0,0,RES_hhdet_tes!G141/0.086*1000000/RES_hhdet_num!G141)</f>
        <v>750.75531298118312</v>
      </c>
      <c r="H141" s="57">
        <f>IF(RES_hhdet_tes!H141=0,0,RES_hhdet_tes!H141/0.086*1000000/RES_hhdet_num!H141)</f>
        <v>792.83136920008985</v>
      </c>
      <c r="I141" s="57">
        <f>IF(RES_hhdet_tes!I141=0,0,RES_hhdet_tes!I141/0.086*1000000/RES_hhdet_num!I141)</f>
        <v>764.4415541724926</v>
      </c>
      <c r="J141" s="57">
        <f>IF(RES_hhdet_tes!J141=0,0,RES_hhdet_tes!J141/0.086*1000000/RES_hhdet_num!J141)</f>
        <v>797.05615041818396</v>
      </c>
      <c r="K141" s="57">
        <f>IF(RES_hhdet_tes!K141=0,0,RES_hhdet_tes!K141/0.086*1000000/RES_hhdet_num!K141)</f>
        <v>798.61019462811441</v>
      </c>
      <c r="L141" s="57">
        <f>IF(RES_hhdet_tes!L141=0,0,RES_hhdet_tes!L141/0.086*1000000/RES_hhdet_num!L141)</f>
        <v>832.29228013652539</v>
      </c>
      <c r="M141" s="57">
        <f>IF(RES_hhdet_tes!M141=0,0,RES_hhdet_tes!M141/0.086*1000000/RES_hhdet_num!M141)</f>
        <v>827.87829355531437</v>
      </c>
      <c r="N141" s="57">
        <f>IF(RES_hhdet_tes!N141=0,0,RES_hhdet_tes!N141/0.086*1000000/RES_hhdet_num!N141)</f>
        <v>848.18947871003797</v>
      </c>
      <c r="O141" s="57">
        <f>IF(RES_hhdet_tes!O141=0,0,RES_hhdet_tes!O141/0.086*1000000/RES_hhdet_num!O141)</f>
        <v>870.87161167434829</v>
      </c>
      <c r="P141" s="57">
        <f>IF(RES_hhdet_tes!P141=0,0,RES_hhdet_tes!P141/0.086*1000000/RES_hhdet_num!P141)</f>
        <v>862.6735515129044</v>
      </c>
      <c r="Q141" s="57">
        <f>IF(RES_hhdet_tes!Q141=0,0,RES_hhdet_tes!Q141/0.086*1000000/RES_hhdet_num!Q141)</f>
        <v>882.52207864129343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>
        <f>SUM(B144,B146,B148,B157)</f>
        <v>11819.406620459071</v>
      </c>
      <c r="C143" s="168">
        <f t="shared" ref="C143:Q143" si="21">SUM(C144,C146,C148,C157)</f>
        <v>12203.500159597083</v>
      </c>
      <c r="D143" s="168">
        <f t="shared" si="21"/>
        <v>12109.278552000629</v>
      </c>
      <c r="E143" s="168">
        <f t="shared" si="21"/>
        <v>12407.297389672005</v>
      </c>
      <c r="F143" s="168">
        <f t="shared" si="21"/>
        <v>12231.524592137352</v>
      </c>
      <c r="G143" s="168">
        <f t="shared" si="21"/>
        <v>12220.159657325328</v>
      </c>
      <c r="H143" s="168">
        <f t="shared" si="21"/>
        <v>11989.454332392186</v>
      </c>
      <c r="I143" s="168">
        <f t="shared" si="21"/>
        <v>11384.348565167271</v>
      </c>
      <c r="J143" s="168">
        <f t="shared" si="21"/>
        <v>11489.274571503918</v>
      </c>
      <c r="K143" s="168">
        <f t="shared" si="21"/>
        <v>11611.026551587654</v>
      </c>
      <c r="L143" s="168">
        <f t="shared" si="21"/>
        <v>12765.931895327874</v>
      </c>
      <c r="M143" s="168">
        <f t="shared" si="21"/>
        <v>11259.220492278477</v>
      </c>
      <c r="N143" s="168">
        <f t="shared" si="21"/>
        <v>12035.125688834245</v>
      </c>
      <c r="O143" s="168">
        <f t="shared" si="21"/>
        <v>12012.05556706208</v>
      </c>
      <c r="P143" s="168">
        <f t="shared" si="21"/>
        <v>10914.290875912055</v>
      </c>
      <c r="Q143" s="168">
        <f t="shared" si="21"/>
        <v>11410.146355737799</v>
      </c>
    </row>
    <row r="144" spans="1:17" ht="12.9" customHeight="1" x14ac:dyDescent="0.3">
      <c r="A144" s="158" t="s">
        <v>65</v>
      </c>
      <c r="B144" s="157">
        <f t="shared" ref="B144:Q144" si="22">B145</f>
        <v>8900.1441126794489</v>
      </c>
      <c r="C144" s="157">
        <f t="shared" si="22"/>
        <v>9224.8334800649172</v>
      </c>
      <c r="D144" s="157">
        <f t="shared" si="22"/>
        <v>9093.8369405559151</v>
      </c>
      <c r="E144" s="157">
        <f t="shared" si="22"/>
        <v>9323.5883255680656</v>
      </c>
      <c r="F144" s="157">
        <f t="shared" si="22"/>
        <v>9081.317493880957</v>
      </c>
      <c r="G144" s="157">
        <f t="shared" si="22"/>
        <v>9011.4700170478573</v>
      </c>
      <c r="H144" s="157">
        <f t="shared" si="22"/>
        <v>8701.9793830345679</v>
      </c>
      <c r="I144" s="157">
        <f t="shared" si="22"/>
        <v>8098.0092008751053</v>
      </c>
      <c r="J144" s="157">
        <f t="shared" si="22"/>
        <v>8169.5941539853357</v>
      </c>
      <c r="K144" s="157">
        <f t="shared" si="22"/>
        <v>8218.0133655948976</v>
      </c>
      <c r="L144" s="157">
        <f t="shared" si="22"/>
        <v>9193.1626496766912</v>
      </c>
      <c r="M144" s="157">
        <f t="shared" si="22"/>
        <v>7717.2968477891027</v>
      </c>
      <c r="N144" s="157">
        <f t="shared" si="22"/>
        <v>8383.9410641961385</v>
      </c>
      <c r="O144" s="157">
        <f t="shared" si="22"/>
        <v>8284.2091421105397</v>
      </c>
      <c r="P144" s="157">
        <f t="shared" si="22"/>
        <v>7280.1248468947624</v>
      </c>
      <c r="Q144" s="157">
        <f t="shared" si="22"/>
        <v>7683.6968506944604</v>
      </c>
    </row>
    <row r="145" spans="1:17" ht="12" customHeight="1" x14ac:dyDescent="0.3">
      <c r="A145" s="23" t="s">
        <v>60</v>
      </c>
      <c r="B145" s="156">
        <f>IF(RES_hhdet_tes!B145=0,0,RES_hhdet_tes!B145/0.086*1000000/RES_hhdet_num!B$143)</f>
        <v>8900.1441126794489</v>
      </c>
      <c r="C145" s="156">
        <f>IF(RES_hhdet_tes!C145=0,0,RES_hhdet_tes!C145/0.086*1000000/RES_hhdet_num!C$143)</f>
        <v>9224.8334800649172</v>
      </c>
      <c r="D145" s="156">
        <f>IF(RES_hhdet_tes!D145=0,0,RES_hhdet_tes!D145/0.086*1000000/RES_hhdet_num!D$143)</f>
        <v>9093.8369405559151</v>
      </c>
      <c r="E145" s="156">
        <f>IF(RES_hhdet_tes!E145=0,0,RES_hhdet_tes!E145/0.086*1000000/RES_hhdet_num!E$143)</f>
        <v>9323.5883255680656</v>
      </c>
      <c r="F145" s="156">
        <f>IF(RES_hhdet_tes!F145=0,0,RES_hhdet_tes!F145/0.086*1000000/RES_hhdet_num!F$143)</f>
        <v>9081.317493880957</v>
      </c>
      <c r="G145" s="156">
        <f>IF(RES_hhdet_tes!G145=0,0,RES_hhdet_tes!G145/0.086*1000000/RES_hhdet_num!G$143)</f>
        <v>9011.4700170478573</v>
      </c>
      <c r="H145" s="156">
        <f>IF(RES_hhdet_tes!H145=0,0,RES_hhdet_tes!H145/0.086*1000000/RES_hhdet_num!H$143)</f>
        <v>8701.9793830345679</v>
      </c>
      <c r="I145" s="156">
        <f>IF(RES_hhdet_tes!I145=0,0,RES_hhdet_tes!I145/0.086*1000000/RES_hhdet_num!I$143)</f>
        <v>8098.0092008751053</v>
      </c>
      <c r="J145" s="156">
        <f>IF(RES_hhdet_tes!J145=0,0,RES_hhdet_tes!J145/0.086*1000000/RES_hhdet_num!J$143)</f>
        <v>8169.5941539853357</v>
      </c>
      <c r="K145" s="156">
        <f>IF(RES_hhdet_tes!K145=0,0,RES_hhdet_tes!K145/0.086*1000000/RES_hhdet_num!K$143)</f>
        <v>8218.0133655948976</v>
      </c>
      <c r="L145" s="156">
        <f>IF(RES_hhdet_tes!L145=0,0,RES_hhdet_tes!L145/0.086*1000000/RES_hhdet_num!L$143)</f>
        <v>9193.1626496766912</v>
      </c>
      <c r="M145" s="156">
        <f>IF(RES_hhdet_tes!M145=0,0,RES_hhdet_tes!M145/0.086*1000000/RES_hhdet_num!M$143)</f>
        <v>7717.2968477891027</v>
      </c>
      <c r="N145" s="156">
        <f>IF(RES_hhdet_tes!N145=0,0,RES_hhdet_tes!N145/0.086*1000000/RES_hhdet_num!N$143)</f>
        <v>8383.9410641961385</v>
      </c>
      <c r="O145" s="156">
        <f>IF(RES_hhdet_tes!O145=0,0,RES_hhdet_tes!O145/0.086*1000000/RES_hhdet_num!O$143)</f>
        <v>8284.2091421105397</v>
      </c>
      <c r="P145" s="156">
        <f>IF(RES_hhdet_tes!P145=0,0,RES_hhdet_tes!P145/0.086*1000000/RES_hhdet_num!P$143)</f>
        <v>7280.1248468947624</v>
      </c>
      <c r="Q145" s="156">
        <f>IF(RES_hhdet_tes!Q145=0,0,RES_hhdet_tes!Q145/0.086*1000000/RES_hhdet_num!Q$143)</f>
        <v>7683.6968506944604</v>
      </c>
    </row>
    <row r="146" spans="1:17" ht="12.9" customHeight="1" x14ac:dyDescent="0.3">
      <c r="A146" s="158" t="s">
        <v>112</v>
      </c>
      <c r="B146" s="157">
        <f t="shared" ref="B146:Q146" si="23">B147</f>
        <v>485.40240726883798</v>
      </c>
      <c r="C146" s="157">
        <f t="shared" si="23"/>
        <v>547.40458081743122</v>
      </c>
      <c r="D146" s="157">
        <f t="shared" si="23"/>
        <v>553.64580469693135</v>
      </c>
      <c r="E146" s="157">
        <f t="shared" si="23"/>
        <v>572.38865450313858</v>
      </c>
      <c r="F146" s="157">
        <f t="shared" si="23"/>
        <v>594.69279361629629</v>
      </c>
      <c r="G146" s="157">
        <f t="shared" si="23"/>
        <v>626.31951780605993</v>
      </c>
      <c r="H146" s="157">
        <f t="shared" si="23"/>
        <v>658.68629938869185</v>
      </c>
      <c r="I146" s="157">
        <f t="shared" si="23"/>
        <v>691.56932687221865</v>
      </c>
      <c r="J146" s="157">
        <f t="shared" si="23"/>
        <v>713.88189625233667</v>
      </c>
      <c r="K146" s="157">
        <f t="shared" si="23"/>
        <v>724.78650065438399</v>
      </c>
      <c r="L146" s="157">
        <f t="shared" si="23"/>
        <v>757.09689281477847</v>
      </c>
      <c r="M146" s="157">
        <f t="shared" si="23"/>
        <v>770.35815776972174</v>
      </c>
      <c r="N146" s="157">
        <f t="shared" si="23"/>
        <v>769.07608060265727</v>
      </c>
      <c r="O146" s="157">
        <f t="shared" si="23"/>
        <v>744.33808127157613</v>
      </c>
      <c r="P146" s="157">
        <f t="shared" si="23"/>
        <v>737.35308526674009</v>
      </c>
      <c r="Q146" s="157">
        <f t="shared" si="23"/>
        <v>734.07331262157447</v>
      </c>
    </row>
    <row r="147" spans="1:17" ht="12" customHeight="1" x14ac:dyDescent="0.3">
      <c r="A147" s="23" t="s">
        <v>60</v>
      </c>
      <c r="B147" s="156">
        <f>IF(RES_hhdet_tes!B147=0,0,RES_hhdet_tes!B147/0.086*1000000/RES_hhdet_num!B$143)</f>
        <v>485.40240726883798</v>
      </c>
      <c r="C147" s="156">
        <f>IF(RES_hhdet_tes!C147=0,0,RES_hhdet_tes!C147/0.086*1000000/RES_hhdet_num!C$143)</f>
        <v>547.40458081743122</v>
      </c>
      <c r="D147" s="156">
        <f>IF(RES_hhdet_tes!D147=0,0,RES_hhdet_tes!D147/0.086*1000000/RES_hhdet_num!D$143)</f>
        <v>553.64580469693135</v>
      </c>
      <c r="E147" s="156">
        <f>IF(RES_hhdet_tes!E147=0,0,RES_hhdet_tes!E147/0.086*1000000/RES_hhdet_num!E$143)</f>
        <v>572.38865450313858</v>
      </c>
      <c r="F147" s="156">
        <f>IF(RES_hhdet_tes!F147=0,0,RES_hhdet_tes!F147/0.086*1000000/RES_hhdet_num!F$143)</f>
        <v>594.69279361629629</v>
      </c>
      <c r="G147" s="156">
        <f>IF(RES_hhdet_tes!G147=0,0,RES_hhdet_tes!G147/0.086*1000000/RES_hhdet_num!G$143)</f>
        <v>626.31951780605993</v>
      </c>
      <c r="H147" s="156">
        <f>IF(RES_hhdet_tes!H147=0,0,RES_hhdet_tes!H147/0.086*1000000/RES_hhdet_num!H$143)</f>
        <v>658.68629938869185</v>
      </c>
      <c r="I147" s="156">
        <f>IF(RES_hhdet_tes!I147=0,0,RES_hhdet_tes!I147/0.086*1000000/RES_hhdet_num!I$143)</f>
        <v>691.56932687221865</v>
      </c>
      <c r="J147" s="156">
        <f>IF(RES_hhdet_tes!J147=0,0,RES_hhdet_tes!J147/0.086*1000000/RES_hhdet_num!J$143)</f>
        <v>713.88189625233667</v>
      </c>
      <c r="K147" s="156">
        <f>IF(RES_hhdet_tes!K147=0,0,RES_hhdet_tes!K147/0.086*1000000/RES_hhdet_num!K$143)</f>
        <v>724.78650065438399</v>
      </c>
      <c r="L147" s="156">
        <f>IF(RES_hhdet_tes!L147=0,0,RES_hhdet_tes!L147/0.086*1000000/RES_hhdet_num!L$143)</f>
        <v>757.09689281477847</v>
      </c>
      <c r="M147" s="156">
        <f>IF(RES_hhdet_tes!M147=0,0,RES_hhdet_tes!M147/0.086*1000000/RES_hhdet_num!M$143)</f>
        <v>770.35815776972174</v>
      </c>
      <c r="N147" s="156">
        <f>IF(RES_hhdet_tes!N147=0,0,RES_hhdet_tes!N147/0.086*1000000/RES_hhdet_num!N$143)</f>
        <v>769.07608060265727</v>
      </c>
      <c r="O147" s="156">
        <f>IF(RES_hhdet_tes!O147=0,0,RES_hhdet_tes!O147/0.086*1000000/RES_hhdet_num!O$143)</f>
        <v>744.33808127157613</v>
      </c>
      <c r="P147" s="156">
        <f>IF(RES_hhdet_tes!P147=0,0,RES_hhdet_tes!P147/0.086*1000000/RES_hhdet_num!P$143)</f>
        <v>737.35308526674009</v>
      </c>
      <c r="Q147" s="156">
        <f>IF(RES_hhdet_tes!Q147=0,0,RES_hhdet_tes!Q147/0.086*1000000/RES_hhdet_num!Q$143)</f>
        <v>734.07331262157447</v>
      </c>
    </row>
    <row r="148" spans="1:17" ht="12" customHeight="1" x14ac:dyDescent="0.3">
      <c r="A148" s="158" t="s">
        <v>63</v>
      </c>
      <c r="B148" s="157">
        <f>IF(RES_hhdet_tes!B148=0,0,RES_hhdet_tes!B148/0.086*1000000/RES_hhdet_num!B$143)</f>
        <v>1733.9436631773078</v>
      </c>
      <c r="C148" s="157">
        <f>IF(RES_hhdet_tes!C148=0,0,RES_hhdet_tes!C148/0.086*1000000/RES_hhdet_num!C$143)</f>
        <v>1734.2328486131632</v>
      </c>
      <c r="D148" s="157">
        <f>IF(RES_hhdet_tes!D148=0,0,RES_hhdet_tes!D148/0.086*1000000/RES_hhdet_num!D$143)</f>
        <v>1758.6546845955513</v>
      </c>
      <c r="E148" s="157">
        <f>IF(RES_hhdet_tes!E148=0,0,RES_hhdet_tes!E148/0.086*1000000/RES_hhdet_num!E$143)</f>
        <v>1789.2471494979977</v>
      </c>
      <c r="F148" s="157">
        <f>IF(RES_hhdet_tes!F148=0,0,RES_hhdet_tes!F148/0.086*1000000/RES_hhdet_num!F$143)</f>
        <v>1824.799648051518</v>
      </c>
      <c r="G148" s="157">
        <f>IF(RES_hhdet_tes!G148=0,0,RES_hhdet_tes!G148/0.086*1000000/RES_hhdet_num!G$143)</f>
        <v>1844.3193247535578</v>
      </c>
      <c r="H148" s="157">
        <f>IF(RES_hhdet_tes!H148=0,0,RES_hhdet_tes!H148/0.086*1000000/RES_hhdet_num!H$143)</f>
        <v>1868.0996714656867</v>
      </c>
      <c r="I148" s="157">
        <f>IF(RES_hhdet_tes!I148=0,0,RES_hhdet_tes!I148/0.086*1000000/RES_hhdet_num!I$143)</f>
        <v>1834.1864449415264</v>
      </c>
      <c r="J148" s="157">
        <f>IF(RES_hhdet_tes!J148=0,0,RES_hhdet_tes!J148/0.086*1000000/RES_hhdet_num!J$143)</f>
        <v>1836.5768407120961</v>
      </c>
      <c r="K148" s="157">
        <f>IF(RES_hhdet_tes!K148=0,0,RES_hhdet_tes!K148/0.086*1000000/RES_hhdet_num!K$143)</f>
        <v>1874.0715418951377</v>
      </c>
      <c r="L148" s="157">
        <f>IF(RES_hhdet_tes!L148=0,0,RES_hhdet_tes!L148/0.086*1000000/RES_hhdet_num!L$143)</f>
        <v>1984.8735778849577</v>
      </c>
      <c r="M148" s="157">
        <f>IF(RES_hhdet_tes!M148=0,0,RES_hhdet_tes!M148/0.086*1000000/RES_hhdet_num!M$143)</f>
        <v>1958.7912296503039</v>
      </c>
      <c r="N148" s="157">
        <f>IF(RES_hhdet_tes!N148=0,0,RES_hhdet_tes!N148/0.086*1000000/RES_hhdet_num!N$143)</f>
        <v>2037.906496204095</v>
      </c>
      <c r="O148" s="157">
        <f>IF(RES_hhdet_tes!O148=0,0,RES_hhdet_tes!O148/0.086*1000000/RES_hhdet_num!O$143)</f>
        <v>2112.9141537546047</v>
      </c>
      <c r="P148" s="157">
        <f>IF(RES_hhdet_tes!P148=0,0,RES_hhdet_tes!P148/0.086*1000000/RES_hhdet_num!P$143)</f>
        <v>2052.2852894032972</v>
      </c>
      <c r="Q148" s="157">
        <f>IF(RES_hhdet_tes!Q148=0,0,RES_hhdet_tes!Q148/0.086*1000000/RES_hhdet_num!Q$143)</f>
        <v>2119.0023400272789</v>
      </c>
    </row>
    <row r="149" spans="1:17" ht="12" customHeight="1" x14ac:dyDescent="0.3">
      <c r="A149" s="167" t="s">
        <v>144</v>
      </c>
      <c r="B149" s="132">
        <f>IF(RES_hhdet_tes!B149=0,0,RES_hhdet_tes!B149/0.086*1000000/RES_hhdet_num!B149)</f>
        <v>1284.455149687911</v>
      </c>
      <c r="C149" s="132">
        <f>IF(RES_hhdet_tes!C149=0,0,RES_hhdet_tes!C149/0.086*1000000/RES_hhdet_num!C149)</f>
        <v>1297.0641559856135</v>
      </c>
      <c r="D149" s="132">
        <f>IF(RES_hhdet_tes!D149=0,0,RES_hhdet_tes!D149/0.086*1000000/RES_hhdet_num!D149)</f>
        <v>1306.7352428327656</v>
      </c>
      <c r="E149" s="132">
        <f>IF(RES_hhdet_tes!E149=0,0,RES_hhdet_tes!E149/0.086*1000000/RES_hhdet_num!E149)</f>
        <v>1313.765499151179</v>
      </c>
      <c r="F149" s="132">
        <f>IF(RES_hhdet_tes!F149=0,0,RES_hhdet_tes!F149/0.086*1000000/RES_hhdet_num!F149)</f>
        <v>1331.5156451974046</v>
      </c>
      <c r="G149" s="132">
        <f>IF(RES_hhdet_tes!G149=0,0,RES_hhdet_tes!G149/0.086*1000000/RES_hhdet_num!G149)</f>
        <v>1338.5136157870952</v>
      </c>
      <c r="H149" s="132">
        <f>IF(RES_hhdet_tes!H149=0,0,RES_hhdet_tes!H149/0.086*1000000/RES_hhdet_num!H149)</f>
        <v>1338.6835924024183</v>
      </c>
      <c r="I149" s="132">
        <f>IF(RES_hhdet_tes!I149=0,0,RES_hhdet_tes!I149/0.086*1000000/RES_hhdet_num!I149)</f>
        <v>1349.9942703179008</v>
      </c>
      <c r="J149" s="132">
        <f>IF(RES_hhdet_tes!J149=0,0,RES_hhdet_tes!J149/0.086*1000000/RES_hhdet_num!J149)</f>
        <v>1363.3688645857308</v>
      </c>
      <c r="K149" s="132">
        <f>IF(RES_hhdet_tes!K149=0,0,RES_hhdet_tes!K149/0.086*1000000/RES_hhdet_num!K149)</f>
        <v>1377.1374495144503</v>
      </c>
      <c r="L149" s="132">
        <f>IF(RES_hhdet_tes!L149=0,0,RES_hhdet_tes!L149/0.086*1000000/RES_hhdet_num!L149)</f>
        <v>1383.1424307021171</v>
      </c>
      <c r="M149" s="132">
        <f>IF(RES_hhdet_tes!M149=0,0,RES_hhdet_tes!M149/0.086*1000000/RES_hhdet_num!M149)</f>
        <v>1377.640116953813</v>
      </c>
      <c r="N149" s="132">
        <f>IF(RES_hhdet_tes!N149=0,0,RES_hhdet_tes!N149/0.086*1000000/RES_hhdet_num!N149)</f>
        <v>1426.398376295658</v>
      </c>
      <c r="O149" s="132">
        <f>IF(RES_hhdet_tes!O149=0,0,RES_hhdet_tes!O149/0.086*1000000/RES_hhdet_num!O149)</f>
        <v>1429.4775867911883</v>
      </c>
      <c r="P149" s="132">
        <f>IF(RES_hhdet_tes!P149=0,0,RES_hhdet_tes!P149/0.086*1000000/RES_hhdet_num!P149)</f>
        <v>1420.3979341044403</v>
      </c>
      <c r="Q149" s="132">
        <f>IF(RES_hhdet_tes!Q149=0,0,RES_hhdet_tes!Q149/0.086*1000000/RES_hhdet_num!Q149)</f>
        <v>1395.3619141048446</v>
      </c>
    </row>
    <row r="150" spans="1:17" ht="12" customHeight="1" x14ac:dyDescent="0.3">
      <c r="A150" s="167" t="s">
        <v>143</v>
      </c>
      <c r="B150" s="132">
        <f>IF(RES_hhdet_tes!B150=0,0,RES_hhdet_tes!B150/0.086*1000000/RES_hhdet_num!B150)</f>
        <v>1438.7902846737647</v>
      </c>
      <c r="C150" s="132">
        <f>IF(RES_hhdet_tes!C150=0,0,RES_hhdet_tes!C150/0.086*1000000/RES_hhdet_num!C150)</f>
        <v>1430.8087783545272</v>
      </c>
      <c r="D150" s="132">
        <f>IF(RES_hhdet_tes!D150=0,0,RES_hhdet_tes!D150/0.086*1000000/RES_hhdet_num!D150)</f>
        <v>1456.7646182192482</v>
      </c>
      <c r="E150" s="132">
        <f>IF(RES_hhdet_tes!E150=0,0,RES_hhdet_tes!E150/0.086*1000000/RES_hhdet_num!E150)</f>
        <v>1423.8790330670254</v>
      </c>
      <c r="F150" s="132">
        <f>IF(RES_hhdet_tes!F150=0,0,RES_hhdet_tes!F150/0.086*1000000/RES_hhdet_num!F150)</f>
        <v>1437.4276030227534</v>
      </c>
      <c r="G150" s="132">
        <f>IF(RES_hhdet_tes!G150=0,0,RES_hhdet_tes!G150/0.086*1000000/RES_hhdet_num!G150)</f>
        <v>1433.1357404324265</v>
      </c>
      <c r="H150" s="132">
        <f>IF(RES_hhdet_tes!H150=0,0,RES_hhdet_tes!H150/0.086*1000000/RES_hhdet_num!H150)</f>
        <v>1410.4131432541412</v>
      </c>
      <c r="I150" s="132">
        <f>IF(RES_hhdet_tes!I150=0,0,RES_hhdet_tes!I150/0.086*1000000/RES_hhdet_num!I150)</f>
        <v>1413.8117024926091</v>
      </c>
      <c r="J150" s="132">
        <f>IF(RES_hhdet_tes!J150=0,0,RES_hhdet_tes!J150/0.086*1000000/RES_hhdet_num!J150)</f>
        <v>1399.4309861848842</v>
      </c>
      <c r="K150" s="132">
        <f>IF(RES_hhdet_tes!K150=0,0,RES_hhdet_tes!K150/0.086*1000000/RES_hhdet_num!K150)</f>
        <v>1404.7295398043302</v>
      </c>
      <c r="L150" s="132">
        <f>IF(RES_hhdet_tes!L150=0,0,RES_hhdet_tes!L150/0.086*1000000/RES_hhdet_num!L150)</f>
        <v>1407.9554307367405</v>
      </c>
      <c r="M150" s="132">
        <f>IF(RES_hhdet_tes!M150=0,0,RES_hhdet_tes!M150/0.086*1000000/RES_hhdet_num!M150)</f>
        <v>1412.3327208850274</v>
      </c>
      <c r="N150" s="132">
        <f>IF(RES_hhdet_tes!N150=0,0,RES_hhdet_tes!N150/0.086*1000000/RES_hhdet_num!N150)</f>
        <v>1424.2478287759609</v>
      </c>
      <c r="O150" s="132">
        <f>IF(RES_hhdet_tes!O150=0,0,RES_hhdet_tes!O150/0.086*1000000/RES_hhdet_num!O150)</f>
        <v>1441.8459403244633</v>
      </c>
      <c r="P150" s="132">
        <f>IF(RES_hhdet_tes!P150=0,0,RES_hhdet_tes!P150/0.086*1000000/RES_hhdet_num!P150)</f>
        <v>1468.0032783930239</v>
      </c>
      <c r="Q150" s="132">
        <f>IF(RES_hhdet_tes!Q150=0,0,RES_hhdet_tes!Q150/0.086*1000000/RES_hhdet_num!Q150)</f>
        <v>1459.650813029285</v>
      </c>
    </row>
    <row r="151" spans="1:17" ht="12" customHeight="1" x14ac:dyDescent="0.3">
      <c r="A151" s="166" t="s">
        <v>57</v>
      </c>
      <c r="B151" s="165">
        <f>IF(RES_hhdet_tes!B151=0,0,RES_hhdet_tes!B151/0.086*1000000/RES_hhdet_num!B150)</f>
        <v>518.14409670218561</v>
      </c>
      <c r="C151" s="165">
        <f>IF(RES_hhdet_tes!C151=0,0,RES_hhdet_tes!C151/0.086*1000000/RES_hhdet_num!C150)</f>
        <v>517.06997304319691</v>
      </c>
      <c r="D151" s="165">
        <f>IF(RES_hhdet_tes!D151=0,0,RES_hhdet_tes!D151/0.086*1000000/RES_hhdet_num!D150)</f>
        <v>528.80955545566633</v>
      </c>
      <c r="E151" s="165">
        <f>IF(RES_hhdet_tes!E151=0,0,RES_hhdet_tes!E151/0.086*1000000/RES_hhdet_num!E150)</f>
        <v>542.46402700180363</v>
      </c>
      <c r="F151" s="165">
        <f>IF(RES_hhdet_tes!F151=0,0,RES_hhdet_tes!F151/0.086*1000000/RES_hhdet_num!F150)</f>
        <v>532.1893073818344</v>
      </c>
      <c r="G151" s="165">
        <f>IF(RES_hhdet_tes!G151=0,0,RES_hhdet_tes!G151/0.086*1000000/RES_hhdet_num!G150)</f>
        <v>573.89997748525741</v>
      </c>
      <c r="H151" s="165">
        <f>IF(RES_hhdet_tes!H151=0,0,RES_hhdet_tes!H151/0.086*1000000/RES_hhdet_num!H150)</f>
        <v>556.62868425931174</v>
      </c>
      <c r="I151" s="165">
        <f>IF(RES_hhdet_tes!I151=0,0,RES_hhdet_tes!I151/0.086*1000000/RES_hhdet_num!I150)</f>
        <v>543.00375786614472</v>
      </c>
      <c r="J151" s="165">
        <f>IF(RES_hhdet_tes!J151=0,0,RES_hhdet_tes!J151/0.086*1000000/RES_hhdet_num!J150)</f>
        <v>547.65552593648351</v>
      </c>
      <c r="K151" s="165">
        <f>IF(RES_hhdet_tes!K151=0,0,RES_hhdet_tes!K151/0.086*1000000/RES_hhdet_num!K150)</f>
        <v>571.68555063754388</v>
      </c>
      <c r="L151" s="165">
        <f>IF(RES_hhdet_tes!L151=0,0,RES_hhdet_tes!L151/0.086*1000000/RES_hhdet_num!L150)</f>
        <v>583.60085519574989</v>
      </c>
      <c r="M151" s="165">
        <f>IF(RES_hhdet_tes!M151=0,0,RES_hhdet_tes!M151/0.086*1000000/RES_hhdet_num!M150)</f>
        <v>592.59124027789881</v>
      </c>
      <c r="N151" s="165">
        <f>IF(RES_hhdet_tes!N151=0,0,RES_hhdet_tes!N151/0.086*1000000/RES_hhdet_num!N150)</f>
        <v>590.58135770272418</v>
      </c>
      <c r="O151" s="165">
        <f>IF(RES_hhdet_tes!O151=0,0,RES_hhdet_tes!O151/0.086*1000000/RES_hhdet_num!O150)</f>
        <v>579.21904256427013</v>
      </c>
      <c r="P151" s="165">
        <f>IF(RES_hhdet_tes!P151=0,0,RES_hhdet_tes!P151/0.086*1000000/RES_hhdet_num!P150)</f>
        <v>541.33278090410909</v>
      </c>
      <c r="Q151" s="165">
        <f>IF(RES_hhdet_tes!Q151=0,0,RES_hhdet_tes!Q151/0.086*1000000/RES_hhdet_num!Q150)</f>
        <v>519.71385438758261</v>
      </c>
    </row>
    <row r="152" spans="1:17" ht="12" customHeight="1" x14ac:dyDescent="0.3">
      <c r="A152" s="147" t="s">
        <v>59</v>
      </c>
      <c r="B152" s="164">
        <f>IF(RES_hhdet_tes!B152=0,0,RES_hhdet_tes!B152/0.086*1000000/RES_hhdet_num!B150)</f>
        <v>920.64618797157914</v>
      </c>
      <c r="C152" s="164">
        <f>IF(RES_hhdet_tes!C152=0,0,RES_hhdet_tes!C152/0.086*1000000/RES_hhdet_num!C150)</f>
        <v>913.73880531133022</v>
      </c>
      <c r="D152" s="164">
        <f>IF(RES_hhdet_tes!D152=0,0,RES_hhdet_tes!D152/0.086*1000000/RES_hhdet_num!D150)</f>
        <v>927.95506276358185</v>
      </c>
      <c r="E152" s="164">
        <f>IF(RES_hhdet_tes!E152=0,0,RES_hhdet_tes!E152/0.086*1000000/RES_hhdet_num!E150)</f>
        <v>881.41500606522163</v>
      </c>
      <c r="F152" s="164">
        <f>IF(RES_hhdet_tes!F152=0,0,RES_hhdet_tes!F152/0.086*1000000/RES_hhdet_num!F150)</f>
        <v>905.23829564091875</v>
      </c>
      <c r="G152" s="164">
        <f>IF(RES_hhdet_tes!G152=0,0,RES_hhdet_tes!G152/0.086*1000000/RES_hhdet_num!G150)</f>
        <v>859.23576294716906</v>
      </c>
      <c r="H152" s="164">
        <f>IF(RES_hhdet_tes!H152=0,0,RES_hhdet_tes!H152/0.086*1000000/RES_hhdet_num!H150)</f>
        <v>853.78445899482961</v>
      </c>
      <c r="I152" s="164">
        <f>IF(RES_hhdet_tes!I152=0,0,RES_hhdet_tes!I152/0.086*1000000/RES_hhdet_num!I150)</f>
        <v>870.80794462646429</v>
      </c>
      <c r="J152" s="164">
        <f>IF(RES_hhdet_tes!J152=0,0,RES_hhdet_tes!J152/0.086*1000000/RES_hhdet_num!J150)</f>
        <v>851.77546024840058</v>
      </c>
      <c r="K152" s="164">
        <f>IF(RES_hhdet_tes!K152=0,0,RES_hhdet_tes!K152/0.086*1000000/RES_hhdet_num!K150)</f>
        <v>833.04398916678645</v>
      </c>
      <c r="L152" s="164">
        <f>IF(RES_hhdet_tes!L152=0,0,RES_hhdet_tes!L152/0.086*1000000/RES_hhdet_num!L150)</f>
        <v>824.35457554099082</v>
      </c>
      <c r="M152" s="164">
        <f>IF(RES_hhdet_tes!M152=0,0,RES_hhdet_tes!M152/0.086*1000000/RES_hhdet_num!M150)</f>
        <v>819.74148060712855</v>
      </c>
      <c r="N152" s="164">
        <f>IF(RES_hhdet_tes!N152=0,0,RES_hhdet_tes!N152/0.086*1000000/RES_hhdet_num!N150)</f>
        <v>833.66647107323661</v>
      </c>
      <c r="O152" s="164">
        <f>IF(RES_hhdet_tes!O152=0,0,RES_hhdet_tes!O152/0.086*1000000/RES_hhdet_num!O150)</f>
        <v>862.6268977601934</v>
      </c>
      <c r="P152" s="164">
        <f>IF(RES_hhdet_tes!P152=0,0,RES_hhdet_tes!P152/0.086*1000000/RES_hhdet_num!P150)</f>
        <v>926.67049748891498</v>
      </c>
      <c r="Q152" s="164">
        <f>IF(RES_hhdet_tes!Q152=0,0,RES_hhdet_tes!Q152/0.086*1000000/RES_hhdet_num!Q150)</f>
        <v>939.9369586417024</v>
      </c>
    </row>
    <row r="153" spans="1:17" ht="12" customHeight="1" x14ac:dyDescent="0.3">
      <c r="A153" s="163" t="s">
        <v>142</v>
      </c>
      <c r="B153" s="162">
        <f>IF(RES_hhdet_tes!B153=0,0,RES_hhdet_tes!B153/0.086*1000000/RES_hhdet_num!B153)</f>
        <v>1926.5837457043658</v>
      </c>
      <c r="C153" s="162">
        <f>IF(RES_hhdet_tes!C153=0,0,RES_hhdet_tes!C153/0.086*1000000/RES_hhdet_num!C153)</f>
        <v>1871.533412356355</v>
      </c>
      <c r="D153" s="162">
        <f>IF(RES_hhdet_tes!D153=0,0,RES_hhdet_tes!D153/0.086*1000000/RES_hhdet_num!D153)</f>
        <v>1871.5055727460992</v>
      </c>
      <c r="E153" s="162">
        <f>IF(RES_hhdet_tes!E153=0,0,RES_hhdet_tes!E153/0.086*1000000/RES_hhdet_num!E153)</f>
        <v>1924.2886904663881</v>
      </c>
      <c r="F153" s="162">
        <f>IF(RES_hhdet_tes!F153=0,0,RES_hhdet_tes!F153/0.086*1000000/RES_hhdet_num!F153)</f>
        <v>1945.0154728552766</v>
      </c>
      <c r="G153" s="162">
        <f>IF(RES_hhdet_tes!G153=0,0,RES_hhdet_tes!G153/0.086*1000000/RES_hhdet_num!G153)</f>
        <v>1946.4280395613644</v>
      </c>
      <c r="H153" s="162">
        <f>IF(RES_hhdet_tes!H153=0,0,RES_hhdet_tes!H153/0.086*1000000/RES_hhdet_num!H153)</f>
        <v>1960.2243870052819</v>
      </c>
      <c r="I153" s="162">
        <f>IF(RES_hhdet_tes!I153=0,0,RES_hhdet_tes!I153/0.086*1000000/RES_hhdet_num!I153)</f>
        <v>1907.2317791967212</v>
      </c>
      <c r="J153" s="162">
        <f>IF(RES_hhdet_tes!J153=0,0,RES_hhdet_tes!J153/0.086*1000000/RES_hhdet_num!J153)</f>
        <v>1900.6342316446401</v>
      </c>
      <c r="K153" s="162">
        <f>IF(RES_hhdet_tes!K153=0,0,RES_hhdet_tes!K153/0.086*1000000/RES_hhdet_num!K153)</f>
        <v>1936.7692966374148</v>
      </c>
      <c r="L153" s="162">
        <f>IF(RES_hhdet_tes!L153=0,0,RES_hhdet_tes!L153/0.086*1000000/RES_hhdet_num!L153)</f>
        <v>2068.5934793016781</v>
      </c>
      <c r="M153" s="162">
        <f>IF(RES_hhdet_tes!M153=0,0,RES_hhdet_tes!M153/0.086*1000000/RES_hhdet_num!M153)</f>
        <v>2025.6048741201705</v>
      </c>
      <c r="N153" s="162">
        <f>IF(RES_hhdet_tes!N153=0,0,RES_hhdet_tes!N153/0.086*1000000/RES_hhdet_num!N153)</f>
        <v>2114.0764447193142</v>
      </c>
      <c r="O153" s="162">
        <f>IF(RES_hhdet_tes!O153=0,0,RES_hhdet_tes!O153/0.086*1000000/RES_hhdet_num!O153)</f>
        <v>2195.171343528134</v>
      </c>
      <c r="P153" s="162">
        <f>IF(RES_hhdet_tes!P153=0,0,RES_hhdet_tes!P153/0.086*1000000/RES_hhdet_num!P153)</f>
        <v>2118.3792174975879</v>
      </c>
      <c r="Q153" s="162">
        <f>IF(RES_hhdet_tes!Q153=0,0,RES_hhdet_tes!Q153/0.086*1000000/RES_hhdet_num!Q153)</f>
        <v>2196.1475628743542</v>
      </c>
    </row>
    <row r="154" spans="1:17" ht="12" customHeight="1" x14ac:dyDescent="0.3">
      <c r="A154" s="161" t="s">
        <v>141</v>
      </c>
      <c r="B154" s="160">
        <f>IF(RES_hhdet_tes!B154=0,0,RES_hhdet_tes!B154/0.086*1000000/RES_hhdet_num!B154)</f>
        <v>1778.2065104649696</v>
      </c>
      <c r="C154" s="160">
        <f>IF(RES_hhdet_tes!C154=0,0,RES_hhdet_tes!C154/0.086*1000000/RES_hhdet_num!C154)</f>
        <v>1719.9506861593297</v>
      </c>
      <c r="D154" s="160">
        <f>IF(RES_hhdet_tes!D154=0,0,RES_hhdet_tes!D154/0.086*1000000/RES_hhdet_num!D154)</f>
        <v>1732.3875198777989</v>
      </c>
      <c r="E154" s="160">
        <f>IF(RES_hhdet_tes!E154=0,0,RES_hhdet_tes!E154/0.086*1000000/RES_hhdet_num!E154)</f>
        <v>1776.0209961096764</v>
      </c>
      <c r="F154" s="160">
        <f>IF(RES_hhdet_tes!F154=0,0,RES_hhdet_tes!F154/0.086*1000000/RES_hhdet_num!F154)</f>
        <v>1761.1817360435243</v>
      </c>
      <c r="G154" s="160">
        <f>IF(RES_hhdet_tes!G154=0,0,RES_hhdet_tes!G154/0.086*1000000/RES_hhdet_num!G154)</f>
        <v>1777.7846183290415</v>
      </c>
      <c r="H154" s="160">
        <f>IF(RES_hhdet_tes!H154=0,0,RES_hhdet_tes!H154/0.086*1000000/RES_hhdet_num!H154)</f>
        <v>1760.8582480206583</v>
      </c>
      <c r="I154" s="160">
        <f>IF(RES_hhdet_tes!I154=0,0,RES_hhdet_tes!I154/0.086*1000000/RES_hhdet_num!I154)</f>
        <v>1755.3444685052184</v>
      </c>
      <c r="J154" s="160">
        <f>IF(RES_hhdet_tes!J154=0,0,RES_hhdet_tes!J154/0.086*1000000/RES_hhdet_num!J154)</f>
        <v>1753.5989649062469</v>
      </c>
      <c r="K154" s="160">
        <f>IF(RES_hhdet_tes!K154=0,0,RES_hhdet_tes!K154/0.086*1000000/RES_hhdet_num!K154)</f>
        <v>1760.9760804954767</v>
      </c>
      <c r="L154" s="160">
        <f>IF(RES_hhdet_tes!L154=0,0,RES_hhdet_tes!L154/0.086*1000000/RES_hhdet_num!L154)</f>
        <v>1768.1399856928526</v>
      </c>
      <c r="M154" s="160">
        <f>IF(RES_hhdet_tes!M154=0,0,RES_hhdet_tes!M154/0.086*1000000/RES_hhdet_num!M154)</f>
        <v>1772.504280195257</v>
      </c>
      <c r="N154" s="160">
        <f>IF(RES_hhdet_tes!N154=0,0,RES_hhdet_tes!N154/0.086*1000000/RES_hhdet_num!N154)</f>
        <v>1779.5269629504894</v>
      </c>
      <c r="O154" s="160">
        <f>IF(RES_hhdet_tes!O154=0,0,RES_hhdet_tes!O154/0.086*1000000/RES_hhdet_num!O154)</f>
        <v>1807.3017639793436</v>
      </c>
      <c r="P154" s="160">
        <f>IF(RES_hhdet_tes!P154=0,0,RES_hhdet_tes!P154/0.086*1000000/RES_hhdet_num!P154)</f>
        <v>1789.4643115793549</v>
      </c>
      <c r="Q154" s="160">
        <f>IF(RES_hhdet_tes!Q154=0,0,RES_hhdet_tes!Q154/0.086*1000000/RES_hhdet_num!Q154)</f>
        <v>1802.7671232432269</v>
      </c>
    </row>
    <row r="155" spans="1:17" ht="12" customHeight="1" x14ac:dyDescent="0.3">
      <c r="A155" s="148" t="s">
        <v>60</v>
      </c>
      <c r="B155" s="156">
        <f>IF(RES_hhdet_tes!B155=0,0,RES_hhdet_tes!B155/0.086*1000000/RES_hhdet_num!B154)</f>
        <v>1189.4235899594403</v>
      </c>
      <c r="C155" s="156">
        <f>IF(RES_hhdet_tes!C155=0,0,RES_hhdet_tes!C155/0.086*1000000/RES_hhdet_num!C154)</f>
        <v>1102.4569803845177</v>
      </c>
      <c r="D155" s="156">
        <f>IF(RES_hhdet_tes!D155=0,0,RES_hhdet_tes!D155/0.086*1000000/RES_hhdet_num!D154)</f>
        <v>1108.5479771429764</v>
      </c>
      <c r="E155" s="156">
        <f>IF(RES_hhdet_tes!E155=0,0,RES_hhdet_tes!E155/0.086*1000000/RES_hhdet_num!E154)</f>
        <v>1142.0267396585059</v>
      </c>
      <c r="F155" s="156">
        <f>IF(RES_hhdet_tes!F155=0,0,RES_hhdet_tes!F155/0.086*1000000/RES_hhdet_num!F154)</f>
        <v>1114.9539491923474</v>
      </c>
      <c r="G155" s="156">
        <f>IF(RES_hhdet_tes!G155=0,0,RES_hhdet_tes!G155/0.086*1000000/RES_hhdet_num!G154)</f>
        <v>1169.6493590491943</v>
      </c>
      <c r="H155" s="156">
        <f>IF(RES_hhdet_tes!H155=0,0,RES_hhdet_tes!H155/0.086*1000000/RES_hhdet_num!H154)</f>
        <v>1117.0906602671553</v>
      </c>
      <c r="I155" s="156">
        <f>IF(RES_hhdet_tes!I155=0,0,RES_hhdet_tes!I155/0.086*1000000/RES_hhdet_num!I154)</f>
        <v>1035.5569560714293</v>
      </c>
      <c r="J155" s="156">
        <f>IF(RES_hhdet_tes!J155=0,0,RES_hhdet_tes!J155/0.086*1000000/RES_hhdet_num!J154)</f>
        <v>992.46886749243708</v>
      </c>
      <c r="K155" s="156">
        <f>IF(RES_hhdet_tes!K155=0,0,RES_hhdet_tes!K155/0.086*1000000/RES_hhdet_num!K154)</f>
        <v>1004.9226487614106</v>
      </c>
      <c r="L155" s="156">
        <f>IF(RES_hhdet_tes!L155=0,0,RES_hhdet_tes!L155/0.086*1000000/RES_hhdet_num!L154)</f>
        <v>1010.2165704103629</v>
      </c>
      <c r="M155" s="156">
        <f>IF(RES_hhdet_tes!M155=0,0,RES_hhdet_tes!M155/0.086*1000000/RES_hhdet_num!M154)</f>
        <v>1056.9576083991738</v>
      </c>
      <c r="N155" s="156">
        <f>IF(RES_hhdet_tes!N155=0,0,RES_hhdet_tes!N155/0.086*1000000/RES_hhdet_num!N154)</f>
        <v>1075.7280112007036</v>
      </c>
      <c r="O155" s="156">
        <f>IF(RES_hhdet_tes!O155=0,0,RES_hhdet_tes!O155/0.086*1000000/RES_hhdet_num!O154)</f>
        <v>1123.3124373754113</v>
      </c>
      <c r="P155" s="156">
        <f>IF(RES_hhdet_tes!P155=0,0,RES_hhdet_tes!P155/0.086*1000000/RES_hhdet_num!P154)</f>
        <v>1113.1054203711503</v>
      </c>
      <c r="Q155" s="156">
        <f>IF(RES_hhdet_tes!Q155=0,0,RES_hhdet_tes!Q155/0.086*1000000/RES_hhdet_num!Q154)</f>
        <v>1131.6717571823583</v>
      </c>
    </row>
    <row r="156" spans="1:17" ht="12" customHeight="1" x14ac:dyDescent="0.3">
      <c r="A156" s="148" t="s">
        <v>59</v>
      </c>
      <c r="B156" s="156">
        <f>IF(RES_hhdet_tes!B156=0,0,RES_hhdet_tes!B156/0.086*1000000/RES_hhdet_num!B154)</f>
        <v>588.78292050552921</v>
      </c>
      <c r="C156" s="156">
        <f>IF(RES_hhdet_tes!C156=0,0,RES_hhdet_tes!C156/0.086*1000000/RES_hhdet_num!C154)</f>
        <v>617.49370577481193</v>
      </c>
      <c r="D156" s="156">
        <f>IF(RES_hhdet_tes!D156=0,0,RES_hhdet_tes!D156/0.086*1000000/RES_hhdet_num!D154)</f>
        <v>623.83954273482243</v>
      </c>
      <c r="E156" s="156">
        <f>IF(RES_hhdet_tes!E156=0,0,RES_hhdet_tes!E156/0.086*1000000/RES_hhdet_num!E154)</f>
        <v>633.99425645117026</v>
      </c>
      <c r="F156" s="156">
        <f>IF(RES_hhdet_tes!F156=0,0,RES_hhdet_tes!F156/0.086*1000000/RES_hhdet_num!F154)</f>
        <v>646.2277868511768</v>
      </c>
      <c r="G156" s="156">
        <f>IF(RES_hhdet_tes!G156=0,0,RES_hhdet_tes!G156/0.086*1000000/RES_hhdet_num!G154)</f>
        <v>608.13525927984711</v>
      </c>
      <c r="H156" s="156">
        <f>IF(RES_hhdet_tes!H156=0,0,RES_hhdet_tes!H156/0.086*1000000/RES_hhdet_num!H154)</f>
        <v>643.76758775350265</v>
      </c>
      <c r="I156" s="156">
        <f>IF(RES_hhdet_tes!I156=0,0,RES_hhdet_tes!I156/0.086*1000000/RES_hhdet_num!I154)</f>
        <v>719.78751243378872</v>
      </c>
      <c r="J156" s="156">
        <f>IF(RES_hhdet_tes!J156=0,0,RES_hhdet_tes!J156/0.086*1000000/RES_hhdet_num!J154)</f>
        <v>761.13009741380984</v>
      </c>
      <c r="K156" s="156">
        <f>IF(RES_hhdet_tes!K156=0,0,RES_hhdet_tes!K156/0.086*1000000/RES_hhdet_num!K154)</f>
        <v>756.05343173406607</v>
      </c>
      <c r="L156" s="156">
        <f>IF(RES_hhdet_tes!L156=0,0,RES_hhdet_tes!L156/0.086*1000000/RES_hhdet_num!L154)</f>
        <v>757.92341528248983</v>
      </c>
      <c r="M156" s="156">
        <f>IF(RES_hhdet_tes!M156=0,0,RES_hhdet_tes!M156/0.086*1000000/RES_hhdet_num!M154)</f>
        <v>715.54667179608316</v>
      </c>
      <c r="N156" s="156">
        <f>IF(RES_hhdet_tes!N156=0,0,RES_hhdet_tes!N156/0.086*1000000/RES_hhdet_num!N154)</f>
        <v>703.7989517497856</v>
      </c>
      <c r="O156" s="156">
        <f>IF(RES_hhdet_tes!O156=0,0,RES_hhdet_tes!O156/0.086*1000000/RES_hhdet_num!O154)</f>
        <v>683.98932660393234</v>
      </c>
      <c r="P156" s="156">
        <f>IF(RES_hhdet_tes!P156=0,0,RES_hhdet_tes!P156/0.086*1000000/RES_hhdet_num!P154)</f>
        <v>676.3588912082048</v>
      </c>
      <c r="Q156" s="156">
        <f>IF(RES_hhdet_tes!Q156=0,0,RES_hhdet_tes!Q156/0.086*1000000/RES_hhdet_num!Q154)</f>
        <v>671.09536606086897</v>
      </c>
    </row>
    <row r="157" spans="1:17" ht="12" customHeight="1" x14ac:dyDescent="0.3">
      <c r="A157" s="158" t="s">
        <v>62</v>
      </c>
      <c r="B157" s="157">
        <f>IF(RES_hhdet_tes!B157=0,0,RES_hhdet_tes!B157/0.086*1000000/RES_hhdet_num!B$143)</f>
        <v>699.91643733347723</v>
      </c>
      <c r="C157" s="157">
        <f>IF(RES_hhdet_tes!C157=0,0,RES_hhdet_tes!C157/0.086*1000000/RES_hhdet_num!C$143)</f>
        <v>697.02925010157253</v>
      </c>
      <c r="D157" s="157">
        <f>IF(RES_hhdet_tes!D157=0,0,RES_hhdet_tes!D157/0.086*1000000/RES_hhdet_num!D$143)</f>
        <v>703.1411221522327</v>
      </c>
      <c r="E157" s="157">
        <f>IF(RES_hhdet_tes!E157=0,0,RES_hhdet_tes!E157/0.086*1000000/RES_hhdet_num!E$143)</f>
        <v>722.07326010280246</v>
      </c>
      <c r="F157" s="157">
        <f>IF(RES_hhdet_tes!F157=0,0,RES_hhdet_tes!F157/0.086*1000000/RES_hhdet_num!F$143)</f>
        <v>730.71465658858108</v>
      </c>
      <c r="G157" s="157">
        <f>IF(RES_hhdet_tes!G157=0,0,RES_hhdet_tes!G157/0.086*1000000/RES_hhdet_num!G$143)</f>
        <v>738.05079771785302</v>
      </c>
      <c r="H157" s="157">
        <f>IF(RES_hhdet_tes!H157=0,0,RES_hhdet_tes!H157/0.086*1000000/RES_hhdet_num!H$143)</f>
        <v>760.68897850323924</v>
      </c>
      <c r="I157" s="157">
        <f>IF(RES_hhdet_tes!I157=0,0,RES_hhdet_tes!I157/0.086*1000000/RES_hhdet_num!I$143)</f>
        <v>760.58359247842054</v>
      </c>
      <c r="J157" s="157">
        <f>IF(RES_hhdet_tes!J157=0,0,RES_hhdet_tes!J157/0.086*1000000/RES_hhdet_num!J$143)</f>
        <v>769.22168055415079</v>
      </c>
      <c r="K157" s="157">
        <f>IF(RES_hhdet_tes!K157=0,0,RES_hhdet_tes!K157/0.086*1000000/RES_hhdet_num!K$143)</f>
        <v>794.15514344323469</v>
      </c>
      <c r="L157" s="157">
        <f>IF(RES_hhdet_tes!L157=0,0,RES_hhdet_tes!L157/0.086*1000000/RES_hhdet_num!L$143)</f>
        <v>830.79877495144717</v>
      </c>
      <c r="M157" s="157">
        <f>IF(RES_hhdet_tes!M157=0,0,RES_hhdet_tes!M157/0.086*1000000/RES_hhdet_num!M$143)</f>
        <v>812.77425706934901</v>
      </c>
      <c r="N157" s="157">
        <f>IF(RES_hhdet_tes!N157=0,0,RES_hhdet_tes!N157/0.086*1000000/RES_hhdet_num!N$143)</f>
        <v>844.20204783135318</v>
      </c>
      <c r="O157" s="157">
        <f>IF(RES_hhdet_tes!O157=0,0,RES_hhdet_tes!O157/0.086*1000000/RES_hhdet_num!O$143)</f>
        <v>870.59418992535802</v>
      </c>
      <c r="P157" s="157">
        <f>IF(RES_hhdet_tes!P157=0,0,RES_hhdet_tes!P157/0.086*1000000/RES_hhdet_num!P$143)</f>
        <v>844.52765434725495</v>
      </c>
      <c r="Q157" s="157">
        <f>IF(RES_hhdet_tes!Q157=0,0,RES_hhdet_tes!Q157/0.086*1000000/RES_hhdet_num!Q$143)</f>
        <v>873.37385239448645</v>
      </c>
    </row>
    <row r="158" spans="1:17" ht="12" customHeight="1" x14ac:dyDescent="0.3">
      <c r="A158" s="23" t="s">
        <v>57</v>
      </c>
      <c r="B158" s="156">
        <f>IF(RES_hhdet_tes!B158=0,0,RES_hhdet_tes!B158/0.086*1000000/RES_hhdet_num!B158)</f>
        <v>651.83768048738671</v>
      </c>
      <c r="C158" s="156">
        <f>IF(RES_hhdet_tes!C158=0,0,RES_hhdet_tes!C158/0.086*1000000/RES_hhdet_num!C158)</f>
        <v>625.78186538996488</v>
      </c>
      <c r="D158" s="156">
        <f>IF(RES_hhdet_tes!D158=0,0,RES_hhdet_tes!D158/0.086*1000000/RES_hhdet_num!D158)</f>
        <v>645.72151889885993</v>
      </c>
      <c r="E158" s="156">
        <f>IF(RES_hhdet_tes!E158=0,0,RES_hhdet_tes!E158/0.086*1000000/RES_hhdet_num!E158)</f>
        <v>649.23461102962347</v>
      </c>
      <c r="F158" s="156">
        <f>IF(RES_hhdet_tes!F158=0,0,RES_hhdet_tes!F158/0.086*1000000/RES_hhdet_num!F158)</f>
        <v>659.37655242627454</v>
      </c>
      <c r="G158" s="156">
        <f>IF(RES_hhdet_tes!G158=0,0,RES_hhdet_tes!G158/0.086*1000000/RES_hhdet_num!G158)</f>
        <v>667.71868447526174</v>
      </c>
      <c r="H158" s="156">
        <f>IF(RES_hhdet_tes!H158=0,0,RES_hhdet_tes!H158/0.086*1000000/RES_hhdet_num!H158)</f>
        <v>673.04633792184757</v>
      </c>
      <c r="I158" s="156">
        <f>IF(RES_hhdet_tes!I158=0,0,RES_hhdet_tes!I158/0.086*1000000/RES_hhdet_num!I158)</f>
        <v>702.84704136573146</v>
      </c>
      <c r="J158" s="156">
        <f>IF(RES_hhdet_tes!J158=0,0,RES_hhdet_tes!J158/0.086*1000000/RES_hhdet_num!J158)</f>
        <v>700.96319746121549</v>
      </c>
      <c r="K158" s="156">
        <f>IF(RES_hhdet_tes!K158=0,0,RES_hhdet_tes!K158/0.086*1000000/RES_hhdet_num!K158)</f>
        <v>704.53115470134242</v>
      </c>
      <c r="L158" s="156">
        <f>IF(RES_hhdet_tes!L158=0,0,RES_hhdet_tes!L158/0.086*1000000/RES_hhdet_num!L158)</f>
        <v>709.24959651029576</v>
      </c>
      <c r="M158" s="156">
        <f>IF(RES_hhdet_tes!M158=0,0,RES_hhdet_tes!M158/0.086*1000000/RES_hhdet_num!M158)</f>
        <v>695.43591462575523</v>
      </c>
      <c r="N158" s="156">
        <f>IF(RES_hhdet_tes!N158=0,0,RES_hhdet_tes!N158/0.086*1000000/RES_hhdet_num!N158)</f>
        <v>701.83476564233854</v>
      </c>
      <c r="O158" s="156">
        <f>IF(RES_hhdet_tes!O158=0,0,RES_hhdet_tes!O158/0.086*1000000/RES_hhdet_num!O158)</f>
        <v>697.41620888143132</v>
      </c>
      <c r="P158" s="156">
        <f>IF(RES_hhdet_tes!P158=0,0,RES_hhdet_tes!P158/0.086*1000000/RES_hhdet_num!P158)</f>
        <v>693.84642826760637</v>
      </c>
      <c r="Q158" s="156">
        <f>IF(RES_hhdet_tes!Q158=0,0,RES_hhdet_tes!Q158/0.086*1000000/RES_hhdet_num!Q158)</f>
        <v>693.69511113671797</v>
      </c>
    </row>
    <row r="159" spans="1:17" ht="12" customHeight="1" x14ac:dyDescent="0.3">
      <c r="A159" s="29" t="s">
        <v>140</v>
      </c>
      <c r="B159" s="57">
        <f>IF(RES_hhdet_tes!B159=0,0,RES_hhdet_tes!B159/0.086*1000000/RES_hhdet_num!B159)</f>
        <v>708.34083920377157</v>
      </c>
      <c r="C159" s="57">
        <f>IF(RES_hhdet_tes!C159=0,0,RES_hhdet_tes!C159/0.086*1000000/RES_hhdet_num!C159)</f>
        <v>709.85617450343182</v>
      </c>
      <c r="D159" s="57">
        <f>IF(RES_hhdet_tes!D159=0,0,RES_hhdet_tes!D159/0.086*1000000/RES_hhdet_num!D159)</f>
        <v>712.89021796908401</v>
      </c>
      <c r="E159" s="57">
        <f>IF(RES_hhdet_tes!E159=0,0,RES_hhdet_tes!E159/0.086*1000000/RES_hhdet_num!E159)</f>
        <v>734.34493975221164</v>
      </c>
      <c r="F159" s="57">
        <f>IF(RES_hhdet_tes!F159=0,0,RES_hhdet_tes!F159/0.086*1000000/RES_hhdet_num!F159)</f>
        <v>743.60910074796971</v>
      </c>
      <c r="G159" s="57">
        <f>IF(RES_hhdet_tes!G159=0,0,RES_hhdet_tes!G159/0.086*1000000/RES_hhdet_num!G159)</f>
        <v>750.02162889600231</v>
      </c>
      <c r="H159" s="57">
        <f>IF(RES_hhdet_tes!H159=0,0,RES_hhdet_tes!H159/0.086*1000000/RES_hhdet_num!H159)</f>
        <v>773.43102662310082</v>
      </c>
      <c r="I159" s="57">
        <f>IF(RES_hhdet_tes!I159=0,0,RES_hhdet_tes!I159/0.086*1000000/RES_hhdet_num!I159)</f>
        <v>768.59663883744906</v>
      </c>
      <c r="J159" s="57">
        <f>IF(RES_hhdet_tes!J159=0,0,RES_hhdet_tes!J159/0.086*1000000/RES_hhdet_num!J159)</f>
        <v>780.0673708517138</v>
      </c>
      <c r="K159" s="57">
        <f>IF(RES_hhdet_tes!K159=0,0,RES_hhdet_tes!K159/0.086*1000000/RES_hhdet_num!K159)</f>
        <v>807.81738263751436</v>
      </c>
      <c r="L159" s="57">
        <f>IF(RES_hhdet_tes!L159=0,0,RES_hhdet_tes!L159/0.086*1000000/RES_hhdet_num!L159)</f>
        <v>851.50929157894006</v>
      </c>
      <c r="M159" s="57">
        <f>IF(RES_hhdet_tes!M159=0,0,RES_hhdet_tes!M159/0.086*1000000/RES_hhdet_num!M159)</f>
        <v>831.25361409562379</v>
      </c>
      <c r="N159" s="57">
        <f>IF(RES_hhdet_tes!N159=0,0,RES_hhdet_tes!N159/0.086*1000000/RES_hhdet_num!N159)</f>
        <v>866.50020270707466</v>
      </c>
      <c r="O159" s="57">
        <f>IF(RES_hhdet_tes!O159=0,0,RES_hhdet_tes!O159/0.086*1000000/RES_hhdet_num!O159)</f>
        <v>898.84344935726438</v>
      </c>
      <c r="P159" s="57">
        <f>IF(RES_hhdet_tes!P159=0,0,RES_hhdet_tes!P159/0.086*1000000/RES_hhdet_num!P159)</f>
        <v>866.56709409163318</v>
      </c>
      <c r="Q159" s="57">
        <f>IF(RES_hhdet_tes!Q159=0,0,RES_hhdet_tes!Q159/0.086*1000000/RES_hhdet_num!Q159)</f>
        <v>898.76533797273214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>
        <f>SUM(B162,B164,B166,B175)</f>
        <v>10690.830650591048</v>
      </c>
      <c r="C161" s="168">
        <f t="shared" ref="C161:Q161" si="24">SUM(C162,C164,C166,C175)</f>
        <v>11274.477858960861</v>
      </c>
      <c r="D161" s="168">
        <f t="shared" si="24"/>
        <v>10943.383729822011</v>
      </c>
      <c r="E161" s="168">
        <f t="shared" si="24"/>
        <v>11351.286919820937</v>
      </c>
      <c r="F161" s="168">
        <f t="shared" si="24"/>
        <v>11356.033393533107</v>
      </c>
      <c r="G161" s="168">
        <f t="shared" si="24"/>
        <v>11025.256219793015</v>
      </c>
      <c r="H161" s="168">
        <f t="shared" si="24"/>
        <v>10870.958309352327</v>
      </c>
      <c r="I161" s="168">
        <f t="shared" si="24"/>
        <v>9988.1742077600866</v>
      </c>
      <c r="J161" s="168">
        <f t="shared" si="24"/>
        <v>10303.151457200569</v>
      </c>
      <c r="K161" s="168">
        <f t="shared" si="24"/>
        <v>9978.960136749336</v>
      </c>
      <c r="L161" s="168">
        <f t="shared" si="24"/>
        <v>11081.457262343511</v>
      </c>
      <c r="M161" s="168">
        <f t="shared" si="24"/>
        <v>9232.383303086357</v>
      </c>
      <c r="N161" s="168">
        <f t="shared" si="24"/>
        <v>10205.491106327852</v>
      </c>
      <c r="O161" s="168">
        <f t="shared" si="24"/>
        <v>10528.097576462131</v>
      </c>
      <c r="P161" s="168">
        <f t="shared" si="24"/>
        <v>8929.7529647913652</v>
      </c>
      <c r="Q161" s="168">
        <f t="shared" si="24"/>
        <v>9407.511929717637</v>
      </c>
    </row>
    <row r="162" spans="1:17" ht="12.9" customHeight="1" x14ac:dyDescent="0.3">
      <c r="A162" s="158" t="s">
        <v>65</v>
      </c>
      <c r="B162" s="157">
        <f t="shared" ref="B162:Q162" si="25">B163</f>
        <v>8425.1927533257258</v>
      </c>
      <c r="C162" s="157">
        <f t="shared" si="25"/>
        <v>8982.564810421738</v>
      </c>
      <c r="D162" s="157">
        <f t="shared" si="25"/>
        <v>8642.9797902259706</v>
      </c>
      <c r="E162" s="157">
        <f t="shared" si="25"/>
        <v>8998.0048519902466</v>
      </c>
      <c r="F162" s="157">
        <f t="shared" si="25"/>
        <v>8992.5390338267953</v>
      </c>
      <c r="G162" s="157">
        <f t="shared" si="25"/>
        <v>8662.3556714454844</v>
      </c>
      <c r="H162" s="157">
        <f t="shared" si="25"/>
        <v>8449.5861179273252</v>
      </c>
      <c r="I162" s="157">
        <f t="shared" si="25"/>
        <v>7584.998289549776</v>
      </c>
      <c r="J162" s="157">
        <f t="shared" si="25"/>
        <v>7877.3402640638706</v>
      </c>
      <c r="K162" s="157">
        <f t="shared" si="25"/>
        <v>7548.7329630880085</v>
      </c>
      <c r="L162" s="157">
        <f t="shared" si="25"/>
        <v>8547.359955935648</v>
      </c>
      <c r="M162" s="157">
        <f t="shared" si="25"/>
        <v>6724.1152919017441</v>
      </c>
      <c r="N162" s="157">
        <f t="shared" si="25"/>
        <v>7584.5989730171032</v>
      </c>
      <c r="O162" s="157">
        <f t="shared" si="25"/>
        <v>7864.5672987382113</v>
      </c>
      <c r="P162" s="157">
        <f t="shared" si="25"/>
        <v>6315.6626192516051</v>
      </c>
      <c r="Q162" s="157">
        <f t="shared" si="25"/>
        <v>6786.209376954389</v>
      </c>
    </row>
    <row r="163" spans="1:17" ht="12" customHeight="1" x14ac:dyDescent="0.3">
      <c r="A163" s="23" t="s">
        <v>60</v>
      </c>
      <c r="B163" s="57">
        <f>IF(RES_hhdet_tes!B163=0,0,RES_hhdet_tes!B163/0.086*1000000/RES_hhdet_num!B$161)</f>
        <v>8425.1927533257258</v>
      </c>
      <c r="C163" s="57">
        <f>IF(RES_hhdet_tes!C163=0,0,RES_hhdet_tes!C163/0.086*1000000/RES_hhdet_num!C$161)</f>
        <v>8982.564810421738</v>
      </c>
      <c r="D163" s="57">
        <f>IF(RES_hhdet_tes!D163=0,0,RES_hhdet_tes!D163/0.086*1000000/RES_hhdet_num!D$161)</f>
        <v>8642.9797902259706</v>
      </c>
      <c r="E163" s="57">
        <f>IF(RES_hhdet_tes!E163=0,0,RES_hhdet_tes!E163/0.086*1000000/RES_hhdet_num!E$161)</f>
        <v>8998.0048519902466</v>
      </c>
      <c r="F163" s="57">
        <f>IF(RES_hhdet_tes!F163=0,0,RES_hhdet_tes!F163/0.086*1000000/RES_hhdet_num!F$161)</f>
        <v>8992.5390338267953</v>
      </c>
      <c r="G163" s="57">
        <f>IF(RES_hhdet_tes!G163=0,0,RES_hhdet_tes!G163/0.086*1000000/RES_hhdet_num!G$161)</f>
        <v>8662.3556714454844</v>
      </c>
      <c r="H163" s="57">
        <f>IF(RES_hhdet_tes!H163=0,0,RES_hhdet_tes!H163/0.086*1000000/RES_hhdet_num!H$161)</f>
        <v>8449.5861179273252</v>
      </c>
      <c r="I163" s="57">
        <f>IF(RES_hhdet_tes!I163=0,0,RES_hhdet_tes!I163/0.086*1000000/RES_hhdet_num!I$161)</f>
        <v>7584.998289549776</v>
      </c>
      <c r="J163" s="57">
        <f>IF(RES_hhdet_tes!J163=0,0,RES_hhdet_tes!J163/0.086*1000000/RES_hhdet_num!J$161)</f>
        <v>7877.3402640638706</v>
      </c>
      <c r="K163" s="57">
        <f>IF(RES_hhdet_tes!K163=0,0,RES_hhdet_tes!K163/0.086*1000000/RES_hhdet_num!K$161)</f>
        <v>7548.7329630880085</v>
      </c>
      <c r="L163" s="57">
        <f>IF(RES_hhdet_tes!L163=0,0,RES_hhdet_tes!L163/0.086*1000000/RES_hhdet_num!L$161)</f>
        <v>8547.359955935648</v>
      </c>
      <c r="M163" s="57">
        <f>IF(RES_hhdet_tes!M163=0,0,RES_hhdet_tes!M163/0.086*1000000/RES_hhdet_num!M$161)</f>
        <v>6724.1152919017441</v>
      </c>
      <c r="N163" s="57">
        <f>IF(RES_hhdet_tes!N163=0,0,RES_hhdet_tes!N163/0.086*1000000/RES_hhdet_num!N$161)</f>
        <v>7584.5989730171032</v>
      </c>
      <c r="O163" s="57">
        <f>IF(RES_hhdet_tes!O163=0,0,RES_hhdet_tes!O163/0.086*1000000/RES_hhdet_num!O$161)</f>
        <v>7864.5672987382113</v>
      </c>
      <c r="P163" s="57">
        <f>IF(RES_hhdet_tes!P163=0,0,RES_hhdet_tes!P163/0.086*1000000/RES_hhdet_num!P$161)</f>
        <v>6315.6626192516051</v>
      </c>
      <c r="Q163" s="57">
        <f>IF(RES_hhdet_tes!Q163=0,0,RES_hhdet_tes!Q163/0.086*1000000/RES_hhdet_num!Q$161)</f>
        <v>6786.209376954389</v>
      </c>
    </row>
    <row r="164" spans="1:17" ht="12.9" customHeight="1" x14ac:dyDescent="0.3">
      <c r="A164" s="158" t="s">
        <v>112</v>
      </c>
      <c r="B164" s="157">
        <f t="shared" ref="B164:Q164" si="26">B165</f>
        <v>27.982255814781102</v>
      </c>
      <c r="C164" s="157">
        <f t="shared" si="26"/>
        <v>29.919521776209884</v>
      </c>
      <c r="D164" s="157">
        <f t="shared" si="26"/>
        <v>31.655581263010717</v>
      </c>
      <c r="E164" s="157">
        <f t="shared" si="26"/>
        <v>33.091208804640139</v>
      </c>
      <c r="F164" s="157">
        <f t="shared" si="26"/>
        <v>35.818863681278764</v>
      </c>
      <c r="G164" s="157">
        <f t="shared" si="26"/>
        <v>38.211867290305477</v>
      </c>
      <c r="H164" s="157">
        <f t="shared" si="26"/>
        <v>44.063769769282999</v>
      </c>
      <c r="I164" s="157">
        <f t="shared" si="26"/>
        <v>49.833282262780742</v>
      </c>
      <c r="J164" s="157">
        <f t="shared" si="26"/>
        <v>58.461958526581611</v>
      </c>
      <c r="K164" s="157">
        <f t="shared" si="26"/>
        <v>67.969279875603831</v>
      </c>
      <c r="L164" s="157">
        <f t="shared" si="26"/>
        <v>76.452792599621645</v>
      </c>
      <c r="M164" s="157">
        <f t="shared" si="26"/>
        <v>77.311224311665967</v>
      </c>
      <c r="N164" s="157">
        <f t="shared" si="26"/>
        <v>80.191247292863466</v>
      </c>
      <c r="O164" s="157">
        <f t="shared" si="26"/>
        <v>82.112263186943252</v>
      </c>
      <c r="P164" s="157">
        <f t="shared" si="26"/>
        <v>84.040362657928057</v>
      </c>
      <c r="Q164" s="157">
        <f t="shared" si="26"/>
        <v>88.153566807248765</v>
      </c>
    </row>
    <row r="165" spans="1:17" ht="12" customHeight="1" x14ac:dyDescent="0.3">
      <c r="A165" s="23" t="s">
        <v>60</v>
      </c>
      <c r="B165" s="156">
        <f>IF(RES_hhdet_tes!B165=0,0,RES_hhdet_tes!B165/0.086*1000000/RES_hhdet_num!B$161)</f>
        <v>27.982255814781102</v>
      </c>
      <c r="C165" s="156">
        <f>IF(RES_hhdet_tes!C165=0,0,RES_hhdet_tes!C165/0.086*1000000/RES_hhdet_num!C$161)</f>
        <v>29.919521776209884</v>
      </c>
      <c r="D165" s="156">
        <f>IF(RES_hhdet_tes!D165=0,0,RES_hhdet_tes!D165/0.086*1000000/RES_hhdet_num!D$161)</f>
        <v>31.655581263010717</v>
      </c>
      <c r="E165" s="156">
        <f>IF(RES_hhdet_tes!E165=0,0,RES_hhdet_tes!E165/0.086*1000000/RES_hhdet_num!E$161)</f>
        <v>33.091208804640139</v>
      </c>
      <c r="F165" s="156">
        <f>IF(RES_hhdet_tes!F165=0,0,RES_hhdet_tes!F165/0.086*1000000/RES_hhdet_num!F$161)</f>
        <v>35.818863681278764</v>
      </c>
      <c r="G165" s="156">
        <f>IF(RES_hhdet_tes!G165=0,0,RES_hhdet_tes!G165/0.086*1000000/RES_hhdet_num!G$161)</f>
        <v>38.211867290305477</v>
      </c>
      <c r="H165" s="156">
        <f>IF(RES_hhdet_tes!H165=0,0,RES_hhdet_tes!H165/0.086*1000000/RES_hhdet_num!H$161)</f>
        <v>44.063769769282999</v>
      </c>
      <c r="I165" s="156">
        <f>IF(RES_hhdet_tes!I165=0,0,RES_hhdet_tes!I165/0.086*1000000/RES_hhdet_num!I$161)</f>
        <v>49.833282262780742</v>
      </c>
      <c r="J165" s="156">
        <f>IF(RES_hhdet_tes!J165=0,0,RES_hhdet_tes!J165/0.086*1000000/RES_hhdet_num!J$161)</f>
        <v>58.461958526581611</v>
      </c>
      <c r="K165" s="156">
        <f>IF(RES_hhdet_tes!K165=0,0,RES_hhdet_tes!K165/0.086*1000000/RES_hhdet_num!K$161)</f>
        <v>67.969279875603831</v>
      </c>
      <c r="L165" s="156">
        <f>IF(RES_hhdet_tes!L165=0,0,RES_hhdet_tes!L165/0.086*1000000/RES_hhdet_num!L$161)</f>
        <v>76.452792599621645</v>
      </c>
      <c r="M165" s="156">
        <f>IF(RES_hhdet_tes!M165=0,0,RES_hhdet_tes!M165/0.086*1000000/RES_hhdet_num!M$161)</f>
        <v>77.311224311665967</v>
      </c>
      <c r="N165" s="156">
        <f>IF(RES_hhdet_tes!N165=0,0,RES_hhdet_tes!N165/0.086*1000000/RES_hhdet_num!N$161)</f>
        <v>80.191247292863466</v>
      </c>
      <c r="O165" s="156">
        <f>IF(RES_hhdet_tes!O165=0,0,RES_hhdet_tes!O165/0.086*1000000/RES_hhdet_num!O$161)</f>
        <v>82.112263186943252</v>
      </c>
      <c r="P165" s="156">
        <f>IF(RES_hhdet_tes!P165=0,0,RES_hhdet_tes!P165/0.086*1000000/RES_hhdet_num!P$161)</f>
        <v>84.040362657928057</v>
      </c>
      <c r="Q165" s="156">
        <f>IF(RES_hhdet_tes!Q165=0,0,RES_hhdet_tes!Q165/0.086*1000000/RES_hhdet_num!Q$161)</f>
        <v>88.153566807248765</v>
      </c>
    </row>
    <row r="166" spans="1:17" ht="12" customHeight="1" x14ac:dyDescent="0.3">
      <c r="A166" s="158" t="s">
        <v>63</v>
      </c>
      <c r="B166" s="157">
        <f>IF(RES_hhdet_tes!B166=0,0,RES_hhdet_tes!B166/0.086*1000000/RES_hhdet_num!B$161)</f>
        <v>1592.729769541728</v>
      </c>
      <c r="C166" s="157">
        <f>IF(RES_hhdet_tes!C166=0,0,RES_hhdet_tes!C166/0.086*1000000/RES_hhdet_num!C$161)</f>
        <v>1613.0119541394638</v>
      </c>
      <c r="D166" s="157">
        <f>IF(RES_hhdet_tes!D166=0,0,RES_hhdet_tes!D166/0.086*1000000/RES_hhdet_num!D$161)</f>
        <v>1615.2628540187798</v>
      </c>
      <c r="E166" s="157">
        <f>IF(RES_hhdet_tes!E166=0,0,RES_hhdet_tes!E166/0.086*1000000/RES_hhdet_num!E$161)</f>
        <v>1653.2181879802501</v>
      </c>
      <c r="F166" s="157">
        <f>IF(RES_hhdet_tes!F166=0,0,RES_hhdet_tes!F166/0.086*1000000/RES_hhdet_num!F$161)</f>
        <v>1660.8522113666638</v>
      </c>
      <c r="G166" s="157">
        <f>IF(RES_hhdet_tes!G166=0,0,RES_hhdet_tes!G166/0.086*1000000/RES_hhdet_num!G$161)</f>
        <v>1654.0046607538061</v>
      </c>
      <c r="H166" s="157">
        <f>IF(RES_hhdet_tes!H166=0,0,RES_hhdet_tes!H166/0.086*1000000/RES_hhdet_num!H$161)</f>
        <v>1692.8357786030749</v>
      </c>
      <c r="I166" s="157">
        <f>IF(RES_hhdet_tes!I166=0,0,RES_hhdet_tes!I166/0.086*1000000/RES_hhdet_num!I$161)</f>
        <v>1663.2981898593009</v>
      </c>
      <c r="J166" s="157">
        <f>IF(RES_hhdet_tes!J166=0,0,RES_hhdet_tes!J166/0.086*1000000/RES_hhdet_num!J$161)</f>
        <v>1672.4476332217434</v>
      </c>
      <c r="K166" s="157">
        <f>IF(RES_hhdet_tes!K166=0,0,RES_hhdet_tes!K166/0.086*1000000/RES_hhdet_num!K$161)</f>
        <v>1662.7907860131254</v>
      </c>
      <c r="L166" s="157">
        <f>IF(RES_hhdet_tes!L166=0,0,RES_hhdet_tes!L166/0.086*1000000/RES_hhdet_num!L$161)</f>
        <v>1732.1128595176283</v>
      </c>
      <c r="M166" s="157">
        <f>IF(RES_hhdet_tes!M166=0,0,RES_hhdet_tes!M166/0.086*1000000/RES_hhdet_num!M$161)</f>
        <v>1721.4780443502623</v>
      </c>
      <c r="N166" s="157">
        <f>IF(RES_hhdet_tes!N166=0,0,RES_hhdet_tes!N166/0.086*1000000/RES_hhdet_num!N$161)</f>
        <v>1803.7338056495389</v>
      </c>
      <c r="O166" s="157">
        <f>IF(RES_hhdet_tes!O166=0,0,RES_hhdet_tes!O166/0.086*1000000/RES_hhdet_num!O$161)</f>
        <v>1832.7615782151743</v>
      </c>
      <c r="P166" s="157">
        <f>IF(RES_hhdet_tes!P166=0,0,RES_hhdet_tes!P166/0.086*1000000/RES_hhdet_num!P$161)</f>
        <v>1800.8964006815449</v>
      </c>
      <c r="Q166" s="157">
        <f>IF(RES_hhdet_tes!Q166=0,0,RES_hhdet_tes!Q166/0.086*1000000/RES_hhdet_num!Q$161)</f>
        <v>1796.8954610439964</v>
      </c>
    </row>
    <row r="167" spans="1:17" ht="12" customHeight="1" x14ac:dyDescent="0.3">
      <c r="A167" s="167" t="s">
        <v>144</v>
      </c>
      <c r="B167" s="132">
        <f>IF(RES_hhdet_tes!B167=0,0,RES_hhdet_tes!B167/0.086*1000000/RES_hhdet_num!B167)</f>
        <v>1334.9420638571385</v>
      </c>
      <c r="C167" s="132">
        <f>IF(RES_hhdet_tes!C167=0,0,RES_hhdet_tes!C167/0.086*1000000/RES_hhdet_num!C167)</f>
        <v>1351.7032946585387</v>
      </c>
      <c r="D167" s="132">
        <f>IF(RES_hhdet_tes!D167=0,0,RES_hhdet_tes!D167/0.086*1000000/RES_hhdet_num!D167)</f>
        <v>1356.5522342744414</v>
      </c>
      <c r="E167" s="132">
        <f>IF(RES_hhdet_tes!E167=0,0,RES_hhdet_tes!E167/0.086*1000000/RES_hhdet_num!E167)</f>
        <v>1373.6501205893971</v>
      </c>
      <c r="F167" s="132">
        <f>IF(RES_hhdet_tes!F167=0,0,RES_hhdet_tes!F167/0.086*1000000/RES_hhdet_num!F167)</f>
        <v>1388.3234956007195</v>
      </c>
      <c r="G167" s="132">
        <f>IF(RES_hhdet_tes!G167=0,0,RES_hhdet_tes!G167/0.086*1000000/RES_hhdet_num!G167)</f>
        <v>1395.4415749762618</v>
      </c>
      <c r="H167" s="132">
        <f>IF(RES_hhdet_tes!H167=0,0,RES_hhdet_tes!H167/0.086*1000000/RES_hhdet_num!H167)</f>
        <v>1400.3995634795979</v>
      </c>
      <c r="I167" s="132">
        <f>IF(RES_hhdet_tes!I167=0,0,RES_hhdet_tes!I167/0.086*1000000/RES_hhdet_num!I167)</f>
        <v>1420.3890340117998</v>
      </c>
      <c r="J167" s="132">
        <f>IF(RES_hhdet_tes!J167=0,0,RES_hhdet_tes!J167/0.086*1000000/RES_hhdet_num!J167)</f>
        <v>1440.1549296549424</v>
      </c>
      <c r="K167" s="132">
        <f>IF(RES_hhdet_tes!K167=0,0,RES_hhdet_tes!K167/0.086*1000000/RES_hhdet_num!K167)</f>
        <v>1460.0437842010338</v>
      </c>
      <c r="L167" s="132">
        <f>IF(RES_hhdet_tes!L167=0,0,RES_hhdet_tes!L167/0.086*1000000/RES_hhdet_num!L167)</f>
        <v>1478.6811248223894</v>
      </c>
      <c r="M167" s="132">
        <f>IF(RES_hhdet_tes!M167=0,0,RES_hhdet_tes!M167/0.086*1000000/RES_hhdet_num!M167)</f>
        <v>1459.4162378852582</v>
      </c>
      <c r="N167" s="132">
        <f>IF(RES_hhdet_tes!N167=0,0,RES_hhdet_tes!N167/0.086*1000000/RES_hhdet_num!N167)</f>
        <v>1508.705956205559</v>
      </c>
      <c r="O167" s="132">
        <f>IF(RES_hhdet_tes!O167=0,0,RES_hhdet_tes!O167/0.086*1000000/RES_hhdet_num!O167)</f>
        <v>1524.1053378359093</v>
      </c>
      <c r="P167" s="132">
        <f>IF(RES_hhdet_tes!P167=0,0,RES_hhdet_tes!P167/0.086*1000000/RES_hhdet_num!P167)</f>
        <v>1521.8107136593553</v>
      </c>
      <c r="Q167" s="132">
        <f>IF(RES_hhdet_tes!Q167=0,0,RES_hhdet_tes!Q167/0.086*1000000/RES_hhdet_num!Q167)</f>
        <v>1491.2395163761814</v>
      </c>
    </row>
    <row r="168" spans="1:17" ht="12" customHeight="1" x14ac:dyDescent="0.3">
      <c r="A168" s="167" t="s">
        <v>143</v>
      </c>
      <c r="B168" s="132">
        <f>IF(RES_hhdet_tes!B168=0,0,RES_hhdet_tes!B168/0.086*1000000/RES_hhdet_num!B168)</f>
        <v>1371.6166649275119</v>
      </c>
      <c r="C168" s="132">
        <f>IF(RES_hhdet_tes!C168=0,0,RES_hhdet_tes!C168/0.086*1000000/RES_hhdet_num!C168)</f>
        <v>1373.066770085298</v>
      </c>
      <c r="D168" s="132">
        <f>IF(RES_hhdet_tes!D168=0,0,RES_hhdet_tes!D168/0.086*1000000/RES_hhdet_num!D168)</f>
        <v>1385.3066036748157</v>
      </c>
      <c r="E168" s="132">
        <f>IF(RES_hhdet_tes!E168=0,0,RES_hhdet_tes!E168/0.086*1000000/RES_hhdet_num!E168)</f>
        <v>1412.6094927793122</v>
      </c>
      <c r="F168" s="132">
        <f>IF(RES_hhdet_tes!F168=0,0,RES_hhdet_tes!F168/0.086*1000000/RES_hhdet_num!F168)</f>
        <v>1423.6563459532649</v>
      </c>
      <c r="G168" s="132">
        <f>IF(RES_hhdet_tes!G168=0,0,RES_hhdet_tes!G168/0.086*1000000/RES_hhdet_num!G168)</f>
        <v>1431.4230432553886</v>
      </c>
      <c r="H168" s="132">
        <f>IF(RES_hhdet_tes!H168=0,0,RES_hhdet_tes!H168/0.086*1000000/RES_hhdet_num!H168)</f>
        <v>1422.2382347510747</v>
      </c>
      <c r="I168" s="132">
        <f>IF(RES_hhdet_tes!I168=0,0,RES_hhdet_tes!I168/0.086*1000000/RES_hhdet_num!I168)</f>
        <v>1412.4092289205169</v>
      </c>
      <c r="J168" s="132">
        <f>IF(RES_hhdet_tes!J168=0,0,RES_hhdet_tes!J168/0.086*1000000/RES_hhdet_num!J168)</f>
        <v>1406.8703143600712</v>
      </c>
      <c r="K168" s="132">
        <f>IF(RES_hhdet_tes!K168=0,0,RES_hhdet_tes!K168/0.086*1000000/RES_hhdet_num!K168)</f>
        <v>1425.8818721414409</v>
      </c>
      <c r="L168" s="132">
        <f>IF(RES_hhdet_tes!L168=0,0,RES_hhdet_tes!L168/0.086*1000000/RES_hhdet_num!L168)</f>
        <v>1445.9072534275776</v>
      </c>
      <c r="M168" s="132">
        <f>IF(RES_hhdet_tes!M168=0,0,RES_hhdet_tes!M168/0.086*1000000/RES_hhdet_num!M168)</f>
        <v>1445.3033572612128</v>
      </c>
      <c r="N168" s="132">
        <f>IF(RES_hhdet_tes!N168=0,0,RES_hhdet_tes!N168/0.086*1000000/RES_hhdet_num!N168)</f>
        <v>1459.4509267435635</v>
      </c>
      <c r="O168" s="132">
        <f>IF(RES_hhdet_tes!O168=0,0,RES_hhdet_tes!O168/0.086*1000000/RES_hhdet_num!O168)</f>
        <v>1479.5107470139758</v>
      </c>
      <c r="P168" s="132">
        <f>IF(RES_hhdet_tes!P168=0,0,RES_hhdet_tes!P168/0.086*1000000/RES_hhdet_num!P168)</f>
        <v>1468.1187213122548</v>
      </c>
      <c r="Q168" s="132">
        <f>IF(RES_hhdet_tes!Q168=0,0,RES_hhdet_tes!Q168/0.086*1000000/RES_hhdet_num!Q168)</f>
        <v>1432.0038200533768</v>
      </c>
    </row>
    <row r="169" spans="1:17" ht="12" customHeight="1" x14ac:dyDescent="0.3">
      <c r="A169" s="166" t="s">
        <v>57</v>
      </c>
      <c r="B169" s="165">
        <f>IF(RES_hhdet_tes!B169=0,0,RES_hhdet_tes!B169/0.086*1000000/RES_hhdet_num!B168)</f>
        <v>684.74240249601905</v>
      </c>
      <c r="C169" s="165">
        <f>IF(RES_hhdet_tes!C169=0,0,RES_hhdet_tes!C169/0.086*1000000/RES_hhdet_num!C168)</f>
        <v>699.95551689255001</v>
      </c>
      <c r="D169" s="165">
        <f>IF(RES_hhdet_tes!D169=0,0,RES_hhdet_tes!D169/0.086*1000000/RES_hhdet_num!D168)</f>
        <v>710.73497677469584</v>
      </c>
      <c r="E169" s="165">
        <f>IF(RES_hhdet_tes!E169=0,0,RES_hhdet_tes!E169/0.086*1000000/RES_hhdet_num!E168)</f>
        <v>744.42853648402024</v>
      </c>
      <c r="F169" s="165">
        <f>IF(RES_hhdet_tes!F169=0,0,RES_hhdet_tes!F169/0.086*1000000/RES_hhdet_num!F168)</f>
        <v>734.95852699971283</v>
      </c>
      <c r="G169" s="165">
        <f>IF(RES_hhdet_tes!G169=0,0,RES_hhdet_tes!G169/0.086*1000000/RES_hhdet_num!G168)</f>
        <v>755.97230643134969</v>
      </c>
      <c r="H169" s="165">
        <f>IF(RES_hhdet_tes!H169=0,0,RES_hhdet_tes!H169/0.086*1000000/RES_hhdet_num!H168)</f>
        <v>739.16870127917366</v>
      </c>
      <c r="I169" s="165">
        <f>IF(RES_hhdet_tes!I169=0,0,RES_hhdet_tes!I169/0.086*1000000/RES_hhdet_num!I168)</f>
        <v>708.86799771894653</v>
      </c>
      <c r="J169" s="165">
        <f>IF(RES_hhdet_tes!J169=0,0,RES_hhdet_tes!J169/0.086*1000000/RES_hhdet_num!J168)</f>
        <v>716.84495167751948</v>
      </c>
      <c r="K169" s="165">
        <f>IF(RES_hhdet_tes!K169=0,0,RES_hhdet_tes!K169/0.086*1000000/RES_hhdet_num!K168)</f>
        <v>754.46151277514514</v>
      </c>
      <c r="L169" s="165">
        <f>IF(RES_hhdet_tes!L169=0,0,RES_hhdet_tes!L169/0.086*1000000/RES_hhdet_num!L168)</f>
        <v>772.99663217316561</v>
      </c>
      <c r="M169" s="165">
        <f>IF(RES_hhdet_tes!M169=0,0,RES_hhdet_tes!M169/0.086*1000000/RES_hhdet_num!M168)</f>
        <v>788.71153489973813</v>
      </c>
      <c r="N169" s="165">
        <f>IF(RES_hhdet_tes!N169=0,0,RES_hhdet_tes!N169/0.086*1000000/RES_hhdet_num!N168)</f>
        <v>786.31380629889031</v>
      </c>
      <c r="O169" s="165">
        <f>IF(RES_hhdet_tes!O169=0,0,RES_hhdet_tes!O169/0.086*1000000/RES_hhdet_num!O168)</f>
        <v>811.40593014281455</v>
      </c>
      <c r="P169" s="165">
        <f>IF(RES_hhdet_tes!P169=0,0,RES_hhdet_tes!P169/0.086*1000000/RES_hhdet_num!P168)</f>
        <v>775.81970581201972</v>
      </c>
      <c r="Q169" s="165">
        <f>IF(RES_hhdet_tes!Q169=0,0,RES_hhdet_tes!Q169/0.086*1000000/RES_hhdet_num!Q168)</f>
        <v>704.08965858933038</v>
      </c>
    </row>
    <row r="170" spans="1:17" ht="12" customHeight="1" x14ac:dyDescent="0.3">
      <c r="A170" s="147" t="s">
        <v>59</v>
      </c>
      <c r="B170" s="164">
        <f>IF(RES_hhdet_tes!B170=0,0,RES_hhdet_tes!B170/0.086*1000000/RES_hhdet_num!B168)</f>
        <v>686.87426243149287</v>
      </c>
      <c r="C170" s="164">
        <f>IF(RES_hhdet_tes!C170=0,0,RES_hhdet_tes!C170/0.086*1000000/RES_hhdet_num!C168)</f>
        <v>673.11125319274788</v>
      </c>
      <c r="D170" s="164">
        <f>IF(RES_hhdet_tes!D170=0,0,RES_hhdet_tes!D170/0.086*1000000/RES_hhdet_num!D168)</f>
        <v>674.57162690011978</v>
      </c>
      <c r="E170" s="164">
        <f>IF(RES_hhdet_tes!E170=0,0,RES_hhdet_tes!E170/0.086*1000000/RES_hhdet_num!E168)</f>
        <v>668.18095629529194</v>
      </c>
      <c r="F170" s="164">
        <f>IF(RES_hhdet_tes!F170=0,0,RES_hhdet_tes!F170/0.086*1000000/RES_hhdet_num!F168)</f>
        <v>688.69781895355243</v>
      </c>
      <c r="G170" s="164">
        <f>IF(RES_hhdet_tes!G170=0,0,RES_hhdet_tes!G170/0.086*1000000/RES_hhdet_num!G168)</f>
        <v>675.45073682403904</v>
      </c>
      <c r="H170" s="164">
        <f>IF(RES_hhdet_tes!H170=0,0,RES_hhdet_tes!H170/0.086*1000000/RES_hhdet_num!H168)</f>
        <v>683.06953347190097</v>
      </c>
      <c r="I170" s="164">
        <f>IF(RES_hhdet_tes!I170=0,0,RES_hhdet_tes!I170/0.086*1000000/RES_hhdet_num!I168)</f>
        <v>703.54123120157044</v>
      </c>
      <c r="J170" s="164">
        <f>IF(RES_hhdet_tes!J170=0,0,RES_hhdet_tes!J170/0.086*1000000/RES_hhdet_num!J168)</f>
        <v>690.02536268255199</v>
      </c>
      <c r="K170" s="164">
        <f>IF(RES_hhdet_tes!K170=0,0,RES_hhdet_tes!K170/0.086*1000000/RES_hhdet_num!K168)</f>
        <v>671.42035936629577</v>
      </c>
      <c r="L170" s="164">
        <f>IF(RES_hhdet_tes!L170=0,0,RES_hhdet_tes!L170/0.086*1000000/RES_hhdet_num!L168)</f>
        <v>672.91062125441181</v>
      </c>
      <c r="M170" s="164">
        <f>IF(RES_hhdet_tes!M170=0,0,RES_hhdet_tes!M170/0.086*1000000/RES_hhdet_num!M168)</f>
        <v>656.59182236147456</v>
      </c>
      <c r="N170" s="164">
        <f>IF(RES_hhdet_tes!N170=0,0,RES_hhdet_tes!N170/0.086*1000000/RES_hhdet_num!N168)</f>
        <v>673.13712044467354</v>
      </c>
      <c r="O170" s="164">
        <f>IF(RES_hhdet_tes!O170=0,0,RES_hhdet_tes!O170/0.086*1000000/RES_hhdet_num!O168)</f>
        <v>668.10481687116123</v>
      </c>
      <c r="P170" s="164">
        <f>IF(RES_hhdet_tes!P170=0,0,RES_hhdet_tes!P170/0.086*1000000/RES_hhdet_num!P168)</f>
        <v>692.2990155002351</v>
      </c>
      <c r="Q170" s="164">
        <f>IF(RES_hhdet_tes!Q170=0,0,RES_hhdet_tes!Q170/0.086*1000000/RES_hhdet_num!Q168)</f>
        <v>727.91416146404651</v>
      </c>
    </row>
    <row r="171" spans="1:17" ht="12" customHeight="1" x14ac:dyDescent="0.3">
      <c r="A171" s="163" t="s">
        <v>142</v>
      </c>
      <c r="B171" s="162">
        <f>IF(RES_hhdet_tes!B171=0,0,RES_hhdet_tes!B171/0.086*1000000/RES_hhdet_num!B171)</f>
        <v>1749.8760871798395</v>
      </c>
      <c r="C171" s="162">
        <f>IF(RES_hhdet_tes!C171=0,0,RES_hhdet_tes!C171/0.086*1000000/RES_hhdet_num!C171)</f>
        <v>1768.0574777392258</v>
      </c>
      <c r="D171" s="162">
        <f>IF(RES_hhdet_tes!D171=0,0,RES_hhdet_tes!D171/0.086*1000000/RES_hhdet_num!D171)</f>
        <v>1766.6460890050059</v>
      </c>
      <c r="E171" s="162">
        <f>IF(RES_hhdet_tes!E171=0,0,RES_hhdet_tes!E171/0.086*1000000/RES_hhdet_num!E171)</f>
        <v>1819.2198044520144</v>
      </c>
      <c r="F171" s="162">
        <f>IF(RES_hhdet_tes!F171=0,0,RES_hhdet_tes!F171/0.086*1000000/RES_hhdet_num!F171)</f>
        <v>1828.8840769311796</v>
      </c>
      <c r="G171" s="162">
        <f>IF(RES_hhdet_tes!G171=0,0,RES_hhdet_tes!G171/0.086*1000000/RES_hhdet_num!G171)</f>
        <v>1806.5438922902613</v>
      </c>
      <c r="H171" s="162">
        <f>IF(RES_hhdet_tes!H171=0,0,RES_hhdet_tes!H171/0.086*1000000/RES_hhdet_num!H171)</f>
        <v>1857.0172122976755</v>
      </c>
      <c r="I171" s="162">
        <f>IF(RES_hhdet_tes!I171=0,0,RES_hhdet_tes!I171/0.086*1000000/RES_hhdet_num!I171)</f>
        <v>1790.2161972219692</v>
      </c>
      <c r="J171" s="162">
        <f>IF(RES_hhdet_tes!J171=0,0,RES_hhdet_tes!J171/0.086*1000000/RES_hhdet_num!J171)</f>
        <v>1790.2844066333571</v>
      </c>
      <c r="K171" s="162">
        <f>IF(RES_hhdet_tes!K171=0,0,RES_hhdet_tes!K171/0.086*1000000/RES_hhdet_num!K171)</f>
        <v>1764.1859738488172</v>
      </c>
      <c r="L171" s="162">
        <f>IF(RES_hhdet_tes!L171=0,0,RES_hhdet_tes!L171/0.086*1000000/RES_hhdet_num!L171)</f>
        <v>1874.4937584435345</v>
      </c>
      <c r="M171" s="162">
        <f>IF(RES_hhdet_tes!M171=0,0,RES_hhdet_tes!M171/0.086*1000000/RES_hhdet_num!M171)</f>
        <v>1838.2953376203734</v>
      </c>
      <c r="N171" s="162">
        <f>IF(RES_hhdet_tes!N171=0,0,RES_hhdet_tes!N171/0.086*1000000/RES_hhdet_num!N171)</f>
        <v>1938.0936401368592</v>
      </c>
      <c r="O171" s="162">
        <f>IF(RES_hhdet_tes!O171=0,0,RES_hhdet_tes!O171/0.086*1000000/RES_hhdet_num!O171)</f>
        <v>1973.8999806406607</v>
      </c>
      <c r="P171" s="162">
        <f>IF(RES_hhdet_tes!P171=0,0,RES_hhdet_tes!P171/0.086*1000000/RES_hhdet_num!P171)</f>
        <v>1908.5467313222625</v>
      </c>
      <c r="Q171" s="162">
        <f>IF(RES_hhdet_tes!Q171=0,0,RES_hhdet_tes!Q171/0.086*1000000/RES_hhdet_num!Q171)</f>
        <v>1910.7323933250996</v>
      </c>
    </row>
    <row r="172" spans="1:17" ht="12" customHeight="1" x14ac:dyDescent="0.3">
      <c r="A172" s="161" t="s">
        <v>141</v>
      </c>
      <c r="B172" s="160">
        <f>IF(RES_hhdet_tes!B172=0,0,RES_hhdet_tes!B172/0.086*1000000/RES_hhdet_num!B172)</f>
        <v>1710.7757303376593</v>
      </c>
      <c r="C172" s="160">
        <f>IF(RES_hhdet_tes!C172=0,0,RES_hhdet_tes!C172/0.086*1000000/RES_hhdet_num!C172)</f>
        <v>1723.001101313911</v>
      </c>
      <c r="D172" s="160">
        <f>IF(RES_hhdet_tes!D172=0,0,RES_hhdet_tes!D172/0.086*1000000/RES_hhdet_num!D172)</f>
        <v>1716.3161590960226</v>
      </c>
      <c r="E172" s="160">
        <f>IF(RES_hhdet_tes!E172=0,0,RES_hhdet_tes!E172/0.086*1000000/RES_hhdet_num!E172)</f>
        <v>1756.9897832000279</v>
      </c>
      <c r="F172" s="160">
        <f>IF(RES_hhdet_tes!F172=0,0,RES_hhdet_tes!F172/0.086*1000000/RES_hhdet_num!F172)</f>
        <v>1745.7192919362305</v>
      </c>
      <c r="G172" s="160">
        <f>IF(RES_hhdet_tes!G172=0,0,RES_hhdet_tes!G172/0.086*1000000/RES_hhdet_num!G172)</f>
        <v>1742.6788225051077</v>
      </c>
      <c r="H172" s="160">
        <f>IF(RES_hhdet_tes!H172=0,0,RES_hhdet_tes!H172/0.086*1000000/RES_hhdet_num!H172)</f>
        <v>1775.2722642063266</v>
      </c>
      <c r="I172" s="160">
        <f>IF(RES_hhdet_tes!I172=0,0,RES_hhdet_tes!I172/0.086*1000000/RES_hhdet_num!I172)</f>
        <v>1689.3408014223951</v>
      </c>
      <c r="J172" s="160">
        <f>IF(RES_hhdet_tes!J172=0,0,RES_hhdet_tes!J172/0.086*1000000/RES_hhdet_num!J172)</f>
        <v>1692.890674806423</v>
      </c>
      <c r="K172" s="160">
        <f>IF(RES_hhdet_tes!K172=0,0,RES_hhdet_tes!K172/0.086*1000000/RES_hhdet_num!K172)</f>
        <v>1671.8869194150416</v>
      </c>
      <c r="L172" s="160">
        <f>IF(RES_hhdet_tes!L172=0,0,RES_hhdet_tes!L172/0.086*1000000/RES_hhdet_num!L172)</f>
        <v>1680.5015930496727</v>
      </c>
      <c r="M172" s="160">
        <f>IF(RES_hhdet_tes!M172=0,0,RES_hhdet_tes!M172/0.086*1000000/RES_hhdet_num!M172)</f>
        <v>1716.0279225711611</v>
      </c>
      <c r="N172" s="160">
        <f>IF(RES_hhdet_tes!N172=0,0,RES_hhdet_tes!N172/0.086*1000000/RES_hhdet_num!N172)</f>
        <v>1730.0304220759742</v>
      </c>
      <c r="O172" s="160">
        <f>IF(RES_hhdet_tes!O172=0,0,RES_hhdet_tes!O172/0.086*1000000/RES_hhdet_num!O172)</f>
        <v>1744.9829955080465</v>
      </c>
      <c r="P172" s="160">
        <f>IF(RES_hhdet_tes!P172=0,0,RES_hhdet_tes!P172/0.086*1000000/RES_hhdet_num!P172)</f>
        <v>1718.5354985112931</v>
      </c>
      <c r="Q172" s="160">
        <f>IF(RES_hhdet_tes!Q172=0,0,RES_hhdet_tes!Q172/0.086*1000000/RES_hhdet_num!Q172)</f>
        <v>1706.3289660328626</v>
      </c>
    </row>
    <row r="173" spans="1:17" ht="12" customHeight="1" x14ac:dyDescent="0.3">
      <c r="A173" s="148" t="s">
        <v>60</v>
      </c>
      <c r="B173" s="156">
        <f>IF(RES_hhdet_tes!B173=0,0,RES_hhdet_tes!B173/0.086*1000000/RES_hhdet_num!B172)</f>
        <v>1187.9239098366982</v>
      </c>
      <c r="C173" s="156">
        <f>IF(RES_hhdet_tes!C173=0,0,RES_hhdet_tes!C173/0.086*1000000/RES_hhdet_num!C172)</f>
        <v>1190.6388461375129</v>
      </c>
      <c r="D173" s="156">
        <f>IF(RES_hhdet_tes!D173=0,0,RES_hhdet_tes!D173/0.086*1000000/RES_hhdet_num!D172)</f>
        <v>1180.3447352061867</v>
      </c>
      <c r="E173" s="156">
        <f>IF(RES_hhdet_tes!E173=0,0,RES_hhdet_tes!E173/0.086*1000000/RES_hhdet_num!E172)</f>
        <v>1225.9360025933011</v>
      </c>
      <c r="F173" s="156">
        <f>IF(RES_hhdet_tes!F173=0,0,RES_hhdet_tes!F173/0.086*1000000/RES_hhdet_num!F172)</f>
        <v>1206.9718655099266</v>
      </c>
      <c r="G173" s="156">
        <f>IF(RES_hhdet_tes!G173=0,0,RES_hhdet_tes!G173/0.086*1000000/RES_hhdet_num!G172)</f>
        <v>1211.737692251319</v>
      </c>
      <c r="H173" s="156">
        <f>IF(RES_hhdet_tes!H173=0,0,RES_hhdet_tes!H173/0.086*1000000/RES_hhdet_num!H172)</f>
        <v>1228.0053175609048</v>
      </c>
      <c r="I173" s="156">
        <f>IF(RES_hhdet_tes!I173=0,0,RES_hhdet_tes!I173/0.086*1000000/RES_hhdet_num!I172)</f>
        <v>1125.9707877413505</v>
      </c>
      <c r="J173" s="156">
        <f>IF(RES_hhdet_tes!J173=0,0,RES_hhdet_tes!J173/0.086*1000000/RES_hhdet_num!J172)</f>
        <v>1142.9747526541921</v>
      </c>
      <c r="K173" s="156">
        <f>IF(RES_hhdet_tes!K173=0,0,RES_hhdet_tes!K173/0.086*1000000/RES_hhdet_num!K172)</f>
        <v>1113.9471617714787</v>
      </c>
      <c r="L173" s="156">
        <f>IF(RES_hhdet_tes!L173=0,0,RES_hhdet_tes!L173/0.086*1000000/RES_hhdet_num!L172)</f>
        <v>1105.4413905705339</v>
      </c>
      <c r="M173" s="156">
        <f>IF(RES_hhdet_tes!M173=0,0,RES_hhdet_tes!M173/0.086*1000000/RES_hhdet_num!M172)</f>
        <v>1153.8475437625459</v>
      </c>
      <c r="N173" s="156">
        <f>IF(RES_hhdet_tes!N173=0,0,RES_hhdet_tes!N173/0.086*1000000/RES_hhdet_num!N172)</f>
        <v>1165.3121173042437</v>
      </c>
      <c r="O173" s="156">
        <f>IF(RES_hhdet_tes!O173=0,0,RES_hhdet_tes!O173/0.086*1000000/RES_hhdet_num!O172)</f>
        <v>1186.2089216696525</v>
      </c>
      <c r="P173" s="156">
        <f>IF(RES_hhdet_tes!P173=0,0,RES_hhdet_tes!P173/0.086*1000000/RES_hhdet_num!P172)</f>
        <v>1151.0078599719941</v>
      </c>
      <c r="Q173" s="156">
        <f>IF(RES_hhdet_tes!Q173=0,0,RES_hhdet_tes!Q173/0.086*1000000/RES_hhdet_num!Q172)</f>
        <v>1149.810799864232</v>
      </c>
    </row>
    <row r="174" spans="1:17" ht="12" customHeight="1" x14ac:dyDescent="0.3">
      <c r="A174" s="159" t="s">
        <v>59</v>
      </c>
      <c r="B174" s="57">
        <f>IF(RES_hhdet_tes!B174=0,0,RES_hhdet_tes!B174/0.086*1000000/RES_hhdet_num!B172)</f>
        <v>522.85182050096148</v>
      </c>
      <c r="C174" s="57">
        <f>IF(RES_hhdet_tes!C174=0,0,RES_hhdet_tes!C174/0.086*1000000/RES_hhdet_num!C172)</f>
        <v>532.36225517639832</v>
      </c>
      <c r="D174" s="57">
        <f>IF(RES_hhdet_tes!D174=0,0,RES_hhdet_tes!D174/0.086*1000000/RES_hhdet_num!D172)</f>
        <v>535.97142388983616</v>
      </c>
      <c r="E174" s="57">
        <f>IF(RES_hhdet_tes!E174=0,0,RES_hhdet_tes!E174/0.086*1000000/RES_hhdet_num!E172)</f>
        <v>531.05378060672695</v>
      </c>
      <c r="F174" s="57">
        <f>IF(RES_hhdet_tes!F174=0,0,RES_hhdet_tes!F174/0.086*1000000/RES_hhdet_num!F172)</f>
        <v>538.7474264263036</v>
      </c>
      <c r="G174" s="57">
        <f>IF(RES_hhdet_tes!G174=0,0,RES_hhdet_tes!G174/0.086*1000000/RES_hhdet_num!G172)</f>
        <v>530.94113025378874</v>
      </c>
      <c r="H174" s="57">
        <f>IF(RES_hhdet_tes!H174=0,0,RES_hhdet_tes!H174/0.086*1000000/RES_hhdet_num!H172)</f>
        <v>547.26694664542197</v>
      </c>
      <c r="I174" s="57">
        <f>IF(RES_hhdet_tes!I174=0,0,RES_hhdet_tes!I174/0.086*1000000/RES_hhdet_num!I172)</f>
        <v>563.37001368104472</v>
      </c>
      <c r="J174" s="57">
        <f>IF(RES_hhdet_tes!J174=0,0,RES_hhdet_tes!J174/0.086*1000000/RES_hhdet_num!J172)</f>
        <v>549.91592215223113</v>
      </c>
      <c r="K174" s="57">
        <f>IF(RES_hhdet_tes!K174=0,0,RES_hhdet_tes!K174/0.086*1000000/RES_hhdet_num!K172)</f>
        <v>557.9397576435631</v>
      </c>
      <c r="L174" s="57">
        <f>IF(RES_hhdet_tes!L174=0,0,RES_hhdet_tes!L174/0.086*1000000/RES_hhdet_num!L172)</f>
        <v>575.06020247913852</v>
      </c>
      <c r="M174" s="57">
        <f>IF(RES_hhdet_tes!M174=0,0,RES_hhdet_tes!M174/0.086*1000000/RES_hhdet_num!M172)</f>
        <v>562.18037880861505</v>
      </c>
      <c r="N174" s="57">
        <f>IF(RES_hhdet_tes!N174=0,0,RES_hhdet_tes!N174/0.086*1000000/RES_hhdet_num!N172)</f>
        <v>564.71830477173046</v>
      </c>
      <c r="O174" s="57">
        <f>IF(RES_hhdet_tes!O174=0,0,RES_hhdet_tes!O174/0.086*1000000/RES_hhdet_num!O172)</f>
        <v>558.77407383839409</v>
      </c>
      <c r="P174" s="57">
        <f>IF(RES_hhdet_tes!P174=0,0,RES_hhdet_tes!P174/0.086*1000000/RES_hhdet_num!P172)</f>
        <v>567.52763853929901</v>
      </c>
      <c r="Q174" s="57">
        <f>IF(RES_hhdet_tes!Q174=0,0,RES_hhdet_tes!Q174/0.086*1000000/RES_hhdet_num!Q172)</f>
        <v>556.51816616863061</v>
      </c>
    </row>
    <row r="175" spans="1:17" ht="12" customHeight="1" x14ac:dyDescent="0.3">
      <c r="A175" s="158" t="s">
        <v>62</v>
      </c>
      <c r="B175" s="157">
        <f>IF(RES_hhdet_tes!B175=0,0,RES_hhdet_tes!B175/0.086*1000000/RES_hhdet_num!B$161)</f>
        <v>644.92587190881443</v>
      </c>
      <c r="C175" s="157">
        <f>IF(RES_hhdet_tes!C175=0,0,RES_hhdet_tes!C175/0.086*1000000/RES_hhdet_num!C$161)</f>
        <v>648.98157262344955</v>
      </c>
      <c r="D175" s="157">
        <f>IF(RES_hhdet_tes!D175=0,0,RES_hhdet_tes!D175/0.086*1000000/RES_hhdet_num!D$161)</f>
        <v>653.48550431425144</v>
      </c>
      <c r="E175" s="157">
        <f>IF(RES_hhdet_tes!E175=0,0,RES_hhdet_tes!E175/0.086*1000000/RES_hhdet_num!E$161)</f>
        <v>666.97267104579976</v>
      </c>
      <c r="F175" s="157">
        <f>IF(RES_hhdet_tes!F175=0,0,RES_hhdet_tes!F175/0.086*1000000/RES_hhdet_num!F$161)</f>
        <v>666.82328465836895</v>
      </c>
      <c r="G175" s="157">
        <f>IF(RES_hhdet_tes!G175=0,0,RES_hhdet_tes!G175/0.086*1000000/RES_hhdet_num!G$161)</f>
        <v>670.68402030341872</v>
      </c>
      <c r="H175" s="157">
        <f>IF(RES_hhdet_tes!H175=0,0,RES_hhdet_tes!H175/0.086*1000000/RES_hhdet_num!H$161)</f>
        <v>684.47264305264207</v>
      </c>
      <c r="I175" s="157">
        <f>IF(RES_hhdet_tes!I175=0,0,RES_hhdet_tes!I175/0.086*1000000/RES_hhdet_num!I$161)</f>
        <v>690.04444608822803</v>
      </c>
      <c r="J175" s="157">
        <f>IF(RES_hhdet_tes!J175=0,0,RES_hhdet_tes!J175/0.086*1000000/RES_hhdet_num!J$161)</f>
        <v>694.90160138837359</v>
      </c>
      <c r="K175" s="157">
        <f>IF(RES_hhdet_tes!K175=0,0,RES_hhdet_tes!K175/0.086*1000000/RES_hhdet_num!K$161)</f>
        <v>699.46710777259864</v>
      </c>
      <c r="L175" s="157">
        <f>IF(RES_hhdet_tes!L175=0,0,RES_hhdet_tes!L175/0.086*1000000/RES_hhdet_num!L$161)</f>
        <v>725.53165429061357</v>
      </c>
      <c r="M175" s="157">
        <f>IF(RES_hhdet_tes!M175=0,0,RES_hhdet_tes!M175/0.086*1000000/RES_hhdet_num!M$161)</f>
        <v>709.47874252268502</v>
      </c>
      <c r="N175" s="157">
        <f>IF(RES_hhdet_tes!N175=0,0,RES_hhdet_tes!N175/0.086*1000000/RES_hhdet_num!N$161)</f>
        <v>736.96708036834696</v>
      </c>
      <c r="O175" s="157">
        <f>IF(RES_hhdet_tes!O175=0,0,RES_hhdet_tes!O175/0.086*1000000/RES_hhdet_num!O$161)</f>
        <v>748.65643632180218</v>
      </c>
      <c r="P175" s="157">
        <f>IF(RES_hhdet_tes!P175=0,0,RES_hhdet_tes!P175/0.086*1000000/RES_hhdet_num!P$161)</f>
        <v>729.15358220028725</v>
      </c>
      <c r="Q175" s="157">
        <f>IF(RES_hhdet_tes!Q175=0,0,RES_hhdet_tes!Q175/0.086*1000000/RES_hhdet_num!Q$161)</f>
        <v>736.25352491200238</v>
      </c>
    </row>
    <row r="176" spans="1:17" ht="12" customHeight="1" x14ac:dyDescent="0.3">
      <c r="A176" s="23" t="s">
        <v>57</v>
      </c>
      <c r="B176" s="156">
        <f>IF(RES_hhdet_tes!B176=0,0,RES_hhdet_tes!B176/0.086*1000000/RES_hhdet_num!B176)</f>
        <v>617.52028344965231</v>
      </c>
      <c r="C176" s="156">
        <f>IF(RES_hhdet_tes!C176=0,0,RES_hhdet_tes!C176/0.086*1000000/RES_hhdet_num!C176)</f>
        <v>580.10537804992043</v>
      </c>
      <c r="D176" s="156">
        <f>IF(RES_hhdet_tes!D176=0,0,RES_hhdet_tes!D176/0.086*1000000/RES_hhdet_num!D176)</f>
        <v>603.63434168320168</v>
      </c>
      <c r="E176" s="156">
        <f>IF(RES_hhdet_tes!E176=0,0,RES_hhdet_tes!E176/0.086*1000000/RES_hhdet_num!E176)</f>
        <v>597.97132523586004</v>
      </c>
      <c r="F176" s="156">
        <f>IF(RES_hhdet_tes!F176=0,0,RES_hhdet_tes!F176/0.086*1000000/RES_hhdet_num!F176)</f>
        <v>612.12034414419463</v>
      </c>
      <c r="G176" s="156">
        <f>IF(RES_hhdet_tes!G176=0,0,RES_hhdet_tes!G176/0.086*1000000/RES_hhdet_num!G176)</f>
        <v>634.61254668125514</v>
      </c>
      <c r="H176" s="156">
        <f>IF(RES_hhdet_tes!H176=0,0,RES_hhdet_tes!H176/0.086*1000000/RES_hhdet_num!H176)</f>
        <v>627.18921289168941</v>
      </c>
      <c r="I176" s="156">
        <f>IF(RES_hhdet_tes!I176=0,0,RES_hhdet_tes!I176/0.086*1000000/RES_hhdet_num!I176)</f>
        <v>699.39693056151384</v>
      </c>
      <c r="J176" s="156">
        <f>IF(RES_hhdet_tes!J176=0,0,RES_hhdet_tes!J176/0.086*1000000/RES_hhdet_num!J176)</f>
        <v>646.29912285117541</v>
      </c>
      <c r="K176" s="156">
        <f>IF(RES_hhdet_tes!K176=0,0,RES_hhdet_tes!K176/0.086*1000000/RES_hhdet_num!K176)</f>
        <v>664.9997098871728</v>
      </c>
      <c r="L176" s="156">
        <f>IF(RES_hhdet_tes!L176=0,0,RES_hhdet_tes!L176/0.086*1000000/RES_hhdet_num!L176)</f>
        <v>628.35898149182901</v>
      </c>
      <c r="M176" s="156">
        <f>IF(RES_hhdet_tes!M176=0,0,RES_hhdet_tes!M176/0.086*1000000/RES_hhdet_num!M176)</f>
        <v>640.30461294715008</v>
      </c>
      <c r="N176" s="156">
        <f>IF(RES_hhdet_tes!N176=0,0,RES_hhdet_tes!N176/0.086*1000000/RES_hhdet_num!N176)</f>
        <v>640.45185882686667</v>
      </c>
      <c r="O176" s="156">
        <f>IF(RES_hhdet_tes!O176=0,0,RES_hhdet_tes!O176/0.086*1000000/RES_hhdet_num!O176)</f>
        <v>628.64728395115003</v>
      </c>
      <c r="P176" s="156">
        <f>IF(RES_hhdet_tes!P176=0,0,RES_hhdet_tes!P176/0.086*1000000/RES_hhdet_num!P176)</f>
        <v>642.46936792371048</v>
      </c>
      <c r="Q176" s="156">
        <f>IF(RES_hhdet_tes!Q176=0,0,RES_hhdet_tes!Q176/0.086*1000000/RES_hhdet_num!Q176)</f>
        <v>642.78721877320572</v>
      </c>
    </row>
    <row r="177" spans="1:17" ht="12" customHeight="1" x14ac:dyDescent="0.3">
      <c r="A177" s="29" t="s">
        <v>140</v>
      </c>
      <c r="B177" s="57">
        <f>IF(RES_hhdet_tes!B177=0,0,RES_hhdet_tes!B177/0.086*1000000/RES_hhdet_num!B177)</f>
        <v>652.42775727415005</v>
      </c>
      <c r="C177" s="57">
        <f>IF(RES_hhdet_tes!C177=0,0,RES_hhdet_tes!C177/0.086*1000000/RES_hhdet_num!C177)</f>
        <v>670.14579140408352</v>
      </c>
      <c r="D177" s="57">
        <f>IF(RES_hhdet_tes!D177=0,0,RES_hhdet_tes!D177/0.086*1000000/RES_hhdet_num!D177)</f>
        <v>667.47160243893779</v>
      </c>
      <c r="E177" s="57">
        <f>IF(RES_hhdet_tes!E177=0,0,RES_hhdet_tes!E177/0.086*1000000/RES_hhdet_num!E177)</f>
        <v>686.59302071031254</v>
      </c>
      <c r="F177" s="57">
        <f>IF(RES_hhdet_tes!F177=0,0,RES_hhdet_tes!F177/0.086*1000000/RES_hhdet_num!F177)</f>
        <v>683.12458798543912</v>
      </c>
      <c r="G177" s="57">
        <f>IF(RES_hhdet_tes!G177=0,0,RES_hhdet_tes!G177/0.086*1000000/RES_hhdet_num!G177)</f>
        <v>680.11368162815427</v>
      </c>
      <c r="H177" s="57">
        <f>IF(RES_hhdet_tes!H177=0,0,RES_hhdet_tes!H177/0.086*1000000/RES_hhdet_num!H177)</f>
        <v>698.20649418656876</v>
      </c>
      <c r="I177" s="57">
        <f>IF(RES_hhdet_tes!I177=0,0,RES_hhdet_tes!I177/0.086*1000000/RES_hhdet_num!I177)</f>
        <v>688.45494174973112</v>
      </c>
      <c r="J177" s="57">
        <f>IF(RES_hhdet_tes!J177=0,0,RES_hhdet_tes!J177/0.086*1000000/RES_hhdet_num!J177)</f>
        <v>705.95704597588747</v>
      </c>
      <c r="K177" s="57">
        <f>IF(RES_hhdet_tes!K177=0,0,RES_hhdet_tes!K177/0.086*1000000/RES_hhdet_num!K177)</f>
        <v>706.45832988271673</v>
      </c>
      <c r="L177" s="57">
        <f>IF(RES_hhdet_tes!L177=0,0,RES_hhdet_tes!L177/0.086*1000000/RES_hhdet_num!L177)</f>
        <v>750.44121769990534</v>
      </c>
      <c r="M177" s="57">
        <f>IF(RES_hhdet_tes!M177=0,0,RES_hhdet_tes!M177/0.086*1000000/RES_hhdet_num!M177)</f>
        <v>723.86424978632454</v>
      </c>
      <c r="N177" s="57">
        <f>IF(RES_hhdet_tes!N177=0,0,RES_hhdet_tes!N177/0.086*1000000/RES_hhdet_num!N177)</f>
        <v>757.32258394386531</v>
      </c>
      <c r="O177" s="57">
        <f>IF(RES_hhdet_tes!O177=0,0,RES_hhdet_tes!O177/0.086*1000000/RES_hhdet_num!O177)</f>
        <v>775.96784268896158</v>
      </c>
      <c r="P177" s="57">
        <f>IF(RES_hhdet_tes!P177=0,0,RES_hhdet_tes!P177/0.086*1000000/RES_hhdet_num!P177)</f>
        <v>745.17637471772014</v>
      </c>
      <c r="Q177" s="57">
        <f>IF(RES_hhdet_tes!Q177=0,0,RES_hhdet_tes!Q177/0.086*1000000/RES_hhdet_num!Q177)</f>
        <v>752.9190471737719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180</v>
      </c>
    </row>
    <row r="3" spans="1:17" ht="12" customHeight="1" x14ac:dyDescent="0.3">
      <c r="A3" s="152" t="s">
        <v>172</v>
      </c>
      <c r="B3" s="168">
        <f>SUM(B4,B7,B9,B19)</f>
        <v>5721.2016971316261</v>
      </c>
      <c r="C3" s="168">
        <f t="shared" ref="C3:Q3" si="0">SUM(C4,C7,C9,C19)</f>
        <v>6019.8839754013106</v>
      </c>
      <c r="D3" s="168">
        <f t="shared" si="0"/>
        <v>5901.0572963150353</v>
      </c>
      <c r="E3" s="168">
        <f t="shared" si="0"/>
        <v>5849.6646533957546</v>
      </c>
      <c r="F3" s="168">
        <f t="shared" si="0"/>
        <v>5790.2699698067972</v>
      </c>
      <c r="G3" s="168">
        <f t="shared" si="0"/>
        <v>5785.3466141077379</v>
      </c>
      <c r="H3" s="168">
        <f t="shared" si="0"/>
        <v>6086.3508729698533</v>
      </c>
      <c r="I3" s="168">
        <f t="shared" si="0"/>
        <v>5492.0844319368243</v>
      </c>
      <c r="J3" s="168">
        <f t="shared" si="0"/>
        <v>5693.9794065710976</v>
      </c>
      <c r="K3" s="168">
        <f t="shared" si="0"/>
        <v>5721.5188352171344</v>
      </c>
      <c r="L3" s="168">
        <f t="shared" si="0"/>
        <v>6365.3871769371717</v>
      </c>
      <c r="M3" s="168">
        <f t="shared" si="0"/>
        <v>5580.5357874143901</v>
      </c>
      <c r="N3" s="168">
        <f t="shared" si="0"/>
        <v>5788.4744815762278</v>
      </c>
      <c r="O3" s="168">
        <f t="shared" si="0"/>
        <v>5818.1463034319613</v>
      </c>
      <c r="P3" s="168">
        <f t="shared" si="0"/>
        <v>5289.3387251598515</v>
      </c>
      <c r="Q3" s="168">
        <f t="shared" si="0"/>
        <v>5369.1734166386168</v>
      </c>
    </row>
    <row r="4" spans="1:17" ht="12.9" customHeight="1" x14ac:dyDescent="0.3">
      <c r="A4" s="158" t="s">
        <v>65</v>
      </c>
      <c r="B4" s="157">
        <f t="shared" ref="B4:Q4" si="1">SUM(B5:B6)</f>
        <v>4911.2288704917692</v>
      </c>
      <c r="C4" s="157">
        <f t="shared" si="1"/>
        <v>5186.2963709999958</v>
      </c>
      <c r="D4" s="157">
        <f t="shared" si="1"/>
        <v>5015.0944584187182</v>
      </c>
      <c r="E4" s="157">
        <f t="shared" si="1"/>
        <v>4902.6178944309904</v>
      </c>
      <c r="F4" s="157">
        <f t="shared" si="1"/>
        <v>4798.2358460772666</v>
      </c>
      <c r="G4" s="157">
        <f t="shared" si="1"/>
        <v>4744.1396683554858</v>
      </c>
      <c r="H4" s="157">
        <f t="shared" si="1"/>
        <v>5000.0845329185722</v>
      </c>
      <c r="I4" s="157">
        <f t="shared" si="1"/>
        <v>4429.2784983965312</v>
      </c>
      <c r="J4" s="157">
        <f t="shared" si="1"/>
        <v>4591.7489778235222</v>
      </c>
      <c r="K4" s="157">
        <f t="shared" si="1"/>
        <v>4588.2878865953653</v>
      </c>
      <c r="L4" s="157">
        <f t="shared" si="1"/>
        <v>5227.6720904489011</v>
      </c>
      <c r="M4" s="157">
        <f t="shared" si="1"/>
        <v>4463.3556273577315</v>
      </c>
      <c r="N4" s="157">
        <f t="shared" si="1"/>
        <v>4647.6308180113119</v>
      </c>
      <c r="O4" s="157">
        <f t="shared" si="1"/>
        <v>4664.2386527517301</v>
      </c>
      <c r="P4" s="157">
        <f t="shared" si="1"/>
        <v>4125.4480339561924</v>
      </c>
      <c r="Q4" s="157">
        <f t="shared" si="1"/>
        <v>4200.7212348013391</v>
      </c>
    </row>
    <row r="5" spans="1:17" ht="12" customHeight="1" x14ac:dyDescent="0.3">
      <c r="A5" s="23" t="s">
        <v>58</v>
      </c>
      <c r="B5" s="156">
        <f>IF(RES_hhdet_emi!B5=0,0,RES_hhdet_emi!B5*1000000/RES_hhdet_num!B$3)</f>
        <v>4911.2288704917692</v>
      </c>
      <c r="C5" s="156">
        <f>IF(RES_hhdet_emi!C5=0,0,RES_hhdet_emi!C5*1000000/RES_hhdet_num!C$3)</f>
        <v>5186.2963709999958</v>
      </c>
      <c r="D5" s="156">
        <f>IF(RES_hhdet_emi!D5=0,0,RES_hhdet_emi!D5*1000000/RES_hhdet_num!D$3)</f>
        <v>5015.0944584187182</v>
      </c>
      <c r="E5" s="156">
        <f>IF(RES_hhdet_emi!E5=0,0,RES_hhdet_emi!E5*1000000/RES_hhdet_num!E$3)</f>
        <v>4902.6178944309904</v>
      </c>
      <c r="F5" s="156">
        <f>IF(RES_hhdet_emi!F5=0,0,RES_hhdet_emi!F5*1000000/RES_hhdet_num!F$3)</f>
        <v>4798.2358460772666</v>
      </c>
      <c r="G5" s="156">
        <f>IF(RES_hhdet_emi!G5=0,0,RES_hhdet_emi!G5*1000000/RES_hhdet_num!G$3)</f>
        <v>4744.1396683554858</v>
      </c>
      <c r="H5" s="156">
        <f>IF(RES_hhdet_emi!H5=0,0,RES_hhdet_emi!H5*1000000/RES_hhdet_num!H$3)</f>
        <v>5000.0845329185722</v>
      </c>
      <c r="I5" s="156">
        <f>IF(RES_hhdet_emi!I5=0,0,RES_hhdet_emi!I5*1000000/RES_hhdet_num!I$3)</f>
        <v>4429.2784983965312</v>
      </c>
      <c r="J5" s="156">
        <f>IF(RES_hhdet_emi!J5=0,0,RES_hhdet_emi!J5*1000000/RES_hhdet_num!J$3)</f>
        <v>4591.7489778235222</v>
      </c>
      <c r="K5" s="156">
        <f>IF(RES_hhdet_emi!K5=0,0,RES_hhdet_emi!K5*1000000/RES_hhdet_num!K$3)</f>
        <v>4588.2878865953653</v>
      </c>
      <c r="L5" s="156">
        <f>IF(RES_hhdet_emi!L5=0,0,RES_hhdet_emi!L5*1000000/RES_hhdet_num!L$3)</f>
        <v>5227.6720904489011</v>
      </c>
      <c r="M5" s="156">
        <f>IF(RES_hhdet_emi!M5=0,0,RES_hhdet_emi!M5*1000000/RES_hhdet_num!M$3)</f>
        <v>4463.3556273577315</v>
      </c>
      <c r="N5" s="156">
        <f>IF(RES_hhdet_emi!N5=0,0,RES_hhdet_emi!N5*1000000/RES_hhdet_num!N$3)</f>
        <v>4647.6308180113119</v>
      </c>
      <c r="O5" s="156">
        <f>IF(RES_hhdet_emi!O5=0,0,RES_hhdet_emi!O5*1000000/RES_hhdet_num!O$3)</f>
        <v>4664.2386527517301</v>
      </c>
      <c r="P5" s="156">
        <f>IF(RES_hhdet_emi!P5=0,0,RES_hhdet_emi!P5*1000000/RES_hhdet_num!P$3)</f>
        <v>4125.4480339561924</v>
      </c>
      <c r="Q5" s="156">
        <f>IF(RES_hhdet_emi!Q5=0,0,RES_hhdet_emi!Q5*1000000/RES_hhdet_num!Q$3)</f>
        <v>4200.7212348013391</v>
      </c>
    </row>
    <row r="6" spans="1:17" ht="12" customHeight="1" x14ac:dyDescent="0.3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" customHeight="1" x14ac:dyDescent="0.3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3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3">
      <c r="A9" s="158" t="s">
        <v>63</v>
      </c>
      <c r="B9" s="157">
        <f>IF(RES_hhdet_emi!B9=0,0,RES_hhdet_emi!B9*1000000/RES_hhdet_num!B$3)</f>
        <v>654.58862264354514</v>
      </c>
      <c r="C9" s="157">
        <f>IF(RES_hhdet_emi!C9=0,0,RES_hhdet_emi!C9*1000000/RES_hhdet_num!C$3)</f>
        <v>671.38347279745051</v>
      </c>
      <c r="D9" s="157">
        <f>IF(RES_hhdet_emi!D9=0,0,RES_hhdet_emi!D9*1000000/RES_hhdet_num!D$3)</f>
        <v>705.63466558323228</v>
      </c>
      <c r="E9" s="157">
        <f>IF(RES_hhdet_emi!E9=0,0,RES_hhdet_emi!E9*1000000/RES_hhdet_num!E$3)</f>
        <v>730.43542676504399</v>
      </c>
      <c r="F9" s="157">
        <f>IF(RES_hhdet_emi!F9=0,0,RES_hhdet_emi!F9*1000000/RES_hhdet_num!F$3)</f>
        <v>764.47595718672949</v>
      </c>
      <c r="G9" s="157">
        <f>IF(RES_hhdet_emi!G9=0,0,RES_hhdet_emi!G9*1000000/RES_hhdet_num!G$3)</f>
        <v>802.76796999773376</v>
      </c>
      <c r="H9" s="157">
        <f>IF(RES_hhdet_emi!H9=0,0,RES_hhdet_emi!H9*1000000/RES_hhdet_num!H$3)</f>
        <v>836.77631917635415</v>
      </c>
      <c r="I9" s="157">
        <f>IF(RES_hhdet_emi!I9=0,0,RES_hhdet_emi!I9*1000000/RES_hhdet_num!I$3)</f>
        <v>823.0511177231831</v>
      </c>
      <c r="J9" s="157">
        <f>IF(RES_hhdet_emi!J9=0,0,RES_hhdet_emi!J9*1000000/RES_hhdet_num!J$3)</f>
        <v>846.67150620424979</v>
      </c>
      <c r="K9" s="157">
        <f>IF(RES_hhdet_emi!K9=0,0,RES_hhdet_emi!K9*1000000/RES_hhdet_num!K$3)</f>
        <v>872.41249257627271</v>
      </c>
      <c r="L9" s="157">
        <f>IF(RES_hhdet_emi!L9=0,0,RES_hhdet_emi!L9*1000000/RES_hhdet_num!L$3)</f>
        <v>877.65032833919383</v>
      </c>
      <c r="M9" s="157">
        <f>IF(RES_hhdet_emi!M9=0,0,RES_hhdet_emi!M9*1000000/RES_hhdet_num!M$3)</f>
        <v>870.30054663474777</v>
      </c>
      <c r="N9" s="157">
        <f>IF(RES_hhdet_emi!N9=0,0,RES_hhdet_emi!N9*1000000/RES_hhdet_num!N$3)</f>
        <v>887.4352086493883</v>
      </c>
      <c r="O9" s="157">
        <f>IF(RES_hhdet_emi!O9=0,0,RES_hhdet_emi!O9*1000000/RES_hhdet_num!O$3)</f>
        <v>897.57140040857769</v>
      </c>
      <c r="P9" s="157">
        <f>IF(RES_hhdet_emi!P9=0,0,RES_hhdet_emi!P9*1000000/RES_hhdet_num!P$3)</f>
        <v>906.89837122984602</v>
      </c>
      <c r="Q9" s="157">
        <f>IF(RES_hhdet_emi!Q9=0,0,RES_hhdet_emi!Q9*1000000/RES_hhdet_num!Q$3)</f>
        <v>908.58180130930646</v>
      </c>
    </row>
    <row r="10" spans="1:17" ht="12" customHeight="1" x14ac:dyDescent="0.3">
      <c r="A10" s="167" t="s">
        <v>171</v>
      </c>
      <c r="B10" s="132">
        <f>IF(RES_hhdet_emi!B10=0,0,RES_hhdet_emi!B10*1000000/RES_hhdet_num!B10)</f>
        <v>1135.4274178362659</v>
      </c>
      <c r="C10" s="132">
        <f>IF(RES_hhdet_emi!C10=0,0,RES_hhdet_emi!C10*1000000/RES_hhdet_num!C10)</f>
        <v>1129.8977707546248</v>
      </c>
      <c r="D10" s="132">
        <f>IF(RES_hhdet_emi!D10=0,0,RES_hhdet_emi!D10*1000000/RES_hhdet_num!D10)</f>
        <v>1118.5104743024249</v>
      </c>
      <c r="E10" s="132">
        <f>IF(RES_hhdet_emi!E10=0,0,RES_hhdet_emi!E10*1000000/RES_hhdet_num!E10)</f>
        <v>1123.1067077187479</v>
      </c>
      <c r="F10" s="132">
        <f>IF(RES_hhdet_emi!F10=0,0,RES_hhdet_emi!F10*1000000/RES_hhdet_num!F10)</f>
        <v>1128.9157548774592</v>
      </c>
      <c r="G10" s="132">
        <f>IF(RES_hhdet_emi!G10=0,0,RES_hhdet_emi!G10*1000000/RES_hhdet_num!G10)</f>
        <v>1112.9536261946832</v>
      </c>
      <c r="H10" s="132">
        <f>IF(RES_hhdet_emi!H10=0,0,RES_hhdet_emi!H10*1000000/RES_hhdet_num!H10)</f>
        <v>1125.7882859436745</v>
      </c>
      <c r="I10" s="132">
        <f>IF(RES_hhdet_emi!I10=0,0,RES_hhdet_emi!I10*1000000/RES_hhdet_num!I10)</f>
        <v>1095.3718331201349</v>
      </c>
      <c r="J10" s="132">
        <f>IF(RES_hhdet_emi!J10=0,0,RES_hhdet_emi!J10*1000000/RES_hhdet_num!J10)</f>
        <v>1122.0598152283824</v>
      </c>
      <c r="K10" s="132">
        <f>IF(RES_hhdet_emi!K10=0,0,RES_hhdet_emi!K10*1000000/RES_hhdet_num!K10)</f>
        <v>1143.7749384898889</v>
      </c>
      <c r="L10" s="132">
        <f>IF(RES_hhdet_emi!L10=0,0,RES_hhdet_emi!L10*1000000/RES_hhdet_num!L10)</f>
        <v>1147.2198598577033</v>
      </c>
      <c r="M10" s="132">
        <f>IF(RES_hhdet_emi!M10=0,0,RES_hhdet_emi!M10*1000000/RES_hhdet_num!M10)</f>
        <v>1143.0814889162623</v>
      </c>
      <c r="N10" s="132">
        <f>IF(RES_hhdet_emi!N10=0,0,RES_hhdet_emi!N10*1000000/RES_hhdet_num!N10)</f>
        <v>1165.091318203737</v>
      </c>
      <c r="O10" s="132">
        <f>IF(RES_hhdet_emi!O10=0,0,RES_hhdet_emi!O10*1000000/RES_hhdet_num!O10)</f>
        <v>1164.9530652121957</v>
      </c>
      <c r="P10" s="132">
        <f>IF(RES_hhdet_emi!P10=0,0,RES_hhdet_emi!P10*1000000/RES_hhdet_num!P10)</f>
        <v>1161.7479155323417</v>
      </c>
      <c r="Q10" s="132">
        <f>IF(RES_hhdet_emi!Q10=0,0,RES_hhdet_emi!Q10*1000000/RES_hhdet_num!Q10)</f>
        <v>1157.4686631065097</v>
      </c>
    </row>
    <row r="11" spans="1:17" ht="12" customHeight="1" x14ac:dyDescent="0.3">
      <c r="A11" s="167" t="s">
        <v>144</v>
      </c>
      <c r="B11" s="132">
        <f>IF(RES_hhdet_emi!B11=0,0,RES_hhdet_emi!B11*1000000/RES_hhdet_num!B11)</f>
        <v>608.34555781485096</v>
      </c>
      <c r="C11" s="132">
        <f>IF(RES_hhdet_emi!C11=0,0,RES_hhdet_emi!C11*1000000/RES_hhdet_num!C11)</f>
        <v>607.95780776165293</v>
      </c>
      <c r="D11" s="132">
        <f>IF(RES_hhdet_emi!D11=0,0,RES_hhdet_emi!D11*1000000/RES_hhdet_num!D11)</f>
        <v>604.73550292921232</v>
      </c>
      <c r="E11" s="132">
        <f>IF(RES_hhdet_emi!E11=0,0,RES_hhdet_emi!E11*1000000/RES_hhdet_num!E11)</f>
        <v>599.38608383330552</v>
      </c>
      <c r="F11" s="132">
        <f>IF(RES_hhdet_emi!F11=0,0,RES_hhdet_emi!F11*1000000/RES_hhdet_num!F11)</f>
        <v>599.47430997797187</v>
      </c>
      <c r="G11" s="132">
        <f>IF(RES_hhdet_emi!G11=0,0,RES_hhdet_emi!G11*1000000/RES_hhdet_num!G11)</f>
        <v>598.17865067135767</v>
      </c>
      <c r="H11" s="132">
        <f>IF(RES_hhdet_emi!H11=0,0,RES_hhdet_emi!H11*1000000/RES_hhdet_num!H11)</f>
        <v>600.63309934178608</v>
      </c>
      <c r="I11" s="132">
        <f>IF(RES_hhdet_emi!I11=0,0,RES_hhdet_emi!I11*1000000/RES_hhdet_num!I11)</f>
        <v>605.54355856951372</v>
      </c>
      <c r="J11" s="132">
        <f>IF(RES_hhdet_emi!J11=0,0,RES_hhdet_emi!J11*1000000/RES_hhdet_num!J11)</f>
        <v>609.65027355083384</v>
      </c>
      <c r="K11" s="132">
        <f>IF(RES_hhdet_emi!K11=0,0,RES_hhdet_emi!K11*1000000/RES_hhdet_num!K11)</f>
        <v>620.75109400281735</v>
      </c>
      <c r="L11" s="132">
        <f>IF(RES_hhdet_emi!L11=0,0,RES_hhdet_emi!L11*1000000/RES_hhdet_num!L11)</f>
        <v>625.79162016244902</v>
      </c>
      <c r="M11" s="132">
        <f>IF(RES_hhdet_emi!M11=0,0,RES_hhdet_emi!M11*1000000/RES_hhdet_num!M11)</f>
        <v>618.81088941551968</v>
      </c>
      <c r="N11" s="132">
        <f>IF(RES_hhdet_emi!N11=0,0,RES_hhdet_emi!N11*1000000/RES_hhdet_num!N11)</f>
        <v>618.94069277995948</v>
      </c>
      <c r="O11" s="132">
        <f>IF(RES_hhdet_emi!O11=0,0,RES_hhdet_emi!O11*1000000/RES_hhdet_num!O11)</f>
        <v>621.25915820373132</v>
      </c>
      <c r="P11" s="132">
        <f>IF(RES_hhdet_emi!P11=0,0,RES_hhdet_emi!P11*1000000/RES_hhdet_num!P11)</f>
        <v>605.42418301636519</v>
      </c>
      <c r="Q11" s="132">
        <f>IF(RES_hhdet_emi!Q11=0,0,RES_hhdet_emi!Q11*1000000/RES_hhdet_num!Q11)</f>
        <v>595.28449809947506</v>
      </c>
    </row>
    <row r="12" spans="1:17" ht="12" customHeight="1" x14ac:dyDescent="0.3">
      <c r="A12" s="167" t="s">
        <v>143</v>
      </c>
      <c r="B12" s="132">
        <f>IF(RES_hhdet_emi!B12=0,0,RES_hhdet_emi!B12*1000000/RES_hhdet_num!B12)</f>
        <v>325.03675328672051</v>
      </c>
      <c r="C12" s="132">
        <f>IF(RES_hhdet_emi!C12=0,0,RES_hhdet_emi!C12*1000000/RES_hhdet_num!C12)</f>
        <v>322.15846855978668</v>
      </c>
      <c r="D12" s="132">
        <f>IF(RES_hhdet_emi!D12=0,0,RES_hhdet_emi!D12*1000000/RES_hhdet_num!D12)</f>
        <v>334.65681161666282</v>
      </c>
      <c r="E12" s="132">
        <f>IF(RES_hhdet_emi!E12=0,0,RES_hhdet_emi!E12*1000000/RES_hhdet_num!E12)</f>
        <v>334.60803070281889</v>
      </c>
      <c r="F12" s="132">
        <f>IF(RES_hhdet_emi!F12=0,0,RES_hhdet_emi!F12*1000000/RES_hhdet_num!F12)</f>
        <v>328.17703982733104</v>
      </c>
      <c r="G12" s="132">
        <f>IF(RES_hhdet_emi!G12=0,0,RES_hhdet_emi!G12*1000000/RES_hhdet_num!G12)</f>
        <v>329.42793417045368</v>
      </c>
      <c r="H12" s="132">
        <f>IF(RES_hhdet_emi!H12=0,0,RES_hhdet_emi!H12*1000000/RES_hhdet_num!H12)</f>
        <v>327.45457465081319</v>
      </c>
      <c r="I12" s="132">
        <f>IF(RES_hhdet_emi!I12=0,0,RES_hhdet_emi!I12*1000000/RES_hhdet_num!I12)</f>
        <v>321.53795843702409</v>
      </c>
      <c r="J12" s="132">
        <f>IF(RES_hhdet_emi!J12=0,0,RES_hhdet_emi!J12*1000000/RES_hhdet_num!J12)</f>
        <v>323.26078947299612</v>
      </c>
      <c r="K12" s="132">
        <f>IF(RES_hhdet_emi!K12=0,0,RES_hhdet_emi!K12*1000000/RES_hhdet_num!K12)</f>
        <v>346.92499051662799</v>
      </c>
      <c r="L12" s="132">
        <f>IF(RES_hhdet_emi!L12=0,0,RES_hhdet_emi!L12*1000000/RES_hhdet_num!L12)</f>
        <v>361.45528402394211</v>
      </c>
      <c r="M12" s="132">
        <f>IF(RES_hhdet_emi!M12=0,0,RES_hhdet_emi!M12*1000000/RES_hhdet_num!M12)</f>
        <v>354.4819817528587</v>
      </c>
      <c r="N12" s="132">
        <f>IF(RES_hhdet_emi!N12=0,0,RES_hhdet_emi!N12*1000000/RES_hhdet_num!N12)</f>
        <v>355.94143542036869</v>
      </c>
      <c r="O12" s="132">
        <f>IF(RES_hhdet_emi!O12=0,0,RES_hhdet_emi!O12*1000000/RES_hhdet_num!O12)</f>
        <v>397.45582003546315</v>
      </c>
      <c r="P12" s="132">
        <f>IF(RES_hhdet_emi!P12=0,0,RES_hhdet_emi!P12*1000000/RES_hhdet_num!P12)</f>
        <v>400.24255722914103</v>
      </c>
      <c r="Q12" s="132">
        <f>IF(RES_hhdet_emi!Q12=0,0,RES_hhdet_emi!Q12*1000000/RES_hhdet_num!Q12)</f>
        <v>402.92190023932602</v>
      </c>
    </row>
    <row r="13" spans="1:17" ht="12" customHeight="1" x14ac:dyDescent="0.3">
      <c r="A13" s="166" t="s">
        <v>57</v>
      </c>
      <c r="B13" s="165">
        <f>IF(RES_hhdet_emi!B13=0,0,RES_hhdet_emi!B13*1000000/RES_hhdet_num!B12)</f>
        <v>325.03675328672051</v>
      </c>
      <c r="C13" s="165">
        <f>IF(RES_hhdet_emi!C13=0,0,RES_hhdet_emi!C13*1000000/RES_hhdet_num!C12)</f>
        <v>322.15846855978668</v>
      </c>
      <c r="D13" s="165">
        <f>IF(RES_hhdet_emi!D13=0,0,RES_hhdet_emi!D13*1000000/RES_hhdet_num!D12)</f>
        <v>334.65681161666282</v>
      </c>
      <c r="E13" s="165">
        <f>IF(RES_hhdet_emi!E13=0,0,RES_hhdet_emi!E13*1000000/RES_hhdet_num!E12)</f>
        <v>334.60803070281889</v>
      </c>
      <c r="F13" s="165">
        <f>IF(RES_hhdet_emi!F13=0,0,RES_hhdet_emi!F13*1000000/RES_hhdet_num!F12)</f>
        <v>328.17703982733104</v>
      </c>
      <c r="G13" s="165">
        <f>IF(RES_hhdet_emi!G13=0,0,RES_hhdet_emi!G13*1000000/RES_hhdet_num!G12)</f>
        <v>329.42793417045368</v>
      </c>
      <c r="H13" s="165">
        <f>IF(RES_hhdet_emi!H13=0,0,RES_hhdet_emi!H13*1000000/RES_hhdet_num!H12)</f>
        <v>327.45457465081319</v>
      </c>
      <c r="I13" s="165">
        <f>IF(RES_hhdet_emi!I13=0,0,RES_hhdet_emi!I13*1000000/RES_hhdet_num!I12)</f>
        <v>321.53795843702409</v>
      </c>
      <c r="J13" s="165">
        <f>IF(RES_hhdet_emi!J13=0,0,RES_hhdet_emi!J13*1000000/RES_hhdet_num!J12)</f>
        <v>323.26078947299612</v>
      </c>
      <c r="K13" s="165">
        <f>IF(RES_hhdet_emi!K13=0,0,RES_hhdet_emi!K13*1000000/RES_hhdet_num!K12)</f>
        <v>346.92499051662799</v>
      </c>
      <c r="L13" s="165">
        <f>IF(RES_hhdet_emi!L13=0,0,RES_hhdet_emi!L13*1000000/RES_hhdet_num!L12)</f>
        <v>361.45528402394211</v>
      </c>
      <c r="M13" s="165">
        <f>IF(RES_hhdet_emi!M13=0,0,RES_hhdet_emi!M13*1000000/RES_hhdet_num!M12)</f>
        <v>354.4819817528587</v>
      </c>
      <c r="N13" s="165">
        <f>IF(RES_hhdet_emi!N13=0,0,RES_hhdet_emi!N13*1000000/RES_hhdet_num!N12)</f>
        <v>355.94143542036869</v>
      </c>
      <c r="O13" s="165">
        <f>IF(RES_hhdet_emi!O13=0,0,RES_hhdet_emi!O13*1000000/RES_hhdet_num!O12)</f>
        <v>397.45582003546315</v>
      </c>
      <c r="P13" s="165">
        <f>IF(RES_hhdet_emi!P13=0,0,RES_hhdet_emi!P13*1000000/RES_hhdet_num!P12)</f>
        <v>400.24255722914103</v>
      </c>
      <c r="Q13" s="165">
        <f>IF(RES_hhdet_emi!Q13=0,0,RES_hhdet_emi!Q13*1000000/RES_hhdet_num!Q12)</f>
        <v>402.92190023932602</v>
      </c>
    </row>
    <row r="14" spans="1:17" ht="12" customHeight="1" x14ac:dyDescent="0.3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3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3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3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3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3">
      <c r="A19" s="158" t="s">
        <v>62</v>
      </c>
      <c r="B19" s="157">
        <f>IF(RES_hhdet_emi!B19=0,0,RES_hhdet_emi!B19*1000000/RES_hhdet_num!B$3)</f>
        <v>155.38420399631212</v>
      </c>
      <c r="C19" s="157">
        <f>IF(RES_hhdet_emi!C19=0,0,RES_hhdet_emi!C19*1000000/RES_hhdet_num!C$3)</f>
        <v>162.20413160386394</v>
      </c>
      <c r="D19" s="157">
        <f>IF(RES_hhdet_emi!D19=0,0,RES_hhdet_emi!D19*1000000/RES_hhdet_num!D$3)</f>
        <v>180.32817231308448</v>
      </c>
      <c r="E19" s="157">
        <f>IF(RES_hhdet_emi!E19=0,0,RES_hhdet_emi!E19*1000000/RES_hhdet_num!E$3)</f>
        <v>216.61133219971993</v>
      </c>
      <c r="F19" s="157">
        <f>IF(RES_hhdet_emi!F19=0,0,RES_hhdet_emi!F19*1000000/RES_hhdet_num!F$3)</f>
        <v>227.55816654280068</v>
      </c>
      <c r="G19" s="157">
        <f>IF(RES_hhdet_emi!G19=0,0,RES_hhdet_emi!G19*1000000/RES_hhdet_num!G$3)</f>
        <v>238.43897575451848</v>
      </c>
      <c r="H19" s="157">
        <f>IF(RES_hhdet_emi!H19=0,0,RES_hhdet_emi!H19*1000000/RES_hhdet_num!H$3)</f>
        <v>249.49002087492661</v>
      </c>
      <c r="I19" s="157">
        <f>IF(RES_hhdet_emi!I19=0,0,RES_hhdet_emi!I19*1000000/RES_hhdet_num!I$3)</f>
        <v>239.75481581710994</v>
      </c>
      <c r="J19" s="157">
        <f>IF(RES_hhdet_emi!J19=0,0,RES_hhdet_emi!J19*1000000/RES_hhdet_num!J$3)</f>
        <v>255.55892254332636</v>
      </c>
      <c r="K19" s="157">
        <f>IF(RES_hhdet_emi!K19=0,0,RES_hhdet_emi!K19*1000000/RES_hhdet_num!K$3)</f>
        <v>260.81845604549693</v>
      </c>
      <c r="L19" s="157">
        <f>IF(RES_hhdet_emi!L19=0,0,RES_hhdet_emi!L19*1000000/RES_hhdet_num!L$3)</f>
        <v>260.06475814907623</v>
      </c>
      <c r="M19" s="157">
        <f>IF(RES_hhdet_emi!M19=0,0,RES_hhdet_emi!M19*1000000/RES_hhdet_num!M$3)</f>
        <v>246.87961342191147</v>
      </c>
      <c r="N19" s="157">
        <f>IF(RES_hhdet_emi!N19=0,0,RES_hhdet_emi!N19*1000000/RES_hhdet_num!N$3)</f>
        <v>253.40845491552804</v>
      </c>
      <c r="O19" s="157">
        <f>IF(RES_hhdet_emi!O19=0,0,RES_hhdet_emi!O19*1000000/RES_hhdet_num!O$3)</f>
        <v>256.33625027165368</v>
      </c>
      <c r="P19" s="157">
        <f>IF(RES_hhdet_emi!P19=0,0,RES_hhdet_emi!P19*1000000/RES_hhdet_num!P$3)</f>
        <v>256.9923199738131</v>
      </c>
      <c r="Q19" s="157">
        <f>IF(RES_hhdet_emi!Q19=0,0,RES_hhdet_emi!Q19*1000000/RES_hhdet_num!Q$3)</f>
        <v>259.87038052797129</v>
      </c>
    </row>
    <row r="20" spans="1:17" ht="12" customHeight="1" x14ac:dyDescent="0.3">
      <c r="A20" s="23" t="s">
        <v>58</v>
      </c>
      <c r="B20" s="156">
        <f>IF(RES_hhdet_emi!B20=0,0,RES_hhdet_emi!B20*1000000/RES_hhdet_num!B20)</f>
        <v>561.28627808513988</v>
      </c>
      <c r="C20" s="156">
        <f>IF(RES_hhdet_emi!C20=0,0,RES_hhdet_emi!C20*1000000/RES_hhdet_num!C20)</f>
        <v>544.83682244879355</v>
      </c>
      <c r="D20" s="156">
        <f>IF(RES_hhdet_emi!D20=0,0,RES_hhdet_emi!D20*1000000/RES_hhdet_num!D20)</f>
        <v>600.98417859993447</v>
      </c>
      <c r="E20" s="156">
        <f>IF(RES_hhdet_emi!E20=0,0,RES_hhdet_emi!E20*1000000/RES_hhdet_num!E20)</f>
        <v>698.58673455985456</v>
      </c>
      <c r="F20" s="156">
        <f>IF(RES_hhdet_emi!F20=0,0,RES_hhdet_emi!F20*1000000/RES_hhdet_num!F20)</f>
        <v>707.1262671130155</v>
      </c>
      <c r="G20" s="156">
        <f>IF(RES_hhdet_emi!G20=0,0,RES_hhdet_emi!G20*1000000/RES_hhdet_num!G20)</f>
        <v>702.04693224496259</v>
      </c>
      <c r="H20" s="156">
        <f>IF(RES_hhdet_emi!H20=0,0,RES_hhdet_emi!H20*1000000/RES_hhdet_num!H20)</f>
        <v>707.68956830146942</v>
      </c>
      <c r="I20" s="156">
        <f>IF(RES_hhdet_emi!I20=0,0,RES_hhdet_emi!I20*1000000/RES_hhdet_num!I20)</f>
        <v>693.54672225613865</v>
      </c>
      <c r="J20" s="156">
        <f>IF(RES_hhdet_emi!J20=0,0,RES_hhdet_emi!J20*1000000/RES_hhdet_num!J20)</f>
        <v>703.95300268586743</v>
      </c>
      <c r="K20" s="156">
        <f>IF(RES_hhdet_emi!K20=0,0,RES_hhdet_emi!K20*1000000/RES_hhdet_num!K20)</f>
        <v>704.39643633891012</v>
      </c>
      <c r="L20" s="156">
        <f>IF(RES_hhdet_emi!L20=0,0,RES_hhdet_emi!L20*1000000/RES_hhdet_num!L20)</f>
        <v>707.27929384261824</v>
      </c>
      <c r="M20" s="156">
        <f>IF(RES_hhdet_emi!M20=0,0,RES_hhdet_emi!M20*1000000/RES_hhdet_num!M20)</f>
        <v>703.63696460023459</v>
      </c>
      <c r="N20" s="156">
        <f>IF(RES_hhdet_emi!N20=0,0,RES_hhdet_emi!N20*1000000/RES_hhdet_num!N20)</f>
        <v>717.10527632867684</v>
      </c>
      <c r="O20" s="156">
        <f>IF(RES_hhdet_emi!O20=0,0,RES_hhdet_emi!O20*1000000/RES_hhdet_num!O20)</f>
        <v>713.88955970955749</v>
      </c>
      <c r="P20" s="156">
        <f>IF(RES_hhdet_emi!P20=0,0,RES_hhdet_emi!P20*1000000/RES_hhdet_num!P20)</f>
        <v>707.62832217969242</v>
      </c>
      <c r="Q20" s="156">
        <f>IF(RES_hhdet_emi!Q20=0,0,RES_hhdet_emi!Q20*1000000/RES_hhdet_num!Q20)</f>
        <v>707.83014334971028</v>
      </c>
    </row>
    <row r="21" spans="1:17" ht="12" customHeight="1" x14ac:dyDescent="0.3">
      <c r="A21" s="23" t="s">
        <v>57</v>
      </c>
      <c r="B21" s="156">
        <f>IF(RES_hhdet_emi!B21=0,0,RES_hhdet_emi!B21*1000000/RES_hhdet_num!B21)</f>
        <v>294.40359942772022</v>
      </c>
      <c r="C21" s="156">
        <f>IF(RES_hhdet_emi!C21=0,0,RES_hhdet_emi!C21*1000000/RES_hhdet_num!C21)</f>
        <v>285.96762517666986</v>
      </c>
      <c r="D21" s="156">
        <f>IF(RES_hhdet_emi!D21=0,0,RES_hhdet_emi!D21*1000000/RES_hhdet_num!D21)</f>
        <v>289.81236038881468</v>
      </c>
      <c r="E21" s="156">
        <f>IF(RES_hhdet_emi!E21=0,0,RES_hhdet_emi!E21*1000000/RES_hhdet_num!E21)</f>
        <v>325.73434749972614</v>
      </c>
      <c r="F21" s="156">
        <f>IF(RES_hhdet_emi!F21=0,0,RES_hhdet_emi!F21*1000000/RES_hhdet_num!F21)</f>
        <v>330.47875465270215</v>
      </c>
      <c r="G21" s="156">
        <f>IF(RES_hhdet_emi!G21=0,0,RES_hhdet_emi!G21*1000000/RES_hhdet_num!G21)</f>
        <v>338.94671159957193</v>
      </c>
      <c r="H21" s="156">
        <f>IF(RES_hhdet_emi!H21=0,0,RES_hhdet_emi!H21*1000000/RES_hhdet_num!H21)</f>
        <v>336.95087865314161</v>
      </c>
      <c r="I21" s="156">
        <f>IF(RES_hhdet_emi!I21=0,0,RES_hhdet_emi!I21*1000000/RES_hhdet_num!I21)</f>
        <v>349.73462365980191</v>
      </c>
      <c r="J21" s="156">
        <f>IF(RES_hhdet_emi!J21=0,0,RES_hhdet_emi!J21*1000000/RES_hhdet_num!J21)</f>
        <v>338.77540198871611</v>
      </c>
      <c r="K21" s="156">
        <f>IF(RES_hhdet_emi!K21=0,0,RES_hhdet_emi!K21*1000000/RES_hhdet_num!K21)</f>
        <v>345.73932928257835</v>
      </c>
      <c r="L21" s="156">
        <f>IF(RES_hhdet_emi!L21=0,0,RES_hhdet_emi!L21*1000000/RES_hhdet_num!L21)</f>
        <v>334.13699160313331</v>
      </c>
      <c r="M21" s="156">
        <f>IF(RES_hhdet_emi!M21=0,0,RES_hhdet_emi!M21*1000000/RES_hhdet_num!M21)</f>
        <v>336.66594538940637</v>
      </c>
      <c r="N21" s="156">
        <f>IF(RES_hhdet_emi!N21=0,0,RES_hhdet_emi!N21*1000000/RES_hhdet_num!N21)</f>
        <v>339.10912893989223</v>
      </c>
      <c r="O21" s="156">
        <f>IF(RES_hhdet_emi!O21=0,0,RES_hhdet_emi!O21*1000000/RES_hhdet_num!O21)</f>
        <v>331.18559374690238</v>
      </c>
      <c r="P21" s="156">
        <f>IF(RES_hhdet_emi!P21=0,0,RES_hhdet_emi!P21*1000000/RES_hhdet_num!P21)</f>
        <v>335.34474868737846</v>
      </c>
      <c r="Q21" s="156">
        <f>IF(RES_hhdet_emi!Q21=0,0,RES_hhdet_emi!Q21*1000000/RES_hhdet_num!Q21)</f>
        <v>332.27094113288967</v>
      </c>
    </row>
    <row r="22" spans="1:17" ht="12" customHeight="1" x14ac:dyDescent="0.3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>
        <f>SUM(B25,B28,B30,B39)</f>
        <v>2276.3103185146201</v>
      </c>
      <c r="C24" s="168">
        <f t="shared" ref="C24:Q24" si="3">SUM(C25,C28,C30,C39)</f>
        <v>2323.552659986261</v>
      </c>
      <c r="D24" s="168">
        <f t="shared" si="3"/>
        <v>2329.4743000368226</v>
      </c>
      <c r="E24" s="168">
        <f t="shared" si="3"/>
        <v>2434.3097654235985</v>
      </c>
      <c r="F24" s="168">
        <f t="shared" si="3"/>
        <v>2511.9758194446626</v>
      </c>
      <c r="G24" s="168">
        <f t="shared" si="3"/>
        <v>2508.6152836088008</v>
      </c>
      <c r="H24" s="168">
        <f t="shared" si="3"/>
        <v>2459.5599178162292</v>
      </c>
      <c r="I24" s="168">
        <f t="shared" si="3"/>
        <v>2294.3822882748491</v>
      </c>
      <c r="J24" s="168">
        <f t="shared" si="3"/>
        <v>2320.7515782881396</v>
      </c>
      <c r="K24" s="168">
        <f t="shared" si="3"/>
        <v>2292.5419925377878</v>
      </c>
      <c r="L24" s="168">
        <f t="shared" si="3"/>
        <v>2296.2580930070317</v>
      </c>
      <c r="M24" s="168">
        <f t="shared" si="3"/>
        <v>1964.5800452429739</v>
      </c>
      <c r="N24" s="168">
        <f t="shared" si="3"/>
        <v>1985.2061498315209</v>
      </c>
      <c r="O24" s="168">
        <f t="shared" si="3"/>
        <v>1963.4520257939532</v>
      </c>
      <c r="P24" s="168">
        <f t="shared" si="3"/>
        <v>1698.1211143489331</v>
      </c>
      <c r="Q24" s="168">
        <f t="shared" si="3"/>
        <v>1755.3429135064971</v>
      </c>
    </row>
    <row r="25" spans="1:17" ht="12.9" customHeight="1" x14ac:dyDescent="0.3">
      <c r="A25" s="158" t="s">
        <v>65</v>
      </c>
      <c r="B25" s="157">
        <f t="shared" ref="B25:Q25" si="4">SUM(B26:B27)</f>
        <v>1688.7323326693847</v>
      </c>
      <c r="C25" s="157">
        <f t="shared" si="4"/>
        <v>1746.4922295683195</v>
      </c>
      <c r="D25" s="157">
        <f t="shared" si="4"/>
        <v>1757.5590770655283</v>
      </c>
      <c r="E25" s="157">
        <f t="shared" si="4"/>
        <v>1850.2411983629979</v>
      </c>
      <c r="F25" s="157">
        <f t="shared" si="4"/>
        <v>1932.0457902615619</v>
      </c>
      <c r="G25" s="157">
        <f t="shared" si="4"/>
        <v>1935.7440642761526</v>
      </c>
      <c r="H25" s="157">
        <f t="shared" si="4"/>
        <v>1915.124183500702</v>
      </c>
      <c r="I25" s="157">
        <f t="shared" si="4"/>
        <v>1766.3596992075541</v>
      </c>
      <c r="J25" s="157">
        <f t="shared" si="4"/>
        <v>1791.3836326852359</v>
      </c>
      <c r="K25" s="157">
        <f t="shared" si="4"/>
        <v>1775.8755776973437</v>
      </c>
      <c r="L25" s="157">
        <f t="shared" si="4"/>
        <v>1774.2010369928018</v>
      </c>
      <c r="M25" s="157">
        <f t="shared" si="4"/>
        <v>1466.6193838037425</v>
      </c>
      <c r="N25" s="157">
        <f t="shared" si="4"/>
        <v>1495.3371654077412</v>
      </c>
      <c r="O25" s="157">
        <f t="shared" si="4"/>
        <v>1479.289958905104</v>
      </c>
      <c r="P25" s="157">
        <f t="shared" si="4"/>
        <v>1230.7011022162321</v>
      </c>
      <c r="Q25" s="157">
        <f t="shared" si="4"/>
        <v>1300.7775357370422</v>
      </c>
    </row>
    <row r="26" spans="1:17" ht="12" customHeight="1" x14ac:dyDescent="0.3">
      <c r="A26" s="23" t="s">
        <v>84</v>
      </c>
      <c r="B26" s="156">
        <f>IF(RES_hhdet_emi!B26=0,0,RES_hhdet_emi!B26*1000000/RES_hhdet_num!B$24)</f>
        <v>1688.7323326693847</v>
      </c>
      <c r="C26" s="156">
        <f>IF(RES_hhdet_emi!C26=0,0,RES_hhdet_emi!C26*1000000/RES_hhdet_num!C$24)</f>
        <v>1746.4922295683195</v>
      </c>
      <c r="D26" s="156">
        <f>IF(RES_hhdet_emi!D26=0,0,RES_hhdet_emi!D26*1000000/RES_hhdet_num!D$24)</f>
        <v>1757.5590770655283</v>
      </c>
      <c r="E26" s="156">
        <f>IF(RES_hhdet_emi!E26=0,0,RES_hhdet_emi!E26*1000000/RES_hhdet_num!E$24)</f>
        <v>1850.2411983629979</v>
      </c>
      <c r="F26" s="156">
        <f>IF(RES_hhdet_emi!F26=0,0,RES_hhdet_emi!F26*1000000/RES_hhdet_num!F$24)</f>
        <v>1932.0457902615619</v>
      </c>
      <c r="G26" s="156">
        <f>IF(RES_hhdet_emi!G26=0,0,RES_hhdet_emi!G26*1000000/RES_hhdet_num!G$24)</f>
        <v>1935.7440642761526</v>
      </c>
      <c r="H26" s="156">
        <f>IF(RES_hhdet_emi!H26=0,0,RES_hhdet_emi!H26*1000000/RES_hhdet_num!H$24)</f>
        <v>1915.124183500702</v>
      </c>
      <c r="I26" s="156">
        <f>IF(RES_hhdet_emi!I26=0,0,RES_hhdet_emi!I26*1000000/RES_hhdet_num!I$24)</f>
        <v>1766.3596992075541</v>
      </c>
      <c r="J26" s="156">
        <f>IF(RES_hhdet_emi!J26=0,0,RES_hhdet_emi!J26*1000000/RES_hhdet_num!J$24)</f>
        <v>1791.3836326852359</v>
      </c>
      <c r="K26" s="156">
        <f>IF(RES_hhdet_emi!K26=0,0,RES_hhdet_emi!K26*1000000/RES_hhdet_num!K$24)</f>
        <v>1775.8755776973437</v>
      </c>
      <c r="L26" s="156">
        <f>IF(RES_hhdet_emi!L26=0,0,RES_hhdet_emi!L26*1000000/RES_hhdet_num!L$24)</f>
        <v>1774.2010369928018</v>
      </c>
      <c r="M26" s="156">
        <f>IF(RES_hhdet_emi!M26=0,0,RES_hhdet_emi!M26*1000000/RES_hhdet_num!M$24)</f>
        <v>1466.6193838037425</v>
      </c>
      <c r="N26" s="156">
        <f>IF(RES_hhdet_emi!N26=0,0,RES_hhdet_emi!N26*1000000/RES_hhdet_num!N$24)</f>
        <v>1495.3371654077412</v>
      </c>
      <c r="O26" s="156">
        <f>IF(RES_hhdet_emi!O26=0,0,RES_hhdet_emi!O26*1000000/RES_hhdet_num!O$24)</f>
        <v>1479.289958905104</v>
      </c>
      <c r="P26" s="156">
        <f>IF(RES_hhdet_emi!P26=0,0,RES_hhdet_emi!P26*1000000/RES_hhdet_num!P$24)</f>
        <v>1230.7011022162321</v>
      </c>
      <c r="Q26" s="156">
        <f>IF(RES_hhdet_emi!Q26=0,0,RES_hhdet_emi!Q26*1000000/RES_hhdet_num!Q$24)</f>
        <v>1300.7775357370422</v>
      </c>
    </row>
    <row r="27" spans="1:17" ht="12" customHeight="1" x14ac:dyDescent="0.3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" customHeight="1" x14ac:dyDescent="0.3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3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3">
      <c r="A30" s="158" t="s">
        <v>63</v>
      </c>
      <c r="B30" s="157">
        <f>IF(RES_hhdet_emi!B30=0,0,RES_hhdet_emi!B30*1000000/RES_hhdet_num!B$24)</f>
        <v>431.69399823640248</v>
      </c>
      <c r="C30" s="157">
        <f>IF(RES_hhdet_emi!C30=0,0,RES_hhdet_emi!C30*1000000/RES_hhdet_num!C$24)</f>
        <v>434.66475485734071</v>
      </c>
      <c r="D30" s="157">
        <f>IF(RES_hhdet_emi!D30=0,0,RES_hhdet_emi!D30*1000000/RES_hhdet_num!D$24)</f>
        <v>436.68440347918448</v>
      </c>
      <c r="E30" s="157">
        <f>IF(RES_hhdet_emi!E30=0,0,RES_hhdet_emi!E30*1000000/RES_hhdet_num!E$24)</f>
        <v>437.67070886053813</v>
      </c>
      <c r="F30" s="157">
        <f>IF(RES_hhdet_emi!F30=0,0,RES_hhdet_emi!F30*1000000/RES_hhdet_num!F$24)</f>
        <v>432.11694933120469</v>
      </c>
      <c r="G30" s="157">
        <f>IF(RES_hhdet_emi!G30=0,0,RES_hhdet_emi!G30*1000000/RES_hhdet_num!G$24)</f>
        <v>429.08528058284395</v>
      </c>
      <c r="H30" s="157">
        <f>IF(RES_hhdet_emi!H30=0,0,RES_hhdet_emi!H30*1000000/RES_hhdet_num!H$24)</f>
        <v>425.91758325677688</v>
      </c>
      <c r="I30" s="157">
        <f>IF(RES_hhdet_emi!I30=0,0,RES_hhdet_emi!I30*1000000/RES_hhdet_num!I$24)</f>
        <v>421.66215650806669</v>
      </c>
      <c r="J30" s="157">
        <f>IF(RES_hhdet_emi!J30=0,0,RES_hhdet_emi!J30*1000000/RES_hhdet_num!J$24)</f>
        <v>413.40644006219048</v>
      </c>
      <c r="K30" s="157">
        <f>IF(RES_hhdet_emi!K30=0,0,RES_hhdet_emi!K30*1000000/RES_hhdet_num!K$24)</f>
        <v>406.01780652225932</v>
      </c>
      <c r="L30" s="157">
        <f>IF(RES_hhdet_emi!L30=0,0,RES_hhdet_emi!L30*1000000/RES_hhdet_num!L$24)</f>
        <v>393.93390691549683</v>
      </c>
      <c r="M30" s="157">
        <f>IF(RES_hhdet_emi!M30=0,0,RES_hhdet_emi!M30*1000000/RES_hhdet_num!M$24)</f>
        <v>382.04320994967571</v>
      </c>
      <c r="N30" s="157">
        <f>IF(RES_hhdet_emi!N30=0,0,RES_hhdet_emi!N30*1000000/RES_hhdet_num!N$24)</f>
        <v>375.8767461057177</v>
      </c>
      <c r="O30" s="157">
        <f>IF(RES_hhdet_emi!O30=0,0,RES_hhdet_emi!O30*1000000/RES_hhdet_num!O$24)</f>
        <v>372.97168804547164</v>
      </c>
      <c r="P30" s="157">
        <f>IF(RES_hhdet_emi!P30=0,0,RES_hhdet_emi!P30*1000000/RES_hhdet_num!P$24)</f>
        <v>364.63173886317412</v>
      </c>
      <c r="Q30" s="157">
        <f>IF(RES_hhdet_emi!Q30=0,0,RES_hhdet_emi!Q30*1000000/RES_hhdet_num!Q$24)</f>
        <v>355.2394532135811</v>
      </c>
    </row>
    <row r="31" spans="1:17" ht="12" customHeight="1" x14ac:dyDescent="0.3">
      <c r="A31" s="167" t="s">
        <v>169</v>
      </c>
      <c r="B31" s="132">
        <f>IF(RES_hhdet_emi!B31=0,0,RES_hhdet_emi!B31*1000000/RES_hhdet_num!B31)</f>
        <v>565.11215033858628</v>
      </c>
      <c r="C31" s="132">
        <f>IF(RES_hhdet_emi!C31=0,0,RES_hhdet_emi!C31*1000000/RES_hhdet_num!C31)</f>
        <v>572.06929741415092</v>
      </c>
      <c r="D31" s="132">
        <f>IF(RES_hhdet_emi!D31=0,0,RES_hhdet_emi!D31*1000000/RES_hhdet_num!D31)</f>
        <v>575.47665873089466</v>
      </c>
      <c r="E31" s="132">
        <f>IF(RES_hhdet_emi!E31=0,0,RES_hhdet_emi!E31*1000000/RES_hhdet_num!E31)</f>
        <v>580.29035802809574</v>
      </c>
      <c r="F31" s="132">
        <f>IF(RES_hhdet_emi!F31=0,0,RES_hhdet_emi!F31*1000000/RES_hhdet_num!F31)</f>
        <v>581.15013058392685</v>
      </c>
      <c r="G31" s="132">
        <f>IF(RES_hhdet_emi!G31=0,0,RES_hhdet_emi!G31*1000000/RES_hhdet_num!G31)</f>
        <v>578.92697124271422</v>
      </c>
      <c r="H31" s="132">
        <f>IF(RES_hhdet_emi!H31=0,0,RES_hhdet_emi!H31*1000000/RES_hhdet_num!H31)</f>
        <v>574.18086973968946</v>
      </c>
      <c r="I31" s="132">
        <f>IF(RES_hhdet_emi!I31=0,0,RES_hhdet_emi!I31*1000000/RES_hhdet_num!I31)</f>
        <v>570.37843470475434</v>
      </c>
      <c r="J31" s="132">
        <f>IF(RES_hhdet_emi!J31=0,0,RES_hhdet_emi!J31*1000000/RES_hhdet_num!J31)</f>
        <v>564.43964209193371</v>
      </c>
      <c r="K31" s="132">
        <f>IF(RES_hhdet_emi!K31=0,0,RES_hhdet_emi!K31*1000000/RES_hhdet_num!K31)</f>
        <v>559.02886677938011</v>
      </c>
      <c r="L31" s="132">
        <f>IF(RES_hhdet_emi!L31=0,0,RES_hhdet_emi!L31*1000000/RES_hhdet_num!L31)</f>
        <v>551.33814902030815</v>
      </c>
      <c r="M31" s="132">
        <f>IF(RES_hhdet_emi!M31=0,0,RES_hhdet_emi!M31*1000000/RES_hhdet_num!M31)</f>
        <v>545.25140406736125</v>
      </c>
      <c r="N31" s="132">
        <f>IF(RES_hhdet_emi!N31=0,0,RES_hhdet_emi!N31*1000000/RES_hhdet_num!N31)</f>
        <v>543.0866377724434</v>
      </c>
      <c r="O31" s="132">
        <f>IF(RES_hhdet_emi!O31=0,0,RES_hhdet_emi!O31*1000000/RES_hhdet_num!O31)</f>
        <v>537.04342253610275</v>
      </c>
      <c r="P31" s="132">
        <f>IF(RES_hhdet_emi!P31=0,0,RES_hhdet_emi!P31*1000000/RES_hhdet_num!P31)</f>
        <v>526.70412400290184</v>
      </c>
      <c r="Q31" s="132">
        <f>IF(RES_hhdet_emi!Q31=0,0,RES_hhdet_emi!Q31*1000000/RES_hhdet_num!Q31)</f>
        <v>518.69515588218769</v>
      </c>
    </row>
    <row r="32" spans="1:17" ht="12" customHeight="1" x14ac:dyDescent="0.3">
      <c r="A32" s="167" t="s">
        <v>168</v>
      </c>
      <c r="B32" s="132">
        <f>IF(RES_hhdet_emi!B32=0,0,RES_hhdet_emi!B32*1000000/RES_hhdet_num!B32)</f>
        <v>172.29987924779655</v>
      </c>
      <c r="C32" s="132">
        <f>IF(RES_hhdet_emi!C32=0,0,RES_hhdet_emi!C32*1000000/RES_hhdet_num!C32)</f>
        <v>173.72862516430789</v>
      </c>
      <c r="D32" s="132">
        <f>IF(RES_hhdet_emi!D32=0,0,RES_hhdet_emi!D32*1000000/RES_hhdet_num!D32)</f>
        <v>179.19946794843023</v>
      </c>
      <c r="E32" s="132">
        <f>IF(RES_hhdet_emi!E32=0,0,RES_hhdet_emi!E32*1000000/RES_hhdet_num!E32)</f>
        <v>183.66946190515512</v>
      </c>
      <c r="F32" s="132">
        <f>IF(RES_hhdet_emi!F32=0,0,RES_hhdet_emi!F32*1000000/RES_hhdet_num!F32)</f>
        <v>186.11102749070824</v>
      </c>
      <c r="G32" s="132">
        <f>IF(RES_hhdet_emi!G32=0,0,RES_hhdet_emi!G32*1000000/RES_hhdet_num!G32)</f>
        <v>211.50645434383608</v>
      </c>
      <c r="H32" s="132">
        <f>IF(RES_hhdet_emi!H32=0,0,RES_hhdet_emi!H32*1000000/RES_hhdet_num!H32)</f>
        <v>200.64024100365597</v>
      </c>
      <c r="I32" s="132">
        <f>IF(RES_hhdet_emi!I32=0,0,RES_hhdet_emi!I32*1000000/RES_hhdet_num!I32)</f>
        <v>197.29916536981932</v>
      </c>
      <c r="J32" s="132">
        <f>IF(RES_hhdet_emi!J32=0,0,RES_hhdet_emi!J32*1000000/RES_hhdet_num!J32)</f>
        <v>200.4452783466524</v>
      </c>
      <c r="K32" s="132">
        <f>IF(RES_hhdet_emi!K32=0,0,RES_hhdet_emi!K32*1000000/RES_hhdet_num!K32)</f>
        <v>202.85051774621004</v>
      </c>
      <c r="L32" s="132">
        <f>IF(RES_hhdet_emi!L32=0,0,RES_hhdet_emi!L32*1000000/RES_hhdet_num!L32)</f>
        <v>196.371492715399</v>
      </c>
      <c r="M32" s="132">
        <f>IF(RES_hhdet_emi!M32=0,0,RES_hhdet_emi!M32*1000000/RES_hhdet_num!M32)</f>
        <v>196.63505632106472</v>
      </c>
      <c r="N32" s="132">
        <f>IF(RES_hhdet_emi!N32=0,0,RES_hhdet_emi!N32*1000000/RES_hhdet_num!N32)</f>
        <v>195.3085863484761</v>
      </c>
      <c r="O32" s="132">
        <f>IF(RES_hhdet_emi!O32=0,0,RES_hhdet_emi!O32*1000000/RES_hhdet_num!O32)</f>
        <v>193.60570930484039</v>
      </c>
      <c r="P32" s="132">
        <f>IF(RES_hhdet_emi!P32=0,0,RES_hhdet_emi!P32*1000000/RES_hhdet_num!P32)</f>
        <v>190.84677141369326</v>
      </c>
      <c r="Q32" s="132">
        <f>IF(RES_hhdet_emi!Q32=0,0,RES_hhdet_emi!Q32*1000000/RES_hhdet_num!Q32)</f>
        <v>189.98137225805078</v>
      </c>
    </row>
    <row r="33" spans="1:17" ht="12" customHeight="1" x14ac:dyDescent="0.3">
      <c r="A33" s="166" t="s">
        <v>57</v>
      </c>
      <c r="B33" s="165">
        <f>IF(RES_hhdet_emi!B33=0,0,RES_hhdet_emi!B33*1000000/RES_hhdet_num!B32)</f>
        <v>172.29987924779655</v>
      </c>
      <c r="C33" s="165">
        <f>IF(RES_hhdet_emi!C33=0,0,RES_hhdet_emi!C33*1000000/RES_hhdet_num!C32)</f>
        <v>173.72862516430789</v>
      </c>
      <c r="D33" s="165">
        <f>IF(RES_hhdet_emi!D33=0,0,RES_hhdet_emi!D33*1000000/RES_hhdet_num!D32)</f>
        <v>179.19946794843023</v>
      </c>
      <c r="E33" s="165">
        <f>IF(RES_hhdet_emi!E33=0,0,RES_hhdet_emi!E33*1000000/RES_hhdet_num!E32)</f>
        <v>183.66946190515512</v>
      </c>
      <c r="F33" s="165">
        <f>IF(RES_hhdet_emi!F33=0,0,RES_hhdet_emi!F33*1000000/RES_hhdet_num!F32)</f>
        <v>186.11102749070824</v>
      </c>
      <c r="G33" s="165">
        <f>IF(RES_hhdet_emi!G33=0,0,RES_hhdet_emi!G33*1000000/RES_hhdet_num!G32)</f>
        <v>211.50645434383608</v>
      </c>
      <c r="H33" s="165">
        <f>IF(RES_hhdet_emi!H33=0,0,RES_hhdet_emi!H33*1000000/RES_hhdet_num!H32)</f>
        <v>200.64024100365597</v>
      </c>
      <c r="I33" s="165">
        <f>IF(RES_hhdet_emi!I33=0,0,RES_hhdet_emi!I33*1000000/RES_hhdet_num!I32)</f>
        <v>197.29916536981932</v>
      </c>
      <c r="J33" s="165">
        <f>IF(RES_hhdet_emi!J33=0,0,RES_hhdet_emi!J33*1000000/RES_hhdet_num!J32)</f>
        <v>200.4452783466524</v>
      </c>
      <c r="K33" s="165">
        <f>IF(RES_hhdet_emi!K33=0,0,RES_hhdet_emi!K33*1000000/RES_hhdet_num!K32)</f>
        <v>202.85051774621004</v>
      </c>
      <c r="L33" s="165">
        <f>IF(RES_hhdet_emi!L33=0,0,RES_hhdet_emi!L33*1000000/RES_hhdet_num!L32)</f>
        <v>196.371492715399</v>
      </c>
      <c r="M33" s="165">
        <f>IF(RES_hhdet_emi!M33=0,0,RES_hhdet_emi!M33*1000000/RES_hhdet_num!M32)</f>
        <v>196.63505632106472</v>
      </c>
      <c r="N33" s="165">
        <f>IF(RES_hhdet_emi!N33=0,0,RES_hhdet_emi!N33*1000000/RES_hhdet_num!N32)</f>
        <v>195.3085863484761</v>
      </c>
      <c r="O33" s="165">
        <f>IF(RES_hhdet_emi!O33=0,0,RES_hhdet_emi!O33*1000000/RES_hhdet_num!O32)</f>
        <v>193.60570930484039</v>
      </c>
      <c r="P33" s="165">
        <f>IF(RES_hhdet_emi!P33=0,0,RES_hhdet_emi!P33*1000000/RES_hhdet_num!P32)</f>
        <v>190.84677141369326</v>
      </c>
      <c r="Q33" s="165">
        <f>IF(RES_hhdet_emi!Q33=0,0,RES_hhdet_emi!Q33*1000000/RES_hhdet_num!Q32)</f>
        <v>189.98137225805078</v>
      </c>
    </row>
    <row r="34" spans="1:17" ht="12" customHeight="1" x14ac:dyDescent="0.3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3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3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3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3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3">
      <c r="A39" s="158" t="s">
        <v>62</v>
      </c>
      <c r="B39" s="157">
        <f>IF(RES_hhdet_emi!B39=0,0,RES_hhdet_emi!B39*1000000/RES_hhdet_num!B$24)</f>
        <v>155.88398760883288</v>
      </c>
      <c r="C39" s="157">
        <f>IF(RES_hhdet_emi!C39=0,0,RES_hhdet_emi!C39*1000000/RES_hhdet_num!C$24)</f>
        <v>142.39567556060095</v>
      </c>
      <c r="D39" s="157">
        <f>IF(RES_hhdet_emi!D39=0,0,RES_hhdet_emi!D39*1000000/RES_hhdet_num!D$24)</f>
        <v>135.23081949210984</v>
      </c>
      <c r="E39" s="157">
        <f>IF(RES_hhdet_emi!E39=0,0,RES_hhdet_emi!E39*1000000/RES_hhdet_num!E$24)</f>
        <v>146.39785820006227</v>
      </c>
      <c r="F39" s="157">
        <f>IF(RES_hhdet_emi!F39=0,0,RES_hhdet_emi!F39*1000000/RES_hhdet_num!F$24)</f>
        <v>147.81307985189579</v>
      </c>
      <c r="G39" s="157">
        <f>IF(RES_hhdet_emi!G39=0,0,RES_hhdet_emi!G39*1000000/RES_hhdet_num!G$24)</f>
        <v>143.7859387498041</v>
      </c>
      <c r="H39" s="157">
        <f>IF(RES_hhdet_emi!H39=0,0,RES_hhdet_emi!H39*1000000/RES_hhdet_num!H$24)</f>
        <v>118.51815105875046</v>
      </c>
      <c r="I39" s="157">
        <f>IF(RES_hhdet_emi!I39=0,0,RES_hhdet_emi!I39*1000000/RES_hhdet_num!I$24)</f>
        <v>106.3604325592281</v>
      </c>
      <c r="J39" s="157">
        <f>IF(RES_hhdet_emi!J39=0,0,RES_hhdet_emi!J39*1000000/RES_hhdet_num!J$24)</f>
        <v>115.9615055407133</v>
      </c>
      <c r="K39" s="157">
        <f>IF(RES_hhdet_emi!K39=0,0,RES_hhdet_emi!K39*1000000/RES_hhdet_num!K$24)</f>
        <v>110.64860831818496</v>
      </c>
      <c r="L39" s="157">
        <f>IF(RES_hhdet_emi!L39=0,0,RES_hhdet_emi!L39*1000000/RES_hhdet_num!L$24)</f>
        <v>128.12314909873285</v>
      </c>
      <c r="M39" s="157">
        <f>IF(RES_hhdet_emi!M39=0,0,RES_hhdet_emi!M39*1000000/RES_hhdet_num!M$24)</f>
        <v>115.91745148955586</v>
      </c>
      <c r="N39" s="157">
        <f>IF(RES_hhdet_emi!N39=0,0,RES_hhdet_emi!N39*1000000/RES_hhdet_num!N$24)</f>
        <v>113.99223831806192</v>
      </c>
      <c r="O39" s="157">
        <f>IF(RES_hhdet_emi!O39=0,0,RES_hhdet_emi!O39*1000000/RES_hhdet_num!O$24)</f>
        <v>111.1903788433776</v>
      </c>
      <c r="P39" s="157">
        <f>IF(RES_hhdet_emi!P39=0,0,RES_hhdet_emi!P39*1000000/RES_hhdet_num!P$24)</f>
        <v>102.78827326952687</v>
      </c>
      <c r="Q39" s="157">
        <f>IF(RES_hhdet_emi!Q39=0,0,RES_hhdet_emi!Q39*1000000/RES_hhdet_num!Q$24)</f>
        <v>99.325924555873868</v>
      </c>
    </row>
    <row r="40" spans="1:17" ht="12" customHeight="1" x14ac:dyDescent="0.3">
      <c r="A40" s="23" t="s">
        <v>57</v>
      </c>
      <c r="B40" s="156">
        <f>IF(RES_hhdet_emi!B40=0,0,RES_hhdet_emi!B40*1000000/RES_hhdet_num!B40)</f>
        <v>377.91305196581908</v>
      </c>
      <c r="C40" s="156">
        <f>IF(RES_hhdet_emi!C40=0,0,RES_hhdet_emi!C40*1000000/RES_hhdet_num!C40)</f>
        <v>376.79009191858131</v>
      </c>
      <c r="D40" s="156">
        <f>IF(RES_hhdet_emi!D40=0,0,RES_hhdet_emi!D40*1000000/RES_hhdet_num!D40)</f>
        <v>385.33267876987679</v>
      </c>
      <c r="E40" s="156">
        <f>IF(RES_hhdet_emi!E40=0,0,RES_hhdet_emi!E40*1000000/RES_hhdet_num!E40)</f>
        <v>402.52824807331291</v>
      </c>
      <c r="F40" s="156">
        <f>IF(RES_hhdet_emi!F40=0,0,RES_hhdet_emi!F40*1000000/RES_hhdet_num!F40)</f>
        <v>403.73571609851552</v>
      </c>
      <c r="G40" s="156">
        <f>IF(RES_hhdet_emi!G40=0,0,RES_hhdet_emi!G40*1000000/RES_hhdet_num!G40)</f>
        <v>417.26993568089136</v>
      </c>
      <c r="H40" s="156">
        <f>IF(RES_hhdet_emi!H40=0,0,RES_hhdet_emi!H40*1000000/RES_hhdet_num!H40)</f>
        <v>406.50153981369908</v>
      </c>
      <c r="I40" s="156">
        <f>IF(RES_hhdet_emi!I40=0,0,RES_hhdet_emi!I40*1000000/RES_hhdet_num!I40)</f>
        <v>406.07985452333503</v>
      </c>
      <c r="J40" s="156">
        <f>IF(RES_hhdet_emi!J40=0,0,RES_hhdet_emi!J40*1000000/RES_hhdet_num!J40)</f>
        <v>392.03420240827472</v>
      </c>
      <c r="K40" s="156">
        <f>IF(RES_hhdet_emi!K40=0,0,RES_hhdet_emi!K40*1000000/RES_hhdet_num!K40)</f>
        <v>379.30929485656725</v>
      </c>
      <c r="L40" s="156">
        <f>IF(RES_hhdet_emi!L40=0,0,RES_hhdet_emi!L40*1000000/RES_hhdet_num!L40)</f>
        <v>421.024856662118</v>
      </c>
      <c r="M40" s="156">
        <f>IF(RES_hhdet_emi!M40=0,0,RES_hhdet_emi!M40*1000000/RES_hhdet_num!M40)</f>
        <v>408.40847067527841</v>
      </c>
      <c r="N40" s="156">
        <f>IF(RES_hhdet_emi!N40=0,0,RES_hhdet_emi!N40*1000000/RES_hhdet_num!N40)</f>
        <v>397.2019131993066</v>
      </c>
      <c r="O40" s="156">
        <f>IF(RES_hhdet_emi!O40=0,0,RES_hhdet_emi!O40*1000000/RES_hhdet_num!O40)</f>
        <v>386.43781891738303</v>
      </c>
      <c r="P40" s="156">
        <f>IF(RES_hhdet_emi!P40=0,0,RES_hhdet_emi!P40*1000000/RES_hhdet_num!P40)</f>
        <v>375.97932722526247</v>
      </c>
      <c r="Q40" s="156">
        <f>IF(RES_hhdet_emi!Q40=0,0,RES_hhdet_emi!Q40*1000000/RES_hhdet_num!Q40)</f>
        <v>378.1512246150611</v>
      </c>
    </row>
    <row r="41" spans="1:17" ht="12" customHeight="1" x14ac:dyDescent="0.3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>
        <f>SUM(B44,B47,B49,B58)</f>
        <v>3825.2257110359683</v>
      </c>
      <c r="C43" s="168">
        <f t="shared" ref="C43:Q43" si="6">SUM(C44,C47,C49,C58)</f>
        <v>4174.2272785136611</v>
      </c>
      <c r="D43" s="168">
        <f t="shared" si="6"/>
        <v>3894.0315995958895</v>
      </c>
      <c r="E43" s="168">
        <f t="shared" si="6"/>
        <v>4069.9468477865184</v>
      </c>
      <c r="F43" s="168">
        <f t="shared" si="6"/>
        <v>3991.0813199138938</v>
      </c>
      <c r="G43" s="168">
        <f t="shared" si="6"/>
        <v>3971.3067186003823</v>
      </c>
      <c r="H43" s="168">
        <f t="shared" si="6"/>
        <v>3966.0372682812185</v>
      </c>
      <c r="I43" s="168">
        <f t="shared" si="6"/>
        <v>3235.2995108681625</v>
      </c>
      <c r="J43" s="168">
        <f t="shared" si="6"/>
        <v>3836.2177993149644</v>
      </c>
      <c r="K43" s="168">
        <f t="shared" si="6"/>
        <v>3550.1948338583425</v>
      </c>
      <c r="L43" s="168">
        <f t="shared" si="6"/>
        <v>3605.1404276288713</v>
      </c>
      <c r="M43" s="168">
        <f t="shared" si="6"/>
        <v>3179.6570251298454</v>
      </c>
      <c r="N43" s="168">
        <f t="shared" si="6"/>
        <v>3281.6075207068266</v>
      </c>
      <c r="O43" s="168">
        <f t="shared" si="6"/>
        <v>3370.8064748508755</v>
      </c>
      <c r="P43" s="168">
        <f t="shared" si="6"/>
        <v>2889.1495331124302</v>
      </c>
      <c r="Q43" s="168">
        <f t="shared" si="6"/>
        <v>2986.1117555824649</v>
      </c>
    </row>
    <row r="44" spans="1:17" ht="12.9" customHeight="1" x14ac:dyDescent="0.3">
      <c r="A44" s="158" t="s">
        <v>65</v>
      </c>
      <c r="B44" s="157">
        <f t="shared" ref="B44:Q44" si="7">SUM(B45:B46)</f>
        <v>3274.7241617108257</v>
      </c>
      <c r="C44" s="157">
        <f t="shared" si="7"/>
        <v>3606.3029273994575</v>
      </c>
      <c r="D44" s="157">
        <f t="shared" si="7"/>
        <v>3341.5849129747958</v>
      </c>
      <c r="E44" s="157">
        <f t="shared" si="7"/>
        <v>3508.3445527344425</v>
      </c>
      <c r="F44" s="157">
        <f t="shared" si="7"/>
        <v>3418.9310499411672</v>
      </c>
      <c r="G44" s="157">
        <f t="shared" si="7"/>
        <v>3398.3920939190334</v>
      </c>
      <c r="H44" s="157">
        <f t="shared" si="7"/>
        <v>3387.8227497127132</v>
      </c>
      <c r="I44" s="157">
        <f t="shared" si="7"/>
        <v>2709.4327533832529</v>
      </c>
      <c r="J44" s="157">
        <f t="shared" si="7"/>
        <v>3246.4698082779519</v>
      </c>
      <c r="K44" s="157">
        <f t="shared" si="7"/>
        <v>2982.9924049742654</v>
      </c>
      <c r="L44" s="157">
        <f t="shared" si="7"/>
        <v>3044.0012191725191</v>
      </c>
      <c r="M44" s="157">
        <f t="shared" si="7"/>
        <v>2613.793774438117</v>
      </c>
      <c r="N44" s="157">
        <f t="shared" si="7"/>
        <v>2708.9517199453485</v>
      </c>
      <c r="O44" s="157">
        <f t="shared" si="7"/>
        <v>2779.2344563556835</v>
      </c>
      <c r="P44" s="157">
        <f t="shared" si="7"/>
        <v>2297.751153490804</v>
      </c>
      <c r="Q44" s="157">
        <f t="shared" si="7"/>
        <v>2405.0904227188325</v>
      </c>
    </row>
    <row r="45" spans="1:17" ht="12" customHeight="1" x14ac:dyDescent="0.3">
      <c r="A45" s="23" t="s">
        <v>166</v>
      </c>
      <c r="B45" s="156">
        <f>IF(RES_hhdet_emi!B45=0,0,RES_hhdet_emi!B45*1000000/RES_hhdet_num!B$43)</f>
        <v>3274.7241617108257</v>
      </c>
      <c r="C45" s="156">
        <f>IF(RES_hhdet_emi!C45=0,0,RES_hhdet_emi!C45*1000000/RES_hhdet_num!C$43)</f>
        <v>3606.3029273994575</v>
      </c>
      <c r="D45" s="156">
        <f>IF(RES_hhdet_emi!D45=0,0,RES_hhdet_emi!D45*1000000/RES_hhdet_num!D$43)</f>
        <v>3341.5849129747958</v>
      </c>
      <c r="E45" s="156">
        <f>IF(RES_hhdet_emi!E45=0,0,RES_hhdet_emi!E45*1000000/RES_hhdet_num!E$43)</f>
        <v>3508.3445527344425</v>
      </c>
      <c r="F45" s="156">
        <f>IF(RES_hhdet_emi!F45=0,0,RES_hhdet_emi!F45*1000000/RES_hhdet_num!F$43)</f>
        <v>3418.9310499411672</v>
      </c>
      <c r="G45" s="156">
        <f>IF(RES_hhdet_emi!G45=0,0,RES_hhdet_emi!G45*1000000/RES_hhdet_num!G$43)</f>
        <v>3398.3920939190334</v>
      </c>
      <c r="H45" s="156">
        <f>IF(RES_hhdet_emi!H45=0,0,RES_hhdet_emi!H45*1000000/RES_hhdet_num!H$43)</f>
        <v>3387.8227497127132</v>
      </c>
      <c r="I45" s="156">
        <f>IF(RES_hhdet_emi!I45=0,0,RES_hhdet_emi!I45*1000000/RES_hhdet_num!I$43)</f>
        <v>2709.4327533832529</v>
      </c>
      <c r="J45" s="156">
        <f>IF(RES_hhdet_emi!J45=0,0,RES_hhdet_emi!J45*1000000/RES_hhdet_num!J$43)</f>
        <v>3246.4698082779519</v>
      </c>
      <c r="K45" s="156">
        <f>IF(RES_hhdet_emi!K45=0,0,RES_hhdet_emi!K45*1000000/RES_hhdet_num!K$43)</f>
        <v>2982.9924049742654</v>
      </c>
      <c r="L45" s="156">
        <f>IF(RES_hhdet_emi!L45=0,0,RES_hhdet_emi!L45*1000000/RES_hhdet_num!L$43)</f>
        <v>3044.0012191725191</v>
      </c>
      <c r="M45" s="156">
        <f>IF(RES_hhdet_emi!M45=0,0,RES_hhdet_emi!M45*1000000/RES_hhdet_num!M$43)</f>
        <v>2613.793774438117</v>
      </c>
      <c r="N45" s="156">
        <f>IF(RES_hhdet_emi!N45=0,0,RES_hhdet_emi!N45*1000000/RES_hhdet_num!N$43)</f>
        <v>2708.9517199453485</v>
      </c>
      <c r="O45" s="156">
        <f>IF(RES_hhdet_emi!O45=0,0,RES_hhdet_emi!O45*1000000/RES_hhdet_num!O$43)</f>
        <v>2779.2344563556835</v>
      </c>
      <c r="P45" s="156">
        <f>IF(RES_hhdet_emi!P45=0,0,RES_hhdet_emi!P45*1000000/RES_hhdet_num!P$43)</f>
        <v>2297.751153490804</v>
      </c>
      <c r="Q45" s="156">
        <f>IF(RES_hhdet_emi!Q45=0,0,RES_hhdet_emi!Q45*1000000/RES_hhdet_num!Q$43)</f>
        <v>2405.0904227188325</v>
      </c>
    </row>
    <row r="46" spans="1:17" ht="12" customHeight="1" x14ac:dyDescent="0.3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" customHeight="1" x14ac:dyDescent="0.3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3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3">
      <c r="A49" s="158" t="s">
        <v>63</v>
      </c>
      <c r="B49" s="157">
        <f>IF(RES_hhdet_emi!B49=0,0,RES_hhdet_emi!B49*1000000/RES_hhdet_num!B$43)</f>
        <v>458.8087061211354</v>
      </c>
      <c r="C49" s="157">
        <f>IF(RES_hhdet_emi!C49=0,0,RES_hhdet_emi!C49*1000000/RES_hhdet_num!C$43)</f>
        <v>480.26828349426563</v>
      </c>
      <c r="D49" s="157">
        <f>IF(RES_hhdet_emi!D49=0,0,RES_hhdet_emi!D49*1000000/RES_hhdet_num!D$43)</f>
        <v>471.49355837569237</v>
      </c>
      <c r="E49" s="157">
        <f>IF(RES_hhdet_emi!E49=0,0,RES_hhdet_emi!E49*1000000/RES_hhdet_num!E$43)</f>
        <v>485.1706853861096</v>
      </c>
      <c r="F49" s="157">
        <f>IF(RES_hhdet_emi!F49=0,0,RES_hhdet_emi!F49*1000000/RES_hhdet_num!F$43)</f>
        <v>488.05751630007944</v>
      </c>
      <c r="G49" s="157">
        <f>IF(RES_hhdet_emi!G49=0,0,RES_hhdet_emi!G49*1000000/RES_hhdet_num!G$43)</f>
        <v>492.23273130530708</v>
      </c>
      <c r="H49" s="157">
        <f>IF(RES_hhdet_emi!H49=0,0,RES_hhdet_emi!H49*1000000/RES_hhdet_num!H$43)</f>
        <v>506.5634812453099</v>
      </c>
      <c r="I49" s="157">
        <f>IF(RES_hhdet_emi!I49=0,0,RES_hhdet_emi!I49*1000000/RES_hhdet_num!I$43)</f>
        <v>467.25329593023588</v>
      </c>
      <c r="J49" s="157">
        <f>IF(RES_hhdet_emi!J49=0,0,RES_hhdet_emi!J49*1000000/RES_hhdet_num!J$43)</f>
        <v>521.12104752299092</v>
      </c>
      <c r="K49" s="157">
        <f>IF(RES_hhdet_emi!K49=0,0,RES_hhdet_emi!K49*1000000/RES_hhdet_num!K$43)</f>
        <v>505.81125875236722</v>
      </c>
      <c r="L49" s="157">
        <f>IF(RES_hhdet_emi!L49=0,0,RES_hhdet_emi!L49*1000000/RES_hhdet_num!L$43)</f>
        <v>495.48165994902359</v>
      </c>
      <c r="M49" s="157">
        <f>IF(RES_hhdet_emi!M49=0,0,RES_hhdet_emi!M49*1000000/RES_hhdet_num!M$43)</f>
        <v>503.32814274809618</v>
      </c>
      <c r="N49" s="157">
        <f>IF(RES_hhdet_emi!N49=0,0,RES_hhdet_emi!N49*1000000/RES_hhdet_num!N$43)</f>
        <v>514.13658973284407</v>
      </c>
      <c r="O49" s="157">
        <f>IF(RES_hhdet_emi!O49=0,0,RES_hhdet_emi!O49*1000000/RES_hhdet_num!O$43)</f>
        <v>526.08197527822244</v>
      </c>
      <c r="P49" s="157">
        <f>IF(RES_hhdet_emi!P49=0,0,RES_hhdet_emi!P49*1000000/RES_hhdet_num!P$43)</f>
        <v>531.49256597470162</v>
      </c>
      <c r="Q49" s="157">
        <f>IF(RES_hhdet_emi!Q49=0,0,RES_hhdet_emi!Q49*1000000/RES_hhdet_num!Q$43)</f>
        <v>524.48155225151947</v>
      </c>
    </row>
    <row r="50" spans="1:17" ht="12" customHeight="1" x14ac:dyDescent="0.3">
      <c r="A50" s="167" t="s">
        <v>165</v>
      </c>
      <c r="B50" s="132">
        <f>IF(RES_hhdet_emi!B50=0,0,RES_hhdet_emi!B50*1000000/RES_hhdet_num!B50)</f>
        <v>745.83951913920851</v>
      </c>
      <c r="C50" s="132">
        <f>IF(RES_hhdet_emi!C50=0,0,RES_hhdet_emi!C50*1000000/RES_hhdet_num!C50)</f>
        <v>754.50650010357299</v>
      </c>
      <c r="D50" s="132">
        <f>IF(RES_hhdet_emi!D50=0,0,RES_hhdet_emi!D50*1000000/RES_hhdet_num!D50)</f>
        <v>735.26355469302314</v>
      </c>
      <c r="E50" s="132">
        <f>IF(RES_hhdet_emi!E50=0,0,RES_hhdet_emi!E50*1000000/RES_hhdet_num!E50)</f>
        <v>742.14123630345432</v>
      </c>
      <c r="F50" s="132">
        <f>IF(RES_hhdet_emi!F50=0,0,RES_hhdet_emi!F50*1000000/RES_hhdet_num!F50)</f>
        <v>737.93363393324205</v>
      </c>
      <c r="G50" s="132">
        <f>IF(RES_hhdet_emi!G50=0,0,RES_hhdet_emi!G50*1000000/RES_hhdet_num!G50)</f>
        <v>732.45426435583499</v>
      </c>
      <c r="H50" s="132">
        <f>IF(RES_hhdet_emi!H50=0,0,RES_hhdet_emi!H50*1000000/RES_hhdet_num!H50)</f>
        <v>726.70474804646494</v>
      </c>
      <c r="I50" s="132">
        <f>IF(RES_hhdet_emi!I50=0,0,RES_hhdet_emi!I50*1000000/RES_hhdet_num!I50)</f>
        <v>717.30383362136411</v>
      </c>
      <c r="J50" s="132">
        <f>IF(RES_hhdet_emi!J50=0,0,RES_hhdet_emi!J50*1000000/RES_hhdet_num!J50)</f>
        <v>718.53233676076263</v>
      </c>
      <c r="K50" s="132">
        <f>IF(RES_hhdet_emi!K50=0,0,RES_hhdet_emi!K50*1000000/RES_hhdet_num!K50)</f>
        <v>716.61093088636642</v>
      </c>
      <c r="L50" s="132">
        <f>IF(RES_hhdet_emi!L50=0,0,RES_hhdet_emi!L50*1000000/RES_hhdet_num!L50)</f>
        <v>703.29634906354966</v>
      </c>
      <c r="M50" s="132">
        <f>IF(RES_hhdet_emi!M50=0,0,RES_hhdet_emi!M50*1000000/RES_hhdet_num!M50)</f>
        <v>701.72019253937617</v>
      </c>
      <c r="N50" s="132">
        <f>IF(RES_hhdet_emi!N50=0,0,RES_hhdet_emi!N50*1000000/RES_hhdet_num!N50)</f>
        <v>704.59172602539809</v>
      </c>
      <c r="O50" s="132">
        <f>IF(RES_hhdet_emi!O50=0,0,RES_hhdet_emi!O50*1000000/RES_hhdet_num!O50)</f>
        <v>706.00880421567433</v>
      </c>
      <c r="P50" s="132">
        <f>IF(RES_hhdet_emi!P50=0,0,RES_hhdet_emi!P50*1000000/RES_hhdet_num!P50)</f>
        <v>698.60070431056135</v>
      </c>
      <c r="Q50" s="132">
        <f>IF(RES_hhdet_emi!Q50=0,0,RES_hhdet_emi!Q50*1000000/RES_hhdet_num!Q50)</f>
        <v>688.44786586524265</v>
      </c>
    </row>
    <row r="51" spans="1:17" ht="12" customHeight="1" x14ac:dyDescent="0.3">
      <c r="A51" s="167" t="s">
        <v>164</v>
      </c>
      <c r="B51" s="132">
        <f>IF(RES_hhdet_emi!B51=0,0,RES_hhdet_emi!B51*1000000/RES_hhdet_num!B51)</f>
        <v>418.65679855043487</v>
      </c>
      <c r="C51" s="132">
        <f>IF(RES_hhdet_emi!C51=0,0,RES_hhdet_emi!C51*1000000/RES_hhdet_num!C51)</f>
        <v>426.278591186565</v>
      </c>
      <c r="D51" s="132">
        <f>IF(RES_hhdet_emi!D51=0,0,RES_hhdet_emi!D51*1000000/RES_hhdet_num!D51)</f>
        <v>427.50729220718711</v>
      </c>
      <c r="E51" s="132">
        <f>IF(RES_hhdet_emi!E51=0,0,RES_hhdet_emi!E51*1000000/RES_hhdet_num!E51)</f>
        <v>442.44228864003082</v>
      </c>
      <c r="F51" s="132">
        <f>IF(RES_hhdet_emi!F51=0,0,RES_hhdet_emi!F51*1000000/RES_hhdet_num!F51)</f>
        <v>434.83953745540788</v>
      </c>
      <c r="G51" s="132">
        <f>IF(RES_hhdet_emi!G51=0,0,RES_hhdet_emi!G51*1000000/RES_hhdet_num!G51)</f>
        <v>440.39067891192008</v>
      </c>
      <c r="H51" s="132">
        <f>IF(RES_hhdet_emi!H51=0,0,RES_hhdet_emi!H51*1000000/RES_hhdet_num!H51)</f>
        <v>439.69769403023332</v>
      </c>
      <c r="I51" s="132">
        <f>IF(RES_hhdet_emi!I51=0,0,RES_hhdet_emi!I51*1000000/RES_hhdet_num!I51)</f>
        <v>413.79181755841245</v>
      </c>
      <c r="J51" s="132">
        <f>IF(RES_hhdet_emi!J51=0,0,RES_hhdet_emi!J51*1000000/RES_hhdet_num!J51)</f>
        <v>420.61640098962511</v>
      </c>
      <c r="K51" s="132">
        <f>IF(RES_hhdet_emi!K51=0,0,RES_hhdet_emi!K51*1000000/RES_hhdet_num!K51)</f>
        <v>418.6129763081521</v>
      </c>
      <c r="L51" s="132">
        <f>IF(RES_hhdet_emi!L51=0,0,RES_hhdet_emi!L51*1000000/RES_hhdet_num!L51)</f>
        <v>422.97800545204058</v>
      </c>
      <c r="M51" s="132">
        <f>IF(RES_hhdet_emi!M51=0,0,RES_hhdet_emi!M51*1000000/RES_hhdet_num!M51)</f>
        <v>423.56407050211186</v>
      </c>
      <c r="N51" s="132">
        <f>IF(RES_hhdet_emi!N51=0,0,RES_hhdet_emi!N51*1000000/RES_hhdet_num!N51)</f>
        <v>427.24058702175114</v>
      </c>
      <c r="O51" s="132">
        <f>IF(RES_hhdet_emi!O51=0,0,RES_hhdet_emi!O51*1000000/RES_hhdet_num!O51)</f>
        <v>436.16148007393326</v>
      </c>
      <c r="P51" s="132">
        <f>IF(RES_hhdet_emi!P51=0,0,RES_hhdet_emi!P51*1000000/RES_hhdet_num!P51)</f>
        <v>425.92316862795849</v>
      </c>
      <c r="Q51" s="132">
        <f>IF(RES_hhdet_emi!Q51=0,0,RES_hhdet_emi!Q51*1000000/RES_hhdet_num!Q51)</f>
        <v>415.40831494851676</v>
      </c>
    </row>
    <row r="52" spans="1:17" ht="12" customHeight="1" x14ac:dyDescent="0.3">
      <c r="A52" s="166" t="s">
        <v>163</v>
      </c>
      <c r="B52" s="165">
        <f>IF(RES_hhdet_emi!B52=0,0,RES_hhdet_emi!B52*1000000/RES_hhdet_num!B51)</f>
        <v>418.65679855043487</v>
      </c>
      <c r="C52" s="165">
        <f>IF(RES_hhdet_emi!C52=0,0,RES_hhdet_emi!C52*1000000/RES_hhdet_num!C51)</f>
        <v>426.278591186565</v>
      </c>
      <c r="D52" s="165">
        <f>IF(RES_hhdet_emi!D52=0,0,RES_hhdet_emi!D52*1000000/RES_hhdet_num!D51)</f>
        <v>427.50729220718711</v>
      </c>
      <c r="E52" s="165">
        <f>IF(RES_hhdet_emi!E52=0,0,RES_hhdet_emi!E52*1000000/RES_hhdet_num!E51)</f>
        <v>442.44228864003082</v>
      </c>
      <c r="F52" s="165">
        <f>IF(RES_hhdet_emi!F52=0,0,RES_hhdet_emi!F52*1000000/RES_hhdet_num!F51)</f>
        <v>434.83953745540788</v>
      </c>
      <c r="G52" s="165">
        <f>IF(RES_hhdet_emi!G52=0,0,RES_hhdet_emi!G52*1000000/RES_hhdet_num!G51)</f>
        <v>440.39067891192008</v>
      </c>
      <c r="H52" s="165">
        <f>IF(RES_hhdet_emi!H52=0,0,RES_hhdet_emi!H52*1000000/RES_hhdet_num!H51)</f>
        <v>439.69769403023332</v>
      </c>
      <c r="I52" s="165">
        <f>IF(RES_hhdet_emi!I52=0,0,RES_hhdet_emi!I52*1000000/RES_hhdet_num!I51)</f>
        <v>413.79181755841245</v>
      </c>
      <c r="J52" s="165">
        <f>IF(RES_hhdet_emi!J52=0,0,RES_hhdet_emi!J52*1000000/RES_hhdet_num!J51)</f>
        <v>420.61640098962511</v>
      </c>
      <c r="K52" s="165">
        <f>IF(RES_hhdet_emi!K52=0,0,RES_hhdet_emi!K52*1000000/RES_hhdet_num!K51)</f>
        <v>418.6129763081521</v>
      </c>
      <c r="L52" s="165">
        <f>IF(RES_hhdet_emi!L52=0,0,RES_hhdet_emi!L52*1000000/RES_hhdet_num!L51)</f>
        <v>422.97800545204058</v>
      </c>
      <c r="M52" s="165">
        <f>IF(RES_hhdet_emi!M52=0,0,RES_hhdet_emi!M52*1000000/RES_hhdet_num!M51)</f>
        <v>423.56407050211186</v>
      </c>
      <c r="N52" s="165">
        <f>IF(RES_hhdet_emi!N52=0,0,RES_hhdet_emi!N52*1000000/RES_hhdet_num!N51)</f>
        <v>427.24058702175114</v>
      </c>
      <c r="O52" s="165">
        <f>IF(RES_hhdet_emi!O52=0,0,RES_hhdet_emi!O52*1000000/RES_hhdet_num!O51)</f>
        <v>436.16148007393326</v>
      </c>
      <c r="P52" s="165">
        <f>IF(RES_hhdet_emi!P52=0,0,RES_hhdet_emi!P52*1000000/RES_hhdet_num!P51)</f>
        <v>425.92316862795849</v>
      </c>
      <c r="Q52" s="165">
        <f>IF(RES_hhdet_emi!Q52=0,0,RES_hhdet_emi!Q52*1000000/RES_hhdet_num!Q51)</f>
        <v>415.40831494851676</v>
      </c>
    </row>
    <row r="53" spans="1:17" ht="12" customHeight="1" x14ac:dyDescent="0.3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3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3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3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3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3">
      <c r="A58" s="158" t="s">
        <v>62</v>
      </c>
      <c r="B58" s="157">
        <f>IF(RES_hhdet_emi!B58=0,0,RES_hhdet_emi!B58*1000000/RES_hhdet_num!B$43)</f>
        <v>91.692843204007175</v>
      </c>
      <c r="C58" s="157">
        <f>IF(RES_hhdet_emi!C58=0,0,RES_hhdet_emi!C58*1000000/RES_hhdet_num!C$43)</f>
        <v>87.656067619938241</v>
      </c>
      <c r="D58" s="157">
        <f>IF(RES_hhdet_emi!D58=0,0,RES_hhdet_emi!D58*1000000/RES_hhdet_num!D$43)</f>
        <v>80.953128245401516</v>
      </c>
      <c r="E58" s="157">
        <f>IF(RES_hhdet_emi!E58=0,0,RES_hhdet_emi!E58*1000000/RES_hhdet_num!E$43)</f>
        <v>76.431609665966235</v>
      </c>
      <c r="F58" s="157">
        <f>IF(RES_hhdet_emi!F58=0,0,RES_hhdet_emi!F58*1000000/RES_hhdet_num!F$43)</f>
        <v>84.092753672647106</v>
      </c>
      <c r="G58" s="157">
        <f>IF(RES_hhdet_emi!G58=0,0,RES_hhdet_emi!G58*1000000/RES_hhdet_num!G$43)</f>
        <v>80.681893376042041</v>
      </c>
      <c r="H58" s="157">
        <f>IF(RES_hhdet_emi!H58=0,0,RES_hhdet_emi!H58*1000000/RES_hhdet_num!H$43)</f>
        <v>71.651037323195553</v>
      </c>
      <c r="I58" s="157">
        <f>IF(RES_hhdet_emi!I58=0,0,RES_hhdet_emi!I58*1000000/RES_hhdet_num!I$43)</f>
        <v>58.613461554674068</v>
      </c>
      <c r="J58" s="157">
        <f>IF(RES_hhdet_emi!J58=0,0,RES_hhdet_emi!J58*1000000/RES_hhdet_num!J$43)</f>
        <v>68.626943514021789</v>
      </c>
      <c r="K58" s="157">
        <f>IF(RES_hhdet_emi!K58=0,0,RES_hhdet_emi!K58*1000000/RES_hhdet_num!K$43)</f>
        <v>61.391170131709728</v>
      </c>
      <c r="L58" s="157">
        <f>IF(RES_hhdet_emi!L58=0,0,RES_hhdet_emi!L58*1000000/RES_hhdet_num!L$43)</f>
        <v>65.657548507328428</v>
      </c>
      <c r="M58" s="157">
        <f>IF(RES_hhdet_emi!M58=0,0,RES_hhdet_emi!M58*1000000/RES_hhdet_num!M$43)</f>
        <v>62.535107943632305</v>
      </c>
      <c r="N58" s="157">
        <f>IF(RES_hhdet_emi!N58=0,0,RES_hhdet_emi!N58*1000000/RES_hhdet_num!N$43)</f>
        <v>58.51921102863372</v>
      </c>
      <c r="O58" s="157">
        <f>IF(RES_hhdet_emi!O58=0,0,RES_hhdet_emi!O58*1000000/RES_hhdet_num!O$43)</f>
        <v>65.490043216969411</v>
      </c>
      <c r="P58" s="157">
        <f>IF(RES_hhdet_emi!P58=0,0,RES_hhdet_emi!P58*1000000/RES_hhdet_num!P$43)</f>
        <v>59.905813646924202</v>
      </c>
      <c r="Q58" s="157">
        <f>IF(RES_hhdet_emi!Q58=0,0,RES_hhdet_emi!Q58*1000000/RES_hhdet_num!Q$43)</f>
        <v>56.539780612112679</v>
      </c>
    </row>
    <row r="59" spans="1:17" ht="12" customHeight="1" x14ac:dyDescent="0.3">
      <c r="A59" s="23" t="s">
        <v>57</v>
      </c>
      <c r="B59" s="156">
        <f>IF(RES_hhdet_emi!B59=0,0,RES_hhdet_emi!B59*1000000/RES_hhdet_num!B59)</f>
        <v>349.18995452355858</v>
      </c>
      <c r="C59" s="156">
        <f>IF(RES_hhdet_emi!C59=0,0,RES_hhdet_emi!C59*1000000/RES_hhdet_num!C59)</f>
        <v>341.82536546719649</v>
      </c>
      <c r="D59" s="156">
        <f>IF(RES_hhdet_emi!D59=0,0,RES_hhdet_emi!D59*1000000/RES_hhdet_num!D59)</f>
        <v>345.28017917391247</v>
      </c>
      <c r="E59" s="156">
        <f>IF(RES_hhdet_emi!E59=0,0,RES_hhdet_emi!E59*1000000/RES_hhdet_num!E59)</f>
        <v>351.54085317105694</v>
      </c>
      <c r="F59" s="156">
        <f>IF(RES_hhdet_emi!F59=0,0,RES_hhdet_emi!F59*1000000/RES_hhdet_num!F59)</f>
        <v>343.77134521122434</v>
      </c>
      <c r="G59" s="156">
        <f>IF(RES_hhdet_emi!G59=0,0,RES_hhdet_emi!G59*1000000/RES_hhdet_num!G59)</f>
        <v>360.46882713636745</v>
      </c>
      <c r="H59" s="156">
        <f>IF(RES_hhdet_emi!H59=0,0,RES_hhdet_emi!H59*1000000/RES_hhdet_num!H59)</f>
        <v>340.74586735146681</v>
      </c>
      <c r="I59" s="156">
        <f>IF(RES_hhdet_emi!I59=0,0,RES_hhdet_emi!I59*1000000/RES_hhdet_num!I59)</f>
        <v>358.38654832629891</v>
      </c>
      <c r="J59" s="156">
        <f>IF(RES_hhdet_emi!J59=0,0,RES_hhdet_emi!J59*1000000/RES_hhdet_num!J59)</f>
        <v>340.90560927341909</v>
      </c>
      <c r="K59" s="156">
        <f>IF(RES_hhdet_emi!K59=0,0,RES_hhdet_emi!K59*1000000/RES_hhdet_num!K59)</f>
        <v>341.08183355916651</v>
      </c>
      <c r="L59" s="156">
        <f>IF(RES_hhdet_emi!L59=0,0,RES_hhdet_emi!L59*1000000/RES_hhdet_num!L59)</f>
        <v>342.17997359437589</v>
      </c>
      <c r="M59" s="156">
        <f>IF(RES_hhdet_emi!M59=0,0,RES_hhdet_emi!M59*1000000/RES_hhdet_num!M59)</f>
        <v>337.75349905994864</v>
      </c>
      <c r="N59" s="156">
        <f>IF(RES_hhdet_emi!N59=0,0,RES_hhdet_emi!N59*1000000/RES_hhdet_num!N59)</f>
        <v>330.10463669031157</v>
      </c>
      <c r="O59" s="156">
        <f>IF(RES_hhdet_emi!O59=0,0,RES_hhdet_emi!O59*1000000/RES_hhdet_num!O59)</f>
        <v>322.9033278837465</v>
      </c>
      <c r="P59" s="156">
        <f>IF(RES_hhdet_emi!P59=0,0,RES_hhdet_emi!P59*1000000/RES_hhdet_num!P59)</f>
        <v>324.27040819704496</v>
      </c>
      <c r="Q59" s="156">
        <f>IF(RES_hhdet_emi!Q59=0,0,RES_hhdet_emi!Q59*1000000/RES_hhdet_num!Q59)</f>
        <v>323.97957031797097</v>
      </c>
    </row>
    <row r="60" spans="1:17" ht="12" customHeight="1" x14ac:dyDescent="0.3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>
        <f>SUM(B63,B66,B68,B77)</f>
        <v>3094.5004291686482</v>
      </c>
      <c r="C62" s="168">
        <f t="shared" ref="C62:Q62" si="9">SUM(C63,C66,C68,C77)</f>
        <v>3209.2661503870017</v>
      </c>
      <c r="D62" s="168">
        <f t="shared" si="9"/>
        <v>3117.9980531986967</v>
      </c>
      <c r="E62" s="168">
        <f t="shared" si="9"/>
        <v>3155.0642269285854</v>
      </c>
      <c r="F62" s="168">
        <f t="shared" si="9"/>
        <v>3149.4858991541423</v>
      </c>
      <c r="G62" s="168">
        <f t="shared" si="9"/>
        <v>3076.5913178441519</v>
      </c>
      <c r="H62" s="168">
        <f t="shared" si="9"/>
        <v>2975.74936255894</v>
      </c>
      <c r="I62" s="168">
        <f t="shared" si="9"/>
        <v>2783.1554334167945</v>
      </c>
      <c r="J62" s="168">
        <f t="shared" si="9"/>
        <v>2831.8040564819912</v>
      </c>
      <c r="K62" s="168">
        <f t="shared" si="9"/>
        <v>2785.2349874249439</v>
      </c>
      <c r="L62" s="168">
        <f t="shared" si="9"/>
        <v>3048.733902068996</v>
      </c>
      <c r="M62" s="168">
        <f t="shared" si="9"/>
        <v>2574.2046020139969</v>
      </c>
      <c r="N62" s="168">
        <f t="shared" si="9"/>
        <v>2715.903801447138</v>
      </c>
      <c r="O62" s="168">
        <f t="shared" si="9"/>
        <v>2788.4996141916768</v>
      </c>
      <c r="P62" s="168">
        <f t="shared" si="9"/>
        <v>2320.5667348685661</v>
      </c>
      <c r="Q62" s="168">
        <f t="shared" si="9"/>
        <v>2463.8613346496445</v>
      </c>
    </row>
    <row r="63" spans="1:17" ht="12.9" customHeight="1" x14ac:dyDescent="0.3">
      <c r="A63" s="158" t="s">
        <v>65</v>
      </c>
      <c r="B63" s="157">
        <f t="shared" ref="B63:Q63" si="10">SUM(B64:B65)</f>
        <v>2406.2744992403614</v>
      </c>
      <c r="C63" s="157">
        <f t="shared" si="10"/>
        <v>2520.7579775986301</v>
      </c>
      <c r="D63" s="157">
        <f t="shared" si="10"/>
        <v>2420.9670120703113</v>
      </c>
      <c r="E63" s="157">
        <f t="shared" si="10"/>
        <v>2460.1258370144474</v>
      </c>
      <c r="F63" s="157">
        <f t="shared" si="10"/>
        <v>2448.273272720593</v>
      </c>
      <c r="G63" s="157">
        <f t="shared" si="10"/>
        <v>2377.3584071375876</v>
      </c>
      <c r="H63" s="157">
        <f t="shared" si="10"/>
        <v>2279.8759810724046</v>
      </c>
      <c r="I63" s="157">
        <f t="shared" si="10"/>
        <v>2075.3776941670594</v>
      </c>
      <c r="J63" s="157">
        <f t="shared" si="10"/>
        <v>2144.646255578582</v>
      </c>
      <c r="K63" s="157">
        <f t="shared" si="10"/>
        <v>2091.4131975552696</v>
      </c>
      <c r="L63" s="157">
        <f t="shared" si="10"/>
        <v>2335.8353616893614</v>
      </c>
      <c r="M63" s="157">
        <f t="shared" si="10"/>
        <v>1864.0606456525691</v>
      </c>
      <c r="N63" s="157">
        <f t="shared" si="10"/>
        <v>2003.8631967683666</v>
      </c>
      <c r="O63" s="157">
        <f t="shared" si="10"/>
        <v>2074.0803058516344</v>
      </c>
      <c r="P63" s="157">
        <f t="shared" si="10"/>
        <v>1616.909883663845</v>
      </c>
      <c r="Q63" s="157">
        <f t="shared" si="10"/>
        <v>1759.7967001662696</v>
      </c>
    </row>
    <row r="64" spans="1:17" ht="12" customHeight="1" x14ac:dyDescent="0.3">
      <c r="A64" s="23" t="s">
        <v>161</v>
      </c>
      <c r="B64" s="156">
        <f>IF(RES_hhdet_emi!B64=0,0,RES_hhdet_emi!B64*1000000/RES_hhdet_num!B$62)</f>
        <v>2406.2744992403614</v>
      </c>
      <c r="C64" s="156">
        <f>IF(RES_hhdet_emi!C64=0,0,RES_hhdet_emi!C64*1000000/RES_hhdet_num!C$62)</f>
        <v>2520.7579775986301</v>
      </c>
      <c r="D64" s="156">
        <f>IF(RES_hhdet_emi!D64=0,0,RES_hhdet_emi!D64*1000000/RES_hhdet_num!D$62)</f>
        <v>2420.9670120703113</v>
      </c>
      <c r="E64" s="156">
        <f>IF(RES_hhdet_emi!E64=0,0,RES_hhdet_emi!E64*1000000/RES_hhdet_num!E$62)</f>
        <v>2460.1258370144474</v>
      </c>
      <c r="F64" s="156">
        <f>IF(RES_hhdet_emi!F64=0,0,RES_hhdet_emi!F64*1000000/RES_hhdet_num!F$62)</f>
        <v>2448.273272720593</v>
      </c>
      <c r="G64" s="156">
        <f>IF(RES_hhdet_emi!G64=0,0,RES_hhdet_emi!G64*1000000/RES_hhdet_num!G$62)</f>
        <v>2377.3584071375876</v>
      </c>
      <c r="H64" s="156">
        <f>IF(RES_hhdet_emi!H64=0,0,RES_hhdet_emi!H64*1000000/RES_hhdet_num!H$62)</f>
        <v>2279.8759810724046</v>
      </c>
      <c r="I64" s="156">
        <f>IF(RES_hhdet_emi!I64=0,0,RES_hhdet_emi!I64*1000000/RES_hhdet_num!I$62)</f>
        <v>2075.3776941670594</v>
      </c>
      <c r="J64" s="156">
        <f>IF(RES_hhdet_emi!J64=0,0,RES_hhdet_emi!J64*1000000/RES_hhdet_num!J$62)</f>
        <v>2144.646255578582</v>
      </c>
      <c r="K64" s="156">
        <f>IF(RES_hhdet_emi!K64=0,0,RES_hhdet_emi!K64*1000000/RES_hhdet_num!K$62)</f>
        <v>2091.4131975552696</v>
      </c>
      <c r="L64" s="156">
        <f>IF(RES_hhdet_emi!L64=0,0,RES_hhdet_emi!L64*1000000/RES_hhdet_num!L$62)</f>
        <v>2335.8353616893614</v>
      </c>
      <c r="M64" s="156">
        <f>IF(RES_hhdet_emi!M64=0,0,RES_hhdet_emi!M64*1000000/RES_hhdet_num!M$62)</f>
        <v>1864.0606456525691</v>
      </c>
      <c r="N64" s="156">
        <f>IF(RES_hhdet_emi!N64=0,0,RES_hhdet_emi!N64*1000000/RES_hhdet_num!N$62)</f>
        <v>2003.8631967683666</v>
      </c>
      <c r="O64" s="156">
        <f>IF(RES_hhdet_emi!O64=0,0,RES_hhdet_emi!O64*1000000/RES_hhdet_num!O$62)</f>
        <v>2074.0803058516344</v>
      </c>
      <c r="P64" s="156">
        <f>IF(RES_hhdet_emi!P64=0,0,RES_hhdet_emi!P64*1000000/RES_hhdet_num!P$62)</f>
        <v>1616.909883663845</v>
      </c>
      <c r="Q64" s="156">
        <f>IF(RES_hhdet_emi!Q64=0,0,RES_hhdet_emi!Q64*1000000/RES_hhdet_num!Q$62)</f>
        <v>1759.7967001662696</v>
      </c>
    </row>
    <row r="65" spans="1:17" ht="12" customHeight="1" x14ac:dyDescent="0.3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" customHeight="1" x14ac:dyDescent="0.3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3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3">
      <c r="A68" s="158" t="s">
        <v>63</v>
      </c>
      <c r="B68" s="157">
        <f>IF(RES_hhdet_emi!B68=0,0,RES_hhdet_emi!B68*1000000/RES_hhdet_num!B$62)</f>
        <v>481.46860726758484</v>
      </c>
      <c r="C68" s="157">
        <f>IF(RES_hhdet_emi!C68=0,0,RES_hhdet_emi!C68*1000000/RES_hhdet_num!C$62)</f>
        <v>481.70137708757574</v>
      </c>
      <c r="D68" s="157">
        <f>IF(RES_hhdet_emi!D68=0,0,RES_hhdet_emi!D68*1000000/RES_hhdet_num!D$62)</f>
        <v>482.8346991894075</v>
      </c>
      <c r="E68" s="157">
        <f>IF(RES_hhdet_emi!E68=0,0,RES_hhdet_emi!E68*1000000/RES_hhdet_num!E$62)</f>
        <v>478.9783054941754</v>
      </c>
      <c r="F68" s="157">
        <f>IF(RES_hhdet_emi!F68=0,0,RES_hhdet_emi!F68*1000000/RES_hhdet_num!F$62)</f>
        <v>481.625934930521</v>
      </c>
      <c r="G68" s="157">
        <f>IF(RES_hhdet_emi!G68=0,0,RES_hhdet_emi!G68*1000000/RES_hhdet_num!G$62)</f>
        <v>476.32990604710471</v>
      </c>
      <c r="H68" s="157">
        <f>IF(RES_hhdet_emi!H68=0,0,RES_hhdet_emi!H68*1000000/RES_hhdet_num!H$62)</f>
        <v>472.26346681390447</v>
      </c>
      <c r="I68" s="157">
        <f>IF(RES_hhdet_emi!I68=0,0,RES_hhdet_emi!I68*1000000/RES_hhdet_num!I$62)</f>
        <v>478.25564032665005</v>
      </c>
      <c r="J68" s="157">
        <f>IF(RES_hhdet_emi!J68=0,0,RES_hhdet_emi!J68*1000000/RES_hhdet_num!J$62)</f>
        <v>463.42819630570295</v>
      </c>
      <c r="K68" s="157">
        <f>IF(RES_hhdet_emi!K68=0,0,RES_hhdet_emi!K68*1000000/RES_hhdet_num!K$62)</f>
        <v>465.94510569376968</v>
      </c>
      <c r="L68" s="157">
        <f>IF(RES_hhdet_emi!L68=0,0,RES_hhdet_emi!L68*1000000/RES_hhdet_num!L$62)</f>
        <v>478.07772693342764</v>
      </c>
      <c r="M68" s="157">
        <f>IF(RES_hhdet_emi!M68=0,0,RES_hhdet_emi!M68*1000000/RES_hhdet_num!M$62)</f>
        <v>474.47332096621597</v>
      </c>
      <c r="N68" s="157">
        <f>IF(RES_hhdet_emi!N68=0,0,RES_hhdet_emi!N68*1000000/RES_hhdet_num!N$62)</f>
        <v>476.17300166202472</v>
      </c>
      <c r="O68" s="157">
        <f>IF(RES_hhdet_emi!O68=0,0,RES_hhdet_emi!O68*1000000/RES_hhdet_num!O$62)</f>
        <v>477.30395620751807</v>
      </c>
      <c r="P68" s="157">
        <f>IF(RES_hhdet_emi!P68=0,0,RES_hhdet_emi!P68*1000000/RES_hhdet_num!P$62)</f>
        <v>468.55888122742959</v>
      </c>
      <c r="Q68" s="157">
        <f>IF(RES_hhdet_emi!Q68=0,0,RES_hhdet_emi!Q68*1000000/RES_hhdet_num!Q$62)</f>
        <v>465.85693234077905</v>
      </c>
    </row>
    <row r="69" spans="1:17" ht="12" customHeight="1" x14ac:dyDescent="0.3">
      <c r="A69" s="167" t="s">
        <v>160</v>
      </c>
      <c r="B69" s="132">
        <f>IF(RES_hhdet_emi!B69=0,0,RES_hhdet_emi!B69*1000000/RES_hhdet_num!B69)</f>
        <v>550.40590391271633</v>
      </c>
      <c r="C69" s="132">
        <f>IF(RES_hhdet_emi!C69=0,0,RES_hhdet_emi!C69*1000000/RES_hhdet_num!C69)</f>
        <v>549.87520535513454</v>
      </c>
      <c r="D69" s="132">
        <f>IF(RES_hhdet_emi!D69=0,0,RES_hhdet_emi!D69*1000000/RES_hhdet_num!D69)</f>
        <v>546.30152750788079</v>
      </c>
      <c r="E69" s="132">
        <f>IF(RES_hhdet_emi!E69=0,0,RES_hhdet_emi!E69*1000000/RES_hhdet_num!E69)</f>
        <v>544.37308200293432</v>
      </c>
      <c r="F69" s="132">
        <f>IF(RES_hhdet_emi!F69=0,0,RES_hhdet_emi!F69*1000000/RES_hhdet_num!F69)</f>
        <v>541.66597620889945</v>
      </c>
      <c r="G69" s="132">
        <f>IF(RES_hhdet_emi!G69=0,0,RES_hhdet_emi!G69*1000000/RES_hhdet_num!G69)</f>
        <v>539.14979591877454</v>
      </c>
      <c r="H69" s="132">
        <f>IF(RES_hhdet_emi!H69=0,0,RES_hhdet_emi!H69*1000000/RES_hhdet_num!H69)</f>
        <v>532.05634577440003</v>
      </c>
      <c r="I69" s="132">
        <f>IF(RES_hhdet_emi!I69=0,0,RES_hhdet_emi!I69*1000000/RES_hhdet_num!I69)</f>
        <v>527.44715893455407</v>
      </c>
      <c r="J69" s="132">
        <f>IF(RES_hhdet_emi!J69=0,0,RES_hhdet_emi!J69*1000000/RES_hhdet_num!J69)</f>
        <v>523.54981811791265</v>
      </c>
      <c r="K69" s="132">
        <f>IF(RES_hhdet_emi!K69=0,0,RES_hhdet_emi!K69*1000000/RES_hhdet_num!K69)</f>
        <v>520.32309373788814</v>
      </c>
      <c r="L69" s="132">
        <f>IF(RES_hhdet_emi!L69=0,0,RES_hhdet_emi!L69*1000000/RES_hhdet_num!L69)</f>
        <v>522.39988341145011</v>
      </c>
      <c r="M69" s="132">
        <f>IF(RES_hhdet_emi!M69=0,0,RES_hhdet_emi!M69*1000000/RES_hhdet_num!M69)</f>
        <v>514.1183970323857</v>
      </c>
      <c r="N69" s="132">
        <f>IF(RES_hhdet_emi!N69=0,0,RES_hhdet_emi!N69*1000000/RES_hhdet_num!N69)</f>
        <v>518.40116070860449</v>
      </c>
      <c r="O69" s="132">
        <f>IF(RES_hhdet_emi!O69=0,0,RES_hhdet_emi!O69*1000000/RES_hhdet_num!O69)</f>
        <v>516.31333412336517</v>
      </c>
      <c r="P69" s="132">
        <f>IF(RES_hhdet_emi!P69=0,0,RES_hhdet_emi!P69*1000000/RES_hhdet_num!P69)</f>
        <v>511.14299465921772</v>
      </c>
      <c r="Q69" s="132">
        <f>IF(RES_hhdet_emi!Q69=0,0,RES_hhdet_emi!Q69*1000000/RES_hhdet_num!Q69)</f>
        <v>507.08850748979665</v>
      </c>
    </row>
    <row r="70" spans="1:17" ht="12" customHeight="1" x14ac:dyDescent="0.3">
      <c r="A70" s="167" t="s">
        <v>159</v>
      </c>
      <c r="B70" s="132">
        <f>IF(RES_hhdet_emi!B70=0,0,RES_hhdet_emi!B70*1000000/RES_hhdet_num!B70)</f>
        <v>351.68173094358161</v>
      </c>
      <c r="C70" s="132">
        <f>IF(RES_hhdet_emi!C70=0,0,RES_hhdet_emi!C70*1000000/RES_hhdet_num!C70)</f>
        <v>349.33677713588094</v>
      </c>
      <c r="D70" s="132">
        <f>IF(RES_hhdet_emi!D70=0,0,RES_hhdet_emi!D70*1000000/RES_hhdet_num!D70)</f>
        <v>347.20545646746109</v>
      </c>
      <c r="E70" s="132">
        <f>IF(RES_hhdet_emi!E70=0,0,RES_hhdet_emi!E70*1000000/RES_hhdet_num!E70)</f>
        <v>346.20846831137032</v>
      </c>
      <c r="F70" s="132">
        <f>IF(RES_hhdet_emi!F70=0,0,RES_hhdet_emi!F70*1000000/RES_hhdet_num!F70)</f>
        <v>347.75457993173876</v>
      </c>
      <c r="G70" s="132">
        <f>IF(RES_hhdet_emi!G70=0,0,RES_hhdet_emi!G70*1000000/RES_hhdet_num!G70)</f>
        <v>343.08181773439316</v>
      </c>
      <c r="H70" s="132">
        <f>IF(RES_hhdet_emi!H70=0,0,RES_hhdet_emi!H70*1000000/RES_hhdet_num!H70)</f>
        <v>327.20838075565399</v>
      </c>
      <c r="I70" s="132">
        <f>IF(RES_hhdet_emi!I70=0,0,RES_hhdet_emi!I70*1000000/RES_hhdet_num!I70)</f>
        <v>312.49228763899725</v>
      </c>
      <c r="J70" s="132">
        <f>IF(RES_hhdet_emi!J70=0,0,RES_hhdet_emi!J70*1000000/RES_hhdet_num!J70)</f>
        <v>314.1223393613754</v>
      </c>
      <c r="K70" s="132">
        <f>IF(RES_hhdet_emi!K70=0,0,RES_hhdet_emi!K70*1000000/RES_hhdet_num!K70)</f>
        <v>311.68869606051521</v>
      </c>
      <c r="L70" s="132">
        <f>IF(RES_hhdet_emi!L70=0,0,RES_hhdet_emi!L70*1000000/RES_hhdet_num!L70)</f>
        <v>315.09481768618065</v>
      </c>
      <c r="M70" s="132">
        <f>IF(RES_hhdet_emi!M70=0,0,RES_hhdet_emi!M70*1000000/RES_hhdet_num!M70)</f>
        <v>303.82195490724018</v>
      </c>
      <c r="N70" s="132">
        <f>IF(RES_hhdet_emi!N70=0,0,RES_hhdet_emi!N70*1000000/RES_hhdet_num!N70)</f>
        <v>311.30221294787276</v>
      </c>
      <c r="O70" s="132">
        <f>IF(RES_hhdet_emi!O70=0,0,RES_hhdet_emi!O70*1000000/RES_hhdet_num!O70)</f>
        <v>316.84642505271125</v>
      </c>
      <c r="P70" s="132">
        <f>IF(RES_hhdet_emi!P70=0,0,RES_hhdet_emi!P70*1000000/RES_hhdet_num!P70)</f>
        <v>307.26371650871982</v>
      </c>
      <c r="Q70" s="132">
        <f>IF(RES_hhdet_emi!Q70=0,0,RES_hhdet_emi!Q70*1000000/RES_hhdet_num!Q70)</f>
        <v>304.04232994640461</v>
      </c>
    </row>
    <row r="71" spans="1:17" ht="12" customHeight="1" x14ac:dyDescent="0.3">
      <c r="A71" s="166" t="s">
        <v>109</v>
      </c>
      <c r="B71" s="165">
        <f>IF(RES_hhdet_emi!B71=0,0,RES_hhdet_emi!B71*1000000/RES_hhdet_num!B70)</f>
        <v>351.68173094358161</v>
      </c>
      <c r="C71" s="165">
        <f>IF(RES_hhdet_emi!C71=0,0,RES_hhdet_emi!C71*1000000/RES_hhdet_num!C70)</f>
        <v>349.33677713588094</v>
      </c>
      <c r="D71" s="165">
        <f>IF(RES_hhdet_emi!D71=0,0,RES_hhdet_emi!D71*1000000/RES_hhdet_num!D70)</f>
        <v>347.20545646746109</v>
      </c>
      <c r="E71" s="165">
        <f>IF(RES_hhdet_emi!E71=0,0,RES_hhdet_emi!E71*1000000/RES_hhdet_num!E70)</f>
        <v>346.20846831137032</v>
      </c>
      <c r="F71" s="165">
        <f>IF(RES_hhdet_emi!F71=0,0,RES_hhdet_emi!F71*1000000/RES_hhdet_num!F70)</f>
        <v>347.75457993173876</v>
      </c>
      <c r="G71" s="165">
        <f>IF(RES_hhdet_emi!G71=0,0,RES_hhdet_emi!G71*1000000/RES_hhdet_num!G70)</f>
        <v>343.08181773439316</v>
      </c>
      <c r="H71" s="165">
        <f>IF(RES_hhdet_emi!H71=0,0,RES_hhdet_emi!H71*1000000/RES_hhdet_num!H70)</f>
        <v>327.20838075565399</v>
      </c>
      <c r="I71" s="165">
        <f>IF(RES_hhdet_emi!I71=0,0,RES_hhdet_emi!I71*1000000/RES_hhdet_num!I70)</f>
        <v>312.49228763899725</v>
      </c>
      <c r="J71" s="165">
        <f>IF(RES_hhdet_emi!J71=0,0,RES_hhdet_emi!J71*1000000/RES_hhdet_num!J70)</f>
        <v>314.1223393613754</v>
      </c>
      <c r="K71" s="165">
        <f>IF(RES_hhdet_emi!K71=0,0,RES_hhdet_emi!K71*1000000/RES_hhdet_num!K70)</f>
        <v>311.68869606051521</v>
      </c>
      <c r="L71" s="165">
        <f>IF(RES_hhdet_emi!L71=0,0,RES_hhdet_emi!L71*1000000/RES_hhdet_num!L70)</f>
        <v>315.09481768618065</v>
      </c>
      <c r="M71" s="165">
        <f>IF(RES_hhdet_emi!M71=0,0,RES_hhdet_emi!M71*1000000/RES_hhdet_num!M70)</f>
        <v>303.82195490724018</v>
      </c>
      <c r="N71" s="165">
        <f>IF(RES_hhdet_emi!N71=0,0,RES_hhdet_emi!N71*1000000/RES_hhdet_num!N70)</f>
        <v>311.30221294787276</v>
      </c>
      <c r="O71" s="165">
        <f>IF(RES_hhdet_emi!O71=0,0,RES_hhdet_emi!O71*1000000/RES_hhdet_num!O70)</f>
        <v>316.84642505271125</v>
      </c>
      <c r="P71" s="165">
        <f>IF(RES_hhdet_emi!P71=0,0,RES_hhdet_emi!P71*1000000/RES_hhdet_num!P70)</f>
        <v>307.26371650871982</v>
      </c>
      <c r="Q71" s="165">
        <f>IF(RES_hhdet_emi!Q71=0,0,RES_hhdet_emi!Q71*1000000/RES_hhdet_num!Q70)</f>
        <v>304.04232994640461</v>
      </c>
    </row>
    <row r="72" spans="1:17" ht="12" customHeight="1" x14ac:dyDescent="0.3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3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3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3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3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3">
      <c r="A77" s="158" t="s">
        <v>62</v>
      </c>
      <c r="B77" s="157">
        <f>IF(RES_hhdet_emi!B77=0,0,RES_hhdet_emi!B77*1000000/RES_hhdet_num!B$62)</f>
        <v>206.75732266070182</v>
      </c>
      <c r="C77" s="157">
        <f>IF(RES_hhdet_emi!C77=0,0,RES_hhdet_emi!C77*1000000/RES_hhdet_num!C$62)</f>
        <v>206.80679570079616</v>
      </c>
      <c r="D77" s="157">
        <f>IF(RES_hhdet_emi!D77=0,0,RES_hhdet_emi!D77*1000000/RES_hhdet_num!D$62)</f>
        <v>214.19634193897744</v>
      </c>
      <c r="E77" s="157">
        <f>IF(RES_hhdet_emi!E77=0,0,RES_hhdet_emi!E77*1000000/RES_hhdet_num!E$62)</f>
        <v>215.9600844199627</v>
      </c>
      <c r="F77" s="157">
        <f>IF(RES_hhdet_emi!F77=0,0,RES_hhdet_emi!F77*1000000/RES_hhdet_num!F$62)</f>
        <v>219.58669150302811</v>
      </c>
      <c r="G77" s="157">
        <f>IF(RES_hhdet_emi!G77=0,0,RES_hhdet_emi!G77*1000000/RES_hhdet_num!G$62)</f>
        <v>222.90300465945919</v>
      </c>
      <c r="H77" s="157">
        <f>IF(RES_hhdet_emi!H77=0,0,RES_hhdet_emi!H77*1000000/RES_hhdet_num!H$62)</f>
        <v>223.60991467263111</v>
      </c>
      <c r="I77" s="157">
        <f>IF(RES_hhdet_emi!I77=0,0,RES_hhdet_emi!I77*1000000/RES_hhdet_num!I$62)</f>
        <v>229.52209892308503</v>
      </c>
      <c r="J77" s="157">
        <f>IF(RES_hhdet_emi!J77=0,0,RES_hhdet_emi!J77*1000000/RES_hhdet_num!J$62)</f>
        <v>223.72960459770641</v>
      </c>
      <c r="K77" s="157">
        <f>IF(RES_hhdet_emi!K77=0,0,RES_hhdet_emi!K77*1000000/RES_hhdet_num!K$62)</f>
        <v>227.87668417590456</v>
      </c>
      <c r="L77" s="157">
        <f>IF(RES_hhdet_emi!L77=0,0,RES_hhdet_emi!L77*1000000/RES_hhdet_num!L$62)</f>
        <v>234.82081344620701</v>
      </c>
      <c r="M77" s="157">
        <f>IF(RES_hhdet_emi!M77=0,0,RES_hhdet_emi!M77*1000000/RES_hhdet_num!M$62)</f>
        <v>235.67063539521197</v>
      </c>
      <c r="N77" s="157">
        <f>IF(RES_hhdet_emi!N77=0,0,RES_hhdet_emi!N77*1000000/RES_hhdet_num!N$62)</f>
        <v>235.86760301674659</v>
      </c>
      <c r="O77" s="157">
        <f>IF(RES_hhdet_emi!O77=0,0,RES_hhdet_emi!O77*1000000/RES_hhdet_num!O$62)</f>
        <v>237.1153521325239</v>
      </c>
      <c r="P77" s="157">
        <f>IF(RES_hhdet_emi!P77=0,0,RES_hhdet_emi!P77*1000000/RES_hhdet_num!P$62)</f>
        <v>235.09796997729168</v>
      </c>
      <c r="Q77" s="157">
        <f>IF(RES_hhdet_emi!Q77=0,0,RES_hhdet_emi!Q77*1000000/RES_hhdet_num!Q$62)</f>
        <v>238.20770214259562</v>
      </c>
    </row>
    <row r="78" spans="1:17" ht="12" customHeight="1" x14ac:dyDescent="0.3">
      <c r="A78" s="23" t="s">
        <v>109</v>
      </c>
      <c r="B78" s="156">
        <f>IF(RES_hhdet_emi!B78=0,0,RES_hhdet_emi!B78*1000000/RES_hhdet_num!B78)</f>
        <v>250.39736923649292</v>
      </c>
      <c r="C78" s="156">
        <f>IF(RES_hhdet_emi!C78=0,0,RES_hhdet_emi!C78*1000000/RES_hhdet_num!C78)</f>
        <v>248.24925964936816</v>
      </c>
      <c r="D78" s="156">
        <f>IF(RES_hhdet_emi!D78=0,0,RES_hhdet_emi!D78*1000000/RES_hhdet_num!D78)</f>
        <v>252.01911376117101</v>
      </c>
      <c r="E78" s="156">
        <f>IF(RES_hhdet_emi!E78=0,0,RES_hhdet_emi!E78*1000000/RES_hhdet_num!E78)</f>
        <v>253.38454795605108</v>
      </c>
      <c r="F78" s="156">
        <f>IF(RES_hhdet_emi!F78=0,0,RES_hhdet_emi!F78*1000000/RES_hhdet_num!F78)</f>
        <v>256.13390462822713</v>
      </c>
      <c r="G78" s="156">
        <f>IF(RES_hhdet_emi!G78=0,0,RES_hhdet_emi!G78*1000000/RES_hhdet_num!G78)</f>
        <v>256.67378575067301</v>
      </c>
      <c r="H78" s="156">
        <f>IF(RES_hhdet_emi!H78=0,0,RES_hhdet_emi!H78*1000000/RES_hhdet_num!H78)</f>
        <v>255.89944755197178</v>
      </c>
      <c r="I78" s="156">
        <f>IF(RES_hhdet_emi!I78=0,0,RES_hhdet_emi!I78*1000000/RES_hhdet_num!I78)</f>
        <v>258.63900016248351</v>
      </c>
      <c r="J78" s="156">
        <f>IF(RES_hhdet_emi!J78=0,0,RES_hhdet_emi!J78*1000000/RES_hhdet_num!J78)</f>
        <v>250.88176170010064</v>
      </c>
      <c r="K78" s="156">
        <f>IF(RES_hhdet_emi!K78=0,0,RES_hhdet_emi!K78*1000000/RES_hhdet_num!K78)</f>
        <v>252.99711111775704</v>
      </c>
      <c r="L78" s="156">
        <f>IF(RES_hhdet_emi!L78=0,0,RES_hhdet_emi!L78*1000000/RES_hhdet_num!L78)</f>
        <v>252.56676806395967</v>
      </c>
      <c r="M78" s="156">
        <f>IF(RES_hhdet_emi!M78=0,0,RES_hhdet_emi!M78*1000000/RES_hhdet_num!M78)</f>
        <v>250.3340272752873</v>
      </c>
      <c r="N78" s="156">
        <f>IF(RES_hhdet_emi!N78=0,0,RES_hhdet_emi!N78*1000000/RES_hhdet_num!N78)</f>
        <v>251.27698292750981</v>
      </c>
      <c r="O78" s="156">
        <f>IF(RES_hhdet_emi!O78=0,0,RES_hhdet_emi!O78*1000000/RES_hhdet_num!O78)</f>
        <v>247.84253451763718</v>
      </c>
      <c r="P78" s="156">
        <f>IF(RES_hhdet_emi!P78=0,0,RES_hhdet_emi!P78*1000000/RES_hhdet_num!P78)</f>
        <v>245.68113511568095</v>
      </c>
      <c r="Q78" s="156">
        <f>IF(RES_hhdet_emi!Q78=0,0,RES_hhdet_emi!Q78*1000000/RES_hhdet_num!Q78)</f>
        <v>247.20950921636836</v>
      </c>
    </row>
    <row r="79" spans="1:17" ht="12" customHeight="1" x14ac:dyDescent="0.3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>
        <f>SUM(B82,B85,B87,B100)</f>
        <v>284.50279318901579</v>
      </c>
      <c r="C81" s="168">
        <f t="shared" ref="C81:Q81" si="12">SUM(C82,C85,C87,C100)</f>
        <v>283.11937946958233</v>
      </c>
      <c r="D81" s="168">
        <f t="shared" si="12"/>
        <v>274.81751237586423</v>
      </c>
      <c r="E81" s="168">
        <f t="shared" si="12"/>
        <v>278.31768326737443</v>
      </c>
      <c r="F81" s="168">
        <f t="shared" si="12"/>
        <v>269.18179425648714</v>
      </c>
      <c r="G81" s="168">
        <f t="shared" si="12"/>
        <v>258.31827355865948</v>
      </c>
      <c r="H81" s="168">
        <f t="shared" si="12"/>
        <v>224.00551574813898</v>
      </c>
      <c r="I81" s="168">
        <f t="shared" si="12"/>
        <v>197.2559374471889</v>
      </c>
      <c r="J81" s="168">
        <f t="shared" si="12"/>
        <v>185.12821127256177</v>
      </c>
      <c r="K81" s="168">
        <f t="shared" si="12"/>
        <v>172.16572329575706</v>
      </c>
      <c r="L81" s="168">
        <f t="shared" si="12"/>
        <v>170.0739452902946</v>
      </c>
      <c r="M81" s="168">
        <f t="shared" si="12"/>
        <v>145.83534409138045</v>
      </c>
      <c r="N81" s="168">
        <f t="shared" si="12"/>
        <v>136.48216043417182</v>
      </c>
      <c r="O81" s="168">
        <f t="shared" si="12"/>
        <v>132.83827170303604</v>
      </c>
      <c r="P81" s="168">
        <f t="shared" si="12"/>
        <v>120.06751076631824</v>
      </c>
      <c r="Q81" s="168">
        <f t="shared" si="12"/>
        <v>117.64171847490456</v>
      </c>
    </row>
    <row r="82" spans="1:17" ht="12.9" customHeight="1" x14ac:dyDescent="0.3">
      <c r="A82" s="158" t="s">
        <v>65</v>
      </c>
      <c r="B82" s="157">
        <f t="shared" ref="B82:Q82" si="13">SUM(B83:B84)</f>
        <v>0</v>
      </c>
      <c r="C82" s="157">
        <f t="shared" si="13"/>
        <v>0.88327404619738836</v>
      </c>
      <c r="D82" s="157">
        <f t="shared" si="13"/>
        <v>0.84379127014066535</v>
      </c>
      <c r="E82" s="157">
        <f t="shared" si="13"/>
        <v>0.82049899587267872</v>
      </c>
      <c r="F82" s="157">
        <f t="shared" si="13"/>
        <v>0.80634601061579692</v>
      </c>
      <c r="G82" s="157">
        <f t="shared" si="13"/>
        <v>0.77193056088473511</v>
      </c>
      <c r="H82" s="157">
        <f t="shared" si="13"/>
        <v>0.7291175465338382</v>
      </c>
      <c r="I82" s="157">
        <f t="shared" si="13"/>
        <v>0.65140678274683395</v>
      </c>
      <c r="J82" s="157">
        <f t="shared" si="13"/>
        <v>0.43392063127732489</v>
      </c>
      <c r="K82" s="157">
        <f t="shared" si="13"/>
        <v>0.40386793366450152</v>
      </c>
      <c r="L82" s="157">
        <f t="shared" si="13"/>
        <v>0.53275819823550374</v>
      </c>
      <c r="M82" s="157">
        <f t="shared" si="13"/>
        <v>0.48744242236251789</v>
      </c>
      <c r="N82" s="157">
        <f t="shared" si="13"/>
        <v>0.5009892858580538</v>
      </c>
      <c r="O82" s="157">
        <f t="shared" si="13"/>
        <v>0.62723865961874603</v>
      </c>
      <c r="P82" s="157">
        <f t="shared" si="13"/>
        <v>0.57525914112252596</v>
      </c>
      <c r="Q82" s="157">
        <f t="shared" si="13"/>
        <v>0.51157208352124017</v>
      </c>
    </row>
    <row r="83" spans="1:17" ht="12" customHeight="1" x14ac:dyDescent="0.3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0.88327404619738836</v>
      </c>
      <c r="D83" s="156">
        <f>IF(RES_hhdet_emi!D83=0,0,RES_hhdet_emi!D83*1000000/RES_hhdet_num!D$81)</f>
        <v>0.84379127014066535</v>
      </c>
      <c r="E83" s="156">
        <f>IF(RES_hhdet_emi!E83=0,0,RES_hhdet_emi!E83*1000000/RES_hhdet_num!E$81)</f>
        <v>0.82049899587267872</v>
      </c>
      <c r="F83" s="156">
        <f>IF(RES_hhdet_emi!F83=0,0,RES_hhdet_emi!F83*1000000/RES_hhdet_num!F$81)</f>
        <v>0.80634601061579692</v>
      </c>
      <c r="G83" s="156">
        <f>IF(RES_hhdet_emi!G83=0,0,RES_hhdet_emi!G83*1000000/RES_hhdet_num!G$81)</f>
        <v>0.77193056088473511</v>
      </c>
      <c r="H83" s="156">
        <f>IF(RES_hhdet_emi!H83=0,0,RES_hhdet_emi!H83*1000000/RES_hhdet_num!H$81)</f>
        <v>0.7291175465338382</v>
      </c>
      <c r="I83" s="156">
        <f>IF(RES_hhdet_emi!I83=0,0,RES_hhdet_emi!I83*1000000/RES_hhdet_num!I$81)</f>
        <v>0.65140678274683395</v>
      </c>
      <c r="J83" s="156">
        <f>IF(RES_hhdet_emi!J83=0,0,RES_hhdet_emi!J83*1000000/RES_hhdet_num!J$81)</f>
        <v>0.43392063127732489</v>
      </c>
      <c r="K83" s="156">
        <f>IF(RES_hhdet_emi!K83=0,0,RES_hhdet_emi!K83*1000000/RES_hhdet_num!K$81)</f>
        <v>0.40386793366450152</v>
      </c>
      <c r="L83" s="156">
        <f>IF(RES_hhdet_emi!L83=0,0,RES_hhdet_emi!L83*1000000/RES_hhdet_num!L$81)</f>
        <v>0.53275819823550374</v>
      </c>
      <c r="M83" s="156">
        <f>IF(RES_hhdet_emi!M83=0,0,RES_hhdet_emi!M83*1000000/RES_hhdet_num!M$81)</f>
        <v>0.48744242236251789</v>
      </c>
      <c r="N83" s="156">
        <f>IF(RES_hhdet_emi!N83=0,0,RES_hhdet_emi!N83*1000000/RES_hhdet_num!N$81)</f>
        <v>0.5009892858580538</v>
      </c>
      <c r="O83" s="156">
        <f>IF(RES_hhdet_emi!O83=0,0,RES_hhdet_emi!O83*1000000/RES_hhdet_num!O$81)</f>
        <v>0.62723865961874603</v>
      </c>
      <c r="P83" s="156">
        <f>IF(RES_hhdet_emi!P83=0,0,RES_hhdet_emi!P83*1000000/RES_hhdet_num!P$81)</f>
        <v>0.57525914112252596</v>
      </c>
      <c r="Q83" s="156">
        <f>IF(RES_hhdet_emi!Q83=0,0,RES_hhdet_emi!Q83*1000000/RES_hhdet_num!Q$81)</f>
        <v>0.51157208352124017</v>
      </c>
    </row>
    <row r="84" spans="1:17" ht="12" customHeight="1" x14ac:dyDescent="0.3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" customHeight="1" x14ac:dyDescent="0.3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3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3">
      <c r="A87" s="158" t="s">
        <v>63</v>
      </c>
      <c r="B87" s="157">
        <f>IF(RES_hhdet_emi!B87=0,0,RES_hhdet_emi!B87*1000000/RES_hhdet_num!B$81)</f>
        <v>157.8922035111928</v>
      </c>
      <c r="C87" s="157">
        <f>IF(RES_hhdet_emi!C87=0,0,RES_hhdet_emi!C87*1000000/RES_hhdet_num!C$81)</f>
        <v>162.45884028389531</v>
      </c>
      <c r="D87" s="157">
        <f>IF(RES_hhdet_emi!D87=0,0,RES_hhdet_emi!D87*1000000/RES_hhdet_num!D$81)</f>
        <v>155.31654242577301</v>
      </c>
      <c r="E87" s="157">
        <f>IF(RES_hhdet_emi!E87=0,0,RES_hhdet_emi!E87*1000000/RES_hhdet_num!E$81)</f>
        <v>146.91674628150284</v>
      </c>
      <c r="F87" s="157">
        <f>IF(RES_hhdet_emi!F87=0,0,RES_hhdet_emi!F87*1000000/RES_hhdet_num!F$81)</f>
        <v>139.39342599872629</v>
      </c>
      <c r="G87" s="157">
        <f>IF(RES_hhdet_emi!G87=0,0,RES_hhdet_emi!G87*1000000/RES_hhdet_num!G$81)</f>
        <v>130.19631274683837</v>
      </c>
      <c r="H87" s="157">
        <f>IF(RES_hhdet_emi!H87=0,0,RES_hhdet_emi!H87*1000000/RES_hhdet_num!H$81)</f>
        <v>111.18308796936314</v>
      </c>
      <c r="I87" s="157">
        <f>IF(RES_hhdet_emi!I87=0,0,RES_hhdet_emi!I87*1000000/RES_hhdet_num!I$81)</f>
        <v>94.161305932177854</v>
      </c>
      <c r="J87" s="157">
        <f>IF(RES_hhdet_emi!J87=0,0,RES_hhdet_emi!J87*1000000/RES_hhdet_num!J$81)</f>
        <v>83.503351566018026</v>
      </c>
      <c r="K87" s="157">
        <f>IF(RES_hhdet_emi!K87=0,0,RES_hhdet_emi!K87*1000000/RES_hhdet_num!K$81)</f>
        <v>73.42127256936125</v>
      </c>
      <c r="L87" s="157">
        <f>IF(RES_hhdet_emi!L87=0,0,RES_hhdet_emi!L87*1000000/RES_hhdet_num!L$81)</f>
        <v>68.398197797669496</v>
      </c>
      <c r="M87" s="157">
        <f>IF(RES_hhdet_emi!M87=0,0,RES_hhdet_emi!M87*1000000/RES_hhdet_num!M$81)</f>
        <v>54.931029466810962</v>
      </c>
      <c r="N87" s="157">
        <f>IF(RES_hhdet_emi!N87=0,0,RES_hhdet_emi!N87*1000000/RES_hhdet_num!N$81)</f>
        <v>47.886252848765686</v>
      </c>
      <c r="O87" s="157">
        <f>IF(RES_hhdet_emi!O87=0,0,RES_hhdet_emi!O87*1000000/RES_hhdet_num!O$81)</f>
        <v>45.137199358538837</v>
      </c>
      <c r="P87" s="157">
        <f>IF(RES_hhdet_emi!P87=0,0,RES_hhdet_emi!P87*1000000/RES_hhdet_num!P$81)</f>
        <v>38.067289099967809</v>
      </c>
      <c r="Q87" s="157">
        <f>IF(RES_hhdet_emi!Q87=0,0,RES_hhdet_emi!Q87*1000000/RES_hhdet_num!Q$81)</f>
        <v>36.051188367673006</v>
      </c>
    </row>
    <row r="88" spans="1:17" ht="12" customHeight="1" x14ac:dyDescent="0.3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0.13054564940601199</v>
      </c>
      <c r="D88" s="132">
        <f>IF(RES_hhdet_emi!D88=0,0,RES_hhdet_emi!D88*1000000/RES_hhdet_num!D88)</f>
        <v>0.13447234653408391</v>
      </c>
      <c r="E88" s="132">
        <f>IF(RES_hhdet_emi!E88=0,0,RES_hhdet_emi!E88*1000000/RES_hhdet_num!E88)</f>
        <v>0.12501781190670236</v>
      </c>
      <c r="F88" s="132">
        <f>IF(RES_hhdet_emi!F88=0,0,RES_hhdet_emi!F88*1000000/RES_hhdet_num!F88)</f>
        <v>0.11890574164853948</v>
      </c>
      <c r="G88" s="132">
        <f>IF(RES_hhdet_emi!G88=0,0,RES_hhdet_emi!G88*1000000/RES_hhdet_num!G88)</f>
        <v>0.13076469074465877</v>
      </c>
      <c r="H88" s="132">
        <f>IF(RES_hhdet_emi!H88=0,0,RES_hhdet_emi!H88*1000000/RES_hhdet_num!H88)</f>
        <v>0.12696607367044802</v>
      </c>
      <c r="I88" s="132">
        <f>IF(RES_hhdet_emi!I88=0,0,RES_hhdet_emi!I88*1000000/RES_hhdet_num!I88)</f>
        <v>0.11949975869304504</v>
      </c>
      <c r="J88" s="132">
        <f>IF(RES_hhdet_emi!J88=0,0,RES_hhdet_emi!J88*1000000/RES_hhdet_num!J88)</f>
        <v>8.6060337581934335E-2</v>
      </c>
      <c r="K88" s="132">
        <f>IF(RES_hhdet_emi!K88=0,0,RES_hhdet_emi!K88*1000000/RES_hhdet_num!K88)</f>
        <v>8.5672131677414776E-2</v>
      </c>
      <c r="L88" s="132">
        <f>IF(RES_hhdet_emi!L88=0,0,RES_hhdet_emi!L88*1000000/RES_hhdet_num!L88)</f>
        <v>0.10068394063443391</v>
      </c>
      <c r="M88" s="132">
        <f>IF(RES_hhdet_emi!M88=0,0,RES_hhdet_emi!M88*1000000/RES_hhdet_num!M88)</f>
        <v>0.12930657149773034</v>
      </c>
      <c r="N88" s="132">
        <f>IF(RES_hhdet_emi!N88=0,0,RES_hhdet_emi!N88*1000000/RES_hhdet_num!N88)</f>
        <v>0.11092207323507679</v>
      </c>
      <c r="O88" s="132">
        <f>IF(RES_hhdet_emi!O88=0,0,RES_hhdet_emi!O88*1000000/RES_hhdet_num!O88)</f>
        <v>0.13481935198490108</v>
      </c>
      <c r="P88" s="132">
        <f>IF(RES_hhdet_emi!P88=0,0,RES_hhdet_emi!P88*1000000/RES_hhdet_num!P88)</f>
        <v>0.15979536667255692</v>
      </c>
      <c r="Q88" s="132">
        <f>IF(RES_hhdet_emi!Q88=0,0,RES_hhdet_emi!Q88*1000000/RES_hhdet_num!Q88)</f>
        <v>0.13170599651523276</v>
      </c>
    </row>
    <row r="89" spans="1:17" ht="12" customHeight="1" x14ac:dyDescent="0.3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3.3234279268306931E-2</v>
      </c>
      <c r="D89" s="132">
        <f>IF(RES_hhdet_emi!D89=0,0,RES_hhdet_emi!D89*1000000/RES_hhdet_num!D89)</f>
        <v>4.043673515426565E-2</v>
      </c>
      <c r="E89" s="132">
        <f>IF(RES_hhdet_emi!E89=0,0,RES_hhdet_emi!E89*1000000/RES_hhdet_num!E89)</f>
        <v>4.2271715822658824E-2</v>
      </c>
      <c r="F89" s="132">
        <f>IF(RES_hhdet_emi!F89=0,0,RES_hhdet_emi!F89*1000000/RES_hhdet_num!F89)</f>
        <v>4.9002624322489183E-2</v>
      </c>
      <c r="G89" s="132">
        <f>IF(RES_hhdet_emi!G89=0,0,RES_hhdet_emi!G89*1000000/RES_hhdet_num!G89)</f>
        <v>5.4166278273977631E-2</v>
      </c>
      <c r="H89" s="132">
        <f>IF(RES_hhdet_emi!H89=0,0,RES_hhdet_emi!H89*1000000/RES_hhdet_num!H89)</f>
        <v>4.39039722245353E-2</v>
      </c>
      <c r="I89" s="132">
        <f>IF(RES_hhdet_emi!I89=0,0,RES_hhdet_emi!I89*1000000/RES_hhdet_num!I89)</f>
        <v>3.387880750372109E-2</v>
      </c>
      <c r="J89" s="132">
        <f>IF(RES_hhdet_emi!J89=0,0,RES_hhdet_emi!J89*1000000/RES_hhdet_num!J89)</f>
        <v>2.6576257695168016E-2</v>
      </c>
      <c r="K89" s="132">
        <f>IF(RES_hhdet_emi!K89=0,0,RES_hhdet_emi!K89*1000000/RES_hhdet_num!K89)</f>
        <v>2.3294784206650394E-2</v>
      </c>
      <c r="L89" s="132">
        <f>IF(RES_hhdet_emi!L89=0,0,RES_hhdet_emi!L89*1000000/RES_hhdet_num!L89)</f>
        <v>2.6915935802553279E-2</v>
      </c>
      <c r="M89" s="132">
        <f>IF(RES_hhdet_emi!M89=0,0,RES_hhdet_emi!M89*1000000/RES_hhdet_num!M89)</f>
        <v>3.3649868984032334E-2</v>
      </c>
      <c r="N89" s="132">
        <f>IF(RES_hhdet_emi!N89=0,0,RES_hhdet_emi!N89*1000000/RES_hhdet_num!N89)</f>
        <v>2.9195388422014822E-2</v>
      </c>
      <c r="O89" s="132">
        <f>IF(RES_hhdet_emi!O89=0,0,RES_hhdet_emi!O89*1000000/RES_hhdet_num!O89)</f>
        <v>3.2896266745175047E-2</v>
      </c>
      <c r="P89" s="132">
        <f>IF(RES_hhdet_emi!P89=0,0,RES_hhdet_emi!P89*1000000/RES_hhdet_num!P89)</f>
        <v>3.832910893787396E-2</v>
      </c>
      <c r="Q89" s="132">
        <f>IF(RES_hhdet_emi!Q89=0,0,RES_hhdet_emi!Q89*1000000/RES_hhdet_num!Q89)</f>
        <v>3.0273906253103632E-2</v>
      </c>
    </row>
    <row r="90" spans="1:17" ht="12" customHeight="1" x14ac:dyDescent="0.3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3.3234279268306931E-2</v>
      </c>
      <c r="D90" s="165">
        <f>IF(RES_hhdet_emi!D90=0,0,RES_hhdet_emi!D90*1000000/RES_hhdet_num!D89)</f>
        <v>4.043673515426565E-2</v>
      </c>
      <c r="E90" s="165">
        <f>IF(RES_hhdet_emi!E90=0,0,RES_hhdet_emi!E90*1000000/RES_hhdet_num!E89)</f>
        <v>4.2271715822658824E-2</v>
      </c>
      <c r="F90" s="165">
        <f>IF(RES_hhdet_emi!F90=0,0,RES_hhdet_emi!F90*1000000/RES_hhdet_num!F89)</f>
        <v>4.9002624322489183E-2</v>
      </c>
      <c r="G90" s="165">
        <f>IF(RES_hhdet_emi!G90=0,0,RES_hhdet_emi!G90*1000000/RES_hhdet_num!G89)</f>
        <v>5.4166278273977631E-2</v>
      </c>
      <c r="H90" s="165">
        <f>IF(RES_hhdet_emi!H90=0,0,RES_hhdet_emi!H90*1000000/RES_hhdet_num!H89)</f>
        <v>4.39039722245353E-2</v>
      </c>
      <c r="I90" s="165">
        <f>IF(RES_hhdet_emi!I90=0,0,RES_hhdet_emi!I90*1000000/RES_hhdet_num!I89)</f>
        <v>3.387880750372109E-2</v>
      </c>
      <c r="J90" s="165">
        <f>IF(RES_hhdet_emi!J90=0,0,RES_hhdet_emi!J90*1000000/RES_hhdet_num!J89)</f>
        <v>2.6576257695168016E-2</v>
      </c>
      <c r="K90" s="165">
        <f>IF(RES_hhdet_emi!K90=0,0,RES_hhdet_emi!K90*1000000/RES_hhdet_num!K89)</f>
        <v>2.3294784206650394E-2</v>
      </c>
      <c r="L90" s="165">
        <f>IF(RES_hhdet_emi!L90=0,0,RES_hhdet_emi!L90*1000000/RES_hhdet_num!L89)</f>
        <v>2.6915935802553279E-2</v>
      </c>
      <c r="M90" s="165">
        <f>IF(RES_hhdet_emi!M90=0,0,RES_hhdet_emi!M90*1000000/RES_hhdet_num!M89)</f>
        <v>3.3649868984032334E-2</v>
      </c>
      <c r="N90" s="165">
        <f>IF(RES_hhdet_emi!N90=0,0,RES_hhdet_emi!N90*1000000/RES_hhdet_num!N89)</f>
        <v>2.9195388422014822E-2</v>
      </c>
      <c r="O90" s="165">
        <f>IF(RES_hhdet_emi!O90=0,0,RES_hhdet_emi!O90*1000000/RES_hhdet_num!O89)</f>
        <v>3.2896266745175047E-2</v>
      </c>
      <c r="P90" s="165">
        <f>IF(RES_hhdet_emi!P90=0,0,RES_hhdet_emi!P90*1000000/RES_hhdet_num!P89)</f>
        <v>3.832910893787396E-2</v>
      </c>
      <c r="Q90" s="165">
        <f>IF(RES_hhdet_emi!Q90=0,0,RES_hhdet_emi!Q90*1000000/RES_hhdet_num!Q89)</f>
        <v>3.0273906253103632E-2</v>
      </c>
    </row>
    <row r="91" spans="1:17" ht="12" customHeight="1" x14ac:dyDescent="0.3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3">
      <c r="A92" s="163" t="s">
        <v>144</v>
      </c>
      <c r="B92" s="162">
        <f>IF(RES_hhdet_emi!B92=0,0,RES_hhdet_emi!B92*1000000/RES_hhdet_num!B92)</f>
        <v>536.21217468857992</v>
      </c>
      <c r="C92" s="162">
        <f>IF(RES_hhdet_emi!C92=0,0,RES_hhdet_emi!C92*1000000/RES_hhdet_num!C92)</f>
        <v>538.368844197675</v>
      </c>
      <c r="D92" s="162">
        <f>IF(RES_hhdet_emi!D92=0,0,RES_hhdet_emi!D92*1000000/RES_hhdet_num!D92)</f>
        <v>541.75368226698936</v>
      </c>
      <c r="E92" s="162">
        <f>IF(RES_hhdet_emi!E92=0,0,RES_hhdet_emi!E92*1000000/RES_hhdet_num!E92)</f>
        <v>544.11528651051128</v>
      </c>
      <c r="F92" s="162">
        <f>IF(RES_hhdet_emi!F92=0,0,RES_hhdet_emi!F92*1000000/RES_hhdet_num!F92)</f>
        <v>540.17333278376759</v>
      </c>
      <c r="G92" s="162">
        <f>IF(RES_hhdet_emi!G92=0,0,RES_hhdet_emi!G92*1000000/RES_hhdet_num!G92)</f>
        <v>549.86176623528434</v>
      </c>
      <c r="H92" s="162">
        <f>IF(RES_hhdet_emi!H92=0,0,RES_hhdet_emi!H92*1000000/RES_hhdet_num!H92)</f>
        <v>547.21722029728824</v>
      </c>
      <c r="I92" s="162">
        <f>IF(RES_hhdet_emi!I92=0,0,RES_hhdet_emi!I92*1000000/RES_hhdet_num!I92)</f>
        <v>552.24423821816686</v>
      </c>
      <c r="J92" s="162">
        <f>IF(RES_hhdet_emi!J92=0,0,RES_hhdet_emi!J92*1000000/RES_hhdet_num!J92)</f>
        <v>549.21655221328888</v>
      </c>
      <c r="K92" s="162">
        <f>IF(RES_hhdet_emi!K92=0,0,RES_hhdet_emi!K92*1000000/RES_hhdet_num!K92)</f>
        <v>547.39133661391043</v>
      </c>
      <c r="L92" s="162">
        <f>IF(RES_hhdet_emi!L92=0,0,RES_hhdet_emi!L92*1000000/RES_hhdet_num!L92)</f>
        <v>553.95331795115806</v>
      </c>
      <c r="M92" s="162">
        <f>IF(RES_hhdet_emi!M92=0,0,RES_hhdet_emi!M92*1000000/RES_hhdet_num!M92)</f>
        <v>548.44389662024571</v>
      </c>
      <c r="N92" s="162">
        <f>IF(RES_hhdet_emi!N92=0,0,RES_hhdet_emi!N92*1000000/RES_hhdet_num!N92)</f>
        <v>563.90575363758808</v>
      </c>
      <c r="O92" s="162">
        <f>IF(RES_hhdet_emi!O92=0,0,RES_hhdet_emi!O92*1000000/RES_hhdet_num!O92)</f>
        <v>560.9883993771291</v>
      </c>
      <c r="P92" s="162">
        <f>IF(RES_hhdet_emi!P92=0,0,RES_hhdet_emi!P92*1000000/RES_hhdet_num!P92)</f>
        <v>554.27420708062596</v>
      </c>
      <c r="Q92" s="162">
        <f>IF(RES_hhdet_emi!Q92=0,0,RES_hhdet_emi!Q92*1000000/RES_hhdet_num!Q92)</f>
        <v>549.97823348780469</v>
      </c>
    </row>
    <row r="93" spans="1:17" ht="12" customHeight="1" x14ac:dyDescent="0.3">
      <c r="A93" s="161" t="s">
        <v>143</v>
      </c>
      <c r="B93" s="160">
        <f>IF(RES_hhdet_emi!B93=0,0,RES_hhdet_emi!B93*1000000/RES_hhdet_num!B93)</f>
        <v>208.13446656667568</v>
      </c>
      <c r="C93" s="160">
        <f>IF(RES_hhdet_emi!C93=0,0,RES_hhdet_emi!C93*1000000/RES_hhdet_num!C93)</f>
        <v>210.25533922492895</v>
      </c>
      <c r="D93" s="160">
        <f>IF(RES_hhdet_emi!D93=0,0,RES_hhdet_emi!D93*1000000/RES_hhdet_num!D93)</f>
        <v>217.07077325084464</v>
      </c>
      <c r="E93" s="160">
        <f>IF(RES_hhdet_emi!E93=0,0,RES_hhdet_emi!E93*1000000/RES_hhdet_num!E93)</f>
        <v>229.8002409924197</v>
      </c>
      <c r="F93" s="160">
        <f>IF(RES_hhdet_emi!F93=0,0,RES_hhdet_emi!F93*1000000/RES_hhdet_num!F93)</f>
        <v>226.23391089343289</v>
      </c>
      <c r="G93" s="160">
        <f>IF(RES_hhdet_emi!G93=0,0,RES_hhdet_emi!G93*1000000/RES_hhdet_num!G93)</f>
        <v>242.57381935157355</v>
      </c>
      <c r="H93" s="160">
        <f>IF(RES_hhdet_emi!H93=0,0,RES_hhdet_emi!H93*1000000/RES_hhdet_num!H93)</f>
        <v>248.99820864693254</v>
      </c>
      <c r="I93" s="160">
        <f>IF(RES_hhdet_emi!I93=0,0,RES_hhdet_emi!I93*1000000/RES_hhdet_num!I93)</f>
        <v>244.04260713031758</v>
      </c>
      <c r="J93" s="160">
        <f>IF(RES_hhdet_emi!J93=0,0,RES_hhdet_emi!J93*1000000/RES_hhdet_num!J93)</f>
        <v>246.39017473830606</v>
      </c>
      <c r="K93" s="160">
        <f>IF(RES_hhdet_emi!K93=0,0,RES_hhdet_emi!K93*1000000/RES_hhdet_num!K93)</f>
        <v>258.45592130615171</v>
      </c>
      <c r="L93" s="160">
        <f>IF(RES_hhdet_emi!L93=0,0,RES_hhdet_emi!L93*1000000/RES_hhdet_num!L93)</f>
        <v>266.47995901612597</v>
      </c>
      <c r="M93" s="160">
        <f>IF(RES_hhdet_emi!M93=0,0,RES_hhdet_emi!M93*1000000/RES_hhdet_num!M93)</f>
        <v>277.18271669137505</v>
      </c>
      <c r="N93" s="160">
        <f>IF(RES_hhdet_emi!N93=0,0,RES_hhdet_emi!N93*1000000/RES_hhdet_num!N93)</f>
        <v>282.31946630891304</v>
      </c>
      <c r="O93" s="160">
        <f>IF(RES_hhdet_emi!O93=0,0,RES_hhdet_emi!O93*1000000/RES_hhdet_num!O93)</f>
        <v>274.70465358024171</v>
      </c>
      <c r="P93" s="160">
        <f>IF(RES_hhdet_emi!P93=0,0,RES_hhdet_emi!P93*1000000/RES_hhdet_num!P93)</f>
        <v>261.59781917047439</v>
      </c>
      <c r="Q93" s="160">
        <f>IF(RES_hhdet_emi!Q93=0,0,RES_hhdet_emi!Q93*1000000/RES_hhdet_num!Q93)</f>
        <v>245.28501640313303</v>
      </c>
    </row>
    <row r="94" spans="1:17" ht="12" customHeight="1" x14ac:dyDescent="0.3">
      <c r="A94" s="148" t="s">
        <v>57</v>
      </c>
      <c r="B94" s="156">
        <f>IF(RES_hhdet_emi!B94=0,0,RES_hhdet_emi!B94*1000000/RES_hhdet_num!B93)</f>
        <v>208.13446656667568</v>
      </c>
      <c r="C94" s="156">
        <f>IF(RES_hhdet_emi!C94=0,0,RES_hhdet_emi!C94*1000000/RES_hhdet_num!C93)</f>
        <v>210.25533922492895</v>
      </c>
      <c r="D94" s="156">
        <f>IF(RES_hhdet_emi!D94=0,0,RES_hhdet_emi!D94*1000000/RES_hhdet_num!D93)</f>
        <v>217.07077325084464</v>
      </c>
      <c r="E94" s="156">
        <f>IF(RES_hhdet_emi!E94=0,0,RES_hhdet_emi!E94*1000000/RES_hhdet_num!E93)</f>
        <v>229.8002409924197</v>
      </c>
      <c r="F94" s="156">
        <f>IF(RES_hhdet_emi!F94=0,0,RES_hhdet_emi!F94*1000000/RES_hhdet_num!F93)</f>
        <v>226.23391089343289</v>
      </c>
      <c r="G94" s="156">
        <f>IF(RES_hhdet_emi!G94=0,0,RES_hhdet_emi!G94*1000000/RES_hhdet_num!G93)</f>
        <v>242.57381935157355</v>
      </c>
      <c r="H94" s="156">
        <f>IF(RES_hhdet_emi!H94=0,0,RES_hhdet_emi!H94*1000000/RES_hhdet_num!H93)</f>
        <v>248.99820864693254</v>
      </c>
      <c r="I94" s="156">
        <f>IF(RES_hhdet_emi!I94=0,0,RES_hhdet_emi!I94*1000000/RES_hhdet_num!I93)</f>
        <v>244.04260713031758</v>
      </c>
      <c r="J94" s="156">
        <f>IF(RES_hhdet_emi!J94=0,0,RES_hhdet_emi!J94*1000000/RES_hhdet_num!J93)</f>
        <v>246.39017473830606</v>
      </c>
      <c r="K94" s="156">
        <f>IF(RES_hhdet_emi!K94=0,0,RES_hhdet_emi!K94*1000000/RES_hhdet_num!K93)</f>
        <v>258.45592130615171</v>
      </c>
      <c r="L94" s="156">
        <f>IF(RES_hhdet_emi!L94=0,0,RES_hhdet_emi!L94*1000000/RES_hhdet_num!L93)</f>
        <v>266.47995901612597</v>
      </c>
      <c r="M94" s="156">
        <f>IF(RES_hhdet_emi!M94=0,0,RES_hhdet_emi!M94*1000000/RES_hhdet_num!M93)</f>
        <v>277.18271669137505</v>
      </c>
      <c r="N94" s="156">
        <f>IF(RES_hhdet_emi!N94=0,0,RES_hhdet_emi!N94*1000000/RES_hhdet_num!N93)</f>
        <v>282.31946630891304</v>
      </c>
      <c r="O94" s="156">
        <f>IF(RES_hhdet_emi!O94=0,0,RES_hhdet_emi!O94*1000000/RES_hhdet_num!O93)</f>
        <v>274.70465358024171</v>
      </c>
      <c r="P94" s="156">
        <f>IF(RES_hhdet_emi!P94=0,0,RES_hhdet_emi!P94*1000000/RES_hhdet_num!P93)</f>
        <v>261.59781917047439</v>
      </c>
      <c r="Q94" s="156">
        <f>IF(RES_hhdet_emi!Q94=0,0,RES_hhdet_emi!Q94*1000000/RES_hhdet_num!Q93)</f>
        <v>245.28501640313303</v>
      </c>
    </row>
    <row r="95" spans="1:17" ht="12" customHeight="1" x14ac:dyDescent="0.3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3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3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3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3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3">
      <c r="A100" s="158" t="s">
        <v>62</v>
      </c>
      <c r="B100" s="157">
        <f>IF(RES_hhdet_emi!B100=0,0,RES_hhdet_emi!B100*1000000/RES_hhdet_num!B$81)</f>
        <v>126.610589677823</v>
      </c>
      <c r="C100" s="157">
        <f>IF(RES_hhdet_emi!C100=0,0,RES_hhdet_emi!C100*1000000/RES_hhdet_num!C$81)</f>
        <v>119.7772651394896</v>
      </c>
      <c r="D100" s="157">
        <f>IF(RES_hhdet_emi!D100=0,0,RES_hhdet_emi!D100*1000000/RES_hhdet_num!D$81)</f>
        <v>118.65717867995058</v>
      </c>
      <c r="E100" s="157">
        <f>IF(RES_hhdet_emi!E100=0,0,RES_hhdet_emi!E100*1000000/RES_hhdet_num!E$81)</f>
        <v>130.58043798999893</v>
      </c>
      <c r="F100" s="157">
        <f>IF(RES_hhdet_emi!F100=0,0,RES_hhdet_emi!F100*1000000/RES_hhdet_num!F$81)</f>
        <v>128.9820222471451</v>
      </c>
      <c r="G100" s="157">
        <f>IF(RES_hhdet_emi!G100=0,0,RES_hhdet_emi!G100*1000000/RES_hhdet_num!G$81)</f>
        <v>127.3500302509364</v>
      </c>
      <c r="H100" s="157">
        <f>IF(RES_hhdet_emi!H100=0,0,RES_hhdet_emi!H100*1000000/RES_hhdet_num!H$81)</f>
        <v>112.09331023224198</v>
      </c>
      <c r="I100" s="157">
        <f>IF(RES_hhdet_emi!I100=0,0,RES_hhdet_emi!I100*1000000/RES_hhdet_num!I$81)</f>
        <v>102.44322473226423</v>
      </c>
      <c r="J100" s="157">
        <f>IF(RES_hhdet_emi!J100=0,0,RES_hhdet_emi!J100*1000000/RES_hhdet_num!J$81)</f>
        <v>101.19093907526641</v>
      </c>
      <c r="K100" s="157">
        <f>IF(RES_hhdet_emi!K100=0,0,RES_hhdet_emi!K100*1000000/RES_hhdet_num!K$81)</f>
        <v>98.340582792731297</v>
      </c>
      <c r="L100" s="157">
        <f>IF(RES_hhdet_emi!L100=0,0,RES_hhdet_emi!L100*1000000/RES_hhdet_num!L$81)</f>
        <v>101.14298929438959</v>
      </c>
      <c r="M100" s="157">
        <f>IF(RES_hhdet_emi!M100=0,0,RES_hhdet_emi!M100*1000000/RES_hhdet_num!M$81)</f>
        <v>90.416872202206974</v>
      </c>
      <c r="N100" s="157">
        <f>IF(RES_hhdet_emi!N100=0,0,RES_hhdet_emi!N100*1000000/RES_hhdet_num!N$81)</f>
        <v>88.094918299548084</v>
      </c>
      <c r="O100" s="157">
        <f>IF(RES_hhdet_emi!O100=0,0,RES_hhdet_emi!O100*1000000/RES_hhdet_num!O$81)</f>
        <v>87.073833684878451</v>
      </c>
      <c r="P100" s="157">
        <f>IF(RES_hhdet_emi!P100=0,0,RES_hhdet_emi!P100*1000000/RES_hhdet_num!P$81)</f>
        <v>81.424962525227912</v>
      </c>
      <c r="Q100" s="157">
        <f>IF(RES_hhdet_emi!Q100=0,0,RES_hhdet_emi!Q100*1000000/RES_hhdet_num!Q$81)</f>
        <v>81.078958023710314</v>
      </c>
    </row>
    <row r="101" spans="1:17" ht="12" customHeight="1" x14ac:dyDescent="0.3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3">
      <c r="A102" s="23" t="s">
        <v>57</v>
      </c>
      <c r="B102" s="156">
        <f>IF(RES_hhdet_emi!B102=0,0,RES_hhdet_emi!B102*1000000/RES_hhdet_num!B102)</f>
        <v>425.57310842467132</v>
      </c>
      <c r="C102" s="156">
        <f>IF(RES_hhdet_emi!C102=0,0,RES_hhdet_emi!C102*1000000/RES_hhdet_num!C102)</f>
        <v>437.73921142116654</v>
      </c>
      <c r="D102" s="156">
        <f>IF(RES_hhdet_emi!D102=0,0,RES_hhdet_emi!D102*1000000/RES_hhdet_num!D102)</f>
        <v>435.92456401614095</v>
      </c>
      <c r="E102" s="156">
        <f>IF(RES_hhdet_emi!E102=0,0,RES_hhdet_emi!E102*1000000/RES_hhdet_num!E102)</f>
        <v>459.76001681718049</v>
      </c>
      <c r="F102" s="156">
        <f>IF(RES_hhdet_emi!F102=0,0,RES_hhdet_emi!F102*1000000/RES_hhdet_num!F102)</f>
        <v>454.20010923552007</v>
      </c>
      <c r="G102" s="156">
        <f>IF(RES_hhdet_emi!G102=0,0,RES_hhdet_emi!G102*1000000/RES_hhdet_num!G102)</f>
        <v>471.86945341019072</v>
      </c>
      <c r="H102" s="156">
        <f>IF(RES_hhdet_emi!H102=0,0,RES_hhdet_emi!H102*1000000/RES_hhdet_num!H102)</f>
        <v>441.80659828336729</v>
      </c>
      <c r="I102" s="156">
        <f>IF(RES_hhdet_emi!I102=0,0,RES_hhdet_emi!I102*1000000/RES_hhdet_num!I102)</f>
        <v>447.37774605094563</v>
      </c>
      <c r="J102" s="156">
        <f>IF(RES_hhdet_emi!J102=0,0,RES_hhdet_emi!J102*1000000/RES_hhdet_num!J102)</f>
        <v>407.65138715024534</v>
      </c>
      <c r="K102" s="156">
        <f>IF(RES_hhdet_emi!K102=0,0,RES_hhdet_emi!K102*1000000/RES_hhdet_num!K102)</f>
        <v>405.77262564597362</v>
      </c>
      <c r="L102" s="156">
        <f>IF(RES_hhdet_emi!L102=0,0,RES_hhdet_emi!L102*1000000/RES_hhdet_num!L102)</f>
        <v>404.08104146291311</v>
      </c>
      <c r="M102" s="156">
        <f>IF(RES_hhdet_emi!M102=0,0,RES_hhdet_emi!M102*1000000/RES_hhdet_num!M102)</f>
        <v>385.5532207699747</v>
      </c>
      <c r="N102" s="156">
        <f>IF(RES_hhdet_emi!N102=0,0,RES_hhdet_emi!N102*1000000/RES_hhdet_num!N102)</f>
        <v>377.28427818753113</v>
      </c>
      <c r="O102" s="156">
        <f>IF(RES_hhdet_emi!O102=0,0,RES_hhdet_emi!O102*1000000/RES_hhdet_num!O102)</f>
        <v>371.6931567494417</v>
      </c>
      <c r="P102" s="156">
        <f>IF(RES_hhdet_emi!P102=0,0,RES_hhdet_emi!P102*1000000/RES_hhdet_num!P102)</f>
        <v>360.43830223618221</v>
      </c>
      <c r="Q102" s="156">
        <f>IF(RES_hhdet_emi!Q102=0,0,RES_hhdet_emi!Q102*1000000/RES_hhdet_num!Q102)</f>
        <v>358.25686294477089</v>
      </c>
    </row>
    <row r="103" spans="1:17" ht="12" customHeight="1" x14ac:dyDescent="0.3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>
        <f>SUM(B106,B109,B111,B120)</f>
        <v>113.91819406106275</v>
      </c>
      <c r="C105" s="168">
        <f t="shared" ref="C105:Q105" si="15">SUM(C106,C109,C111,C120)</f>
        <v>108.98731705707742</v>
      </c>
      <c r="D105" s="168">
        <f t="shared" si="15"/>
        <v>109.29051681137888</v>
      </c>
      <c r="E105" s="168">
        <f t="shared" si="15"/>
        <v>109.41114861082717</v>
      </c>
      <c r="F105" s="168">
        <f t="shared" si="15"/>
        <v>106.03629107583508</v>
      </c>
      <c r="G105" s="168">
        <f t="shared" si="15"/>
        <v>154.99773317957573</v>
      </c>
      <c r="H105" s="168">
        <f t="shared" si="15"/>
        <v>110.26068367427702</v>
      </c>
      <c r="I105" s="168">
        <f t="shared" si="15"/>
        <v>129.74928754557726</v>
      </c>
      <c r="J105" s="168">
        <f t="shared" si="15"/>
        <v>103.42516742540461</v>
      </c>
      <c r="K105" s="168">
        <f t="shared" si="15"/>
        <v>116.15891679714292</v>
      </c>
      <c r="L105" s="168">
        <f t="shared" si="15"/>
        <v>104.52575285243709</v>
      </c>
      <c r="M105" s="168">
        <f t="shared" si="15"/>
        <v>94.007335968898275</v>
      </c>
      <c r="N105" s="168">
        <f t="shared" si="15"/>
        <v>87.92655479831069</v>
      </c>
      <c r="O105" s="168">
        <f t="shared" si="15"/>
        <v>84.67695717126054</v>
      </c>
      <c r="P105" s="168">
        <f t="shared" si="15"/>
        <v>69.755312936270485</v>
      </c>
      <c r="Q105" s="168">
        <f t="shared" si="15"/>
        <v>76.599079476529624</v>
      </c>
    </row>
    <row r="106" spans="1:17" ht="12.9" customHeight="1" x14ac:dyDescent="0.3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3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3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" customHeight="1" x14ac:dyDescent="0.3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3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3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3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3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3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3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3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3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3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3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3">
      <c r="A120" s="158" t="s">
        <v>62</v>
      </c>
      <c r="B120" s="157">
        <f>IF(RES_hhdet_emi!B120=0,0,RES_hhdet_emi!B120*1000000/RES_hhdet_num!B$105)</f>
        <v>113.91819406106275</v>
      </c>
      <c r="C120" s="157">
        <f>IF(RES_hhdet_emi!C120=0,0,RES_hhdet_emi!C120*1000000/RES_hhdet_num!C$105)</f>
        <v>108.98731705707742</v>
      </c>
      <c r="D120" s="157">
        <f>IF(RES_hhdet_emi!D120=0,0,RES_hhdet_emi!D120*1000000/RES_hhdet_num!D$105)</f>
        <v>109.29051681137888</v>
      </c>
      <c r="E120" s="157">
        <f>IF(RES_hhdet_emi!E120=0,0,RES_hhdet_emi!E120*1000000/RES_hhdet_num!E$105)</f>
        <v>109.41114861082717</v>
      </c>
      <c r="F120" s="157">
        <f>IF(RES_hhdet_emi!F120=0,0,RES_hhdet_emi!F120*1000000/RES_hhdet_num!F$105)</f>
        <v>106.03629107583508</v>
      </c>
      <c r="G120" s="157">
        <f>IF(RES_hhdet_emi!G120=0,0,RES_hhdet_emi!G120*1000000/RES_hhdet_num!G$105)</f>
        <v>154.99773317957573</v>
      </c>
      <c r="H120" s="157">
        <f>IF(RES_hhdet_emi!H120=0,0,RES_hhdet_emi!H120*1000000/RES_hhdet_num!H$105)</f>
        <v>110.26068367427702</v>
      </c>
      <c r="I120" s="157">
        <f>IF(RES_hhdet_emi!I120=0,0,RES_hhdet_emi!I120*1000000/RES_hhdet_num!I$105)</f>
        <v>129.74928754557726</v>
      </c>
      <c r="J120" s="157">
        <f>IF(RES_hhdet_emi!J120=0,0,RES_hhdet_emi!J120*1000000/RES_hhdet_num!J$105)</f>
        <v>103.42516742540461</v>
      </c>
      <c r="K120" s="157">
        <f>IF(RES_hhdet_emi!K120=0,0,RES_hhdet_emi!K120*1000000/RES_hhdet_num!K$105)</f>
        <v>116.15891679714292</v>
      </c>
      <c r="L120" s="157">
        <f>IF(RES_hhdet_emi!L120=0,0,RES_hhdet_emi!L120*1000000/RES_hhdet_num!L$105)</f>
        <v>104.52575285243709</v>
      </c>
      <c r="M120" s="157">
        <f>IF(RES_hhdet_emi!M120=0,0,RES_hhdet_emi!M120*1000000/RES_hhdet_num!M$105)</f>
        <v>94.007335968898275</v>
      </c>
      <c r="N120" s="157">
        <f>IF(RES_hhdet_emi!N120=0,0,RES_hhdet_emi!N120*1000000/RES_hhdet_num!N$105)</f>
        <v>87.92655479831069</v>
      </c>
      <c r="O120" s="157">
        <f>IF(RES_hhdet_emi!O120=0,0,RES_hhdet_emi!O120*1000000/RES_hhdet_num!O$105)</f>
        <v>84.67695717126054</v>
      </c>
      <c r="P120" s="157">
        <f>IF(RES_hhdet_emi!P120=0,0,RES_hhdet_emi!P120*1000000/RES_hhdet_num!P$105)</f>
        <v>69.755312936270485</v>
      </c>
      <c r="Q120" s="157">
        <f>IF(RES_hhdet_emi!Q120=0,0,RES_hhdet_emi!Q120*1000000/RES_hhdet_num!Q$105)</f>
        <v>76.599079476529624</v>
      </c>
    </row>
    <row r="121" spans="1:17" ht="12" customHeight="1" x14ac:dyDescent="0.3">
      <c r="A121" s="23" t="s">
        <v>57</v>
      </c>
      <c r="B121" s="156">
        <f>IF(RES_hhdet_emi!B121=0,0,RES_hhdet_emi!B121*1000000/RES_hhdet_num!B121)</f>
        <v>385.04900556400122</v>
      </c>
      <c r="C121" s="156">
        <f>IF(RES_hhdet_emi!C121=0,0,RES_hhdet_emi!C121*1000000/RES_hhdet_num!C121)</f>
        <v>379.78557218808277</v>
      </c>
      <c r="D121" s="156">
        <f>IF(RES_hhdet_emi!D121=0,0,RES_hhdet_emi!D121*1000000/RES_hhdet_num!D121)</f>
        <v>358.35515026884195</v>
      </c>
      <c r="E121" s="156">
        <f>IF(RES_hhdet_emi!E121=0,0,RES_hhdet_emi!E121*1000000/RES_hhdet_num!E121)</f>
        <v>361.46630455635096</v>
      </c>
      <c r="F121" s="156">
        <f>IF(RES_hhdet_emi!F121=0,0,RES_hhdet_emi!F121*1000000/RES_hhdet_num!F121)</f>
        <v>349.03640257681667</v>
      </c>
      <c r="G121" s="156">
        <f>IF(RES_hhdet_emi!G121=0,0,RES_hhdet_emi!G121*1000000/RES_hhdet_num!G121)</f>
        <v>393.1353911412362</v>
      </c>
      <c r="H121" s="156">
        <f>IF(RES_hhdet_emi!H121=0,0,RES_hhdet_emi!H121*1000000/RES_hhdet_num!H121)</f>
        <v>300.55186508179361</v>
      </c>
      <c r="I121" s="156">
        <f>IF(RES_hhdet_emi!I121=0,0,RES_hhdet_emi!I121*1000000/RES_hhdet_num!I121)</f>
        <v>356.49252779066694</v>
      </c>
      <c r="J121" s="156">
        <f>IF(RES_hhdet_emi!J121=0,0,RES_hhdet_emi!J121*1000000/RES_hhdet_num!J121)</f>
        <v>284.52311453578432</v>
      </c>
      <c r="K121" s="156">
        <f>IF(RES_hhdet_emi!K121=0,0,RES_hhdet_emi!K121*1000000/RES_hhdet_num!K121)</f>
        <v>322.41093845717791</v>
      </c>
      <c r="L121" s="156">
        <f>IF(RES_hhdet_emi!L121=0,0,RES_hhdet_emi!L121*1000000/RES_hhdet_num!L121)</f>
        <v>305.2064401287484</v>
      </c>
      <c r="M121" s="156">
        <f>IF(RES_hhdet_emi!M121=0,0,RES_hhdet_emi!M121*1000000/RES_hhdet_num!M121)</f>
        <v>307.36307609146536</v>
      </c>
      <c r="N121" s="156">
        <f>IF(RES_hhdet_emi!N121=0,0,RES_hhdet_emi!N121*1000000/RES_hhdet_num!N121)</f>
        <v>310.0729369941987</v>
      </c>
      <c r="O121" s="156">
        <f>IF(RES_hhdet_emi!O121=0,0,RES_hhdet_emi!O121*1000000/RES_hhdet_num!O121)</f>
        <v>313.25285057315023</v>
      </c>
      <c r="P121" s="156">
        <f>IF(RES_hhdet_emi!P121=0,0,RES_hhdet_emi!P121*1000000/RES_hhdet_num!P121)</f>
        <v>325.95645858219478</v>
      </c>
      <c r="Q121" s="156">
        <f>IF(RES_hhdet_emi!Q121=0,0,RES_hhdet_emi!Q121*1000000/RES_hhdet_num!Q121)</f>
        <v>320.99779842664452</v>
      </c>
    </row>
    <row r="122" spans="1:17" ht="12" customHeight="1" x14ac:dyDescent="0.3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>
        <f>SUM(B125,B128,B130,B139)</f>
        <v>79.918411007610445</v>
      </c>
      <c r="C124" s="168">
        <f t="shared" ref="C124:Q124" si="18">SUM(C125,C128,C130,C139)</f>
        <v>79.831012001273407</v>
      </c>
      <c r="D124" s="168">
        <f t="shared" si="18"/>
        <v>80.960882414060862</v>
      </c>
      <c r="E124" s="168">
        <f t="shared" si="18"/>
        <v>85.877383000875696</v>
      </c>
      <c r="F124" s="168">
        <f t="shared" si="18"/>
        <v>77.089073283318257</v>
      </c>
      <c r="G124" s="168">
        <f t="shared" si="18"/>
        <v>94.664203293122497</v>
      </c>
      <c r="H124" s="168">
        <f t="shared" si="18"/>
        <v>75.377701921359105</v>
      </c>
      <c r="I124" s="168">
        <f t="shared" si="18"/>
        <v>75.885053487377419</v>
      </c>
      <c r="J124" s="168">
        <f t="shared" si="18"/>
        <v>65.833776746067088</v>
      </c>
      <c r="K124" s="168">
        <f t="shared" si="18"/>
        <v>70.965597475503742</v>
      </c>
      <c r="L124" s="168">
        <f t="shared" si="18"/>
        <v>69.099029018070624</v>
      </c>
      <c r="M124" s="168">
        <f t="shared" si="18"/>
        <v>66.979725446719996</v>
      </c>
      <c r="N124" s="168">
        <f t="shared" si="18"/>
        <v>65.131241175719722</v>
      </c>
      <c r="O124" s="168">
        <f t="shared" si="18"/>
        <v>66.355555230853454</v>
      </c>
      <c r="P124" s="168">
        <f t="shared" si="18"/>
        <v>64.371672813891408</v>
      </c>
      <c r="Q124" s="168">
        <f t="shared" si="18"/>
        <v>63.427173289124141</v>
      </c>
    </row>
    <row r="125" spans="1:17" ht="12.9" customHeight="1" x14ac:dyDescent="0.3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3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3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" customHeight="1" x14ac:dyDescent="0.3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3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3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3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3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3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3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3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3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3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3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3">
      <c r="A139" s="158" t="s">
        <v>62</v>
      </c>
      <c r="B139" s="157">
        <f>IF(RES_hhdet_emi!B139=0,0,RES_hhdet_emi!B139*1000000/RES_hhdet_num!B$124)</f>
        <v>79.918411007610445</v>
      </c>
      <c r="C139" s="157">
        <f>IF(RES_hhdet_emi!C139=0,0,RES_hhdet_emi!C139*1000000/RES_hhdet_num!C$124)</f>
        <v>79.831012001273407</v>
      </c>
      <c r="D139" s="157">
        <f>IF(RES_hhdet_emi!D139=0,0,RES_hhdet_emi!D139*1000000/RES_hhdet_num!D$124)</f>
        <v>80.960882414060862</v>
      </c>
      <c r="E139" s="157">
        <f>IF(RES_hhdet_emi!E139=0,0,RES_hhdet_emi!E139*1000000/RES_hhdet_num!E$124)</f>
        <v>85.877383000875696</v>
      </c>
      <c r="F139" s="157">
        <f>IF(RES_hhdet_emi!F139=0,0,RES_hhdet_emi!F139*1000000/RES_hhdet_num!F$124)</f>
        <v>77.089073283318257</v>
      </c>
      <c r="G139" s="157">
        <f>IF(RES_hhdet_emi!G139=0,0,RES_hhdet_emi!G139*1000000/RES_hhdet_num!G$124)</f>
        <v>94.664203293122497</v>
      </c>
      <c r="H139" s="157">
        <f>IF(RES_hhdet_emi!H139=0,0,RES_hhdet_emi!H139*1000000/RES_hhdet_num!H$124)</f>
        <v>75.377701921359105</v>
      </c>
      <c r="I139" s="157">
        <f>IF(RES_hhdet_emi!I139=0,0,RES_hhdet_emi!I139*1000000/RES_hhdet_num!I$124)</f>
        <v>75.885053487377419</v>
      </c>
      <c r="J139" s="157">
        <f>IF(RES_hhdet_emi!J139=0,0,RES_hhdet_emi!J139*1000000/RES_hhdet_num!J$124)</f>
        <v>65.833776746067088</v>
      </c>
      <c r="K139" s="157">
        <f>IF(RES_hhdet_emi!K139=0,0,RES_hhdet_emi!K139*1000000/RES_hhdet_num!K$124)</f>
        <v>70.965597475503742</v>
      </c>
      <c r="L139" s="157">
        <f>IF(RES_hhdet_emi!L139=0,0,RES_hhdet_emi!L139*1000000/RES_hhdet_num!L$124)</f>
        <v>69.099029018070624</v>
      </c>
      <c r="M139" s="157">
        <f>IF(RES_hhdet_emi!M139=0,0,RES_hhdet_emi!M139*1000000/RES_hhdet_num!M$124)</f>
        <v>66.979725446719996</v>
      </c>
      <c r="N139" s="157">
        <f>IF(RES_hhdet_emi!N139=0,0,RES_hhdet_emi!N139*1000000/RES_hhdet_num!N$124)</f>
        <v>65.131241175719722</v>
      </c>
      <c r="O139" s="157">
        <f>IF(RES_hhdet_emi!O139=0,0,RES_hhdet_emi!O139*1000000/RES_hhdet_num!O$124)</f>
        <v>66.355555230853454</v>
      </c>
      <c r="P139" s="157">
        <f>IF(RES_hhdet_emi!P139=0,0,RES_hhdet_emi!P139*1000000/RES_hhdet_num!P$124)</f>
        <v>64.371672813891408</v>
      </c>
      <c r="Q139" s="157">
        <f>IF(RES_hhdet_emi!Q139=0,0,RES_hhdet_emi!Q139*1000000/RES_hhdet_num!Q$124)</f>
        <v>63.427173289124141</v>
      </c>
    </row>
    <row r="140" spans="1:17" ht="12" customHeight="1" x14ac:dyDescent="0.3">
      <c r="A140" s="23" t="s">
        <v>57</v>
      </c>
      <c r="B140" s="156">
        <f>IF(RES_hhdet_emi!B140=0,0,RES_hhdet_emi!B140*1000000/RES_hhdet_num!B140)</f>
        <v>280.74185149924205</v>
      </c>
      <c r="C140" s="156">
        <f>IF(RES_hhdet_emi!C140=0,0,RES_hhdet_emi!C140*1000000/RES_hhdet_num!C140)</f>
        <v>286.97055044654809</v>
      </c>
      <c r="D140" s="156">
        <f>IF(RES_hhdet_emi!D140=0,0,RES_hhdet_emi!D140*1000000/RES_hhdet_num!D140)</f>
        <v>291.1282101407445</v>
      </c>
      <c r="E140" s="156">
        <f>IF(RES_hhdet_emi!E140=0,0,RES_hhdet_emi!E140*1000000/RES_hhdet_num!E140)</f>
        <v>324.18964239842535</v>
      </c>
      <c r="F140" s="156">
        <f>IF(RES_hhdet_emi!F140=0,0,RES_hhdet_emi!F140*1000000/RES_hhdet_num!F140)</f>
        <v>291.97833023561657</v>
      </c>
      <c r="G140" s="156">
        <f>IF(RES_hhdet_emi!G140=0,0,RES_hhdet_emi!G140*1000000/RES_hhdet_num!G140)</f>
        <v>381.07970517233218</v>
      </c>
      <c r="H140" s="156">
        <f>IF(RES_hhdet_emi!H140=0,0,RES_hhdet_emi!H140*1000000/RES_hhdet_num!H140)</f>
        <v>310.79973579063602</v>
      </c>
      <c r="I140" s="156">
        <f>IF(RES_hhdet_emi!I140=0,0,RES_hhdet_emi!I140*1000000/RES_hhdet_num!I140)</f>
        <v>352.02607780535885</v>
      </c>
      <c r="J140" s="156">
        <f>IF(RES_hhdet_emi!J140=0,0,RES_hhdet_emi!J140*1000000/RES_hhdet_num!J140)</f>
        <v>296.94670883651128</v>
      </c>
      <c r="K140" s="156">
        <f>IF(RES_hhdet_emi!K140=0,0,RES_hhdet_emi!K140*1000000/RES_hhdet_num!K140)</f>
        <v>326.24117768534541</v>
      </c>
      <c r="L140" s="156">
        <f>IF(RES_hhdet_emi!L140=0,0,RES_hhdet_emi!L140*1000000/RES_hhdet_num!L140)</f>
        <v>318.72029545560434</v>
      </c>
      <c r="M140" s="156">
        <f>IF(RES_hhdet_emi!M140=0,0,RES_hhdet_emi!M140*1000000/RES_hhdet_num!M140)</f>
        <v>314.70131099239615</v>
      </c>
      <c r="N140" s="156">
        <f>IF(RES_hhdet_emi!N140=0,0,RES_hhdet_emi!N140*1000000/RES_hhdet_num!N140)</f>
        <v>316.27298072066014</v>
      </c>
      <c r="O140" s="156">
        <f>IF(RES_hhdet_emi!O140=0,0,RES_hhdet_emi!O140*1000000/RES_hhdet_num!O140)</f>
        <v>315.71212382511112</v>
      </c>
      <c r="P140" s="156">
        <f>IF(RES_hhdet_emi!P140=0,0,RES_hhdet_emi!P140*1000000/RES_hhdet_num!P140)</f>
        <v>316.44866603396866</v>
      </c>
      <c r="Q140" s="156">
        <f>IF(RES_hhdet_emi!Q140=0,0,RES_hhdet_emi!Q140*1000000/RES_hhdet_num!Q140)</f>
        <v>316.70357869621455</v>
      </c>
    </row>
    <row r="141" spans="1:17" ht="12" customHeight="1" x14ac:dyDescent="0.3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>
        <f>SUM(B144,B146,B148,B157)</f>
        <v>217.03228008409525</v>
      </c>
      <c r="C143" s="168">
        <f t="shared" ref="C143:Q143" si="21">SUM(C144,C146,C148,C157)</f>
        <v>180.09026180997984</v>
      </c>
      <c r="D143" s="168">
        <f t="shared" si="21"/>
        <v>155.93617632797918</v>
      </c>
      <c r="E143" s="168">
        <f t="shared" si="21"/>
        <v>164.0563403718385</v>
      </c>
      <c r="F143" s="168">
        <f t="shared" si="21"/>
        <v>151.95878921764398</v>
      </c>
      <c r="G143" s="168">
        <f t="shared" si="21"/>
        <v>133.22147697088621</v>
      </c>
      <c r="H143" s="168">
        <f t="shared" si="21"/>
        <v>112.55828377140806</v>
      </c>
      <c r="I143" s="168">
        <f t="shared" si="21"/>
        <v>101.17424519719104</v>
      </c>
      <c r="J143" s="168">
        <f t="shared" si="21"/>
        <v>97.202312356263405</v>
      </c>
      <c r="K143" s="168">
        <f t="shared" si="21"/>
        <v>87.549373734685815</v>
      </c>
      <c r="L143" s="168">
        <f t="shared" si="21"/>
        <v>87.51919158884175</v>
      </c>
      <c r="M143" s="168">
        <f t="shared" si="21"/>
        <v>72.439385760887632</v>
      </c>
      <c r="N143" s="168">
        <f t="shared" si="21"/>
        <v>68.185753390475668</v>
      </c>
      <c r="O143" s="168">
        <f t="shared" si="21"/>
        <v>65.48505148252336</v>
      </c>
      <c r="P143" s="168">
        <f t="shared" si="21"/>
        <v>56.109367103615554</v>
      </c>
      <c r="Q143" s="168">
        <f t="shared" si="21"/>
        <v>52.330871065950106</v>
      </c>
    </row>
    <row r="144" spans="1:17" ht="12.9" customHeight="1" x14ac:dyDescent="0.3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3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" customHeight="1" x14ac:dyDescent="0.3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3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3">
      <c r="A148" s="158" t="s">
        <v>63</v>
      </c>
      <c r="B148" s="157">
        <f>IF(RES_hhdet_emi!B148=0,0,RES_hhdet_emi!B148*1000000/RES_hhdet_num!B$143)</f>
        <v>163.01387737179942</v>
      </c>
      <c r="C148" s="157">
        <f>IF(RES_hhdet_emi!C148=0,0,RES_hhdet_emi!C148*1000000/RES_hhdet_num!C$143)</f>
        <v>128.41776650153156</v>
      </c>
      <c r="D148" s="157">
        <f>IF(RES_hhdet_emi!D148=0,0,RES_hhdet_emi!D148*1000000/RES_hhdet_num!D$143)</f>
        <v>106.04878096157447</v>
      </c>
      <c r="E148" s="157">
        <f>IF(RES_hhdet_emi!E148=0,0,RES_hhdet_emi!E148*1000000/RES_hhdet_num!E$143)</f>
        <v>115.05383525244446</v>
      </c>
      <c r="F148" s="157">
        <f>IF(RES_hhdet_emi!F148=0,0,RES_hhdet_emi!F148*1000000/RES_hhdet_num!F$143)</f>
        <v>99.854980302562325</v>
      </c>
      <c r="G148" s="157">
        <f>IF(RES_hhdet_emi!G148=0,0,RES_hhdet_emi!G148*1000000/RES_hhdet_num!G$143)</f>
        <v>83.556821260912912</v>
      </c>
      <c r="H148" s="157">
        <f>IF(RES_hhdet_emi!H148=0,0,RES_hhdet_emi!H148*1000000/RES_hhdet_num!H$143)</f>
        <v>69.429427625387703</v>
      </c>
      <c r="I148" s="157">
        <f>IF(RES_hhdet_emi!I148=0,0,RES_hhdet_emi!I148*1000000/RES_hhdet_num!I$143)</f>
        <v>58.131850156418345</v>
      </c>
      <c r="J148" s="157">
        <f>IF(RES_hhdet_emi!J148=0,0,RES_hhdet_emi!J148*1000000/RES_hhdet_num!J$143)</f>
        <v>49.22856427165096</v>
      </c>
      <c r="K148" s="157">
        <f>IF(RES_hhdet_emi!K148=0,0,RES_hhdet_emi!K148*1000000/RES_hhdet_num!K$143)</f>
        <v>41.305689773997798</v>
      </c>
      <c r="L148" s="157">
        <f>IF(RES_hhdet_emi!L148=0,0,RES_hhdet_emi!L148*1000000/RES_hhdet_num!L$143)</f>
        <v>36.687769258740097</v>
      </c>
      <c r="M148" s="157">
        <f>IF(RES_hhdet_emi!M148=0,0,RES_hhdet_emi!M148*1000000/RES_hhdet_num!M$143)</f>
        <v>26.134219326329102</v>
      </c>
      <c r="N148" s="157">
        <f>IF(RES_hhdet_emi!N148=0,0,RES_hhdet_emi!N148*1000000/RES_hhdet_num!N$143)</f>
        <v>22.030823927050108</v>
      </c>
      <c r="O148" s="157">
        <f>IF(RES_hhdet_emi!O148=0,0,RES_hhdet_emi!O148*1000000/RES_hhdet_num!O$143)</f>
        <v>18.29367302319617</v>
      </c>
      <c r="P148" s="157">
        <f>IF(RES_hhdet_emi!P148=0,0,RES_hhdet_emi!P148*1000000/RES_hhdet_num!P$143)</f>
        <v>13.483812011097122</v>
      </c>
      <c r="Q148" s="157">
        <f>IF(RES_hhdet_emi!Q148=0,0,RES_hhdet_emi!Q148*1000000/RES_hhdet_num!Q$143)</f>
        <v>11.174637827218046</v>
      </c>
    </row>
    <row r="149" spans="1:17" ht="12" customHeight="1" x14ac:dyDescent="0.3">
      <c r="A149" s="167" t="s">
        <v>144</v>
      </c>
      <c r="B149" s="132">
        <f>IF(RES_hhdet_emi!B149=0,0,RES_hhdet_emi!B149*1000000/RES_hhdet_num!B149)</f>
        <v>560.12540790186074</v>
      </c>
      <c r="C149" s="132">
        <f>IF(RES_hhdet_emi!C149=0,0,RES_hhdet_emi!C149*1000000/RES_hhdet_num!C149)</f>
        <v>559.51200367127501</v>
      </c>
      <c r="D149" s="132">
        <f>IF(RES_hhdet_emi!D149=0,0,RES_hhdet_emi!D149*1000000/RES_hhdet_num!D149)</f>
        <v>557.80050564381474</v>
      </c>
      <c r="E149" s="132">
        <f>IF(RES_hhdet_emi!E149=0,0,RES_hhdet_emi!E149*1000000/RES_hhdet_num!E149)</f>
        <v>549.40128226964532</v>
      </c>
      <c r="F149" s="132">
        <f>IF(RES_hhdet_emi!F149=0,0,RES_hhdet_emi!F149*1000000/RES_hhdet_num!F149)</f>
        <v>550.88510057261169</v>
      </c>
      <c r="G149" s="132">
        <f>IF(RES_hhdet_emi!G149=0,0,RES_hhdet_emi!G149*1000000/RES_hhdet_num!G149)</f>
        <v>548.88258036957291</v>
      </c>
      <c r="H149" s="132">
        <f>IF(RES_hhdet_emi!H149=0,0,RES_hhdet_emi!H149*1000000/RES_hhdet_num!H149)</f>
        <v>544.03185387100712</v>
      </c>
      <c r="I149" s="132">
        <f>IF(RES_hhdet_emi!I149=0,0,RES_hhdet_emi!I149*1000000/RES_hhdet_num!I149)</f>
        <v>542.5912756523345</v>
      </c>
      <c r="J149" s="132">
        <f>IF(RES_hhdet_emi!J149=0,0,RES_hhdet_emi!J149*1000000/RES_hhdet_num!J149)</f>
        <v>541.3119802590013</v>
      </c>
      <c r="K149" s="132">
        <f>IF(RES_hhdet_emi!K149=0,0,RES_hhdet_emi!K149*1000000/RES_hhdet_num!K149)</f>
        <v>542.61410384342867</v>
      </c>
      <c r="L149" s="132">
        <f>IF(RES_hhdet_emi!L149=0,0,RES_hhdet_emi!L149*1000000/RES_hhdet_num!L149)</f>
        <v>542.85418601171568</v>
      </c>
      <c r="M149" s="132">
        <f>IF(RES_hhdet_emi!M149=0,0,RES_hhdet_emi!M149*1000000/RES_hhdet_num!M149)</f>
        <v>530.23987656470968</v>
      </c>
      <c r="N149" s="132">
        <f>IF(RES_hhdet_emi!N149=0,0,RES_hhdet_emi!N149*1000000/RES_hhdet_num!N149)</f>
        <v>545.72688144400661</v>
      </c>
      <c r="O149" s="132">
        <f>IF(RES_hhdet_emi!O149=0,0,RES_hhdet_emi!O149*1000000/RES_hhdet_num!O149)</f>
        <v>543.82598283581217</v>
      </c>
      <c r="P149" s="132">
        <f>IF(RES_hhdet_emi!P149=0,0,RES_hhdet_emi!P149*1000000/RES_hhdet_num!P149)</f>
        <v>538.72791085138147</v>
      </c>
      <c r="Q149" s="132">
        <f>IF(RES_hhdet_emi!Q149=0,0,RES_hhdet_emi!Q149*1000000/RES_hhdet_num!Q149)</f>
        <v>529.01332452763802</v>
      </c>
    </row>
    <row r="150" spans="1:17" ht="12" customHeight="1" x14ac:dyDescent="0.3">
      <c r="A150" s="167" t="s">
        <v>143</v>
      </c>
      <c r="B150" s="132">
        <f>IF(RES_hhdet_emi!B150=0,0,RES_hhdet_emi!B150*1000000/RES_hhdet_num!B150)</f>
        <v>223.15917584730445</v>
      </c>
      <c r="C150" s="132">
        <f>IF(RES_hhdet_emi!C150=0,0,RES_hhdet_emi!C150*1000000/RES_hhdet_num!C150)</f>
        <v>218.95426803308163</v>
      </c>
      <c r="D150" s="132">
        <f>IF(RES_hhdet_emi!D150=0,0,RES_hhdet_emi!D150*1000000/RES_hhdet_num!D150)</f>
        <v>221.82144686858749</v>
      </c>
      <c r="E150" s="132">
        <f>IF(RES_hhdet_emi!E150=0,0,RES_hhdet_emi!E150*1000000/RES_hhdet_num!E150)</f>
        <v>218.1899944844111</v>
      </c>
      <c r="F150" s="132">
        <f>IF(RES_hhdet_emi!F150=0,0,RES_hhdet_emi!F150*1000000/RES_hhdet_num!F150)</f>
        <v>212.81532234469927</v>
      </c>
      <c r="G150" s="132">
        <f>IF(RES_hhdet_emi!G150=0,0,RES_hhdet_emi!G150*1000000/RES_hhdet_num!G150)</f>
        <v>232.16591597349131</v>
      </c>
      <c r="H150" s="132">
        <f>IF(RES_hhdet_emi!H150=0,0,RES_hhdet_emi!H150*1000000/RES_hhdet_num!H150)</f>
        <v>220.19567512859902</v>
      </c>
      <c r="I150" s="132">
        <f>IF(RES_hhdet_emi!I150=0,0,RES_hhdet_emi!I150*1000000/RES_hhdet_num!I150)</f>
        <v>212.92199653132192</v>
      </c>
      <c r="J150" s="132">
        <f>IF(RES_hhdet_emi!J150=0,0,RES_hhdet_emi!J150*1000000/RES_hhdet_num!J150)</f>
        <v>213.20480027467391</v>
      </c>
      <c r="K150" s="132">
        <f>IF(RES_hhdet_emi!K150=0,0,RES_hhdet_emi!K150*1000000/RES_hhdet_num!K150)</f>
        <v>220.271957589979</v>
      </c>
      <c r="L150" s="132">
        <f>IF(RES_hhdet_emi!L150=0,0,RES_hhdet_emi!L150*1000000/RES_hhdet_num!L150)</f>
        <v>223.38492778532023</v>
      </c>
      <c r="M150" s="132">
        <f>IF(RES_hhdet_emi!M150=0,0,RES_hhdet_emi!M150*1000000/RES_hhdet_num!M150)</f>
        <v>223.04463331308332</v>
      </c>
      <c r="N150" s="132">
        <f>IF(RES_hhdet_emi!N150=0,0,RES_hhdet_emi!N150*1000000/RES_hhdet_num!N150)</f>
        <v>222.07909262066229</v>
      </c>
      <c r="O150" s="132">
        <f>IF(RES_hhdet_emi!O150=0,0,RES_hhdet_emi!O150*1000000/RES_hhdet_num!O150)</f>
        <v>217.29338281146602</v>
      </c>
      <c r="P150" s="132">
        <f>IF(RES_hhdet_emi!P150=0,0,RES_hhdet_emi!P150*1000000/RES_hhdet_num!P150)</f>
        <v>204.15776361770409</v>
      </c>
      <c r="Q150" s="132">
        <f>IF(RES_hhdet_emi!Q150=0,0,RES_hhdet_emi!Q150*1000000/RES_hhdet_num!Q150)</f>
        <v>198.65302574735907</v>
      </c>
    </row>
    <row r="151" spans="1:17" ht="12" customHeight="1" x14ac:dyDescent="0.3">
      <c r="A151" s="166" t="s">
        <v>57</v>
      </c>
      <c r="B151" s="165">
        <f>IF(RES_hhdet_emi!B151=0,0,RES_hhdet_emi!B151*1000000/RES_hhdet_num!B150)</f>
        <v>223.15917584730445</v>
      </c>
      <c r="C151" s="165">
        <f>IF(RES_hhdet_emi!C151=0,0,RES_hhdet_emi!C151*1000000/RES_hhdet_num!C150)</f>
        <v>218.95426803308163</v>
      </c>
      <c r="D151" s="165">
        <f>IF(RES_hhdet_emi!D151=0,0,RES_hhdet_emi!D151*1000000/RES_hhdet_num!D150)</f>
        <v>221.82144686858749</v>
      </c>
      <c r="E151" s="165">
        <f>IF(RES_hhdet_emi!E151=0,0,RES_hhdet_emi!E151*1000000/RES_hhdet_num!E150)</f>
        <v>218.1899944844111</v>
      </c>
      <c r="F151" s="165">
        <f>IF(RES_hhdet_emi!F151=0,0,RES_hhdet_emi!F151*1000000/RES_hhdet_num!F150)</f>
        <v>212.81532234469927</v>
      </c>
      <c r="G151" s="165">
        <f>IF(RES_hhdet_emi!G151=0,0,RES_hhdet_emi!G151*1000000/RES_hhdet_num!G150)</f>
        <v>232.16591597349131</v>
      </c>
      <c r="H151" s="165">
        <f>IF(RES_hhdet_emi!H151=0,0,RES_hhdet_emi!H151*1000000/RES_hhdet_num!H150)</f>
        <v>220.19567512859902</v>
      </c>
      <c r="I151" s="165">
        <f>IF(RES_hhdet_emi!I151=0,0,RES_hhdet_emi!I151*1000000/RES_hhdet_num!I150)</f>
        <v>212.92199653132192</v>
      </c>
      <c r="J151" s="165">
        <f>IF(RES_hhdet_emi!J151=0,0,RES_hhdet_emi!J151*1000000/RES_hhdet_num!J150)</f>
        <v>213.20480027467391</v>
      </c>
      <c r="K151" s="165">
        <f>IF(RES_hhdet_emi!K151=0,0,RES_hhdet_emi!K151*1000000/RES_hhdet_num!K150)</f>
        <v>220.271957589979</v>
      </c>
      <c r="L151" s="165">
        <f>IF(RES_hhdet_emi!L151=0,0,RES_hhdet_emi!L151*1000000/RES_hhdet_num!L150)</f>
        <v>223.38492778532023</v>
      </c>
      <c r="M151" s="165">
        <f>IF(RES_hhdet_emi!M151=0,0,RES_hhdet_emi!M151*1000000/RES_hhdet_num!M150)</f>
        <v>223.04463331308332</v>
      </c>
      <c r="N151" s="165">
        <f>IF(RES_hhdet_emi!N151=0,0,RES_hhdet_emi!N151*1000000/RES_hhdet_num!N150)</f>
        <v>222.07909262066229</v>
      </c>
      <c r="O151" s="165">
        <f>IF(RES_hhdet_emi!O151=0,0,RES_hhdet_emi!O151*1000000/RES_hhdet_num!O150)</f>
        <v>217.29338281146602</v>
      </c>
      <c r="P151" s="165">
        <f>IF(RES_hhdet_emi!P151=0,0,RES_hhdet_emi!P151*1000000/RES_hhdet_num!P150)</f>
        <v>204.15776361770409</v>
      </c>
      <c r="Q151" s="165">
        <f>IF(RES_hhdet_emi!Q151=0,0,RES_hhdet_emi!Q151*1000000/RES_hhdet_num!Q150)</f>
        <v>198.65302574735907</v>
      </c>
    </row>
    <row r="152" spans="1:17" ht="12" customHeight="1" x14ac:dyDescent="0.3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3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3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3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3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3">
      <c r="A157" s="158" t="s">
        <v>62</v>
      </c>
      <c r="B157" s="157">
        <f>IF(RES_hhdet_emi!B157=0,0,RES_hhdet_emi!B157*1000000/RES_hhdet_num!B$143)</f>
        <v>54.018402712295831</v>
      </c>
      <c r="C157" s="157">
        <f>IF(RES_hhdet_emi!C157=0,0,RES_hhdet_emi!C157*1000000/RES_hhdet_num!C$143)</f>
        <v>51.672495308448262</v>
      </c>
      <c r="D157" s="157">
        <f>IF(RES_hhdet_emi!D157=0,0,RES_hhdet_emi!D157*1000000/RES_hhdet_num!D$143)</f>
        <v>49.887395366404718</v>
      </c>
      <c r="E157" s="157">
        <f>IF(RES_hhdet_emi!E157=0,0,RES_hhdet_emi!E157*1000000/RES_hhdet_num!E$143)</f>
        <v>49.002505119394051</v>
      </c>
      <c r="F157" s="157">
        <f>IF(RES_hhdet_emi!F157=0,0,RES_hhdet_emi!F157*1000000/RES_hhdet_num!F$143)</f>
        <v>52.103808915081643</v>
      </c>
      <c r="G157" s="157">
        <f>IF(RES_hhdet_emi!G157=0,0,RES_hhdet_emi!G157*1000000/RES_hhdet_num!G$143)</f>
        <v>49.664655709973289</v>
      </c>
      <c r="H157" s="157">
        <f>IF(RES_hhdet_emi!H157=0,0,RES_hhdet_emi!H157*1000000/RES_hhdet_num!H$143)</f>
        <v>43.128856146020354</v>
      </c>
      <c r="I157" s="157">
        <f>IF(RES_hhdet_emi!I157=0,0,RES_hhdet_emi!I157*1000000/RES_hhdet_num!I$143)</f>
        <v>43.042395040772696</v>
      </c>
      <c r="J157" s="157">
        <f>IF(RES_hhdet_emi!J157=0,0,RES_hhdet_emi!J157*1000000/RES_hhdet_num!J$143)</f>
        <v>47.973748084612446</v>
      </c>
      <c r="K157" s="157">
        <f>IF(RES_hhdet_emi!K157=0,0,RES_hhdet_emi!K157*1000000/RES_hhdet_num!K$143)</f>
        <v>46.243683960688017</v>
      </c>
      <c r="L157" s="157">
        <f>IF(RES_hhdet_emi!L157=0,0,RES_hhdet_emi!L157*1000000/RES_hhdet_num!L$143)</f>
        <v>50.831422330101653</v>
      </c>
      <c r="M157" s="157">
        <f>IF(RES_hhdet_emi!M157=0,0,RES_hhdet_emi!M157*1000000/RES_hhdet_num!M$143)</f>
        <v>46.305166434558522</v>
      </c>
      <c r="N157" s="157">
        <f>IF(RES_hhdet_emi!N157=0,0,RES_hhdet_emi!N157*1000000/RES_hhdet_num!N$143)</f>
        <v>46.154929463425567</v>
      </c>
      <c r="O157" s="157">
        <f>IF(RES_hhdet_emi!O157=0,0,RES_hhdet_emi!O157*1000000/RES_hhdet_num!O$143)</f>
        <v>47.19137845932719</v>
      </c>
      <c r="P157" s="157">
        <f>IF(RES_hhdet_emi!P157=0,0,RES_hhdet_emi!P157*1000000/RES_hhdet_num!P$143)</f>
        <v>42.625555092518432</v>
      </c>
      <c r="Q157" s="157">
        <f>IF(RES_hhdet_emi!Q157=0,0,RES_hhdet_emi!Q157*1000000/RES_hhdet_num!Q$143)</f>
        <v>41.156233238732064</v>
      </c>
    </row>
    <row r="158" spans="1:17" ht="12" customHeight="1" x14ac:dyDescent="0.3">
      <c r="A158" s="23" t="s">
        <v>57</v>
      </c>
      <c r="B158" s="156">
        <f>IF(RES_hhdet_emi!B158=0,0,RES_hhdet_emi!B158*1000000/RES_hhdet_num!B158)</f>
        <v>362.30588581261679</v>
      </c>
      <c r="C158" s="156">
        <f>IF(RES_hhdet_emi!C158=0,0,RES_hhdet_emi!C158*1000000/RES_hhdet_num!C158)</f>
        <v>338.68830961511895</v>
      </c>
      <c r="D158" s="156">
        <f>IF(RES_hhdet_emi!D158=0,0,RES_hhdet_emi!D158*1000000/RES_hhdet_num!D158)</f>
        <v>343.71099738001897</v>
      </c>
      <c r="E158" s="156">
        <f>IF(RES_hhdet_emi!E158=0,0,RES_hhdet_emi!E158*1000000/RES_hhdet_num!E158)</f>
        <v>339.85725166340399</v>
      </c>
      <c r="F158" s="156">
        <f>IF(RES_hhdet_emi!F158=0,0,RES_hhdet_emi!F158*1000000/RES_hhdet_num!F158)</f>
        <v>340.36648248916089</v>
      </c>
      <c r="G158" s="156">
        <f>IF(RES_hhdet_emi!G158=0,0,RES_hhdet_emi!G158*1000000/RES_hhdet_num!G158)</f>
        <v>341.45894614522223</v>
      </c>
      <c r="H158" s="156">
        <f>IF(RES_hhdet_emi!H158=0,0,RES_hhdet_emi!H158*1000000/RES_hhdet_num!H158)</f>
        <v>339.77871983632286</v>
      </c>
      <c r="I158" s="156">
        <f>IF(RES_hhdet_emi!I158=0,0,RES_hhdet_emi!I158*1000000/RES_hhdet_num!I158)</f>
        <v>353.17655999342151</v>
      </c>
      <c r="J158" s="156">
        <f>IF(RES_hhdet_emi!J158=0,0,RES_hhdet_emi!J158*1000000/RES_hhdet_num!J158)</f>
        <v>349.90153531581819</v>
      </c>
      <c r="K158" s="156">
        <f>IF(RES_hhdet_emi!K158=0,0,RES_hhdet_emi!K158*1000000/RES_hhdet_num!K158)</f>
        <v>349.60123404747338</v>
      </c>
      <c r="L158" s="156">
        <f>IF(RES_hhdet_emi!L158=0,0,RES_hhdet_emi!L158*1000000/RES_hhdet_num!L158)</f>
        <v>349.15896936082925</v>
      </c>
      <c r="M158" s="156">
        <f>IF(RES_hhdet_emi!M158=0,0,RES_hhdet_emi!M158*1000000/RES_hhdet_num!M158)</f>
        <v>340.32900440037326</v>
      </c>
      <c r="N158" s="156">
        <f>IF(RES_hhdet_emi!N158=0,0,RES_hhdet_emi!N158*1000000/RES_hhdet_num!N158)</f>
        <v>340.84083078381389</v>
      </c>
      <c r="O158" s="156">
        <f>IF(RES_hhdet_emi!O158=0,0,RES_hhdet_emi!O158*1000000/RES_hhdet_num!O158)</f>
        <v>336.49126838973751</v>
      </c>
      <c r="P158" s="156">
        <f>IF(RES_hhdet_emi!P158=0,0,RES_hhdet_emi!P158*1000000/RES_hhdet_num!P158)</f>
        <v>334.05178816201482</v>
      </c>
      <c r="Q158" s="156">
        <f>IF(RES_hhdet_emi!Q158=0,0,RES_hhdet_emi!Q158*1000000/RES_hhdet_num!Q158)</f>
        <v>332.3916617629344</v>
      </c>
    </row>
    <row r="159" spans="1:17" ht="12" customHeight="1" x14ac:dyDescent="0.3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>
        <f>SUM(B162,B164,B166,B175)</f>
        <v>289.65215468975759</v>
      </c>
      <c r="C161" s="168">
        <f t="shared" ref="C161:Q161" si="24">SUM(C162,C164,C166,C175)</f>
        <v>286.27615075448068</v>
      </c>
      <c r="D161" s="168">
        <f t="shared" si="24"/>
        <v>279.32245900263928</v>
      </c>
      <c r="E161" s="168">
        <f t="shared" si="24"/>
        <v>279.29194125385499</v>
      </c>
      <c r="F161" s="168">
        <f t="shared" si="24"/>
        <v>285.33671846144591</v>
      </c>
      <c r="G161" s="168">
        <f t="shared" si="24"/>
        <v>272.45125675195914</v>
      </c>
      <c r="H161" s="168">
        <f t="shared" si="24"/>
        <v>255.54376447864888</v>
      </c>
      <c r="I161" s="168">
        <f t="shared" si="24"/>
        <v>230.32634462369481</v>
      </c>
      <c r="J161" s="168">
        <f t="shared" si="24"/>
        <v>231.29015029490341</v>
      </c>
      <c r="K161" s="168">
        <f t="shared" si="24"/>
        <v>222.07061015475003</v>
      </c>
      <c r="L161" s="168">
        <f t="shared" si="24"/>
        <v>234.13009562458609</v>
      </c>
      <c r="M161" s="168">
        <f t="shared" si="24"/>
        <v>198.7609158318956</v>
      </c>
      <c r="N161" s="168">
        <f t="shared" si="24"/>
        <v>193.71146962481862</v>
      </c>
      <c r="O161" s="168">
        <f t="shared" si="24"/>
        <v>194.11877897915565</v>
      </c>
      <c r="P161" s="168">
        <f t="shared" si="24"/>
        <v>164.19759826117459</v>
      </c>
      <c r="Q161" s="168">
        <f t="shared" si="24"/>
        <v>154.34206668446632</v>
      </c>
    </row>
    <row r="162" spans="1:17" ht="12.9" customHeight="1" x14ac:dyDescent="0.3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3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" customHeight="1" x14ac:dyDescent="0.3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3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3">
      <c r="A166" s="158" t="s">
        <v>63</v>
      </c>
      <c r="B166" s="157">
        <f>IF(RES_hhdet_emi!B166=0,0,RES_hhdet_emi!B166*1000000/RES_hhdet_num!B$161)</f>
        <v>216.1159722204786</v>
      </c>
      <c r="C166" s="157">
        <f>IF(RES_hhdet_emi!C166=0,0,RES_hhdet_emi!C166*1000000/RES_hhdet_num!C$161)</f>
        <v>212.03333099663362</v>
      </c>
      <c r="D166" s="157">
        <f>IF(RES_hhdet_emi!D166=0,0,RES_hhdet_emi!D166*1000000/RES_hhdet_num!D$161)</f>
        <v>208.13809314526648</v>
      </c>
      <c r="E166" s="157">
        <f>IF(RES_hhdet_emi!E166=0,0,RES_hhdet_emi!E166*1000000/RES_hhdet_num!E$161)</f>
        <v>208.9726471348047</v>
      </c>
      <c r="F166" s="157">
        <f>IF(RES_hhdet_emi!F166=0,0,RES_hhdet_emi!F166*1000000/RES_hhdet_num!F$161)</f>
        <v>211.92312257215565</v>
      </c>
      <c r="G166" s="157">
        <f>IF(RES_hhdet_emi!G166=0,0,RES_hhdet_emi!G166*1000000/RES_hhdet_num!G$161)</f>
        <v>204.43772106277586</v>
      </c>
      <c r="H166" s="157">
        <f>IF(RES_hhdet_emi!H166=0,0,RES_hhdet_emi!H166*1000000/RES_hhdet_num!H$161)</f>
        <v>193.87452344511877</v>
      </c>
      <c r="I166" s="157">
        <f>IF(RES_hhdet_emi!I166=0,0,RES_hhdet_emi!I166*1000000/RES_hhdet_num!I$161)</f>
        <v>179.1614399353528</v>
      </c>
      <c r="J166" s="157">
        <f>IF(RES_hhdet_emi!J166=0,0,RES_hhdet_emi!J166*1000000/RES_hhdet_num!J$161)</f>
        <v>171.71748176661578</v>
      </c>
      <c r="K166" s="157">
        <f>IF(RES_hhdet_emi!K166=0,0,RES_hhdet_emi!K166*1000000/RES_hhdet_num!K$161)</f>
        <v>166.41560496103347</v>
      </c>
      <c r="L166" s="157">
        <f>IF(RES_hhdet_emi!L166=0,0,RES_hhdet_emi!L166*1000000/RES_hhdet_num!L$161)</f>
        <v>170.94734667930672</v>
      </c>
      <c r="M166" s="157">
        <f>IF(RES_hhdet_emi!M166=0,0,RES_hhdet_emi!M166*1000000/RES_hhdet_num!M$161)</f>
        <v>144.69229095780472</v>
      </c>
      <c r="N166" s="157">
        <f>IF(RES_hhdet_emi!N166=0,0,RES_hhdet_emi!N166*1000000/RES_hhdet_num!N$161)</f>
        <v>139.50869927399771</v>
      </c>
      <c r="O166" s="157">
        <f>IF(RES_hhdet_emi!O166=0,0,RES_hhdet_emi!O166*1000000/RES_hhdet_num!O$161)</f>
        <v>137.76287294158325</v>
      </c>
      <c r="P166" s="157">
        <f>IF(RES_hhdet_emi!P166=0,0,RES_hhdet_emi!P166*1000000/RES_hhdet_num!P$161)</f>
        <v>115.85095200655807</v>
      </c>
      <c r="Q166" s="157">
        <f>IF(RES_hhdet_emi!Q166=0,0,RES_hhdet_emi!Q166*1000000/RES_hhdet_num!Q$161)</f>
        <v>107.60606371504612</v>
      </c>
    </row>
    <row r="167" spans="1:17" ht="12" customHeight="1" x14ac:dyDescent="0.3">
      <c r="A167" s="167" t="s">
        <v>144</v>
      </c>
      <c r="B167" s="132">
        <f>IF(RES_hhdet_emi!B167=0,0,RES_hhdet_emi!B167*1000000/RES_hhdet_num!B167)</f>
        <v>579.66287732380897</v>
      </c>
      <c r="C167" s="132">
        <f>IF(RES_hhdet_emi!C167=0,0,RES_hhdet_emi!C167*1000000/RES_hhdet_num!C167)</f>
        <v>580.45661042561983</v>
      </c>
      <c r="D167" s="132">
        <f>IF(RES_hhdet_emi!D167=0,0,RES_hhdet_emi!D167*1000000/RES_hhdet_num!D167)</f>
        <v>576.27538884494265</v>
      </c>
      <c r="E167" s="132">
        <f>IF(RES_hhdet_emi!E167=0,0,RES_hhdet_emi!E167*1000000/RES_hhdet_num!E167)</f>
        <v>575.6308925606935</v>
      </c>
      <c r="F167" s="132">
        <f>IF(RES_hhdet_emi!F167=0,0,RES_hhdet_emi!F167*1000000/RES_hhdet_num!F167)</f>
        <v>574.02784027373036</v>
      </c>
      <c r="G167" s="132">
        <f>IF(RES_hhdet_emi!G167=0,0,RES_hhdet_emi!G167*1000000/RES_hhdet_num!G167)</f>
        <v>570.33797865266058</v>
      </c>
      <c r="H167" s="132">
        <f>IF(RES_hhdet_emi!H167=0,0,RES_hhdet_emi!H167*1000000/RES_hhdet_num!H167)</f>
        <v>565.11971674913457</v>
      </c>
      <c r="I167" s="132">
        <f>IF(RES_hhdet_emi!I167=0,0,RES_hhdet_emi!I167*1000000/RES_hhdet_num!I167)</f>
        <v>565.52148585522298</v>
      </c>
      <c r="J167" s="132">
        <f>IF(RES_hhdet_emi!J167=0,0,RES_hhdet_emi!J167*1000000/RES_hhdet_num!J167)</f>
        <v>565.38986699540453</v>
      </c>
      <c r="K167" s="132">
        <f>IF(RES_hhdet_emi!K167=0,0,RES_hhdet_emi!K167*1000000/RES_hhdet_num!K167)</f>
        <v>567.6142055503384</v>
      </c>
      <c r="L167" s="132">
        <f>IF(RES_hhdet_emi!L167=0,0,RES_hhdet_emi!L167*1000000/RES_hhdet_num!L167)</f>
        <v>569.63789390966133</v>
      </c>
      <c r="M167" s="132">
        <f>IF(RES_hhdet_emi!M167=0,0,RES_hhdet_emi!M167*1000000/RES_hhdet_num!M167)</f>
        <v>558.41647898976817</v>
      </c>
      <c r="N167" s="132">
        <f>IF(RES_hhdet_emi!N167=0,0,RES_hhdet_emi!N167*1000000/RES_hhdet_num!N167)</f>
        <v>573.50369567548978</v>
      </c>
      <c r="O167" s="132">
        <f>IF(RES_hhdet_emi!O167=0,0,RES_hhdet_emi!O167*1000000/RES_hhdet_num!O167)</f>
        <v>575.49405227376576</v>
      </c>
      <c r="P167" s="132">
        <f>IF(RES_hhdet_emi!P167=0,0,RES_hhdet_emi!P167*1000000/RES_hhdet_num!P167)</f>
        <v>572.26771915459426</v>
      </c>
      <c r="Q167" s="132">
        <f>IF(RES_hhdet_emi!Q167=0,0,RES_hhdet_emi!Q167*1000000/RES_hhdet_num!Q167)</f>
        <v>561.37181531186195</v>
      </c>
    </row>
    <row r="168" spans="1:17" ht="12" customHeight="1" x14ac:dyDescent="0.3">
      <c r="A168" s="167" t="s">
        <v>143</v>
      </c>
      <c r="B168" s="132">
        <f>IF(RES_hhdet_emi!B168=0,0,RES_hhdet_emi!B168*1000000/RES_hhdet_num!B168)</f>
        <v>285.07696599820986</v>
      </c>
      <c r="C168" s="132">
        <f>IF(RES_hhdet_emi!C168=0,0,RES_hhdet_emi!C168*1000000/RES_hhdet_num!C168)</f>
        <v>286.62466764902439</v>
      </c>
      <c r="D168" s="132">
        <f>IF(RES_hhdet_emi!D168=0,0,RES_hhdet_emi!D168*1000000/RES_hhdet_num!D168)</f>
        <v>286.56429904756453</v>
      </c>
      <c r="E168" s="132">
        <f>IF(RES_hhdet_emi!E168=0,0,RES_hhdet_emi!E168*1000000/RES_hhdet_num!E168)</f>
        <v>293.38406508065538</v>
      </c>
      <c r="F168" s="132">
        <f>IF(RES_hhdet_emi!F168=0,0,RES_hhdet_emi!F168*1000000/RES_hhdet_num!F168)</f>
        <v>286.43088670137092</v>
      </c>
      <c r="G168" s="132">
        <f>IF(RES_hhdet_emi!G168=0,0,RES_hhdet_emi!G168*1000000/RES_hhdet_num!G168)</f>
        <v>292.76258249325889</v>
      </c>
      <c r="H168" s="132">
        <f>IF(RES_hhdet_emi!H168=0,0,RES_hhdet_emi!H168*1000000/RES_hhdet_num!H168)</f>
        <v>283.29864056872538</v>
      </c>
      <c r="I168" s="132">
        <f>IF(RES_hhdet_emi!I168=0,0,RES_hhdet_emi!I168*1000000/RES_hhdet_num!I168)</f>
        <v>270.31525358016415</v>
      </c>
      <c r="J168" s="132">
        <f>IF(RES_hhdet_emi!J168=0,0,RES_hhdet_emi!J168*1000000/RES_hhdet_num!J168)</f>
        <v>271.23104992780122</v>
      </c>
      <c r="K168" s="132">
        <f>IF(RES_hhdet_emi!K168=0,0,RES_hhdet_emi!K168*1000000/RES_hhdet_num!K168)</f>
        <v>281.87219173984715</v>
      </c>
      <c r="L168" s="132">
        <f>IF(RES_hhdet_emi!L168=0,0,RES_hhdet_emi!L168*1000000/RES_hhdet_num!L168)</f>
        <v>286.19712783790089</v>
      </c>
      <c r="M168" s="132">
        <f>IF(RES_hhdet_emi!M168=0,0,RES_hhdet_emi!M168*1000000/RES_hhdet_num!M168)</f>
        <v>289.58787088192338</v>
      </c>
      <c r="N168" s="132">
        <f>IF(RES_hhdet_emi!N168=0,0,RES_hhdet_emi!N168*1000000/RES_hhdet_num!N168)</f>
        <v>288.51283852048073</v>
      </c>
      <c r="O168" s="132">
        <f>IF(RES_hhdet_emi!O168=0,0,RES_hhdet_emi!O168*1000000/RES_hhdet_num!O168)</f>
        <v>296.34831264878108</v>
      </c>
      <c r="P168" s="132">
        <f>IF(RES_hhdet_emi!P168=0,0,RES_hhdet_emi!P168*1000000/RES_hhdet_num!P168)</f>
        <v>284.11278351462204</v>
      </c>
      <c r="Q168" s="132">
        <f>IF(RES_hhdet_emi!Q168=0,0,RES_hhdet_emi!Q168*1000000/RES_hhdet_num!Q168)</f>
        <v>260.85997064560087</v>
      </c>
    </row>
    <row r="169" spans="1:17" ht="12" customHeight="1" x14ac:dyDescent="0.3">
      <c r="A169" s="166" t="s">
        <v>57</v>
      </c>
      <c r="B169" s="165">
        <f>IF(RES_hhdet_emi!B169=0,0,RES_hhdet_emi!B169*1000000/RES_hhdet_num!B168)</f>
        <v>285.07696599820986</v>
      </c>
      <c r="C169" s="165">
        <f>IF(RES_hhdet_emi!C169=0,0,RES_hhdet_emi!C169*1000000/RES_hhdet_num!C168)</f>
        <v>286.62466764902439</v>
      </c>
      <c r="D169" s="165">
        <f>IF(RES_hhdet_emi!D169=0,0,RES_hhdet_emi!D169*1000000/RES_hhdet_num!D168)</f>
        <v>286.56429904756453</v>
      </c>
      <c r="E169" s="165">
        <f>IF(RES_hhdet_emi!E169=0,0,RES_hhdet_emi!E169*1000000/RES_hhdet_num!E168)</f>
        <v>293.38406508065538</v>
      </c>
      <c r="F169" s="165">
        <f>IF(RES_hhdet_emi!F169=0,0,RES_hhdet_emi!F169*1000000/RES_hhdet_num!F168)</f>
        <v>286.43088670137092</v>
      </c>
      <c r="G169" s="165">
        <f>IF(RES_hhdet_emi!G169=0,0,RES_hhdet_emi!G169*1000000/RES_hhdet_num!G168)</f>
        <v>292.76258249325889</v>
      </c>
      <c r="H169" s="165">
        <f>IF(RES_hhdet_emi!H169=0,0,RES_hhdet_emi!H169*1000000/RES_hhdet_num!H168)</f>
        <v>283.29864056872538</v>
      </c>
      <c r="I169" s="165">
        <f>IF(RES_hhdet_emi!I169=0,0,RES_hhdet_emi!I169*1000000/RES_hhdet_num!I168)</f>
        <v>270.31525358016415</v>
      </c>
      <c r="J169" s="165">
        <f>IF(RES_hhdet_emi!J169=0,0,RES_hhdet_emi!J169*1000000/RES_hhdet_num!J168)</f>
        <v>271.23104992780122</v>
      </c>
      <c r="K169" s="165">
        <f>IF(RES_hhdet_emi!K169=0,0,RES_hhdet_emi!K169*1000000/RES_hhdet_num!K168)</f>
        <v>281.87219173984715</v>
      </c>
      <c r="L169" s="165">
        <f>IF(RES_hhdet_emi!L169=0,0,RES_hhdet_emi!L169*1000000/RES_hhdet_num!L168)</f>
        <v>286.19712783790089</v>
      </c>
      <c r="M169" s="165">
        <f>IF(RES_hhdet_emi!M169=0,0,RES_hhdet_emi!M169*1000000/RES_hhdet_num!M168)</f>
        <v>289.58787088192338</v>
      </c>
      <c r="N169" s="165">
        <f>IF(RES_hhdet_emi!N169=0,0,RES_hhdet_emi!N169*1000000/RES_hhdet_num!N168)</f>
        <v>288.51283852048073</v>
      </c>
      <c r="O169" s="165">
        <f>IF(RES_hhdet_emi!O169=0,0,RES_hhdet_emi!O169*1000000/RES_hhdet_num!O168)</f>
        <v>296.34831264878108</v>
      </c>
      <c r="P169" s="165">
        <f>IF(RES_hhdet_emi!P169=0,0,RES_hhdet_emi!P169*1000000/RES_hhdet_num!P168)</f>
        <v>284.11278351462204</v>
      </c>
      <c r="Q169" s="165">
        <f>IF(RES_hhdet_emi!Q169=0,0,RES_hhdet_emi!Q169*1000000/RES_hhdet_num!Q168)</f>
        <v>260.85997064560087</v>
      </c>
    </row>
    <row r="170" spans="1:17" ht="12" customHeight="1" x14ac:dyDescent="0.3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3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3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3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3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3">
      <c r="A175" s="158" t="s">
        <v>62</v>
      </c>
      <c r="B175" s="157">
        <f>IF(RES_hhdet_emi!B175=0,0,RES_hhdet_emi!B175*1000000/RES_hhdet_num!B$161)</f>
        <v>73.536182469278998</v>
      </c>
      <c r="C175" s="157">
        <f>IF(RES_hhdet_emi!C175=0,0,RES_hhdet_emi!C175*1000000/RES_hhdet_num!C$161)</f>
        <v>74.242819757847059</v>
      </c>
      <c r="D175" s="157">
        <f>IF(RES_hhdet_emi!D175=0,0,RES_hhdet_emi!D175*1000000/RES_hhdet_num!D$161)</f>
        <v>71.184365857372811</v>
      </c>
      <c r="E175" s="157">
        <f>IF(RES_hhdet_emi!E175=0,0,RES_hhdet_emi!E175*1000000/RES_hhdet_num!E$161)</f>
        <v>70.319294119050298</v>
      </c>
      <c r="F175" s="157">
        <f>IF(RES_hhdet_emi!F175=0,0,RES_hhdet_emi!F175*1000000/RES_hhdet_num!F$161)</f>
        <v>73.413595889290278</v>
      </c>
      <c r="G175" s="157">
        <f>IF(RES_hhdet_emi!G175=0,0,RES_hhdet_emi!G175*1000000/RES_hhdet_num!G$161)</f>
        <v>68.013535689183257</v>
      </c>
      <c r="H175" s="157">
        <f>IF(RES_hhdet_emi!H175=0,0,RES_hhdet_emi!H175*1000000/RES_hhdet_num!H$161)</f>
        <v>61.66924103353012</v>
      </c>
      <c r="I175" s="157">
        <f>IF(RES_hhdet_emi!I175=0,0,RES_hhdet_emi!I175*1000000/RES_hhdet_num!I$161)</f>
        <v>51.164904688341998</v>
      </c>
      <c r="J175" s="157">
        <f>IF(RES_hhdet_emi!J175=0,0,RES_hhdet_emi!J175*1000000/RES_hhdet_num!J$161)</f>
        <v>59.572668528287629</v>
      </c>
      <c r="K175" s="157">
        <f>IF(RES_hhdet_emi!K175=0,0,RES_hhdet_emi!K175*1000000/RES_hhdet_num!K$161)</f>
        <v>55.655005193716569</v>
      </c>
      <c r="L175" s="157">
        <f>IF(RES_hhdet_emi!L175=0,0,RES_hhdet_emi!L175*1000000/RES_hhdet_num!L$161)</f>
        <v>63.182748945279357</v>
      </c>
      <c r="M175" s="157">
        <f>IF(RES_hhdet_emi!M175=0,0,RES_hhdet_emi!M175*1000000/RES_hhdet_num!M$161)</f>
        <v>54.068624874090879</v>
      </c>
      <c r="N175" s="157">
        <f>IF(RES_hhdet_emi!N175=0,0,RES_hhdet_emi!N175*1000000/RES_hhdet_num!N$161)</f>
        <v>54.202770350820899</v>
      </c>
      <c r="O175" s="157">
        <f>IF(RES_hhdet_emi!O175=0,0,RES_hhdet_emi!O175*1000000/RES_hhdet_num!O$161)</f>
        <v>56.355906037572382</v>
      </c>
      <c r="P175" s="157">
        <f>IF(RES_hhdet_emi!P175=0,0,RES_hhdet_emi!P175*1000000/RES_hhdet_num!P$161)</f>
        <v>48.346646254616523</v>
      </c>
      <c r="Q175" s="157">
        <f>IF(RES_hhdet_emi!Q175=0,0,RES_hhdet_emi!Q175*1000000/RES_hhdet_num!Q$161)</f>
        <v>46.736002969420213</v>
      </c>
    </row>
    <row r="176" spans="1:17" ht="12" customHeight="1" x14ac:dyDescent="0.3">
      <c r="A176" s="23" t="s">
        <v>57</v>
      </c>
      <c r="B176" s="156">
        <f>IF(RES_hhdet_emi!B176=0,0,RES_hhdet_emi!B176*1000000/RES_hhdet_num!B176)</f>
        <v>342.17563181665093</v>
      </c>
      <c r="C176" s="156">
        <f>IF(RES_hhdet_emi!C176=0,0,RES_hhdet_emi!C176*1000000/RES_hhdet_num!C176)</f>
        <v>315.85641071202866</v>
      </c>
      <c r="D176" s="156">
        <f>IF(RES_hhdet_emi!D176=0,0,RES_hhdet_emi!D176*1000000/RES_hhdet_num!D176)</f>
        <v>324.90941250784078</v>
      </c>
      <c r="E176" s="156">
        <f>IF(RES_hhdet_emi!E176=0,0,RES_hhdet_emi!E176*1000000/RES_hhdet_num!E176)</f>
        <v>317.61998006938938</v>
      </c>
      <c r="F176" s="156">
        <f>IF(RES_hhdet_emi!F176=0,0,RES_hhdet_emi!F176*1000000/RES_hhdet_num!F176)</f>
        <v>319.77055816939082</v>
      </c>
      <c r="G176" s="156">
        <f>IF(RES_hhdet_emi!G176=0,0,RES_hhdet_emi!G176*1000000/RES_hhdet_num!G176)</f>
        <v>328.1870853082907</v>
      </c>
      <c r="H176" s="156">
        <f>IF(RES_hhdet_emi!H176=0,0,RES_hhdet_emi!H176*1000000/RES_hhdet_num!H176)</f>
        <v>318.88956673638785</v>
      </c>
      <c r="I176" s="156">
        <f>IF(RES_hhdet_emi!I176=0,0,RES_hhdet_emi!I176*1000000/RES_hhdet_num!I176)</f>
        <v>352.21408403650679</v>
      </c>
      <c r="J176" s="156">
        <f>IF(RES_hhdet_emi!J176=0,0,RES_hhdet_emi!J176*1000000/RES_hhdet_num!J176)</f>
        <v>321.4689062263908</v>
      </c>
      <c r="K176" s="156">
        <f>IF(RES_hhdet_emi!K176=0,0,RES_hhdet_emi!K176*1000000/RES_hhdet_num!K176)</f>
        <v>330.03953741319816</v>
      </c>
      <c r="L176" s="156">
        <f>IF(RES_hhdet_emi!L176=0,0,RES_hhdet_emi!L176*1000000/RES_hhdet_num!L176)</f>
        <v>309.65983442872545</v>
      </c>
      <c r="M176" s="156">
        <f>IF(RES_hhdet_emi!M176=0,0,RES_hhdet_emi!M176*1000000/RES_hhdet_num!M176)</f>
        <v>314.06293682058958</v>
      </c>
      <c r="N176" s="156">
        <f>IF(RES_hhdet_emi!N176=0,0,RES_hhdet_emi!N176*1000000/RES_hhdet_num!N176)</f>
        <v>311.20414440983944</v>
      </c>
      <c r="O176" s="156">
        <f>IF(RES_hhdet_emi!O176=0,0,RES_hhdet_emi!O176*1000000/RES_hhdet_num!O176)</f>
        <v>303.98960251325531</v>
      </c>
      <c r="P176" s="156">
        <f>IF(RES_hhdet_emi!P176=0,0,RES_hhdet_emi!P176*1000000/RES_hhdet_num!P176)</f>
        <v>309.90473851158833</v>
      </c>
      <c r="Q176" s="156">
        <f>IF(RES_hhdet_emi!Q176=0,0,RES_hhdet_emi!Q176*1000000/RES_hhdet_num!Q176)</f>
        <v>308.84849441316084</v>
      </c>
    </row>
    <row r="177" spans="1:17" ht="12" customHeight="1" x14ac:dyDescent="0.3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181</v>
      </c>
    </row>
    <row r="3" spans="1:17" ht="12" customHeight="1" x14ac:dyDescent="0.3">
      <c r="A3" s="152" t="s">
        <v>172</v>
      </c>
      <c r="B3" s="184">
        <f>RES_hhdet_fech!B3/RES_summary!B$19</f>
        <v>207.60219598741185</v>
      </c>
      <c r="C3" s="184">
        <f>RES_hhdet_fech!C3/RES_summary!C$19</f>
        <v>216.71964954752377</v>
      </c>
      <c r="D3" s="184">
        <f>RES_hhdet_fech!D3/RES_summary!D$19</f>
        <v>211.13657326579602</v>
      </c>
      <c r="E3" s="184">
        <f>RES_hhdet_fech!E3/RES_summary!E$19</f>
        <v>209.48004398317781</v>
      </c>
      <c r="F3" s="184">
        <f>RES_hhdet_fech!F3/RES_summary!F$19</f>
        <v>206.16110534051595</v>
      </c>
      <c r="G3" s="184">
        <f>RES_hhdet_fech!G3/RES_summary!G$19</f>
        <v>204.39794468628045</v>
      </c>
      <c r="H3" s="184">
        <f>RES_hhdet_fech!H3/RES_summary!H$19</f>
        <v>213.07367936753187</v>
      </c>
      <c r="I3" s="184">
        <f>RES_hhdet_fech!I3/RES_summary!I$19</f>
        <v>192.60091869710985</v>
      </c>
      <c r="J3" s="184">
        <f>RES_hhdet_fech!J3/RES_summary!J$19</f>
        <v>197.99278190385118</v>
      </c>
      <c r="K3" s="184">
        <f>RES_hhdet_fech!K3/RES_summary!K$19</f>
        <v>197.29592503677873</v>
      </c>
      <c r="L3" s="184">
        <f>RES_hhdet_fech!L3/RES_summary!L$19</f>
        <v>217.09425711592826</v>
      </c>
      <c r="M3" s="184">
        <f>RES_hhdet_fech!M3/RES_summary!M$19</f>
        <v>191.10190713101233</v>
      </c>
      <c r="N3" s="184">
        <f>RES_hhdet_fech!N3/RES_summary!N$19</f>
        <v>196.59813231821423</v>
      </c>
      <c r="O3" s="184">
        <f>RES_hhdet_fech!O3/RES_summary!O$19</f>
        <v>196.15421793287152</v>
      </c>
      <c r="P3" s="184">
        <f>RES_hhdet_fech!P3/RES_summary!P$19</f>
        <v>178.26478246470228</v>
      </c>
      <c r="Q3" s="184">
        <f>RES_hhdet_fech!Q3/RES_summary!Q$19</f>
        <v>179.67227154043965</v>
      </c>
    </row>
    <row r="4" spans="1:17" ht="12.9" customHeight="1" x14ac:dyDescent="0.3">
      <c r="A4" s="158" t="s">
        <v>65</v>
      </c>
      <c r="B4" s="178">
        <f>RES_hhdet_fech!B4/RES_summary!B$19</f>
        <v>162.68546366977114</v>
      </c>
      <c r="C4" s="178">
        <f>RES_hhdet_fech!C4/RES_summary!C$19</f>
        <v>171.6405152631653</v>
      </c>
      <c r="D4" s="178">
        <f>RES_hhdet_fech!D4/RES_summary!D$19</f>
        <v>165.5414081222228</v>
      </c>
      <c r="E4" s="178">
        <f>RES_hhdet_fech!E4/RES_summary!E$19</f>
        <v>161.77074549675297</v>
      </c>
      <c r="F4" s="178">
        <f>RES_hhdet_fech!F4/RES_summary!F$19</f>
        <v>157.97459377036571</v>
      </c>
      <c r="G4" s="178">
        <f>RES_hhdet_fech!G4/RES_summary!G$19</f>
        <v>156.05165443185638</v>
      </c>
      <c r="H4" s="178">
        <f>RES_hhdet_fech!H4/RES_summary!H$19</f>
        <v>163.92217315844053</v>
      </c>
      <c r="I4" s="178">
        <f>RES_hhdet_fech!I4/RES_summary!I$19</f>
        <v>144.68243157046106</v>
      </c>
      <c r="J4" s="178">
        <f>RES_hhdet_fech!J4/RES_summary!J$19</f>
        <v>149.15993422539287</v>
      </c>
      <c r="K4" s="178">
        <f>RES_hhdet_fech!K4/RES_summary!K$19</f>
        <v>148.07534322473657</v>
      </c>
      <c r="L4" s="178">
        <f>RES_hhdet_fech!L4/RES_summary!L$19</f>
        <v>167.89241002569347</v>
      </c>
      <c r="M4" s="178">
        <f>RES_hhdet_fech!M4/RES_summary!M$19</f>
        <v>142.43256752861782</v>
      </c>
      <c r="N4" s="178">
        <f>RES_hhdet_fech!N4/RES_summary!N$19</f>
        <v>147.64758332543371</v>
      </c>
      <c r="O4" s="178">
        <f>RES_hhdet_fech!O4/RES_summary!O$19</f>
        <v>147.22444148373995</v>
      </c>
      <c r="P4" s="178">
        <f>RES_hhdet_fech!P4/RES_summary!P$19</f>
        <v>129.66697426657052</v>
      </c>
      <c r="Q4" s="178">
        <f>RES_hhdet_fech!Q4/RES_summary!Q$19</f>
        <v>131.3310589200004</v>
      </c>
    </row>
    <row r="5" spans="1:17" ht="12" customHeight="1" x14ac:dyDescent="0.3">
      <c r="A5" s="23" t="s">
        <v>58</v>
      </c>
      <c r="B5" s="177">
        <f>RES_hhdet_fech!B5/RES_summary!B$19</f>
        <v>162.00162600897477</v>
      </c>
      <c r="C5" s="177">
        <f>RES_hhdet_fech!C5/RES_summary!C$19</f>
        <v>170.91780623573391</v>
      </c>
      <c r="D5" s="177">
        <f>RES_hhdet_fech!D5/RES_summary!D$19</f>
        <v>164.9470501806349</v>
      </c>
      <c r="E5" s="177">
        <f>RES_hhdet_fech!E5/RES_summary!E$19</f>
        <v>160.82801112099352</v>
      </c>
      <c r="F5" s="177">
        <f>RES_hhdet_fech!F5/RES_summary!F$19</f>
        <v>157.06780658894758</v>
      </c>
      <c r="G5" s="177">
        <f>RES_hhdet_fech!G5/RES_summary!G$19</f>
        <v>155.24059708989333</v>
      </c>
      <c r="H5" s="177">
        <f>RES_hhdet_fech!H5/RES_summary!H$19</f>
        <v>162.95350110059238</v>
      </c>
      <c r="I5" s="177">
        <f>RES_hhdet_fech!I5/RES_summary!I$19</f>
        <v>143.85368158829601</v>
      </c>
      <c r="J5" s="177">
        <f>RES_hhdet_fech!J5/RES_summary!J$19</f>
        <v>148.29407185448702</v>
      </c>
      <c r="K5" s="177">
        <f>RES_hhdet_fech!K5/RES_summary!K$19</f>
        <v>147.24476089848395</v>
      </c>
      <c r="L5" s="177">
        <f>RES_hhdet_fech!L5/RES_summary!L$19</f>
        <v>166.92939919479323</v>
      </c>
      <c r="M5" s="177">
        <f>RES_hhdet_fech!M5/RES_summary!M$19</f>
        <v>141.58554920326549</v>
      </c>
      <c r="N5" s="177">
        <f>RES_hhdet_fech!N5/RES_summary!N$19</f>
        <v>146.80851748223762</v>
      </c>
      <c r="O5" s="177">
        <f>RES_hhdet_fech!O5/RES_summary!O$19</f>
        <v>146.38047678941103</v>
      </c>
      <c r="P5" s="177">
        <f>RES_hhdet_fech!P5/RES_summary!P$19</f>
        <v>128.79840123204386</v>
      </c>
      <c r="Q5" s="177">
        <f>RES_hhdet_fech!Q5/RES_summary!Q$19</f>
        <v>130.37281535157646</v>
      </c>
    </row>
    <row r="6" spans="1:17" ht="12" customHeight="1" x14ac:dyDescent="0.3">
      <c r="A6" s="23" t="s">
        <v>60</v>
      </c>
      <c r="B6" s="177">
        <f>RES_hhdet_fech!B6/RES_summary!B$19</f>
        <v>0.68383766079636288</v>
      </c>
      <c r="C6" s="177">
        <f>RES_hhdet_fech!C6/RES_summary!C$19</f>
        <v>0.72270902743140597</v>
      </c>
      <c r="D6" s="177">
        <f>RES_hhdet_fech!D6/RES_summary!D$19</f>
        <v>0.59435794158791722</v>
      </c>
      <c r="E6" s="177">
        <f>RES_hhdet_fech!E6/RES_summary!E$19</f>
        <v>0.94273437575946817</v>
      </c>
      <c r="F6" s="177">
        <f>RES_hhdet_fech!F6/RES_summary!F$19</f>
        <v>0.90678718141813019</v>
      </c>
      <c r="G6" s="177">
        <f>RES_hhdet_fech!G6/RES_summary!G$19</f>
        <v>0.81105734196304946</v>
      </c>
      <c r="H6" s="177">
        <f>RES_hhdet_fech!H6/RES_summary!H$19</f>
        <v>0.96867205784817034</v>
      </c>
      <c r="I6" s="177">
        <f>RES_hhdet_fech!I6/RES_summary!I$19</f>
        <v>0.82874998216502593</v>
      </c>
      <c r="J6" s="177">
        <f>RES_hhdet_fech!J6/RES_summary!J$19</f>
        <v>0.8658623709058797</v>
      </c>
      <c r="K6" s="177">
        <f>RES_hhdet_fech!K6/RES_summary!K$19</f>
        <v>0.83058232625262618</v>
      </c>
      <c r="L6" s="177">
        <f>RES_hhdet_fech!L6/RES_summary!L$19</f>
        <v>0.96301083090024442</v>
      </c>
      <c r="M6" s="177">
        <f>RES_hhdet_fech!M6/RES_summary!M$19</f>
        <v>0.847018325352348</v>
      </c>
      <c r="N6" s="177">
        <f>RES_hhdet_fech!N6/RES_summary!N$19</f>
        <v>0.83906584319606592</v>
      </c>
      <c r="O6" s="177">
        <f>RES_hhdet_fech!O6/RES_summary!O$19</f>
        <v>0.8439646943289385</v>
      </c>
      <c r="P6" s="177">
        <f>RES_hhdet_fech!P6/RES_summary!P$19</f>
        <v>0.86857303452666945</v>
      </c>
      <c r="Q6" s="177">
        <f>RES_hhdet_fech!Q6/RES_summary!Q$19</f>
        <v>0.95824356842395109</v>
      </c>
    </row>
    <row r="7" spans="1:17" ht="12.9" customHeight="1" x14ac:dyDescent="0.3">
      <c r="A7" s="158" t="s">
        <v>112</v>
      </c>
      <c r="B7" s="178">
        <f>RES_hhdet_fech!B7/RES_summary!B$19</f>
        <v>7.4570852196926871E-2</v>
      </c>
      <c r="C7" s="178">
        <f>RES_hhdet_fech!C7/RES_summary!C$19</f>
        <v>7.9145723412702929E-2</v>
      </c>
      <c r="D7" s="178">
        <f>RES_hhdet_fech!D7/RES_summary!D$19</f>
        <v>5.8984025571808305E-2</v>
      </c>
      <c r="E7" s="178">
        <f>RES_hhdet_fech!E7/RES_summary!E$19</f>
        <v>6.0390999538603246E-2</v>
      </c>
      <c r="F7" s="178">
        <f>RES_hhdet_fech!F7/RES_summary!F$19</f>
        <v>6.5339680182253196E-2</v>
      </c>
      <c r="G7" s="178">
        <f>RES_hhdet_fech!G7/RES_summary!G$19</f>
        <v>6.8021873015441423E-2</v>
      </c>
      <c r="H7" s="178">
        <f>RES_hhdet_fech!H7/RES_summary!H$19</f>
        <v>7.6294012180213755E-2</v>
      </c>
      <c r="I7" s="178">
        <f>RES_hhdet_fech!I7/RES_summary!I$19</f>
        <v>8.3492602023100465E-2</v>
      </c>
      <c r="J7" s="178">
        <f>RES_hhdet_fech!J7/RES_summary!J$19</f>
        <v>9.0240175697302083E-2</v>
      </c>
      <c r="K7" s="178">
        <f>RES_hhdet_fech!K7/RES_summary!K$19</f>
        <v>9.9301488371753135E-2</v>
      </c>
      <c r="L7" s="178">
        <f>RES_hhdet_fech!L7/RES_summary!L$19</f>
        <v>0.10833548951405293</v>
      </c>
      <c r="M7" s="178">
        <f>RES_hhdet_fech!M7/RES_summary!M$19</f>
        <v>0.11003729606417736</v>
      </c>
      <c r="N7" s="178">
        <f>RES_hhdet_fech!N7/RES_summary!N$19</f>
        <v>0.10678649392331141</v>
      </c>
      <c r="O7" s="178">
        <f>RES_hhdet_fech!O7/RES_summary!O$19</f>
        <v>9.6791188884873966E-2</v>
      </c>
      <c r="P7" s="178">
        <f>RES_hhdet_fech!P7/RES_summary!P$19</f>
        <v>0.10114497542565766</v>
      </c>
      <c r="Q7" s="178">
        <f>RES_hhdet_fech!Q7/RES_summary!Q$19</f>
        <v>0.10283251223525945</v>
      </c>
    </row>
    <row r="8" spans="1:17" ht="12" customHeight="1" x14ac:dyDescent="0.3">
      <c r="A8" s="23" t="s">
        <v>60</v>
      </c>
      <c r="B8" s="177">
        <f>RES_hhdet_fech!B8/RES_summary!B$19</f>
        <v>7.4570852196926871E-2</v>
      </c>
      <c r="C8" s="177">
        <f>RES_hhdet_fech!C8/RES_summary!C$19</f>
        <v>7.9145723412702929E-2</v>
      </c>
      <c r="D8" s="177">
        <f>RES_hhdet_fech!D8/RES_summary!D$19</f>
        <v>5.8984025571808305E-2</v>
      </c>
      <c r="E8" s="177">
        <f>RES_hhdet_fech!E8/RES_summary!E$19</f>
        <v>6.0390999538603246E-2</v>
      </c>
      <c r="F8" s="177">
        <f>RES_hhdet_fech!F8/RES_summary!F$19</f>
        <v>6.5339680182253196E-2</v>
      </c>
      <c r="G8" s="177">
        <f>RES_hhdet_fech!G8/RES_summary!G$19</f>
        <v>6.8021873015441423E-2</v>
      </c>
      <c r="H8" s="177">
        <f>RES_hhdet_fech!H8/RES_summary!H$19</f>
        <v>7.6294012180213755E-2</v>
      </c>
      <c r="I8" s="177">
        <f>RES_hhdet_fech!I8/RES_summary!I$19</f>
        <v>8.3492602023100465E-2</v>
      </c>
      <c r="J8" s="177">
        <f>RES_hhdet_fech!J8/RES_summary!J$19</f>
        <v>9.0240175697302083E-2</v>
      </c>
      <c r="K8" s="177">
        <f>RES_hhdet_fech!K8/RES_summary!K$19</f>
        <v>9.9301488371753135E-2</v>
      </c>
      <c r="L8" s="177">
        <f>RES_hhdet_fech!L8/RES_summary!L$19</f>
        <v>0.10833548951405293</v>
      </c>
      <c r="M8" s="177">
        <f>RES_hhdet_fech!M8/RES_summary!M$19</f>
        <v>0.11003729606417736</v>
      </c>
      <c r="N8" s="177">
        <f>RES_hhdet_fech!N8/RES_summary!N$19</f>
        <v>0.10678649392331141</v>
      </c>
      <c r="O8" s="177">
        <f>RES_hhdet_fech!O8/RES_summary!O$19</f>
        <v>9.6791188884873966E-2</v>
      </c>
      <c r="P8" s="177">
        <f>RES_hhdet_fech!P8/RES_summary!P$19</f>
        <v>0.10114497542565766</v>
      </c>
      <c r="Q8" s="177">
        <f>RES_hhdet_fech!Q8/RES_summary!Q$19</f>
        <v>0.10283251223525945</v>
      </c>
    </row>
    <row r="9" spans="1:17" ht="12" customHeight="1" x14ac:dyDescent="0.3">
      <c r="A9" s="158" t="s">
        <v>63</v>
      </c>
      <c r="B9" s="178">
        <f>RES_hhdet_fech!B9/RES_summary!B$19</f>
        <v>33.06641983823836</v>
      </c>
      <c r="C9" s="178">
        <f>RES_hhdet_fech!C9/RES_summary!C$19</f>
        <v>33.12490257930844</v>
      </c>
      <c r="D9" s="178">
        <f>RES_hhdet_fech!D9/RES_summary!D$19</f>
        <v>33.117920159123038</v>
      </c>
      <c r="E9" s="178">
        <f>RES_hhdet_fech!E9/RES_summary!E$19</f>
        <v>33.284161992514939</v>
      </c>
      <c r="F9" s="178">
        <f>RES_hhdet_fech!F9/RES_summary!F$19</f>
        <v>33.463318307915216</v>
      </c>
      <c r="G9" s="178">
        <f>RES_hhdet_fech!G9/RES_summary!G$19</f>
        <v>33.406283408519435</v>
      </c>
      <c r="H9" s="178">
        <f>RES_hhdet_fech!H9/RES_summary!H$19</f>
        <v>33.888003169390096</v>
      </c>
      <c r="I9" s="178">
        <f>RES_hhdet_fech!I9/RES_summary!I$19</f>
        <v>33.035975867989059</v>
      </c>
      <c r="J9" s="178">
        <f>RES_hhdet_fech!J9/RES_summary!J$19</f>
        <v>33.606924063647021</v>
      </c>
      <c r="K9" s="178">
        <f>RES_hhdet_fech!K9/RES_summary!K$19</f>
        <v>33.950501804876254</v>
      </c>
      <c r="L9" s="178">
        <f>RES_hhdet_fech!L9/RES_summary!L$19</f>
        <v>33.906653150022535</v>
      </c>
      <c r="M9" s="178">
        <f>RES_hhdet_fech!M9/RES_summary!M$19</f>
        <v>33.758054474795166</v>
      </c>
      <c r="N9" s="178">
        <f>RES_hhdet_fech!N9/RES_summary!N$19</f>
        <v>33.967825529253169</v>
      </c>
      <c r="O9" s="178">
        <f>RES_hhdet_fech!O9/RES_summary!O$19</f>
        <v>33.913850851595377</v>
      </c>
      <c r="P9" s="178">
        <f>RES_hhdet_fech!P9/RES_summary!P$19</f>
        <v>33.660006357159737</v>
      </c>
      <c r="Q9" s="178">
        <f>RES_hhdet_fech!Q9/RES_summary!Q$19</f>
        <v>33.357478313756289</v>
      </c>
    </row>
    <row r="10" spans="1:17" ht="12" customHeight="1" x14ac:dyDescent="0.3">
      <c r="A10" s="167" t="s">
        <v>171</v>
      </c>
      <c r="B10" s="183">
        <f>RES_hhdet_fech!B10/RES_summary!B$19</f>
        <v>37.737232036948534</v>
      </c>
      <c r="C10" s="183">
        <f>RES_hhdet_fech!C10/RES_summary!C$19</f>
        <v>37.50244422683177</v>
      </c>
      <c r="D10" s="183">
        <f>RES_hhdet_fech!D10/RES_summary!D$19</f>
        <v>37.089499479462404</v>
      </c>
      <c r="E10" s="183">
        <f>RES_hhdet_fech!E10/RES_summary!E$19</f>
        <v>37.131503117227908</v>
      </c>
      <c r="F10" s="183">
        <f>RES_hhdet_fech!F10/RES_summary!F$19</f>
        <v>37.236835622187925</v>
      </c>
      <c r="G10" s="183">
        <f>RES_hhdet_fech!G10/RES_summary!G$19</f>
        <v>36.665955335006302</v>
      </c>
      <c r="H10" s="183">
        <f>RES_hhdet_fech!H10/RES_summary!H$19</f>
        <v>36.916019950590567</v>
      </c>
      <c r="I10" s="183">
        <f>RES_hhdet_fech!I10/RES_summary!I$19</f>
        <v>35.764637146284855</v>
      </c>
      <c r="J10" s="183">
        <f>RES_hhdet_fech!J10/RES_summary!J$19</f>
        <v>36.439829545498391</v>
      </c>
      <c r="K10" s="183">
        <f>RES_hhdet_fech!K10/RES_summary!K$19</f>
        <v>36.89047188740286</v>
      </c>
      <c r="L10" s="183">
        <f>RES_hhdet_fech!L10/RES_summary!L$19</f>
        <v>36.77494115403136</v>
      </c>
      <c r="M10" s="183">
        <f>RES_hhdet_fech!M10/RES_summary!M$19</f>
        <v>36.403191248746552</v>
      </c>
      <c r="N10" s="183">
        <f>RES_hhdet_fech!N10/RES_summary!N$19</f>
        <v>36.922280798982889</v>
      </c>
      <c r="O10" s="183">
        <f>RES_hhdet_fech!O10/RES_summary!O$19</f>
        <v>36.688496696535765</v>
      </c>
      <c r="P10" s="183">
        <f>RES_hhdet_fech!P10/RES_summary!P$19</f>
        <v>36.376290439702238</v>
      </c>
      <c r="Q10" s="183">
        <f>RES_hhdet_fech!Q10/RES_summary!Q$19</f>
        <v>36.03144839181904</v>
      </c>
    </row>
    <row r="11" spans="1:17" ht="12" customHeight="1" x14ac:dyDescent="0.3">
      <c r="A11" s="167" t="s">
        <v>144</v>
      </c>
      <c r="B11" s="183">
        <f>RES_hhdet_fech!B11/RES_summary!B$19</f>
        <v>30.892779870123093</v>
      </c>
      <c r="C11" s="183">
        <f>RES_hhdet_fech!C11/RES_summary!C$19</f>
        <v>30.786848470243267</v>
      </c>
      <c r="D11" s="183">
        <f>RES_hhdet_fech!D11/RES_summary!D$19</f>
        <v>30.511891048117683</v>
      </c>
      <c r="E11" s="183">
        <f>RES_hhdet_fech!E11/RES_summary!E$19</f>
        <v>30.134588962085218</v>
      </c>
      <c r="F11" s="183">
        <f>RES_hhdet_fech!F11/RES_summary!F$19</f>
        <v>30.030151409232481</v>
      </c>
      <c r="G11" s="183">
        <f>RES_hhdet_fech!G11/RES_summary!G$19</f>
        <v>29.849194082330069</v>
      </c>
      <c r="H11" s="183">
        <f>RES_hhdet_fech!H11/RES_summary!H$19</f>
        <v>29.829400543574586</v>
      </c>
      <c r="I11" s="183">
        <f>RES_hhdet_fech!I11/RES_summary!I$19</f>
        <v>29.929957916247783</v>
      </c>
      <c r="J11" s="183">
        <f>RES_hhdet_fech!J11/RES_summary!J$19</f>
        <v>29.961833135598944</v>
      </c>
      <c r="K11" s="183">
        <f>RES_hhdet_fech!K11/RES_summary!K$19</f>
        <v>30.348400501983537</v>
      </c>
      <c r="L11" s="183">
        <f>RES_hhdet_fech!L11/RES_summary!L$19</f>
        <v>30.425714499306661</v>
      </c>
      <c r="M11" s="183">
        <f>RES_hhdet_fech!M11/RES_summary!M$19</f>
        <v>29.933097197566156</v>
      </c>
      <c r="N11" s="183">
        <f>RES_hhdet_fech!N11/RES_summary!N$19</f>
        <v>29.762754403202514</v>
      </c>
      <c r="O11" s="183">
        <f>RES_hhdet_fech!O11/RES_summary!O$19</f>
        <v>29.710223353673509</v>
      </c>
      <c r="P11" s="183">
        <f>RES_hhdet_fech!P11/RES_summary!P$19</f>
        <v>28.781763209700319</v>
      </c>
      <c r="Q11" s="183">
        <f>RES_hhdet_fech!Q11/RES_summary!Q$19</f>
        <v>28.124908613968188</v>
      </c>
    </row>
    <row r="12" spans="1:17" ht="12" customHeight="1" x14ac:dyDescent="0.3">
      <c r="A12" s="167" t="s">
        <v>143</v>
      </c>
      <c r="B12" s="183">
        <f>RES_hhdet_fech!B12/RES_summary!B$19</f>
        <v>23.625087467350724</v>
      </c>
      <c r="C12" s="183">
        <f>RES_hhdet_fech!C12/RES_summary!C$19</f>
        <v>23.209889064693822</v>
      </c>
      <c r="D12" s="183">
        <f>RES_hhdet_fech!D12/RES_summary!D$19</f>
        <v>23.529503737043612</v>
      </c>
      <c r="E12" s="183">
        <f>RES_hhdet_fech!E12/RES_summary!E$19</f>
        <v>23.36613444576793</v>
      </c>
      <c r="F12" s="183">
        <f>RES_hhdet_fech!F12/RES_summary!F$19</f>
        <v>23.138223982292857</v>
      </c>
      <c r="G12" s="183">
        <f>RES_hhdet_fech!G12/RES_summary!G$19</f>
        <v>23.064139402849971</v>
      </c>
      <c r="H12" s="183">
        <f>RES_hhdet_fech!H12/RES_summary!H$19</f>
        <v>22.841612877699262</v>
      </c>
      <c r="I12" s="183">
        <f>RES_hhdet_fech!I12/RES_summary!I$19</f>
        <v>22.56050348269785</v>
      </c>
      <c r="J12" s="183">
        <f>RES_hhdet_fech!J12/RES_summary!J$19</f>
        <v>22.49501922077474</v>
      </c>
      <c r="K12" s="183">
        <f>RES_hhdet_fech!K12/RES_summary!K$19</f>
        <v>23.459422249113867</v>
      </c>
      <c r="L12" s="183">
        <f>RES_hhdet_fech!L12/RES_summary!L$19</f>
        <v>23.983308026934868</v>
      </c>
      <c r="M12" s="183">
        <f>RES_hhdet_fech!M12/RES_summary!M$19</f>
        <v>23.430922562679683</v>
      </c>
      <c r="N12" s="183">
        <f>RES_hhdet_fech!N12/RES_summary!N$19</f>
        <v>23.478416113853243</v>
      </c>
      <c r="O12" s="183">
        <f>RES_hhdet_fech!O12/RES_summary!O$19</f>
        <v>24.790414743325243</v>
      </c>
      <c r="P12" s="183">
        <f>RES_hhdet_fech!P12/RES_summary!P$19</f>
        <v>24.691537714391931</v>
      </c>
      <c r="Q12" s="183">
        <f>RES_hhdet_fech!Q12/RES_summary!Q$19</f>
        <v>24.491141149057345</v>
      </c>
    </row>
    <row r="13" spans="1:17" ht="12" customHeight="1" x14ac:dyDescent="0.3">
      <c r="A13" s="166" t="s">
        <v>57</v>
      </c>
      <c r="B13" s="182">
        <f>RES_hhdet_fech!B13/RES_summary!B$19</f>
        <v>16.505896591164422</v>
      </c>
      <c r="C13" s="182">
        <f>RES_hhdet_fech!C13/RES_summary!C$19</f>
        <v>16.314033356150578</v>
      </c>
      <c r="D13" s="182">
        <f>RES_hhdet_fech!D13/RES_summary!D$19</f>
        <v>16.885087984909191</v>
      </c>
      <c r="E13" s="182">
        <f>RES_hhdet_fech!E13/RES_summary!E$19</f>
        <v>16.82267196488079</v>
      </c>
      <c r="F13" s="182">
        <f>RES_hhdet_fech!F13/RES_summary!F$19</f>
        <v>16.439747343652822</v>
      </c>
      <c r="G13" s="182">
        <f>RES_hhdet_fech!G13/RES_summary!G$19</f>
        <v>16.438497649755323</v>
      </c>
      <c r="H13" s="182">
        <f>RES_hhdet_fech!H13/RES_summary!H$19</f>
        <v>16.262463187242147</v>
      </c>
      <c r="I13" s="182">
        <f>RES_hhdet_fech!I13/RES_summary!I$19</f>
        <v>15.892527347215786</v>
      </c>
      <c r="J13" s="182">
        <f>RES_hhdet_fech!J13/RES_summary!J$19</f>
        <v>15.886953969625814</v>
      </c>
      <c r="K13" s="182">
        <f>RES_hhdet_fech!K13/RES_summary!K$19</f>
        <v>16.961095450437789</v>
      </c>
      <c r="L13" s="182">
        <f>RES_hhdet_fech!L13/RES_summary!L$19</f>
        <v>17.573797605540662</v>
      </c>
      <c r="M13" s="182">
        <f>RES_hhdet_fech!M13/RES_summary!M$19</f>
        <v>17.146989162741249</v>
      </c>
      <c r="N13" s="182">
        <f>RES_hhdet_fech!N13/RES_summary!N$19</f>
        <v>17.116013937875007</v>
      </c>
      <c r="O13" s="182">
        <f>RES_hhdet_fech!O13/RES_summary!O$19</f>
        <v>19.007367586521237</v>
      </c>
      <c r="P13" s="182">
        <f>RES_hhdet_fech!P13/RES_summary!P$19</f>
        <v>19.027463440955216</v>
      </c>
      <c r="Q13" s="182">
        <f>RES_hhdet_fech!Q13/RES_summary!Q$19</f>
        <v>19.03651390045739</v>
      </c>
    </row>
    <row r="14" spans="1:17" ht="12" customHeight="1" x14ac:dyDescent="0.3">
      <c r="A14" s="147" t="s">
        <v>59</v>
      </c>
      <c r="B14" s="181">
        <f>RES_hhdet_fech!B14/RES_summary!B$19</f>
        <v>7.1191908761863019</v>
      </c>
      <c r="C14" s="181">
        <f>RES_hhdet_fech!C14/RES_summary!C$19</f>
        <v>6.8958557085432464</v>
      </c>
      <c r="D14" s="181">
        <f>RES_hhdet_fech!D14/RES_summary!D$19</f>
        <v>6.6444157521344209</v>
      </c>
      <c r="E14" s="181">
        <f>RES_hhdet_fech!E14/RES_summary!E$19</f>
        <v>6.5434624808871442</v>
      </c>
      <c r="F14" s="181">
        <f>RES_hhdet_fech!F14/RES_summary!F$19</f>
        <v>6.6984766386400354</v>
      </c>
      <c r="G14" s="181">
        <f>RES_hhdet_fech!G14/RES_summary!G$19</f>
        <v>6.6256417530946488</v>
      </c>
      <c r="H14" s="181">
        <f>RES_hhdet_fech!H14/RES_summary!H$19</f>
        <v>6.5791496904571138</v>
      </c>
      <c r="I14" s="181">
        <f>RES_hhdet_fech!I14/RES_summary!I$19</f>
        <v>6.6679761354820641</v>
      </c>
      <c r="J14" s="181">
        <f>RES_hhdet_fech!J14/RES_summary!J$19</f>
        <v>6.6080652511489228</v>
      </c>
      <c r="K14" s="181">
        <f>RES_hhdet_fech!K14/RES_summary!K$19</f>
        <v>6.498326798676076</v>
      </c>
      <c r="L14" s="181">
        <f>RES_hhdet_fech!L14/RES_summary!L$19</f>
        <v>6.4095104213942014</v>
      </c>
      <c r="M14" s="181">
        <f>RES_hhdet_fech!M14/RES_summary!M$19</f>
        <v>6.2839333999384328</v>
      </c>
      <c r="N14" s="181">
        <f>RES_hhdet_fech!N14/RES_summary!N$19</f>
        <v>6.3624021759782305</v>
      </c>
      <c r="O14" s="181">
        <f>RES_hhdet_fech!O14/RES_summary!O$19</f>
        <v>5.7830471568040087</v>
      </c>
      <c r="P14" s="181">
        <f>RES_hhdet_fech!P14/RES_summary!P$19</f>
        <v>5.6640742734367153</v>
      </c>
      <c r="Q14" s="181">
        <f>RES_hhdet_fech!Q14/RES_summary!Q$19</f>
        <v>5.4546272485999534</v>
      </c>
    </row>
    <row r="15" spans="1:17" ht="12" customHeight="1" x14ac:dyDescent="0.3">
      <c r="A15" s="163" t="s">
        <v>142</v>
      </c>
      <c r="B15" s="180">
        <f>RES_hhdet_fech!B15/RES_summary!B$19</f>
        <v>27.795111403570541</v>
      </c>
      <c r="C15" s="180">
        <f>RES_hhdet_fech!C15/RES_summary!C$19</f>
        <v>27.851467531143658</v>
      </c>
      <c r="D15" s="180">
        <f>RES_hhdet_fech!D15/RES_summary!D$19</f>
        <v>27.381786403867242</v>
      </c>
      <c r="E15" s="180">
        <f>RES_hhdet_fech!E15/RES_summary!E$19</f>
        <v>27.44772659502684</v>
      </c>
      <c r="F15" s="180">
        <f>RES_hhdet_fech!F15/RES_summary!F$19</f>
        <v>26.855396816791508</v>
      </c>
      <c r="G15" s="180">
        <f>RES_hhdet_fech!G15/RES_summary!G$19</f>
        <v>26.240959544384609</v>
      </c>
      <c r="H15" s="180">
        <f>RES_hhdet_fech!H15/RES_summary!H$19</f>
        <v>26.657456732333994</v>
      </c>
      <c r="I15" s="180">
        <f>RES_hhdet_fech!I15/RES_summary!I$19</f>
        <v>25.839008614403795</v>
      </c>
      <c r="J15" s="180">
        <f>RES_hhdet_fech!J15/RES_summary!J$19</f>
        <v>26.260921224777142</v>
      </c>
      <c r="K15" s="180">
        <f>RES_hhdet_fech!K15/RES_summary!K$19</f>
        <v>25.618243029339705</v>
      </c>
      <c r="L15" s="180">
        <f>RES_hhdet_fech!L15/RES_summary!L$19</f>
        <v>25.745348471603144</v>
      </c>
      <c r="M15" s="180">
        <f>RES_hhdet_fech!M15/RES_summary!M$19</f>
        <v>26.855810489456388</v>
      </c>
      <c r="N15" s="180">
        <f>RES_hhdet_fech!N15/RES_summary!N$19</f>
        <v>25.877815982578642</v>
      </c>
      <c r="O15" s="180">
        <f>RES_hhdet_fech!O15/RES_summary!O$19</f>
        <v>25.903807042758118</v>
      </c>
      <c r="P15" s="180">
        <f>RES_hhdet_fech!P15/RES_summary!P$19</f>
        <v>25.582905448519888</v>
      </c>
      <c r="Q15" s="180">
        <f>RES_hhdet_fech!Q15/RES_summary!Q$19</f>
        <v>25.322670463656337</v>
      </c>
    </row>
    <row r="16" spans="1:17" ht="12" customHeight="1" x14ac:dyDescent="0.3">
      <c r="A16" s="161" t="s">
        <v>141</v>
      </c>
      <c r="B16" s="179">
        <f>RES_hhdet_fech!B16/RES_summary!B$19</f>
        <v>23.866274331994731</v>
      </c>
      <c r="C16" s="179">
        <f>RES_hhdet_fech!C16/RES_summary!C$19</f>
        <v>24.264136187494799</v>
      </c>
      <c r="D16" s="179">
        <f>RES_hhdet_fech!D16/RES_summary!D$19</f>
        <v>24.89539183275464</v>
      </c>
      <c r="E16" s="179">
        <f>RES_hhdet_fech!E16/RES_summary!E$19</f>
        <v>24.699472602165393</v>
      </c>
      <c r="F16" s="179">
        <f>RES_hhdet_fech!F16/RES_summary!F$19</f>
        <v>24.134334170558144</v>
      </c>
      <c r="G16" s="179">
        <f>RES_hhdet_fech!G16/RES_summary!G$19</f>
        <v>23.694741914563451</v>
      </c>
      <c r="H16" s="179">
        <f>RES_hhdet_fech!H16/RES_summary!H$19</f>
        <v>23.867874529428928</v>
      </c>
      <c r="I16" s="179">
        <f>RES_hhdet_fech!I16/RES_summary!I$19</f>
        <v>22.364829570388647</v>
      </c>
      <c r="J16" s="179">
        <f>RES_hhdet_fech!J16/RES_summary!J$19</f>
        <v>22.56964392729579</v>
      </c>
      <c r="K16" s="179">
        <f>RES_hhdet_fech!K16/RES_summary!K$19</f>
        <v>22.25901683385371</v>
      </c>
      <c r="L16" s="179">
        <f>RES_hhdet_fech!L16/RES_summary!L$19</f>
        <v>21.59750731452538</v>
      </c>
      <c r="M16" s="179">
        <f>RES_hhdet_fech!M16/RES_summary!M$19</f>
        <v>22.817845368893781</v>
      </c>
      <c r="N16" s="179">
        <f>RES_hhdet_fech!N16/RES_summary!N$19</f>
        <v>22.10274287269025</v>
      </c>
      <c r="O16" s="179">
        <f>RES_hhdet_fech!O16/RES_summary!O$19</f>
        <v>22.188799041171283</v>
      </c>
      <c r="P16" s="179">
        <f>RES_hhdet_fech!P16/RES_summary!P$19</f>
        <v>22.025702694422161</v>
      </c>
      <c r="Q16" s="179">
        <f>RES_hhdet_fech!Q16/RES_summary!Q$19</f>
        <v>21.908150187500897</v>
      </c>
    </row>
    <row r="17" spans="1:17" ht="12" customHeight="1" x14ac:dyDescent="0.3">
      <c r="A17" s="148" t="s">
        <v>60</v>
      </c>
      <c r="B17" s="177">
        <f>RES_hhdet_fech!B17/RES_summary!B$19</f>
        <v>17.381566170532679</v>
      </c>
      <c r="C17" s="177">
        <f>RES_hhdet_fech!C17/RES_summary!C$19</f>
        <v>17.877960997226396</v>
      </c>
      <c r="D17" s="177">
        <f>RES_hhdet_fech!D17/RES_summary!D$19</f>
        <v>18.839030234951188</v>
      </c>
      <c r="E17" s="177">
        <f>RES_hhdet_fech!E17/RES_summary!E$19</f>
        <v>18.864881899752859</v>
      </c>
      <c r="F17" s="177">
        <f>RES_hhdet_fech!F17/RES_summary!F$19</f>
        <v>18.22274792886132</v>
      </c>
      <c r="G17" s="177">
        <f>RES_hhdet_fech!G17/RES_summary!G$19</f>
        <v>17.848787752946706</v>
      </c>
      <c r="H17" s="177">
        <f>RES_hhdet_fech!H17/RES_summary!H$19</f>
        <v>18.026010185042701</v>
      </c>
      <c r="I17" s="177">
        <f>RES_hhdet_fech!I17/RES_summary!I$19</f>
        <v>16.478424043746191</v>
      </c>
      <c r="J17" s="177">
        <f>RES_hhdet_fech!J17/RES_summary!J$19</f>
        <v>16.897316350988341</v>
      </c>
      <c r="K17" s="177">
        <f>RES_hhdet_fech!K17/RES_summary!K$19</f>
        <v>16.605854802059621</v>
      </c>
      <c r="L17" s="177">
        <f>RES_hhdet_fech!L17/RES_summary!L$19</f>
        <v>16.144117725250144</v>
      </c>
      <c r="M17" s="177">
        <f>RES_hhdet_fech!M17/RES_summary!M$19</f>
        <v>17.429744656737537</v>
      </c>
      <c r="N17" s="177">
        <f>RES_hhdet_fech!N17/RES_summary!N$19</f>
        <v>16.755078148840962</v>
      </c>
      <c r="O17" s="177">
        <f>RES_hhdet_fech!O17/RES_summary!O$19</f>
        <v>16.874250320545137</v>
      </c>
      <c r="P17" s="177">
        <f>RES_hhdet_fech!P17/RES_summary!P$19</f>
        <v>16.716094368655824</v>
      </c>
      <c r="Q17" s="177">
        <f>RES_hhdet_fech!Q17/RES_summary!Q$19</f>
        <v>16.714488903837175</v>
      </c>
    </row>
    <row r="18" spans="1:17" ht="12" customHeight="1" x14ac:dyDescent="0.3">
      <c r="A18" s="148" t="s">
        <v>59</v>
      </c>
      <c r="B18" s="177">
        <f>RES_hhdet_fech!B18/RES_summary!B$19</f>
        <v>6.4847081614620459</v>
      </c>
      <c r="C18" s="177">
        <f>RES_hhdet_fech!C18/RES_summary!C$19</f>
        <v>6.3861751902684061</v>
      </c>
      <c r="D18" s="177">
        <f>RES_hhdet_fech!D18/RES_summary!D$19</f>
        <v>6.0563615978034528</v>
      </c>
      <c r="E18" s="177">
        <f>RES_hhdet_fech!E18/RES_summary!E$19</f>
        <v>5.8345907024125347</v>
      </c>
      <c r="F18" s="177">
        <f>RES_hhdet_fech!F18/RES_summary!F$19</f>
        <v>5.9115862416968232</v>
      </c>
      <c r="G18" s="177">
        <f>RES_hhdet_fech!G18/RES_summary!G$19</f>
        <v>5.845954161616743</v>
      </c>
      <c r="H18" s="177">
        <f>RES_hhdet_fech!H18/RES_summary!H$19</f>
        <v>5.841864344386229</v>
      </c>
      <c r="I18" s="177">
        <f>RES_hhdet_fech!I18/RES_summary!I$19</f>
        <v>5.8864055266424549</v>
      </c>
      <c r="J18" s="177">
        <f>RES_hhdet_fech!J18/RES_summary!J$19</f>
        <v>5.6723275763074481</v>
      </c>
      <c r="K18" s="177">
        <f>RES_hhdet_fech!K18/RES_summary!K$19</f>
        <v>5.6531620317940892</v>
      </c>
      <c r="L18" s="177">
        <f>RES_hhdet_fech!L18/RES_summary!L$19</f>
        <v>5.4533895892752398</v>
      </c>
      <c r="M18" s="177">
        <f>RES_hhdet_fech!M18/RES_summary!M$19</f>
        <v>5.3881007121562412</v>
      </c>
      <c r="N18" s="177">
        <f>RES_hhdet_fech!N18/RES_summary!N$19</f>
        <v>5.347664723849288</v>
      </c>
      <c r="O18" s="177">
        <f>RES_hhdet_fech!O18/RES_summary!O$19</f>
        <v>5.3145487206261421</v>
      </c>
      <c r="P18" s="177">
        <f>RES_hhdet_fech!P18/RES_summary!P$19</f>
        <v>5.309608325766332</v>
      </c>
      <c r="Q18" s="177">
        <f>RES_hhdet_fech!Q18/RES_summary!Q$19</f>
        <v>5.1936612836637233</v>
      </c>
    </row>
    <row r="19" spans="1:17" ht="12" customHeight="1" x14ac:dyDescent="0.3">
      <c r="A19" s="158" t="s">
        <v>62</v>
      </c>
      <c r="B19" s="178">
        <f>RES_hhdet_fech!B19/RES_summary!B$19</f>
        <v>11.775741627205381</v>
      </c>
      <c r="C19" s="178">
        <f>RES_hhdet_fech!C19/RES_summary!C$19</f>
        <v>11.875085981637334</v>
      </c>
      <c r="D19" s="178">
        <f>RES_hhdet_fech!D19/RES_summary!D$19</f>
        <v>12.418260958878403</v>
      </c>
      <c r="E19" s="178">
        <f>RES_hhdet_fech!E19/RES_summary!E$19</f>
        <v>14.364745494371309</v>
      </c>
      <c r="F19" s="178">
        <f>RES_hhdet_fech!F19/RES_summary!F$19</f>
        <v>14.657853582052772</v>
      </c>
      <c r="G19" s="178">
        <f>RES_hhdet_fech!G19/RES_summary!G$19</f>
        <v>14.871984972889219</v>
      </c>
      <c r="H19" s="178">
        <f>RES_hhdet_fech!H19/RES_summary!H$19</f>
        <v>15.187209027521062</v>
      </c>
      <c r="I19" s="178">
        <f>RES_hhdet_fech!I19/RES_summary!I$19</f>
        <v>14.799018656636637</v>
      </c>
      <c r="J19" s="178">
        <f>RES_hhdet_fech!J19/RES_summary!J$19</f>
        <v>15.135683439113947</v>
      </c>
      <c r="K19" s="178">
        <f>RES_hhdet_fech!K19/RES_summary!K$19</f>
        <v>15.170778518794133</v>
      </c>
      <c r="L19" s="178">
        <f>RES_hhdet_fech!L19/RES_summary!L$19</f>
        <v>15.186858450698205</v>
      </c>
      <c r="M19" s="178">
        <f>RES_hhdet_fech!M19/RES_summary!M$19</f>
        <v>14.801247831535155</v>
      </c>
      <c r="N19" s="178">
        <f>RES_hhdet_fech!N19/RES_summary!N$19</f>
        <v>14.87593696960405</v>
      </c>
      <c r="O19" s="178">
        <f>RES_hhdet_fech!O19/RES_summary!O$19</f>
        <v>14.919134408651345</v>
      </c>
      <c r="P19" s="178">
        <f>RES_hhdet_fech!P19/RES_summary!P$19</f>
        <v>14.836656865546344</v>
      </c>
      <c r="Q19" s="178">
        <f>RES_hhdet_fech!Q19/RES_summary!Q$19</f>
        <v>14.880901794447691</v>
      </c>
    </row>
    <row r="20" spans="1:17" ht="12" customHeight="1" x14ac:dyDescent="0.3">
      <c r="A20" s="23" t="s">
        <v>58</v>
      </c>
      <c r="B20" s="177">
        <f>RES_hhdet_fech!B20/RES_summary!B$19</f>
        <v>18.789924457235298</v>
      </c>
      <c r="C20" s="177">
        <f>RES_hhdet_fech!C20/RES_summary!C$19</f>
        <v>18.212123961412615</v>
      </c>
      <c r="D20" s="177">
        <f>RES_hhdet_fech!D20/RES_summary!D$19</f>
        <v>20.066728167404239</v>
      </c>
      <c r="E20" s="177">
        <f>RES_hhdet_fech!E20/RES_summary!E$19</f>
        <v>23.257025860183902</v>
      </c>
      <c r="F20" s="177">
        <f>RES_hhdet_fech!F20/RES_summary!F$19</f>
        <v>23.465365853816646</v>
      </c>
      <c r="G20" s="177">
        <f>RES_hhdet_fech!G20/RES_summary!G$19</f>
        <v>23.270062415074651</v>
      </c>
      <c r="H20" s="177">
        <f>RES_hhdet_fech!H20/RES_summary!H$19</f>
        <v>23.349207515937564</v>
      </c>
      <c r="I20" s="177">
        <f>RES_hhdet_fech!I20/RES_summary!I$19</f>
        <v>22.795138973203603</v>
      </c>
      <c r="J20" s="177">
        <f>RES_hhdet_fech!J20/RES_summary!J$19</f>
        <v>23.009366279280787</v>
      </c>
      <c r="K20" s="177">
        <f>RES_hhdet_fech!K20/RES_summary!K$19</f>
        <v>22.861776306373805</v>
      </c>
      <c r="L20" s="177">
        <f>RES_hhdet_fech!L20/RES_summary!L$19</f>
        <v>22.828809920285224</v>
      </c>
      <c r="M20" s="177">
        <f>RES_hhdet_fech!M20/RES_summary!M$19</f>
        <v>22.588021346102174</v>
      </c>
      <c r="N20" s="177">
        <f>RES_hhdet_fech!N20/RES_summary!N$19</f>
        <v>22.898997296825215</v>
      </c>
      <c r="O20" s="177">
        <f>RES_hhdet_fech!O20/RES_summary!O$19</f>
        <v>22.671500604695392</v>
      </c>
      <c r="P20" s="177">
        <f>RES_hhdet_fech!P20/RES_summary!P$19</f>
        <v>22.348345702078831</v>
      </c>
      <c r="Q20" s="177">
        <f>RES_hhdet_fech!Q20/RES_summary!Q$19</f>
        <v>22.222450130480368</v>
      </c>
    </row>
    <row r="21" spans="1:17" ht="12" customHeight="1" x14ac:dyDescent="0.3">
      <c r="A21" s="23" t="s">
        <v>57</v>
      </c>
      <c r="B21" s="177">
        <f>RES_hhdet_fech!B21/RES_summary!B$19</f>
        <v>14.950295063813869</v>
      </c>
      <c r="C21" s="177">
        <f>RES_hhdet_fech!C21/RES_summary!C$19</f>
        <v>14.481337078511615</v>
      </c>
      <c r="D21" s="177">
        <f>RES_hhdet_fech!D21/RES_summary!D$19</f>
        <v>14.622464071894289</v>
      </c>
      <c r="E21" s="177">
        <f>RES_hhdet_fech!E21/RES_summary!E$19</f>
        <v>16.37654082650868</v>
      </c>
      <c r="F21" s="177">
        <f>RES_hhdet_fech!F21/RES_summary!F$19</f>
        <v>16.555049773725777</v>
      </c>
      <c r="G21" s="177">
        <f>RES_hhdet_fech!G21/RES_summary!G$19</f>
        <v>16.913485907175353</v>
      </c>
      <c r="H21" s="177">
        <f>RES_hhdet_fech!H21/RES_summary!H$19</f>
        <v>16.734080645686294</v>
      </c>
      <c r="I21" s="177">
        <f>RES_hhdet_fech!I21/RES_summary!I$19</f>
        <v>17.286192578318051</v>
      </c>
      <c r="J21" s="177">
        <f>RES_hhdet_fech!J21/RES_summary!J$19</f>
        <v>16.649434118534863</v>
      </c>
      <c r="K21" s="177">
        <f>RES_hhdet_fech!K21/RES_summary!K$19</f>
        <v>16.903128702834362</v>
      </c>
      <c r="L21" s="177">
        <f>RES_hhdet_fech!L21/RES_summary!L$19</f>
        <v>16.245594192416764</v>
      </c>
      <c r="M21" s="177">
        <f>RES_hhdet_fech!M21/RES_summary!M$19</f>
        <v>16.285192518137443</v>
      </c>
      <c r="N21" s="177">
        <f>RES_hhdet_fech!N21/RES_summary!N$19</f>
        <v>16.306605524982114</v>
      </c>
      <c r="O21" s="177">
        <f>RES_hhdet_fech!O21/RES_summary!O$19</f>
        <v>15.838153581814433</v>
      </c>
      <c r="P21" s="177">
        <f>RES_hhdet_fech!P21/RES_summary!P$19</f>
        <v>15.942232604996045</v>
      </c>
      <c r="Q21" s="177">
        <f>RES_hhdet_fech!Q21/RES_summary!Q$19</f>
        <v>15.698527148405791</v>
      </c>
    </row>
    <row r="22" spans="1:17" ht="12" customHeight="1" x14ac:dyDescent="0.3">
      <c r="A22" s="29" t="s">
        <v>140</v>
      </c>
      <c r="B22" s="176">
        <f>RES_hhdet_fech!B22/RES_summary!B$19</f>
        <v>8.843282017101151</v>
      </c>
      <c r="C22" s="176">
        <f>RES_hhdet_fech!C22/RES_summary!C$19</f>
        <v>8.9827659558541235</v>
      </c>
      <c r="D22" s="176">
        <f>RES_hhdet_fech!D22/RES_summary!D$19</f>
        <v>9.0659679599775469</v>
      </c>
      <c r="E22" s="176">
        <f>RES_hhdet_fech!E22/RES_summary!E$19</f>
        <v>10.368850689314584</v>
      </c>
      <c r="F22" s="176">
        <f>RES_hhdet_fech!F22/RES_summary!F$19</f>
        <v>10.476355597336891</v>
      </c>
      <c r="G22" s="176">
        <f>RES_hhdet_fech!G22/RES_summary!G$19</f>
        <v>10.48401302430141</v>
      </c>
      <c r="H22" s="176">
        <f>RES_hhdet_fech!H22/RES_summary!H$19</f>
        <v>10.746467616570115</v>
      </c>
      <c r="I22" s="176">
        <f>RES_hhdet_fech!I22/RES_summary!I$19</f>
        <v>10.42731778289239</v>
      </c>
      <c r="J22" s="176">
        <f>RES_hhdet_fech!J22/RES_summary!J$19</f>
        <v>10.632078757735004</v>
      </c>
      <c r="K22" s="176">
        <f>RES_hhdet_fech!K22/RES_summary!K$19</f>
        <v>10.572318013773316</v>
      </c>
      <c r="L22" s="176">
        <f>RES_hhdet_fech!L22/RES_summary!L$19</f>
        <v>10.807872914355467</v>
      </c>
      <c r="M22" s="176">
        <f>RES_hhdet_fech!M22/RES_summary!M$19</f>
        <v>10.604888063502996</v>
      </c>
      <c r="N22" s="176">
        <f>RES_hhdet_fech!N22/RES_summary!N$19</f>
        <v>10.505317299870848</v>
      </c>
      <c r="O22" s="176">
        <f>RES_hhdet_fech!O22/RES_summary!O$19</f>
        <v>10.674649994817852</v>
      </c>
      <c r="P22" s="176">
        <f>RES_hhdet_fech!P22/RES_summary!P$19</f>
        <v>10.609921470163076</v>
      </c>
      <c r="Q22" s="176">
        <f>RES_hhdet_fech!Q22/RES_summary!Q$19</f>
        <v>10.72569588045468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84">
        <f>RES_hhdet_fech!B24/RES_summary!B$19</f>
        <v>129.42168858798158</v>
      </c>
      <c r="C24" s="184">
        <f>RES_hhdet_fech!C24/RES_summary!C$19</f>
        <v>132.62767611571917</v>
      </c>
      <c r="D24" s="184">
        <f>RES_hhdet_fech!D24/RES_summary!D$19</f>
        <v>132.60621779128084</v>
      </c>
      <c r="E24" s="184">
        <f>RES_hhdet_fech!E24/RES_summary!E$19</f>
        <v>137.8862468342605</v>
      </c>
      <c r="F24" s="184">
        <f>RES_hhdet_fech!F24/RES_summary!F$19</f>
        <v>142.10494230084916</v>
      </c>
      <c r="G24" s="184">
        <f>RES_hhdet_fech!G24/RES_summary!G$19</f>
        <v>141.21586902688438</v>
      </c>
      <c r="H24" s="184">
        <f>RES_hhdet_fech!H24/RES_summary!H$19</f>
        <v>139.27514391316134</v>
      </c>
      <c r="I24" s="184">
        <f>RES_hhdet_fech!I24/RES_summary!I$19</f>
        <v>130.054291889849</v>
      </c>
      <c r="J24" s="184">
        <f>RES_hhdet_fech!J24/RES_summary!J$19</f>
        <v>130.12837375545593</v>
      </c>
      <c r="K24" s="184">
        <f>RES_hhdet_fech!K24/RES_summary!K$19</f>
        <v>127.56710791806589</v>
      </c>
      <c r="L24" s="184">
        <f>RES_hhdet_fech!L24/RES_summary!L$19</f>
        <v>128.67826018560436</v>
      </c>
      <c r="M24" s="184">
        <f>RES_hhdet_fech!M24/RES_summary!M$19</f>
        <v>111.73324300508168</v>
      </c>
      <c r="N24" s="184">
        <f>RES_hhdet_fech!N24/RES_summary!N$19</f>
        <v>112.32539954001138</v>
      </c>
      <c r="O24" s="184">
        <f>RES_hhdet_fech!O24/RES_summary!O$19</f>
        <v>110.37946995647624</v>
      </c>
      <c r="P24" s="184">
        <f>RES_hhdet_fech!P24/RES_summary!P$19</f>
        <v>96.48103086728166</v>
      </c>
      <c r="Q24" s="184">
        <f>RES_hhdet_fech!Q24/RES_summary!Q$19</f>
        <v>99.288481844842465</v>
      </c>
    </row>
    <row r="25" spans="1:17" ht="12.9" customHeight="1" x14ac:dyDescent="0.3">
      <c r="A25" s="158" t="s">
        <v>65</v>
      </c>
      <c r="B25" s="178">
        <f>RES_hhdet_fech!B25/RES_summary!B$19</f>
        <v>87.080059108081699</v>
      </c>
      <c r="C25" s="178">
        <f>RES_hhdet_fech!C25/RES_summary!C$19</f>
        <v>90.116906135911563</v>
      </c>
      <c r="D25" s="178">
        <f>RES_hhdet_fech!D25/RES_summary!D$19</f>
        <v>90.210682950222633</v>
      </c>
      <c r="E25" s="178">
        <f>RES_hhdet_fech!E25/RES_summary!E$19</f>
        <v>94.734765353546678</v>
      </c>
      <c r="F25" s="178">
        <f>RES_hhdet_fech!F25/RES_summary!F$19</f>
        <v>98.652062508883887</v>
      </c>
      <c r="G25" s="178">
        <f>RES_hhdet_fech!G25/RES_summary!G$19</f>
        <v>98.328625711751855</v>
      </c>
      <c r="H25" s="178">
        <f>RES_hhdet_fech!H25/RES_summary!H$19</f>
        <v>97.046397483772935</v>
      </c>
      <c r="I25" s="178">
        <f>RES_hhdet_fech!I25/RES_summary!I$19</f>
        <v>88.848559836366732</v>
      </c>
      <c r="J25" s="178">
        <f>RES_hhdet_fech!J25/RES_summary!J$19</f>
        <v>89.459900864283412</v>
      </c>
      <c r="K25" s="178">
        <f>RES_hhdet_fech!K25/RES_summary!K$19</f>
        <v>87.852900677656223</v>
      </c>
      <c r="L25" s="178">
        <f>RES_hhdet_fech!L25/RES_summary!L$19</f>
        <v>87.925282722498622</v>
      </c>
      <c r="M25" s="178">
        <f>RES_hhdet_fech!M25/RES_summary!M$19</f>
        <v>72.35911508039753</v>
      </c>
      <c r="N25" s="178">
        <f>RES_hhdet_fech!N25/RES_summary!N$19</f>
        <v>73.34012454797967</v>
      </c>
      <c r="O25" s="178">
        <f>RES_hhdet_fech!O25/RES_summary!O$19</f>
        <v>71.921849865400091</v>
      </c>
      <c r="P25" s="178">
        <f>RES_hhdet_fech!P25/RES_summary!P$19</f>
        <v>59.521487799065582</v>
      </c>
      <c r="Q25" s="178">
        <f>RES_hhdet_fech!Q25/RES_summary!Q$19</f>
        <v>62.60934675324313</v>
      </c>
    </row>
    <row r="26" spans="1:17" ht="12" customHeight="1" x14ac:dyDescent="0.3">
      <c r="A26" s="23" t="s">
        <v>84</v>
      </c>
      <c r="B26" s="177">
        <f>RES_hhdet_fech!B26/RES_summary!B$19</f>
        <v>85.75658282129271</v>
      </c>
      <c r="C26" s="177">
        <f>RES_hhdet_fech!C26/RES_summary!C$19</f>
        <v>88.441978932947691</v>
      </c>
      <c r="D26" s="177">
        <f>RES_hhdet_fech!D26/RES_summary!D$19</f>
        <v>88.677530606849373</v>
      </c>
      <c r="E26" s="177">
        <f>RES_hhdet_fech!E26/RES_summary!E$19</f>
        <v>93.022276454605205</v>
      </c>
      <c r="F26" s="177">
        <f>RES_hhdet_fech!F26/RES_summary!F$19</f>
        <v>96.784176811941961</v>
      </c>
      <c r="G26" s="177">
        <f>RES_hhdet_fech!G26/RES_summary!G$19</f>
        <v>96.593885795569989</v>
      </c>
      <c r="H26" s="177">
        <f>RES_hhdet_fech!H26/RES_summary!H$19</f>
        <v>95.111319078039898</v>
      </c>
      <c r="I26" s="177">
        <f>RES_hhdet_fech!I26/RES_summary!I$19</f>
        <v>87.305150412510443</v>
      </c>
      <c r="J26" s="177">
        <f>RES_hhdet_fech!J26/RES_summary!J$19</f>
        <v>88.039224803009475</v>
      </c>
      <c r="K26" s="177">
        <f>RES_hhdet_fech!K26/RES_summary!K$19</f>
        <v>86.82221230754007</v>
      </c>
      <c r="L26" s="177">
        <f>RES_hhdet_fech!L26/RES_summary!L$19</f>
        <v>86.26087738583621</v>
      </c>
      <c r="M26" s="177">
        <f>RES_hhdet_fech!M26/RES_summary!M$19</f>
        <v>70.9432579777272</v>
      </c>
      <c r="N26" s="177">
        <f>RES_hhdet_fech!N26/RES_summary!N$19</f>
        <v>71.905682278081784</v>
      </c>
      <c r="O26" s="177">
        <f>RES_hhdet_fech!O26/RES_summary!O$19</f>
        <v>70.743480403558877</v>
      </c>
      <c r="P26" s="177">
        <f>RES_hhdet_fech!P26/RES_summary!P$19</f>
        <v>58.507322138050924</v>
      </c>
      <c r="Q26" s="177">
        <f>RES_hhdet_fech!Q26/RES_summary!Q$19</f>
        <v>61.45674788526685</v>
      </c>
    </row>
    <row r="27" spans="1:17" ht="12" customHeight="1" x14ac:dyDescent="0.3">
      <c r="A27" s="23" t="s">
        <v>60</v>
      </c>
      <c r="B27" s="177">
        <f>RES_hhdet_fech!B27/RES_summary!B$19</f>
        <v>1.3234762867889884</v>
      </c>
      <c r="C27" s="177">
        <f>RES_hhdet_fech!C27/RES_summary!C$19</f>
        <v>1.674927202963868</v>
      </c>
      <c r="D27" s="177">
        <f>RES_hhdet_fech!D27/RES_summary!D$19</f>
        <v>1.5331523433732546</v>
      </c>
      <c r="E27" s="177">
        <f>RES_hhdet_fech!E27/RES_summary!E$19</f>
        <v>1.7124888989414868</v>
      </c>
      <c r="F27" s="177">
        <f>RES_hhdet_fech!F27/RES_summary!F$19</f>
        <v>1.8678856969419331</v>
      </c>
      <c r="G27" s="177">
        <f>RES_hhdet_fech!G27/RES_summary!G$19</f>
        <v>1.7347399161818575</v>
      </c>
      <c r="H27" s="177">
        <f>RES_hhdet_fech!H27/RES_summary!H$19</f>
        <v>1.935078405733037</v>
      </c>
      <c r="I27" s="177">
        <f>RES_hhdet_fech!I27/RES_summary!I$19</f>
        <v>1.5434094238562943</v>
      </c>
      <c r="J27" s="177">
        <f>RES_hhdet_fech!J27/RES_summary!J$19</f>
        <v>1.4206760612739413</v>
      </c>
      <c r="K27" s="177">
        <f>RES_hhdet_fech!K27/RES_summary!K$19</f>
        <v>1.0306883701161662</v>
      </c>
      <c r="L27" s="177">
        <f>RES_hhdet_fech!L27/RES_summary!L$19</f>
        <v>1.6644053366624099</v>
      </c>
      <c r="M27" s="177">
        <f>RES_hhdet_fech!M27/RES_summary!M$19</f>
        <v>1.4158571026703308</v>
      </c>
      <c r="N27" s="177">
        <f>RES_hhdet_fech!N27/RES_summary!N$19</f>
        <v>1.4344422698978874</v>
      </c>
      <c r="O27" s="177">
        <f>RES_hhdet_fech!O27/RES_summary!O$19</f>
        <v>1.1783694618412119</v>
      </c>
      <c r="P27" s="177">
        <f>RES_hhdet_fech!P27/RES_summary!P$19</f>
        <v>1.0141656610146581</v>
      </c>
      <c r="Q27" s="177">
        <f>RES_hhdet_fech!Q27/RES_summary!Q$19</f>
        <v>1.1525988679762833</v>
      </c>
    </row>
    <row r="28" spans="1:17" ht="12.9" customHeight="1" x14ac:dyDescent="0.3">
      <c r="A28" s="158" t="s">
        <v>112</v>
      </c>
      <c r="B28" s="178">
        <f>RES_hhdet_fech!B28/RES_summary!B$19</f>
        <v>0.89299254704846742</v>
      </c>
      <c r="C28" s="178">
        <f>RES_hhdet_fech!C28/RES_summary!C$19</f>
        <v>0.91263745344719915</v>
      </c>
      <c r="D28" s="178">
        <f>RES_hhdet_fech!D28/RES_summary!D$19</f>
        <v>0.94769717051916458</v>
      </c>
      <c r="E28" s="178">
        <f>RES_hhdet_fech!E28/RES_summary!E$19</f>
        <v>0.97702133259665491</v>
      </c>
      <c r="F28" s="178">
        <f>RES_hhdet_fech!F28/RES_summary!F$19</f>
        <v>1.0220607233937327</v>
      </c>
      <c r="G28" s="178">
        <f>RES_hhdet_fech!G28/RES_summary!G$19</f>
        <v>1.0555512825470166</v>
      </c>
      <c r="H28" s="178">
        <f>RES_hhdet_fech!H28/RES_summary!H$19</f>
        <v>1.1048263248792762</v>
      </c>
      <c r="I28" s="178">
        <f>RES_hhdet_fech!I28/RES_summary!I$19</f>
        <v>1.1178418799860017</v>
      </c>
      <c r="J28" s="178">
        <f>RES_hhdet_fech!J28/RES_summary!J$19</f>
        <v>1.1024069053574967</v>
      </c>
      <c r="K28" s="178">
        <f>RES_hhdet_fech!K28/RES_summary!K$19</f>
        <v>1.1480076125391048</v>
      </c>
      <c r="L28" s="178">
        <f>RES_hhdet_fech!L28/RES_summary!L$19</f>
        <v>1.1385384757581292</v>
      </c>
      <c r="M28" s="178">
        <f>RES_hhdet_fech!M28/RES_summary!M$19</f>
        <v>1.2078236953049317</v>
      </c>
      <c r="N28" s="178">
        <f>RES_hhdet_fech!N28/RES_summary!N$19</f>
        <v>1.260931743208781</v>
      </c>
      <c r="O28" s="178">
        <f>RES_hhdet_fech!O28/RES_summary!O$19</f>
        <v>1.2361991858308456</v>
      </c>
      <c r="P28" s="178">
        <f>RES_hhdet_fech!P28/RES_summary!P$19</f>
        <v>1.1944451747572595</v>
      </c>
      <c r="Q28" s="178">
        <f>RES_hhdet_fech!Q28/RES_summary!Q$19</f>
        <v>1.1450478245185689</v>
      </c>
    </row>
    <row r="29" spans="1:17" ht="12" customHeight="1" x14ac:dyDescent="0.3">
      <c r="A29" s="23" t="s">
        <v>60</v>
      </c>
      <c r="B29" s="177">
        <f>RES_hhdet_fech!B29/RES_summary!B$19</f>
        <v>0.89299254704846742</v>
      </c>
      <c r="C29" s="177">
        <f>RES_hhdet_fech!C29/RES_summary!C$19</f>
        <v>0.91263745344719915</v>
      </c>
      <c r="D29" s="177">
        <f>RES_hhdet_fech!D29/RES_summary!D$19</f>
        <v>0.94769717051916458</v>
      </c>
      <c r="E29" s="177">
        <f>RES_hhdet_fech!E29/RES_summary!E$19</f>
        <v>0.97702133259665491</v>
      </c>
      <c r="F29" s="177">
        <f>RES_hhdet_fech!F29/RES_summary!F$19</f>
        <v>1.0220607233937327</v>
      </c>
      <c r="G29" s="177">
        <f>RES_hhdet_fech!G29/RES_summary!G$19</f>
        <v>1.0555512825470166</v>
      </c>
      <c r="H29" s="177">
        <f>RES_hhdet_fech!H29/RES_summary!H$19</f>
        <v>1.1048263248792762</v>
      </c>
      <c r="I29" s="177">
        <f>RES_hhdet_fech!I29/RES_summary!I$19</f>
        <v>1.1178418799860017</v>
      </c>
      <c r="J29" s="177">
        <f>RES_hhdet_fech!J29/RES_summary!J$19</f>
        <v>1.1024069053574967</v>
      </c>
      <c r="K29" s="177">
        <f>RES_hhdet_fech!K29/RES_summary!K$19</f>
        <v>1.1480076125391048</v>
      </c>
      <c r="L29" s="177">
        <f>RES_hhdet_fech!L29/RES_summary!L$19</f>
        <v>1.1385384757581292</v>
      </c>
      <c r="M29" s="177">
        <f>RES_hhdet_fech!M29/RES_summary!M$19</f>
        <v>1.2078236953049317</v>
      </c>
      <c r="N29" s="177">
        <f>RES_hhdet_fech!N29/RES_summary!N$19</f>
        <v>1.260931743208781</v>
      </c>
      <c r="O29" s="177">
        <f>RES_hhdet_fech!O29/RES_summary!O$19</f>
        <v>1.2361991858308456</v>
      </c>
      <c r="P29" s="177">
        <f>RES_hhdet_fech!P29/RES_summary!P$19</f>
        <v>1.1944451747572595</v>
      </c>
      <c r="Q29" s="177">
        <f>RES_hhdet_fech!Q29/RES_summary!Q$19</f>
        <v>1.1450478245185689</v>
      </c>
    </row>
    <row r="30" spans="1:17" ht="12" customHeight="1" x14ac:dyDescent="0.3">
      <c r="A30" s="158" t="s">
        <v>63</v>
      </c>
      <c r="B30" s="178">
        <f>RES_hhdet_fech!B30/RES_summary!B$19</f>
        <v>27.516610243236141</v>
      </c>
      <c r="C30" s="178">
        <f>RES_hhdet_fech!C30/RES_summary!C$19</f>
        <v>27.769256039999693</v>
      </c>
      <c r="D30" s="178">
        <f>RES_hhdet_fech!D30/RES_summary!D$19</f>
        <v>27.737828177962616</v>
      </c>
      <c r="E30" s="178">
        <f>RES_hhdet_fech!E30/RES_summary!E$19</f>
        <v>27.975518987421367</v>
      </c>
      <c r="F30" s="178">
        <f>RES_hhdet_fech!F30/RES_summary!F$19</f>
        <v>27.816211409303037</v>
      </c>
      <c r="G30" s="178">
        <f>RES_hhdet_fech!G30/RES_summary!G$19</f>
        <v>27.488678087801794</v>
      </c>
      <c r="H30" s="178">
        <f>RES_hhdet_fech!H30/RES_summary!H$19</f>
        <v>27.291451388537915</v>
      </c>
      <c r="I30" s="178">
        <f>RES_hhdet_fech!I30/RES_summary!I$19</f>
        <v>26.795215159193859</v>
      </c>
      <c r="J30" s="178">
        <f>RES_hhdet_fech!J30/RES_summary!J$19</f>
        <v>26.371407317618839</v>
      </c>
      <c r="K30" s="178">
        <f>RES_hhdet_fech!K30/RES_summary!K$19</f>
        <v>25.643186922448194</v>
      </c>
      <c r="L30" s="178">
        <f>RES_hhdet_fech!L30/RES_summary!L$19</f>
        <v>25.343659025241411</v>
      </c>
      <c r="M30" s="178">
        <f>RES_hhdet_fech!M30/RES_summary!M$19</f>
        <v>24.656325485714504</v>
      </c>
      <c r="N30" s="178">
        <f>RES_hhdet_fech!N30/RES_summary!N$19</f>
        <v>24.595104618442651</v>
      </c>
      <c r="O30" s="178">
        <f>RES_hhdet_fech!O30/RES_summary!O$19</f>
        <v>24.365625676429687</v>
      </c>
      <c r="P30" s="178">
        <f>RES_hhdet_fech!P30/RES_summary!P$19</f>
        <v>23.54715225963713</v>
      </c>
      <c r="Q30" s="178">
        <f>RES_hhdet_fech!Q30/RES_summary!Q$19</f>
        <v>23.14321030375239</v>
      </c>
    </row>
    <row r="31" spans="1:17" ht="12" customHeight="1" x14ac:dyDescent="0.3">
      <c r="A31" s="167" t="s">
        <v>169</v>
      </c>
      <c r="B31" s="183">
        <f>RES_hhdet_fech!B31/RES_summary!B$19</f>
        <v>28.697316908254862</v>
      </c>
      <c r="C31" s="183">
        <f>RES_hhdet_fech!C31/RES_summary!C$19</f>
        <v>28.969462270435688</v>
      </c>
      <c r="D31" s="183">
        <f>RES_hhdet_fech!D31/RES_summary!D$19</f>
        <v>29.035637939033368</v>
      </c>
      <c r="E31" s="183">
        <f>RES_hhdet_fech!E31/RES_summary!E$19</f>
        <v>29.174536896157186</v>
      </c>
      <c r="F31" s="183">
        <f>RES_hhdet_fech!F31/RES_summary!F$19</f>
        <v>29.112217358525072</v>
      </c>
      <c r="G31" s="183">
        <f>RES_hhdet_fech!G31/RES_summary!G$19</f>
        <v>28.888532722999649</v>
      </c>
      <c r="H31" s="183">
        <f>RES_hhdet_fech!H31/RES_summary!H$19</f>
        <v>28.515696465433958</v>
      </c>
      <c r="I31" s="183">
        <f>RES_hhdet_fech!I31/RES_summary!I$19</f>
        <v>28.191865482603202</v>
      </c>
      <c r="J31" s="183">
        <f>RES_hhdet_fech!J31/RES_summary!J$19</f>
        <v>27.739914349543177</v>
      </c>
      <c r="K31" s="183">
        <f>RES_hhdet_fech!K31/RES_summary!K$19</f>
        <v>27.330812792918938</v>
      </c>
      <c r="L31" s="183">
        <f>RES_hhdet_fech!L31/RES_summary!L$19</f>
        <v>26.805819340171912</v>
      </c>
      <c r="M31" s="183">
        <f>RES_hhdet_fech!M31/RES_summary!M$19</f>
        <v>26.374880523633546</v>
      </c>
      <c r="N31" s="183">
        <f>RES_hhdet_fech!N31/RES_summary!N$19</f>
        <v>26.115190693122909</v>
      </c>
      <c r="O31" s="183">
        <f>RES_hhdet_fech!O31/RES_summary!O$19</f>
        <v>25.682808572676969</v>
      </c>
      <c r="P31" s="183">
        <f>RES_hhdet_fech!P31/RES_summary!P$19</f>
        <v>25.039424925340956</v>
      </c>
      <c r="Q31" s="183">
        <f>RES_hhdet_fech!Q31/RES_summary!Q$19</f>
        <v>24.506356043655522</v>
      </c>
    </row>
    <row r="32" spans="1:17" ht="12" customHeight="1" x14ac:dyDescent="0.3">
      <c r="A32" s="167" t="s">
        <v>168</v>
      </c>
      <c r="B32" s="183">
        <f>RES_hhdet_fech!B32/RES_summary!B$19</f>
        <v>20.011731740137794</v>
      </c>
      <c r="C32" s="183">
        <f>RES_hhdet_fech!C32/RES_summary!C$19</f>
        <v>19.709399705711338</v>
      </c>
      <c r="D32" s="183">
        <f>RES_hhdet_fech!D32/RES_summary!D$19</f>
        <v>19.989727272764327</v>
      </c>
      <c r="E32" s="183">
        <f>RES_hhdet_fech!E32/RES_summary!E$19</f>
        <v>20.327962350935536</v>
      </c>
      <c r="F32" s="183">
        <f>RES_hhdet_fech!F32/RES_summary!F$19</f>
        <v>20.452536892564218</v>
      </c>
      <c r="G32" s="183">
        <f>RES_hhdet_fech!G32/RES_summary!G$19</f>
        <v>20.99742942802045</v>
      </c>
      <c r="H32" s="183">
        <f>RES_hhdet_fech!H32/RES_summary!H$19</f>
        <v>20.187442391302195</v>
      </c>
      <c r="I32" s="183">
        <f>RES_hhdet_fech!I32/RES_summary!I$19</f>
        <v>20.06055312382863</v>
      </c>
      <c r="J32" s="183">
        <f>RES_hhdet_fech!J32/RES_summary!J$19</f>
        <v>19.656909428475576</v>
      </c>
      <c r="K32" s="183">
        <f>RES_hhdet_fech!K32/RES_summary!K$19</f>
        <v>19.539983845549155</v>
      </c>
      <c r="L32" s="183">
        <f>RES_hhdet_fech!L32/RES_summary!L$19</f>
        <v>18.967969153383791</v>
      </c>
      <c r="M32" s="183">
        <f>RES_hhdet_fech!M32/RES_summary!M$19</f>
        <v>18.709900887926135</v>
      </c>
      <c r="N32" s="183">
        <f>RES_hhdet_fech!N32/RES_summary!N$19</f>
        <v>18.547436389879643</v>
      </c>
      <c r="O32" s="183">
        <f>RES_hhdet_fech!O32/RES_summary!O$19</f>
        <v>18.359273091829689</v>
      </c>
      <c r="P32" s="183">
        <f>RES_hhdet_fech!P32/RES_summary!P$19</f>
        <v>18.099029464046104</v>
      </c>
      <c r="Q32" s="183">
        <f>RES_hhdet_fech!Q32/RES_summary!Q$19</f>
        <v>17.904430493790802</v>
      </c>
    </row>
    <row r="33" spans="1:17" ht="12" customHeight="1" x14ac:dyDescent="0.3">
      <c r="A33" s="166" t="s">
        <v>57</v>
      </c>
      <c r="B33" s="182">
        <f>RES_hhdet_fech!B33/RES_summary!B$19</f>
        <v>8.7496689552074667</v>
      </c>
      <c r="C33" s="182">
        <f>RES_hhdet_fech!C33/RES_summary!C$19</f>
        <v>8.7975790253755832</v>
      </c>
      <c r="D33" s="182">
        <f>RES_hhdet_fech!D33/RES_summary!D$19</f>
        <v>9.0414976720213964</v>
      </c>
      <c r="E33" s="182">
        <f>RES_hhdet_fech!E33/RES_summary!E$19</f>
        <v>9.2341211928078355</v>
      </c>
      <c r="F33" s="182">
        <f>RES_hhdet_fech!F33/RES_summary!F$19</f>
        <v>9.3230723009284038</v>
      </c>
      <c r="G33" s="182">
        <f>RES_hhdet_fech!G33/RES_summary!G$19</f>
        <v>10.554200151224061</v>
      </c>
      <c r="H33" s="182">
        <f>RES_hhdet_fech!H33/RES_summary!H$19</f>
        <v>9.964449379523252</v>
      </c>
      <c r="I33" s="182">
        <f>RES_hhdet_fech!I33/RES_summary!I$19</f>
        <v>9.7518264918536328</v>
      </c>
      <c r="J33" s="182">
        <f>RES_hhdet_fech!J33/RES_summary!J$19</f>
        <v>9.8510707584228054</v>
      </c>
      <c r="K33" s="182">
        <f>RES_hhdet_fech!K33/RES_summary!K$19</f>
        <v>9.9173224406250675</v>
      </c>
      <c r="L33" s="182">
        <f>RES_hhdet_fech!L33/RES_summary!L$19</f>
        <v>9.5474959725578081</v>
      </c>
      <c r="M33" s="182">
        <f>RES_hhdet_fech!M33/RES_summary!M$19</f>
        <v>9.5116235896667636</v>
      </c>
      <c r="N33" s="182">
        <f>RES_hhdet_fech!N33/RES_summary!N$19</f>
        <v>9.3917261478119141</v>
      </c>
      <c r="O33" s="182">
        <f>RES_hhdet_fech!O33/RES_summary!O$19</f>
        <v>9.2587268775632285</v>
      </c>
      <c r="P33" s="182">
        <f>RES_hhdet_fech!P33/RES_summary!P$19</f>
        <v>9.0728232175955963</v>
      </c>
      <c r="Q33" s="182">
        <f>RES_hhdet_fech!Q33/RES_summary!Q$19</f>
        <v>8.9758909398327233</v>
      </c>
    </row>
    <row r="34" spans="1:17" ht="12" customHeight="1" x14ac:dyDescent="0.3">
      <c r="A34" s="147" t="s">
        <v>59</v>
      </c>
      <c r="B34" s="181">
        <f>RES_hhdet_fech!B34/RES_summary!B$19</f>
        <v>11.262062784930324</v>
      </c>
      <c r="C34" s="181">
        <f>RES_hhdet_fech!C34/RES_summary!C$19</f>
        <v>10.911820680335753</v>
      </c>
      <c r="D34" s="181">
        <f>RES_hhdet_fech!D34/RES_summary!D$19</f>
        <v>10.948229600742934</v>
      </c>
      <c r="E34" s="181">
        <f>RES_hhdet_fech!E34/RES_summary!E$19</f>
        <v>11.093841158127702</v>
      </c>
      <c r="F34" s="181">
        <f>RES_hhdet_fech!F34/RES_summary!F$19</f>
        <v>11.129464591635811</v>
      </c>
      <c r="G34" s="181">
        <f>RES_hhdet_fech!G34/RES_summary!G$19</f>
        <v>10.443229276796384</v>
      </c>
      <c r="H34" s="181">
        <f>RES_hhdet_fech!H34/RES_summary!H$19</f>
        <v>10.222993011778939</v>
      </c>
      <c r="I34" s="181">
        <f>RES_hhdet_fech!I34/RES_summary!I$19</f>
        <v>10.308726631974999</v>
      </c>
      <c r="J34" s="181">
        <f>RES_hhdet_fech!J34/RES_summary!J$19</f>
        <v>9.8058386700527738</v>
      </c>
      <c r="K34" s="181">
        <f>RES_hhdet_fech!K34/RES_summary!K$19</f>
        <v>9.6226614049240879</v>
      </c>
      <c r="L34" s="181">
        <f>RES_hhdet_fech!L34/RES_summary!L$19</f>
        <v>9.4204731808259812</v>
      </c>
      <c r="M34" s="181">
        <f>RES_hhdet_fech!M34/RES_summary!M$19</f>
        <v>9.1982772982593719</v>
      </c>
      <c r="N34" s="181">
        <f>RES_hhdet_fech!N34/RES_summary!N$19</f>
        <v>9.1557102420677268</v>
      </c>
      <c r="O34" s="181">
        <f>RES_hhdet_fech!O34/RES_summary!O$19</f>
        <v>9.1005462142664584</v>
      </c>
      <c r="P34" s="181">
        <f>RES_hhdet_fech!P34/RES_summary!P$19</f>
        <v>9.0262062464505082</v>
      </c>
      <c r="Q34" s="181">
        <f>RES_hhdet_fech!Q34/RES_summary!Q$19</f>
        <v>8.9285395539580819</v>
      </c>
    </row>
    <row r="35" spans="1:17" ht="12" customHeight="1" x14ac:dyDescent="0.3">
      <c r="A35" s="163" t="s">
        <v>142</v>
      </c>
      <c r="B35" s="180">
        <f>RES_hhdet_fech!B35/RES_summary!B$19</f>
        <v>24.148866057663152</v>
      </c>
      <c r="C35" s="180">
        <f>RES_hhdet_fech!C35/RES_summary!C$19</f>
        <v>24.561191374836266</v>
      </c>
      <c r="D35" s="180">
        <f>RES_hhdet_fech!D35/RES_summary!D$19</f>
        <v>24.276676712314707</v>
      </c>
      <c r="E35" s="180">
        <f>RES_hhdet_fech!E35/RES_summary!E$19</f>
        <v>25.020648928813362</v>
      </c>
      <c r="F35" s="180">
        <f>RES_hhdet_fech!F35/RES_summary!F$19</f>
        <v>24.832404039188038</v>
      </c>
      <c r="G35" s="180">
        <f>RES_hhdet_fech!G35/RES_summary!G$19</f>
        <v>24.186210490151442</v>
      </c>
      <c r="H35" s="180">
        <f>RES_hhdet_fech!H35/RES_summary!H$19</f>
        <v>24.775668508161147</v>
      </c>
      <c r="I35" s="180">
        <f>RES_hhdet_fech!I35/RES_summary!I$19</f>
        <v>23.980522966445175</v>
      </c>
      <c r="J35" s="180">
        <f>RES_hhdet_fech!J35/RES_summary!J$19</f>
        <v>24.065202742578947</v>
      </c>
      <c r="K35" s="180">
        <f>RES_hhdet_fech!K35/RES_summary!K$19</f>
        <v>22.513598308041512</v>
      </c>
      <c r="L35" s="180">
        <f>RES_hhdet_fech!L35/RES_summary!L$19</f>
        <v>24.247937378428254</v>
      </c>
      <c r="M35" s="180">
        <f>RES_hhdet_fech!M35/RES_summary!M$19</f>
        <v>22.887168545609633</v>
      </c>
      <c r="N35" s="180">
        <f>RES_hhdet_fech!N35/RES_summary!N$19</f>
        <v>24.124765740753372</v>
      </c>
      <c r="O35" s="180">
        <f>RES_hhdet_fech!O35/RES_summary!O$19</f>
        <v>24.62286832688212</v>
      </c>
      <c r="P35" s="180">
        <f>RES_hhdet_fech!P35/RES_summary!P$19</f>
        <v>23.019277156670338</v>
      </c>
      <c r="Q35" s="180">
        <f>RES_hhdet_fech!Q35/RES_summary!Q$19</f>
        <v>23.16868554581605</v>
      </c>
    </row>
    <row r="36" spans="1:17" ht="12" customHeight="1" x14ac:dyDescent="0.3">
      <c r="A36" s="161" t="s">
        <v>141</v>
      </c>
      <c r="B36" s="179">
        <f>RES_hhdet_fech!B36/RES_summary!B$19</f>
        <v>24.190942231420717</v>
      </c>
      <c r="C36" s="179">
        <f>RES_hhdet_fech!C36/RES_summary!C$19</f>
        <v>23.517746025367565</v>
      </c>
      <c r="D36" s="179">
        <f>RES_hhdet_fech!D36/RES_summary!D$19</f>
        <v>22.406515211459013</v>
      </c>
      <c r="E36" s="179">
        <f>RES_hhdet_fech!E36/RES_summary!E$19</f>
        <v>22.411716359159289</v>
      </c>
      <c r="F36" s="179">
        <f>RES_hhdet_fech!F36/RES_summary!F$19</f>
        <v>21.934224305479141</v>
      </c>
      <c r="G36" s="179">
        <f>RES_hhdet_fech!G36/RES_summary!G$19</f>
        <v>22.04290151430536</v>
      </c>
      <c r="H36" s="179">
        <f>RES_hhdet_fech!H36/RES_summary!H$19</f>
        <v>21.67848686248794</v>
      </c>
      <c r="I36" s="179">
        <f>RES_hhdet_fech!I36/RES_summary!I$19</f>
        <v>20.64366874958802</v>
      </c>
      <c r="J36" s="179">
        <f>RES_hhdet_fech!J36/RES_summary!J$19</f>
        <v>20.751686051137455</v>
      </c>
      <c r="K36" s="179">
        <f>RES_hhdet_fech!K36/RES_summary!K$19</f>
        <v>20.195008768509524</v>
      </c>
      <c r="L36" s="179">
        <f>RES_hhdet_fech!L36/RES_summary!L$19</f>
        <v>18.432714277400397</v>
      </c>
      <c r="M36" s="179">
        <f>RES_hhdet_fech!M36/RES_summary!M$19</f>
        <v>18.765306884994171</v>
      </c>
      <c r="N36" s="179">
        <f>RES_hhdet_fech!N36/RES_summary!N$19</f>
        <v>18.265582819168717</v>
      </c>
      <c r="O36" s="179">
        <f>RES_hhdet_fech!O36/RES_summary!O$19</f>
        <v>18.648467220379636</v>
      </c>
      <c r="P36" s="179">
        <f>RES_hhdet_fech!P36/RES_summary!P$19</f>
        <v>18.09739372970893</v>
      </c>
      <c r="Q36" s="179">
        <f>RES_hhdet_fech!Q36/RES_summary!Q$19</f>
        <v>18.250227462493207</v>
      </c>
    </row>
    <row r="37" spans="1:17" ht="12" customHeight="1" x14ac:dyDescent="0.3">
      <c r="A37" s="148" t="s">
        <v>60</v>
      </c>
      <c r="B37" s="177">
        <f>RES_hhdet_fech!B37/RES_summary!B$19</f>
        <v>9.1546149967377488</v>
      </c>
      <c r="C37" s="177">
        <f>RES_hhdet_fech!C37/RES_summary!C$19</f>
        <v>9.705282583669284</v>
      </c>
      <c r="D37" s="177">
        <f>RES_hhdet_fech!D37/RES_summary!D$19</f>
        <v>9.5040503265769765</v>
      </c>
      <c r="E37" s="177">
        <f>RES_hhdet_fech!E37/RES_summary!E$19</f>
        <v>10.255581853658226</v>
      </c>
      <c r="F37" s="177">
        <f>RES_hhdet_fech!F37/RES_summary!F$19</f>
        <v>10.301543059280901</v>
      </c>
      <c r="G37" s="177">
        <f>RES_hhdet_fech!G37/RES_summary!G$19</f>
        <v>11.7291814989646</v>
      </c>
      <c r="H37" s="177">
        <f>RES_hhdet_fech!H37/RES_summary!H$19</f>
        <v>11.775060126509613</v>
      </c>
      <c r="I37" s="177">
        <f>RES_hhdet_fech!I37/RES_summary!I$19</f>
        <v>10.446959240117396</v>
      </c>
      <c r="J37" s="177">
        <f>RES_hhdet_fech!J37/RES_summary!J$19</f>
        <v>11.377194257327224</v>
      </c>
      <c r="K37" s="177">
        <f>RES_hhdet_fech!K37/RES_summary!K$19</f>
        <v>11.357695386601771</v>
      </c>
      <c r="L37" s="177">
        <f>RES_hhdet_fech!L37/RES_summary!L$19</f>
        <v>9.5768582064824113</v>
      </c>
      <c r="M37" s="177">
        <f>RES_hhdet_fech!M37/RES_summary!M$19</f>
        <v>10.309641222422602</v>
      </c>
      <c r="N37" s="177">
        <f>RES_hhdet_fech!N37/RES_summary!N$19</f>
        <v>9.7190024890371163</v>
      </c>
      <c r="O37" s="177">
        <f>RES_hhdet_fech!O37/RES_summary!O$19</f>
        <v>10.122209641608954</v>
      </c>
      <c r="P37" s="177">
        <f>RES_hhdet_fech!P37/RES_summary!P$19</f>
        <v>9.4321375945692107</v>
      </c>
      <c r="Q37" s="177">
        <f>RES_hhdet_fech!Q37/RES_summary!Q$19</f>
        <v>9.5229121446972353</v>
      </c>
    </row>
    <row r="38" spans="1:17" ht="12" customHeight="1" x14ac:dyDescent="0.3">
      <c r="A38" s="148" t="s">
        <v>59</v>
      </c>
      <c r="B38" s="177">
        <f>RES_hhdet_fech!B38/RES_summary!B$19</f>
        <v>15.03632723468297</v>
      </c>
      <c r="C38" s="177">
        <f>RES_hhdet_fech!C38/RES_summary!C$19</f>
        <v>13.812463441698279</v>
      </c>
      <c r="D38" s="177">
        <f>RES_hhdet_fech!D38/RES_summary!D$19</f>
        <v>12.902464884882042</v>
      </c>
      <c r="E38" s="177">
        <f>RES_hhdet_fech!E38/RES_summary!E$19</f>
        <v>12.156134505501067</v>
      </c>
      <c r="F38" s="177">
        <f>RES_hhdet_fech!F38/RES_summary!F$19</f>
        <v>11.632681246198239</v>
      </c>
      <c r="G38" s="177">
        <f>RES_hhdet_fech!G38/RES_summary!G$19</f>
        <v>10.313720015340762</v>
      </c>
      <c r="H38" s="177">
        <f>RES_hhdet_fech!H38/RES_summary!H$19</f>
        <v>9.9034267359783268</v>
      </c>
      <c r="I38" s="177">
        <f>RES_hhdet_fech!I38/RES_summary!I$19</f>
        <v>10.196709509470626</v>
      </c>
      <c r="J38" s="177">
        <f>RES_hhdet_fech!J38/RES_summary!J$19</f>
        <v>9.3744917938102361</v>
      </c>
      <c r="K38" s="177">
        <f>RES_hhdet_fech!K38/RES_summary!K$19</f>
        <v>8.8373133819077552</v>
      </c>
      <c r="L38" s="177">
        <f>RES_hhdet_fech!L38/RES_summary!L$19</f>
        <v>8.8558560709179854</v>
      </c>
      <c r="M38" s="177">
        <f>RES_hhdet_fech!M38/RES_summary!M$19</f>
        <v>8.4556656625715725</v>
      </c>
      <c r="N38" s="177">
        <f>RES_hhdet_fech!N38/RES_summary!N$19</f>
        <v>8.5465803301315955</v>
      </c>
      <c r="O38" s="177">
        <f>RES_hhdet_fech!O38/RES_summary!O$19</f>
        <v>8.5262575787706822</v>
      </c>
      <c r="P38" s="177">
        <f>RES_hhdet_fech!P38/RES_summary!P$19</f>
        <v>8.6652561351397157</v>
      </c>
      <c r="Q38" s="177">
        <f>RES_hhdet_fech!Q38/RES_summary!Q$19</f>
        <v>8.7273153177959717</v>
      </c>
    </row>
    <row r="39" spans="1:17" ht="12" customHeight="1" x14ac:dyDescent="0.3">
      <c r="A39" s="158" t="s">
        <v>62</v>
      </c>
      <c r="B39" s="178">
        <f>RES_hhdet_fech!B39/RES_summary!B$19</f>
        <v>13.932026689615258</v>
      </c>
      <c r="C39" s="178">
        <f>RES_hhdet_fech!C39/RES_summary!C$19</f>
        <v>13.828876486360711</v>
      </c>
      <c r="D39" s="178">
        <f>RES_hhdet_fech!D39/RES_summary!D$19</f>
        <v>13.71000949257645</v>
      </c>
      <c r="E39" s="178">
        <f>RES_hhdet_fech!E39/RES_summary!E$19</f>
        <v>14.198941160695787</v>
      </c>
      <c r="F39" s="178">
        <f>RES_hhdet_fech!F39/RES_summary!F$19</f>
        <v>14.614607659268488</v>
      </c>
      <c r="G39" s="178">
        <f>RES_hhdet_fech!G39/RES_summary!G$19</f>
        <v>14.343013944783742</v>
      </c>
      <c r="H39" s="178">
        <f>RES_hhdet_fech!H39/RES_summary!H$19</f>
        <v>13.832468715971256</v>
      </c>
      <c r="I39" s="178">
        <f>RES_hhdet_fech!I39/RES_summary!I$19</f>
        <v>13.292675014302398</v>
      </c>
      <c r="J39" s="178">
        <f>RES_hhdet_fech!J39/RES_summary!J$19</f>
        <v>13.194658668196169</v>
      </c>
      <c r="K39" s="178">
        <f>RES_hhdet_fech!K39/RES_summary!K$19</f>
        <v>12.923012705422362</v>
      </c>
      <c r="L39" s="178">
        <f>RES_hhdet_fech!L39/RES_summary!L$19</f>
        <v>14.270779962106207</v>
      </c>
      <c r="M39" s="178">
        <f>RES_hhdet_fech!M39/RES_summary!M$19</f>
        <v>13.509978743664723</v>
      </c>
      <c r="N39" s="178">
        <f>RES_hhdet_fech!N39/RES_summary!N$19</f>
        <v>13.129238630380277</v>
      </c>
      <c r="O39" s="178">
        <f>RES_hhdet_fech!O39/RES_summary!O$19</f>
        <v>12.855795228815627</v>
      </c>
      <c r="P39" s="178">
        <f>RES_hhdet_fech!P39/RES_summary!P$19</f>
        <v>12.217945633821698</v>
      </c>
      <c r="Q39" s="178">
        <f>RES_hhdet_fech!Q39/RES_summary!Q$19</f>
        <v>12.390876963328376</v>
      </c>
    </row>
    <row r="40" spans="1:17" ht="12" customHeight="1" x14ac:dyDescent="0.3">
      <c r="A40" s="23" t="s">
        <v>57</v>
      </c>
      <c r="B40" s="177">
        <f>RES_hhdet_fech!B40/RES_summary!B$19</f>
        <v>19.191041299556328</v>
      </c>
      <c r="C40" s="177">
        <f>RES_hhdet_fech!C40/RES_summary!C$19</f>
        <v>19.080566639476718</v>
      </c>
      <c r="D40" s="177">
        <f>RES_hhdet_fech!D40/RES_summary!D$19</f>
        <v>19.441935614754314</v>
      </c>
      <c r="E40" s="177">
        <f>RES_hhdet_fech!E40/RES_summary!E$19</f>
        <v>20.237412293160652</v>
      </c>
      <c r="F40" s="177">
        <f>RES_hhdet_fech!F40/RES_summary!F$19</f>
        <v>20.224794427302211</v>
      </c>
      <c r="G40" s="177">
        <f>RES_hhdet_fech!G40/RES_summary!G$19</f>
        <v>20.821825186976195</v>
      </c>
      <c r="H40" s="177">
        <f>RES_hhdet_fech!H40/RES_summary!H$19</f>
        <v>20.188193534406963</v>
      </c>
      <c r="I40" s="177">
        <f>RES_hhdet_fech!I40/RES_summary!I$19</f>
        <v>20.071145641827886</v>
      </c>
      <c r="J40" s="177">
        <f>RES_hhdet_fech!J40/RES_summary!J$19</f>
        <v>19.26688769873066</v>
      </c>
      <c r="K40" s="177">
        <f>RES_hhdet_fech!K40/RES_summary!K$19</f>
        <v>18.544357804031229</v>
      </c>
      <c r="L40" s="177">
        <f>RES_hhdet_fech!L40/RES_summary!L$19</f>
        <v>20.470044137995604</v>
      </c>
      <c r="M40" s="177">
        <f>RES_hhdet_fech!M40/RES_summary!M$19</f>
        <v>19.755519267896478</v>
      </c>
      <c r="N40" s="177">
        <f>RES_hhdet_fech!N40/RES_summary!N$19</f>
        <v>19.1000900876878</v>
      </c>
      <c r="O40" s="177">
        <f>RES_hhdet_fech!O40/RES_summary!O$19</f>
        <v>18.480458212540082</v>
      </c>
      <c r="P40" s="177">
        <f>RES_hhdet_fech!P40/RES_summary!P$19</f>
        <v>17.873993592435372</v>
      </c>
      <c r="Q40" s="177">
        <f>RES_hhdet_fech!Q40/RES_summary!Q$19</f>
        <v>17.866194514578996</v>
      </c>
    </row>
    <row r="41" spans="1:17" ht="12" customHeight="1" x14ac:dyDescent="0.3">
      <c r="A41" s="29" t="s">
        <v>140</v>
      </c>
      <c r="B41" s="176">
        <f>RES_hhdet_fech!B41/RES_summary!B$19</f>
        <v>10.239734553606304</v>
      </c>
      <c r="C41" s="176">
        <f>RES_hhdet_fech!C41/RES_summary!C$19</f>
        <v>10.638450797867348</v>
      </c>
      <c r="D41" s="176">
        <f>RES_hhdet_fech!D41/RES_summary!D$19</f>
        <v>10.610739982910522</v>
      </c>
      <c r="E41" s="176">
        <f>RES_hhdet_fech!E41/RES_summary!E$19</f>
        <v>10.747498943966923</v>
      </c>
      <c r="F41" s="176">
        <f>RES_hhdet_fech!F41/RES_summary!F$19</f>
        <v>11.374335532936128</v>
      </c>
      <c r="G41" s="176">
        <f>RES_hhdet_fech!G41/RES_summary!G$19</f>
        <v>10.936738013120504</v>
      </c>
      <c r="H41" s="176">
        <f>RES_hhdet_fech!H41/RES_summary!H$19</f>
        <v>11.216801342322194</v>
      </c>
      <c r="I41" s="176">
        <f>RES_hhdet_fech!I41/RES_summary!I$19</f>
        <v>10.887221729663501</v>
      </c>
      <c r="J41" s="176">
        <f>RES_hhdet_fech!J41/RES_summary!J$19</f>
        <v>10.644081126996573</v>
      </c>
      <c r="K41" s="176">
        <f>RES_hhdet_fech!K41/RES_summary!K$19</f>
        <v>10.607846984484398</v>
      </c>
      <c r="L41" s="176">
        <f>RES_hhdet_fech!L41/RES_summary!L$19</f>
        <v>11.559053714699379</v>
      </c>
      <c r="M41" s="176">
        <f>RES_hhdet_fech!M41/RES_summary!M$19</f>
        <v>11.034801410838675</v>
      </c>
      <c r="N41" s="176">
        <f>RES_hhdet_fech!N41/RES_summary!N$19</f>
        <v>10.725963662572241</v>
      </c>
      <c r="O41" s="176">
        <f>RES_hhdet_fech!O41/RES_summary!O$19</f>
        <v>10.583627292000328</v>
      </c>
      <c r="P41" s="176">
        <f>RES_hhdet_fech!P41/RES_summary!P$19</f>
        <v>10.089854707060489</v>
      </c>
      <c r="Q41" s="176">
        <f>RES_hhdet_fech!Q41/RES_summary!Q$19</f>
        <v>10.440404829345095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84">
        <f>RES_hhdet_fech!B43/RES_summary!B$19</f>
        <v>186.19675376759753</v>
      </c>
      <c r="C43" s="184">
        <f>RES_hhdet_fech!C43/RES_summary!C$19</f>
        <v>200.62916302214046</v>
      </c>
      <c r="D43" s="184">
        <f>RES_hhdet_fech!D43/RES_summary!D$19</f>
        <v>188.23067970742673</v>
      </c>
      <c r="E43" s="184">
        <f>RES_hhdet_fech!E43/RES_summary!E$19</f>
        <v>195.2640540843642</v>
      </c>
      <c r="F43" s="184">
        <f>RES_hhdet_fech!F43/RES_summary!F$19</f>
        <v>191.26730839232499</v>
      </c>
      <c r="G43" s="184">
        <f>RES_hhdet_fech!G43/RES_summary!G$19</f>
        <v>188.91971018219982</v>
      </c>
      <c r="H43" s="184">
        <f>RES_hhdet_fech!H43/RES_summary!H$19</f>
        <v>187.56069815093335</v>
      </c>
      <c r="I43" s="184">
        <f>RES_hhdet_fech!I43/RES_summary!I$19</f>
        <v>156.70391322709378</v>
      </c>
      <c r="J43" s="184">
        <f>RES_hhdet_fech!J43/RES_summary!J$19</f>
        <v>178.64843154831169</v>
      </c>
      <c r="K43" s="184">
        <f>RES_hhdet_fech!K43/RES_summary!K$19</f>
        <v>166.01251923219189</v>
      </c>
      <c r="L43" s="184">
        <f>RES_hhdet_fech!L43/RES_summary!L$19</f>
        <v>168.30237603248557</v>
      </c>
      <c r="M43" s="184">
        <f>RES_hhdet_fech!M43/RES_summary!M$19</f>
        <v>148.71236367064998</v>
      </c>
      <c r="N43" s="184">
        <f>RES_hhdet_fech!N43/RES_summary!N$19</f>
        <v>152.90353256543909</v>
      </c>
      <c r="O43" s="184">
        <f>RES_hhdet_fech!O43/RES_summary!O$19</f>
        <v>155.20250552674955</v>
      </c>
      <c r="P43" s="184">
        <f>RES_hhdet_fech!P43/RES_summary!P$19</f>
        <v>133.44482738680884</v>
      </c>
      <c r="Q43" s="184">
        <f>RES_hhdet_fech!Q43/RES_summary!Q$19</f>
        <v>136.98579470806754</v>
      </c>
    </row>
    <row r="44" spans="1:17" ht="12.9" customHeight="1" x14ac:dyDescent="0.3">
      <c r="A44" s="158" t="s">
        <v>65</v>
      </c>
      <c r="B44" s="178">
        <f>RES_hhdet_fech!B44/RES_summary!B$19</f>
        <v>143.90538229003809</v>
      </c>
      <c r="C44" s="178">
        <f>RES_hhdet_fech!C44/RES_summary!C$19</f>
        <v>158.02107465202431</v>
      </c>
      <c r="D44" s="178">
        <f>RES_hhdet_fech!D44/RES_summary!D$19</f>
        <v>146.11738745112737</v>
      </c>
      <c r="E44" s="178">
        <f>RES_hhdet_fech!E44/RES_summary!E$19</f>
        <v>152.88498754081263</v>
      </c>
      <c r="F44" s="178">
        <f>RES_hhdet_fech!F44/RES_summary!F$19</f>
        <v>148.81932268569741</v>
      </c>
      <c r="G44" s="178">
        <f>RES_hhdet_fech!G44/RES_summary!G$19</f>
        <v>147.05719802080708</v>
      </c>
      <c r="H44" s="178">
        <f>RES_hhdet_fech!H44/RES_summary!H$19</f>
        <v>146.02767149606774</v>
      </c>
      <c r="I44" s="178">
        <f>RES_hhdet_fech!I44/RES_summary!I$19</f>
        <v>116.56715425036352</v>
      </c>
      <c r="J44" s="178">
        <f>RES_hhdet_fech!J44/RES_summary!J$19</f>
        <v>138.06905612799676</v>
      </c>
      <c r="K44" s="178">
        <f>RES_hhdet_fech!K44/RES_summary!K$19</f>
        <v>126.28812181733225</v>
      </c>
      <c r="L44" s="178">
        <f>RES_hhdet_fech!L44/RES_summary!L$19</f>
        <v>128.59492200455193</v>
      </c>
      <c r="M44" s="178">
        <f>RES_hhdet_fech!M44/RES_summary!M$19</f>
        <v>109.79601895576279</v>
      </c>
      <c r="N44" s="178">
        <f>RES_hhdet_fech!N44/RES_summary!N$19</f>
        <v>113.57509856412038</v>
      </c>
      <c r="O44" s="178">
        <f>RES_hhdet_fech!O44/RES_summary!O$19</f>
        <v>115.85445385656635</v>
      </c>
      <c r="P44" s="178">
        <f>RES_hhdet_fech!P44/RES_summary!P$19</f>
        <v>95.173287594832289</v>
      </c>
      <c r="Q44" s="178">
        <f>RES_hhdet_fech!Q44/RES_summary!Q$19</f>
        <v>99.092536715953045</v>
      </c>
    </row>
    <row r="45" spans="1:17" ht="12" customHeight="1" x14ac:dyDescent="0.3">
      <c r="A45" s="23" t="s">
        <v>166</v>
      </c>
      <c r="B45" s="177">
        <f>RES_hhdet_fech!B45/RES_summary!B$19</f>
        <v>141.71197232223568</v>
      </c>
      <c r="C45" s="177">
        <f>RES_hhdet_fech!C45/RES_summary!C$19</f>
        <v>155.61638587061395</v>
      </c>
      <c r="D45" s="177">
        <f>RES_hhdet_fech!D45/RES_summary!D$19</f>
        <v>143.6917484534813</v>
      </c>
      <c r="E45" s="177">
        <f>RES_hhdet_fech!E45/RES_summary!E$19</f>
        <v>150.31045334465409</v>
      </c>
      <c r="F45" s="177">
        <f>RES_hhdet_fech!F45/RES_summary!F$19</f>
        <v>146.11376340780299</v>
      </c>
      <c r="G45" s="177">
        <f>RES_hhdet_fech!G45/RES_summary!G$19</f>
        <v>144.60627481481575</v>
      </c>
      <c r="H45" s="177">
        <f>RES_hhdet_fech!H45/RES_summary!H$19</f>
        <v>143.62116128742582</v>
      </c>
      <c r="I45" s="177">
        <f>RES_hhdet_fech!I45/RES_summary!I$19</f>
        <v>114.36181856711633</v>
      </c>
      <c r="J45" s="177">
        <f>RES_hhdet_fech!J45/RES_summary!J$19</f>
        <v>136.09891278871393</v>
      </c>
      <c r="K45" s="177">
        <f>RES_hhdet_fech!K45/RES_summary!K$19</f>
        <v>124.50461340901292</v>
      </c>
      <c r="L45" s="177">
        <f>RES_hhdet_fech!L45/RES_summary!L$19</f>
        <v>126.42336131595067</v>
      </c>
      <c r="M45" s="177">
        <f>RES_hhdet_fech!M45/RES_summary!M$19</f>
        <v>107.96798880826762</v>
      </c>
      <c r="N45" s="177">
        <f>RES_hhdet_fech!N45/RES_summary!N$19</f>
        <v>111.26177283059498</v>
      </c>
      <c r="O45" s="177">
        <f>RES_hhdet_fech!O45/RES_summary!O$19</f>
        <v>113.50071182791059</v>
      </c>
      <c r="P45" s="177">
        <f>RES_hhdet_fech!P45/RES_summary!P$19</f>
        <v>93.287483991968372</v>
      </c>
      <c r="Q45" s="177">
        <f>RES_hhdet_fech!Q45/RES_summary!Q$19</f>
        <v>97.038562956272017</v>
      </c>
    </row>
    <row r="46" spans="1:17" ht="12" customHeight="1" x14ac:dyDescent="0.3">
      <c r="A46" s="23" t="s">
        <v>60</v>
      </c>
      <c r="B46" s="177">
        <f>RES_hhdet_fech!B46/RES_summary!B$19</f>
        <v>2.1934099678024044</v>
      </c>
      <c r="C46" s="177">
        <f>RES_hhdet_fech!C46/RES_summary!C$19</f>
        <v>2.404688781410361</v>
      </c>
      <c r="D46" s="177">
        <f>RES_hhdet_fech!D46/RES_summary!D$19</f>
        <v>2.425638997646097</v>
      </c>
      <c r="E46" s="177">
        <f>RES_hhdet_fech!E46/RES_summary!E$19</f>
        <v>2.5745341961585413</v>
      </c>
      <c r="F46" s="177">
        <f>RES_hhdet_fech!F46/RES_summary!F$19</f>
        <v>2.7055592778944004</v>
      </c>
      <c r="G46" s="177">
        <f>RES_hhdet_fech!G46/RES_summary!G$19</f>
        <v>2.4509232059913324</v>
      </c>
      <c r="H46" s="177">
        <f>RES_hhdet_fech!H46/RES_summary!H$19</f>
        <v>2.4065102086419308</v>
      </c>
      <c r="I46" s="177">
        <f>RES_hhdet_fech!I46/RES_summary!I$19</f>
        <v>2.2053356832471782</v>
      </c>
      <c r="J46" s="177">
        <f>RES_hhdet_fech!J46/RES_summary!J$19</f>
        <v>1.9701433392828411</v>
      </c>
      <c r="K46" s="177">
        <f>RES_hhdet_fech!K46/RES_summary!K$19</f>
        <v>1.7835084083193309</v>
      </c>
      <c r="L46" s="177">
        <f>RES_hhdet_fech!L46/RES_summary!L$19</f>
        <v>2.171560688601271</v>
      </c>
      <c r="M46" s="177">
        <f>RES_hhdet_fech!M46/RES_summary!M$19</f>
        <v>1.8280301474951695</v>
      </c>
      <c r="N46" s="177">
        <f>RES_hhdet_fech!N46/RES_summary!N$19</f>
        <v>2.3133257335253936</v>
      </c>
      <c r="O46" s="177">
        <f>RES_hhdet_fech!O46/RES_summary!O$19</f>
        <v>2.3537420286557631</v>
      </c>
      <c r="P46" s="177">
        <f>RES_hhdet_fech!P46/RES_summary!P$19</f>
        <v>1.88580360286391</v>
      </c>
      <c r="Q46" s="177">
        <f>RES_hhdet_fech!Q46/RES_summary!Q$19</f>
        <v>2.0539737596810288</v>
      </c>
    </row>
    <row r="47" spans="1:17" ht="12.9" customHeight="1" x14ac:dyDescent="0.3">
      <c r="A47" s="158" t="s">
        <v>112</v>
      </c>
      <c r="B47" s="178">
        <f>RES_hhdet_fech!B47/RES_summary!B$19</f>
        <v>0.50219286531478591</v>
      </c>
      <c r="C47" s="178">
        <f>RES_hhdet_fech!C47/RES_summary!C$19</f>
        <v>0.55175346991907559</v>
      </c>
      <c r="D47" s="178">
        <f>RES_hhdet_fech!D47/RES_summary!D$19</f>
        <v>0.5933994213499133</v>
      </c>
      <c r="E47" s="178">
        <f>RES_hhdet_fech!E47/RES_summary!E$19</f>
        <v>0.6011458801028563</v>
      </c>
      <c r="F47" s="178">
        <f>RES_hhdet_fech!F47/RES_summary!F$19</f>
        <v>0.65901626822325743</v>
      </c>
      <c r="G47" s="178">
        <f>RES_hhdet_fech!G47/RES_summary!G$19</f>
        <v>0.69795637818894085</v>
      </c>
      <c r="H47" s="178">
        <f>RES_hhdet_fech!H47/RES_summary!H$19</f>
        <v>0.74337872388591264</v>
      </c>
      <c r="I47" s="178">
        <f>RES_hhdet_fech!I47/RES_summary!I$19</f>
        <v>0.76492219279125317</v>
      </c>
      <c r="J47" s="178">
        <f>RES_hhdet_fech!J47/RES_summary!J$19</f>
        <v>0.81467223953215717</v>
      </c>
      <c r="K47" s="178">
        <f>RES_hhdet_fech!K47/RES_summary!K$19</f>
        <v>0.83296168294868289</v>
      </c>
      <c r="L47" s="178">
        <f>RES_hhdet_fech!L47/RES_summary!L$19</f>
        <v>0.83089643436488736</v>
      </c>
      <c r="M47" s="178">
        <f>RES_hhdet_fech!M47/RES_summary!M$19</f>
        <v>0.83226240027307541</v>
      </c>
      <c r="N47" s="178">
        <f>RES_hhdet_fech!N47/RES_summary!N$19</f>
        <v>0.78401537342896133</v>
      </c>
      <c r="O47" s="178">
        <f>RES_hhdet_fech!O47/RES_summary!O$19</f>
        <v>0.71700296713117562</v>
      </c>
      <c r="P47" s="178">
        <f>RES_hhdet_fech!P47/RES_summary!P$19</f>
        <v>0.68498719570678968</v>
      </c>
      <c r="Q47" s="178">
        <f>RES_hhdet_fech!Q47/RES_summary!Q$19</f>
        <v>0.69804357455397159</v>
      </c>
    </row>
    <row r="48" spans="1:17" ht="12" customHeight="1" x14ac:dyDescent="0.3">
      <c r="A48" s="23" t="s">
        <v>60</v>
      </c>
      <c r="B48" s="177">
        <f>RES_hhdet_fech!B48/RES_summary!B$19</f>
        <v>0.50219286531478591</v>
      </c>
      <c r="C48" s="177">
        <f>RES_hhdet_fech!C48/RES_summary!C$19</f>
        <v>0.55175346991907559</v>
      </c>
      <c r="D48" s="177">
        <f>RES_hhdet_fech!D48/RES_summary!D$19</f>
        <v>0.5933994213499133</v>
      </c>
      <c r="E48" s="177">
        <f>RES_hhdet_fech!E48/RES_summary!E$19</f>
        <v>0.6011458801028563</v>
      </c>
      <c r="F48" s="177">
        <f>RES_hhdet_fech!F48/RES_summary!F$19</f>
        <v>0.65901626822325743</v>
      </c>
      <c r="G48" s="177">
        <f>RES_hhdet_fech!G48/RES_summary!G$19</f>
        <v>0.69795637818894085</v>
      </c>
      <c r="H48" s="177">
        <f>RES_hhdet_fech!H48/RES_summary!H$19</f>
        <v>0.74337872388591264</v>
      </c>
      <c r="I48" s="177">
        <f>RES_hhdet_fech!I48/RES_summary!I$19</f>
        <v>0.76492219279125317</v>
      </c>
      <c r="J48" s="177">
        <f>RES_hhdet_fech!J48/RES_summary!J$19</f>
        <v>0.81467223953215717</v>
      </c>
      <c r="K48" s="177">
        <f>RES_hhdet_fech!K48/RES_summary!K$19</f>
        <v>0.83296168294868289</v>
      </c>
      <c r="L48" s="177">
        <f>RES_hhdet_fech!L48/RES_summary!L$19</f>
        <v>0.83089643436488736</v>
      </c>
      <c r="M48" s="177">
        <f>RES_hhdet_fech!M48/RES_summary!M$19</f>
        <v>0.83226240027307541</v>
      </c>
      <c r="N48" s="177">
        <f>RES_hhdet_fech!N48/RES_summary!N$19</f>
        <v>0.78401537342896133</v>
      </c>
      <c r="O48" s="177">
        <f>RES_hhdet_fech!O48/RES_summary!O$19</f>
        <v>0.71700296713117562</v>
      </c>
      <c r="P48" s="177">
        <f>RES_hhdet_fech!P48/RES_summary!P$19</f>
        <v>0.68498719570678968</v>
      </c>
      <c r="Q48" s="177">
        <f>RES_hhdet_fech!Q48/RES_summary!Q$19</f>
        <v>0.69804357455397159</v>
      </c>
    </row>
    <row r="49" spans="1:17" ht="12" customHeight="1" x14ac:dyDescent="0.3">
      <c r="A49" s="158" t="s">
        <v>63</v>
      </c>
      <c r="B49" s="178">
        <f>RES_hhdet_fech!B49/RES_summary!B$19</f>
        <v>29.542350063328673</v>
      </c>
      <c r="C49" s="178">
        <f>RES_hhdet_fech!C49/RES_summary!C$19</f>
        <v>29.90967872829167</v>
      </c>
      <c r="D49" s="178">
        <f>RES_hhdet_fech!D49/RES_summary!D$19</f>
        <v>29.39858175666771</v>
      </c>
      <c r="E49" s="178">
        <f>RES_hhdet_fech!E49/RES_summary!E$19</f>
        <v>29.611710481164359</v>
      </c>
      <c r="F49" s="178">
        <f>RES_hhdet_fech!F49/RES_summary!F$19</f>
        <v>29.50108941049735</v>
      </c>
      <c r="G49" s="178">
        <f>RES_hhdet_fech!G49/RES_summary!G$19</f>
        <v>29.03519039427124</v>
      </c>
      <c r="H49" s="178">
        <f>RES_hhdet_fech!H49/RES_summary!H$19</f>
        <v>28.876544743085333</v>
      </c>
      <c r="I49" s="178">
        <f>RES_hhdet_fech!I49/RES_summary!I$19</f>
        <v>27.806003174023122</v>
      </c>
      <c r="J49" s="178">
        <f>RES_hhdet_fech!J49/RES_summary!J$19</f>
        <v>28.101169291407615</v>
      </c>
      <c r="K49" s="178">
        <f>RES_hhdet_fech!K49/RES_summary!K$19</f>
        <v>27.526431040178995</v>
      </c>
      <c r="L49" s="178">
        <f>RES_hhdet_fech!L49/RES_summary!L$19</f>
        <v>27.23522321645855</v>
      </c>
      <c r="M49" s="178">
        <f>RES_hhdet_fech!M49/RES_summary!M$19</f>
        <v>26.80976673083979</v>
      </c>
      <c r="N49" s="178">
        <f>RES_hhdet_fech!N49/RES_summary!N$19</f>
        <v>27.135777082088005</v>
      </c>
      <c r="O49" s="178">
        <f>RES_hhdet_fech!O49/RES_summary!O$19</f>
        <v>27.132044813337963</v>
      </c>
      <c r="P49" s="178">
        <f>RES_hhdet_fech!P49/RES_summary!P$19</f>
        <v>26.550397831540327</v>
      </c>
      <c r="Q49" s="178">
        <f>RES_hhdet_fech!Q49/RES_summary!Q$19</f>
        <v>26.105380199022449</v>
      </c>
    </row>
    <row r="50" spans="1:17" ht="12" customHeight="1" x14ac:dyDescent="0.3">
      <c r="A50" s="167" t="s">
        <v>165</v>
      </c>
      <c r="B50" s="183">
        <f>RES_hhdet_fech!B50/RES_summary!B$19</f>
        <v>32.286193806465299</v>
      </c>
      <c r="C50" s="183">
        <f>RES_hhdet_fech!C50/RES_summary!C$19</f>
        <v>32.567036892963323</v>
      </c>
      <c r="D50" s="183">
        <f>RES_hhdet_fech!D50/RES_summary!D$19</f>
        <v>31.623958251999639</v>
      </c>
      <c r="E50" s="183">
        <f>RES_hhdet_fech!E50/RES_summary!E$19</f>
        <v>31.802943250272161</v>
      </c>
      <c r="F50" s="183">
        <f>RES_hhdet_fech!F50/RES_summary!F$19</f>
        <v>31.544037528306841</v>
      </c>
      <c r="G50" s="183">
        <f>RES_hhdet_fech!G50/RES_summary!G$19</f>
        <v>31.1776311857429</v>
      </c>
      <c r="H50" s="183">
        <f>RES_hhdet_fech!H50/RES_summary!H$19</f>
        <v>30.835527642654466</v>
      </c>
      <c r="I50" s="183">
        <f>RES_hhdet_fech!I50/RES_summary!I$19</f>
        <v>30.303080097966305</v>
      </c>
      <c r="J50" s="183">
        <f>RES_hhdet_fech!J50/RES_summary!J$19</f>
        <v>30.132809441226591</v>
      </c>
      <c r="K50" s="183">
        <f>RES_hhdet_fech!K50/RES_summary!K$19</f>
        <v>29.92733344319257</v>
      </c>
      <c r="L50" s="183">
        <f>RES_hhdet_fech!L50/RES_summary!L$19</f>
        <v>29.223000899319096</v>
      </c>
      <c r="M50" s="183">
        <f>RES_hhdet_fech!M50/RES_summary!M$19</f>
        <v>29.013674010300928</v>
      </c>
      <c r="N50" s="183">
        <f>RES_hhdet_fech!N50/RES_summary!N$19</f>
        <v>28.956759318879477</v>
      </c>
      <c r="O50" s="183">
        <f>RES_hhdet_fech!O50/RES_summary!O$19</f>
        <v>28.852407351382947</v>
      </c>
      <c r="P50" s="183">
        <f>RES_hhdet_fech!P50/RES_summary!P$19</f>
        <v>28.390765833215521</v>
      </c>
      <c r="Q50" s="183">
        <f>RES_hhdet_fech!Q50/RES_summary!Q$19</f>
        <v>27.803060688790342</v>
      </c>
    </row>
    <row r="51" spans="1:17" ht="12" customHeight="1" x14ac:dyDescent="0.3">
      <c r="A51" s="167" t="s">
        <v>164</v>
      </c>
      <c r="B51" s="183">
        <f>RES_hhdet_fech!B51/RES_summary!B$19</f>
        <v>24.649479951099423</v>
      </c>
      <c r="C51" s="183">
        <f>RES_hhdet_fech!C51/RES_summary!C$19</f>
        <v>24.776837583572135</v>
      </c>
      <c r="D51" s="183">
        <f>RES_hhdet_fech!D51/RES_summary!D$19</f>
        <v>24.65263830778806</v>
      </c>
      <c r="E51" s="183">
        <f>RES_hhdet_fech!E51/RES_summary!E$19</f>
        <v>25.066622393404145</v>
      </c>
      <c r="F51" s="183">
        <f>RES_hhdet_fech!F51/RES_summary!F$19</f>
        <v>24.849284909619875</v>
      </c>
      <c r="G51" s="183">
        <f>RES_hhdet_fech!G51/RES_summary!G$19</f>
        <v>24.834252184801333</v>
      </c>
      <c r="H51" s="183">
        <f>RES_hhdet_fech!H51/RES_summary!H$19</f>
        <v>24.628417947419546</v>
      </c>
      <c r="I51" s="183">
        <f>RES_hhdet_fech!I51/RES_summary!I$19</f>
        <v>23.685756151070354</v>
      </c>
      <c r="J51" s="183">
        <f>RES_hhdet_fech!J51/RES_summary!J$19</f>
        <v>23.705471016606598</v>
      </c>
      <c r="K51" s="183">
        <f>RES_hhdet_fech!K51/RES_summary!K$19</f>
        <v>23.587990733840595</v>
      </c>
      <c r="L51" s="183">
        <f>RES_hhdet_fech!L51/RES_summary!L$19</f>
        <v>23.794950886426538</v>
      </c>
      <c r="M51" s="183">
        <f>RES_hhdet_fech!M51/RES_summary!M$19</f>
        <v>23.496903553241815</v>
      </c>
      <c r="N51" s="183">
        <f>RES_hhdet_fech!N51/RES_summary!N$19</f>
        <v>23.515330159130848</v>
      </c>
      <c r="O51" s="183">
        <f>RES_hhdet_fech!O51/RES_summary!O$19</f>
        <v>23.594838643857766</v>
      </c>
      <c r="P51" s="183">
        <f>RES_hhdet_fech!P51/RES_summary!P$19</f>
        <v>23.158183850558402</v>
      </c>
      <c r="Q51" s="183">
        <f>RES_hhdet_fech!Q51/RES_summary!Q$19</f>
        <v>22.63793295535751</v>
      </c>
    </row>
    <row r="52" spans="1:17" ht="12" customHeight="1" x14ac:dyDescent="0.3">
      <c r="A52" s="166" t="s">
        <v>163</v>
      </c>
      <c r="B52" s="182">
        <f>RES_hhdet_fech!B52/RES_summary!B$19</f>
        <v>18.098154563614678</v>
      </c>
      <c r="C52" s="182">
        <f>RES_hhdet_fech!C52/RES_summary!C$19</f>
        <v>18.379784129345534</v>
      </c>
      <c r="D52" s="182">
        <f>RES_hhdet_fech!D52/RES_summary!D$19</f>
        <v>18.369038038739578</v>
      </c>
      <c r="E52" s="182">
        <f>RES_hhdet_fech!E52/RES_summary!E$19</f>
        <v>18.943522489801161</v>
      </c>
      <c r="F52" s="182">
        <f>RES_hhdet_fech!F52/RES_summary!F$19</f>
        <v>18.555115505581757</v>
      </c>
      <c r="G52" s="182">
        <f>RES_hhdet_fech!G52/RES_summary!G$19</f>
        <v>18.724347704181554</v>
      </c>
      <c r="H52" s="182">
        <f>RES_hhdet_fech!H52/RES_summary!H$19</f>
        <v>18.605519746727644</v>
      </c>
      <c r="I52" s="182">
        <f>RES_hhdet_fech!I52/RES_summary!I$19</f>
        <v>17.429982876513598</v>
      </c>
      <c r="J52" s="182">
        <f>RES_hhdet_fech!J52/RES_summary!J$19</f>
        <v>17.6125364263793</v>
      </c>
      <c r="K52" s="182">
        <f>RES_hhdet_fech!K52/RES_summary!K$19</f>
        <v>17.443131387188544</v>
      </c>
      <c r="L52" s="182">
        <f>RES_hhdet_fech!L52/RES_summary!L$19</f>
        <v>17.530837590892261</v>
      </c>
      <c r="M52" s="182">
        <f>RES_hhdet_fech!M52/RES_summary!M$19</f>
        <v>17.468486906145657</v>
      </c>
      <c r="N52" s="182">
        <f>RES_hhdet_fech!N52/RES_summary!N$19</f>
        <v>17.516465530929384</v>
      </c>
      <c r="O52" s="182">
        <f>RES_hhdet_fech!O52/RES_summary!O$19</f>
        <v>17.782987656873463</v>
      </c>
      <c r="P52" s="182">
        <f>RES_hhdet_fech!P52/RES_summary!P$19</f>
        <v>17.26672325308569</v>
      </c>
      <c r="Q52" s="182">
        <f>RES_hhdet_fech!Q52/RES_summary!Q$19</f>
        <v>16.737490229879544</v>
      </c>
    </row>
    <row r="53" spans="1:17" ht="12" customHeight="1" x14ac:dyDescent="0.3">
      <c r="A53" s="147" t="s">
        <v>59</v>
      </c>
      <c r="B53" s="181">
        <f>RES_hhdet_fech!B53/RES_summary!B$19</f>
        <v>6.5513253874847432</v>
      </c>
      <c r="C53" s="181">
        <f>RES_hhdet_fech!C53/RES_summary!C$19</f>
        <v>6.3970534542266044</v>
      </c>
      <c r="D53" s="181">
        <f>RES_hhdet_fech!D53/RES_summary!D$19</f>
        <v>6.2836002690484847</v>
      </c>
      <c r="E53" s="181">
        <f>RES_hhdet_fech!E53/RES_summary!E$19</f>
        <v>6.1230999036029878</v>
      </c>
      <c r="F53" s="181">
        <f>RES_hhdet_fech!F53/RES_summary!F$19</f>
        <v>6.2941694040381186</v>
      </c>
      <c r="G53" s="181">
        <f>RES_hhdet_fech!G53/RES_summary!G$19</f>
        <v>6.1099044806197771</v>
      </c>
      <c r="H53" s="181">
        <f>RES_hhdet_fech!H53/RES_summary!H$19</f>
        <v>6.0228982006918939</v>
      </c>
      <c r="I53" s="181">
        <f>RES_hhdet_fech!I53/RES_summary!I$19</f>
        <v>6.2557732745567538</v>
      </c>
      <c r="J53" s="181">
        <f>RES_hhdet_fech!J53/RES_summary!J$19</f>
        <v>6.0929345902272978</v>
      </c>
      <c r="K53" s="181">
        <f>RES_hhdet_fech!K53/RES_summary!K$19</f>
        <v>6.1448593466520576</v>
      </c>
      <c r="L53" s="181">
        <f>RES_hhdet_fech!L53/RES_summary!L$19</f>
        <v>6.2641132955342806</v>
      </c>
      <c r="M53" s="181">
        <f>RES_hhdet_fech!M53/RES_summary!M$19</f>
        <v>6.0284166470961562</v>
      </c>
      <c r="N53" s="181">
        <f>RES_hhdet_fech!N53/RES_summary!N$19</f>
        <v>5.998864628201459</v>
      </c>
      <c r="O53" s="181">
        <f>RES_hhdet_fech!O53/RES_summary!O$19</f>
        <v>5.8118509869842994</v>
      </c>
      <c r="P53" s="181">
        <f>RES_hhdet_fech!P53/RES_summary!P$19</f>
        <v>5.8914605974727152</v>
      </c>
      <c r="Q53" s="181">
        <f>RES_hhdet_fech!Q53/RES_summary!Q$19</f>
        <v>5.9004427254779719</v>
      </c>
    </row>
    <row r="54" spans="1:17" ht="12" customHeight="1" x14ac:dyDescent="0.3">
      <c r="A54" s="163" t="s">
        <v>142</v>
      </c>
      <c r="B54" s="180">
        <f>RES_hhdet_fech!B54/RES_summary!B$19</f>
        <v>26.285391322145369</v>
      </c>
      <c r="C54" s="180">
        <f>RES_hhdet_fech!C54/RES_summary!C$19</f>
        <v>26.608595785496487</v>
      </c>
      <c r="D54" s="180">
        <f>RES_hhdet_fech!D54/RES_summary!D$19</f>
        <v>26.841280107775859</v>
      </c>
      <c r="E54" s="180">
        <f>RES_hhdet_fech!E54/RES_summary!E$19</f>
        <v>27.155804128057195</v>
      </c>
      <c r="F54" s="180">
        <f>RES_hhdet_fech!F54/RES_summary!F$19</f>
        <v>27.315751622322647</v>
      </c>
      <c r="G54" s="180">
        <f>RES_hhdet_fech!G54/RES_summary!G$19</f>
        <v>26.432463789606725</v>
      </c>
      <c r="H54" s="180">
        <f>RES_hhdet_fech!H54/RES_summary!H$19</f>
        <v>26.577099673928497</v>
      </c>
      <c r="I54" s="180">
        <f>RES_hhdet_fech!I54/RES_summary!I$19</f>
        <v>25.29448324261028</v>
      </c>
      <c r="J54" s="180">
        <f>RES_hhdet_fech!J54/RES_summary!J$19</f>
        <v>25.898502598351822</v>
      </c>
      <c r="K54" s="180">
        <f>RES_hhdet_fech!K54/RES_summary!K$19</f>
        <v>24.608371047299865</v>
      </c>
      <c r="L54" s="180">
        <f>RES_hhdet_fech!L54/RES_summary!L$19</f>
        <v>25.693523719571573</v>
      </c>
      <c r="M54" s="180">
        <f>RES_hhdet_fech!M54/RES_summary!M$19</f>
        <v>24.401166768047037</v>
      </c>
      <c r="N54" s="180">
        <f>RES_hhdet_fech!N54/RES_summary!N$19</f>
        <v>26.462060251430213</v>
      </c>
      <c r="O54" s="180">
        <f>RES_hhdet_fech!O54/RES_summary!O$19</f>
        <v>26.635708184595973</v>
      </c>
      <c r="P54" s="180">
        <f>RES_hhdet_fech!P54/RES_summary!P$19</f>
        <v>24.898189190918377</v>
      </c>
      <c r="Q54" s="180">
        <f>RES_hhdet_fech!Q54/RES_summary!Q$19</f>
        <v>25.467274495853943</v>
      </c>
    </row>
    <row r="55" spans="1:17" ht="12" customHeight="1" x14ac:dyDescent="0.3">
      <c r="A55" s="161" t="s">
        <v>141</v>
      </c>
      <c r="B55" s="179">
        <f>RES_hhdet_fech!B55/RES_summary!B$19</f>
        <v>18.368218556716929</v>
      </c>
      <c r="C55" s="179">
        <f>RES_hhdet_fech!C55/RES_summary!C$19</f>
        <v>18.3781709678405</v>
      </c>
      <c r="D55" s="179">
        <f>RES_hhdet_fech!D55/RES_summary!D$19</f>
        <v>19.00453075477062</v>
      </c>
      <c r="E55" s="179">
        <f>RES_hhdet_fech!E55/RES_summary!E$19</f>
        <v>19.567386661193122</v>
      </c>
      <c r="F55" s="179">
        <f>RES_hhdet_fech!F55/RES_summary!F$19</f>
        <v>19.320555256488436</v>
      </c>
      <c r="G55" s="179">
        <f>RES_hhdet_fech!G55/RES_summary!G$19</f>
        <v>19.697555018114734</v>
      </c>
      <c r="H55" s="179">
        <f>RES_hhdet_fech!H55/RES_summary!H$19</f>
        <v>19.563926528499234</v>
      </c>
      <c r="I55" s="179">
        <f>RES_hhdet_fech!I55/RES_summary!I$19</f>
        <v>19.41616080693813</v>
      </c>
      <c r="J55" s="179">
        <f>RES_hhdet_fech!J55/RES_summary!J$19</f>
        <v>19.330084108565355</v>
      </c>
      <c r="K55" s="179">
        <f>RES_hhdet_fech!K55/RES_summary!K$19</f>
        <v>19.483301158222524</v>
      </c>
      <c r="L55" s="179">
        <f>RES_hhdet_fech!L55/RES_summary!L$19</f>
        <v>19.625144421880329</v>
      </c>
      <c r="M55" s="179">
        <f>RES_hhdet_fech!M55/RES_summary!M$19</f>
        <v>19.563619487267097</v>
      </c>
      <c r="N55" s="179">
        <f>RES_hhdet_fech!N55/RES_summary!N$19</f>
        <v>20.101777725449971</v>
      </c>
      <c r="O55" s="179">
        <f>RES_hhdet_fech!O55/RES_summary!O$19</f>
        <v>20.133955130734002</v>
      </c>
      <c r="P55" s="179">
        <f>RES_hhdet_fech!P55/RES_summary!P$19</f>
        <v>19.648569313041676</v>
      </c>
      <c r="Q55" s="179">
        <f>RES_hhdet_fech!Q55/RES_summary!Q$19</f>
        <v>19.779826487174169</v>
      </c>
    </row>
    <row r="56" spans="1:17" ht="12" customHeight="1" x14ac:dyDescent="0.3">
      <c r="A56" s="148" t="s">
        <v>60</v>
      </c>
      <c r="B56" s="177">
        <f>RES_hhdet_fech!B56/RES_summary!B$19</f>
        <v>8.3628047591322918</v>
      </c>
      <c r="C56" s="177">
        <f>RES_hhdet_fech!C56/RES_summary!C$19</f>
        <v>8.5584113560852497</v>
      </c>
      <c r="D56" s="177">
        <f>RES_hhdet_fech!D56/RES_summary!D$19</f>
        <v>9.4156438661674038</v>
      </c>
      <c r="E56" s="177">
        <f>RES_hhdet_fech!E56/RES_summary!E$19</f>
        <v>10.372362883434949</v>
      </c>
      <c r="F56" s="177">
        <f>RES_hhdet_fech!F56/RES_summary!F$19</f>
        <v>9.5670566269194701</v>
      </c>
      <c r="G56" s="177">
        <f>RES_hhdet_fech!G56/RES_summary!G$19</f>
        <v>10.679428961854567</v>
      </c>
      <c r="H56" s="177">
        <f>RES_hhdet_fech!H56/RES_summary!H$19</f>
        <v>10.131291844432452</v>
      </c>
      <c r="I56" s="177">
        <f>RES_hhdet_fech!I56/RES_summary!I$19</f>
        <v>10.177490477920538</v>
      </c>
      <c r="J56" s="177">
        <f>RES_hhdet_fech!J56/RES_summary!J$19</f>
        <v>8.9613164292437393</v>
      </c>
      <c r="K56" s="177">
        <f>RES_hhdet_fech!K56/RES_summary!K$19</f>
        <v>9.5471720694144757</v>
      </c>
      <c r="L56" s="177">
        <f>RES_hhdet_fech!L56/RES_summary!L$19</f>
        <v>9.8570424009995321</v>
      </c>
      <c r="M56" s="177">
        <f>RES_hhdet_fech!M56/RES_summary!M$19</f>
        <v>9.9826643823351731</v>
      </c>
      <c r="N56" s="177">
        <f>RES_hhdet_fech!N56/RES_summary!N$19</f>
        <v>10.522643922810378</v>
      </c>
      <c r="O56" s="177">
        <f>RES_hhdet_fech!O56/RES_summary!O$19</f>
        <v>10.73622839335369</v>
      </c>
      <c r="P56" s="177">
        <f>RES_hhdet_fech!P56/RES_summary!P$19</f>
        <v>9.8305754506846892</v>
      </c>
      <c r="Q56" s="177">
        <f>RES_hhdet_fech!Q56/RES_summary!Q$19</f>
        <v>9.7611623518872968</v>
      </c>
    </row>
    <row r="57" spans="1:17" ht="12" customHeight="1" x14ac:dyDescent="0.3">
      <c r="A57" s="148" t="s">
        <v>59</v>
      </c>
      <c r="B57" s="177">
        <f>RES_hhdet_fech!B57/RES_summary!B$19</f>
        <v>10.005413797584636</v>
      </c>
      <c r="C57" s="177">
        <f>RES_hhdet_fech!C57/RES_summary!C$19</f>
        <v>9.8197596117552521</v>
      </c>
      <c r="D57" s="177">
        <f>RES_hhdet_fech!D57/RES_summary!D$19</f>
        <v>9.5888868886032093</v>
      </c>
      <c r="E57" s="177">
        <f>RES_hhdet_fech!E57/RES_summary!E$19</f>
        <v>9.1950237777581734</v>
      </c>
      <c r="F57" s="177">
        <f>RES_hhdet_fech!F57/RES_summary!F$19</f>
        <v>9.753498629568961</v>
      </c>
      <c r="G57" s="177">
        <f>RES_hhdet_fech!G57/RES_summary!G$19</f>
        <v>9.0181260562601686</v>
      </c>
      <c r="H57" s="177">
        <f>RES_hhdet_fech!H57/RES_summary!H$19</f>
        <v>9.4326346840667785</v>
      </c>
      <c r="I57" s="177">
        <f>RES_hhdet_fech!I57/RES_summary!I$19</f>
        <v>9.2386703290175927</v>
      </c>
      <c r="J57" s="177">
        <f>RES_hhdet_fech!J57/RES_summary!J$19</f>
        <v>10.368767679321618</v>
      </c>
      <c r="K57" s="177">
        <f>RES_hhdet_fech!K57/RES_summary!K$19</f>
        <v>9.93612908880805</v>
      </c>
      <c r="L57" s="177">
        <f>RES_hhdet_fech!L57/RES_summary!L$19</f>
        <v>9.7681020208807929</v>
      </c>
      <c r="M57" s="177">
        <f>RES_hhdet_fech!M57/RES_summary!M$19</f>
        <v>9.5809551049319293</v>
      </c>
      <c r="N57" s="177">
        <f>RES_hhdet_fech!N57/RES_summary!N$19</f>
        <v>9.5791338026395927</v>
      </c>
      <c r="O57" s="177">
        <f>RES_hhdet_fech!O57/RES_summary!O$19</f>
        <v>9.3977267373803137</v>
      </c>
      <c r="P57" s="177">
        <f>RES_hhdet_fech!P57/RES_summary!P$19</f>
        <v>9.8179938623569871</v>
      </c>
      <c r="Q57" s="177">
        <f>RES_hhdet_fech!Q57/RES_summary!Q$19</f>
        <v>10.018664135286871</v>
      </c>
    </row>
    <row r="58" spans="1:17" ht="12" customHeight="1" x14ac:dyDescent="0.3">
      <c r="A58" s="158" t="s">
        <v>62</v>
      </c>
      <c r="B58" s="178">
        <f>RES_hhdet_fech!B58/RES_summary!B$19</f>
        <v>12.246828548915998</v>
      </c>
      <c r="C58" s="178">
        <f>RES_hhdet_fech!C58/RES_summary!C$19</f>
        <v>12.146656171905429</v>
      </c>
      <c r="D58" s="178">
        <f>RES_hhdet_fech!D58/RES_summary!D$19</f>
        <v>12.1213110782817</v>
      </c>
      <c r="E58" s="178">
        <f>RES_hhdet_fech!E58/RES_summary!E$19</f>
        <v>12.166210182284324</v>
      </c>
      <c r="F58" s="178">
        <f>RES_hhdet_fech!F58/RES_summary!F$19</f>
        <v>12.287880027906969</v>
      </c>
      <c r="G58" s="178">
        <f>RES_hhdet_fech!G58/RES_summary!G$19</f>
        <v>12.129365388932548</v>
      </c>
      <c r="H58" s="178">
        <f>RES_hhdet_fech!H58/RES_summary!H$19</f>
        <v>11.913103187894365</v>
      </c>
      <c r="I58" s="178">
        <f>RES_hhdet_fech!I58/RES_summary!I$19</f>
        <v>11.565833609915909</v>
      </c>
      <c r="J58" s="178">
        <f>RES_hhdet_fech!J58/RES_summary!J$19</f>
        <v>11.663533889375138</v>
      </c>
      <c r="K58" s="178">
        <f>RES_hhdet_fech!K58/RES_summary!K$19</f>
        <v>11.365004691731935</v>
      </c>
      <c r="L58" s="178">
        <f>RES_hhdet_fech!L58/RES_summary!L$19</f>
        <v>11.641334377110185</v>
      </c>
      <c r="M58" s="178">
        <f>RES_hhdet_fech!M58/RES_summary!M$19</f>
        <v>11.274315583774337</v>
      </c>
      <c r="N58" s="178">
        <f>RES_hhdet_fech!N58/RES_summary!N$19</f>
        <v>11.408641545801723</v>
      </c>
      <c r="O58" s="178">
        <f>RES_hhdet_fech!O58/RES_summary!O$19</f>
        <v>11.499003889714043</v>
      </c>
      <c r="P58" s="178">
        <f>RES_hhdet_fech!P58/RES_summary!P$19</f>
        <v>11.036154764729464</v>
      </c>
      <c r="Q58" s="178">
        <f>RES_hhdet_fech!Q58/RES_summary!Q$19</f>
        <v>11.08983421853806</v>
      </c>
    </row>
    <row r="59" spans="1:17" ht="12" customHeight="1" x14ac:dyDescent="0.3">
      <c r="A59" s="23" t="s">
        <v>57</v>
      </c>
      <c r="B59" s="177">
        <f>RES_hhdet_fech!B59/RES_summary!B$19</f>
        <v>17.7324355530804</v>
      </c>
      <c r="C59" s="177">
        <f>RES_hhdet_fech!C59/RES_summary!C$19</f>
        <v>17.309960651167234</v>
      </c>
      <c r="D59" s="177">
        <f>RES_hhdet_fech!D59/RES_summary!D$19</f>
        <v>17.421089314252104</v>
      </c>
      <c r="E59" s="177">
        <f>RES_hhdet_fech!E59/RES_summary!E$19</f>
        <v>17.673982428722375</v>
      </c>
      <c r="F59" s="177">
        <f>RES_hhdet_fech!F59/RES_summary!F$19</f>
        <v>17.22093069714353</v>
      </c>
      <c r="G59" s="177">
        <f>RES_hhdet_fech!G59/RES_summary!G$19</f>
        <v>17.987442329724256</v>
      </c>
      <c r="H59" s="177">
        <f>RES_hhdet_fech!H59/RES_summary!H$19</f>
        <v>16.922552173586997</v>
      </c>
      <c r="I59" s="177">
        <f>RES_hhdet_fech!I59/RES_summary!I$19</f>
        <v>17.713827778954194</v>
      </c>
      <c r="J59" s="177">
        <f>RES_hhdet_fech!J59/RES_summary!J$19</f>
        <v>16.754125148749232</v>
      </c>
      <c r="K59" s="177">
        <f>RES_hhdet_fech!K59/RES_summary!K$19</f>
        <v>16.675424640906868</v>
      </c>
      <c r="L59" s="177">
        <f>RES_hhdet_fech!L59/RES_summary!L$19</f>
        <v>16.636640454309955</v>
      </c>
      <c r="M59" s="177">
        <f>RES_hhdet_fech!M59/RES_summary!M$19</f>
        <v>16.337799623611399</v>
      </c>
      <c r="N59" s="177">
        <f>RES_hhdet_fech!N59/RES_summary!N$19</f>
        <v>15.87361009508705</v>
      </c>
      <c r="O59" s="177">
        <f>RES_hhdet_fech!O59/RES_summary!O$19</f>
        <v>15.442074159210296</v>
      </c>
      <c r="P59" s="177">
        <f>RES_hhdet_fech!P59/RES_summary!P$19</f>
        <v>15.415760332104098</v>
      </c>
      <c r="Q59" s="177">
        <f>RES_hhdet_fech!Q59/RES_summary!Q$19</f>
        <v>15.306791688808557</v>
      </c>
    </row>
    <row r="60" spans="1:17" ht="12" customHeight="1" x14ac:dyDescent="0.3">
      <c r="A60" s="29" t="s">
        <v>140</v>
      </c>
      <c r="B60" s="176">
        <f>RES_hhdet_fech!B60/RES_summary!B$19</f>
        <v>10.293443905748321</v>
      </c>
      <c r="C60" s="176">
        <f>RES_hhdet_fech!C60/RES_summary!C$19</f>
        <v>10.365973098025721</v>
      </c>
      <c r="D60" s="176">
        <f>RES_hhdet_fech!D60/RES_summary!D$19</f>
        <v>10.498194466865584</v>
      </c>
      <c r="E60" s="176">
        <f>RES_hhdet_fech!E60/RES_summary!E$19</f>
        <v>10.636025688643327</v>
      </c>
      <c r="F60" s="176">
        <f>RES_hhdet_fech!F60/RES_summary!F$19</f>
        <v>10.690390560928053</v>
      </c>
      <c r="G60" s="176">
        <f>RES_hhdet_fech!G60/RES_summary!G$19</f>
        <v>10.440077283968765</v>
      </c>
      <c r="H60" s="176">
        <f>RES_hhdet_fech!H60/RES_summary!H$19</f>
        <v>10.579252900972104</v>
      </c>
      <c r="I60" s="176">
        <f>RES_hhdet_fech!I60/RES_summary!I$19</f>
        <v>10.363740307458057</v>
      </c>
      <c r="J60" s="176">
        <f>RES_hhdet_fech!J60/RES_summary!J$19</f>
        <v>10.380467080465664</v>
      </c>
      <c r="K60" s="176">
        <f>RES_hhdet_fech!K60/RES_summary!K$19</f>
        <v>10.199385179891555</v>
      </c>
      <c r="L60" s="176">
        <f>RES_hhdet_fech!L60/RES_summary!L$19</f>
        <v>10.455247747899367</v>
      </c>
      <c r="M60" s="176">
        <f>RES_hhdet_fech!M60/RES_summary!M$19</f>
        <v>10.123791014112692</v>
      </c>
      <c r="N60" s="176">
        <f>RES_hhdet_fech!N60/RES_summary!N$19</f>
        <v>10.446563274719043</v>
      </c>
      <c r="O60" s="176">
        <f>RES_hhdet_fech!O60/RES_summary!O$19</f>
        <v>10.495823954027589</v>
      </c>
      <c r="P60" s="176">
        <f>RES_hhdet_fech!P60/RES_summary!P$19</f>
        <v>10.043722947554208</v>
      </c>
      <c r="Q60" s="176">
        <f>RES_hhdet_fech!Q60/RES_summary!Q$19</f>
        <v>10.198321962706817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84">
        <f>RES_hhdet_fech!B62/RES_summary!B$19</f>
        <v>184.43876086108716</v>
      </c>
      <c r="C62" s="184">
        <f>RES_hhdet_fech!C62/RES_summary!C$19</f>
        <v>190.44709474414384</v>
      </c>
      <c r="D62" s="184">
        <f>RES_hhdet_fech!D62/RES_summary!D$19</f>
        <v>184.16740416852193</v>
      </c>
      <c r="E62" s="184">
        <f>RES_hhdet_fech!E62/RES_summary!E$19</f>
        <v>186.29462512548784</v>
      </c>
      <c r="F62" s="184">
        <f>RES_hhdet_fech!F62/RES_summary!F$19</f>
        <v>184.92245582670839</v>
      </c>
      <c r="G62" s="184">
        <f>RES_hhdet_fech!G62/RES_summary!G$19</f>
        <v>180.0238285711344</v>
      </c>
      <c r="H62" s="184">
        <f>RES_hhdet_fech!H62/RES_summary!H$19</f>
        <v>173.30127780905659</v>
      </c>
      <c r="I62" s="184">
        <f>RES_hhdet_fech!I62/RES_summary!I$19</f>
        <v>160.84627103554035</v>
      </c>
      <c r="J62" s="184">
        <f>RES_hhdet_fech!J62/RES_summary!J$19</f>
        <v>162.76815254717019</v>
      </c>
      <c r="K62" s="184">
        <f>RES_hhdet_fech!K62/RES_summary!K$19</f>
        <v>158.90703807553535</v>
      </c>
      <c r="L62" s="184">
        <f>RES_hhdet_fech!L62/RES_summary!L$19</f>
        <v>172.00999908432678</v>
      </c>
      <c r="M62" s="184">
        <f>RES_hhdet_fech!M62/RES_summary!M$19</f>
        <v>144.73931640484315</v>
      </c>
      <c r="N62" s="184">
        <f>RES_hhdet_fech!N62/RES_summary!N$19</f>
        <v>151.98033727265511</v>
      </c>
      <c r="O62" s="184">
        <f>RES_hhdet_fech!O62/RES_summary!O$19</f>
        <v>154.88676427001721</v>
      </c>
      <c r="P62" s="184">
        <f>RES_hhdet_fech!P62/RES_summary!P$19</f>
        <v>128.76160989149108</v>
      </c>
      <c r="Q62" s="184">
        <f>RES_hhdet_fech!Q62/RES_summary!Q$19</f>
        <v>135.8351367509427</v>
      </c>
    </row>
    <row r="63" spans="1:17" ht="12.9" customHeight="1" x14ac:dyDescent="0.3">
      <c r="A63" s="158" t="s">
        <v>65</v>
      </c>
      <c r="B63" s="178">
        <f>RES_hhdet_fech!B63/RES_summary!B$19</f>
        <v>139.61222454263958</v>
      </c>
      <c r="C63" s="178">
        <f>RES_hhdet_fech!C63/RES_summary!C$19</f>
        <v>145.82088429247059</v>
      </c>
      <c r="D63" s="178">
        <f>RES_hhdet_fech!D63/RES_summary!D$19</f>
        <v>139.59631709547403</v>
      </c>
      <c r="E63" s="178">
        <f>RES_hhdet_fech!E63/RES_summary!E$19</f>
        <v>141.7269096414775</v>
      </c>
      <c r="F63" s="178">
        <f>RES_hhdet_fech!F63/RES_summary!F$19</f>
        <v>140.52066373423807</v>
      </c>
      <c r="G63" s="178">
        <f>RES_hhdet_fech!G63/RES_summary!G$19</f>
        <v>135.92817760987873</v>
      </c>
      <c r="H63" s="178">
        <f>RES_hhdet_fech!H63/RES_summary!H$19</f>
        <v>129.72411578516747</v>
      </c>
      <c r="I63" s="178">
        <f>RES_hhdet_fech!I63/RES_summary!I$19</f>
        <v>117.68253941806709</v>
      </c>
      <c r="J63" s="178">
        <f>RES_hhdet_fech!J63/RES_summary!J$19</f>
        <v>120.50227460753047</v>
      </c>
      <c r="K63" s="178">
        <f>RES_hhdet_fech!K63/RES_summary!K$19</f>
        <v>116.95486054967296</v>
      </c>
      <c r="L63" s="178">
        <f>RES_hhdet_fech!L63/RES_summary!L$19</f>
        <v>129.8878847462928</v>
      </c>
      <c r="M63" s="178">
        <f>RES_hhdet_fech!M63/RES_summary!M$19</f>
        <v>103.37948488821299</v>
      </c>
      <c r="N63" s="178">
        <f>RES_hhdet_fech!N63/RES_summary!N$19</f>
        <v>110.48925616292428</v>
      </c>
      <c r="O63" s="178">
        <f>RES_hhdet_fech!O63/RES_summary!O$19</f>
        <v>113.76079222224054</v>
      </c>
      <c r="P63" s="178">
        <f>RES_hhdet_fech!P63/RES_summary!P$19</f>
        <v>88.308657239728021</v>
      </c>
      <c r="Q63" s="178">
        <f>RES_hhdet_fech!Q63/RES_summary!Q$19</f>
        <v>95.703873266637714</v>
      </c>
    </row>
    <row r="64" spans="1:17" ht="12" customHeight="1" x14ac:dyDescent="0.3">
      <c r="A64" s="23" t="s">
        <v>161</v>
      </c>
      <c r="B64" s="177">
        <f>RES_hhdet_fech!B64/RES_summary!B$19</f>
        <v>137.47166647388775</v>
      </c>
      <c r="C64" s="177">
        <f>RES_hhdet_fech!C64/RES_summary!C$19</f>
        <v>143.5993707010997</v>
      </c>
      <c r="D64" s="177">
        <f>RES_hhdet_fech!D64/RES_summary!D$19</f>
        <v>137.41025592273388</v>
      </c>
      <c r="E64" s="177">
        <f>RES_hhdet_fech!E64/RES_summary!E$19</f>
        <v>139.13460053250216</v>
      </c>
      <c r="F64" s="177">
        <f>RES_hhdet_fech!F64/RES_summary!F$19</f>
        <v>137.96329472375339</v>
      </c>
      <c r="G64" s="177">
        <f>RES_hhdet_fech!G64/RES_summary!G$19</f>
        <v>133.44864253559442</v>
      </c>
      <c r="H64" s="177">
        <f>RES_hhdet_fech!H64/RES_summary!H$19</f>
        <v>127.36867515672456</v>
      </c>
      <c r="I64" s="177">
        <f>RES_hhdet_fech!I64/RES_summary!I$19</f>
        <v>115.38953543200836</v>
      </c>
      <c r="J64" s="177">
        <f>RES_hhdet_fech!J64/RES_summary!J$19</f>
        <v>118.62471035291917</v>
      </c>
      <c r="K64" s="177">
        <f>RES_hhdet_fech!K64/RES_summary!K$19</f>
        <v>115.08502787182779</v>
      </c>
      <c r="L64" s="177">
        <f>RES_hhdet_fech!L64/RES_summary!L$19</f>
        <v>127.81540861355052</v>
      </c>
      <c r="M64" s="177">
        <f>RES_hhdet_fech!M64/RES_summary!M$19</f>
        <v>101.43721098291037</v>
      </c>
      <c r="N64" s="177">
        <f>RES_hhdet_fech!N64/RES_summary!N$19</f>
        <v>108.41789914738226</v>
      </c>
      <c r="O64" s="177">
        <f>RES_hhdet_fech!O64/RES_summary!O$19</f>
        <v>111.60541820575168</v>
      </c>
      <c r="P64" s="177">
        <f>RES_hhdet_fech!P64/RES_summary!P$19</f>
        <v>86.507718314765967</v>
      </c>
      <c r="Q64" s="177">
        <f>RES_hhdet_fech!Q64/RES_summary!Q$19</f>
        <v>93.575377298005193</v>
      </c>
    </row>
    <row r="65" spans="1:17" ht="12" customHeight="1" x14ac:dyDescent="0.3">
      <c r="A65" s="23" t="s">
        <v>60</v>
      </c>
      <c r="B65" s="177">
        <f>RES_hhdet_fech!B65/RES_summary!B$19</f>
        <v>2.1405580687518153</v>
      </c>
      <c r="C65" s="177">
        <f>RES_hhdet_fech!C65/RES_summary!C$19</f>
        <v>2.2215135913708992</v>
      </c>
      <c r="D65" s="177">
        <f>RES_hhdet_fech!D65/RES_summary!D$19</f>
        <v>2.1860611727401631</v>
      </c>
      <c r="E65" s="177">
        <f>RES_hhdet_fech!E65/RES_summary!E$19</f>
        <v>2.5923091089753272</v>
      </c>
      <c r="F65" s="177">
        <f>RES_hhdet_fech!F65/RES_summary!F$19</f>
        <v>2.5573690104846682</v>
      </c>
      <c r="G65" s="177">
        <f>RES_hhdet_fech!G65/RES_summary!G$19</f>
        <v>2.479535074284307</v>
      </c>
      <c r="H65" s="177">
        <f>RES_hhdet_fech!H65/RES_summary!H$19</f>
        <v>2.355440628442897</v>
      </c>
      <c r="I65" s="177">
        <f>RES_hhdet_fech!I65/RES_summary!I$19</f>
        <v>2.2930039860587335</v>
      </c>
      <c r="J65" s="177">
        <f>RES_hhdet_fech!J65/RES_summary!J$19</f>
        <v>1.8775642546113076</v>
      </c>
      <c r="K65" s="177">
        <f>RES_hhdet_fech!K65/RES_summary!K$19</f>
        <v>1.8698326778451746</v>
      </c>
      <c r="L65" s="177">
        <f>RES_hhdet_fech!L65/RES_summary!L$19</f>
        <v>2.0724761327422656</v>
      </c>
      <c r="M65" s="177">
        <f>RES_hhdet_fech!M65/RES_summary!M$19</f>
        <v>1.9422739053026215</v>
      </c>
      <c r="N65" s="177">
        <f>RES_hhdet_fech!N65/RES_summary!N$19</f>
        <v>2.071357015542016</v>
      </c>
      <c r="O65" s="177">
        <f>RES_hhdet_fech!O65/RES_summary!O$19</f>
        <v>2.1553740164888602</v>
      </c>
      <c r="P65" s="177">
        <f>RES_hhdet_fech!P65/RES_summary!P$19</f>
        <v>1.8009389249620471</v>
      </c>
      <c r="Q65" s="177">
        <f>RES_hhdet_fech!Q65/RES_summary!Q$19</f>
        <v>2.1284959686325173</v>
      </c>
    </row>
    <row r="66" spans="1:17" ht="12.9" customHeight="1" x14ac:dyDescent="0.3">
      <c r="A66" s="158" t="s">
        <v>112</v>
      </c>
      <c r="B66" s="178">
        <f>RES_hhdet_fech!B66/RES_summary!B$19</f>
        <v>0.40843286946919555</v>
      </c>
      <c r="C66" s="178">
        <f>RES_hhdet_fech!C66/RES_summary!C$19</f>
        <v>0.42521874129710735</v>
      </c>
      <c r="D66" s="178">
        <f>RES_hhdet_fech!D66/RES_summary!D$19</f>
        <v>0.4315854804588663</v>
      </c>
      <c r="E66" s="178">
        <f>RES_hhdet_fech!E66/RES_summary!E$19</f>
        <v>0.45933300614719003</v>
      </c>
      <c r="F66" s="178">
        <f>RES_hhdet_fech!F66/RES_summary!F$19</f>
        <v>0.47609235546480699</v>
      </c>
      <c r="G66" s="178">
        <f>RES_hhdet_fech!G66/RES_summary!G$19</f>
        <v>0.50225594427737386</v>
      </c>
      <c r="H66" s="178">
        <f>RES_hhdet_fech!H66/RES_summary!H$19</f>
        <v>0.52172929407752999</v>
      </c>
      <c r="I66" s="178">
        <f>RES_hhdet_fech!I66/RES_summary!I$19</f>
        <v>0.5316625544137078</v>
      </c>
      <c r="J66" s="178">
        <f>RES_hhdet_fech!J66/RES_summary!J$19</f>
        <v>0.56242789875794108</v>
      </c>
      <c r="K66" s="178">
        <f>RES_hhdet_fech!K66/RES_summary!K$19</f>
        <v>0.58437312885994408</v>
      </c>
      <c r="L66" s="178">
        <f>RES_hhdet_fech!L66/RES_summary!L$19</f>
        <v>0.62241768835646993</v>
      </c>
      <c r="M66" s="178">
        <f>RES_hhdet_fech!M66/RES_summary!M$19</f>
        <v>0.68647055842418359</v>
      </c>
      <c r="N66" s="178">
        <f>RES_hhdet_fech!N66/RES_summary!N$19</f>
        <v>0.74668401437138632</v>
      </c>
      <c r="O66" s="178">
        <f>RES_hhdet_fech!O66/RES_summary!O$19</f>
        <v>0.76086115960565215</v>
      </c>
      <c r="P66" s="178">
        <f>RES_hhdet_fech!P66/RES_summary!P$19</f>
        <v>0.78040411838440649</v>
      </c>
      <c r="Q66" s="178">
        <f>RES_hhdet_fech!Q66/RES_summary!Q$19</f>
        <v>0.7904447910887713</v>
      </c>
    </row>
    <row r="67" spans="1:17" ht="12" customHeight="1" x14ac:dyDescent="0.3">
      <c r="A67" s="23" t="s">
        <v>60</v>
      </c>
      <c r="B67" s="177">
        <f>RES_hhdet_fech!B67/RES_summary!B$19</f>
        <v>0.40843286946919555</v>
      </c>
      <c r="C67" s="177">
        <f>RES_hhdet_fech!C67/RES_summary!C$19</f>
        <v>0.42521874129710735</v>
      </c>
      <c r="D67" s="177">
        <f>RES_hhdet_fech!D67/RES_summary!D$19</f>
        <v>0.4315854804588663</v>
      </c>
      <c r="E67" s="177">
        <f>RES_hhdet_fech!E67/RES_summary!E$19</f>
        <v>0.45933300614719003</v>
      </c>
      <c r="F67" s="177">
        <f>RES_hhdet_fech!F67/RES_summary!F$19</f>
        <v>0.47609235546480699</v>
      </c>
      <c r="G67" s="177">
        <f>RES_hhdet_fech!G67/RES_summary!G$19</f>
        <v>0.50225594427737386</v>
      </c>
      <c r="H67" s="177">
        <f>RES_hhdet_fech!H67/RES_summary!H$19</f>
        <v>0.52172929407752999</v>
      </c>
      <c r="I67" s="177">
        <f>RES_hhdet_fech!I67/RES_summary!I$19</f>
        <v>0.5316625544137078</v>
      </c>
      <c r="J67" s="177">
        <f>RES_hhdet_fech!J67/RES_summary!J$19</f>
        <v>0.56242789875794108</v>
      </c>
      <c r="K67" s="177">
        <f>RES_hhdet_fech!K67/RES_summary!K$19</f>
        <v>0.58437312885994408</v>
      </c>
      <c r="L67" s="177">
        <f>RES_hhdet_fech!L67/RES_summary!L$19</f>
        <v>0.62241768835646993</v>
      </c>
      <c r="M67" s="177">
        <f>RES_hhdet_fech!M67/RES_summary!M$19</f>
        <v>0.68647055842418359</v>
      </c>
      <c r="N67" s="177">
        <f>RES_hhdet_fech!N67/RES_summary!N$19</f>
        <v>0.74668401437138632</v>
      </c>
      <c r="O67" s="177">
        <f>RES_hhdet_fech!O67/RES_summary!O$19</f>
        <v>0.76086115960565215</v>
      </c>
      <c r="P67" s="177">
        <f>RES_hhdet_fech!P67/RES_summary!P$19</f>
        <v>0.78040411838440649</v>
      </c>
      <c r="Q67" s="177">
        <f>RES_hhdet_fech!Q67/RES_summary!Q$19</f>
        <v>0.7904447910887713</v>
      </c>
    </row>
    <row r="68" spans="1:17" ht="12" customHeight="1" x14ac:dyDescent="0.3">
      <c r="A68" s="158" t="s">
        <v>63</v>
      </c>
      <c r="B68" s="178">
        <f>RES_hhdet_fech!B68/RES_summary!B$19</f>
        <v>31.023227803477987</v>
      </c>
      <c r="C68" s="178">
        <f>RES_hhdet_fech!C68/RES_summary!C$19</f>
        <v>30.871412896499898</v>
      </c>
      <c r="D68" s="178">
        <f>RES_hhdet_fech!D68/RES_summary!D$19</f>
        <v>30.587844882880994</v>
      </c>
      <c r="E68" s="178">
        <f>RES_hhdet_fech!E68/RES_summary!E$19</f>
        <v>30.483282560912947</v>
      </c>
      <c r="F68" s="178">
        <f>RES_hhdet_fech!F68/RES_summary!F$19</f>
        <v>30.135722945550654</v>
      </c>
      <c r="G68" s="178">
        <f>RES_hhdet_fech!G68/RES_summary!G$19</f>
        <v>29.865610943995801</v>
      </c>
      <c r="H68" s="178">
        <f>RES_hhdet_fech!H68/RES_summary!H$19</f>
        <v>29.341259622822182</v>
      </c>
      <c r="I68" s="178">
        <f>RES_hhdet_fech!I68/RES_summary!I$19</f>
        <v>28.8410682756071</v>
      </c>
      <c r="J68" s="178">
        <f>RES_hhdet_fech!J68/RES_summary!J$19</f>
        <v>28.296856260284496</v>
      </c>
      <c r="K68" s="178">
        <f>RES_hhdet_fech!K68/RES_summary!K$19</f>
        <v>27.90803224263211</v>
      </c>
      <c r="L68" s="178">
        <f>RES_hhdet_fech!L68/RES_summary!L$19</f>
        <v>27.985829094084004</v>
      </c>
      <c r="M68" s="178">
        <f>RES_hhdet_fech!M68/RES_summary!M$19</f>
        <v>27.325559269716713</v>
      </c>
      <c r="N68" s="178">
        <f>RES_hhdet_fech!N68/RES_summary!N$19</f>
        <v>27.392608891707035</v>
      </c>
      <c r="O68" s="178">
        <f>RES_hhdet_fech!O68/RES_summary!O$19</f>
        <v>27.17390253519174</v>
      </c>
      <c r="P68" s="178">
        <f>RES_hhdet_fech!P68/RES_summary!P$19</f>
        <v>26.685677841558622</v>
      </c>
      <c r="Q68" s="178">
        <f>RES_hhdet_fech!Q68/RES_summary!Q$19</f>
        <v>26.294158711101886</v>
      </c>
    </row>
    <row r="69" spans="1:17" ht="12" customHeight="1" x14ac:dyDescent="0.3">
      <c r="A69" s="167" t="s">
        <v>160</v>
      </c>
      <c r="B69" s="183">
        <f>RES_hhdet_fech!B69/RES_summary!B$19</f>
        <v>31.448257618495894</v>
      </c>
      <c r="C69" s="183">
        <f>RES_hhdet_fech!C69/RES_summary!C$19</f>
        <v>31.325588588502345</v>
      </c>
      <c r="D69" s="183">
        <f>RES_hhdet_fech!D69/RES_summary!D$19</f>
        <v>31.008002164983662</v>
      </c>
      <c r="E69" s="183">
        <f>RES_hhdet_fech!E69/RES_summary!E$19</f>
        <v>30.788409970938645</v>
      </c>
      <c r="F69" s="183">
        <f>RES_hhdet_fech!F69/RES_summary!F$19</f>
        <v>30.524539440984871</v>
      </c>
      <c r="G69" s="183">
        <f>RES_hhdet_fech!G69/RES_summary!G$19</f>
        <v>30.26510399775384</v>
      </c>
      <c r="H69" s="183">
        <f>RES_hhdet_fech!H69/RES_summary!H$19</f>
        <v>29.724963129387572</v>
      </c>
      <c r="I69" s="183">
        <f>RES_hhdet_fech!I69/RES_summary!I$19</f>
        <v>29.326325772160533</v>
      </c>
      <c r="J69" s="183">
        <f>RES_hhdet_fech!J69/RES_summary!J$19</f>
        <v>28.959223556488389</v>
      </c>
      <c r="K69" s="183">
        <f>RES_hhdet_fech!K69/RES_summary!K$19</f>
        <v>28.63260408160491</v>
      </c>
      <c r="L69" s="183">
        <f>RES_hhdet_fech!L69/RES_summary!L$19</f>
        <v>28.582945831437868</v>
      </c>
      <c r="M69" s="183">
        <f>RES_hhdet_fech!M69/RES_summary!M$19</f>
        <v>27.975893803295431</v>
      </c>
      <c r="N69" s="183">
        <f>RES_hhdet_fech!N69/RES_summary!N$19</f>
        <v>28.045608138089623</v>
      </c>
      <c r="O69" s="183">
        <f>RES_hhdet_fech!O69/RES_summary!O$19</f>
        <v>27.781040834385472</v>
      </c>
      <c r="P69" s="183">
        <f>RES_hhdet_fech!P69/RES_summary!P$19</f>
        <v>27.342737863880235</v>
      </c>
      <c r="Q69" s="183">
        <f>RES_hhdet_fech!Q69/RES_summary!Q$19</f>
        <v>26.959966881921662</v>
      </c>
    </row>
    <row r="70" spans="1:17" ht="12" customHeight="1" x14ac:dyDescent="0.3">
      <c r="A70" s="167" t="s">
        <v>159</v>
      </c>
      <c r="B70" s="183">
        <f>RES_hhdet_fech!B70/RES_summary!B$19</f>
        <v>26.079868270162333</v>
      </c>
      <c r="C70" s="183">
        <f>RES_hhdet_fech!C70/RES_summary!C$19</f>
        <v>25.828267862151943</v>
      </c>
      <c r="D70" s="183">
        <f>RES_hhdet_fech!D70/RES_summary!D$19</f>
        <v>25.571396990247489</v>
      </c>
      <c r="E70" s="183">
        <f>RES_hhdet_fech!E70/RES_summary!E$19</f>
        <v>25.38423506071376</v>
      </c>
      <c r="F70" s="183">
        <f>RES_hhdet_fech!F70/RES_summary!F$19</f>
        <v>25.455432013142723</v>
      </c>
      <c r="G70" s="183">
        <f>RES_hhdet_fech!G70/RES_summary!G$19</f>
        <v>25.113784886728443</v>
      </c>
      <c r="H70" s="183">
        <f>RES_hhdet_fech!H70/RES_summary!H$19</f>
        <v>24.265045573443079</v>
      </c>
      <c r="I70" s="183">
        <f>RES_hhdet_fech!I70/RES_summary!I$19</f>
        <v>23.415950819627735</v>
      </c>
      <c r="J70" s="183">
        <f>RES_hhdet_fech!J70/RES_summary!J$19</f>
        <v>23.262219540076948</v>
      </c>
      <c r="K70" s="183">
        <f>RES_hhdet_fech!K70/RES_summary!K$19</f>
        <v>23.055002873089375</v>
      </c>
      <c r="L70" s="183">
        <f>RES_hhdet_fech!L70/RES_summary!L$19</f>
        <v>23.370972845143825</v>
      </c>
      <c r="M70" s="183">
        <f>RES_hhdet_fech!M70/RES_summary!M$19</f>
        <v>22.488188370334395</v>
      </c>
      <c r="N70" s="183">
        <f>RES_hhdet_fech!N70/RES_summary!N$19</f>
        <v>22.804092443538249</v>
      </c>
      <c r="O70" s="183">
        <f>RES_hhdet_fech!O70/RES_summary!O$19</f>
        <v>22.885269748383823</v>
      </c>
      <c r="P70" s="183">
        <f>RES_hhdet_fech!P70/RES_summary!P$19</f>
        <v>22.377377405738301</v>
      </c>
      <c r="Q70" s="183">
        <f>RES_hhdet_fech!Q70/RES_summary!Q$19</f>
        <v>22.010620231440956</v>
      </c>
    </row>
    <row r="71" spans="1:17" ht="12" customHeight="1" x14ac:dyDescent="0.3">
      <c r="A71" s="166" t="s">
        <v>109</v>
      </c>
      <c r="B71" s="182">
        <f>RES_hhdet_fech!B71/RES_summary!B$19</f>
        <v>20.095464030394556</v>
      </c>
      <c r="C71" s="182">
        <f>RES_hhdet_fech!C71/RES_summary!C$19</f>
        <v>19.901674308120242</v>
      </c>
      <c r="D71" s="182">
        <f>RES_hhdet_fech!D71/RES_summary!D$19</f>
        <v>19.707481027497717</v>
      </c>
      <c r="E71" s="182">
        <f>RES_hhdet_fech!E71/RES_summary!E$19</f>
        <v>19.579979802124942</v>
      </c>
      <c r="F71" s="182">
        <f>RES_hhdet_fech!F71/RES_summary!F$19</f>
        <v>19.596295808924229</v>
      </c>
      <c r="G71" s="182">
        <f>RES_hhdet_fech!G71/RES_summary!G$19</f>
        <v>19.25803048769394</v>
      </c>
      <c r="H71" s="182">
        <f>RES_hhdet_fech!H71/RES_summary!H$19</f>
        <v>18.279669916761289</v>
      </c>
      <c r="I71" s="182">
        <f>RES_hhdet_fech!I71/RES_summary!I$19</f>
        <v>17.374152612816886</v>
      </c>
      <c r="J71" s="182">
        <f>RES_hhdet_fech!J71/RES_summary!J$19</f>
        <v>17.37704554148009</v>
      </c>
      <c r="K71" s="182">
        <f>RES_hhdet_fech!K71/RES_summary!K$19</f>
        <v>17.151483754667321</v>
      </c>
      <c r="L71" s="182">
        <f>RES_hhdet_fech!L71/RES_summary!L$19</f>
        <v>17.239815369090824</v>
      </c>
      <c r="M71" s="182">
        <f>RES_hhdet_fech!M71/RES_summary!M$19</f>
        <v>16.53267362452986</v>
      </c>
      <c r="N71" s="182">
        <f>RES_hhdet_fech!N71/RES_summary!N$19</f>
        <v>16.841238001901115</v>
      </c>
      <c r="O71" s="182">
        <f>RES_hhdet_fech!O71/RES_summary!O$19</f>
        <v>17.047671174313059</v>
      </c>
      <c r="P71" s="182">
        <f>RES_hhdet_fech!P71/RES_summary!P$19</f>
        <v>16.435798828226559</v>
      </c>
      <c r="Q71" s="182">
        <f>RES_hhdet_fech!Q71/RES_summary!Q$19</f>
        <v>16.163581426954316</v>
      </c>
    </row>
    <row r="72" spans="1:17" ht="12" customHeight="1" x14ac:dyDescent="0.3">
      <c r="A72" s="147" t="s">
        <v>59</v>
      </c>
      <c r="B72" s="181">
        <f>RES_hhdet_fech!B72/RES_summary!B$19</f>
        <v>5.9844042397677786</v>
      </c>
      <c r="C72" s="181">
        <f>RES_hhdet_fech!C72/RES_summary!C$19</f>
        <v>5.9265935540316983</v>
      </c>
      <c r="D72" s="181">
        <f>RES_hhdet_fech!D72/RES_summary!D$19</f>
        <v>5.8639159627497781</v>
      </c>
      <c r="E72" s="181">
        <f>RES_hhdet_fech!E72/RES_summary!E$19</f>
        <v>5.8042552585888183</v>
      </c>
      <c r="F72" s="181">
        <f>RES_hhdet_fech!F72/RES_summary!F$19</f>
        <v>5.8591362042184949</v>
      </c>
      <c r="G72" s="181">
        <f>RES_hhdet_fech!G72/RES_summary!G$19</f>
        <v>5.8557543990345016</v>
      </c>
      <c r="H72" s="181">
        <f>RES_hhdet_fech!H72/RES_summary!H$19</f>
        <v>5.9853756566817884</v>
      </c>
      <c r="I72" s="181">
        <f>RES_hhdet_fech!I72/RES_summary!I$19</f>
        <v>6.0417982068108547</v>
      </c>
      <c r="J72" s="181">
        <f>RES_hhdet_fech!J72/RES_summary!J$19</f>
        <v>5.8851739985968567</v>
      </c>
      <c r="K72" s="181">
        <f>RES_hhdet_fech!K72/RES_summary!K$19</f>
        <v>5.9035191184220501</v>
      </c>
      <c r="L72" s="181">
        <f>RES_hhdet_fech!L72/RES_summary!L$19</f>
        <v>6.1311574760530014</v>
      </c>
      <c r="M72" s="181">
        <f>RES_hhdet_fech!M72/RES_summary!M$19</f>
        <v>5.955514745804539</v>
      </c>
      <c r="N72" s="181">
        <f>RES_hhdet_fech!N72/RES_summary!N$19</f>
        <v>5.9628544416371412</v>
      </c>
      <c r="O72" s="181">
        <f>RES_hhdet_fech!O72/RES_summary!O$19</f>
        <v>5.8375985740707632</v>
      </c>
      <c r="P72" s="181">
        <f>RES_hhdet_fech!P72/RES_summary!P$19</f>
        <v>5.9415785775117422</v>
      </c>
      <c r="Q72" s="181">
        <f>RES_hhdet_fech!Q72/RES_summary!Q$19</f>
        <v>5.8470388044866404</v>
      </c>
    </row>
    <row r="73" spans="1:17" ht="12" customHeight="1" x14ac:dyDescent="0.3">
      <c r="A73" s="163" t="s">
        <v>142</v>
      </c>
      <c r="B73" s="180">
        <f>RES_hhdet_fech!B73/RES_summary!B$19</f>
        <v>28.881629969918283</v>
      </c>
      <c r="C73" s="180">
        <f>RES_hhdet_fech!C73/RES_summary!C$19</f>
        <v>28.688961016162523</v>
      </c>
      <c r="D73" s="180">
        <f>RES_hhdet_fech!D73/RES_summary!D$19</f>
        <v>28.682242851995454</v>
      </c>
      <c r="E73" s="180">
        <f>RES_hhdet_fech!E73/RES_summary!E$19</f>
        <v>29.955900261222787</v>
      </c>
      <c r="F73" s="180">
        <f>RES_hhdet_fech!F73/RES_summary!F$19</f>
        <v>28.74921075786709</v>
      </c>
      <c r="G73" s="180">
        <f>RES_hhdet_fech!G73/RES_summary!G$19</f>
        <v>28.861348055665587</v>
      </c>
      <c r="H73" s="180">
        <f>RES_hhdet_fech!H73/RES_summary!H$19</f>
        <v>28.987359330065637</v>
      </c>
      <c r="I73" s="180">
        <f>RES_hhdet_fech!I73/RES_summary!I$19</f>
        <v>28.028041101944222</v>
      </c>
      <c r="J73" s="180">
        <f>RES_hhdet_fech!J73/RES_summary!J$19</f>
        <v>26.313632897882293</v>
      </c>
      <c r="K73" s="180">
        <f>RES_hhdet_fech!K73/RES_summary!K$19</f>
        <v>25.485824478703595</v>
      </c>
      <c r="L73" s="180">
        <f>RES_hhdet_fech!L73/RES_summary!L$19</f>
        <v>27.151682157747267</v>
      </c>
      <c r="M73" s="180">
        <f>RES_hhdet_fech!M73/RES_summary!M$19</f>
        <v>27.250566053118796</v>
      </c>
      <c r="N73" s="180">
        <f>RES_hhdet_fech!N73/RES_summary!N$19</f>
        <v>27.440833340599362</v>
      </c>
      <c r="O73" s="180">
        <f>RES_hhdet_fech!O73/RES_summary!O$19</f>
        <v>28.163276630528149</v>
      </c>
      <c r="P73" s="180">
        <f>RES_hhdet_fech!P73/RES_summary!P$19</f>
        <v>27.199756210122981</v>
      </c>
      <c r="Q73" s="180">
        <f>RES_hhdet_fech!Q73/RES_summary!Q$19</f>
        <v>28.37642389314518</v>
      </c>
    </row>
    <row r="74" spans="1:17" ht="12" customHeight="1" x14ac:dyDescent="0.3">
      <c r="A74" s="161" t="s">
        <v>141</v>
      </c>
      <c r="B74" s="179">
        <f>RES_hhdet_fech!B74/RES_summary!B$19</f>
        <v>23.840128516765528</v>
      </c>
      <c r="C74" s="179">
        <f>RES_hhdet_fech!C74/RES_summary!C$19</f>
        <v>23.865024358169943</v>
      </c>
      <c r="D74" s="179">
        <f>RES_hhdet_fech!D74/RES_summary!D$19</f>
        <v>23.693359771260614</v>
      </c>
      <c r="E74" s="179">
        <f>RES_hhdet_fech!E74/RES_summary!E$19</f>
        <v>24.271068302601691</v>
      </c>
      <c r="F74" s="179">
        <f>RES_hhdet_fech!F74/RES_summary!F$19</f>
        <v>23.275764984715103</v>
      </c>
      <c r="G74" s="179">
        <f>RES_hhdet_fech!G74/RES_summary!G$19</f>
        <v>23.124384050320387</v>
      </c>
      <c r="H74" s="179">
        <f>RES_hhdet_fech!H74/RES_summary!H$19</f>
        <v>23.431313810724504</v>
      </c>
      <c r="I74" s="179">
        <f>RES_hhdet_fech!I74/RES_summary!I$19</f>
        <v>22.271085081825145</v>
      </c>
      <c r="J74" s="179">
        <f>RES_hhdet_fech!J74/RES_summary!J$19</f>
        <v>21.57294154571148</v>
      </c>
      <c r="K74" s="179">
        <f>RES_hhdet_fech!K74/RES_summary!K$19</f>
        <v>20.970097439484864</v>
      </c>
      <c r="L74" s="179">
        <f>RES_hhdet_fech!L74/RES_summary!L$19</f>
        <v>21.261844554013937</v>
      </c>
      <c r="M74" s="179">
        <f>RES_hhdet_fech!M74/RES_summary!M$19</f>
        <v>22.200361228454987</v>
      </c>
      <c r="N74" s="179">
        <f>RES_hhdet_fech!N74/RES_summary!N$19</f>
        <v>21.595634800718905</v>
      </c>
      <c r="O74" s="179">
        <f>RES_hhdet_fech!O74/RES_summary!O$19</f>
        <v>22.169065152941947</v>
      </c>
      <c r="P74" s="179">
        <f>RES_hhdet_fech!P74/RES_summary!P$19</f>
        <v>21.686381125561876</v>
      </c>
      <c r="Q74" s="179">
        <f>RES_hhdet_fech!Q74/RES_summary!Q$19</f>
        <v>22.185300110741938</v>
      </c>
    </row>
    <row r="75" spans="1:17" ht="12" customHeight="1" x14ac:dyDescent="0.3">
      <c r="A75" s="148" t="s">
        <v>60</v>
      </c>
      <c r="B75" s="177">
        <f>RES_hhdet_fech!B75/RES_summary!B$19</f>
        <v>17.604366300607818</v>
      </c>
      <c r="C75" s="177">
        <f>RES_hhdet_fech!C75/RES_summary!C$19</f>
        <v>17.802553493935534</v>
      </c>
      <c r="D75" s="177">
        <f>RES_hhdet_fech!D75/RES_summary!D$19</f>
        <v>17.765471600103094</v>
      </c>
      <c r="E75" s="177">
        <f>RES_hhdet_fech!E75/RES_summary!E$19</f>
        <v>18.200611462463975</v>
      </c>
      <c r="F75" s="177">
        <f>RES_hhdet_fech!F75/RES_summary!F$19</f>
        <v>17.330570388985429</v>
      </c>
      <c r="G75" s="177">
        <f>RES_hhdet_fech!G75/RES_summary!G$19</f>
        <v>17.186661348681458</v>
      </c>
      <c r="H75" s="177">
        <f>RES_hhdet_fech!H75/RES_summary!H$19</f>
        <v>17.40273091434609</v>
      </c>
      <c r="I75" s="177">
        <f>RES_hhdet_fech!I75/RES_summary!I$19</f>
        <v>15.482764761647017</v>
      </c>
      <c r="J75" s="177">
        <f>RES_hhdet_fech!J75/RES_summary!J$19</f>
        <v>15.64224280866039</v>
      </c>
      <c r="K75" s="177">
        <f>RES_hhdet_fech!K75/RES_summary!K$19</f>
        <v>14.824578870331392</v>
      </c>
      <c r="L75" s="177">
        <f>RES_hhdet_fech!L75/RES_summary!L$19</f>
        <v>14.957984551813691</v>
      </c>
      <c r="M75" s="177">
        <f>RES_hhdet_fech!M75/RES_summary!M$19</f>
        <v>15.928980019882687</v>
      </c>
      <c r="N75" s="177">
        <f>RES_hhdet_fech!N75/RES_summary!N$19</f>
        <v>15.042381747003656</v>
      </c>
      <c r="O75" s="177">
        <f>RES_hhdet_fech!O75/RES_summary!O$19</f>
        <v>15.540085623027045</v>
      </c>
      <c r="P75" s="177">
        <f>RES_hhdet_fech!P75/RES_summary!P$19</f>
        <v>15.767911492627869</v>
      </c>
      <c r="Q75" s="177">
        <f>RES_hhdet_fech!Q75/RES_summary!Q$19</f>
        <v>16.204873808465575</v>
      </c>
    </row>
    <row r="76" spans="1:17" ht="12" customHeight="1" x14ac:dyDescent="0.3">
      <c r="A76" s="148" t="s">
        <v>59</v>
      </c>
      <c r="B76" s="177">
        <f>RES_hhdet_fech!B76/RES_summary!B$19</f>
        <v>6.2357622161577035</v>
      </c>
      <c r="C76" s="177">
        <f>RES_hhdet_fech!C76/RES_summary!C$19</f>
        <v>6.0624708642344087</v>
      </c>
      <c r="D76" s="177">
        <f>RES_hhdet_fech!D76/RES_summary!D$19</f>
        <v>5.9278881711575204</v>
      </c>
      <c r="E76" s="177">
        <f>RES_hhdet_fech!E76/RES_summary!E$19</f>
        <v>6.0704568401377141</v>
      </c>
      <c r="F76" s="177">
        <f>RES_hhdet_fech!F76/RES_summary!F$19</f>
        <v>5.9451945957296779</v>
      </c>
      <c r="G76" s="177">
        <f>RES_hhdet_fech!G76/RES_summary!G$19</f>
        <v>5.9377227016389282</v>
      </c>
      <c r="H76" s="177">
        <f>RES_hhdet_fech!H76/RES_summary!H$19</f>
        <v>6.0285828963784152</v>
      </c>
      <c r="I76" s="177">
        <f>RES_hhdet_fech!I76/RES_summary!I$19</f>
        <v>6.7883203201781273</v>
      </c>
      <c r="J76" s="177">
        <f>RES_hhdet_fech!J76/RES_summary!J$19</f>
        <v>5.9306987370510935</v>
      </c>
      <c r="K76" s="177">
        <f>RES_hhdet_fech!K76/RES_summary!K$19</f>
        <v>6.1455185691534702</v>
      </c>
      <c r="L76" s="177">
        <f>RES_hhdet_fech!L76/RES_summary!L$19</f>
        <v>6.3038600022002438</v>
      </c>
      <c r="M76" s="177">
        <f>RES_hhdet_fech!M76/RES_summary!M$19</f>
        <v>6.2713812085722989</v>
      </c>
      <c r="N76" s="177">
        <f>RES_hhdet_fech!N76/RES_summary!N$19</f>
        <v>6.5532530537152525</v>
      </c>
      <c r="O76" s="177">
        <f>RES_hhdet_fech!O76/RES_summary!O$19</f>
        <v>6.6289795299149041</v>
      </c>
      <c r="P76" s="177">
        <f>RES_hhdet_fech!P76/RES_summary!P$19</f>
        <v>5.918469632934003</v>
      </c>
      <c r="Q76" s="177">
        <f>RES_hhdet_fech!Q76/RES_summary!Q$19</f>
        <v>5.9804263022763626</v>
      </c>
    </row>
    <row r="77" spans="1:17" ht="12" customHeight="1" x14ac:dyDescent="0.3">
      <c r="A77" s="158" t="s">
        <v>62</v>
      </c>
      <c r="B77" s="178">
        <f>RES_hhdet_fech!B77/RES_summary!B$19</f>
        <v>13.394875645500406</v>
      </c>
      <c r="C77" s="178">
        <f>RES_hhdet_fech!C77/RES_summary!C$19</f>
        <v>13.329578813876234</v>
      </c>
      <c r="D77" s="178">
        <f>RES_hhdet_fech!D77/RES_summary!D$19</f>
        <v>13.55165670970802</v>
      </c>
      <c r="E77" s="178">
        <f>RES_hhdet_fech!E77/RES_summary!E$19</f>
        <v>13.625099916950203</v>
      </c>
      <c r="F77" s="178">
        <f>RES_hhdet_fech!F77/RES_summary!F$19</f>
        <v>13.789976791454839</v>
      </c>
      <c r="G77" s="178">
        <f>RES_hhdet_fech!G77/RES_summary!G$19</f>
        <v>13.727784072982482</v>
      </c>
      <c r="H77" s="178">
        <f>RES_hhdet_fech!H77/RES_summary!H$19</f>
        <v>13.714173106989403</v>
      </c>
      <c r="I77" s="178">
        <f>RES_hhdet_fech!I77/RES_summary!I$19</f>
        <v>13.791000787452482</v>
      </c>
      <c r="J77" s="178">
        <f>RES_hhdet_fech!J77/RES_summary!J$19</f>
        <v>13.406593780597303</v>
      </c>
      <c r="K77" s="178">
        <f>RES_hhdet_fech!K77/RES_summary!K$19</f>
        <v>13.459772154370347</v>
      </c>
      <c r="L77" s="178">
        <f>RES_hhdet_fech!L77/RES_summary!L$19</f>
        <v>13.513867555593503</v>
      </c>
      <c r="M77" s="178">
        <f>RES_hhdet_fech!M77/RES_summary!M$19</f>
        <v>13.347801688489273</v>
      </c>
      <c r="N77" s="178">
        <f>RES_hhdet_fech!N77/RES_summary!N$19</f>
        <v>13.351788203652408</v>
      </c>
      <c r="O77" s="178">
        <f>RES_hhdet_fech!O77/RES_summary!O$19</f>
        <v>13.191208352979304</v>
      </c>
      <c r="P77" s="178">
        <f>RES_hhdet_fech!P77/RES_summary!P$19</f>
        <v>12.98687069182002</v>
      </c>
      <c r="Q77" s="178">
        <f>RES_hhdet_fech!Q77/RES_summary!Q$19</f>
        <v>13.046659982114335</v>
      </c>
    </row>
    <row r="78" spans="1:17" ht="12" customHeight="1" x14ac:dyDescent="0.3">
      <c r="A78" s="23" t="s">
        <v>109</v>
      </c>
      <c r="B78" s="177">
        <f>RES_hhdet_fech!B78/RES_summary!B$19</f>
        <v>14.31130494630415</v>
      </c>
      <c r="C78" s="177">
        <f>RES_hhdet_fech!C78/RES_summary!C$19</f>
        <v>14.143294180191473</v>
      </c>
      <c r="D78" s="177">
        <f>RES_hhdet_fech!D78/RES_summary!D$19</f>
        <v>14.304994071815436</v>
      </c>
      <c r="E78" s="177">
        <f>RES_hhdet_fech!E78/RES_summary!E$19</f>
        <v>14.331132565688021</v>
      </c>
      <c r="F78" s="177">
        <f>RES_hhdet_fech!F78/RES_summary!F$19</f>
        <v>14.434263607073046</v>
      </c>
      <c r="G78" s="177">
        <f>RES_hhdet_fech!G78/RES_summary!G$19</f>
        <v>14.408663214517723</v>
      </c>
      <c r="H78" s="177">
        <f>RES_hhdet_fech!H78/RES_summary!H$19</f>
        <v>14.296905676218175</v>
      </c>
      <c r="I78" s="177">
        <f>RES_hhdet_fech!I78/RES_summary!I$19</f>
        <v>14.38077444140028</v>
      </c>
      <c r="J78" s="177">
        <f>RES_hhdet_fech!J78/RES_summary!J$19</f>
        <v>13.877113098423056</v>
      </c>
      <c r="K78" s="177">
        <f>RES_hhdet_fech!K78/RES_summary!K$19</f>
        <v>13.921755254875588</v>
      </c>
      <c r="L78" s="177">
        <f>RES_hhdet_fech!L78/RES_summary!L$19</f>
        <v>13.818646374354078</v>
      </c>
      <c r="M78" s="177">
        <f>RES_hhdet_fech!M78/RES_summary!M$19</f>
        <v>13.621917315614509</v>
      </c>
      <c r="N78" s="177">
        <f>RES_hhdet_fech!N78/RES_summary!N$19</f>
        <v>13.593891198385077</v>
      </c>
      <c r="O78" s="177">
        <f>RES_hhdet_fech!O78/RES_summary!O$19</f>
        <v>13.335130573075981</v>
      </c>
      <c r="P78" s="177">
        <f>RES_hhdet_fech!P78/RES_summary!P$19</f>
        <v>13.141950197849134</v>
      </c>
      <c r="Q78" s="177">
        <f>RES_hhdet_fech!Q78/RES_summary!Q$19</f>
        <v>13.142672041022756</v>
      </c>
    </row>
    <row r="79" spans="1:17" ht="12" customHeight="1" x14ac:dyDescent="0.3">
      <c r="A79" s="29" t="s">
        <v>140</v>
      </c>
      <c r="B79" s="176">
        <f>RES_hhdet_fech!B79/RES_summary!B$19</f>
        <v>9.0530271941490188</v>
      </c>
      <c r="C79" s="176">
        <f>RES_hhdet_fech!C79/RES_summary!C$19</f>
        <v>9.2689643743249519</v>
      </c>
      <c r="D79" s="176">
        <f>RES_hhdet_fech!D79/RES_summary!D$19</f>
        <v>9.2853880193027436</v>
      </c>
      <c r="E79" s="176">
        <f>RES_hhdet_fech!E79/RES_summary!E$19</f>
        <v>9.550896681474649</v>
      </c>
      <c r="F79" s="176">
        <f>RES_hhdet_fech!F79/RES_summary!F$19</f>
        <v>9.9189070675891973</v>
      </c>
      <c r="G79" s="176">
        <f>RES_hhdet_fech!G79/RES_summary!G$19</f>
        <v>9.2336621855368826</v>
      </c>
      <c r="H79" s="176">
        <f>RES_hhdet_fech!H79/RES_summary!H$19</f>
        <v>9.6786616435956532</v>
      </c>
      <c r="I79" s="176">
        <f>RES_hhdet_fech!I79/RES_summary!I$19</f>
        <v>9.141945387269006</v>
      </c>
      <c r="J79" s="176">
        <f>RES_hhdet_fech!J79/RES_summary!J$19</f>
        <v>9.5295868622977657</v>
      </c>
      <c r="K79" s="176">
        <f>RES_hhdet_fech!K79/RES_summary!K$19</f>
        <v>9.2689525742683081</v>
      </c>
      <c r="L79" s="176">
        <f>RES_hhdet_fech!L79/RES_summary!L$19</f>
        <v>9.4809253057053091</v>
      </c>
      <c r="M79" s="176">
        <f>RES_hhdet_fech!M79/RES_summary!M$19</f>
        <v>8.9422040924690958</v>
      </c>
      <c r="N79" s="176">
        <f>RES_hhdet_fech!N79/RES_summary!N$19</f>
        <v>9.645976978186825</v>
      </c>
      <c r="O79" s="176">
        <f>RES_hhdet_fech!O79/RES_summary!O$19</f>
        <v>10.009928621474273</v>
      </c>
      <c r="P79" s="176">
        <f>RES_hhdet_fech!P79/RES_summary!P$19</f>
        <v>9.54188267776407</v>
      </c>
      <c r="Q79" s="176">
        <f>RES_hhdet_fech!Q79/RES_summary!Q$19</f>
        <v>10.505968791654441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84">
        <f>RES_hhdet_fech!B81/RES_summary!B$19</f>
        <v>185.50118037803267</v>
      </c>
      <c r="C81" s="184">
        <f>RES_hhdet_fech!C81/RES_summary!C$19</f>
        <v>192.33318403397863</v>
      </c>
      <c r="D81" s="184">
        <f>RES_hhdet_fech!D81/RES_summary!D$19</f>
        <v>187.06301167340186</v>
      </c>
      <c r="E81" s="184">
        <f>RES_hhdet_fech!E81/RES_summary!E$19</f>
        <v>197.84080047683608</v>
      </c>
      <c r="F81" s="184">
        <f>RES_hhdet_fech!F81/RES_summary!F$19</f>
        <v>189.54774945074149</v>
      </c>
      <c r="G81" s="184">
        <f>RES_hhdet_fech!G81/RES_summary!G$19</f>
        <v>191.67301458212188</v>
      </c>
      <c r="H81" s="184">
        <f>RES_hhdet_fech!H81/RES_summary!H$19</f>
        <v>185.01139222098442</v>
      </c>
      <c r="I81" s="184">
        <f>RES_hhdet_fech!I81/RES_summary!I$19</f>
        <v>174.94731188621805</v>
      </c>
      <c r="J81" s="184">
        <f>RES_hhdet_fech!J81/RES_summary!J$19</f>
        <v>179.94495724369375</v>
      </c>
      <c r="K81" s="184">
        <f>RES_hhdet_fech!K81/RES_summary!K$19</f>
        <v>177.02098611769654</v>
      </c>
      <c r="L81" s="184">
        <f>RES_hhdet_fech!L81/RES_summary!L$19</f>
        <v>183.152518728112</v>
      </c>
      <c r="M81" s="184">
        <f>RES_hhdet_fech!M81/RES_summary!M$19</f>
        <v>159.01239318349593</v>
      </c>
      <c r="N81" s="184">
        <f>RES_hhdet_fech!N81/RES_summary!N$19</f>
        <v>167.18144228654103</v>
      </c>
      <c r="O81" s="184">
        <f>RES_hhdet_fech!O81/RES_summary!O$19</f>
        <v>162.45044691917576</v>
      </c>
      <c r="P81" s="184">
        <f>RES_hhdet_fech!P81/RES_summary!P$19</f>
        <v>141.90408382049426</v>
      </c>
      <c r="Q81" s="184">
        <f>RES_hhdet_fech!Q81/RES_summary!Q$19</f>
        <v>147.16505697869979</v>
      </c>
    </row>
    <row r="82" spans="1:17" ht="12.9" customHeight="1" x14ac:dyDescent="0.3">
      <c r="A82" s="158" t="s">
        <v>65</v>
      </c>
      <c r="B82" s="178">
        <f>RES_hhdet_fech!B82/RES_summary!B$19</f>
        <v>141.69501620095636</v>
      </c>
      <c r="C82" s="178">
        <f>RES_hhdet_fech!C82/RES_summary!C$19</f>
        <v>148.10661208430511</v>
      </c>
      <c r="D82" s="178">
        <f>RES_hhdet_fech!D82/RES_summary!D$19</f>
        <v>142.33747711031265</v>
      </c>
      <c r="E82" s="178">
        <f>RES_hhdet_fech!E82/RES_summary!E$19</f>
        <v>151.91901876014177</v>
      </c>
      <c r="F82" s="178">
        <f>RES_hhdet_fech!F82/RES_summary!F$19</f>
        <v>144.00193682526572</v>
      </c>
      <c r="G82" s="178">
        <f>RES_hhdet_fech!G82/RES_summary!G$19</f>
        <v>145.22963765017872</v>
      </c>
      <c r="H82" s="178">
        <f>RES_hhdet_fech!H82/RES_summary!H$19</f>
        <v>139.28257185442121</v>
      </c>
      <c r="I82" s="178">
        <f>RES_hhdet_fech!I82/RES_summary!I$19</f>
        <v>129.60930842291791</v>
      </c>
      <c r="J82" s="178">
        <f>RES_hhdet_fech!J82/RES_summary!J$19</f>
        <v>135.42867693249522</v>
      </c>
      <c r="K82" s="178">
        <f>RES_hhdet_fech!K82/RES_summary!K$19</f>
        <v>132.91757217082517</v>
      </c>
      <c r="L82" s="178">
        <f>RES_hhdet_fech!L82/RES_summary!L$19</f>
        <v>138.90633984359036</v>
      </c>
      <c r="M82" s="178">
        <f>RES_hhdet_fech!M82/RES_summary!M$19</f>
        <v>116.57296627284806</v>
      </c>
      <c r="N82" s="178">
        <f>RES_hhdet_fech!N82/RES_summary!N$19</f>
        <v>124.03016669016382</v>
      </c>
      <c r="O82" s="178">
        <f>RES_hhdet_fech!O82/RES_summary!O$19</f>
        <v>119.65898660363622</v>
      </c>
      <c r="P82" s="178">
        <f>RES_hhdet_fech!P82/RES_summary!P$19</f>
        <v>100.46502128404165</v>
      </c>
      <c r="Q82" s="178">
        <f>RES_hhdet_fech!Q82/RES_summary!Q$19</f>
        <v>105.80479321045813</v>
      </c>
    </row>
    <row r="83" spans="1:17" ht="12" customHeight="1" x14ac:dyDescent="0.3">
      <c r="A83" s="23" t="s">
        <v>157</v>
      </c>
      <c r="B83" s="177">
        <f>RES_hhdet_fech!B83/RES_summary!B$19</f>
        <v>141.10816595692702</v>
      </c>
      <c r="C83" s="177">
        <f>RES_hhdet_fech!C83/RES_summary!C$19</f>
        <v>147.43916830730979</v>
      </c>
      <c r="D83" s="177">
        <f>RES_hhdet_fech!D83/RES_summary!D$19</f>
        <v>141.67252704642308</v>
      </c>
      <c r="E83" s="177">
        <f>RES_hhdet_fech!E83/RES_summary!E$19</f>
        <v>151.07575010124043</v>
      </c>
      <c r="F83" s="177">
        <f>RES_hhdet_fech!F83/RES_summary!F$19</f>
        <v>143.22063400874657</v>
      </c>
      <c r="G83" s="177">
        <f>RES_hhdet_fech!G83/RES_summary!G$19</f>
        <v>144.37865650698188</v>
      </c>
      <c r="H83" s="177">
        <f>RES_hhdet_fech!H83/RES_summary!H$19</f>
        <v>138.43521112278626</v>
      </c>
      <c r="I83" s="177">
        <f>RES_hhdet_fech!I83/RES_summary!I$19</f>
        <v>128.77541841817506</v>
      </c>
      <c r="J83" s="177">
        <f>RES_hhdet_fech!J83/RES_summary!J$19</f>
        <v>134.66337377741061</v>
      </c>
      <c r="K83" s="177">
        <f>RES_hhdet_fech!K83/RES_summary!K$19</f>
        <v>132.16887443078249</v>
      </c>
      <c r="L83" s="177">
        <f>RES_hhdet_fech!L83/RES_summary!L$19</f>
        <v>138.02959774098406</v>
      </c>
      <c r="M83" s="177">
        <f>RES_hhdet_fech!M83/RES_summary!M$19</f>
        <v>115.86479819624898</v>
      </c>
      <c r="N83" s="177">
        <f>RES_hhdet_fech!N83/RES_summary!N$19</f>
        <v>123.21930685305911</v>
      </c>
      <c r="O83" s="177">
        <f>RES_hhdet_fech!O83/RES_summary!O$19</f>
        <v>118.85979140716242</v>
      </c>
      <c r="P83" s="177">
        <f>RES_hhdet_fech!P83/RES_summary!P$19</f>
        <v>99.812223529343896</v>
      </c>
      <c r="Q83" s="177">
        <f>RES_hhdet_fech!Q83/RES_summary!Q$19</f>
        <v>104.99464127802672</v>
      </c>
    </row>
    <row r="84" spans="1:17" ht="12" customHeight="1" x14ac:dyDescent="0.3">
      <c r="A84" s="23" t="s">
        <v>60</v>
      </c>
      <c r="B84" s="177">
        <f>RES_hhdet_fech!B84/RES_summary!B$19</f>
        <v>0.58685024402935149</v>
      </c>
      <c r="C84" s="177">
        <f>RES_hhdet_fech!C84/RES_summary!C$19</f>
        <v>0.66744377699533075</v>
      </c>
      <c r="D84" s="177">
        <f>RES_hhdet_fech!D84/RES_summary!D$19</f>
        <v>0.66495006388958644</v>
      </c>
      <c r="E84" s="177">
        <f>RES_hhdet_fech!E84/RES_summary!E$19</f>
        <v>0.84326865890133307</v>
      </c>
      <c r="F84" s="177">
        <f>RES_hhdet_fech!F84/RES_summary!F$19</f>
        <v>0.78130281651912925</v>
      </c>
      <c r="G84" s="177">
        <f>RES_hhdet_fech!G84/RES_summary!G$19</f>
        <v>0.85098114319681439</v>
      </c>
      <c r="H84" s="177">
        <f>RES_hhdet_fech!H84/RES_summary!H$19</f>
        <v>0.84736073163493142</v>
      </c>
      <c r="I84" s="177">
        <f>RES_hhdet_fech!I84/RES_summary!I$19</f>
        <v>0.83389000474281305</v>
      </c>
      <c r="J84" s="177">
        <f>RES_hhdet_fech!J84/RES_summary!J$19</f>
        <v>0.76530315508460944</v>
      </c>
      <c r="K84" s="177">
        <f>RES_hhdet_fech!K84/RES_summary!K$19</f>
        <v>0.74869774004265521</v>
      </c>
      <c r="L84" s="177">
        <f>RES_hhdet_fech!L84/RES_summary!L$19</f>
        <v>0.87674210260628982</v>
      </c>
      <c r="M84" s="177">
        <f>RES_hhdet_fech!M84/RES_summary!M$19</f>
        <v>0.70816807659906944</v>
      </c>
      <c r="N84" s="177">
        <f>RES_hhdet_fech!N84/RES_summary!N$19</f>
        <v>0.8108598371047252</v>
      </c>
      <c r="O84" s="177">
        <f>RES_hhdet_fech!O84/RES_summary!O$19</f>
        <v>0.79919519647380011</v>
      </c>
      <c r="P84" s="177">
        <f>RES_hhdet_fech!P84/RES_summary!P$19</f>
        <v>0.65279775469775958</v>
      </c>
      <c r="Q84" s="177">
        <f>RES_hhdet_fech!Q84/RES_summary!Q$19</f>
        <v>0.81015193243141648</v>
      </c>
    </row>
    <row r="85" spans="1:17" ht="12.9" customHeight="1" x14ac:dyDescent="0.3">
      <c r="A85" s="158" t="s">
        <v>112</v>
      </c>
      <c r="B85" s="178">
        <f>RES_hhdet_fech!B85/RES_summary!B$19</f>
        <v>0.34089717055842855</v>
      </c>
      <c r="C85" s="178">
        <f>RES_hhdet_fech!C85/RES_summary!C$19</f>
        <v>0.38703177059535759</v>
      </c>
      <c r="D85" s="178">
        <f>RES_hhdet_fech!D85/RES_summary!D$19</f>
        <v>0.47194926614863875</v>
      </c>
      <c r="E85" s="178">
        <f>RES_hhdet_fech!E85/RES_summary!E$19</f>
        <v>0.51543686811929645</v>
      </c>
      <c r="F85" s="178">
        <f>RES_hhdet_fech!F85/RES_summary!F$19</f>
        <v>0.55056336253129889</v>
      </c>
      <c r="G85" s="178">
        <f>RES_hhdet_fech!G85/RES_summary!G$19</f>
        <v>0.61737453816937127</v>
      </c>
      <c r="H85" s="178">
        <f>RES_hhdet_fech!H85/RES_summary!H$19</f>
        <v>0.69800091306510015</v>
      </c>
      <c r="I85" s="178">
        <f>RES_hhdet_fech!I85/RES_summary!I$19</f>
        <v>0.78819602961028079</v>
      </c>
      <c r="J85" s="178">
        <f>RES_hhdet_fech!J85/RES_summary!J$19</f>
        <v>0.8294327164911508</v>
      </c>
      <c r="K85" s="178">
        <f>RES_hhdet_fech!K85/RES_summary!K$19</f>
        <v>0.84831924655719593</v>
      </c>
      <c r="L85" s="178">
        <f>RES_hhdet_fech!L85/RES_summary!L$19</f>
        <v>0.85706609558069724</v>
      </c>
      <c r="M85" s="178">
        <f>RES_hhdet_fech!M85/RES_summary!M$19</f>
        <v>0.88088361120548053</v>
      </c>
      <c r="N85" s="178">
        <f>RES_hhdet_fech!N85/RES_summary!N$19</f>
        <v>0.92583738075329891</v>
      </c>
      <c r="O85" s="178">
        <f>RES_hhdet_fech!O85/RES_summary!O$19</f>
        <v>0.93042355477399297</v>
      </c>
      <c r="P85" s="178">
        <f>RES_hhdet_fech!P85/RES_summary!P$19</f>
        <v>0.90910362042840021</v>
      </c>
      <c r="Q85" s="178">
        <f>RES_hhdet_fech!Q85/RES_summary!Q$19</f>
        <v>0.86287588004270344</v>
      </c>
    </row>
    <row r="86" spans="1:17" ht="12" customHeight="1" x14ac:dyDescent="0.3">
      <c r="A86" s="23" t="s">
        <v>60</v>
      </c>
      <c r="B86" s="177">
        <f>RES_hhdet_fech!B86/RES_summary!B$19</f>
        <v>0.34089717055842855</v>
      </c>
      <c r="C86" s="177">
        <f>RES_hhdet_fech!C86/RES_summary!C$19</f>
        <v>0.38703177059535759</v>
      </c>
      <c r="D86" s="177">
        <f>RES_hhdet_fech!D86/RES_summary!D$19</f>
        <v>0.47194926614863875</v>
      </c>
      <c r="E86" s="177">
        <f>RES_hhdet_fech!E86/RES_summary!E$19</f>
        <v>0.51543686811929645</v>
      </c>
      <c r="F86" s="177">
        <f>RES_hhdet_fech!F86/RES_summary!F$19</f>
        <v>0.55056336253129889</v>
      </c>
      <c r="G86" s="177">
        <f>RES_hhdet_fech!G86/RES_summary!G$19</f>
        <v>0.61737453816937127</v>
      </c>
      <c r="H86" s="177">
        <f>RES_hhdet_fech!H86/RES_summary!H$19</f>
        <v>0.69800091306510015</v>
      </c>
      <c r="I86" s="177">
        <f>RES_hhdet_fech!I86/RES_summary!I$19</f>
        <v>0.78819602961028079</v>
      </c>
      <c r="J86" s="177">
        <f>RES_hhdet_fech!J86/RES_summary!J$19</f>
        <v>0.8294327164911508</v>
      </c>
      <c r="K86" s="177">
        <f>RES_hhdet_fech!K86/RES_summary!K$19</f>
        <v>0.84831924655719593</v>
      </c>
      <c r="L86" s="177">
        <f>RES_hhdet_fech!L86/RES_summary!L$19</f>
        <v>0.85706609558069724</v>
      </c>
      <c r="M86" s="177">
        <f>RES_hhdet_fech!M86/RES_summary!M$19</f>
        <v>0.88088361120548053</v>
      </c>
      <c r="N86" s="177">
        <f>RES_hhdet_fech!N86/RES_summary!N$19</f>
        <v>0.92583738075329891</v>
      </c>
      <c r="O86" s="177">
        <f>RES_hhdet_fech!O86/RES_summary!O$19</f>
        <v>0.93042355477399297</v>
      </c>
      <c r="P86" s="177">
        <f>RES_hhdet_fech!P86/RES_summary!P$19</f>
        <v>0.90910362042840021</v>
      </c>
      <c r="Q86" s="177">
        <f>RES_hhdet_fech!Q86/RES_summary!Q$19</f>
        <v>0.86287588004270344</v>
      </c>
    </row>
    <row r="87" spans="1:17" ht="12" customHeight="1" x14ac:dyDescent="0.3">
      <c r="A87" s="158" t="s">
        <v>63</v>
      </c>
      <c r="B87" s="178">
        <f>RES_hhdet_fech!B87/RES_summary!B$19</f>
        <v>28.677048616882374</v>
      </c>
      <c r="C87" s="178">
        <f>RES_hhdet_fech!C87/RES_summary!C$19</f>
        <v>29.067387391013416</v>
      </c>
      <c r="D87" s="178">
        <f>RES_hhdet_fech!D87/RES_summary!D$19</f>
        <v>29.335133785669729</v>
      </c>
      <c r="E87" s="178">
        <f>RES_hhdet_fech!E87/RES_summary!E$19</f>
        <v>29.82534576867743</v>
      </c>
      <c r="F87" s="178">
        <f>RES_hhdet_fech!F87/RES_summary!F$19</f>
        <v>29.488462873371674</v>
      </c>
      <c r="G87" s="178">
        <f>RES_hhdet_fech!G87/RES_summary!G$19</f>
        <v>29.856304571680884</v>
      </c>
      <c r="H87" s="178">
        <f>RES_hhdet_fech!H87/RES_summary!H$19</f>
        <v>29.818103713475182</v>
      </c>
      <c r="I87" s="178">
        <f>RES_hhdet_fech!I87/RES_summary!I$19</f>
        <v>29.823589281841212</v>
      </c>
      <c r="J87" s="178">
        <f>RES_hhdet_fech!J87/RES_summary!J$19</f>
        <v>29.578345985600841</v>
      </c>
      <c r="K87" s="178">
        <f>RES_hhdet_fech!K87/RES_summary!K$19</f>
        <v>29.235259838432203</v>
      </c>
      <c r="L87" s="178">
        <f>RES_hhdet_fech!L87/RES_summary!L$19</f>
        <v>29.181014043445618</v>
      </c>
      <c r="M87" s="178">
        <f>RES_hhdet_fech!M87/RES_summary!M$19</f>
        <v>28.134856596515863</v>
      </c>
      <c r="N87" s="178">
        <f>RES_hhdet_fech!N87/RES_summary!N$19</f>
        <v>28.880486956327093</v>
      </c>
      <c r="O87" s="178">
        <f>RES_hhdet_fech!O87/RES_summary!O$19</f>
        <v>28.585519696906154</v>
      </c>
      <c r="P87" s="178">
        <f>RES_hhdet_fech!P87/RES_summary!P$19</f>
        <v>27.873703531886456</v>
      </c>
      <c r="Q87" s="178">
        <f>RES_hhdet_fech!Q87/RES_summary!Q$19</f>
        <v>27.689216071684484</v>
      </c>
    </row>
    <row r="88" spans="1:17" ht="12" customHeight="1" x14ac:dyDescent="0.3">
      <c r="A88" s="167" t="s">
        <v>156</v>
      </c>
      <c r="B88" s="183">
        <f>RES_hhdet_fech!B88/RES_summary!B$19</f>
        <v>32.799385853555748</v>
      </c>
      <c r="C88" s="183">
        <f>RES_hhdet_fech!C88/RES_summary!C$19</f>
        <v>33.055185051470289</v>
      </c>
      <c r="D88" s="183">
        <f>RES_hhdet_fech!D88/RES_summary!D$19</f>
        <v>33.19203705785096</v>
      </c>
      <c r="E88" s="183">
        <f>RES_hhdet_fech!E88/RES_summary!E$19</f>
        <v>33.704533799151854</v>
      </c>
      <c r="F88" s="183">
        <f>RES_hhdet_fech!F88/RES_summary!F$19</f>
        <v>32.890312674729195</v>
      </c>
      <c r="G88" s="183">
        <f>RES_hhdet_fech!G88/RES_summary!G$19</f>
        <v>33.591010028835207</v>
      </c>
      <c r="H88" s="183">
        <f>RES_hhdet_fech!H88/RES_summary!H$19</f>
        <v>33.645663151434213</v>
      </c>
      <c r="I88" s="183">
        <f>RES_hhdet_fech!I88/RES_summary!I$19</f>
        <v>33.728587675787367</v>
      </c>
      <c r="J88" s="183">
        <f>RES_hhdet_fech!J88/RES_summary!J$19</f>
        <v>33.185870171070562</v>
      </c>
      <c r="K88" s="183">
        <f>RES_hhdet_fech!K88/RES_summary!K$19</f>
        <v>33.101495739846513</v>
      </c>
      <c r="L88" s="183">
        <f>RES_hhdet_fech!L88/RES_summary!L$19</f>
        <v>32.2625407415076</v>
      </c>
      <c r="M88" s="183">
        <f>RES_hhdet_fech!M88/RES_summary!M$19</f>
        <v>30.756050976004303</v>
      </c>
      <c r="N88" s="183">
        <f>RES_hhdet_fech!N88/RES_summary!N$19</f>
        <v>31.953820043483237</v>
      </c>
      <c r="O88" s="183">
        <f>RES_hhdet_fech!O88/RES_summary!O$19</f>
        <v>31.459938863685231</v>
      </c>
      <c r="P88" s="183">
        <f>RES_hhdet_fech!P88/RES_summary!P$19</f>
        <v>30.886910558226194</v>
      </c>
      <c r="Q88" s="183">
        <f>RES_hhdet_fech!Q88/RES_summary!Q$19</f>
        <v>30.402769221322078</v>
      </c>
    </row>
    <row r="89" spans="1:17" ht="12" customHeight="1" x14ac:dyDescent="0.3">
      <c r="A89" s="167" t="s">
        <v>155</v>
      </c>
      <c r="B89" s="183">
        <f>RES_hhdet_fech!B89/RES_summary!B$19</f>
        <v>24.775425412057203</v>
      </c>
      <c r="C89" s="183">
        <f>RES_hhdet_fech!C89/RES_summary!C$19</f>
        <v>25.008038138549288</v>
      </c>
      <c r="D89" s="183">
        <f>RES_hhdet_fech!D89/RES_summary!D$19</f>
        <v>25.26671328057061</v>
      </c>
      <c r="E89" s="183">
        <f>RES_hhdet_fech!E89/RES_summary!E$19</f>
        <v>26.037531358264427</v>
      </c>
      <c r="F89" s="183">
        <f>RES_hhdet_fech!F89/RES_summary!F$19</f>
        <v>26.097863455445928</v>
      </c>
      <c r="G89" s="183">
        <f>RES_hhdet_fech!G89/RES_summary!G$19</f>
        <v>26.795486892467189</v>
      </c>
      <c r="H89" s="183">
        <f>RES_hhdet_fech!H89/RES_summary!H$19</f>
        <v>26.699200594724061</v>
      </c>
      <c r="I89" s="183">
        <f>RES_hhdet_fech!I89/RES_summary!I$19</f>
        <v>26.14662792561148</v>
      </c>
      <c r="J89" s="183">
        <f>RES_hhdet_fech!J89/RES_summary!J$19</f>
        <v>25.576051644172136</v>
      </c>
      <c r="K89" s="183">
        <f>RES_hhdet_fech!K89/RES_summary!K$19</f>
        <v>25.840378840832912</v>
      </c>
      <c r="L89" s="183">
        <f>RES_hhdet_fech!L89/RES_summary!L$19</f>
        <v>25.627727779580621</v>
      </c>
      <c r="M89" s="183">
        <f>RES_hhdet_fech!M89/RES_summary!M$19</f>
        <v>24.910720852443607</v>
      </c>
      <c r="N89" s="183">
        <f>RES_hhdet_fech!N89/RES_summary!N$19</f>
        <v>24.869159650519055</v>
      </c>
      <c r="O89" s="183">
        <f>RES_hhdet_fech!O89/RES_summary!O$19</f>
        <v>24.400624053749006</v>
      </c>
      <c r="P89" s="183">
        <f>RES_hhdet_fech!P89/RES_summary!P$19</f>
        <v>24.105204490057918</v>
      </c>
      <c r="Q89" s="183">
        <f>RES_hhdet_fech!Q89/RES_summary!Q$19</f>
        <v>23.79310601762031</v>
      </c>
    </row>
    <row r="90" spans="1:17" ht="12" customHeight="1" x14ac:dyDescent="0.3">
      <c r="A90" s="166" t="s">
        <v>55</v>
      </c>
      <c r="B90" s="182">
        <f>RES_hhdet_fech!B90/RES_summary!B$19</f>
        <v>18.217515284578255</v>
      </c>
      <c r="C90" s="182">
        <f>RES_hhdet_fech!C90/RES_summary!C$19</f>
        <v>18.458023458815092</v>
      </c>
      <c r="D90" s="182">
        <f>RES_hhdet_fech!D90/RES_summary!D$19</f>
        <v>18.781940202303868</v>
      </c>
      <c r="E90" s="182">
        <f>RES_hhdet_fech!E90/RES_summary!E$19</f>
        <v>19.652380140653932</v>
      </c>
      <c r="F90" s="182">
        <f>RES_hhdet_fech!F90/RES_summary!F$19</f>
        <v>19.627185988107019</v>
      </c>
      <c r="G90" s="182">
        <f>RES_hhdet_fech!G90/RES_summary!G$19</f>
        <v>20.347773664899798</v>
      </c>
      <c r="H90" s="182">
        <f>RES_hhdet_fech!H90/RES_summary!H$19</f>
        <v>20.282482148453919</v>
      </c>
      <c r="I90" s="182">
        <f>RES_hhdet_fech!I90/RES_summary!I$19</f>
        <v>19.705491210634978</v>
      </c>
      <c r="J90" s="182">
        <f>RES_hhdet_fech!J90/RES_summary!J$19</f>
        <v>19.060938178038899</v>
      </c>
      <c r="K90" s="182">
        <f>RES_hhdet_fech!K90/RES_summary!K$19</f>
        <v>19.305465908659766</v>
      </c>
      <c r="L90" s="182">
        <f>RES_hhdet_fech!L90/RES_summary!L$19</f>
        <v>19.019752703738622</v>
      </c>
      <c r="M90" s="182">
        <f>RES_hhdet_fech!M90/RES_summary!M$19</f>
        <v>18.468554336414329</v>
      </c>
      <c r="N90" s="182">
        <f>RES_hhdet_fech!N90/RES_summary!N$19</f>
        <v>18.34922673829039</v>
      </c>
      <c r="O90" s="182">
        <f>RES_hhdet_fech!O90/RES_summary!O$19</f>
        <v>17.867870812015589</v>
      </c>
      <c r="P90" s="182">
        <f>RES_hhdet_fech!P90/RES_summary!P$19</f>
        <v>17.57914713286555</v>
      </c>
      <c r="Q90" s="182">
        <f>RES_hhdet_fech!Q90/RES_summary!Q$19</f>
        <v>17.39399766208669</v>
      </c>
    </row>
    <row r="91" spans="1:17" ht="12" customHeight="1" x14ac:dyDescent="0.3">
      <c r="A91" s="147" t="s">
        <v>59</v>
      </c>
      <c r="B91" s="181">
        <f>RES_hhdet_fech!B91/RES_summary!B$19</f>
        <v>6.5579101274789444</v>
      </c>
      <c r="C91" s="181">
        <f>RES_hhdet_fech!C91/RES_summary!C$19</f>
        <v>6.5500146797342005</v>
      </c>
      <c r="D91" s="181">
        <f>RES_hhdet_fech!D91/RES_summary!D$19</f>
        <v>6.4847730782667483</v>
      </c>
      <c r="E91" s="181">
        <f>RES_hhdet_fech!E91/RES_summary!E$19</f>
        <v>6.3851512176104945</v>
      </c>
      <c r="F91" s="181">
        <f>RES_hhdet_fech!F91/RES_summary!F$19</f>
        <v>6.4706774673389109</v>
      </c>
      <c r="G91" s="181">
        <f>RES_hhdet_fech!G91/RES_summary!G$19</f>
        <v>6.4477132275673901</v>
      </c>
      <c r="H91" s="181">
        <f>RES_hhdet_fech!H91/RES_summary!H$19</f>
        <v>6.4167184462701421</v>
      </c>
      <c r="I91" s="181">
        <f>RES_hhdet_fech!I91/RES_summary!I$19</f>
        <v>6.4411367149765066</v>
      </c>
      <c r="J91" s="181">
        <f>RES_hhdet_fech!J91/RES_summary!J$19</f>
        <v>6.5151134661332417</v>
      </c>
      <c r="K91" s="181">
        <f>RES_hhdet_fech!K91/RES_summary!K$19</f>
        <v>6.5349129321731487</v>
      </c>
      <c r="L91" s="181">
        <f>RES_hhdet_fech!L91/RES_summary!L$19</f>
        <v>6.6079750758419937</v>
      </c>
      <c r="M91" s="181">
        <f>RES_hhdet_fech!M91/RES_summary!M$19</f>
        <v>6.4421665160292809</v>
      </c>
      <c r="N91" s="181">
        <f>RES_hhdet_fech!N91/RES_summary!N$19</f>
        <v>6.5199329122286729</v>
      </c>
      <c r="O91" s="181">
        <f>RES_hhdet_fech!O91/RES_summary!O$19</f>
        <v>6.5327532417334213</v>
      </c>
      <c r="P91" s="181">
        <f>RES_hhdet_fech!P91/RES_summary!P$19</f>
        <v>6.5260573571923652</v>
      </c>
      <c r="Q91" s="181">
        <f>RES_hhdet_fech!Q91/RES_summary!Q$19</f>
        <v>6.3991083555336186</v>
      </c>
    </row>
    <row r="92" spans="1:17" ht="12" customHeight="1" x14ac:dyDescent="0.3">
      <c r="A92" s="163" t="s">
        <v>144</v>
      </c>
      <c r="B92" s="180">
        <f>RES_hhdet_fech!B92/RES_summary!B$19</f>
        <v>27.22972899783359</v>
      </c>
      <c r="C92" s="180">
        <f>RES_hhdet_fech!C92/RES_summary!C$19</f>
        <v>27.262878798181092</v>
      </c>
      <c r="D92" s="180">
        <f>RES_hhdet_fech!D92/RES_summary!D$19</f>
        <v>27.334147322555769</v>
      </c>
      <c r="E92" s="180">
        <f>RES_hhdet_fech!E92/RES_summary!E$19</f>
        <v>27.355807799404229</v>
      </c>
      <c r="F92" s="180">
        <f>RES_hhdet_fech!F92/RES_summary!F$19</f>
        <v>27.05951981715836</v>
      </c>
      <c r="G92" s="180">
        <f>RES_hhdet_fech!G92/RES_summary!G$19</f>
        <v>27.438175134450184</v>
      </c>
      <c r="H92" s="180">
        <f>RES_hhdet_fech!H92/RES_summary!H$19</f>
        <v>27.176593608439674</v>
      </c>
      <c r="I92" s="180">
        <f>RES_hhdet_fech!I92/RES_summary!I$19</f>
        <v>27.295553846540734</v>
      </c>
      <c r="J92" s="180">
        <f>RES_hhdet_fech!J92/RES_summary!J$19</f>
        <v>26.991761353407178</v>
      </c>
      <c r="K92" s="180">
        <f>RES_hhdet_fech!K92/RES_summary!K$19</f>
        <v>26.761856201899246</v>
      </c>
      <c r="L92" s="180">
        <f>RES_hhdet_fech!L92/RES_summary!L$19</f>
        <v>26.93296770824503</v>
      </c>
      <c r="M92" s="180">
        <f>RES_hhdet_fech!M92/RES_summary!M$19</f>
        <v>26.529307653993609</v>
      </c>
      <c r="N92" s="180">
        <f>RES_hhdet_fech!N92/RES_summary!N$19</f>
        <v>27.116311219878138</v>
      </c>
      <c r="O92" s="180">
        <f>RES_hhdet_fech!O92/RES_summary!O$19</f>
        <v>26.827919434627649</v>
      </c>
      <c r="P92" s="180">
        <f>RES_hhdet_fech!P92/RES_summary!P$19</f>
        <v>26.35010200940016</v>
      </c>
      <c r="Q92" s="180">
        <f>RES_hhdet_fech!Q92/RES_summary!Q$19</f>
        <v>25.984361437094524</v>
      </c>
    </row>
    <row r="93" spans="1:17" ht="12" customHeight="1" x14ac:dyDescent="0.3">
      <c r="A93" s="161" t="s">
        <v>143</v>
      </c>
      <c r="B93" s="179">
        <f>RES_hhdet_fech!B93/RES_summary!B$19</f>
        <v>18.272647884208759</v>
      </c>
      <c r="C93" s="179">
        <f>RES_hhdet_fech!C93/RES_summary!C$19</f>
        <v>18.313548685252336</v>
      </c>
      <c r="D93" s="179">
        <f>RES_hhdet_fech!D93/RES_summary!D$19</f>
        <v>18.564240727341396</v>
      </c>
      <c r="E93" s="179">
        <f>RES_hhdet_fech!E93/RES_summary!E$19</f>
        <v>19.080281473400902</v>
      </c>
      <c r="F93" s="179">
        <f>RES_hhdet_fech!F93/RES_summary!F$19</f>
        <v>19.13599951126751</v>
      </c>
      <c r="G93" s="179">
        <f>RES_hhdet_fech!G93/RES_summary!G$19</f>
        <v>19.742347194985548</v>
      </c>
      <c r="H93" s="179">
        <f>RES_hhdet_fech!H93/RES_summary!H$19</f>
        <v>20.093033114898674</v>
      </c>
      <c r="I93" s="179">
        <f>RES_hhdet_fech!I93/RES_summary!I$19</f>
        <v>20.077010636732059</v>
      </c>
      <c r="J93" s="179">
        <f>RES_hhdet_fech!J93/RES_summary!J$19</f>
        <v>20.106097245090133</v>
      </c>
      <c r="K93" s="179">
        <f>RES_hhdet_fech!K93/RES_summary!K$19</f>
        <v>20.47930919064336</v>
      </c>
      <c r="L93" s="179">
        <f>RES_hhdet_fech!L93/RES_summary!L$19</f>
        <v>20.694001153743734</v>
      </c>
      <c r="M93" s="179">
        <f>RES_hhdet_fech!M93/RES_summary!M$19</f>
        <v>20.8457839071161</v>
      </c>
      <c r="N93" s="179">
        <f>RES_hhdet_fech!N93/RES_summary!N$19</f>
        <v>21.060453001819003</v>
      </c>
      <c r="O93" s="179">
        <f>RES_hhdet_fech!O93/RES_summary!O$19</f>
        <v>20.81868016436086</v>
      </c>
      <c r="P93" s="179">
        <f>RES_hhdet_fech!P93/RES_summary!P$19</f>
        <v>20.333624460277207</v>
      </c>
      <c r="Q93" s="179">
        <f>RES_hhdet_fech!Q93/RES_summary!Q$19</f>
        <v>19.763815949219175</v>
      </c>
    </row>
    <row r="94" spans="1:17" ht="12" customHeight="1" x14ac:dyDescent="0.3">
      <c r="A94" s="148" t="s">
        <v>57</v>
      </c>
      <c r="B94" s="177">
        <f>RES_hhdet_fech!B94/RES_summary!B$19</f>
        <v>10.569407759178089</v>
      </c>
      <c r="C94" s="177">
        <f>RES_hhdet_fech!C94/RES_summary!C$19</f>
        <v>10.6472837195887</v>
      </c>
      <c r="D94" s="177">
        <f>RES_hhdet_fech!D94/RES_summary!D$19</f>
        <v>10.952291954216086</v>
      </c>
      <c r="E94" s="177">
        <f>RES_hhdet_fech!E94/RES_summary!E$19</f>
        <v>11.553381021806604</v>
      </c>
      <c r="F94" s="177">
        <f>RES_hhdet_fech!F94/RES_summary!F$19</f>
        <v>11.332993732929515</v>
      </c>
      <c r="G94" s="177">
        <f>RES_hhdet_fech!G94/RES_summary!G$19</f>
        <v>12.1044657895944</v>
      </c>
      <c r="H94" s="177">
        <f>RES_hhdet_fech!H94/RES_summary!H$19</f>
        <v>12.36606392238693</v>
      </c>
      <c r="I94" s="177">
        <f>RES_hhdet_fech!I94/RES_summary!I$19</f>
        <v>12.062195787263599</v>
      </c>
      <c r="J94" s="177">
        <f>RES_hhdet_fech!J94/RES_summary!J$19</f>
        <v>12.109075681641011</v>
      </c>
      <c r="K94" s="177">
        <f>RES_hhdet_fech!K94/RES_summary!K$19</f>
        <v>12.635859828017695</v>
      </c>
      <c r="L94" s="177">
        <f>RES_hhdet_fech!L94/RES_summary!L$19</f>
        <v>12.956138899250321</v>
      </c>
      <c r="M94" s="177">
        <f>RES_hhdet_fech!M94/RES_summary!M$19</f>
        <v>13.407872004393798</v>
      </c>
      <c r="N94" s="177">
        <f>RES_hhdet_fech!N94/RES_summary!N$19</f>
        <v>13.575783652639247</v>
      </c>
      <c r="O94" s="177">
        <f>RES_hhdet_fech!O94/RES_summary!O$19</f>
        <v>13.137088614935232</v>
      </c>
      <c r="P94" s="177">
        <f>RES_hhdet_fech!P94/RES_summary!P$19</f>
        <v>12.436316055341774</v>
      </c>
      <c r="Q94" s="177">
        <f>RES_hhdet_fech!Q94/RES_summary!Q$19</f>
        <v>11.588775942828288</v>
      </c>
    </row>
    <row r="95" spans="1:17" ht="12" customHeight="1" x14ac:dyDescent="0.3">
      <c r="A95" s="148" t="s">
        <v>59</v>
      </c>
      <c r="B95" s="177">
        <f>RES_hhdet_fech!B95/RES_summary!B$19</f>
        <v>7.7032401250306677</v>
      </c>
      <c r="C95" s="177">
        <f>RES_hhdet_fech!C95/RES_summary!C$19</f>
        <v>7.6662649656636335</v>
      </c>
      <c r="D95" s="177">
        <f>RES_hhdet_fech!D95/RES_summary!D$19</f>
        <v>7.6119487731253095</v>
      </c>
      <c r="E95" s="177">
        <f>RES_hhdet_fech!E95/RES_summary!E$19</f>
        <v>7.526900451594301</v>
      </c>
      <c r="F95" s="177">
        <f>RES_hhdet_fech!F95/RES_summary!F$19</f>
        <v>7.8030057783379929</v>
      </c>
      <c r="G95" s="177">
        <f>RES_hhdet_fech!G95/RES_summary!G$19</f>
        <v>7.6378814053911457</v>
      </c>
      <c r="H95" s="177">
        <f>RES_hhdet_fech!H95/RES_summary!H$19</f>
        <v>7.7269691925117412</v>
      </c>
      <c r="I95" s="177">
        <f>RES_hhdet_fech!I95/RES_summary!I$19</f>
        <v>8.0148148494684595</v>
      </c>
      <c r="J95" s="177">
        <f>RES_hhdet_fech!J95/RES_summary!J$19</f>
        <v>7.9970215634491231</v>
      </c>
      <c r="K95" s="177">
        <f>RES_hhdet_fech!K95/RES_summary!K$19</f>
        <v>7.8434493626256669</v>
      </c>
      <c r="L95" s="177">
        <f>RES_hhdet_fech!L95/RES_summary!L$19</f>
        <v>7.7378622544934128</v>
      </c>
      <c r="M95" s="177">
        <f>RES_hhdet_fech!M95/RES_summary!M$19</f>
        <v>7.437911902722302</v>
      </c>
      <c r="N95" s="177">
        <f>RES_hhdet_fech!N95/RES_summary!N$19</f>
        <v>7.4846693491797502</v>
      </c>
      <c r="O95" s="177">
        <f>RES_hhdet_fech!O95/RES_summary!O$19</f>
        <v>7.6815915494256251</v>
      </c>
      <c r="P95" s="177">
        <f>RES_hhdet_fech!P95/RES_summary!P$19</f>
        <v>7.8973084049354316</v>
      </c>
      <c r="Q95" s="177">
        <f>RES_hhdet_fech!Q95/RES_summary!Q$19</f>
        <v>8.1750400063908888</v>
      </c>
    </row>
    <row r="96" spans="1:17" ht="12" customHeight="1" x14ac:dyDescent="0.3">
      <c r="A96" s="163" t="s">
        <v>142</v>
      </c>
      <c r="B96" s="180">
        <f>RES_hhdet_fech!B96/RES_summary!B$19</f>
        <v>24.507470468378859</v>
      </c>
      <c r="C96" s="180">
        <f>RES_hhdet_fech!C96/RES_summary!C$19</f>
        <v>25.149151871461861</v>
      </c>
      <c r="D96" s="180">
        <f>RES_hhdet_fech!D96/RES_summary!D$19</f>
        <v>25.833395561841979</v>
      </c>
      <c r="E96" s="180">
        <f>RES_hhdet_fech!E96/RES_summary!E$19</f>
        <v>26.296749892360051</v>
      </c>
      <c r="F96" s="180">
        <f>RES_hhdet_fech!F96/RES_summary!F$19</f>
        <v>26.467831882599473</v>
      </c>
      <c r="G96" s="180">
        <f>RES_hhdet_fech!G96/RES_summary!G$19</f>
        <v>25.950135000034223</v>
      </c>
      <c r="H96" s="180">
        <f>RES_hhdet_fech!H96/RES_summary!H$19</f>
        <v>25.861529381924168</v>
      </c>
      <c r="I96" s="180">
        <f>RES_hhdet_fech!I96/RES_summary!I$19</f>
        <v>25.23044738546913</v>
      </c>
      <c r="J96" s="180">
        <f>RES_hhdet_fech!J96/RES_summary!J$19</f>
        <v>25.192121229857371</v>
      </c>
      <c r="K96" s="180">
        <f>RES_hhdet_fech!K96/RES_summary!K$19</f>
        <v>24.204195431021905</v>
      </c>
      <c r="L96" s="180">
        <f>RES_hhdet_fech!L96/RES_summary!L$19</f>
        <v>26.186986006656056</v>
      </c>
      <c r="M96" s="180">
        <f>RES_hhdet_fech!M96/RES_summary!M$19</f>
        <v>25.408625804173056</v>
      </c>
      <c r="N96" s="180">
        <f>RES_hhdet_fech!N96/RES_summary!N$19</f>
        <v>25.757869195914253</v>
      </c>
      <c r="O96" s="180">
        <f>RES_hhdet_fech!O96/RES_summary!O$19</f>
        <v>25.726215675231487</v>
      </c>
      <c r="P96" s="180">
        <f>RES_hhdet_fech!P96/RES_summary!P$19</f>
        <v>23.886853412397819</v>
      </c>
      <c r="Q96" s="180">
        <f>RES_hhdet_fech!Q96/RES_summary!Q$19</f>
        <v>24.538727347458966</v>
      </c>
    </row>
    <row r="97" spans="1:17" ht="12" customHeight="1" x14ac:dyDescent="0.3">
      <c r="A97" s="161" t="s">
        <v>141</v>
      </c>
      <c r="B97" s="179">
        <f>RES_hhdet_fech!B97/RES_summary!B$19</f>
        <v>18.877413239790084</v>
      </c>
      <c r="C97" s="179">
        <f>RES_hhdet_fech!C97/RES_summary!C$19</f>
        <v>19.569284417518535</v>
      </c>
      <c r="D97" s="179">
        <f>RES_hhdet_fech!D97/RES_summary!D$19</f>
        <v>20.317131707991894</v>
      </c>
      <c r="E97" s="179">
        <f>RES_hhdet_fech!E97/RES_summary!E$19</f>
        <v>21.21875545676826</v>
      </c>
      <c r="F97" s="179">
        <f>RES_hhdet_fech!F97/RES_summary!F$19</f>
        <v>21.105066637435968</v>
      </c>
      <c r="G97" s="179">
        <f>RES_hhdet_fech!G97/RES_summary!G$19</f>
        <v>21.206240133144178</v>
      </c>
      <c r="H97" s="179">
        <f>RES_hhdet_fech!H97/RES_summary!H$19</f>
        <v>21.403245670187172</v>
      </c>
      <c r="I97" s="179">
        <f>RES_hhdet_fech!I97/RES_summary!I$19</f>
        <v>20.601470528700723</v>
      </c>
      <c r="J97" s="179">
        <f>RES_hhdet_fech!J97/RES_summary!J$19</f>
        <v>20.68746774829652</v>
      </c>
      <c r="K97" s="179">
        <f>RES_hhdet_fech!K97/RES_summary!K$19</f>
        <v>20.547753748711933</v>
      </c>
      <c r="L97" s="179">
        <f>RES_hhdet_fech!L97/RES_summary!L$19</f>
        <v>20.663271186147742</v>
      </c>
      <c r="M97" s="179">
        <f>RES_hhdet_fech!M97/RES_summary!M$19</f>
        <v>20.768779536432131</v>
      </c>
      <c r="N97" s="179">
        <f>RES_hhdet_fech!N97/RES_summary!N$19</f>
        <v>20.485665086699786</v>
      </c>
      <c r="O97" s="179">
        <f>RES_hhdet_fech!O97/RES_summary!O$19</f>
        <v>20.09951340908076</v>
      </c>
      <c r="P97" s="179">
        <f>RES_hhdet_fech!P97/RES_summary!P$19</f>
        <v>19.684588966468912</v>
      </c>
      <c r="Q97" s="179">
        <f>RES_hhdet_fech!Q97/RES_summary!Q$19</f>
        <v>20.017726258221064</v>
      </c>
    </row>
    <row r="98" spans="1:17" ht="12" customHeight="1" x14ac:dyDescent="0.3">
      <c r="A98" s="148" t="s">
        <v>60</v>
      </c>
      <c r="B98" s="177">
        <f>RES_hhdet_fech!B98/RES_summary!B$19</f>
        <v>11.265575267164241</v>
      </c>
      <c r="C98" s="177">
        <f>RES_hhdet_fech!C98/RES_summary!C$19</f>
        <v>12.103663268831909</v>
      </c>
      <c r="D98" s="177">
        <f>RES_hhdet_fech!D98/RES_summary!D$19</f>
        <v>13.008411903916159</v>
      </c>
      <c r="E98" s="177">
        <f>RES_hhdet_fech!E98/RES_summary!E$19</f>
        <v>14.310159743678049</v>
      </c>
      <c r="F98" s="177">
        <f>RES_hhdet_fech!F98/RES_summary!F$19</f>
        <v>13.940843068677024</v>
      </c>
      <c r="G98" s="177">
        <f>RES_hhdet_fech!G98/RES_summary!G$19</f>
        <v>14.320705273327167</v>
      </c>
      <c r="H98" s="177">
        <f>RES_hhdet_fech!H98/RES_summary!H$19</f>
        <v>14.50031997622896</v>
      </c>
      <c r="I98" s="177">
        <f>RES_hhdet_fech!I98/RES_summary!I$19</f>
        <v>13.391337748833358</v>
      </c>
      <c r="J98" s="177">
        <f>RES_hhdet_fech!J98/RES_summary!J$19</f>
        <v>13.440171184960963</v>
      </c>
      <c r="K98" s="177">
        <f>RES_hhdet_fech!K98/RES_summary!K$19</f>
        <v>13.20352869889815</v>
      </c>
      <c r="L98" s="177">
        <f>RES_hhdet_fech!L98/RES_summary!L$19</f>
        <v>13.282779859409647</v>
      </c>
      <c r="M98" s="177">
        <f>RES_hhdet_fech!M98/RES_summary!M$19</f>
        <v>13.576819149352474</v>
      </c>
      <c r="N98" s="177">
        <f>RES_hhdet_fech!N98/RES_summary!N$19</f>
        <v>13.122154829974303</v>
      </c>
      <c r="O98" s="177">
        <f>RES_hhdet_fech!O98/RES_summary!O$19</f>
        <v>12.715254100616269</v>
      </c>
      <c r="P98" s="177">
        <f>RES_hhdet_fech!P98/RES_summary!P$19</f>
        <v>12.442922019002694</v>
      </c>
      <c r="Q98" s="177">
        <f>RES_hhdet_fech!Q98/RES_summary!Q$19</f>
        <v>13.169653013235186</v>
      </c>
    </row>
    <row r="99" spans="1:17" ht="12" customHeight="1" x14ac:dyDescent="0.3">
      <c r="A99" s="148" t="s">
        <v>59</v>
      </c>
      <c r="B99" s="177">
        <f>RES_hhdet_fech!B99/RES_summary!B$19</f>
        <v>7.6118379726258416</v>
      </c>
      <c r="C99" s="177">
        <f>RES_hhdet_fech!C99/RES_summary!C$19</f>
        <v>7.4656211486866226</v>
      </c>
      <c r="D99" s="177">
        <f>RES_hhdet_fech!D99/RES_summary!D$19</f>
        <v>7.3087198040757331</v>
      </c>
      <c r="E99" s="177">
        <f>RES_hhdet_fech!E99/RES_summary!E$19</f>
        <v>6.9085957130902118</v>
      </c>
      <c r="F99" s="177">
        <f>RES_hhdet_fech!F99/RES_summary!F$19</f>
        <v>7.1642235687589411</v>
      </c>
      <c r="G99" s="177">
        <f>RES_hhdet_fech!G99/RES_summary!G$19</f>
        <v>6.8855348598170121</v>
      </c>
      <c r="H99" s="177">
        <f>RES_hhdet_fech!H99/RES_summary!H$19</f>
        <v>6.9029256939582124</v>
      </c>
      <c r="I99" s="177">
        <f>RES_hhdet_fech!I99/RES_summary!I$19</f>
        <v>7.2101327798673687</v>
      </c>
      <c r="J99" s="177">
        <f>RES_hhdet_fech!J99/RES_summary!J$19</f>
        <v>7.2472965633355608</v>
      </c>
      <c r="K99" s="177">
        <f>RES_hhdet_fech!K99/RES_summary!K$19</f>
        <v>7.3442250498137804</v>
      </c>
      <c r="L99" s="177">
        <f>RES_hhdet_fech!L99/RES_summary!L$19</f>
        <v>7.3804913267380972</v>
      </c>
      <c r="M99" s="177">
        <f>RES_hhdet_fech!M99/RES_summary!M$19</f>
        <v>7.1919603870796518</v>
      </c>
      <c r="N99" s="177">
        <f>RES_hhdet_fech!N99/RES_summary!N$19</f>
        <v>7.3635102567254807</v>
      </c>
      <c r="O99" s="177">
        <f>RES_hhdet_fech!O99/RES_summary!O$19</f>
        <v>7.384259308464487</v>
      </c>
      <c r="P99" s="177">
        <f>RES_hhdet_fech!P99/RES_summary!P$19</f>
        <v>7.2416669474662196</v>
      </c>
      <c r="Q99" s="177">
        <f>RES_hhdet_fech!Q99/RES_summary!Q$19</f>
        <v>6.8480732449858852</v>
      </c>
    </row>
    <row r="100" spans="1:17" ht="12" customHeight="1" x14ac:dyDescent="0.3">
      <c r="A100" s="158" t="s">
        <v>62</v>
      </c>
      <c r="B100" s="178">
        <f>RES_hhdet_fech!B100/RES_summary!B$19</f>
        <v>14.788218389635503</v>
      </c>
      <c r="C100" s="178">
        <f>RES_hhdet_fech!C100/RES_summary!C$19</f>
        <v>14.772152788064762</v>
      </c>
      <c r="D100" s="178">
        <f>RES_hhdet_fech!D100/RES_summary!D$19</f>
        <v>14.91845151127084</v>
      </c>
      <c r="E100" s="178">
        <f>RES_hhdet_fech!E100/RES_summary!E$19</f>
        <v>15.580999079897557</v>
      </c>
      <c r="F100" s="178">
        <f>RES_hhdet_fech!F100/RES_summary!F$19</f>
        <v>15.506786389572836</v>
      </c>
      <c r="G100" s="178">
        <f>RES_hhdet_fech!G100/RES_summary!G$19</f>
        <v>15.96969782209294</v>
      </c>
      <c r="H100" s="178">
        <f>RES_hhdet_fech!H100/RES_summary!H$19</f>
        <v>15.21271574002292</v>
      </c>
      <c r="I100" s="178">
        <f>RES_hhdet_fech!I100/RES_summary!I$19</f>
        <v>14.726218151848666</v>
      </c>
      <c r="J100" s="178">
        <f>RES_hhdet_fech!J100/RES_summary!J$19</f>
        <v>14.108501609106542</v>
      </c>
      <c r="K100" s="178">
        <f>RES_hhdet_fech!K100/RES_summary!K$19</f>
        <v>14.019834861881993</v>
      </c>
      <c r="L100" s="178">
        <f>RES_hhdet_fech!L100/RES_summary!L$19</f>
        <v>14.208098745495349</v>
      </c>
      <c r="M100" s="178">
        <f>RES_hhdet_fech!M100/RES_summary!M$19</f>
        <v>13.423686702926526</v>
      </c>
      <c r="N100" s="178">
        <f>RES_hhdet_fech!N100/RES_summary!N$19</f>
        <v>13.344951259296815</v>
      </c>
      <c r="O100" s="178">
        <f>RES_hhdet_fech!O100/RES_summary!O$19</f>
        <v>13.275517063859386</v>
      </c>
      <c r="P100" s="178">
        <f>RES_hhdet_fech!P100/RES_summary!P$19</f>
        <v>12.656255384137763</v>
      </c>
      <c r="Q100" s="178">
        <f>RES_hhdet_fech!Q100/RES_summary!Q$19</f>
        <v>12.808171816514486</v>
      </c>
    </row>
    <row r="101" spans="1:17" ht="12" customHeight="1" x14ac:dyDescent="0.3">
      <c r="A101" s="23" t="s">
        <v>55</v>
      </c>
      <c r="B101" s="177">
        <f>RES_hhdet_fech!B101/RES_summary!B$19</f>
        <v>17.531532793594717</v>
      </c>
      <c r="C101" s="177">
        <f>RES_hhdet_fech!C101/RES_summary!C$19</f>
        <v>17.031852735567313</v>
      </c>
      <c r="D101" s="177">
        <f>RES_hhdet_fech!D101/RES_summary!D$19</f>
        <v>18.443307345336397</v>
      </c>
      <c r="E101" s="177">
        <f>RES_hhdet_fech!E101/RES_summary!E$19</f>
        <v>18.46969115902624</v>
      </c>
      <c r="F101" s="177">
        <f>RES_hhdet_fech!F101/RES_summary!F$19</f>
        <v>16.088840370728899</v>
      </c>
      <c r="G101" s="177">
        <f>RES_hhdet_fech!G101/RES_summary!G$19</f>
        <v>24.178352746978714</v>
      </c>
      <c r="H101" s="177">
        <f>RES_hhdet_fech!H101/RES_summary!H$19</f>
        <v>21.241986563158193</v>
      </c>
      <c r="I101" s="177">
        <f>RES_hhdet_fech!I101/RES_summary!I$19</f>
        <v>21.224368218989085</v>
      </c>
      <c r="J101" s="177">
        <f>RES_hhdet_fech!J101/RES_summary!J$19</f>
        <v>17.264057094738959</v>
      </c>
      <c r="K101" s="177">
        <f>RES_hhdet_fech!K101/RES_summary!K$19</f>
        <v>18.412888655129382</v>
      </c>
      <c r="L101" s="177">
        <f>RES_hhdet_fech!L101/RES_summary!L$19</f>
        <v>18.350132394036187</v>
      </c>
      <c r="M101" s="177">
        <f>RES_hhdet_fech!M101/RES_summary!M$19</f>
        <v>18.577133493453974</v>
      </c>
      <c r="N101" s="177">
        <f>RES_hhdet_fech!N101/RES_summary!N$19</f>
        <v>18.405482541511802</v>
      </c>
      <c r="O101" s="177">
        <f>RES_hhdet_fech!O101/RES_summary!O$19</f>
        <v>18.096561638192131</v>
      </c>
      <c r="P101" s="177">
        <f>RES_hhdet_fech!P101/RES_summary!P$19</f>
        <v>18.449711260965309</v>
      </c>
      <c r="Q101" s="177">
        <f>RES_hhdet_fech!Q101/RES_summary!Q$19</f>
        <v>18.131577214805183</v>
      </c>
    </row>
    <row r="102" spans="1:17" ht="12" customHeight="1" x14ac:dyDescent="0.3">
      <c r="A102" s="23" t="s">
        <v>57</v>
      </c>
      <c r="B102" s="177">
        <f>RES_hhdet_fech!B102/RES_summary!B$19</f>
        <v>21.611296718317966</v>
      </c>
      <c r="C102" s="177">
        <f>RES_hhdet_fech!C102/RES_summary!C$19</f>
        <v>22.167016525578827</v>
      </c>
      <c r="D102" s="177">
        <f>RES_hhdet_fech!D102/RES_summary!D$19</f>
        <v>21.99454594286594</v>
      </c>
      <c r="E102" s="177">
        <f>RES_hhdet_fech!E102/RES_summary!E$19</f>
        <v>23.114782778040311</v>
      </c>
      <c r="F102" s="177">
        <f>RES_hhdet_fech!F102/RES_summary!F$19</f>
        <v>22.752764919874224</v>
      </c>
      <c r="G102" s="177">
        <f>RES_hhdet_fech!G102/RES_summary!G$19</f>
        <v>23.546348370266578</v>
      </c>
      <c r="H102" s="177">
        <f>RES_hhdet_fech!H102/RES_summary!H$19</f>
        <v>21.941557995107082</v>
      </c>
      <c r="I102" s="177">
        <f>RES_hhdet_fech!I102/RES_summary!I$19</f>
        <v>22.112359916109128</v>
      </c>
      <c r="J102" s="177">
        <f>RES_hhdet_fech!J102/RES_summary!J$19</f>
        <v>20.034408855674307</v>
      </c>
      <c r="K102" s="177">
        <f>RES_hhdet_fech!K102/RES_summary!K$19</f>
        <v>19.838144909962178</v>
      </c>
      <c r="L102" s="177">
        <f>RES_hhdet_fech!L102/RES_summary!L$19</f>
        <v>19.646243263758592</v>
      </c>
      <c r="M102" s="177">
        <f>RES_hhdet_fech!M102/RES_summary!M$19</f>
        <v>18.649965974326783</v>
      </c>
      <c r="N102" s="177">
        <f>RES_hhdet_fech!N102/RES_summary!N$19</f>
        <v>18.142318711426309</v>
      </c>
      <c r="O102" s="177">
        <f>RES_hhdet_fech!O102/RES_summary!O$19</f>
        <v>17.775330247021479</v>
      </c>
      <c r="P102" s="177">
        <f>RES_hhdet_fech!P102/RES_summary!P$19</f>
        <v>17.135175894332864</v>
      </c>
      <c r="Q102" s="177">
        <f>RES_hhdet_fech!Q102/RES_summary!Q$19</f>
        <v>16.926262254127892</v>
      </c>
    </row>
    <row r="103" spans="1:17" ht="12" customHeight="1" x14ac:dyDescent="0.3">
      <c r="A103" s="29" t="s">
        <v>140</v>
      </c>
      <c r="B103" s="176">
        <f>RES_hhdet_fech!B103/RES_summary!B$19</f>
        <v>11.365233721127007</v>
      </c>
      <c r="C103" s="176">
        <f>RES_hhdet_fech!C103/RES_summary!C$19</f>
        <v>11.553349560783774</v>
      </c>
      <c r="D103" s="176">
        <f>RES_hhdet_fech!D103/RES_summary!D$19</f>
        <v>11.778824734358372</v>
      </c>
      <c r="E103" s="176">
        <f>RES_hhdet_fech!E103/RES_summary!E$19</f>
        <v>12.074801690563016</v>
      </c>
      <c r="F103" s="176">
        <f>RES_hhdet_fech!F103/RES_summary!F$19</f>
        <v>12.284874158198104</v>
      </c>
      <c r="G103" s="176">
        <f>RES_hhdet_fech!G103/RES_summary!G$19</f>
        <v>12.034107665690792</v>
      </c>
      <c r="H103" s="176">
        <f>RES_hhdet_fech!H103/RES_summary!H$19</f>
        <v>12.13416166508093</v>
      </c>
      <c r="I103" s="176">
        <f>RES_hhdet_fech!I103/RES_summary!I$19</f>
        <v>11.666783666777834</v>
      </c>
      <c r="J103" s="176">
        <f>RES_hhdet_fech!J103/RES_summary!J$19</f>
        <v>11.568116311989399</v>
      </c>
      <c r="K103" s="176">
        <f>RES_hhdet_fech!K103/RES_summary!K$19</f>
        <v>11.428945297211103</v>
      </c>
      <c r="L103" s="176">
        <f>RES_hhdet_fech!L103/RES_summary!L$19</f>
        <v>11.729429175597042</v>
      </c>
      <c r="M103" s="176">
        <f>RES_hhdet_fech!M103/RES_summary!M$19</f>
        <v>11.154778987270523</v>
      </c>
      <c r="N103" s="176">
        <f>RES_hhdet_fech!N103/RES_summary!N$19</f>
        <v>11.264674631237732</v>
      </c>
      <c r="O103" s="176">
        <f>RES_hhdet_fech!O103/RES_summary!O$19</f>
        <v>11.333978388953664</v>
      </c>
      <c r="P103" s="176">
        <f>RES_hhdet_fech!P103/RES_summary!P$19</f>
        <v>10.731477545336732</v>
      </c>
      <c r="Q103" s="176">
        <f>RES_hhdet_fech!Q103/RES_summary!Q$19</f>
        <v>11.074844320290376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84">
        <f>RES_hhdet_fech!B105/RES_summary!B$19</f>
        <v>154.26901688443712</v>
      </c>
      <c r="C105" s="184">
        <f>RES_hhdet_fech!C105/RES_summary!C$19</f>
        <v>154.13584866212048</v>
      </c>
      <c r="D105" s="184">
        <f>RES_hhdet_fech!D105/RES_summary!D$19</f>
        <v>152.34455367608848</v>
      </c>
      <c r="E105" s="184">
        <f>RES_hhdet_fech!E105/RES_summary!E$19</f>
        <v>155.08298338060959</v>
      </c>
      <c r="F105" s="184">
        <f>RES_hhdet_fech!F105/RES_summary!F$19</f>
        <v>157.87701264781484</v>
      </c>
      <c r="G105" s="184">
        <f>RES_hhdet_fech!G105/RES_summary!G$19</f>
        <v>136.931210767122</v>
      </c>
      <c r="H105" s="184">
        <f>RES_hhdet_fech!H105/RES_summary!H$19</f>
        <v>135.56950009759714</v>
      </c>
      <c r="I105" s="184">
        <f>RES_hhdet_fech!I105/RES_summary!I$19</f>
        <v>121.20126575214753</v>
      </c>
      <c r="J105" s="184">
        <f>RES_hhdet_fech!J105/RES_summary!J$19</f>
        <v>120.23285163391778</v>
      </c>
      <c r="K105" s="184">
        <f>RES_hhdet_fech!K105/RES_summary!K$19</f>
        <v>121.75616583552134</v>
      </c>
      <c r="L105" s="184">
        <f>RES_hhdet_fech!L105/RES_summary!L$19</f>
        <v>124.61966336697924</v>
      </c>
      <c r="M105" s="184">
        <f>RES_hhdet_fech!M105/RES_summary!M$19</f>
        <v>111.52189221600369</v>
      </c>
      <c r="N105" s="184">
        <f>RES_hhdet_fech!N105/RES_summary!N$19</f>
        <v>114.2310660894824</v>
      </c>
      <c r="O105" s="184">
        <f>RES_hhdet_fech!O105/RES_summary!O$19</f>
        <v>111.81450732342891</v>
      </c>
      <c r="P105" s="184">
        <f>RES_hhdet_fech!P105/RES_summary!P$19</f>
        <v>101.66933404796426</v>
      </c>
      <c r="Q105" s="184">
        <f>RES_hhdet_fech!Q105/RES_summary!Q$19</f>
        <v>106.22138829926254</v>
      </c>
    </row>
    <row r="106" spans="1:17" ht="12.9" customHeight="1" x14ac:dyDescent="0.3">
      <c r="A106" s="158" t="s">
        <v>65</v>
      </c>
      <c r="B106" s="178">
        <f>RES_hhdet_fech!B106/RES_summary!B$19</f>
        <v>114.79255111113973</v>
      </c>
      <c r="C106" s="178">
        <f>RES_hhdet_fech!C106/RES_summary!C$19</f>
        <v>114.48768687418946</v>
      </c>
      <c r="D106" s="178">
        <f>RES_hhdet_fech!D106/RES_summary!D$19</f>
        <v>113.41341848644947</v>
      </c>
      <c r="E106" s="178">
        <f>RES_hhdet_fech!E106/RES_summary!E$19</f>
        <v>114.62138125706728</v>
      </c>
      <c r="F106" s="178">
        <f>RES_hhdet_fech!F106/RES_summary!F$19</f>
        <v>117.72257840438243</v>
      </c>
      <c r="G106" s="178">
        <f>RES_hhdet_fech!G106/RES_summary!G$19</f>
        <v>97.991585356091392</v>
      </c>
      <c r="H106" s="178">
        <f>RES_hhdet_fech!H106/RES_summary!H$19</f>
        <v>97.665950937875664</v>
      </c>
      <c r="I106" s="178">
        <f>RES_hhdet_fech!I106/RES_summary!I$19</f>
        <v>82.908250103872774</v>
      </c>
      <c r="J106" s="178">
        <f>RES_hhdet_fech!J106/RES_summary!J$19</f>
        <v>83.774082812789061</v>
      </c>
      <c r="K106" s="178">
        <f>RES_hhdet_fech!K106/RES_summary!K$19</f>
        <v>84.120423715504117</v>
      </c>
      <c r="L106" s="178">
        <f>RES_hhdet_fech!L106/RES_summary!L$19</f>
        <v>87.641777756334292</v>
      </c>
      <c r="M106" s="178">
        <f>RES_hhdet_fech!M106/RES_summary!M$19</f>
        <v>75.158664713443429</v>
      </c>
      <c r="N106" s="178">
        <f>RES_hhdet_fech!N106/RES_summary!N$19</f>
        <v>76.537042850134895</v>
      </c>
      <c r="O106" s="178">
        <f>RES_hhdet_fech!O106/RES_summary!O$19</f>
        <v>74.220053677858402</v>
      </c>
      <c r="P106" s="178">
        <f>RES_hhdet_fech!P106/RES_summary!P$19</f>
        <v>64.699145413364164</v>
      </c>
      <c r="Q106" s="178">
        <f>RES_hhdet_fech!Q106/RES_summary!Q$19</f>
        <v>68.407319953212252</v>
      </c>
    </row>
    <row r="107" spans="1:17" ht="12" customHeight="1" x14ac:dyDescent="0.3">
      <c r="A107" s="23" t="s">
        <v>153</v>
      </c>
      <c r="B107" s="177">
        <f>RES_hhdet_fech!B107/RES_summary!B$19</f>
        <v>114.45460142239378</v>
      </c>
      <c r="C107" s="177">
        <f>RES_hhdet_fech!C107/RES_summary!C$19</f>
        <v>114.13285873482994</v>
      </c>
      <c r="D107" s="177">
        <f>RES_hhdet_fech!D107/RES_summary!D$19</f>
        <v>113.0383610527075</v>
      </c>
      <c r="E107" s="177">
        <f>RES_hhdet_fech!E107/RES_summary!E$19</f>
        <v>114.09740661554271</v>
      </c>
      <c r="F107" s="177">
        <f>RES_hhdet_fech!F107/RES_summary!F$19</f>
        <v>117.23854977357729</v>
      </c>
      <c r="G107" s="177">
        <f>RES_hhdet_fech!G107/RES_summary!G$19</f>
        <v>97.564701955506024</v>
      </c>
      <c r="H107" s="177">
        <f>RES_hhdet_fech!H107/RES_summary!H$19</f>
        <v>97.221838766257491</v>
      </c>
      <c r="I107" s="177">
        <f>RES_hhdet_fech!I107/RES_summary!I$19</f>
        <v>82.440585455533807</v>
      </c>
      <c r="J107" s="177">
        <f>RES_hhdet_fech!J107/RES_summary!J$19</f>
        <v>83.39014928103785</v>
      </c>
      <c r="K107" s="177">
        <f>RES_hhdet_fech!K107/RES_summary!K$19</f>
        <v>83.718864108867962</v>
      </c>
      <c r="L107" s="177">
        <f>RES_hhdet_fech!L107/RES_summary!L$19</f>
        <v>87.190006570408372</v>
      </c>
      <c r="M107" s="177">
        <f>RES_hhdet_fech!M107/RES_summary!M$19</f>
        <v>74.806632956411278</v>
      </c>
      <c r="N107" s="177">
        <f>RES_hhdet_fech!N107/RES_summary!N$19</f>
        <v>76.14011025973933</v>
      </c>
      <c r="O107" s="177">
        <f>RES_hhdet_fech!O107/RES_summary!O$19</f>
        <v>73.868441995844165</v>
      </c>
      <c r="P107" s="177">
        <f>RES_hhdet_fech!P107/RES_summary!P$19</f>
        <v>64.404194393371654</v>
      </c>
      <c r="Q107" s="177">
        <f>RES_hhdet_fech!Q107/RES_summary!Q$19</f>
        <v>68.048751621426703</v>
      </c>
    </row>
    <row r="108" spans="1:17" ht="12" customHeight="1" x14ac:dyDescent="0.3">
      <c r="A108" s="23" t="s">
        <v>60</v>
      </c>
      <c r="B108" s="177">
        <f>RES_hhdet_fech!B108/RES_summary!B$19</f>
        <v>0.33794968874594972</v>
      </c>
      <c r="C108" s="177">
        <f>RES_hhdet_fech!C108/RES_summary!C$19</f>
        <v>0.35482813935952323</v>
      </c>
      <c r="D108" s="177">
        <f>RES_hhdet_fech!D108/RES_summary!D$19</f>
        <v>0.37505743374197104</v>
      </c>
      <c r="E108" s="177">
        <f>RES_hhdet_fech!E108/RES_summary!E$19</f>
        <v>0.52397464152457529</v>
      </c>
      <c r="F108" s="177">
        <f>RES_hhdet_fech!F108/RES_summary!F$19</f>
        <v>0.48402863080515923</v>
      </c>
      <c r="G108" s="177">
        <f>RES_hhdet_fech!G108/RES_summary!G$19</f>
        <v>0.42688340058537366</v>
      </c>
      <c r="H108" s="177">
        <f>RES_hhdet_fech!H108/RES_summary!H$19</f>
        <v>0.44411217161816863</v>
      </c>
      <c r="I108" s="177">
        <f>RES_hhdet_fech!I108/RES_summary!I$19</f>
        <v>0.4676646483389732</v>
      </c>
      <c r="J108" s="177">
        <f>RES_hhdet_fech!J108/RES_summary!J$19</f>
        <v>0.38393353175122441</v>
      </c>
      <c r="K108" s="177">
        <f>RES_hhdet_fech!K108/RES_summary!K$19</f>
        <v>0.40155960663614176</v>
      </c>
      <c r="L108" s="177">
        <f>RES_hhdet_fech!L108/RES_summary!L$19</f>
        <v>0.45177118592592175</v>
      </c>
      <c r="M108" s="177">
        <f>RES_hhdet_fech!M108/RES_summary!M$19</f>
        <v>0.35203175703214579</v>
      </c>
      <c r="N108" s="177">
        <f>RES_hhdet_fech!N108/RES_summary!N$19</f>
        <v>0.39693259039556217</v>
      </c>
      <c r="O108" s="177">
        <f>RES_hhdet_fech!O108/RES_summary!O$19</f>
        <v>0.35161168201422088</v>
      </c>
      <c r="P108" s="177">
        <f>RES_hhdet_fech!P108/RES_summary!P$19</f>
        <v>0.29495101999252016</v>
      </c>
      <c r="Q108" s="177">
        <f>RES_hhdet_fech!Q108/RES_summary!Q$19</f>
        <v>0.35856833178555808</v>
      </c>
    </row>
    <row r="109" spans="1:17" ht="12.9" customHeight="1" x14ac:dyDescent="0.3">
      <c r="A109" s="158" t="s">
        <v>112</v>
      </c>
      <c r="B109" s="178">
        <f>RES_hhdet_fech!B109/RES_summary!B$19</f>
        <v>0.20078391710422208</v>
      </c>
      <c r="C109" s="178">
        <f>RES_hhdet_fech!C109/RES_summary!C$19</f>
        <v>0.20363220202950355</v>
      </c>
      <c r="D109" s="178">
        <f>RES_hhdet_fech!D109/RES_summary!D$19</f>
        <v>0.20201968648944085</v>
      </c>
      <c r="E109" s="178">
        <f>RES_hhdet_fech!E109/RES_summary!E$19</f>
        <v>0.19792752943387393</v>
      </c>
      <c r="F109" s="178">
        <f>RES_hhdet_fech!F109/RES_summary!F$19</f>
        <v>0.20509229486787703</v>
      </c>
      <c r="G109" s="178">
        <f>RES_hhdet_fech!G109/RES_summary!G$19</f>
        <v>0.30530204867706934</v>
      </c>
      <c r="H109" s="178">
        <f>RES_hhdet_fech!H109/RES_summary!H$19</f>
        <v>0.32965110635317302</v>
      </c>
      <c r="I109" s="178">
        <f>RES_hhdet_fech!I109/RES_summary!I$19</f>
        <v>0.37090446147480688</v>
      </c>
      <c r="J109" s="178">
        <f>RES_hhdet_fech!J109/RES_summary!J$19</f>
        <v>0.4222522561373413</v>
      </c>
      <c r="K109" s="178">
        <f>RES_hhdet_fech!K109/RES_summary!K$19</f>
        <v>0.44645117130049561</v>
      </c>
      <c r="L109" s="178">
        <f>RES_hhdet_fech!L109/RES_summary!L$19</f>
        <v>0.48249463444525381</v>
      </c>
      <c r="M109" s="178">
        <f>RES_hhdet_fech!M109/RES_summary!M$19</f>
        <v>0.48297109399947619</v>
      </c>
      <c r="N109" s="178">
        <f>RES_hhdet_fech!N109/RES_summary!N$19</f>
        <v>0.55481322408427869</v>
      </c>
      <c r="O109" s="178">
        <f>RES_hhdet_fech!O109/RES_summary!O$19</f>
        <v>0.56140485406780472</v>
      </c>
      <c r="P109" s="178">
        <f>RES_hhdet_fech!P109/RES_summary!P$19</f>
        <v>0.55402755153027927</v>
      </c>
      <c r="Q109" s="178">
        <f>RES_hhdet_fech!Q109/RES_summary!Q$19</f>
        <v>0.58033865106908755</v>
      </c>
    </row>
    <row r="110" spans="1:17" ht="12" customHeight="1" x14ac:dyDescent="0.3">
      <c r="A110" s="23" t="s">
        <v>60</v>
      </c>
      <c r="B110" s="177">
        <f>RES_hhdet_fech!B110/RES_summary!B$19</f>
        <v>0.20078391710422208</v>
      </c>
      <c r="C110" s="177">
        <f>RES_hhdet_fech!C110/RES_summary!C$19</f>
        <v>0.20363220202950355</v>
      </c>
      <c r="D110" s="177">
        <f>RES_hhdet_fech!D110/RES_summary!D$19</f>
        <v>0.20201968648944085</v>
      </c>
      <c r="E110" s="177">
        <f>RES_hhdet_fech!E110/RES_summary!E$19</f>
        <v>0.19792752943387393</v>
      </c>
      <c r="F110" s="177">
        <f>RES_hhdet_fech!F110/RES_summary!F$19</f>
        <v>0.20509229486787703</v>
      </c>
      <c r="G110" s="177">
        <f>RES_hhdet_fech!G110/RES_summary!G$19</f>
        <v>0.30530204867706934</v>
      </c>
      <c r="H110" s="177">
        <f>RES_hhdet_fech!H110/RES_summary!H$19</f>
        <v>0.32965110635317302</v>
      </c>
      <c r="I110" s="177">
        <f>RES_hhdet_fech!I110/RES_summary!I$19</f>
        <v>0.37090446147480688</v>
      </c>
      <c r="J110" s="177">
        <f>RES_hhdet_fech!J110/RES_summary!J$19</f>
        <v>0.4222522561373413</v>
      </c>
      <c r="K110" s="177">
        <f>RES_hhdet_fech!K110/RES_summary!K$19</f>
        <v>0.44645117130049561</v>
      </c>
      <c r="L110" s="177">
        <f>RES_hhdet_fech!L110/RES_summary!L$19</f>
        <v>0.48249463444525381</v>
      </c>
      <c r="M110" s="177">
        <f>RES_hhdet_fech!M110/RES_summary!M$19</f>
        <v>0.48297109399947619</v>
      </c>
      <c r="N110" s="177">
        <f>RES_hhdet_fech!N110/RES_summary!N$19</f>
        <v>0.55481322408427869</v>
      </c>
      <c r="O110" s="177">
        <f>RES_hhdet_fech!O110/RES_summary!O$19</f>
        <v>0.56140485406780472</v>
      </c>
      <c r="P110" s="177">
        <f>RES_hhdet_fech!P110/RES_summary!P$19</f>
        <v>0.55402755153027927</v>
      </c>
      <c r="Q110" s="177">
        <f>RES_hhdet_fech!Q110/RES_summary!Q$19</f>
        <v>0.58033865106908755</v>
      </c>
    </row>
    <row r="111" spans="1:17" ht="12" customHeight="1" x14ac:dyDescent="0.3">
      <c r="A111" s="158" t="s">
        <v>63</v>
      </c>
      <c r="B111" s="178">
        <f>RES_hhdet_fech!B111/RES_summary!B$19</f>
        <v>25.312765549646155</v>
      </c>
      <c r="C111" s="178">
        <f>RES_hhdet_fech!C111/RES_summary!C$19</f>
        <v>25.669019312122799</v>
      </c>
      <c r="D111" s="178">
        <f>RES_hhdet_fech!D111/RES_summary!D$19</f>
        <v>25.168043964590918</v>
      </c>
      <c r="E111" s="178">
        <f>RES_hhdet_fech!E111/RES_summary!E$19</f>
        <v>26.244075277428525</v>
      </c>
      <c r="F111" s="178">
        <f>RES_hhdet_fech!F111/RES_summary!F$19</f>
        <v>26.25515260531915</v>
      </c>
      <c r="G111" s="178">
        <f>RES_hhdet_fech!G111/RES_summary!G$19</f>
        <v>24.55495704883311</v>
      </c>
      <c r="H111" s="178">
        <f>RES_hhdet_fech!H111/RES_summary!H$19</f>
        <v>24.761160198450359</v>
      </c>
      <c r="I111" s="178">
        <f>RES_hhdet_fech!I111/RES_summary!I$19</f>
        <v>24.885217745425162</v>
      </c>
      <c r="J111" s="178">
        <f>RES_hhdet_fech!J111/RES_summary!J$19</f>
        <v>23.927843477251578</v>
      </c>
      <c r="K111" s="178">
        <f>RES_hhdet_fech!K111/RES_summary!K$19</f>
        <v>24.93865210966575</v>
      </c>
      <c r="L111" s="178">
        <f>RES_hhdet_fech!L111/RES_summary!L$19</f>
        <v>24.436402803096115</v>
      </c>
      <c r="M111" s="178">
        <f>RES_hhdet_fech!M111/RES_summary!M$19</f>
        <v>24.222580589007396</v>
      </c>
      <c r="N111" s="178">
        <f>RES_hhdet_fech!N111/RES_summary!N$19</f>
        <v>25.488509721894584</v>
      </c>
      <c r="O111" s="178">
        <f>RES_hhdet_fech!O111/RES_summary!O$19</f>
        <v>25.395577526563581</v>
      </c>
      <c r="P111" s="178">
        <f>RES_hhdet_fech!P111/RES_summary!P$19</f>
        <v>25.224890127670399</v>
      </c>
      <c r="Q111" s="178">
        <f>RES_hhdet_fech!Q111/RES_summary!Q$19</f>
        <v>26.012670097028554</v>
      </c>
    </row>
    <row r="112" spans="1:17" ht="12" customHeight="1" x14ac:dyDescent="0.3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3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3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3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3">
      <c r="A116" s="163" t="s">
        <v>142</v>
      </c>
      <c r="B116" s="180">
        <f>RES_hhdet_fech!B116/RES_summary!B$19</f>
        <v>25.367789063350578</v>
      </c>
      <c r="C116" s="180">
        <f>RES_hhdet_fech!C116/RES_summary!C$19</f>
        <v>25.722613851688436</v>
      </c>
      <c r="D116" s="180">
        <f>RES_hhdet_fech!D116/RES_summary!D$19</f>
        <v>25.212025163827004</v>
      </c>
      <c r="E116" s="180">
        <f>RES_hhdet_fech!E116/RES_summary!E$19</f>
        <v>26.302061014920053</v>
      </c>
      <c r="F116" s="180">
        <f>RES_hhdet_fech!F116/RES_summary!F$19</f>
        <v>26.325778601634511</v>
      </c>
      <c r="G116" s="180">
        <f>RES_hhdet_fech!G116/RES_summary!G$19</f>
        <v>24.659299543211365</v>
      </c>
      <c r="H116" s="180">
        <f>RES_hhdet_fech!H116/RES_summary!H$19</f>
        <v>24.881792034716693</v>
      </c>
      <c r="I116" s="180">
        <f>RES_hhdet_fech!I116/RES_summary!I$19</f>
        <v>25.101581111268981</v>
      </c>
      <c r="J116" s="180">
        <f>RES_hhdet_fech!J116/RES_summary!J$19</f>
        <v>24.166513812246713</v>
      </c>
      <c r="K116" s="180">
        <f>RES_hhdet_fech!K116/RES_summary!K$19</f>
        <v>25.249143179508295</v>
      </c>
      <c r="L116" s="180">
        <f>RES_hhdet_fech!L116/RES_summary!L$19</f>
        <v>24.801247454801164</v>
      </c>
      <c r="M116" s="180">
        <f>RES_hhdet_fech!M116/RES_summary!M$19</f>
        <v>24.557284614395286</v>
      </c>
      <c r="N116" s="180">
        <f>RES_hhdet_fech!N116/RES_summary!N$19</f>
        <v>26.064072789257242</v>
      </c>
      <c r="O116" s="180">
        <f>RES_hhdet_fech!O116/RES_summary!O$19</f>
        <v>25.979113436529133</v>
      </c>
      <c r="P116" s="180">
        <f>RES_hhdet_fech!P116/RES_summary!P$19</f>
        <v>25.900873014643143</v>
      </c>
      <c r="Q116" s="180">
        <f>RES_hhdet_fech!Q116/RES_summary!Q$19</f>
        <v>26.819770201834377</v>
      </c>
    </row>
    <row r="117" spans="1:17" ht="12" customHeight="1" x14ac:dyDescent="0.3">
      <c r="A117" s="161" t="s">
        <v>141</v>
      </c>
      <c r="B117" s="179">
        <f>RES_hhdet_fech!B117/RES_summary!B$19</f>
        <v>22.102252698631187</v>
      </c>
      <c r="C117" s="179">
        <f>RES_hhdet_fech!C117/RES_summary!C$19</f>
        <v>22.51237923541678</v>
      </c>
      <c r="D117" s="179">
        <f>RES_hhdet_fech!D117/RES_summary!D$19</f>
        <v>22.392848244303913</v>
      </c>
      <c r="E117" s="179">
        <f>RES_hhdet_fech!E117/RES_summary!E$19</f>
        <v>22.908162218625968</v>
      </c>
      <c r="F117" s="179">
        <f>RES_hhdet_fech!F117/RES_summary!F$19</f>
        <v>22.741720367940225</v>
      </c>
      <c r="G117" s="179">
        <f>RES_hhdet_fech!G117/RES_summary!G$19</f>
        <v>20.588421934704016</v>
      </c>
      <c r="H117" s="179">
        <f>RES_hhdet_fech!H117/RES_summary!H$19</f>
        <v>21.081121281332461</v>
      </c>
      <c r="I117" s="179">
        <f>RES_hhdet_fech!I117/RES_summary!I$19</f>
        <v>20.368623224476018</v>
      </c>
      <c r="J117" s="179">
        <f>RES_hhdet_fech!J117/RES_summary!J$19</f>
        <v>20.328513286567656</v>
      </c>
      <c r="K117" s="179">
        <f>RES_hhdet_fech!K117/RES_summary!K$19</f>
        <v>21.510200831691744</v>
      </c>
      <c r="L117" s="179">
        <f>RES_hhdet_fech!L117/RES_summary!L$19</f>
        <v>21.440113782433471</v>
      </c>
      <c r="M117" s="179">
        <f>RES_hhdet_fech!M117/RES_summary!M$19</f>
        <v>22.000743899449745</v>
      </c>
      <c r="N117" s="179">
        <f>RES_hhdet_fech!N117/RES_summary!N$19</f>
        <v>22.172312414805116</v>
      </c>
      <c r="O117" s="179">
        <f>RES_hhdet_fech!O117/RES_summary!O$19</f>
        <v>22.36138763968987</v>
      </c>
      <c r="P117" s="179">
        <f>RES_hhdet_fech!P117/RES_summary!P$19</f>
        <v>22.13048559243159</v>
      </c>
      <c r="Q117" s="179">
        <f>RES_hhdet_fech!Q117/RES_summary!Q$19</f>
        <v>22.606651545446738</v>
      </c>
    </row>
    <row r="118" spans="1:17" ht="12" customHeight="1" x14ac:dyDescent="0.3">
      <c r="A118" s="148" t="s">
        <v>60</v>
      </c>
      <c r="B118" s="177">
        <f>RES_hhdet_fech!B118/RES_summary!B$19</f>
        <v>16.14774652828164</v>
      </c>
      <c r="C118" s="177">
        <f>RES_hhdet_fech!C118/RES_summary!C$19</f>
        <v>16.735474306263075</v>
      </c>
      <c r="D118" s="177">
        <f>RES_hhdet_fech!D118/RES_summary!D$19</f>
        <v>16.68416298527865</v>
      </c>
      <c r="E118" s="177">
        <f>RES_hhdet_fech!E118/RES_summary!E$19</f>
        <v>17.215874486966428</v>
      </c>
      <c r="F118" s="177">
        <f>RES_hhdet_fech!F118/RES_summary!F$19</f>
        <v>16.93995272740543</v>
      </c>
      <c r="G118" s="177">
        <f>RES_hhdet_fech!G118/RES_summary!G$19</f>
        <v>14.260586901141961</v>
      </c>
      <c r="H118" s="177">
        <f>RES_hhdet_fech!H118/RES_summary!H$19</f>
        <v>14.714935767798361</v>
      </c>
      <c r="I118" s="177">
        <f>RES_hhdet_fech!I118/RES_summary!I$19</f>
        <v>11.512768349716401</v>
      </c>
      <c r="J118" s="177">
        <f>RES_hhdet_fech!J118/RES_summary!J$19</f>
        <v>11.107793023045486</v>
      </c>
      <c r="K118" s="177">
        <f>RES_hhdet_fech!K118/RES_summary!K$19</f>
        <v>12.480888103679668</v>
      </c>
      <c r="L118" s="177">
        <f>RES_hhdet_fech!L118/RES_summary!L$19</f>
        <v>11.675142473565865</v>
      </c>
      <c r="M118" s="177">
        <f>RES_hhdet_fech!M118/RES_summary!M$19</f>
        <v>12.849854231769681</v>
      </c>
      <c r="N118" s="177">
        <f>RES_hhdet_fech!N118/RES_summary!N$19</f>
        <v>12.533543316403783</v>
      </c>
      <c r="O118" s="177">
        <f>RES_hhdet_fech!O118/RES_summary!O$19</f>
        <v>12.590236314161627</v>
      </c>
      <c r="P118" s="177">
        <f>RES_hhdet_fech!P118/RES_summary!P$19</f>
        <v>12.567170740168937</v>
      </c>
      <c r="Q118" s="177">
        <f>RES_hhdet_fech!Q118/RES_summary!Q$19</f>
        <v>13.384132343657877</v>
      </c>
    </row>
    <row r="119" spans="1:17" ht="12" customHeight="1" x14ac:dyDescent="0.3">
      <c r="A119" s="148" t="s">
        <v>59</v>
      </c>
      <c r="B119" s="177">
        <f>RES_hhdet_fech!B119/RES_summary!B$19</f>
        <v>5.9545061703495463</v>
      </c>
      <c r="C119" s="177">
        <f>RES_hhdet_fech!C119/RES_summary!C$19</f>
        <v>5.7769049291537087</v>
      </c>
      <c r="D119" s="177">
        <f>RES_hhdet_fech!D119/RES_summary!D$19</f>
        <v>5.7086852590252652</v>
      </c>
      <c r="E119" s="177">
        <f>RES_hhdet_fech!E119/RES_summary!E$19</f>
        <v>5.6922877316595377</v>
      </c>
      <c r="F119" s="177">
        <f>RES_hhdet_fech!F119/RES_summary!F$19</f>
        <v>5.8017676405347895</v>
      </c>
      <c r="G119" s="177">
        <f>RES_hhdet_fech!G119/RES_summary!G$19</f>
        <v>6.3278350335620557</v>
      </c>
      <c r="H119" s="177">
        <f>RES_hhdet_fech!H119/RES_summary!H$19</f>
        <v>6.3661855135340986</v>
      </c>
      <c r="I119" s="177">
        <f>RES_hhdet_fech!I119/RES_summary!I$19</f>
        <v>8.8558548747596113</v>
      </c>
      <c r="J119" s="177">
        <f>RES_hhdet_fech!J119/RES_summary!J$19</f>
        <v>9.2207202635221694</v>
      </c>
      <c r="K119" s="177">
        <f>RES_hhdet_fech!K119/RES_summary!K$19</f>
        <v>9.0293127280120746</v>
      </c>
      <c r="L119" s="177">
        <f>RES_hhdet_fech!L119/RES_summary!L$19</f>
        <v>9.764971308867608</v>
      </c>
      <c r="M119" s="177">
        <f>RES_hhdet_fech!M119/RES_summary!M$19</f>
        <v>9.15088966768006</v>
      </c>
      <c r="N119" s="177">
        <f>RES_hhdet_fech!N119/RES_summary!N$19</f>
        <v>9.6387690984013332</v>
      </c>
      <c r="O119" s="177">
        <f>RES_hhdet_fech!O119/RES_summary!O$19</f>
        <v>9.7711513255282405</v>
      </c>
      <c r="P119" s="177">
        <f>RES_hhdet_fech!P119/RES_summary!P$19</f>
        <v>9.563314852262657</v>
      </c>
      <c r="Q119" s="177">
        <f>RES_hhdet_fech!Q119/RES_summary!Q$19</f>
        <v>9.2225192017888613</v>
      </c>
    </row>
    <row r="120" spans="1:17" ht="12" customHeight="1" x14ac:dyDescent="0.3">
      <c r="A120" s="158" t="s">
        <v>62</v>
      </c>
      <c r="B120" s="178">
        <f>RES_hhdet_fech!B120/RES_summary!B$19</f>
        <v>13.962916306547003</v>
      </c>
      <c r="C120" s="178">
        <f>RES_hhdet_fech!C120/RES_summary!C$19</f>
        <v>13.775510273778714</v>
      </c>
      <c r="D120" s="178">
        <f>RES_hhdet_fech!D120/RES_summary!D$19</f>
        <v>13.561071538558648</v>
      </c>
      <c r="E120" s="178">
        <f>RES_hhdet_fech!E120/RES_summary!E$19</f>
        <v>14.019599316679898</v>
      </c>
      <c r="F120" s="178">
        <f>RES_hhdet_fech!F120/RES_summary!F$19</f>
        <v>13.694189343245364</v>
      </c>
      <c r="G120" s="178">
        <f>RES_hhdet_fech!G120/RES_summary!G$19</f>
        <v>14.07936631352041</v>
      </c>
      <c r="H120" s="178">
        <f>RES_hhdet_fech!H120/RES_summary!H$19</f>
        <v>12.812737854917922</v>
      </c>
      <c r="I120" s="178">
        <f>RES_hhdet_fech!I120/RES_summary!I$19</f>
        <v>13.036893441374792</v>
      </c>
      <c r="J120" s="178">
        <f>RES_hhdet_fech!J120/RES_summary!J$19</f>
        <v>12.108673087739779</v>
      </c>
      <c r="K120" s="178">
        <f>RES_hhdet_fech!K120/RES_summary!K$19</f>
        <v>12.250638839051</v>
      </c>
      <c r="L120" s="178">
        <f>RES_hhdet_fech!L120/RES_summary!L$19</f>
        <v>12.058988173103563</v>
      </c>
      <c r="M120" s="178">
        <f>RES_hhdet_fech!M120/RES_summary!M$19</f>
        <v>11.657675819553404</v>
      </c>
      <c r="N120" s="178">
        <f>RES_hhdet_fech!N120/RES_summary!N$19</f>
        <v>11.650700293368654</v>
      </c>
      <c r="O120" s="178">
        <f>RES_hhdet_fech!O120/RES_summary!O$19</f>
        <v>11.637471264939141</v>
      </c>
      <c r="P120" s="178">
        <f>RES_hhdet_fech!P120/RES_summary!P$19</f>
        <v>11.191270955399402</v>
      </c>
      <c r="Q120" s="178">
        <f>RES_hhdet_fech!Q120/RES_summary!Q$19</f>
        <v>11.221059597952646</v>
      </c>
    </row>
    <row r="121" spans="1:17" ht="12" customHeight="1" x14ac:dyDescent="0.3">
      <c r="A121" s="23" t="s">
        <v>57</v>
      </c>
      <c r="B121" s="177">
        <f>RES_hhdet_fech!B121/RES_summary!B$19</f>
        <v>19.553416664741697</v>
      </c>
      <c r="C121" s="177">
        <f>RES_hhdet_fech!C121/RES_summary!C$19</f>
        <v>19.232257095583019</v>
      </c>
      <c r="D121" s="177">
        <f>RES_hhdet_fech!D121/RES_summary!D$19</f>
        <v>18.080786142986952</v>
      </c>
      <c r="E121" s="177">
        <f>RES_hhdet_fech!E121/RES_summary!E$19</f>
        <v>18.172992008401192</v>
      </c>
      <c r="F121" s="177">
        <f>RES_hhdet_fech!F121/RES_summary!F$19</f>
        <v>17.484679230208851</v>
      </c>
      <c r="G121" s="177">
        <f>RES_hhdet_fech!G121/RES_summary!G$19</f>
        <v>19.617508210360128</v>
      </c>
      <c r="H121" s="177">
        <f>RES_hhdet_fech!H121/RES_summary!H$19</f>
        <v>14.926386803304652</v>
      </c>
      <c r="I121" s="177">
        <f>RES_hhdet_fech!I121/RES_summary!I$19</f>
        <v>17.620212787725674</v>
      </c>
      <c r="J121" s="177">
        <f>RES_hhdet_fech!J121/RES_summary!J$19</f>
        <v>13.983154688490853</v>
      </c>
      <c r="K121" s="177">
        <f>RES_hhdet_fech!K121/RES_summary!K$19</f>
        <v>15.762608203271878</v>
      </c>
      <c r="L121" s="177">
        <f>RES_hhdet_fech!L121/RES_summary!L$19</f>
        <v>14.839003450216302</v>
      </c>
      <c r="M121" s="177">
        <f>RES_hhdet_fech!M121/RES_summary!M$19</f>
        <v>14.867755220465925</v>
      </c>
      <c r="N121" s="177">
        <f>RES_hhdet_fech!N121/RES_summary!N$19</f>
        <v>14.910353735812464</v>
      </c>
      <c r="O121" s="177">
        <f>RES_hhdet_fech!O121/RES_summary!O$19</f>
        <v>14.980563318555049</v>
      </c>
      <c r="P121" s="177">
        <f>RES_hhdet_fech!P121/RES_summary!P$19</f>
        <v>15.495914882097839</v>
      </c>
      <c r="Q121" s="177">
        <f>RES_hhdet_fech!Q121/RES_summary!Q$19</f>
        <v>15.165914407073524</v>
      </c>
    </row>
    <row r="122" spans="1:17" ht="12" customHeight="1" x14ac:dyDescent="0.3">
      <c r="A122" s="29" t="s">
        <v>140</v>
      </c>
      <c r="B122" s="176">
        <f>RES_hhdet_fech!B122/RES_summary!B$19</f>
        <v>11.61401430911997</v>
      </c>
      <c r="C122" s="176">
        <f>RES_hhdet_fech!C122/RES_summary!C$19</f>
        <v>11.579350643132363</v>
      </c>
      <c r="D122" s="176">
        <f>RES_hhdet_fech!D122/RES_summary!D$19</f>
        <v>11.577803428185728</v>
      </c>
      <c r="E122" s="176">
        <f>RES_hhdet_fech!E122/RES_summary!E$19</f>
        <v>12.216710328639289</v>
      </c>
      <c r="F122" s="176">
        <f>RES_hhdet_fech!F122/RES_summary!F$19</f>
        <v>12.040159283376655</v>
      </c>
      <c r="G122" s="176">
        <f>RES_hhdet_fech!G122/RES_summary!G$19</f>
        <v>10.474730879610194</v>
      </c>
      <c r="H122" s="176">
        <f>RES_hhdet_fech!H122/RES_summary!H$19</f>
        <v>11.588023307597703</v>
      </c>
      <c r="I122" s="176">
        <f>RES_hhdet_fech!I122/RES_summary!I$19</f>
        <v>10.41418054753025</v>
      </c>
      <c r="J122" s="176">
        <f>RES_hhdet_fech!J122/RES_summary!J$19</f>
        <v>11.038155301718959</v>
      </c>
      <c r="K122" s="176">
        <f>RES_hhdet_fech!K122/RES_summary!K$19</f>
        <v>10.272735524992504</v>
      </c>
      <c r="L122" s="176">
        <f>RES_hhdet_fech!L122/RES_summary!L$19</f>
        <v>10.611000358604057</v>
      </c>
      <c r="M122" s="176">
        <f>RES_hhdet_fech!M122/RES_summary!M$19</f>
        <v>10.243272754723446</v>
      </c>
      <c r="N122" s="176">
        <f>RES_hhdet_fech!N122/RES_summary!N$19</f>
        <v>10.360514541985108</v>
      </c>
      <c r="O122" s="176">
        <f>RES_hhdet_fech!O122/RES_summary!O$19</f>
        <v>10.399007932561872</v>
      </c>
      <c r="P122" s="176">
        <f>RES_hhdet_fech!P122/RES_summary!P$19</f>
        <v>10.019255180727386</v>
      </c>
      <c r="Q122" s="176">
        <f>RES_hhdet_fech!Q122/RES_summary!Q$19</f>
        <v>9.9846691277190498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84">
        <f>RES_hhdet_fech!B124/RES_summary!B$19</f>
        <v>144.29468140575418</v>
      </c>
      <c r="C124" s="184">
        <f>RES_hhdet_fech!C124/RES_summary!C$19</f>
        <v>150.09831964639926</v>
      </c>
      <c r="D124" s="184">
        <f>RES_hhdet_fech!D124/RES_summary!D$19</f>
        <v>148.03871139503062</v>
      </c>
      <c r="E124" s="184">
        <f>RES_hhdet_fech!E124/RES_summary!E$19</f>
        <v>145.64749933008918</v>
      </c>
      <c r="F124" s="184">
        <f>RES_hhdet_fech!F124/RES_summary!F$19</f>
        <v>144.93663728695526</v>
      </c>
      <c r="G124" s="184">
        <f>RES_hhdet_fech!G124/RES_summary!G$19</f>
        <v>145.33902096990315</v>
      </c>
      <c r="H124" s="184">
        <f>RES_hhdet_fech!H124/RES_summary!H$19</f>
        <v>140.76700797164901</v>
      </c>
      <c r="I124" s="184">
        <f>RES_hhdet_fech!I124/RES_summary!I$19</f>
        <v>133.33838811931656</v>
      </c>
      <c r="J124" s="184">
        <f>RES_hhdet_fech!J124/RES_summary!J$19</f>
        <v>134.12329547728046</v>
      </c>
      <c r="K124" s="184">
        <f>RES_hhdet_fech!K124/RES_summary!K$19</f>
        <v>134.16821713595041</v>
      </c>
      <c r="L124" s="184">
        <f>RES_hhdet_fech!L124/RES_summary!L$19</f>
        <v>145.3185495578623</v>
      </c>
      <c r="M124" s="184">
        <f>RES_hhdet_fech!M124/RES_summary!M$19</f>
        <v>129.68851375584595</v>
      </c>
      <c r="N124" s="184">
        <f>RES_hhdet_fech!N124/RES_summary!N$19</f>
        <v>134.03387450875397</v>
      </c>
      <c r="O124" s="184">
        <f>RES_hhdet_fech!O124/RES_summary!O$19</f>
        <v>133.92675087524387</v>
      </c>
      <c r="P124" s="184">
        <f>RES_hhdet_fech!P124/RES_summary!P$19</f>
        <v>118.8629401324046</v>
      </c>
      <c r="Q124" s="184">
        <f>RES_hhdet_fech!Q124/RES_summary!Q$19</f>
        <v>121.25968386977465</v>
      </c>
    </row>
    <row r="125" spans="1:17" ht="12.9" customHeight="1" x14ac:dyDescent="0.3">
      <c r="A125" s="158" t="s">
        <v>65</v>
      </c>
      <c r="B125" s="178">
        <f>RES_hhdet_fech!B125/RES_summary!B$19</f>
        <v>113.88370923553373</v>
      </c>
      <c r="C125" s="178">
        <f>RES_hhdet_fech!C125/RES_summary!C$19</f>
        <v>119.96808258492209</v>
      </c>
      <c r="D125" s="178">
        <f>RES_hhdet_fech!D125/RES_summary!D$19</f>
        <v>117.2859288664844</v>
      </c>
      <c r="E125" s="178">
        <f>RES_hhdet_fech!E125/RES_summary!E$19</f>
        <v>114.22025108466543</v>
      </c>
      <c r="F125" s="178">
        <f>RES_hhdet_fech!F125/RES_summary!F$19</f>
        <v>113.58296997296979</v>
      </c>
      <c r="G125" s="178">
        <f>RES_hhdet_fech!G125/RES_summary!G$19</f>
        <v>113.08349274212232</v>
      </c>
      <c r="H125" s="178">
        <f>RES_hhdet_fech!H125/RES_summary!H$19</f>
        <v>109.32928349124236</v>
      </c>
      <c r="I125" s="178">
        <f>RES_hhdet_fech!I125/RES_summary!I$19</f>
        <v>101.53474578346714</v>
      </c>
      <c r="J125" s="178">
        <f>RES_hhdet_fech!J125/RES_summary!J$19</f>
        <v>103.21142781471063</v>
      </c>
      <c r="K125" s="178">
        <f>RES_hhdet_fech!K125/RES_summary!K$19</f>
        <v>102.83555628424111</v>
      </c>
      <c r="L125" s="178">
        <f>RES_hhdet_fech!L125/RES_summary!L$19</f>
        <v>113.60597561825912</v>
      </c>
      <c r="M125" s="178">
        <f>RES_hhdet_fech!M125/RES_summary!M$19</f>
        <v>98.428174608676272</v>
      </c>
      <c r="N125" s="178">
        <f>RES_hhdet_fech!N125/RES_summary!N$19</f>
        <v>102.46207630039208</v>
      </c>
      <c r="O125" s="178">
        <f>RES_hhdet_fech!O125/RES_summary!O$19</f>
        <v>102.09675528995234</v>
      </c>
      <c r="P125" s="178">
        <f>RES_hhdet_fech!P125/RES_summary!P$19</f>
        <v>87.464128634553191</v>
      </c>
      <c r="Q125" s="178">
        <f>RES_hhdet_fech!Q125/RES_summary!Q$19</f>
        <v>89.926219725720088</v>
      </c>
    </row>
    <row r="126" spans="1:17" ht="12" customHeight="1" x14ac:dyDescent="0.3">
      <c r="A126" s="23" t="s">
        <v>149</v>
      </c>
      <c r="B126" s="177">
        <f>RES_hhdet_fech!B126/RES_summary!B$19</f>
        <v>113.50542398404352</v>
      </c>
      <c r="C126" s="177">
        <f>RES_hhdet_fech!C126/RES_summary!C$19</f>
        <v>119.60864313128606</v>
      </c>
      <c r="D126" s="177">
        <f>RES_hhdet_fech!D126/RES_summary!D$19</f>
        <v>116.92435985024338</v>
      </c>
      <c r="E126" s="177">
        <f>RES_hhdet_fech!E126/RES_summary!E$19</f>
        <v>113.75294654259496</v>
      </c>
      <c r="F126" s="177">
        <f>RES_hhdet_fech!F126/RES_summary!F$19</f>
        <v>113.10583939032145</v>
      </c>
      <c r="G126" s="177">
        <f>RES_hhdet_fech!G126/RES_summary!G$19</f>
        <v>112.57473338317597</v>
      </c>
      <c r="H126" s="177">
        <f>RES_hhdet_fech!H126/RES_summary!H$19</f>
        <v>108.80840313868951</v>
      </c>
      <c r="I126" s="177">
        <f>RES_hhdet_fech!I126/RES_summary!I$19</f>
        <v>101.02932903893149</v>
      </c>
      <c r="J126" s="177">
        <f>RES_hhdet_fech!J126/RES_summary!J$19</f>
        <v>102.77013783283981</v>
      </c>
      <c r="K126" s="177">
        <f>RES_hhdet_fech!K126/RES_summary!K$19</f>
        <v>102.35317818065387</v>
      </c>
      <c r="L126" s="177">
        <f>RES_hhdet_fech!L126/RES_summary!L$19</f>
        <v>113.08771143581239</v>
      </c>
      <c r="M126" s="177">
        <f>RES_hhdet_fech!M126/RES_summary!M$19</f>
        <v>97.985750455632754</v>
      </c>
      <c r="N126" s="177">
        <f>RES_hhdet_fech!N126/RES_summary!N$19</f>
        <v>101.98799630679072</v>
      </c>
      <c r="O126" s="177">
        <f>RES_hhdet_fech!O126/RES_summary!O$19</f>
        <v>101.56624234440655</v>
      </c>
      <c r="P126" s="177">
        <f>RES_hhdet_fech!P126/RES_summary!P$19</f>
        <v>86.983980575363418</v>
      </c>
      <c r="Q126" s="177">
        <f>RES_hhdet_fech!Q126/RES_summary!Q$19</f>
        <v>89.350471877527639</v>
      </c>
    </row>
    <row r="127" spans="1:17" ht="12" customHeight="1" x14ac:dyDescent="0.3">
      <c r="A127" s="23" t="s">
        <v>60</v>
      </c>
      <c r="B127" s="177">
        <f>RES_hhdet_fech!B127/RES_summary!B$19</f>
        <v>0.37828525149020675</v>
      </c>
      <c r="C127" s="177">
        <f>RES_hhdet_fech!C127/RES_summary!C$19</f>
        <v>0.35943945363602486</v>
      </c>
      <c r="D127" s="177">
        <f>RES_hhdet_fech!D127/RES_summary!D$19</f>
        <v>0.36156901624103066</v>
      </c>
      <c r="E127" s="177">
        <f>RES_hhdet_fech!E127/RES_summary!E$19</f>
        <v>0.46730454207048056</v>
      </c>
      <c r="F127" s="177">
        <f>RES_hhdet_fech!F127/RES_summary!F$19</f>
        <v>0.47713058264834268</v>
      </c>
      <c r="G127" s="177">
        <f>RES_hhdet_fech!G127/RES_summary!G$19</f>
        <v>0.5087593589463405</v>
      </c>
      <c r="H127" s="177">
        <f>RES_hhdet_fech!H127/RES_summary!H$19</f>
        <v>0.5208803525528608</v>
      </c>
      <c r="I127" s="177">
        <f>RES_hhdet_fech!I127/RES_summary!I$19</f>
        <v>0.50541674453565322</v>
      </c>
      <c r="J127" s="177">
        <f>RES_hhdet_fech!J127/RES_summary!J$19</f>
        <v>0.44128998187081769</v>
      </c>
      <c r="K127" s="177">
        <f>RES_hhdet_fech!K127/RES_summary!K$19</f>
        <v>0.48237810358723904</v>
      </c>
      <c r="L127" s="177">
        <f>RES_hhdet_fech!L127/RES_summary!L$19</f>
        <v>0.51826418244673333</v>
      </c>
      <c r="M127" s="177">
        <f>RES_hhdet_fech!M127/RES_summary!M$19</f>
        <v>0.44242415304350391</v>
      </c>
      <c r="N127" s="177">
        <f>RES_hhdet_fech!N127/RES_summary!N$19</f>
        <v>0.47407999360135655</v>
      </c>
      <c r="O127" s="177">
        <f>RES_hhdet_fech!O127/RES_summary!O$19</f>
        <v>0.53051294554578055</v>
      </c>
      <c r="P127" s="177">
        <f>RES_hhdet_fech!P127/RES_summary!P$19</f>
        <v>0.48014805918976033</v>
      </c>
      <c r="Q127" s="177">
        <f>RES_hhdet_fech!Q127/RES_summary!Q$19</f>
        <v>0.57574784819243752</v>
      </c>
    </row>
    <row r="128" spans="1:17" ht="12.9" customHeight="1" x14ac:dyDescent="0.3">
      <c r="A128" s="158" t="s">
        <v>112</v>
      </c>
      <c r="B128" s="178">
        <f>RES_hhdet_fech!B128/RES_summary!B$19</f>
        <v>7.8502079288763682E-2</v>
      </c>
      <c r="C128" s="178">
        <f>RES_hhdet_fech!C128/RES_summary!C$19</f>
        <v>8.8034846748743872E-2</v>
      </c>
      <c r="D128" s="178">
        <f>RES_hhdet_fech!D128/RES_summary!D$19</f>
        <v>9.9821042910661961E-2</v>
      </c>
      <c r="E128" s="178">
        <f>RES_hhdet_fech!E128/RES_summary!E$19</f>
        <v>0.10824474829208301</v>
      </c>
      <c r="F128" s="178">
        <f>RES_hhdet_fech!F128/RES_summary!F$19</f>
        <v>0.13206591318091851</v>
      </c>
      <c r="G128" s="178">
        <f>RES_hhdet_fech!G128/RES_summary!G$19</f>
        <v>0.1458631333259188</v>
      </c>
      <c r="H128" s="178">
        <f>RES_hhdet_fech!H128/RES_summary!H$19</f>
        <v>0.16456096187542921</v>
      </c>
      <c r="I128" s="178">
        <f>RES_hhdet_fech!I128/RES_summary!I$19</f>
        <v>0.17849898053818899</v>
      </c>
      <c r="J128" s="178">
        <f>RES_hhdet_fech!J128/RES_summary!J$19</f>
        <v>0.1875375217599671</v>
      </c>
      <c r="K128" s="178">
        <f>RES_hhdet_fech!K128/RES_summary!K$19</f>
        <v>0.20641384616915756</v>
      </c>
      <c r="L128" s="178">
        <f>RES_hhdet_fech!L128/RES_summary!L$19</f>
        <v>0.23075727386342795</v>
      </c>
      <c r="M128" s="178">
        <f>RES_hhdet_fech!M128/RES_summary!M$19</f>
        <v>0.29079875901779434</v>
      </c>
      <c r="N128" s="178">
        <f>RES_hhdet_fech!N128/RES_summary!N$19</f>
        <v>0.31719360898143734</v>
      </c>
      <c r="O128" s="178">
        <f>RES_hhdet_fech!O128/RES_summary!O$19</f>
        <v>0.35685190441534381</v>
      </c>
      <c r="P128" s="178">
        <f>RES_hhdet_fech!P128/RES_summary!P$19</f>
        <v>0.36929084430908432</v>
      </c>
      <c r="Q128" s="178">
        <f>RES_hhdet_fech!Q128/RES_summary!Q$19</f>
        <v>0.37297333750459266</v>
      </c>
    </row>
    <row r="129" spans="1:17" ht="12" customHeight="1" x14ac:dyDescent="0.3">
      <c r="A129" s="23" t="s">
        <v>60</v>
      </c>
      <c r="B129" s="177">
        <f>RES_hhdet_fech!B129/RES_summary!B$19</f>
        <v>7.8502079288763682E-2</v>
      </c>
      <c r="C129" s="177">
        <f>RES_hhdet_fech!C129/RES_summary!C$19</f>
        <v>8.8034846748743872E-2</v>
      </c>
      <c r="D129" s="177">
        <f>RES_hhdet_fech!D129/RES_summary!D$19</f>
        <v>9.9821042910661961E-2</v>
      </c>
      <c r="E129" s="177">
        <f>RES_hhdet_fech!E129/RES_summary!E$19</f>
        <v>0.10824474829208301</v>
      </c>
      <c r="F129" s="177">
        <f>RES_hhdet_fech!F129/RES_summary!F$19</f>
        <v>0.13206591318091851</v>
      </c>
      <c r="G129" s="177">
        <f>RES_hhdet_fech!G129/RES_summary!G$19</f>
        <v>0.1458631333259188</v>
      </c>
      <c r="H129" s="177">
        <f>RES_hhdet_fech!H129/RES_summary!H$19</f>
        <v>0.16456096187542921</v>
      </c>
      <c r="I129" s="177">
        <f>RES_hhdet_fech!I129/RES_summary!I$19</f>
        <v>0.17849898053818899</v>
      </c>
      <c r="J129" s="177">
        <f>RES_hhdet_fech!J129/RES_summary!J$19</f>
        <v>0.1875375217599671</v>
      </c>
      <c r="K129" s="177">
        <f>RES_hhdet_fech!K129/RES_summary!K$19</f>
        <v>0.20641384616915756</v>
      </c>
      <c r="L129" s="177">
        <f>RES_hhdet_fech!L129/RES_summary!L$19</f>
        <v>0.23075727386342795</v>
      </c>
      <c r="M129" s="177">
        <f>RES_hhdet_fech!M129/RES_summary!M$19</f>
        <v>0.29079875901779434</v>
      </c>
      <c r="N129" s="177">
        <f>RES_hhdet_fech!N129/RES_summary!N$19</f>
        <v>0.31719360898143734</v>
      </c>
      <c r="O129" s="177">
        <f>RES_hhdet_fech!O129/RES_summary!O$19</f>
        <v>0.35685190441534381</v>
      </c>
      <c r="P129" s="177">
        <f>RES_hhdet_fech!P129/RES_summary!P$19</f>
        <v>0.36929084430908432</v>
      </c>
      <c r="Q129" s="177">
        <f>RES_hhdet_fech!Q129/RES_summary!Q$19</f>
        <v>0.37297333750459266</v>
      </c>
    </row>
    <row r="130" spans="1:17" ht="12" customHeight="1" x14ac:dyDescent="0.3">
      <c r="A130" s="158" t="s">
        <v>63</v>
      </c>
      <c r="B130" s="178">
        <f>RES_hhdet_fech!B130/RES_summary!B$19</f>
        <v>19.446801411180729</v>
      </c>
      <c r="C130" s="178">
        <f>RES_hhdet_fech!C130/RES_summary!C$19</f>
        <v>19.190970184281966</v>
      </c>
      <c r="D130" s="178">
        <f>RES_hhdet_fech!D130/RES_summary!D$19</f>
        <v>19.458968958895525</v>
      </c>
      <c r="E130" s="178">
        <f>RES_hhdet_fech!E130/RES_summary!E$19</f>
        <v>19.295504092940202</v>
      </c>
      <c r="F130" s="178">
        <f>RES_hhdet_fech!F130/RES_summary!F$19</f>
        <v>19.579444225761151</v>
      </c>
      <c r="G130" s="178">
        <f>RES_hhdet_fech!G130/RES_summary!G$19</f>
        <v>19.582117506489865</v>
      </c>
      <c r="H130" s="178">
        <f>RES_hhdet_fech!H130/RES_summary!H$19</f>
        <v>19.308165596087164</v>
      </c>
      <c r="I130" s="178">
        <f>RES_hhdet_fech!I130/RES_summary!I$19</f>
        <v>19.763629331582965</v>
      </c>
      <c r="J130" s="178">
        <f>RES_hhdet_fech!J130/RES_summary!J$19</f>
        <v>19.19215639516333</v>
      </c>
      <c r="K130" s="178">
        <f>RES_hhdet_fech!K130/RES_summary!K$19</f>
        <v>19.372884987184253</v>
      </c>
      <c r="L130" s="178">
        <f>RES_hhdet_fech!L130/RES_summary!L$19</f>
        <v>19.554114668977618</v>
      </c>
      <c r="M130" s="178">
        <f>RES_hhdet_fech!M130/RES_summary!M$19</f>
        <v>19.226779895797581</v>
      </c>
      <c r="N130" s="178">
        <f>RES_hhdet_fech!N130/RES_summary!N$19</f>
        <v>19.408085117314187</v>
      </c>
      <c r="O130" s="178">
        <f>RES_hhdet_fech!O130/RES_summary!O$19</f>
        <v>19.472315684556413</v>
      </c>
      <c r="P130" s="178">
        <f>RES_hhdet_fech!P130/RES_summary!P$19</f>
        <v>19.220328742628233</v>
      </c>
      <c r="Q130" s="178">
        <f>RES_hhdet_fech!Q130/RES_summary!Q$19</f>
        <v>19.059254288915501</v>
      </c>
    </row>
    <row r="131" spans="1:17" ht="12" customHeight="1" x14ac:dyDescent="0.3">
      <c r="A131" s="167" t="s">
        <v>148</v>
      </c>
      <c r="B131" s="183">
        <f>RES_hhdet_fech!B131/RES_summary!B$19</f>
        <v>18.880468531035536</v>
      </c>
      <c r="C131" s="183">
        <f>RES_hhdet_fech!C131/RES_summary!C$19</f>
        <v>18.714248347323853</v>
      </c>
      <c r="D131" s="183">
        <f>RES_hhdet_fech!D131/RES_summary!D$19</f>
        <v>19.066440612742522</v>
      </c>
      <c r="E131" s="183">
        <f>RES_hhdet_fech!E131/RES_summary!E$19</f>
        <v>18.822622306999342</v>
      </c>
      <c r="F131" s="183">
        <f>RES_hhdet_fech!F131/RES_summary!F$19</f>
        <v>19.187986461506163</v>
      </c>
      <c r="G131" s="183">
        <f>RES_hhdet_fech!G131/RES_summary!G$19</f>
        <v>19.302928740319107</v>
      </c>
      <c r="H131" s="183">
        <f>RES_hhdet_fech!H131/RES_summary!H$19</f>
        <v>18.997909430370765</v>
      </c>
      <c r="I131" s="183">
        <f>RES_hhdet_fech!I131/RES_summary!I$19</f>
        <v>19.507211717413202</v>
      </c>
      <c r="J131" s="183">
        <f>RES_hhdet_fech!J131/RES_summary!J$19</f>
        <v>19.018285091990691</v>
      </c>
      <c r="K131" s="183">
        <f>RES_hhdet_fech!K131/RES_summary!K$19</f>
        <v>19.238349806316364</v>
      </c>
      <c r="L131" s="183">
        <f>RES_hhdet_fech!L131/RES_summary!L$19</f>
        <v>19.383278028453574</v>
      </c>
      <c r="M131" s="183">
        <f>RES_hhdet_fech!M131/RES_summary!M$19</f>
        <v>19.160528649359019</v>
      </c>
      <c r="N131" s="183">
        <f>RES_hhdet_fech!N131/RES_summary!N$19</f>
        <v>19.347999131612543</v>
      </c>
      <c r="O131" s="183">
        <f>RES_hhdet_fech!O131/RES_summary!O$19</f>
        <v>19.404936310844356</v>
      </c>
      <c r="P131" s="183">
        <f>RES_hhdet_fech!P131/RES_summary!P$19</f>
        <v>19.214173795273467</v>
      </c>
      <c r="Q131" s="183">
        <f>RES_hhdet_fech!Q131/RES_summary!Q$19</f>
        <v>19.009203041886845</v>
      </c>
    </row>
    <row r="132" spans="1:17" ht="12" customHeight="1" x14ac:dyDescent="0.3">
      <c r="A132" s="167" t="s">
        <v>147</v>
      </c>
      <c r="B132" s="183">
        <f>RES_hhdet_fech!B132/RES_summary!B$19</f>
        <v>20.558017942311963</v>
      </c>
      <c r="C132" s="183">
        <f>RES_hhdet_fech!C132/RES_summary!C$19</f>
        <v>19.859297796978048</v>
      </c>
      <c r="D132" s="183">
        <f>RES_hhdet_fech!D132/RES_summary!D$19</f>
        <v>20.012744397244475</v>
      </c>
      <c r="E132" s="183">
        <f>RES_hhdet_fech!E132/RES_summary!E$19</f>
        <v>18.731991783886553</v>
      </c>
      <c r="F132" s="183">
        <f>RES_hhdet_fech!F132/RES_summary!F$19</f>
        <v>19.636583021564235</v>
      </c>
      <c r="G132" s="183">
        <f>RES_hhdet_fech!G132/RES_summary!G$19</f>
        <v>19.515920638164523</v>
      </c>
      <c r="H132" s="183">
        <f>RES_hhdet_fech!H132/RES_summary!H$19</f>
        <v>18.467100598227479</v>
      </c>
      <c r="I132" s="183">
        <f>RES_hhdet_fech!I132/RES_summary!I$19</f>
        <v>19.036588595828015</v>
      </c>
      <c r="J132" s="183">
        <f>RES_hhdet_fech!J132/RES_summary!J$19</f>
        <v>18.203887750882398</v>
      </c>
      <c r="K132" s="183">
        <f>RES_hhdet_fech!K132/RES_summary!K$19</f>
        <v>18.512775412128747</v>
      </c>
      <c r="L132" s="183">
        <f>RES_hhdet_fech!L132/RES_summary!L$19</f>
        <v>18.739453916903507</v>
      </c>
      <c r="M132" s="183">
        <f>RES_hhdet_fech!M132/RES_summary!M$19</f>
        <v>18.510835431229893</v>
      </c>
      <c r="N132" s="183">
        <f>RES_hhdet_fech!N132/RES_summary!N$19</f>
        <v>18.298790254203887</v>
      </c>
      <c r="O132" s="183">
        <f>RES_hhdet_fech!O132/RES_summary!O$19</f>
        <v>18.619863821907401</v>
      </c>
      <c r="P132" s="183">
        <f>RES_hhdet_fech!P132/RES_summary!P$19</f>
        <v>18.22371315958911</v>
      </c>
      <c r="Q132" s="183">
        <f>RES_hhdet_fech!Q132/RES_summary!Q$19</f>
        <v>18.06360506914497</v>
      </c>
    </row>
    <row r="133" spans="1:17" ht="12" customHeight="1" x14ac:dyDescent="0.3">
      <c r="A133" s="166" t="s">
        <v>61</v>
      </c>
      <c r="B133" s="182">
        <f>RES_hhdet_fech!B133/RES_summary!B$19</f>
        <v>14.861856938512988</v>
      </c>
      <c r="C133" s="182">
        <f>RES_hhdet_fech!C133/RES_summary!C$19</f>
        <v>14.176972776103105</v>
      </c>
      <c r="D133" s="182">
        <f>RES_hhdet_fech!D133/RES_summary!D$19</f>
        <v>14.402731014652682</v>
      </c>
      <c r="E133" s="182">
        <f>RES_hhdet_fech!E133/RES_summary!E$19</f>
        <v>13.149155834413801</v>
      </c>
      <c r="F133" s="182">
        <f>RES_hhdet_fech!F133/RES_summary!F$19</f>
        <v>14.004854755482246</v>
      </c>
      <c r="G133" s="182">
        <f>RES_hhdet_fech!G133/RES_summary!G$19</f>
        <v>13.938614852458986</v>
      </c>
      <c r="H133" s="182">
        <f>RES_hhdet_fech!H133/RES_summary!H$19</f>
        <v>12.93681270172044</v>
      </c>
      <c r="I133" s="182">
        <f>RES_hhdet_fech!I133/RES_summary!I$19</f>
        <v>13.637231257544636</v>
      </c>
      <c r="J133" s="182">
        <f>RES_hhdet_fech!J133/RES_summary!J$19</f>
        <v>12.831734726274046</v>
      </c>
      <c r="K133" s="182">
        <f>RES_hhdet_fech!K133/RES_summary!K$19</f>
        <v>13.061507567768915</v>
      </c>
      <c r="L133" s="182">
        <f>RES_hhdet_fech!L133/RES_summary!L$19</f>
        <v>13.233156921198145</v>
      </c>
      <c r="M133" s="182">
        <f>RES_hhdet_fech!M133/RES_summary!M$19</f>
        <v>13.078144536585601</v>
      </c>
      <c r="N133" s="182">
        <f>RES_hhdet_fech!N133/RES_summary!N$19</f>
        <v>12.809289588154098</v>
      </c>
      <c r="O133" s="182">
        <f>RES_hhdet_fech!O133/RES_summary!O$19</f>
        <v>13.23201875975076</v>
      </c>
      <c r="P133" s="182">
        <f>RES_hhdet_fech!P133/RES_summary!P$19</f>
        <v>12.784134470793312</v>
      </c>
      <c r="Q133" s="182">
        <f>RES_hhdet_fech!Q133/RES_summary!Q$19</f>
        <v>12.719590792543551</v>
      </c>
    </row>
    <row r="134" spans="1:17" ht="12" customHeight="1" x14ac:dyDescent="0.3">
      <c r="A134" s="147" t="s">
        <v>59</v>
      </c>
      <c r="B134" s="181">
        <f>RES_hhdet_fech!B134/RES_summary!B$19</f>
        <v>5.6961610037989718</v>
      </c>
      <c r="C134" s="181">
        <f>RES_hhdet_fech!C134/RES_summary!C$19</f>
        <v>5.6823250208749414</v>
      </c>
      <c r="D134" s="181">
        <f>RES_hhdet_fech!D134/RES_summary!D$19</f>
        <v>5.6100133825917915</v>
      </c>
      <c r="E134" s="181">
        <f>RES_hhdet_fech!E134/RES_summary!E$19</f>
        <v>5.5828359494727566</v>
      </c>
      <c r="F134" s="181">
        <f>RES_hhdet_fech!F134/RES_summary!F$19</f>
        <v>5.6317282660819865</v>
      </c>
      <c r="G134" s="181">
        <f>RES_hhdet_fech!G134/RES_summary!G$19</f>
        <v>5.5773057857055379</v>
      </c>
      <c r="H134" s="181">
        <f>RES_hhdet_fech!H134/RES_summary!H$19</f>
        <v>5.5302878965070388</v>
      </c>
      <c r="I134" s="181">
        <f>RES_hhdet_fech!I134/RES_summary!I$19</f>
        <v>5.3993573382833793</v>
      </c>
      <c r="J134" s="181">
        <f>RES_hhdet_fech!J134/RES_summary!J$19</f>
        <v>5.3721530246083509</v>
      </c>
      <c r="K134" s="181">
        <f>RES_hhdet_fech!K134/RES_summary!K$19</f>
        <v>5.4512678443598306</v>
      </c>
      <c r="L134" s="181">
        <f>RES_hhdet_fech!L134/RES_summary!L$19</f>
        <v>5.5062969957053651</v>
      </c>
      <c r="M134" s="181">
        <f>RES_hhdet_fech!M134/RES_summary!M$19</f>
        <v>5.4326908946442911</v>
      </c>
      <c r="N134" s="181">
        <f>RES_hhdet_fech!N134/RES_summary!N$19</f>
        <v>5.4895006660497891</v>
      </c>
      <c r="O134" s="181">
        <f>RES_hhdet_fech!O134/RES_summary!O$19</f>
        <v>5.3878450621566438</v>
      </c>
      <c r="P134" s="181">
        <f>RES_hhdet_fech!P134/RES_summary!P$19</f>
        <v>5.4395786887958</v>
      </c>
      <c r="Q134" s="181">
        <f>RES_hhdet_fech!Q134/RES_summary!Q$19</f>
        <v>5.3440142766014187</v>
      </c>
    </row>
    <row r="135" spans="1:17" ht="12" customHeight="1" x14ac:dyDescent="0.3">
      <c r="A135" s="163" t="s">
        <v>142</v>
      </c>
      <c r="B135" s="180">
        <f>RES_hhdet_fech!B135/RES_summary!B$19</f>
        <v>23.982022580312719</v>
      </c>
      <c r="C135" s="180">
        <f>RES_hhdet_fech!C135/RES_summary!C$19</f>
        <v>23.714709928142018</v>
      </c>
      <c r="D135" s="180">
        <f>RES_hhdet_fech!D135/RES_summary!D$19</f>
        <v>23.557168384886015</v>
      </c>
      <c r="E135" s="180">
        <f>RES_hhdet_fech!E135/RES_summary!E$19</f>
        <v>25.437614435501974</v>
      </c>
      <c r="F135" s="180">
        <f>RES_hhdet_fech!F135/RES_summary!F$19</f>
        <v>24.926464542011313</v>
      </c>
      <c r="G135" s="180">
        <f>RES_hhdet_fech!G135/RES_summary!G$19</f>
        <v>24.33813381664627</v>
      </c>
      <c r="H135" s="180">
        <f>RES_hhdet_fech!H135/RES_summary!H$19</f>
        <v>26.193293230371463</v>
      </c>
      <c r="I135" s="180">
        <f>RES_hhdet_fech!I135/RES_summary!I$19</f>
        <v>26.330969686813422</v>
      </c>
      <c r="J135" s="180">
        <f>RES_hhdet_fech!J135/RES_summary!J$19</f>
        <v>25.801787316623223</v>
      </c>
      <c r="K135" s="180">
        <f>RES_hhdet_fech!K135/RES_summary!K$19</f>
        <v>26.313585392309555</v>
      </c>
      <c r="L135" s="180">
        <f>RES_hhdet_fech!L135/RES_summary!L$19</f>
        <v>27.491919832112483</v>
      </c>
      <c r="M135" s="180">
        <f>RES_hhdet_fech!M135/RES_summary!M$19</f>
        <v>26.689645611021312</v>
      </c>
      <c r="N135" s="180">
        <f>RES_hhdet_fech!N135/RES_summary!N$19</f>
        <v>28.996125915799453</v>
      </c>
      <c r="O135" s="180">
        <f>RES_hhdet_fech!O135/RES_summary!O$19</f>
        <v>28.407962033861551</v>
      </c>
      <c r="P135" s="180">
        <f>RES_hhdet_fech!P135/RES_summary!P$19</f>
        <v>25.954117307776524</v>
      </c>
      <c r="Q135" s="180">
        <f>RES_hhdet_fech!Q135/RES_summary!Q$19</f>
        <v>27.881928464637191</v>
      </c>
    </row>
    <row r="136" spans="1:17" ht="12" customHeight="1" x14ac:dyDescent="0.3">
      <c r="A136" s="161" t="s">
        <v>141</v>
      </c>
      <c r="B136" s="179">
        <f>RES_hhdet_fech!B136/RES_summary!B$19</f>
        <v>23.548145713219348</v>
      </c>
      <c r="C136" s="179">
        <f>RES_hhdet_fech!C136/RES_summary!C$19</f>
        <v>23.711457185841219</v>
      </c>
      <c r="D136" s="179">
        <f>RES_hhdet_fech!D136/RES_summary!D$19</f>
        <v>23.066988216104846</v>
      </c>
      <c r="E136" s="179">
        <f>RES_hhdet_fech!E136/RES_summary!E$19</f>
        <v>23.599953674465713</v>
      </c>
      <c r="F136" s="179">
        <f>RES_hhdet_fech!F136/RES_summary!F$19</f>
        <v>23.278880631847755</v>
      </c>
      <c r="G136" s="179">
        <f>RES_hhdet_fech!G136/RES_summary!G$19</f>
        <v>23.289748331165615</v>
      </c>
      <c r="H136" s="179">
        <f>RES_hhdet_fech!H136/RES_summary!H$19</f>
        <v>23.975156208296767</v>
      </c>
      <c r="I136" s="179">
        <f>RES_hhdet_fech!I136/RES_summary!I$19</f>
        <v>22.72885246586026</v>
      </c>
      <c r="J136" s="179">
        <f>RES_hhdet_fech!J136/RES_summary!J$19</f>
        <v>22.532849597246518</v>
      </c>
      <c r="K136" s="179">
        <f>RES_hhdet_fech!K136/RES_summary!K$19</f>
        <v>22.439132163591186</v>
      </c>
      <c r="L136" s="179">
        <f>RES_hhdet_fech!L136/RES_summary!L$19</f>
        <v>22.256611382443499</v>
      </c>
      <c r="M136" s="179">
        <f>RES_hhdet_fech!M136/RES_summary!M$19</f>
        <v>22.668589537823475</v>
      </c>
      <c r="N136" s="179">
        <f>RES_hhdet_fech!N136/RES_summary!N$19</f>
        <v>23.195142838202568</v>
      </c>
      <c r="O136" s="179">
        <f>RES_hhdet_fech!O136/RES_summary!O$19</f>
        <v>22.812481898997067</v>
      </c>
      <c r="P136" s="179">
        <f>RES_hhdet_fech!P136/RES_summary!P$19</f>
        <v>23.435269766424433</v>
      </c>
      <c r="Q136" s="179">
        <f>RES_hhdet_fech!Q136/RES_summary!Q$19</f>
        <v>23.029552148184244</v>
      </c>
    </row>
    <row r="137" spans="1:17" ht="12" customHeight="1" x14ac:dyDescent="0.3">
      <c r="A137" s="148" t="s">
        <v>60</v>
      </c>
      <c r="B137" s="177">
        <f>RES_hhdet_fech!B137/RES_summary!B$19</f>
        <v>18.054057721864517</v>
      </c>
      <c r="C137" s="177">
        <f>RES_hhdet_fech!C137/RES_summary!C$19</f>
        <v>18.073720355885012</v>
      </c>
      <c r="D137" s="177">
        <f>RES_hhdet_fech!D137/RES_summary!D$19</f>
        <v>17.509035731615835</v>
      </c>
      <c r="E137" s="177">
        <f>RES_hhdet_fech!E137/RES_summary!E$19</f>
        <v>18.065860529457797</v>
      </c>
      <c r="F137" s="177">
        <f>RES_hhdet_fech!F137/RES_summary!F$19</f>
        <v>17.622462315487599</v>
      </c>
      <c r="G137" s="177">
        <f>RES_hhdet_fech!G137/RES_summary!G$19</f>
        <v>17.605553369482283</v>
      </c>
      <c r="H137" s="177">
        <f>RES_hhdet_fech!H137/RES_summary!H$19</f>
        <v>18.108413118662885</v>
      </c>
      <c r="I137" s="177">
        <f>RES_hhdet_fech!I137/RES_summary!I$19</f>
        <v>16.713573923031554</v>
      </c>
      <c r="J137" s="177">
        <f>RES_hhdet_fech!J137/RES_summary!J$19</f>
        <v>16.736443703241449</v>
      </c>
      <c r="K137" s="177">
        <f>RES_hhdet_fech!K137/RES_summary!K$19</f>
        <v>16.871739216159337</v>
      </c>
      <c r="L137" s="177">
        <f>RES_hhdet_fech!L137/RES_summary!L$19</f>
        <v>16.670365073507707</v>
      </c>
      <c r="M137" s="177">
        <f>RES_hhdet_fech!M137/RES_summary!M$19</f>
        <v>17.087115964681441</v>
      </c>
      <c r="N137" s="177">
        <f>RES_hhdet_fech!N137/RES_summary!N$19</f>
        <v>17.497207681561527</v>
      </c>
      <c r="O137" s="177">
        <f>RES_hhdet_fech!O137/RES_summary!O$19</f>
        <v>17.402073531291361</v>
      </c>
      <c r="P137" s="177">
        <f>RES_hhdet_fech!P137/RES_summary!P$19</f>
        <v>17.530279573721163</v>
      </c>
      <c r="Q137" s="177">
        <f>RES_hhdet_fech!Q137/RES_summary!Q$19</f>
        <v>17.569199728933718</v>
      </c>
    </row>
    <row r="138" spans="1:17" ht="12" customHeight="1" x14ac:dyDescent="0.3">
      <c r="A138" s="148" t="s">
        <v>59</v>
      </c>
      <c r="B138" s="177">
        <f>RES_hhdet_fech!B138/RES_summary!B$19</f>
        <v>5.4940879913548306</v>
      </c>
      <c r="C138" s="177">
        <f>RES_hhdet_fech!C138/RES_summary!C$19</f>
        <v>5.6377368299562054</v>
      </c>
      <c r="D138" s="177">
        <f>RES_hhdet_fech!D138/RES_summary!D$19</f>
        <v>5.5579524844890109</v>
      </c>
      <c r="E138" s="177">
        <f>RES_hhdet_fech!E138/RES_summary!E$19</f>
        <v>5.5340931450079154</v>
      </c>
      <c r="F138" s="177">
        <f>RES_hhdet_fech!F138/RES_summary!F$19</f>
        <v>5.656418316360158</v>
      </c>
      <c r="G138" s="177">
        <f>RES_hhdet_fech!G138/RES_summary!G$19</f>
        <v>5.6841949616833247</v>
      </c>
      <c r="H138" s="177">
        <f>RES_hhdet_fech!H138/RES_summary!H$19</f>
        <v>5.8667430896338768</v>
      </c>
      <c r="I138" s="177">
        <f>RES_hhdet_fech!I138/RES_summary!I$19</f>
        <v>6.0152785428287059</v>
      </c>
      <c r="J138" s="177">
        <f>RES_hhdet_fech!J138/RES_summary!J$19</f>
        <v>5.79640589400507</v>
      </c>
      <c r="K138" s="177">
        <f>RES_hhdet_fech!K138/RES_summary!K$19</f>
        <v>5.567392947431852</v>
      </c>
      <c r="L138" s="177">
        <f>RES_hhdet_fech!L138/RES_summary!L$19</f>
        <v>5.5862463089357925</v>
      </c>
      <c r="M138" s="177">
        <f>RES_hhdet_fech!M138/RES_summary!M$19</f>
        <v>5.581473573142036</v>
      </c>
      <c r="N138" s="177">
        <f>RES_hhdet_fech!N138/RES_summary!N$19</f>
        <v>5.6979351566410461</v>
      </c>
      <c r="O138" s="177">
        <f>RES_hhdet_fech!O138/RES_summary!O$19</f>
        <v>5.4104083677057089</v>
      </c>
      <c r="P138" s="177">
        <f>RES_hhdet_fech!P138/RES_summary!P$19</f>
        <v>5.9049901927032646</v>
      </c>
      <c r="Q138" s="177">
        <f>RES_hhdet_fech!Q138/RES_summary!Q$19</f>
        <v>5.4603524192505262</v>
      </c>
    </row>
    <row r="139" spans="1:17" ht="12" customHeight="1" x14ac:dyDescent="0.3">
      <c r="A139" s="158" t="s">
        <v>62</v>
      </c>
      <c r="B139" s="178">
        <f>RES_hhdet_fech!B139/RES_summary!B$19</f>
        <v>10.885668679750951</v>
      </c>
      <c r="C139" s="178">
        <f>RES_hhdet_fech!C139/RES_summary!C$19</f>
        <v>10.851232030446448</v>
      </c>
      <c r="D139" s="178">
        <f>RES_hhdet_fech!D139/RES_summary!D$19</f>
        <v>11.19399252674002</v>
      </c>
      <c r="E139" s="178">
        <f>RES_hhdet_fech!E139/RES_summary!E$19</f>
        <v>12.023499404191435</v>
      </c>
      <c r="F139" s="178">
        <f>RES_hhdet_fech!F139/RES_summary!F$19</f>
        <v>11.642157175043408</v>
      </c>
      <c r="G139" s="178">
        <f>RES_hhdet_fech!G139/RES_summary!G$19</f>
        <v>12.527547587965024</v>
      </c>
      <c r="H139" s="178">
        <f>RES_hhdet_fech!H139/RES_summary!H$19</f>
        <v>11.964997922444038</v>
      </c>
      <c r="I139" s="178">
        <f>RES_hhdet_fech!I139/RES_summary!I$19</f>
        <v>11.861514023728281</v>
      </c>
      <c r="J139" s="178">
        <f>RES_hhdet_fech!J139/RES_summary!J$19</f>
        <v>11.53217374564653</v>
      </c>
      <c r="K139" s="178">
        <f>RES_hhdet_fech!K139/RES_summary!K$19</f>
        <v>11.753362018355871</v>
      </c>
      <c r="L139" s="178">
        <f>RES_hhdet_fech!L139/RES_summary!L$19</f>
        <v>11.927701996762131</v>
      </c>
      <c r="M139" s="178">
        <f>RES_hhdet_fech!M139/RES_summary!M$19</f>
        <v>11.742760492354307</v>
      </c>
      <c r="N139" s="178">
        <f>RES_hhdet_fech!N139/RES_summary!N$19</f>
        <v>11.846519482066268</v>
      </c>
      <c r="O139" s="178">
        <f>RES_hhdet_fech!O139/RES_summary!O$19</f>
        <v>12.000827996319773</v>
      </c>
      <c r="P139" s="178">
        <f>RES_hhdet_fech!P139/RES_summary!P$19</f>
        <v>11.809191910914103</v>
      </c>
      <c r="Q139" s="178">
        <f>RES_hhdet_fech!Q139/RES_summary!Q$19</f>
        <v>11.901236517634466</v>
      </c>
    </row>
    <row r="140" spans="1:17" ht="12" customHeight="1" x14ac:dyDescent="0.3">
      <c r="A140" s="23" t="s">
        <v>57</v>
      </c>
      <c r="B140" s="177">
        <f>RES_hhdet_fech!B140/RES_summary!B$19</f>
        <v>14.256529216469518</v>
      </c>
      <c r="C140" s="177">
        <f>RES_hhdet_fech!C140/RES_summary!C$19</f>
        <v>14.532124991614333</v>
      </c>
      <c r="D140" s="177">
        <f>RES_hhdet_fech!D140/RES_summary!D$19</f>
        <v>14.688855186806677</v>
      </c>
      <c r="E140" s="177">
        <f>RES_hhdet_fech!E140/RES_summary!E$19</f>
        <v>16.298879608554401</v>
      </c>
      <c r="F140" s="177">
        <f>RES_hhdet_fech!F140/RES_summary!F$19</f>
        <v>14.626404033081315</v>
      </c>
      <c r="G140" s="177">
        <f>RES_hhdet_fech!G140/RES_summary!G$19</f>
        <v>19.01592788000637</v>
      </c>
      <c r="H140" s="177">
        <f>RES_hhdet_fech!H140/RES_summary!H$19</f>
        <v>15.435329517963266</v>
      </c>
      <c r="I140" s="177">
        <f>RES_hhdet_fech!I140/RES_summary!I$19</f>
        <v>17.399451360734215</v>
      </c>
      <c r="J140" s="177">
        <f>RES_hhdet_fech!J140/RES_summary!J$19</f>
        <v>14.593723854997958</v>
      </c>
      <c r="K140" s="177">
        <f>RES_hhdet_fech!K140/RES_summary!K$19</f>
        <v>15.949867855712068</v>
      </c>
      <c r="L140" s="177">
        <f>RES_hhdet_fech!L140/RES_summary!L$19</f>
        <v>15.496041177652021</v>
      </c>
      <c r="M140" s="177">
        <f>RES_hhdet_fech!M140/RES_summary!M$19</f>
        <v>15.222720044623436</v>
      </c>
      <c r="N140" s="177">
        <f>RES_hhdet_fech!N140/RES_summary!N$19</f>
        <v>15.208492767342239</v>
      </c>
      <c r="O140" s="177">
        <f>RES_hhdet_fech!O140/RES_summary!O$19</f>
        <v>15.098172140314276</v>
      </c>
      <c r="P140" s="177">
        <f>RES_hhdet_fech!P140/RES_summary!P$19</f>
        <v>15.043916033279801</v>
      </c>
      <c r="Q140" s="177">
        <f>RES_hhdet_fech!Q140/RES_summary!Q$19</f>
        <v>14.963029000394481</v>
      </c>
    </row>
    <row r="141" spans="1:17" ht="12" customHeight="1" x14ac:dyDescent="0.3">
      <c r="A141" s="29" t="s">
        <v>140</v>
      </c>
      <c r="B141" s="176">
        <f>RES_hhdet_fech!B141/RES_summary!B$19</f>
        <v>9.5442225957514371</v>
      </c>
      <c r="C141" s="176">
        <f>RES_hhdet_fech!C141/RES_summary!C$19</f>
        <v>9.4326259431492634</v>
      </c>
      <c r="D141" s="176">
        <f>RES_hhdet_fech!D141/RES_summary!D$19</f>
        <v>9.8476978008399403</v>
      </c>
      <c r="E141" s="176">
        <f>RES_hhdet_fech!E141/RES_summary!E$19</f>
        <v>10.482838154901899</v>
      </c>
      <c r="F141" s="176">
        <f>RES_hhdet_fech!F141/RES_summary!F$19</f>
        <v>10.571592606122847</v>
      </c>
      <c r="G141" s="176">
        <f>RES_hhdet_fech!G141/RES_summary!G$19</f>
        <v>10.383050006727521</v>
      </c>
      <c r="H141" s="176">
        <f>RES_hhdet_fech!H141/RES_summary!H$19</f>
        <v>10.853863096718364</v>
      </c>
      <c r="I141" s="176">
        <f>RES_hhdet_fech!I141/RES_summary!I$19</f>
        <v>10.339658761308023</v>
      </c>
      <c r="J141" s="176">
        <f>RES_hhdet_fech!J141/RES_summary!J$19</f>
        <v>10.660074531756315</v>
      </c>
      <c r="K141" s="176">
        <f>RES_hhdet_fech!K141/RES_summary!K$19</f>
        <v>10.586750061925809</v>
      </c>
      <c r="L141" s="176">
        <f>RES_hhdet_fech!L141/RES_summary!L$19</f>
        <v>10.93993049746028</v>
      </c>
      <c r="M141" s="176">
        <f>RES_hhdet_fech!M141/RES_summary!M$19</f>
        <v>10.801838308026937</v>
      </c>
      <c r="N141" s="176">
        <f>RES_hhdet_fech!N141/RES_summary!N$19</f>
        <v>10.974623423424639</v>
      </c>
      <c r="O141" s="176">
        <f>RES_hhdet_fech!O141/RES_summary!O$19</f>
        <v>11.176602704905005</v>
      </c>
      <c r="P141" s="176">
        <f>RES_hhdet_fech!P141/RES_summary!P$19</f>
        <v>10.98315618195595</v>
      </c>
      <c r="Q141" s="176">
        <f>RES_hhdet_fech!Q141/RES_summary!Q$19</f>
        <v>11.134481943448138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84">
        <f>RES_hhdet_fech!B143/RES_summary!B$19</f>
        <v>133.04022518234791</v>
      </c>
      <c r="C143" s="184">
        <f>RES_hhdet_fech!C143/RES_summary!C$19</f>
        <v>133.25167839181933</v>
      </c>
      <c r="D143" s="184">
        <f>RES_hhdet_fech!D143/RES_summary!D$19</f>
        <v>129.02831019487311</v>
      </c>
      <c r="E143" s="184">
        <f>RES_hhdet_fech!E143/RES_summary!E$19</f>
        <v>128.56086068763386</v>
      </c>
      <c r="F143" s="184">
        <f>RES_hhdet_fech!F143/RES_summary!F$19</f>
        <v>123.84060220074448</v>
      </c>
      <c r="G143" s="184">
        <f>RES_hhdet_fech!G143/RES_summary!G$19</f>
        <v>120.16436334284398</v>
      </c>
      <c r="H143" s="184">
        <f>RES_hhdet_fech!H143/RES_summary!H$19</f>
        <v>114.55137739920576</v>
      </c>
      <c r="I143" s="184">
        <f>RES_hhdet_fech!I143/RES_summary!I$19</f>
        <v>106.03571833653253</v>
      </c>
      <c r="J143" s="184">
        <f>RES_hhdet_fech!J143/RES_summary!J$19</f>
        <v>103.33724602283577</v>
      </c>
      <c r="K143" s="184">
        <f>RES_hhdet_fech!K143/RES_summary!K$19</f>
        <v>100.73250038610057</v>
      </c>
      <c r="L143" s="184">
        <f>RES_hhdet_fech!L143/RES_summary!L$19</f>
        <v>105.32393153249106</v>
      </c>
      <c r="M143" s="184">
        <f>RES_hhdet_fech!M143/RES_summary!M$19</f>
        <v>90.122262585611992</v>
      </c>
      <c r="N143" s="184">
        <f>RES_hhdet_fech!N143/RES_summary!N$19</f>
        <v>91.299266137352049</v>
      </c>
      <c r="O143" s="184">
        <f>RES_hhdet_fech!O143/RES_summary!O$19</f>
        <v>87.469913356738687</v>
      </c>
      <c r="P143" s="184">
        <f>RES_hhdet_fech!P143/RES_summary!P$19</f>
        <v>78.143791275412383</v>
      </c>
      <c r="Q143" s="184">
        <f>RES_hhdet_fech!Q143/RES_summary!Q$19</f>
        <v>78.230905795308303</v>
      </c>
    </row>
    <row r="144" spans="1:17" ht="12.9" customHeight="1" x14ac:dyDescent="0.3">
      <c r="A144" s="158" t="s">
        <v>65</v>
      </c>
      <c r="B144" s="178">
        <f>RES_hhdet_fech!B144/RES_summary!B$19</f>
        <v>87.164092646791644</v>
      </c>
      <c r="C144" s="178">
        <f>RES_hhdet_fech!C144/RES_summary!C$19</f>
        <v>88.368284328109084</v>
      </c>
      <c r="D144" s="178">
        <f>RES_hhdet_fech!D144/RES_summary!D$19</f>
        <v>84.730393429197321</v>
      </c>
      <c r="E144" s="178">
        <f>RES_hhdet_fech!E144/RES_summary!E$19</f>
        <v>84.082201851358633</v>
      </c>
      <c r="F144" s="178">
        <f>RES_hhdet_fech!F144/RES_summary!F$19</f>
        <v>79.25082446615049</v>
      </c>
      <c r="G144" s="178">
        <f>RES_hhdet_fech!G144/RES_summary!G$19</f>
        <v>75.785211594013376</v>
      </c>
      <c r="H144" s="178">
        <f>RES_hhdet_fech!H144/RES_summary!H$19</f>
        <v>70.210549577478687</v>
      </c>
      <c r="I144" s="178">
        <f>RES_hhdet_fech!I144/RES_summary!I$19</f>
        <v>62.742359590611436</v>
      </c>
      <c r="J144" s="178">
        <f>RES_hhdet_fech!J144/RES_summary!J$19</f>
        <v>60.356685342213815</v>
      </c>
      <c r="K144" s="178">
        <f>RES_hhdet_fech!K144/RES_summary!K$19</f>
        <v>57.55411840718002</v>
      </c>
      <c r="L144" s="178">
        <f>RES_hhdet_fech!L144/RES_summary!L$19</f>
        <v>60.473347104337904</v>
      </c>
      <c r="M144" s="178">
        <f>RES_hhdet_fech!M144/RES_summary!M$19</f>
        <v>46.740712231262528</v>
      </c>
      <c r="N144" s="178">
        <f>RES_hhdet_fech!N144/RES_summary!N$19</f>
        <v>47.066331549403458</v>
      </c>
      <c r="O144" s="178">
        <f>RES_hhdet_fech!O144/RES_summary!O$19</f>
        <v>42.545096049825112</v>
      </c>
      <c r="P144" s="178">
        <f>RES_hhdet_fech!P144/RES_summary!P$19</f>
        <v>35.106451264421842</v>
      </c>
      <c r="Q144" s="178">
        <f>RES_hhdet_fech!Q144/RES_summary!Q$19</f>
        <v>34.478863703113497</v>
      </c>
    </row>
    <row r="145" spans="1:17" ht="12" customHeight="1" x14ac:dyDescent="0.3">
      <c r="A145" s="23" t="s">
        <v>60</v>
      </c>
      <c r="B145" s="177">
        <f>RES_hhdet_fech!B145/RES_summary!B$19</f>
        <v>87.164092646791644</v>
      </c>
      <c r="C145" s="177">
        <f>RES_hhdet_fech!C145/RES_summary!C$19</f>
        <v>88.368284328109084</v>
      </c>
      <c r="D145" s="177">
        <f>RES_hhdet_fech!D145/RES_summary!D$19</f>
        <v>84.730393429197321</v>
      </c>
      <c r="E145" s="177">
        <f>RES_hhdet_fech!E145/RES_summary!E$19</f>
        <v>84.082201851358633</v>
      </c>
      <c r="F145" s="177">
        <f>RES_hhdet_fech!F145/RES_summary!F$19</f>
        <v>79.25082446615049</v>
      </c>
      <c r="G145" s="177">
        <f>RES_hhdet_fech!G145/RES_summary!G$19</f>
        <v>75.785211594013376</v>
      </c>
      <c r="H145" s="177">
        <f>RES_hhdet_fech!H145/RES_summary!H$19</f>
        <v>70.210549577478687</v>
      </c>
      <c r="I145" s="177">
        <f>RES_hhdet_fech!I145/RES_summary!I$19</f>
        <v>62.742359590611436</v>
      </c>
      <c r="J145" s="177">
        <f>RES_hhdet_fech!J145/RES_summary!J$19</f>
        <v>60.356685342213815</v>
      </c>
      <c r="K145" s="177">
        <f>RES_hhdet_fech!K145/RES_summary!K$19</f>
        <v>57.55411840718002</v>
      </c>
      <c r="L145" s="177">
        <f>RES_hhdet_fech!L145/RES_summary!L$19</f>
        <v>60.473347104337904</v>
      </c>
      <c r="M145" s="177">
        <f>RES_hhdet_fech!M145/RES_summary!M$19</f>
        <v>46.740712231262528</v>
      </c>
      <c r="N145" s="177">
        <f>RES_hhdet_fech!N145/RES_summary!N$19</f>
        <v>47.066331549403458</v>
      </c>
      <c r="O145" s="177">
        <f>RES_hhdet_fech!O145/RES_summary!O$19</f>
        <v>42.545096049825112</v>
      </c>
      <c r="P145" s="177">
        <f>RES_hhdet_fech!P145/RES_summary!P$19</f>
        <v>35.106451264421842</v>
      </c>
      <c r="Q145" s="177">
        <f>RES_hhdet_fech!Q145/RES_summary!Q$19</f>
        <v>34.478863703113497</v>
      </c>
    </row>
    <row r="146" spans="1:17" ht="12.9" customHeight="1" x14ac:dyDescent="0.3">
      <c r="A146" s="158" t="s">
        <v>112</v>
      </c>
      <c r="B146" s="178">
        <f>RES_hhdet_fech!B146/RES_summary!B$19</f>
        <v>3.5388645069300044</v>
      </c>
      <c r="C146" s="178">
        <f>RES_hhdet_fech!C146/RES_summary!C$19</f>
        <v>3.7298992780835758</v>
      </c>
      <c r="D146" s="178">
        <f>RES_hhdet_fech!D146/RES_summary!D$19</f>
        <v>3.6241727905828878</v>
      </c>
      <c r="E146" s="178">
        <f>RES_hhdet_fech!E146/RES_summary!E$19</f>
        <v>3.5923883673154156</v>
      </c>
      <c r="F146" s="178">
        <f>RES_hhdet_fech!F146/RES_summary!F$19</f>
        <v>3.5983836257107304</v>
      </c>
      <c r="G146" s="178">
        <f>RES_hhdet_fech!G146/RES_summary!G$19</f>
        <v>3.6410222515747512</v>
      </c>
      <c r="H146" s="178">
        <f>RES_hhdet_fech!H146/RES_summary!H$19</f>
        <v>3.681415568375519</v>
      </c>
      <c r="I146" s="178">
        <f>RES_hhdet_fech!I146/RES_summary!I$19</f>
        <v>3.7322563284510832</v>
      </c>
      <c r="J146" s="178">
        <f>RES_hhdet_fech!J146/RES_summary!J$19</f>
        <v>3.7340436030157669</v>
      </c>
      <c r="K146" s="178">
        <f>RES_hhdet_fech!K146/RES_summary!K$19</f>
        <v>3.6668180895055489</v>
      </c>
      <c r="L146" s="178">
        <f>RES_hhdet_fech!L146/RES_summary!L$19</f>
        <v>3.612610977621054</v>
      </c>
      <c r="M146" s="178">
        <f>RES_hhdet_fech!M146/RES_summary!M$19</f>
        <v>3.4451148171557699</v>
      </c>
      <c r="N146" s="178">
        <f>RES_hhdet_fech!N146/RES_summary!N$19</f>
        <v>3.2807503476356064</v>
      </c>
      <c r="O146" s="178">
        <f>RES_hhdet_fech!O146/RES_summary!O$19</f>
        <v>3.0134662455563701</v>
      </c>
      <c r="P146" s="178">
        <f>RES_hhdet_fech!P146/RES_summary!P$19</f>
        <v>2.8295253560468434</v>
      </c>
      <c r="Q146" s="178">
        <f>RES_hhdet_fech!Q146/RES_summary!Q$19</f>
        <v>2.6635343605845092</v>
      </c>
    </row>
    <row r="147" spans="1:17" ht="12" customHeight="1" x14ac:dyDescent="0.3">
      <c r="A147" s="23" t="s">
        <v>60</v>
      </c>
      <c r="B147" s="177">
        <f>RES_hhdet_fech!B147/RES_summary!B$19</f>
        <v>3.5388645069300044</v>
      </c>
      <c r="C147" s="177">
        <f>RES_hhdet_fech!C147/RES_summary!C$19</f>
        <v>3.7298992780835758</v>
      </c>
      <c r="D147" s="177">
        <f>RES_hhdet_fech!D147/RES_summary!D$19</f>
        <v>3.6241727905828878</v>
      </c>
      <c r="E147" s="177">
        <f>RES_hhdet_fech!E147/RES_summary!E$19</f>
        <v>3.5923883673154156</v>
      </c>
      <c r="F147" s="177">
        <f>RES_hhdet_fech!F147/RES_summary!F$19</f>
        <v>3.5983836257107304</v>
      </c>
      <c r="G147" s="177">
        <f>RES_hhdet_fech!G147/RES_summary!G$19</f>
        <v>3.6410222515747512</v>
      </c>
      <c r="H147" s="177">
        <f>RES_hhdet_fech!H147/RES_summary!H$19</f>
        <v>3.681415568375519</v>
      </c>
      <c r="I147" s="177">
        <f>RES_hhdet_fech!I147/RES_summary!I$19</f>
        <v>3.7322563284510832</v>
      </c>
      <c r="J147" s="177">
        <f>RES_hhdet_fech!J147/RES_summary!J$19</f>
        <v>3.7340436030157669</v>
      </c>
      <c r="K147" s="177">
        <f>RES_hhdet_fech!K147/RES_summary!K$19</f>
        <v>3.6668180895055489</v>
      </c>
      <c r="L147" s="177">
        <f>RES_hhdet_fech!L147/RES_summary!L$19</f>
        <v>3.612610977621054</v>
      </c>
      <c r="M147" s="177">
        <f>RES_hhdet_fech!M147/RES_summary!M$19</f>
        <v>3.4451148171557699</v>
      </c>
      <c r="N147" s="177">
        <f>RES_hhdet_fech!N147/RES_summary!N$19</f>
        <v>3.2807503476356064</v>
      </c>
      <c r="O147" s="177">
        <f>RES_hhdet_fech!O147/RES_summary!O$19</f>
        <v>3.0134662455563701</v>
      </c>
      <c r="P147" s="177">
        <f>RES_hhdet_fech!P147/RES_summary!P$19</f>
        <v>2.8295253560468434</v>
      </c>
      <c r="Q147" s="177">
        <f>RES_hhdet_fech!Q147/RES_summary!Q$19</f>
        <v>2.6635343605845092</v>
      </c>
    </row>
    <row r="148" spans="1:17" ht="12" customHeight="1" x14ac:dyDescent="0.3">
      <c r="A148" s="158" t="s">
        <v>63</v>
      </c>
      <c r="B148" s="178">
        <f>RES_hhdet_fech!B148/RES_summary!B$19</f>
        <v>30.96310711017917</v>
      </c>
      <c r="C148" s="178">
        <f>RES_hhdet_fech!C148/RES_summary!C$19</f>
        <v>30.018811046945441</v>
      </c>
      <c r="D148" s="178">
        <f>RES_hhdet_fech!D148/RES_summary!D$19</f>
        <v>29.62446283002155</v>
      </c>
      <c r="E148" s="178">
        <f>RES_hhdet_fech!E148/RES_summary!E$19</f>
        <v>29.710446621903234</v>
      </c>
      <c r="F148" s="178">
        <f>RES_hhdet_fech!F148/RES_summary!F$19</f>
        <v>29.725921981536022</v>
      </c>
      <c r="G148" s="178">
        <f>RES_hhdet_fech!G148/RES_summary!G$19</f>
        <v>29.521199032142174</v>
      </c>
      <c r="H148" s="178">
        <f>RES_hhdet_fech!H148/RES_summary!H$19</f>
        <v>29.382237612367074</v>
      </c>
      <c r="I148" s="178">
        <f>RES_hhdet_fech!I148/RES_summary!I$19</f>
        <v>28.371721805119854</v>
      </c>
      <c r="J148" s="178">
        <f>RES_hhdet_fech!J148/RES_summary!J$19</f>
        <v>27.927672489405179</v>
      </c>
      <c r="K148" s="178">
        <f>RES_hhdet_fech!K148/RES_summary!K$19</f>
        <v>28.002408926824973</v>
      </c>
      <c r="L148" s="178">
        <f>RES_hhdet_fech!L148/RES_summary!L$19</f>
        <v>29.247071432461542</v>
      </c>
      <c r="M148" s="178">
        <f>RES_hhdet_fech!M148/RES_summary!M$19</f>
        <v>28.376488756480001</v>
      </c>
      <c r="N148" s="178">
        <f>RES_hhdet_fech!N148/RES_summary!N$19</f>
        <v>29.097063048630467</v>
      </c>
      <c r="O148" s="178">
        <f>RES_hhdet_fech!O148/RES_summary!O$19</f>
        <v>29.803758337362776</v>
      </c>
      <c r="P148" s="178">
        <f>RES_hhdet_fech!P148/RES_summary!P$19</f>
        <v>28.622544960381127</v>
      </c>
      <c r="Q148" s="178">
        <f>RES_hhdet_fech!Q148/RES_summary!Q$19</f>
        <v>29.270477340048078</v>
      </c>
    </row>
    <row r="149" spans="1:17" ht="12" customHeight="1" x14ac:dyDescent="0.3">
      <c r="A149" s="167" t="s">
        <v>144</v>
      </c>
      <c r="B149" s="183">
        <f>RES_hhdet_fech!B149/RES_summary!B$19</f>
        <v>28.444081992033677</v>
      </c>
      <c r="C149" s="183">
        <f>RES_hhdet_fech!C149/RES_summary!C$19</f>
        <v>28.333563701945199</v>
      </c>
      <c r="D149" s="183">
        <f>RES_hhdet_fech!D149/RES_summary!D$19</f>
        <v>28.143788767733827</v>
      </c>
      <c r="E149" s="183">
        <f>RES_hhdet_fech!E149/RES_summary!E$19</f>
        <v>27.621565236477338</v>
      </c>
      <c r="F149" s="183">
        <f>RES_hhdet_fech!F149/RES_summary!F$19</f>
        <v>27.596116637414674</v>
      </c>
      <c r="G149" s="183">
        <f>RES_hhdet_fech!G149/RES_summary!G$19</f>
        <v>27.389313629755058</v>
      </c>
      <c r="H149" s="183">
        <f>RES_hhdet_fech!H149/RES_summary!H$19</f>
        <v>27.018397912745055</v>
      </c>
      <c r="I149" s="183">
        <f>RES_hhdet_fech!I149/RES_summary!I$19</f>
        <v>26.818440748277453</v>
      </c>
      <c r="J149" s="183">
        <f>RES_hhdet_fech!J149/RES_summary!J$19</f>
        <v>26.603283768507112</v>
      </c>
      <c r="K149" s="183">
        <f>RES_hhdet_fech!K149/RES_summary!K$19</f>
        <v>26.528298218980694</v>
      </c>
      <c r="L149" s="183">
        <f>RES_hhdet_fech!L149/RES_summary!L$19</f>
        <v>26.393332774348121</v>
      </c>
      <c r="M149" s="183">
        <f>RES_hhdet_fech!M149/RES_summary!M$19</f>
        <v>25.648743476747992</v>
      </c>
      <c r="N149" s="183">
        <f>RES_hhdet_fech!N149/RES_summary!N$19</f>
        <v>26.242151038238354</v>
      </c>
      <c r="O149" s="183">
        <f>RES_hhdet_fech!O149/RES_summary!O$19</f>
        <v>26.007168187747684</v>
      </c>
      <c r="P149" s="183">
        <f>RES_hhdet_fech!P149/RES_summary!P$19</f>
        <v>25.611033717432267</v>
      </c>
      <c r="Q149" s="183">
        <f>RES_hhdet_fech!Q149/RES_summary!Q$19</f>
        <v>24.993849924553317</v>
      </c>
    </row>
    <row r="150" spans="1:17" ht="12" customHeight="1" x14ac:dyDescent="0.3">
      <c r="A150" s="167" t="s">
        <v>143</v>
      </c>
      <c r="B150" s="183">
        <f>RES_hhdet_fech!B150/RES_summary!B$19</f>
        <v>21.954463728404171</v>
      </c>
      <c r="C150" s="183">
        <f>RES_hhdet_fech!C150/RES_summary!C$19</f>
        <v>21.600728360862504</v>
      </c>
      <c r="D150" s="183">
        <f>RES_hhdet_fech!D150/RES_summary!D$19</f>
        <v>21.82951278594372</v>
      </c>
      <c r="E150" s="183">
        <f>RES_hhdet_fech!E150/RES_summary!E$19</f>
        <v>21.037803305768644</v>
      </c>
      <c r="F150" s="183">
        <f>RES_hhdet_fech!F150/RES_summary!F$19</f>
        <v>20.963710658227345</v>
      </c>
      <c r="G150" s="183">
        <f>RES_hhdet_fech!G150/RES_summary!G$19</f>
        <v>21.326570485066728</v>
      </c>
      <c r="H150" s="183">
        <f>RES_hhdet_fech!H150/RES_summary!H$19</f>
        <v>20.569345345557764</v>
      </c>
      <c r="I150" s="183">
        <f>RES_hhdet_fech!I150/RES_summary!I$19</f>
        <v>20.30298015973629</v>
      </c>
      <c r="J150" s="183">
        <f>RES_hhdet_fech!J150/RES_summary!J$19</f>
        <v>19.989074420786817</v>
      </c>
      <c r="K150" s="183">
        <f>RES_hhdet_fech!K150/RES_summary!K$19</f>
        <v>20.022345403263689</v>
      </c>
      <c r="L150" s="183">
        <f>RES_hhdet_fech!L150/RES_summary!L$19</f>
        <v>19.96703409224871</v>
      </c>
      <c r="M150" s="183">
        <f>RES_hhdet_fech!M150/RES_summary!M$19</f>
        <v>19.798190866453975</v>
      </c>
      <c r="N150" s="183">
        <f>RES_hhdet_fech!N150/RES_summary!N$19</f>
        <v>19.787100602737944</v>
      </c>
      <c r="O150" s="183">
        <f>RES_hhdet_fech!O150/RES_summary!O$19</f>
        <v>19.76426343546575</v>
      </c>
      <c r="P150" s="183">
        <f>RES_hhdet_fech!P150/RES_summary!P$19</f>
        <v>19.714678651973756</v>
      </c>
      <c r="Q150" s="183">
        <f>RES_hhdet_fech!Q150/RES_summary!Q$19</f>
        <v>19.475224666425937</v>
      </c>
    </row>
    <row r="151" spans="1:17" ht="12" customHeight="1" x14ac:dyDescent="0.3">
      <c r="A151" s="166" t="s">
        <v>57</v>
      </c>
      <c r="B151" s="182">
        <f>RES_hhdet_fech!B151/RES_summary!B$19</f>
        <v>11.33238700749591</v>
      </c>
      <c r="C151" s="182">
        <f>RES_hhdet_fech!C151/RES_summary!C$19</f>
        <v>11.087795544012915</v>
      </c>
      <c r="D151" s="182">
        <f>RES_hhdet_fech!D151/RES_summary!D$19</f>
        <v>11.191986887170446</v>
      </c>
      <c r="E151" s="182">
        <f>RES_hhdet_fech!E151/RES_summary!E$19</f>
        <v>10.969667092331017</v>
      </c>
      <c r="F151" s="182">
        <f>RES_hhdet_fech!F151/RES_summary!F$19</f>
        <v>10.66080104825638</v>
      </c>
      <c r="G151" s="182">
        <f>RES_hhdet_fech!G151/RES_summary!G$19</f>
        <v>11.585110029281257</v>
      </c>
      <c r="H151" s="182">
        <f>RES_hhdet_fech!H151/RES_summary!H$19</f>
        <v>10.935636078950346</v>
      </c>
      <c r="I151" s="182">
        <f>RES_hhdet_fech!I151/RES_summary!I$19</f>
        <v>10.524009884078986</v>
      </c>
      <c r="J151" s="182">
        <f>RES_hhdet_fech!J151/RES_summary!J$19</f>
        <v>10.478149402496468</v>
      </c>
      <c r="K151" s="182">
        <f>RES_hhdet_fech!K151/RES_summary!K$19</f>
        <v>10.769053253196965</v>
      </c>
      <c r="L151" s="182">
        <f>RES_hhdet_fech!L151/RES_summary!L$19</f>
        <v>10.860877354797513</v>
      </c>
      <c r="M151" s="182">
        <f>RES_hhdet_fech!M151/RES_summary!M$19</f>
        <v>10.789106660133353</v>
      </c>
      <c r="N151" s="182">
        <f>RES_hhdet_fech!N151/RES_summary!N$19</f>
        <v>10.679028813031451</v>
      </c>
      <c r="O151" s="182">
        <f>RES_hhdet_fech!O151/RES_summary!O$19</f>
        <v>10.391532827089295</v>
      </c>
      <c r="P151" s="182">
        <f>RES_hhdet_fech!P151/RES_summary!P$19</f>
        <v>9.7056255344657973</v>
      </c>
      <c r="Q151" s="182">
        <f>RES_hhdet_fech!Q151/RES_summary!Q$19</f>
        <v>9.3855932967686844</v>
      </c>
    </row>
    <row r="152" spans="1:17" ht="12" customHeight="1" x14ac:dyDescent="0.3">
      <c r="A152" s="147" t="s">
        <v>59</v>
      </c>
      <c r="B152" s="181">
        <f>RES_hhdet_fech!B152/RES_summary!B$19</f>
        <v>10.622076720908268</v>
      </c>
      <c r="C152" s="181">
        <f>RES_hhdet_fech!C152/RES_summary!C$19</f>
        <v>10.512932816849593</v>
      </c>
      <c r="D152" s="181">
        <f>RES_hhdet_fech!D152/RES_summary!D$19</f>
        <v>10.637525898773276</v>
      </c>
      <c r="E152" s="181">
        <f>RES_hhdet_fech!E152/RES_summary!E$19</f>
        <v>10.068136213437635</v>
      </c>
      <c r="F152" s="181">
        <f>RES_hhdet_fech!F152/RES_summary!F$19</f>
        <v>10.302909609970966</v>
      </c>
      <c r="G152" s="181">
        <f>RES_hhdet_fech!G152/RES_summary!G$19</f>
        <v>9.7414604557854734</v>
      </c>
      <c r="H152" s="181">
        <f>RES_hhdet_fech!H152/RES_summary!H$19</f>
        <v>9.6337092666074184</v>
      </c>
      <c r="I152" s="181">
        <f>RES_hhdet_fech!I152/RES_summary!I$19</f>
        <v>9.7789702756573043</v>
      </c>
      <c r="J152" s="181">
        <f>RES_hhdet_fech!J152/RES_summary!J$19</f>
        <v>9.5109250182903491</v>
      </c>
      <c r="K152" s="181">
        <f>RES_hhdet_fech!K152/RES_summary!K$19</f>
        <v>9.2532921500667271</v>
      </c>
      <c r="L152" s="181">
        <f>RES_hhdet_fech!L152/RES_summary!L$19</f>
        <v>9.1061567374511974</v>
      </c>
      <c r="M152" s="181">
        <f>RES_hhdet_fech!M152/RES_summary!M$19</f>
        <v>9.009084206320626</v>
      </c>
      <c r="N152" s="181">
        <f>RES_hhdet_fech!N152/RES_summary!N$19</f>
        <v>9.1080717897064929</v>
      </c>
      <c r="O152" s="181">
        <f>RES_hhdet_fech!O152/RES_summary!O$19</f>
        <v>9.3727306083764557</v>
      </c>
      <c r="P152" s="181">
        <f>RES_hhdet_fech!P152/RES_summary!P$19</f>
        <v>10.00905311750796</v>
      </c>
      <c r="Q152" s="181">
        <f>RES_hhdet_fech!Q152/RES_summary!Q$19</f>
        <v>10.089631369657253</v>
      </c>
    </row>
    <row r="153" spans="1:17" ht="12" customHeight="1" x14ac:dyDescent="0.3">
      <c r="A153" s="163" t="s">
        <v>142</v>
      </c>
      <c r="B153" s="180">
        <f>RES_hhdet_fech!B153/RES_summary!B$19</f>
        <v>32.28373782729264</v>
      </c>
      <c r="C153" s="180">
        <f>RES_hhdet_fech!C153/RES_summary!C$19</f>
        <v>30.784032645207837</v>
      </c>
      <c r="D153" s="180">
        <f>RES_hhdet_fech!D153/RES_summary!D$19</f>
        <v>30.241787209499815</v>
      </c>
      <c r="E153" s="180">
        <f>RES_hhdet_fech!E153/RES_summary!E$19</f>
        <v>30.600723271557019</v>
      </c>
      <c r="F153" s="180">
        <f>RES_hhdet_fech!F153/RES_summary!F$19</f>
        <v>30.560370435320014</v>
      </c>
      <c r="G153" s="180">
        <f>RES_hhdet_fech!G153/RES_summary!G$19</f>
        <v>30.270676602086017</v>
      </c>
      <c r="H153" s="180">
        <f>RES_hhdet_fech!H153/RES_summary!H$19</f>
        <v>30.17267215537154</v>
      </c>
      <c r="I153" s="180">
        <f>RES_hhdet_fech!I153/RES_summary!I$19</f>
        <v>29.086598999303241</v>
      </c>
      <c r="J153" s="180">
        <f>RES_hhdet_fech!J153/RES_summary!J$19</f>
        <v>28.660683155541843</v>
      </c>
      <c r="K153" s="180">
        <f>RES_hhdet_fech!K153/RES_summary!K$19</f>
        <v>28.820118500074454</v>
      </c>
      <c r="L153" s="180">
        <f>RES_hhdet_fech!L153/RES_summary!L$19</f>
        <v>30.448072388227473</v>
      </c>
      <c r="M153" s="180">
        <f>RES_hhdet_fech!M153/RES_summary!M$19</f>
        <v>29.473166177223703</v>
      </c>
      <c r="N153" s="180">
        <f>RES_hhdet_fech!N153/RES_summary!N$19</f>
        <v>30.360787041496938</v>
      </c>
      <c r="O153" s="180">
        <f>RES_hhdet_fech!O153/RES_summary!O$19</f>
        <v>31.168453347598685</v>
      </c>
      <c r="P153" s="180">
        <f>RES_hhdet_fech!P153/RES_summary!P$19</f>
        <v>29.78900734388494</v>
      </c>
      <c r="Q153" s="180">
        <f>RES_hhdet_fech!Q153/RES_summary!Q$19</f>
        <v>30.604560441684555</v>
      </c>
    </row>
    <row r="154" spans="1:17" ht="12" customHeight="1" x14ac:dyDescent="0.3">
      <c r="A154" s="161" t="s">
        <v>141</v>
      </c>
      <c r="B154" s="179">
        <f>RES_hhdet_fech!B154/RES_summary!B$19</f>
        <v>27.299747516821544</v>
      </c>
      <c r="C154" s="179">
        <f>RES_hhdet_fech!C154/RES_summary!C$19</f>
        <v>25.206329754698743</v>
      </c>
      <c r="D154" s="179">
        <f>RES_hhdet_fech!D154/RES_summary!D$19</f>
        <v>24.691519618621285</v>
      </c>
      <c r="E154" s="179">
        <f>RES_hhdet_fech!E154/RES_summary!E$19</f>
        <v>24.839807005635642</v>
      </c>
      <c r="F154" s="179">
        <f>RES_hhdet_fech!F154/RES_summary!F$19</f>
        <v>24.405279627357867</v>
      </c>
      <c r="G154" s="179">
        <f>RES_hhdet_fech!G154/RES_summary!G$19</f>
        <v>24.700710528641103</v>
      </c>
      <c r="H154" s="179">
        <f>RES_hhdet_fech!H154/RES_summary!H$19</f>
        <v>24.043221994182556</v>
      </c>
      <c r="I154" s="179">
        <f>RES_hhdet_fech!I154/RES_summary!I$19</f>
        <v>23.537237588670859</v>
      </c>
      <c r="J154" s="179">
        <f>RES_hhdet_fech!J154/RES_summary!J$19</f>
        <v>23.144546421485582</v>
      </c>
      <c r="K154" s="179">
        <f>RES_hhdet_fech!K154/RES_summary!K$19</f>
        <v>23.040399782029954</v>
      </c>
      <c r="L154" s="179">
        <f>RES_hhdet_fech!L154/RES_summary!L$19</f>
        <v>22.958692848729939</v>
      </c>
      <c r="M154" s="179">
        <f>RES_hhdet_fech!M154/RES_summary!M$19</f>
        <v>22.838526167191738</v>
      </c>
      <c r="N154" s="179">
        <f>RES_hhdet_fech!N154/RES_summary!N$19</f>
        <v>22.758889322705507</v>
      </c>
      <c r="O154" s="179">
        <f>RES_hhdet_fech!O154/RES_summary!O$19</f>
        <v>22.988269136967322</v>
      </c>
      <c r="P154" s="179">
        <f>RES_hhdet_fech!P154/RES_summary!P$19</f>
        <v>22.607971933392641</v>
      </c>
      <c r="Q154" s="179">
        <f>RES_hhdet_fech!Q154/RES_summary!Q$19</f>
        <v>22.671567138737299</v>
      </c>
    </row>
    <row r="155" spans="1:17" ht="12" customHeight="1" x14ac:dyDescent="0.3">
      <c r="A155" s="148" t="s">
        <v>60</v>
      </c>
      <c r="B155" s="177">
        <f>RES_hhdet_fech!B155/RES_summary!B$19</f>
        <v>20.506586978841636</v>
      </c>
      <c r="C155" s="177">
        <f>RES_hhdet_fech!C155/RES_summary!C$19</f>
        <v>18.101816073213762</v>
      </c>
      <c r="D155" s="177">
        <f>RES_hhdet_fech!D155/RES_summary!D$19</f>
        <v>17.540193483541771</v>
      </c>
      <c r="E155" s="177">
        <f>RES_hhdet_fech!E155/RES_summary!E$19</f>
        <v>17.597882953329268</v>
      </c>
      <c r="F155" s="177">
        <f>RES_hhdet_fech!F155/RES_summary!F$19</f>
        <v>17.050280940890126</v>
      </c>
      <c r="G155" s="177">
        <f>RES_hhdet_fech!G155/RES_summary!G$19</f>
        <v>17.806065501618725</v>
      </c>
      <c r="H155" s="177">
        <f>RES_hhdet_fech!H155/RES_summary!H$19</f>
        <v>16.779246045283269</v>
      </c>
      <c r="I155" s="177">
        <f>RES_hhdet_fech!I155/RES_summary!I$19</f>
        <v>15.454191571103072</v>
      </c>
      <c r="J155" s="177">
        <f>RES_hhdet_fech!J155/RES_summary!J$19</f>
        <v>14.645767548992971</v>
      </c>
      <c r="K155" s="177">
        <f>RES_hhdet_fech!K155/RES_summary!K$19</f>
        <v>14.642303912094857</v>
      </c>
      <c r="L155" s="177">
        <f>RES_hhdet_fech!L155/RES_summary!L$19</f>
        <v>14.586361792015277</v>
      </c>
      <c r="M155" s="177">
        <f>RES_hhdet_fech!M155/RES_summary!M$19</f>
        <v>14.974558840579272</v>
      </c>
      <c r="N155" s="177">
        <f>RES_hhdet_fech!N155/RES_summary!N$19</f>
        <v>15.069661555388846</v>
      </c>
      <c r="O155" s="177">
        <f>RES_hhdet_fech!O155/RES_summary!O$19</f>
        <v>15.556495662352498</v>
      </c>
      <c r="P155" s="177">
        <f>RES_hhdet_fech!P155/RES_summary!P$19</f>
        <v>15.302557455488984</v>
      </c>
      <c r="Q155" s="177">
        <f>RES_hhdet_fech!Q155/RES_summary!Q$19</f>
        <v>15.467780975009628</v>
      </c>
    </row>
    <row r="156" spans="1:17" ht="12" customHeight="1" x14ac:dyDescent="0.3">
      <c r="A156" s="148" t="s">
        <v>59</v>
      </c>
      <c r="B156" s="177">
        <f>RES_hhdet_fech!B156/RES_summary!B$19</f>
        <v>6.7931605379799089</v>
      </c>
      <c r="C156" s="177">
        <f>RES_hhdet_fech!C156/RES_summary!C$19</f>
        <v>7.1045136814849839</v>
      </c>
      <c r="D156" s="177">
        <f>RES_hhdet_fech!D156/RES_summary!D$19</f>
        <v>7.1513261350795121</v>
      </c>
      <c r="E156" s="177">
        <f>RES_hhdet_fech!E156/RES_summary!E$19</f>
        <v>7.241924052306369</v>
      </c>
      <c r="F156" s="177">
        <f>RES_hhdet_fech!F156/RES_summary!F$19</f>
        <v>7.354998686467745</v>
      </c>
      <c r="G156" s="177">
        <f>RES_hhdet_fech!G156/RES_summary!G$19</f>
        <v>6.8946450270223743</v>
      </c>
      <c r="H156" s="177">
        <f>RES_hhdet_fech!H156/RES_summary!H$19</f>
        <v>7.2639759488992803</v>
      </c>
      <c r="I156" s="177">
        <f>RES_hhdet_fech!I156/RES_summary!I$19</f>
        <v>8.0830460175677814</v>
      </c>
      <c r="J156" s="177">
        <f>RES_hhdet_fech!J156/RES_summary!J$19</f>
        <v>8.4987788724926094</v>
      </c>
      <c r="K156" s="177">
        <f>RES_hhdet_fech!K156/RES_summary!K$19</f>
        <v>8.398095869935096</v>
      </c>
      <c r="L156" s="177">
        <f>RES_hhdet_fech!L156/RES_summary!L$19</f>
        <v>8.3723310567146569</v>
      </c>
      <c r="M156" s="177">
        <f>RES_hhdet_fech!M156/RES_summary!M$19</f>
        <v>7.8639673266124657</v>
      </c>
      <c r="N156" s="177">
        <f>RES_hhdet_fech!N156/RES_summary!N$19</f>
        <v>7.6892277673166616</v>
      </c>
      <c r="O156" s="177">
        <f>RES_hhdet_fech!O156/RES_summary!O$19</f>
        <v>7.4317734746148227</v>
      </c>
      <c r="P156" s="177">
        <f>RES_hhdet_fech!P156/RES_summary!P$19</f>
        <v>7.3054144779036605</v>
      </c>
      <c r="Q156" s="177">
        <f>RES_hhdet_fech!Q156/RES_summary!Q$19</f>
        <v>7.2037861637276697</v>
      </c>
    </row>
    <row r="157" spans="1:17" ht="12" customHeight="1" x14ac:dyDescent="0.3">
      <c r="A157" s="158" t="s">
        <v>62</v>
      </c>
      <c r="B157" s="178">
        <f>RES_hhdet_fech!B157/RES_summary!B$19</f>
        <v>11.374160918447108</v>
      </c>
      <c r="C157" s="178">
        <f>RES_hhdet_fech!C157/RES_summary!C$19</f>
        <v>11.134683738681225</v>
      </c>
      <c r="D157" s="178">
        <f>RES_hhdet_fech!D157/RES_summary!D$19</f>
        <v>11.049281145071369</v>
      </c>
      <c r="E157" s="178">
        <f>RES_hhdet_fech!E157/RES_summary!E$19</f>
        <v>11.175823847056584</v>
      </c>
      <c r="F157" s="178">
        <f>RES_hhdet_fech!F157/RES_summary!F$19</f>
        <v>11.265472127347245</v>
      </c>
      <c r="G157" s="178">
        <f>RES_hhdet_fech!G157/RES_summary!G$19</f>
        <v>11.216930465113663</v>
      </c>
      <c r="H157" s="178">
        <f>RES_hhdet_fech!H157/RES_summary!H$19</f>
        <v>11.277174640984484</v>
      </c>
      <c r="I157" s="178">
        <f>RES_hhdet_fech!I157/RES_summary!I$19</f>
        <v>11.189380612350162</v>
      </c>
      <c r="J157" s="178">
        <f>RES_hhdet_fech!J157/RES_summary!J$19</f>
        <v>11.318844588201028</v>
      </c>
      <c r="K157" s="178">
        <f>RES_hhdet_fech!K157/RES_summary!K$19</f>
        <v>11.50915496259003</v>
      </c>
      <c r="L157" s="178">
        <f>RES_hhdet_fech!L157/RES_summary!L$19</f>
        <v>11.990902018070553</v>
      </c>
      <c r="M157" s="178">
        <f>RES_hhdet_fech!M157/RES_summary!M$19</f>
        <v>11.559946780713679</v>
      </c>
      <c r="N157" s="178">
        <f>RES_hhdet_fech!N157/RES_summary!N$19</f>
        <v>11.855121191682521</v>
      </c>
      <c r="O157" s="178">
        <f>RES_hhdet_fech!O157/RES_summary!O$19</f>
        <v>12.107592723994442</v>
      </c>
      <c r="P157" s="178">
        <f>RES_hhdet_fech!P157/RES_summary!P$19</f>
        <v>11.585269694562571</v>
      </c>
      <c r="Q157" s="178">
        <f>RES_hhdet_fech!Q157/RES_summary!Q$19</f>
        <v>11.818030391562221</v>
      </c>
    </row>
    <row r="158" spans="1:17" ht="12" customHeight="1" x14ac:dyDescent="0.3">
      <c r="A158" s="23" t="s">
        <v>57</v>
      </c>
      <c r="B158" s="177">
        <f>RES_hhdet_fech!B158/RES_summary!B$19</f>
        <v>18.398483941039288</v>
      </c>
      <c r="C158" s="177">
        <f>RES_hhdet_fech!C158/RES_summary!C$19</f>
        <v>17.151100838976994</v>
      </c>
      <c r="D158" s="177">
        <f>RES_hhdet_fech!D158/RES_summary!D$19</f>
        <v>17.34191634739625</v>
      </c>
      <c r="E158" s="177">
        <f>RES_hhdet_fech!E158/RES_summary!E$19</f>
        <v>17.086580521126791</v>
      </c>
      <c r="F158" s="177">
        <f>RES_hhdet_fech!F158/RES_summary!F$19</f>
        <v>17.050367019318916</v>
      </c>
      <c r="G158" s="177">
        <f>RES_hhdet_fech!G158/RES_summary!G$19</f>
        <v>17.038846744526023</v>
      </c>
      <c r="H158" s="177">
        <f>RES_hhdet_fech!H158/RES_summary!H$19</f>
        <v>16.874520470629616</v>
      </c>
      <c r="I158" s="177">
        <f>RES_hhdet_fech!I158/RES_summary!I$19</f>
        <v>17.456315781112899</v>
      </c>
      <c r="J158" s="177">
        <f>RES_hhdet_fech!J158/RES_summary!J$19</f>
        <v>17.196238351475568</v>
      </c>
      <c r="K158" s="177">
        <f>RES_hhdet_fech!K158/RES_summary!K$19</f>
        <v>17.091936477219072</v>
      </c>
      <c r="L158" s="177">
        <f>RES_hhdet_fech!L158/RES_summary!L$19</f>
        <v>16.975956171939504</v>
      </c>
      <c r="M158" s="177">
        <f>RES_hhdet_fech!M158/RES_summary!M$19</f>
        <v>16.462381871607377</v>
      </c>
      <c r="N158" s="177">
        <f>RES_hhdet_fech!N158/RES_summary!N$19</f>
        <v>16.38987718134829</v>
      </c>
      <c r="O158" s="177">
        <f>RES_hhdet_fech!O158/RES_summary!O$19</f>
        <v>16.09188469643707</v>
      </c>
      <c r="P158" s="177">
        <f>RES_hhdet_fech!P158/RES_summary!P$19</f>
        <v>15.880765480417208</v>
      </c>
      <c r="Q158" s="177">
        <f>RES_hhdet_fech!Q158/RES_summary!Q$19</f>
        <v>15.704230735007945</v>
      </c>
    </row>
    <row r="159" spans="1:17" ht="12" customHeight="1" x14ac:dyDescent="0.3">
      <c r="A159" s="29" t="s">
        <v>140</v>
      </c>
      <c r="B159" s="176">
        <f>RES_hhdet_fech!B159/RES_summary!B$19</f>
        <v>10.143352888228897</v>
      </c>
      <c r="C159" s="176">
        <f>RES_hhdet_fech!C159/RES_summary!C$19</f>
        <v>10.051526404164012</v>
      </c>
      <c r="D159" s="176">
        <f>RES_hhdet_fech!D159/RES_summary!D$19</f>
        <v>9.9808741890488477</v>
      </c>
      <c r="E159" s="176">
        <f>RES_hhdet_fech!E159/RES_summary!E$19</f>
        <v>10.179993840422014</v>
      </c>
      <c r="F159" s="176">
        <f>RES_hhdet_fech!F159/RES_summary!F$19</f>
        <v>10.21984573976132</v>
      </c>
      <c r="G159" s="176">
        <f>RES_hhdet_fech!G159/RES_summary!G$19</f>
        <v>10.226015025479775</v>
      </c>
      <c r="H159" s="176">
        <f>RES_hhdet_fech!H159/RES_summary!H$19</f>
        <v>10.463396673642094</v>
      </c>
      <c r="I159" s="176">
        <f>RES_hhdet_fech!I159/RES_summary!I$19</f>
        <v>10.319615427756643</v>
      </c>
      <c r="J159" s="176">
        <f>RES_hhdet_fech!J159/RES_summary!J$19</f>
        <v>10.384976889639418</v>
      </c>
      <c r="K159" s="176">
        <f>RES_hhdet_fech!K159/RES_summary!K$19</f>
        <v>10.658118342897462</v>
      </c>
      <c r="L159" s="176">
        <f>RES_hhdet_fech!L159/RES_summary!L$19</f>
        <v>11.141508807299973</v>
      </c>
      <c r="M159" s="176">
        <f>RES_hhdet_fech!M159/RES_summary!M$19</f>
        <v>10.787873079516546</v>
      </c>
      <c r="N159" s="176">
        <f>RES_hhdet_fech!N159/RES_summary!N$19</f>
        <v>11.144868879308358</v>
      </c>
      <c r="O159" s="176">
        <f>RES_hhdet_fech!O159/RES_summary!O$19</f>
        <v>11.457664269444292</v>
      </c>
      <c r="P159" s="176">
        <f>RES_hhdet_fech!P159/RES_summary!P$19</f>
        <v>10.956987572046977</v>
      </c>
      <c r="Q159" s="176">
        <f>RES_hhdet_fech!Q159/RES_summary!Q$19</f>
        <v>11.268848004797755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84">
        <f>RES_hhdet_fech!B161/RES_summary!B$19</f>
        <v>170.63266228332037</v>
      </c>
      <c r="C161" s="184">
        <f>RES_hhdet_fech!C161/RES_summary!C$19</f>
        <v>178.10378556427037</v>
      </c>
      <c r="D161" s="184">
        <f>RES_hhdet_fech!D161/RES_summary!D$19</f>
        <v>171.24115736087029</v>
      </c>
      <c r="E161" s="184">
        <f>RES_hhdet_fech!E161/RES_summary!E$19</f>
        <v>175.74979786100752</v>
      </c>
      <c r="F161" s="184">
        <f>RES_hhdet_fech!F161/RES_summary!F$19</f>
        <v>174.14762041311297</v>
      </c>
      <c r="G161" s="184">
        <f>RES_hhdet_fech!G161/RES_summary!G$19</f>
        <v>167.45357242582256</v>
      </c>
      <c r="H161" s="184">
        <f>RES_hhdet_fech!H161/RES_summary!H$19</f>
        <v>163.07580027220675</v>
      </c>
      <c r="I161" s="184">
        <f>RES_hhdet_fech!I161/RES_summary!I$19</f>
        <v>148.17916831938942</v>
      </c>
      <c r="J161" s="184">
        <f>RES_hhdet_fech!J161/RES_summary!J$19</f>
        <v>150.62226598640603</v>
      </c>
      <c r="K161" s="184">
        <f>RES_hhdet_fech!K161/RES_summary!K$19</f>
        <v>144.32695029342293</v>
      </c>
      <c r="L161" s="184">
        <f>RES_hhdet_fech!L161/RES_summary!L$19</f>
        <v>158.28352296667748</v>
      </c>
      <c r="M161" s="184">
        <f>RES_hhdet_fech!M161/RES_summary!M$19</f>
        <v>130.52542889640466</v>
      </c>
      <c r="N161" s="184">
        <f>RES_hhdet_fech!N161/RES_summary!N$19</f>
        <v>141.98838168296399</v>
      </c>
      <c r="O161" s="184">
        <f>RES_hhdet_fech!O161/RES_summary!O$19</f>
        <v>144.25500133614435</v>
      </c>
      <c r="P161" s="184">
        <f>RES_hhdet_fech!P161/RES_summary!P$19</f>
        <v>121.2796284675742</v>
      </c>
      <c r="Q161" s="184">
        <f>RES_hhdet_fech!Q161/RES_summary!Q$19</f>
        <v>125.82715775546896</v>
      </c>
    </row>
    <row r="162" spans="1:17" ht="12.9" customHeight="1" x14ac:dyDescent="0.3">
      <c r="A162" s="158" t="s">
        <v>65</v>
      </c>
      <c r="B162" s="178">
        <f>RES_hhdet_fech!B162/RES_summary!B$19</f>
        <v>130.05096540160343</v>
      </c>
      <c r="C162" s="178">
        <f>RES_hhdet_fech!C162/RES_summary!C$19</f>
        <v>137.59615407092775</v>
      </c>
      <c r="D162" s="178">
        <f>RES_hhdet_fech!D162/RES_summary!D$19</f>
        <v>131.24050688268662</v>
      </c>
      <c r="E162" s="178">
        <f>RES_hhdet_fech!E162/RES_summary!E$19</f>
        <v>135.4945945478961</v>
      </c>
      <c r="F162" s="178">
        <f>RES_hhdet_fech!F162/RES_summary!F$19</f>
        <v>134.16535397180709</v>
      </c>
      <c r="G162" s="178">
        <f>RES_hhdet_fech!G162/RES_summary!G$19</f>
        <v>128.23086913304505</v>
      </c>
      <c r="H162" s="178">
        <f>RES_hhdet_fech!H162/RES_summary!H$19</f>
        <v>123.87239774334947</v>
      </c>
      <c r="I162" s="178">
        <f>RES_hhdet_fech!I162/RES_summary!I$19</f>
        <v>110.252500466572</v>
      </c>
      <c r="J162" s="178">
        <f>RES_hhdet_fech!J162/RES_summary!J$19</f>
        <v>112.91422940931322</v>
      </c>
      <c r="K162" s="178">
        <f>RES_hhdet_fech!K162/RES_summary!K$19</f>
        <v>107.19161213462297</v>
      </c>
      <c r="L162" s="178">
        <f>RES_hhdet_fech!L162/RES_summary!L$19</f>
        <v>119.95421870104865</v>
      </c>
      <c r="M162" s="178">
        <f>RES_hhdet_fech!M162/RES_summary!M$19</f>
        <v>93.43370153727227</v>
      </c>
      <c r="N162" s="178">
        <f>RES_hhdet_fech!N162/RES_summary!N$19</f>
        <v>103.80602850916078</v>
      </c>
      <c r="O162" s="178">
        <f>RES_hhdet_fech!O162/RES_summary!O$19</f>
        <v>105.87465833307823</v>
      </c>
      <c r="P162" s="178">
        <f>RES_hhdet_fech!P162/RES_summary!P$19</f>
        <v>84.375045808274209</v>
      </c>
      <c r="Q162" s="178">
        <f>RES_hhdet_fech!Q162/RES_summary!Q$19</f>
        <v>89.392248733977794</v>
      </c>
    </row>
    <row r="163" spans="1:17" ht="12" customHeight="1" x14ac:dyDescent="0.3">
      <c r="A163" s="23" t="s">
        <v>60</v>
      </c>
      <c r="B163" s="176">
        <f>RES_hhdet_fech!B163/RES_summary!B$19</f>
        <v>130.05096540160343</v>
      </c>
      <c r="C163" s="176">
        <f>RES_hhdet_fech!C163/RES_summary!C$19</f>
        <v>137.59615407092775</v>
      </c>
      <c r="D163" s="176">
        <f>RES_hhdet_fech!D163/RES_summary!D$19</f>
        <v>131.24050688268662</v>
      </c>
      <c r="E163" s="176">
        <f>RES_hhdet_fech!E163/RES_summary!E$19</f>
        <v>135.4945945478961</v>
      </c>
      <c r="F163" s="176">
        <f>RES_hhdet_fech!F163/RES_summary!F$19</f>
        <v>134.16535397180709</v>
      </c>
      <c r="G163" s="176">
        <f>RES_hhdet_fech!G163/RES_summary!G$19</f>
        <v>128.23086913304505</v>
      </c>
      <c r="H163" s="176">
        <f>RES_hhdet_fech!H163/RES_summary!H$19</f>
        <v>123.87239774334947</v>
      </c>
      <c r="I163" s="176">
        <f>RES_hhdet_fech!I163/RES_summary!I$19</f>
        <v>110.252500466572</v>
      </c>
      <c r="J163" s="176">
        <f>RES_hhdet_fech!J163/RES_summary!J$19</f>
        <v>112.91422940931322</v>
      </c>
      <c r="K163" s="176">
        <f>RES_hhdet_fech!K163/RES_summary!K$19</f>
        <v>107.19161213462297</v>
      </c>
      <c r="L163" s="176">
        <f>RES_hhdet_fech!L163/RES_summary!L$19</f>
        <v>119.95421870104865</v>
      </c>
      <c r="M163" s="176">
        <f>RES_hhdet_fech!M163/RES_summary!M$19</f>
        <v>93.43370153727227</v>
      </c>
      <c r="N163" s="176">
        <f>RES_hhdet_fech!N163/RES_summary!N$19</f>
        <v>103.80602850916078</v>
      </c>
      <c r="O163" s="176">
        <f>RES_hhdet_fech!O163/RES_summary!O$19</f>
        <v>105.87465833307823</v>
      </c>
      <c r="P163" s="176">
        <f>RES_hhdet_fech!P163/RES_summary!P$19</f>
        <v>84.375045808274209</v>
      </c>
      <c r="Q163" s="176">
        <f>RES_hhdet_fech!Q163/RES_summary!Q$19</f>
        <v>89.392248733977794</v>
      </c>
    </row>
    <row r="164" spans="1:17" ht="12.9" customHeight="1" x14ac:dyDescent="0.3">
      <c r="A164" s="158" t="s">
        <v>112</v>
      </c>
      <c r="B164" s="178">
        <f>RES_hhdet_fech!B164/RES_summary!B$19</f>
        <v>0.20500059197564091</v>
      </c>
      <c r="C164" s="178">
        <f>RES_hhdet_fech!C164/RES_summary!C$19</f>
        <v>0.21198973402523705</v>
      </c>
      <c r="D164" s="178">
        <f>RES_hhdet_fech!D164/RES_summary!D$19</f>
        <v>0.21619106567986043</v>
      </c>
      <c r="E164" s="178">
        <f>RES_hhdet_fech!E164/RES_summary!E$19</f>
        <v>0.21913771933461693</v>
      </c>
      <c r="F164" s="178">
        <f>RES_hhdet_fech!F164/RES_summary!F$19</f>
        <v>0.22718892008128727</v>
      </c>
      <c r="G164" s="178">
        <f>RES_hhdet_fech!G164/RES_summary!G$19</f>
        <v>0.23148954255655663</v>
      </c>
      <c r="H164" s="178">
        <f>RES_hhdet_fech!H164/RES_summary!H$19</f>
        <v>0.25300282460992346</v>
      </c>
      <c r="I164" s="178">
        <f>RES_hhdet_fech!I164/RES_summary!I$19</f>
        <v>0.27388396998529918</v>
      </c>
      <c r="J164" s="178">
        <f>RES_hhdet_fech!J164/RES_summary!J$19</f>
        <v>0.30501274937230549</v>
      </c>
      <c r="K164" s="178">
        <f>RES_hhdet_fech!K164/RES_summary!K$19</f>
        <v>0.33129147301620748</v>
      </c>
      <c r="L164" s="178">
        <f>RES_hhdet_fech!L164/RES_summary!L$19</f>
        <v>0.35114098908282926</v>
      </c>
      <c r="M164" s="178">
        <f>RES_hhdet_fech!M164/RES_summary!M$19</f>
        <v>0.34245667500975457</v>
      </c>
      <c r="N164" s="178">
        <f>RES_hhdet_fech!N164/RES_summary!N$19</f>
        <v>0.33498684078046598</v>
      </c>
      <c r="O164" s="178">
        <f>RES_hhdet_fech!O164/RES_summary!O$19</f>
        <v>0.32319685258705266</v>
      </c>
      <c r="P164" s="178">
        <f>RES_hhdet_fech!P164/RES_summary!P$19</f>
        <v>0.30597292663536274</v>
      </c>
      <c r="Q164" s="178">
        <f>RES_hhdet_fech!Q164/RES_summary!Q$19</f>
        <v>0.30130095860407535</v>
      </c>
    </row>
    <row r="165" spans="1:17" ht="12" customHeight="1" x14ac:dyDescent="0.3">
      <c r="A165" s="23" t="s">
        <v>60</v>
      </c>
      <c r="B165" s="177">
        <f>RES_hhdet_fech!B165/RES_summary!B$19</f>
        <v>0.20500059197564091</v>
      </c>
      <c r="C165" s="177">
        <f>RES_hhdet_fech!C165/RES_summary!C$19</f>
        <v>0.21198973402523705</v>
      </c>
      <c r="D165" s="177">
        <f>RES_hhdet_fech!D165/RES_summary!D$19</f>
        <v>0.21619106567986043</v>
      </c>
      <c r="E165" s="177">
        <f>RES_hhdet_fech!E165/RES_summary!E$19</f>
        <v>0.21913771933461693</v>
      </c>
      <c r="F165" s="177">
        <f>RES_hhdet_fech!F165/RES_summary!F$19</f>
        <v>0.22718892008128727</v>
      </c>
      <c r="G165" s="177">
        <f>RES_hhdet_fech!G165/RES_summary!G$19</f>
        <v>0.23148954255655663</v>
      </c>
      <c r="H165" s="177">
        <f>RES_hhdet_fech!H165/RES_summary!H$19</f>
        <v>0.25300282460992346</v>
      </c>
      <c r="I165" s="177">
        <f>RES_hhdet_fech!I165/RES_summary!I$19</f>
        <v>0.27388396998529918</v>
      </c>
      <c r="J165" s="177">
        <f>RES_hhdet_fech!J165/RES_summary!J$19</f>
        <v>0.30501274937230549</v>
      </c>
      <c r="K165" s="177">
        <f>RES_hhdet_fech!K165/RES_summary!K$19</f>
        <v>0.33129147301620748</v>
      </c>
      <c r="L165" s="177">
        <f>RES_hhdet_fech!L165/RES_summary!L$19</f>
        <v>0.35114098908282926</v>
      </c>
      <c r="M165" s="177">
        <f>RES_hhdet_fech!M165/RES_summary!M$19</f>
        <v>0.34245667500975457</v>
      </c>
      <c r="N165" s="177">
        <f>RES_hhdet_fech!N165/RES_summary!N$19</f>
        <v>0.33498684078046598</v>
      </c>
      <c r="O165" s="177">
        <f>RES_hhdet_fech!O165/RES_summary!O$19</f>
        <v>0.32319685258705266</v>
      </c>
      <c r="P165" s="177">
        <f>RES_hhdet_fech!P165/RES_summary!P$19</f>
        <v>0.30597292663536274</v>
      </c>
      <c r="Q165" s="177">
        <f>RES_hhdet_fech!Q165/RES_summary!Q$19</f>
        <v>0.30130095860407535</v>
      </c>
    </row>
    <row r="166" spans="1:17" ht="12" customHeight="1" x14ac:dyDescent="0.3">
      <c r="A166" s="158" t="s">
        <v>63</v>
      </c>
      <c r="B166" s="178">
        <f>RES_hhdet_fech!B166/RES_summary!B$19</f>
        <v>29.254411672295568</v>
      </c>
      <c r="C166" s="178">
        <f>RES_hhdet_fech!C166/RES_summary!C$19</f>
        <v>29.195158310284928</v>
      </c>
      <c r="D166" s="178">
        <f>RES_hhdet_fech!D166/RES_summary!D$19</f>
        <v>28.796935080413451</v>
      </c>
      <c r="E166" s="178">
        <f>RES_hhdet_fech!E166/RES_summary!E$19</f>
        <v>28.98237563231929</v>
      </c>
      <c r="F166" s="178">
        <f>RES_hhdet_fech!F166/RES_summary!F$19</f>
        <v>28.737132747562335</v>
      </c>
      <c r="G166" s="178">
        <f>RES_hhdet_fech!G166/RES_summary!G$19</f>
        <v>28.148175617638703</v>
      </c>
      <c r="H166" s="178">
        <f>RES_hhdet_fech!H166/RES_summary!H$19</f>
        <v>28.183859232627636</v>
      </c>
      <c r="I166" s="178">
        <f>RES_hhdet_fech!I166/RES_summary!I$19</f>
        <v>27.159851397547367</v>
      </c>
      <c r="J166" s="178">
        <f>RES_hhdet_fech!J166/RES_summary!J$19</f>
        <v>26.777324350106685</v>
      </c>
      <c r="K166" s="178">
        <f>RES_hhdet_fech!K166/RES_summary!K$19</f>
        <v>26.285372311961442</v>
      </c>
      <c r="L166" s="178">
        <f>RES_hhdet_fech!L166/RES_summary!L$19</f>
        <v>27.043916876206993</v>
      </c>
      <c r="M166" s="178">
        <f>RES_hhdet_fech!M166/RES_summary!M$19</f>
        <v>26.305552602681679</v>
      </c>
      <c r="N166" s="178">
        <f>RES_hhdet_fech!N166/RES_summary!N$19</f>
        <v>27.139699626633231</v>
      </c>
      <c r="O166" s="178">
        <f>RES_hhdet_fech!O166/RES_summary!O$19</f>
        <v>27.243515768483075</v>
      </c>
      <c r="P166" s="178">
        <f>RES_hhdet_fech!P166/RES_summary!P$19</f>
        <v>26.290829692127989</v>
      </c>
      <c r="Q166" s="178">
        <f>RES_hhdet_fech!Q166/RES_summary!Q$19</f>
        <v>25.862268667706875</v>
      </c>
    </row>
    <row r="167" spans="1:17" ht="12" customHeight="1" x14ac:dyDescent="0.3">
      <c r="A167" s="167" t="s">
        <v>144</v>
      </c>
      <c r="B167" s="183">
        <f>RES_hhdet_fech!B167/RES_summary!B$19</f>
        <v>29.436226562365533</v>
      </c>
      <c r="C167" s="183">
        <f>RES_hhdet_fech!C167/RES_summary!C$19</f>
        <v>29.394193940067979</v>
      </c>
      <c r="D167" s="183">
        <f>RES_hhdet_fech!D167/RES_summary!D$19</f>
        <v>29.075937815754092</v>
      </c>
      <c r="E167" s="183">
        <f>RES_hhdet_fech!E167/RES_summary!E$19</f>
        <v>28.940278743640167</v>
      </c>
      <c r="F167" s="183">
        <f>RES_hhdet_fech!F167/RES_summary!F$19</f>
        <v>28.755432333986544</v>
      </c>
      <c r="G167" s="183">
        <f>RES_hhdet_fech!G167/RES_summary!G$19</f>
        <v>28.459940852486607</v>
      </c>
      <c r="H167" s="183">
        <f>RES_hhdet_fech!H167/RES_summary!H$19</f>
        <v>28.065690026830985</v>
      </c>
      <c r="I167" s="183">
        <f>RES_hhdet_fech!I167/RES_summary!I$19</f>
        <v>27.951803025310717</v>
      </c>
      <c r="J167" s="183">
        <f>RES_hhdet_fech!J167/RES_summary!J$19</f>
        <v>27.786614041537522</v>
      </c>
      <c r="K167" s="183">
        <f>RES_hhdet_fech!K167/RES_summary!K$19</f>
        <v>27.750548339071788</v>
      </c>
      <c r="L167" s="183">
        <f>RES_hhdet_fech!L167/RES_summary!L$19</f>
        <v>27.695544922098144</v>
      </c>
      <c r="M167" s="183">
        <f>RES_hhdet_fech!M167/RES_summary!M$19</f>
        <v>27.011701035369946</v>
      </c>
      <c r="N167" s="183">
        <f>RES_hhdet_fech!N167/RES_summary!N$19</f>
        <v>27.577843633213561</v>
      </c>
      <c r="O167" s="183">
        <f>RES_hhdet_fech!O167/RES_summary!O$19</f>
        <v>27.521617357240199</v>
      </c>
      <c r="P167" s="183">
        <f>RES_hhdet_fech!P167/RES_summary!P$19</f>
        <v>27.205510528504256</v>
      </c>
      <c r="Q167" s="183">
        <f>RES_hhdet_fech!Q167/RES_summary!Q$19</f>
        <v>26.522664464656028</v>
      </c>
    </row>
    <row r="168" spans="1:17" ht="12" customHeight="1" x14ac:dyDescent="0.3">
      <c r="A168" s="167" t="s">
        <v>143</v>
      </c>
      <c r="B168" s="183">
        <f>RES_hhdet_fech!B168/RES_summary!B$19</f>
        <v>22.40157572535686</v>
      </c>
      <c r="C168" s="183">
        <f>RES_hhdet_fech!C168/RES_summary!C$19</f>
        <v>22.259025519078889</v>
      </c>
      <c r="D168" s="183">
        <f>RES_hhdet_fech!D168/RES_summary!D$19</f>
        <v>22.191471972617311</v>
      </c>
      <c r="E168" s="183">
        <f>RES_hhdet_fech!E168/RES_summary!E$19</f>
        <v>22.382534249343763</v>
      </c>
      <c r="F168" s="183">
        <f>RES_hhdet_fech!F168/RES_summary!F$19</f>
        <v>22.186878146546572</v>
      </c>
      <c r="G168" s="183">
        <f>RES_hhdet_fech!G168/RES_summary!G$19</f>
        <v>22.266716193625328</v>
      </c>
      <c r="H168" s="183">
        <f>RES_hhdet_fech!H168/RES_summary!H$19</f>
        <v>21.776976290360388</v>
      </c>
      <c r="I168" s="183">
        <f>RES_hhdet_fech!I168/RES_summary!I$19</f>
        <v>21.261367381866805</v>
      </c>
      <c r="J168" s="183">
        <f>RES_hhdet_fech!J168/RES_summary!J$19</f>
        <v>21.034727121470898</v>
      </c>
      <c r="K168" s="183">
        <f>RES_hhdet_fech!K168/RES_summary!K$19</f>
        <v>21.238684750768581</v>
      </c>
      <c r="L168" s="183">
        <f>RES_hhdet_fech!L168/RES_summary!L$19</f>
        <v>21.348024085470044</v>
      </c>
      <c r="M168" s="183">
        <f>RES_hhdet_fech!M168/RES_summary!M$19</f>
        <v>21.22397817633092</v>
      </c>
      <c r="N168" s="183">
        <f>RES_hhdet_fech!N168/RES_summary!N$19</f>
        <v>21.227839365614937</v>
      </c>
      <c r="O168" s="183">
        <f>RES_hhdet_fech!O168/RES_summary!O$19</f>
        <v>21.431327443585111</v>
      </c>
      <c r="P168" s="183">
        <f>RES_hhdet_fech!P168/RES_summary!P$19</f>
        <v>20.984258874027134</v>
      </c>
      <c r="Q168" s="183">
        <f>RES_hhdet_fech!Q168/RES_summary!Q$19</f>
        <v>20.138332927936336</v>
      </c>
    </row>
    <row r="169" spans="1:17" ht="12" customHeight="1" x14ac:dyDescent="0.3">
      <c r="A169" s="166" t="s">
        <v>57</v>
      </c>
      <c r="B169" s="182">
        <f>RES_hhdet_fech!B169/RES_summary!B$19</f>
        <v>14.476673402956944</v>
      </c>
      <c r="C169" s="182">
        <f>RES_hhdet_fech!C169/RES_summary!C$19</f>
        <v>14.514609563504228</v>
      </c>
      <c r="D169" s="182">
        <f>RES_hhdet_fech!D169/RES_summary!D$19</f>
        <v>14.458583345061175</v>
      </c>
      <c r="E169" s="182">
        <f>RES_hhdet_fech!E169/RES_summary!E$19</f>
        <v>14.750105896168874</v>
      </c>
      <c r="F169" s="182">
        <f>RES_hhdet_fech!F169/RES_summary!F$19</f>
        <v>14.348509607090513</v>
      </c>
      <c r="G169" s="182">
        <f>RES_hhdet_fech!G169/RES_summary!G$19</f>
        <v>14.60889173339379</v>
      </c>
      <c r="H169" s="182">
        <f>RES_hhdet_fech!H169/RES_summary!H$19</f>
        <v>14.069535349009968</v>
      </c>
      <c r="I169" s="182">
        <f>RES_hhdet_fech!I169/RES_summary!I$19</f>
        <v>13.360763316327819</v>
      </c>
      <c r="J169" s="182">
        <f>RES_hhdet_fech!J169/RES_summary!J$19</f>
        <v>13.329903736117121</v>
      </c>
      <c r="K169" s="182">
        <f>RES_hhdet_fech!K169/RES_summary!K$19</f>
        <v>13.780676744572844</v>
      </c>
      <c r="L169" s="182">
        <f>RES_hhdet_fech!L169/RES_summary!L$19</f>
        <v>13.914779011992994</v>
      </c>
      <c r="M169" s="182">
        <f>RES_hhdet_fech!M169/RES_summary!M$19</f>
        <v>14.007933658911879</v>
      </c>
      <c r="N169" s="182">
        <f>RES_hhdet_fech!N169/RES_summary!N$19</f>
        <v>13.873601873691394</v>
      </c>
      <c r="O169" s="182">
        <f>RES_hhdet_fech!O169/RES_summary!O$19</f>
        <v>14.172144495602334</v>
      </c>
      <c r="P169" s="182">
        <f>RES_hhdet_fech!P169/RES_summary!P$19</f>
        <v>13.506673650242448</v>
      </c>
      <c r="Q169" s="182">
        <f>RES_hhdet_fech!Q169/RES_summary!Q$19</f>
        <v>12.32463277453591</v>
      </c>
    </row>
    <row r="170" spans="1:17" ht="12" customHeight="1" x14ac:dyDescent="0.3">
      <c r="A170" s="147" t="s">
        <v>59</v>
      </c>
      <c r="B170" s="181">
        <f>RES_hhdet_fech!B170/RES_summary!B$19</f>
        <v>7.9249023223999151</v>
      </c>
      <c r="C170" s="181">
        <f>RES_hhdet_fech!C170/RES_summary!C$19</f>
        <v>7.7444159555746603</v>
      </c>
      <c r="D170" s="181">
        <f>RES_hhdet_fech!D170/RES_summary!D$19</f>
        <v>7.7328886275561395</v>
      </c>
      <c r="E170" s="181">
        <f>RES_hhdet_fech!E170/RES_summary!E$19</f>
        <v>7.6324283531748911</v>
      </c>
      <c r="F170" s="181">
        <f>RES_hhdet_fech!F170/RES_summary!F$19</f>
        <v>7.8383685394560576</v>
      </c>
      <c r="G170" s="181">
        <f>RES_hhdet_fech!G170/RES_summary!G$19</f>
        <v>7.6578244602315344</v>
      </c>
      <c r="H170" s="181">
        <f>RES_hhdet_fech!H170/RES_summary!H$19</f>
        <v>7.7074409413504119</v>
      </c>
      <c r="I170" s="181">
        <f>RES_hhdet_fech!I170/RES_summary!I$19</f>
        <v>7.9006040655389898</v>
      </c>
      <c r="J170" s="181">
        <f>RES_hhdet_fech!J170/RES_summary!J$19</f>
        <v>7.7048233853537802</v>
      </c>
      <c r="K170" s="181">
        <f>RES_hhdet_fech!K170/RES_summary!K$19</f>
        <v>7.4580080061957386</v>
      </c>
      <c r="L170" s="181">
        <f>RES_hhdet_fech!L170/RES_summary!L$19</f>
        <v>7.4332450734770505</v>
      </c>
      <c r="M170" s="181">
        <f>RES_hhdet_fech!M170/RES_summary!M$19</f>
        <v>7.2160445174190428</v>
      </c>
      <c r="N170" s="181">
        <f>RES_hhdet_fech!N170/RES_summary!N$19</f>
        <v>7.3542374919235458</v>
      </c>
      <c r="O170" s="181">
        <f>RES_hhdet_fech!O170/RES_summary!O$19</f>
        <v>7.2591829479827803</v>
      </c>
      <c r="P170" s="181">
        <f>RES_hhdet_fech!P170/RES_summary!P$19</f>
        <v>7.477585223784688</v>
      </c>
      <c r="Q170" s="181">
        <f>RES_hhdet_fech!Q170/RES_summary!Q$19</f>
        <v>7.8137001534004256</v>
      </c>
    </row>
    <row r="171" spans="1:17" ht="12" customHeight="1" x14ac:dyDescent="0.3">
      <c r="A171" s="163" t="s">
        <v>142</v>
      </c>
      <c r="B171" s="180">
        <f>RES_hhdet_fech!B171/RES_summary!B$19</f>
        <v>29.374213562107844</v>
      </c>
      <c r="C171" s="180">
        <f>RES_hhdet_fech!C171/RES_summary!C$19</f>
        <v>29.343732576107964</v>
      </c>
      <c r="D171" s="180">
        <f>RES_hhdet_fech!D171/RES_summary!D$19</f>
        <v>28.93256572912081</v>
      </c>
      <c r="E171" s="180">
        <f>RES_hhdet_fech!E171/RES_summary!E$19</f>
        <v>29.374089719835386</v>
      </c>
      <c r="F171" s="180">
        <f>RES_hhdet_fech!F171/RES_summary!F$19</f>
        <v>29.132731418546896</v>
      </c>
      <c r="G171" s="180">
        <f>RES_hhdet_fech!G171/RES_summary!G$19</f>
        <v>28.399461558370799</v>
      </c>
      <c r="H171" s="180">
        <f>RES_hhdet_fech!H171/RES_summary!H$19</f>
        <v>28.755961661298144</v>
      </c>
      <c r="I171" s="180">
        <f>RES_hhdet_fech!I171/RES_summary!I$19</f>
        <v>27.368245305547184</v>
      </c>
      <c r="J171" s="180">
        <f>RES_hhdet_fech!J171/RES_summary!J$19</f>
        <v>26.956740921399224</v>
      </c>
      <c r="K171" s="180">
        <f>RES_hhdet_fech!K171/RES_summary!K$19</f>
        <v>26.352527714890858</v>
      </c>
      <c r="L171" s="180">
        <f>RES_hhdet_fech!L171/RES_summary!L$19</f>
        <v>27.725693390031569</v>
      </c>
      <c r="M171" s="180">
        <f>RES_hhdet_fech!M171/RES_summary!M$19</f>
        <v>26.915231568402717</v>
      </c>
      <c r="N171" s="180">
        <f>RES_hhdet_fech!N171/RES_summary!N$19</f>
        <v>28.051254545052579</v>
      </c>
      <c r="O171" s="180">
        <f>RES_hhdet_fech!O171/RES_summary!O$19</f>
        <v>28.277284493354752</v>
      </c>
      <c r="P171" s="180">
        <f>RES_hhdet_fech!P171/RES_summary!P$19</f>
        <v>27.048274208102566</v>
      </c>
      <c r="Q171" s="180">
        <f>RES_hhdet_fech!Q171/RES_summary!Q$19</f>
        <v>26.753140064727763</v>
      </c>
    </row>
    <row r="172" spans="1:17" ht="12" customHeight="1" x14ac:dyDescent="0.3">
      <c r="A172" s="161" t="s">
        <v>141</v>
      </c>
      <c r="B172" s="179">
        <f>RES_hhdet_fech!B172/RES_summary!B$19</f>
        <v>25.55393075642116</v>
      </c>
      <c r="C172" s="179">
        <f>RES_hhdet_fech!C172/RES_summary!C$19</f>
        <v>25.063148636471904</v>
      </c>
      <c r="D172" s="179">
        <f>RES_hhdet_fech!D172/RES_summary!D$19</f>
        <v>24.562310917276822</v>
      </c>
      <c r="E172" s="179">
        <f>RES_hhdet_fech!E172/RES_summary!E$19</f>
        <v>24.707919979688292</v>
      </c>
      <c r="F172" s="179">
        <f>RES_hhdet_fech!F172/RES_summary!F$19</f>
        <v>24.313133564990878</v>
      </c>
      <c r="G172" s="179">
        <f>RES_hhdet_fech!G172/RES_summary!G$19</f>
        <v>24.09122523472919</v>
      </c>
      <c r="H172" s="179">
        <f>RES_hhdet_fech!H172/RES_summary!H$19</f>
        <v>24.157499582898911</v>
      </c>
      <c r="I172" s="179">
        <f>RES_hhdet_fech!I172/RES_summary!I$19</f>
        <v>22.667663055695595</v>
      </c>
      <c r="J172" s="179">
        <f>RES_hhdet_fech!J172/RES_summary!J$19</f>
        <v>22.583602522141558</v>
      </c>
      <c r="K172" s="179">
        <f>RES_hhdet_fech!K172/RES_summary!K$19</f>
        <v>22.125859013505888</v>
      </c>
      <c r="L172" s="179">
        <f>RES_hhdet_fech!L172/RES_summary!L$19</f>
        <v>22.111334002931336</v>
      </c>
      <c r="M172" s="179">
        <f>RES_hhdet_fech!M172/RES_summary!M$19</f>
        <v>22.378696970872969</v>
      </c>
      <c r="N172" s="179">
        <f>RES_hhdet_fech!N172/RES_summary!N$19</f>
        <v>22.366580875574691</v>
      </c>
      <c r="O172" s="179">
        <f>RES_hhdet_fech!O172/RES_summary!O$19</f>
        <v>22.358757006273816</v>
      </c>
      <c r="P172" s="179">
        <f>RES_hhdet_fech!P172/RES_summary!P$19</f>
        <v>21.784883633581153</v>
      </c>
      <c r="Q172" s="179">
        <f>RES_hhdet_fech!Q172/RES_summary!Q$19</f>
        <v>21.402504802892935</v>
      </c>
    </row>
    <row r="173" spans="1:17" ht="12" customHeight="1" x14ac:dyDescent="0.3">
      <c r="A173" s="148" t="s">
        <v>60</v>
      </c>
      <c r="B173" s="177">
        <f>RES_hhdet_fech!B173/RES_summary!B$19</f>
        <v>19.521458973461669</v>
      </c>
      <c r="C173" s="177">
        <f>RES_hhdet_fech!C173/RES_summary!C$19</f>
        <v>18.93810656715856</v>
      </c>
      <c r="D173" s="177">
        <f>RES_hhdet_fech!D173/RES_summary!D$19</f>
        <v>18.418252728024736</v>
      </c>
      <c r="E173" s="177">
        <f>RES_hhdet_fech!E173/RES_summary!E$19</f>
        <v>18.641853753203016</v>
      </c>
      <c r="F173" s="177">
        <f>RES_hhdet_fech!F173/RES_summary!F$19</f>
        <v>18.181415470646716</v>
      </c>
      <c r="G173" s="177">
        <f>RES_hhdet_fech!G173/RES_summary!G$19</f>
        <v>18.071757414887827</v>
      </c>
      <c r="H173" s="177">
        <f>RES_hhdet_fech!H173/RES_summary!H$19</f>
        <v>17.982392271373254</v>
      </c>
      <c r="I173" s="177">
        <f>RES_hhdet_fech!I173/RES_summary!I$19</f>
        <v>16.34114909589616</v>
      </c>
      <c r="J173" s="177">
        <f>RES_hhdet_fech!J173/RES_summary!J$19</f>
        <v>16.443241187443565</v>
      </c>
      <c r="K173" s="177">
        <f>RES_hhdet_fech!K173/RES_summary!K$19</f>
        <v>15.928371669797732</v>
      </c>
      <c r="L173" s="177">
        <f>RES_hhdet_fech!L173/RES_summary!L$19</f>
        <v>15.758984549652816</v>
      </c>
      <c r="M173" s="177">
        <f>RES_hhdet_fech!M173/RES_summary!M$19</f>
        <v>16.200248653146105</v>
      </c>
      <c r="N173" s="177">
        <f>RES_hhdet_fech!N173/RES_summary!N$19</f>
        <v>16.196853485434247</v>
      </c>
      <c r="O173" s="177">
        <f>RES_hhdet_fech!O173/RES_summary!O$19</f>
        <v>16.287489255835254</v>
      </c>
      <c r="P173" s="177">
        <f>RES_hhdet_fech!P173/RES_summary!P$19</f>
        <v>15.654965507141986</v>
      </c>
      <c r="Q173" s="177">
        <f>RES_hhdet_fech!Q173/RES_summary!Q$19</f>
        <v>15.428632730372838</v>
      </c>
    </row>
    <row r="174" spans="1:17" ht="12" customHeight="1" x14ac:dyDescent="0.3">
      <c r="A174" s="159" t="s">
        <v>59</v>
      </c>
      <c r="B174" s="176">
        <f>RES_hhdet_fech!B174/RES_summary!B$19</f>
        <v>6.0324717829594903</v>
      </c>
      <c r="C174" s="176">
        <f>RES_hhdet_fech!C174/RES_summary!C$19</f>
        <v>6.1250420693133476</v>
      </c>
      <c r="D174" s="176">
        <f>RES_hhdet_fech!D174/RES_summary!D$19</f>
        <v>6.1440581892520898</v>
      </c>
      <c r="E174" s="176">
        <f>RES_hhdet_fech!E174/RES_summary!E$19</f>
        <v>6.0660662264852707</v>
      </c>
      <c r="F174" s="176">
        <f>RES_hhdet_fech!F174/RES_summary!F$19</f>
        <v>6.1317180943441594</v>
      </c>
      <c r="G174" s="176">
        <f>RES_hhdet_fech!G174/RES_summary!G$19</f>
        <v>6.0194678198413634</v>
      </c>
      <c r="H174" s="176">
        <f>RES_hhdet_fech!H174/RES_summary!H$19</f>
        <v>6.1751073115256592</v>
      </c>
      <c r="I174" s="176">
        <f>RES_hhdet_fech!I174/RES_summary!I$19</f>
        <v>6.3265139597994366</v>
      </c>
      <c r="J174" s="176">
        <f>RES_hhdet_fech!J174/RES_summary!J$19</f>
        <v>6.1403613346979933</v>
      </c>
      <c r="K174" s="176">
        <f>RES_hhdet_fech!K174/RES_summary!K$19</f>
        <v>6.1974873437081577</v>
      </c>
      <c r="L174" s="176">
        <f>RES_hhdet_fech!L174/RES_summary!L$19</f>
        <v>6.3523494532785172</v>
      </c>
      <c r="M174" s="176">
        <f>RES_hhdet_fech!M174/RES_summary!M$19</f>
        <v>6.1784483177268665</v>
      </c>
      <c r="N174" s="176">
        <f>RES_hhdet_fech!N174/RES_summary!N$19</f>
        <v>6.1697273901404399</v>
      </c>
      <c r="O174" s="176">
        <f>RES_hhdet_fech!O174/RES_summary!O$19</f>
        <v>6.0712677504385608</v>
      </c>
      <c r="P174" s="176">
        <f>RES_hhdet_fech!P174/RES_summary!P$19</f>
        <v>6.1299181264391649</v>
      </c>
      <c r="Q174" s="176">
        <f>RES_hhdet_fech!Q174/RES_summary!Q$19</f>
        <v>5.9738720725200958</v>
      </c>
    </row>
    <row r="175" spans="1:17" ht="12" customHeight="1" x14ac:dyDescent="0.3">
      <c r="A175" s="158" t="s">
        <v>62</v>
      </c>
      <c r="B175" s="178">
        <f>RES_hhdet_fech!B175/RES_summary!B$19</f>
        <v>11.122284617445708</v>
      </c>
      <c r="C175" s="178">
        <f>RES_hhdet_fech!C175/RES_summary!C$19</f>
        <v>11.10048344903244</v>
      </c>
      <c r="D175" s="178">
        <f>RES_hhdet_fech!D175/RES_summary!D$19</f>
        <v>10.987524332090338</v>
      </c>
      <c r="E175" s="178">
        <f>RES_hhdet_fech!E175/RES_summary!E$19</f>
        <v>11.053689961457531</v>
      </c>
      <c r="F175" s="178">
        <f>RES_hhdet_fech!F175/RES_summary!F$19</f>
        <v>11.017944773662263</v>
      </c>
      <c r="G175" s="178">
        <f>RES_hhdet_fech!G175/RES_summary!G$19</f>
        <v>10.843038132582244</v>
      </c>
      <c r="H175" s="178">
        <f>RES_hhdet_fech!H175/RES_summary!H$19</f>
        <v>10.766540471619706</v>
      </c>
      <c r="I175" s="178">
        <f>RES_hhdet_fech!I175/RES_summary!I$19</f>
        <v>10.492932485284738</v>
      </c>
      <c r="J175" s="178">
        <f>RES_hhdet_fech!J175/RES_summary!J$19</f>
        <v>10.625699477613825</v>
      </c>
      <c r="K175" s="178">
        <f>RES_hhdet_fech!K175/RES_summary!K$19</f>
        <v>10.518674373822297</v>
      </c>
      <c r="L175" s="178">
        <f>RES_hhdet_fech!L175/RES_summary!L$19</f>
        <v>10.934246400339015</v>
      </c>
      <c r="M175" s="178">
        <f>RES_hhdet_fech!M175/RES_summary!M$19</f>
        <v>10.443718081440938</v>
      </c>
      <c r="N175" s="178">
        <f>RES_hhdet_fech!N175/RES_summary!N$19</f>
        <v>10.707666706389523</v>
      </c>
      <c r="O175" s="178">
        <f>RES_hhdet_fech!O175/RES_summary!O$19</f>
        <v>10.813630381995992</v>
      </c>
      <c r="P175" s="178">
        <f>RES_hhdet_fech!P175/RES_summary!P$19</f>
        <v>10.307780040536629</v>
      </c>
      <c r="Q175" s="178">
        <f>RES_hhdet_fech!Q175/RES_summary!Q$19</f>
        <v>10.271339395180203</v>
      </c>
    </row>
    <row r="176" spans="1:17" ht="12" customHeight="1" x14ac:dyDescent="0.3">
      <c r="A176" s="23" t="s">
        <v>57</v>
      </c>
      <c r="B176" s="177">
        <f>RES_hhdet_fech!B176/RES_summary!B$19</f>
        <v>17.376236802980454</v>
      </c>
      <c r="C176" s="177">
        <f>RES_hhdet_fech!C176/RES_summary!C$19</f>
        <v>15.994898545259717</v>
      </c>
      <c r="D176" s="177">
        <f>RES_hhdet_fech!D176/RES_summary!D$19</f>
        <v>16.39328358749859</v>
      </c>
      <c r="E176" s="177">
        <f>RES_hhdet_fech!E176/RES_summary!E$19</f>
        <v>15.968584863239206</v>
      </c>
      <c r="F176" s="177">
        <f>RES_hhdet_fech!F176/RES_summary!F$19</f>
        <v>16.018631854957142</v>
      </c>
      <c r="G176" s="177">
        <f>RES_hhdet_fech!G176/RES_summary!G$19</f>
        <v>16.376579126799061</v>
      </c>
      <c r="H176" s="177">
        <f>RES_hhdet_fech!H176/RES_summary!H$19</f>
        <v>15.837096932837813</v>
      </c>
      <c r="I176" s="177">
        <f>RES_hhdet_fech!I176/RES_summary!I$19</f>
        <v>17.408743869103951</v>
      </c>
      <c r="J176" s="177">
        <f>RES_hhdet_fech!J176/RES_summary!J$19</f>
        <v>15.798890190829223</v>
      </c>
      <c r="K176" s="177">
        <f>RES_hhdet_fech!K176/RES_summary!K$19</f>
        <v>16.135568925569476</v>
      </c>
      <c r="L176" s="177">
        <f>RES_hhdet_fech!L176/RES_summary!L$19</f>
        <v>15.055525530663415</v>
      </c>
      <c r="M176" s="177">
        <f>RES_hhdet_fech!M176/RES_summary!M$19</f>
        <v>15.191840633061775</v>
      </c>
      <c r="N176" s="177">
        <f>RES_hhdet_fech!N176/RES_summary!N$19</f>
        <v>14.964749655944297</v>
      </c>
      <c r="O176" s="177">
        <f>RES_hhdet_fech!O176/RES_summary!O$19</f>
        <v>14.537570784431779</v>
      </c>
      <c r="P176" s="177">
        <f>RES_hhdet_fech!P176/RES_summary!P$19</f>
        <v>14.732818826240251</v>
      </c>
      <c r="Q176" s="177">
        <f>RES_hhdet_fech!Q176/RES_summary!Q$19</f>
        <v>14.591906405532313</v>
      </c>
    </row>
    <row r="177" spans="1:17" ht="12" customHeight="1" x14ac:dyDescent="0.3">
      <c r="A177" s="29" t="s">
        <v>140</v>
      </c>
      <c r="B177" s="176">
        <f>RES_hhdet_fech!B177/RES_summary!B$19</f>
        <v>9.4103552258880558</v>
      </c>
      <c r="C177" s="176">
        <f>RES_hhdet_fech!C177/RES_summary!C$19</f>
        <v>9.5965317202648457</v>
      </c>
      <c r="D177" s="176">
        <f>RES_hhdet_fech!D177/RES_summary!D$19</f>
        <v>9.4709001373021522</v>
      </c>
      <c r="E177" s="176">
        <f>RES_hhdet_fech!E177/RES_summary!E$19</f>
        <v>9.65615263221612</v>
      </c>
      <c r="F177" s="176">
        <f>RES_hhdet_fech!F177/RES_summary!F$19</f>
        <v>9.5277558333652426</v>
      </c>
      <c r="G177" s="176">
        <f>RES_hhdet_fech!G177/RES_summary!G$19</f>
        <v>9.3964818302651683</v>
      </c>
      <c r="H177" s="176">
        <f>RES_hhdet_fech!H177/RES_summary!H$19</f>
        <v>9.5508613928900861</v>
      </c>
      <c r="I177" s="176">
        <f>RES_hhdet_fech!I177/RES_summary!I$19</f>
        <v>9.3175536615928269</v>
      </c>
      <c r="J177" s="176">
        <f>RES_hhdet_fech!J177/RES_summary!J$19</f>
        <v>9.448970944585998</v>
      </c>
      <c r="K177" s="176">
        <f>RES_hhdet_fech!K177/RES_summary!K$19</f>
        <v>9.3793670924628998</v>
      </c>
      <c r="L177" s="176">
        <f>RES_hhdet_fech!L177/RES_summary!L$19</f>
        <v>9.8777841165775744</v>
      </c>
      <c r="M177" s="176">
        <f>RES_hhdet_fech!M177/RES_summary!M$19</f>
        <v>9.456294721376711</v>
      </c>
      <c r="N177" s="176">
        <f>RES_hhdet_fech!N177/RES_summary!N$19</f>
        <v>9.8098283569878451</v>
      </c>
      <c r="O177" s="176">
        <f>RES_hhdet_fech!O177/RES_summary!O$19</f>
        <v>9.9661446060454697</v>
      </c>
      <c r="P177" s="176">
        <f>RES_hhdet_fech!P177/RES_summary!P$19</f>
        <v>9.4898516675724096</v>
      </c>
      <c r="Q177" s="176">
        <f>RES_hhdet_fech!Q177/RES_summary!Q$19</f>
        <v>9.5009601144631048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182</v>
      </c>
    </row>
    <row r="3" spans="1:17" ht="12" customHeight="1" x14ac:dyDescent="0.3">
      <c r="A3" s="152" t="s">
        <v>172</v>
      </c>
      <c r="B3" s="184">
        <f>RES_hhdet_tesh!B3/RES_summary!B$19</f>
        <v>104.36078605940163</v>
      </c>
      <c r="C3" s="184">
        <f>RES_hhdet_tesh!C3/RES_summary!C$19</f>
        <v>108.83806627530564</v>
      </c>
      <c r="D3" s="184">
        <f>RES_hhdet_tesh!D3/RES_summary!D$19</f>
        <v>105.62068942882526</v>
      </c>
      <c r="E3" s="184">
        <f>RES_hhdet_tesh!E3/RES_summary!E$19</f>
        <v>105.12848689665299</v>
      </c>
      <c r="F3" s="184">
        <f>RES_hhdet_tesh!F3/RES_summary!F$19</f>
        <v>103.41303815354019</v>
      </c>
      <c r="G3" s="184">
        <f>RES_hhdet_tesh!G3/RES_summary!G$19</f>
        <v>102.63716990054806</v>
      </c>
      <c r="H3" s="184">
        <f>RES_hhdet_tesh!H3/RES_summary!H$19</f>
        <v>107.44258275045495</v>
      </c>
      <c r="I3" s="184">
        <f>RES_hhdet_tesh!I3/RES_summary!I$19</f>
        <v>98.075624977596746</v>
      </c>
      <c r="J3" s="184">
        <f>RES_hhdet_tesh!J3/RES_summary!J$19</f>
        <v>101.17622772038152</v>
      </c>
      <c r="K3" s="184">
        <f>RES_hhdet_tesh!K3/RES_summary!K$19</f>
        <v>101.13933110492995</v>
      </c>
      <c r="L3" s="184">
        <f>RES_hhdet_tesh!L3/RES_summary!L$19</f>
        <v>112.13341914923382</v>
      </c>
      <c r="M3" s="184">
        <f>RES_hhdet_tesh!M3/RES_summary!M$19</f>
        <v>99.249276488332328</v>
      </c>
      <c r="N3" s="184">
        <f>RES_hhdet_tesh!N3/RES_summary!N$19</f>
        <v>102.13262233924115</v>
      </c>
      <c r="O3" s="184">
        <f>RES_hhdet_tesh!O3/RES_summary!O$19</f>
        <v>102.16703710701738</v>
      </c>
      <c r="P3" s="184">
        <f>RES_hhdet_tesh!P3/RES_summary!P$19</f>
        <v>93.061431707024212</v>
      </c>
      <c r="Q3" s="184">
        <f>RES_hhdet_tesh!Q3/RES_summary!Q$19</f>
        <v>94.137025888571912</v>
      </c>
    </row>
    <row r="4" spans="1:17" ht="12.9" customHeight="1" x14ac:dyDescent="0.3">
      <c r="A4" s="158" t="s">
        <v>65</v>
      </c>
      <c r="B4" s="178">
        <f>RES_hhdet_tesh!B4/RES_summary!B$19</f>
        <v>80.7305942930589</v>
      </c>
      <c r="C4" s="178">
        <f>RES_hhdet_tesh!C4/RES_summary!C$19</f>
        <v>85.211325199268657</v>
      </c>
      <c r="D4" s="178">
        <f>RES_hhdet_tesh!D4/RES_summary!D$19</f>
        <v>81.943360072921124</v>
      </c>
      <c r="E4" s="178">
        <f>RES_hhdet_tesh!E4/RES_summary!E$19</f>
        <v>80.391740086414941</v>
      </c>
      <c r="F4" s="178">
        <f>RES_hhdet_tesh!F4/RES_summary!F$19</f>
        <v>78.529525912730165</v>
      </c>
      <c r="G4" s="178">
        <f>RES_hhdet_tesh!G4/RES_summary!G$19</f>
        <v>77.868157079803296</v>
      </c>
      <c r="H4" s="178">
        <f>RES_hhdet_tesh!H4/RES_summary!H$19</f>
        <v>82.248321745634428</v>
      </c>
      <c r="I4" s="178">
        <f>RES_hhdet_tesh!I4/RES_summary!I$19</f>
        <v>73.212904355697617</v>
      </c>
      <c r="J4" s="178">
        <f>RES_hhdet_tesh!J4/RES_summary!J$19</f>
        <v>75.777719755950784</v>
      </c>
      <c r="K4" s="178">
        <f>RES_hhdet_tesh!K4/RES_summary!K$19</f>
        <v>75.573397525616642</v>
      </c>
      <c r="L4" s="178">
        <f>RES_hhdet_tesh!L4/RES_summary!L$19</f>
        <v>86.40365493543122</v>
      </c>
      <c r="M4" s="178">
        <f>RES_hhdet_tesh!M4/RES_summary!M$19</f>
        <v>73.485994402958397</v>
      </c>
      <c r="N4" s="178">
        <f>RES_hhdet_tesh!N4/RES_summary!N$19</f>
        <v>76.287074480420245</v>
      </c>
      <c r="O4" s="178">
        <f>RES_hhdet_tesh!O4/RES_summary!O$19</f>
        <v>76.326284364369442</v>
      </c>
      <c r="P4" s="178">
        <f>RES_hhdet_tesh!P4/RES_summary!P$19</f>
        <v>67.408227514371106</v>
      </c>
      <c r="Q4" s="178">
        <f>RES_hhdet_tesh!Q4/RES_summary!Q$19</f>
        <v>68.575749991394943</v>
      </c>
    </row>
    <row r="5" spans="1:17" ht="12" customHeight="1" x14ac:dyDescent="0.3">
      <c r="A5" s="23" t="s">
        <v>58</v>
      </c>
      <c r="B5" s="177">
        <f>RES_hhdet_tesh!B5/RES_summary!B$19</f>
        <v>80.046756632262529</v>
      </c>
      <c r="C5" s="177">
        <f>RES_hhdet_tesh!C5/RES_summary!C$19</f>
        <v>84.488616171837251</v>
      </c>
      <c r="D5" s="177">
        <f>RES_hhdet_tesh!D5/RES_summary!D$19</f>
        <v>81.349002131333208</v>
      </c>
      <c r="E5" s="177">
        <f>RES_hhdet_tesh!E5/RES_summary!E$19</f>
        <v>79.44900571065547</v>
      </c>
      <c r="F5" s="177">
        <f>RES_hhdet_tesh!F5/RES_summary!F$19</f>
        <v>77.62273873131204</v>
      </c>
      <c r="G5" s="177">
        <f>RES_hhdet_tesh!G5/RES_summary!G$19</f>
        <v>77.057099737840247</v>
      </c>
      <c r="H5" s="177">
        <f>RES_hhdet_tesh!H5/RES_summary!H$19</f>
        <v>81.279649687786247</v>
      </c>
      <c r="I5" s="177">
        <f>RES_hhdet_tesh!I5/RES_summary!I$19</f>
        <v>72.384154373532596</v>
      </c>
      <c r="J5" s="177">
        <f>RES_hhdet_tesh!J5/RES_summary!J$19</f>
        <v>74.911857385044897</v>
      </c>
      <c r="K5" s="177">
        <f>RES_hhdet_tesh!K5/RES_summary!K$19</f>
        <v>74.742815199364017</v>
      </c>
      <c r="L5" s="177">
        <f>RES_hhdet_tesh!L5/RES_summary!L$19</f>
        <v>85.440644104530975</v>
      </c>
      <c r="M5" s="177">
        <f>RES_hhdet_tesh!M5/RES_summary!M$19</f>
        <v>72.638976077606046</v>
      </c>
      <c r="N5" s="177">
        <f>RES_hhdet_tesh!N5/RES_summary!N$19</f>
        <v>75.448008637224163</v>
      </c>
      <c r="O5" s="177">
        <f>RES_hhdet_tesh!O5/RES_summary!O$19</f>
        <v>75.482319670040496</v>
      </c>
      <c r="P5" s="177">
        <f>RES_hhdet_tesh!P5/RES_summary!P$19</f>
        <v>66.539654479844444</v>
      </c>
      <c r="Q5" s="177">
        <f>RES_hhdet_tesh!Q5/RES_summary!Q$19</f>
        <v>67.61750642297099</v>
      </c>
    </row>
    <row r="6" spans="1:17" ht="12" customHeight="1" x14ac:dyDescent="0.3">
      <c r="A6" s="23" t="s">
        <v>60</v>
      </c>
      <c r="B6" s="177">
        <f>RES_hhdet_tesh!B6/RES_summary!B$19</f>
        <v>0.68383766079636288</v>
      </c>
      <c r="C6" s="177">
        <f>RES_hhdet_tesh!C6/RES_summary!C$19</f>
        <v>0.7227090274314063</v>
      </c>
      <c r="D6" s="177">
        <f>RES_hhdet_tesh!D6/RES_summary!D$19</f>
        <v>0.59435794158791722</v>
      </c>
      <c r="E6" s="177">
        <f>RES_hhdet_tesh!E6/RES_summary!E$19</f>
        <v>0.94273437575946795</v>
      </c>
      <c r="F6" s="177">
        <f>RES_hhdet_tesh!F6/RES_summary!F$19</f>
        <v>0.90678718141813019</v>
      </c>
      <c r="G6" s="177">
        <f>RES_hhdet_tesh!G6/RES_summary!G$19</f>
        <v>0.81105734196304957</v>
      </c>
      <c r="H6" s="177">
        <f>RES_hhdet_tesh!H6/RES_summary!H$19</f>
        <v>0.96867205784817068</v>
      </c>
      <c r="I6" s="177">
        <f>RES_hhdet_tesh!I6/RES_summary!I$19</f>
        <v>0.8287499821650256</v>
      </c>
      <c r="J6" s="177">
        <f>RES_hhdet_tesh!J6/RES_summary!J$19</f>
        <v>0.86586237090587947</v>
      </c>
      <c r="K6" s="177">
        <f>RES_hhdet_tesh!K6/RES_summary!K$19</f>
        <v>0.83058232625262585</v>
      </c>
      <c r="L6" s="177">
        <f>RES_hhdet_tesh!L6/RES_summary!L$19</f>
        <v>0.9630108309002442</v>
      </c>
      <c r="M6" s="177">
        <f>RES_hhdet_tesh!M6/RES_summary!M$19</f>
        <v>0.847018325352348</v>
      </c>
      <c r="N6" s="177">
        <f>RES_hhdet_tesh!N6/RES_summary!N$19</f>
        <v>0.83906584319606548</v>
      </c>
      <c r="O6" s="177">
        <f>RES_hhdet_tesh!O6/RES_summary!O$19</f>
        <v>0.84396469432893884</v>
      </c>
      <c r="P6" s="177">
        <f>RES_hhdet_tesh!P6/RES_summary!P$19</f>
        <v>0.86857303452666945</v>
      </c>
      <c r="Q6" s="177">
        <f>RES_hhdet_tesh!Q6/RES_summary!Q$19</f>
        <v>0.95824356842395131</v>
      </c>
    </row>
    <row r="7" spans="1:17" ht="12.9" customHeight="1" x14ac:dyDescent="0.3">
      <c r="A7" s="158" t="s">
        <v>112</v>
      </c>
      <c r="B7" s="178">
        <f>RES_hhdet_tesh!B7/RES_summary!B$19</f>
        <v>0.11765290830999793</v>
      </c>
      <c r="C7" s="178">
        <f>RES_hhdet_tesh!C7/RES_summary!C$19</f>
        <v>0.12839054440675352</v>
      </c>
      <c r="D7" s="178">
        <f>RES_hhdet_tesh!D7/RES_summary!D$19</f>
        <v>0.10010599474847154</v>
      </c>
      <c r="E7" s="178">
        <f>RES_hhdet_tesh!E7/RES_summary!E$19</f>
        <v>0.10494603512973276</v>
      </c>
      <c r="F7" s="178">
        <f>RES_hhdet_tesh!F7/RES_summary!F$19</f>
        <v>0.11738587388552142</v>
      </c>
      <c r="G7" s="178">
        <f>RES_hhdet_tesh!G7/RES_summary!G$19</f>
        <v>0.12612019225237051</v>
      </c>
      <c r="H7" s="178">
        <f>RES_hhdet_tesh!H7/RES_summary!H$19</f>
        <v>0.14783206919200034</v>
      </c>
      <c r="I7" s="178">
        <f>RES_hhdet_tesh!I7/RES_summary!I$19</f>
        <v>0.1689141825375117</v>
      </c>
      <c r="J7" s="178">
        <f>RES_hhdet_tesh!J7/RES_summary!J$19</f>
        <v>0.192479136712018</v>
      </c>
      <c r="K7" s="178">
        <f>RES_hhdet_tesh!K7/RES_summary!K$19</f>
        <v>0.22486800390530259</v>
      </c>
      <c r="L7" s="178">
        <f>RES_hhdet_tesh!L7/RES_summary!L$19</f>
        <v>0.25920341728054352</v>
      </c>
      <c r="M7" s="178">
        <f>RES_hhdet_tesh!M7/RES_summary!M$19</f>
        <v>0.27219575511027128</v>
      </c>
      <c r="N7" s="178">
        <f>RES_hhdet_tesh!N7/RES_summary!N$19</f>
        <v>0.27653708438329255</v>
      </c>
      <c r="O7" s="178">
        <f>RES_hhdet_tesh!O7/RES_summary!O$19</f>
        <v>0.26044293002079388</v>
      </c>
      <c r="P7" s="178">
        <f>RES_hhdet_tesh!P7/RES_summary!P$19</f>
        <v>0.28688541653940686</v>
      </c>
      <c r="Q7" s="178">
        <f>RES_hhdet_tesh!Q7/RES_summary!Q$19</f>
        <v>0.30337374671688716</v>
      </c>
    </row>
    <row r="8" spans="1:17" ht="12" customHeight="1" x14ac:dyDescent="0.3">
      <c r="A8" s="23" t="s">
        <v>60</v>
      </c>
      <c r="B8" s="177">
        <f>RES_hhdet_tesh!B8/RES_summary!B$19</f>
        <v>0.11765290830999793</v>
      </c>
      <c r="C8" s="177">
        <f>RES_hhdet_tesh!C8/RES_summary!C$19</f>
        <v>0.12839054440675352</v>
      </c>
      <c r="D8" s="177">
        <f>RES_hhdet_tesh!D8/RES_summary!D$19</f>
        <v>0.10010599474847154</v>
      </c>
      <c r="E8" s="177">
        <f>RES_hhdet_tesh!E8/RES_summary!E$19</f>
        <v>0.10494603512973276</v>
      </c>
      <c r="F8" s="177">
        <f>RES_hhdet_tesh!F8/RES_summary!F$19</f>
        <v>0.11738587388552142</v>
      </c>
      <c r="G8" s="177">
        <f>RES_hhdet_tesh!G8/RES_summary!G$19</f>
        <v>0.12612019225237051</v>
      </c>
      <c r="H8" s="177">
        <f>RES_hhdet_tesh!H8/RES_summary!H$19</f>
        <v>0.14783206919200034</v>
      </c>
      <c r="I8" s="177">
        <f>RES_hhdet_tesh!I8/RES_summary!I$19</f>
        <v>0.1689141825375117</v>
      </c>
      <c r="J8" s="177">
        <f>RES_hhdet_tesh!J8/RES_summary!J$19</f>
        <v>0.192479136712018</v>
      </c>
      <c r="K8" s="177">
        <f>RES_hhdet_tesh!K8/RES_summary!K$19</f>
        <v>0.22486800390530259</v>
      </c>
      <c r="L8" s="177">
        <f>RES_hhdet_tesh!L8/RES_summary!L$19</f>
        <v>0.25920341728054352</v>
      </c>
      <c r="M8" s="177">
        <f>RES_hhdet_tesh!M8/RES_summary!M$19</f>
        <v>0.27219575511027128</v>
      </c>
      <c r="N8" s="177">
        <f>RES_hhdet_tesh!N8/RES_summary!N$19</f>
        <v>0.27653708438329255</v>
      </c>
      <c r="O8" s="177">
        <f>RES_hhdet_tesh!O8/RES_summary!O$19</f>
        <v>0.26044293002079388</v>
      </c>
      <c r="P8" s="177">
        <f>RES_hhdet_tesh!P8/RES_summary!P$19</f>
        <v>0.28688541653940686</v>
      </c>
      <c r="Q8" s="177">
        <f>RES_hhdet_tesh!Q8/RES_summary!Q$19</f>
        <v>0.30337374671688716</v>
      </c>
    </row>
    <row r="9" spans="1:17" ht="12" customHeight="1" x14ac:dyDescent="0.3">
      <c r="A9" s="158" t="s">
        <v>63</v>
      </c>
      <c r="B9" s="178">
        <f>RES_hhdet_tesh!B9/RES_summary!B$19</f>
        <v>16.926886546580821</v>
      </c>
      <c r="C9" s="178">
        <f>RES_hhdet_tesh!C9/RES_summary!C$19</f>
        <v>16.904593761985055</v>
      </c>
      <c r="D9" s="178">
        <f>RES_hhdet_tesh!D9/RES_summary!D$19</f>
        <v>16.751642439533665</v>
      </c>
      <c r="E9" s="178">
        <f>RES_hhdet_tesh!E9/RES_summary!E$19</f>
        <v>16.781573028214083</v>
      </c>
      <c r="F9" s="178">
        <f>RES_hhdet_tesh!F9/RES_summary!F$19</f>
        <v>16.761304361158118</v>
      </c>
      <c r="G9" s="178">
        <f>RES_hhdet_tesh!G9/RES_summary!G$19</f>
        <v>16.547471761004886</v>
      </c>
      <c r="H9" s="178">
        <f>RES_hhdet_tesh!H9/RES_summary!H$19</f>
        <v>16.768087617271462</v>
      </c>
      <c r="I9" s="178">
        <f>RES_hhdet_tesh!I9/RES_summary!I$19</f>
        <v>16.476247548805983</v>
      </c>
      <c r="J9" s="178">
        <f>RES_hhdet_tesh!J9/RES_summary!J$19</f>
        <v>16.875319006634033</v>
      </c>
      <c r="K9" s="178">
        <f>RES_hhdet_tesh!K9/RES_summary!K$19</f>
        <v>17.0134098403522</v>
      </c>
      <c r="L9" s="178">
        <f>RES_hhdet_tesh!L9/RES_summary!L$19</f>
        <v>17.054246532457913</v>
      </c>
      <c r="M9" s="178">
        <f>RES_hhdet_tesh!M9/RES_summary!M$19</f>
        <v>17.132820038023759</v>
      </c>
      <c r="N9" s="178">
        <f>RES_hhdet_tesh!N9/RES_summary!N$19</f>
        <v>17.206213625136488</v>
      </c>
      <c r="O9" s="178">
        <f>RES_hhdet_tesh!O9/RES_summary!O$19</f>
        <v>17.182353376913746</v>
      </c>
      <c r="P9" s="178">
        <f>RES_hhdet_tesh!P9/RES_summary!P$19</f>
        <v>17.006001781192474</v>
      </c>
      <c r="Q9" s="178">
        <f>RES_hhdet_tesh!Q9/RES_summary!Q$19</f>
        <v>16.861433569993796</v>
      </c>
    </row>
    <row r="10" spans="1:17" ht="12" customHeight="1" x14ac:dyDescent="0.3">
      <c r="A10" s="167" t="s">
        <v>171</v>
      </c>
      <c r="B10" s="183">
        <f>RES_hhdet_tesh!B10/RES_summary!B$19</f>
        <v>16.296731295212673</v>
      </c>
      <c r="C10" s="183">
        <f>RES_hhdet_tesh!C10/RES_summary!C$19</f>
        <v>16.227026734542527</v>
      </c>
      <c r="D10" s="183">
        <f>RES_hhdet_tesh!D10/RES_summary!D$19</f>
        <v>16.121026236916009</v>
      </c>
      <c r="E10" s="183">
        <f>RES_hhdet_tesh!E10/RES_summary!E$19</f>
        <v>16.154691441904507</v>
      </c>
      <c r="F10" s="183">
        <f>RES_hhdet_tesh!F10/RES_summary!F$19</f>
        <v>16.26447039147655</v>
      </c>
      <c r="G10" s="183">
        <f>RES_hhdet_tesh!G10/RES_summary!G$19</f>
        <v>16.094232010670229</v>
      </c>
      <c r="H10" s="183">
        <f>RES_hhdet_tesh!H10/RES_summary!H$19</f>
        <v>16.277614797261858</v>
      </c>
      <c r="I10" s="183">
        <f>RES_hhdet_tesh!I10/RES_summary!I$19</f>
        <v>15.825718564149986</v>
      </c>
      <c r="J10" s="183">
        <f>RES_hhdet_tesh!J10/RES_summary!J$19</f>
        <v>16.197880672882789</v>
      </c>
      <c r="K10" s="183">
        <f>RES_hhdet_tesh!K10/RES_summary!K$19</f>
        <v>16.469131980828511</v>
      </c>
      <c r="L10" s="183">
        <f>RES_hhdet_tesh!L10/RES_summary!L$19</f>
        <v>16.476359075354004</v>
      </c>
      <c r="M10" s="183">
        <f>RES_hhdet_tesh!M10/RES_summary!M$19</f>
        <v>16.395963504492787</v>
      </c>
      <c r="N10" s="183">
        <f>RES_hhdet_tesh!N10/RES_summary!N$19</f>
        <v>16.690976738959094</v>
      </c>
      <c r="O10" s="183">
        <f>RES_hhdet_tesh!O10/RES_summary!O$19</f>
        <v>16.645891986096355</v>
      </c>
      <c r="P10" s="183">
        <f>RES_hhdet_tesh!P10/RES_summary!P$19</f>
        <v>16.555869262464938</v>
      </c>
      <c r="Q10" s="183">
        <f>RES_hhdet_tesh!Q10/RES_summary!Q$19</f>
        <v>16.433859206962378</v>
      </c>
    </row>
    <row r="11" spans="1:17" ht="12" customHeight="1" x14ac:dyDescent="0.3">
      <c r="A11" s="167" t="s">
        <v>144</v>
      </c>
      <c r="B11" s="183">
        <f>RES_hhdet_tesh!B11/RES_summary!B$19</f>
        <v>15.896734696529364</v>
      </c>
      <c r="C11" s="183">
        <f>RES_hhdet_tesh!C11/RES_summary!C$19</f>
        <v>15.964189356069937</v>
      </c>
      <c r="D11" s="183">
        <f>RES_hhdet_tesh!D11/RES_summary!D$19</f>
        <v>16.030101860305653</v>
      </c>
      <c r="E11" s="183">
        <f>RES_hhdet_tesh!E11/RES_summary!E$19</f>
        <v>16.078734503592262</v>
      </c>
      <c r="F11" s="183">
        <f>RES_hhdet_tesh!F11/RES_summary!F$19</f>
        <v>16.247734347894632</v>
      </c>
      <c r="G11" s="183">
        <f>RES_hhdet_tesh!G11/RES_summary!G$19</f>
        <v>16.425583189318431</v>
      </c>
      <c r="H11" s="183">
        <f>RES_hhdet_tesh!H11/RES_summary!H$19</f>
        <v>16.721249565517592</v>
      </c>
      <c r="I11" s="183">
        <f>RES_hhdet_tesh!I11/RES_summary!I$19</f>
        <v>17.15197436086471</v>
      </c>
      <c r="J11" s="183">
        <f>RES_hhdet_tesh!J11/RES_summary!J$19</f>
        <v>17.482341088826555</v>
      </c>
      <c r="K11" s="183">
        <f>RES_hhdet_tesh!K11/RES_summary!K$19</f>
        <v>17.809329738137556</v>
      </c>
      <c r="L11" s="183">
        <f>RES_hhdet_tesh!L11/RES_summary!L$19</f>
        <v>17.955448873740821</v>
      </c>
      <c r="M11" s="183">
        <f>RES_hhdet_tesh!M11/RES_summary!M$19</f>
        <v>17.744776379388576</v>
      </c>
      <c r="N11" s="183">
        <f>RES_hhdet_tesh!N11/RES_summary!N$19</f>
        <v>17.759970318457952</v>
      </c>
      <c r="O11" s="183">
        <f>RES_hhdet_tesh!O11/RES_summary!O$19</f>
        <v>17.807519232825371</v>
      </c>
      <c r="P11" s="183">
        <f>RES_hhdet_tesh!P11/RES_summary!P$19</f>
        <v>17.261206291564768</v>
      </c>
      <c r="Q11" s="183">
        <f>RES_hhdet_tesh!Q11/RES_summary!Q$19</f>
        <v>16.921841522756136</v>
      </c>
    </row>
    <row r="12" spans="1:17" ht="12" customHeight="1" x14ac:dyDescent="0.3">
      <c r="A12" s="167" t="s">
        <v>143</v>
      </c>
      <c r="B12" s="183">
        <f>RES_hhdet_tesh!B12/RES_summary!B$19</f>
        <v>16.137401872680723</v>
      </c>
      <c r="C12" s="183">
        <f>RES_hhdet_tesh!C12/RES_summary!C$19</f>
        <v>15.861868981022278</v>
      </c>
      <c r="D12" s="183">
        <f>RES_hhdet_tesh!D12/RES_summary!D$19</f>
        <v>16.018250390598567</v>
      </c>
      <c r="E12" s="183">
        <f>RES_hhdet_tesh!E12/RES_summary!E$19</f>
        <v>16.020199416989119</v>
      </c>
      <c r="F12" s="183">
        <f>RES_hhdet_tesh!F12/RES_summary!F$19</f>
        <v>15.990869442615793</v>
      </c>
      <c r="G12" s="183">
        <f>RES_hhdet_tesh!G12/RES_summary!G$19</f>
        <v>16.034384285605153</v>
      </c>
      <c r="H12" s="183">
        <f>RES_hhdet_tesh!H12/RES_summary!H$19</f>
        <v>16.094198626640413</v>
      </c>
      <c r="I12" s="183">
        <f>RES_hhdet_tesh!I12/RES_summary!I$19</f>
        <v>16.166839404516097</v>
      </c>
      <c r="J12" s="183">
        <f>RES_hhdet_tesh!J12/RES_summary!J$19</f>
        <v>16.184895437831564</v>
      </c>
      <c r="K12" s="183">
        <f>RES_hhdet_tesh!K12/RES_summary!K$19</f>
        <v>16.780887970446646</v>
      </c>
      <c r="L12" s="183">
        <f>RES_hhdet_tesh!L12/RES_summary!L$19</f>
        <v>17.11148308633528</v>
      </c>
      <c r="M12" s="183">
        <f>RES_hhdet_tesh!M12/RES_summary!M$19</f>
        <v>16.789586813036003</v>
      </c>
      <c r="N12" s="183">
        <f>RES_hhdet_tesh!N12/RES_summary!N$19</f>
        <v>16.868129517872855</v>
      </c>
      <c r="O12" s="183">
        <f>RES_hhdet_tesh!O12/RES_summary!O$19</f>
        <v>17.481547443695312</v>
      </c>
      <c r="P12" s="183">
        <f>RES_hhdet_tesh!P12/RES_summary!P$19</f>
        <v>17.376986623683216</v>
      </c>
      <c r="Q12" s="183">
        <f>RES_hhdet_tesh!Q12/RES_summary!Q$19</f>
        <v>17.215228052191293</v>
      </c>
    </row>
    <row r="13" spans="1:17" ht="12" customHeight="1" x14ac:dyDescent="0.3">
      <c r="A13" s="166" t="s">
        <v>57</v>
      </c>
      <c r="B13" s="182">
        <f>RES_hhdet_tesh!B13/RES_summary!B$19</f>
        <v>9.0182109964944299</v>
      </c>
      <c r="C13" s="182">
        <f>RES_hhdet_tesh!C13/RES_summary!C$19</f>
        <v>8.9660132724790316</v>
      </c>
      <c r="D13" s="182">
        <f>RES_hhdet_tesh!D13/RES_summary!D$19</f>
        <v>9.3738346384641478</v>
      </c>
      <c r="E13" s="182">
        <f>RES_hhdet_tesh!E13/RES_summary!E$19</f>
        <v>9.4767369361019735</v>
      </c>
      <c r="F13" s="182">
        <f>RES_hhdet_tesh!F13/RES_summary!F$19</f>
        <v>9.2923928039757584</v>
      </c>
      <c r="G13" s="182">
        <f>RES_hhdet_tesh!G13/RES_summary!G$19</f>
        <v>9.4087425325105052</v>
      </c>
      <c r="H13" s="182">
        <f>RES_hhdet_tesh!H13/RES_summary!H$19</f>
        <v>9.5150489361832982</v>
      </c>
      <c r="I13" s="182">
        <f>RES_hhdet_tesh!I13/RES_summary!I$19</f>
        <v>9.4988632690340307</v>
      </c>
      <c r="J13" s="182">
        <f>RES_hhdet_tesh!J13/RES_summary!J$19</f>
        <v>9.5768301866826384</v>
      </c>
      <c r="K13" s="182">
        <f>RES_hhdet_tesh!K13/RES_summary!K$19</f>
        <v>10.282561171770569</v>
      </c>
      <c r="L13" s="182">
        <f>RES_hhdet_tesh!L13/RES_summary!L$19</f>
        <v>10.701972664941078</v>
      </c>
      <c r="M13" s="182">
        <f>RES_hhdet_tesh!M13/RES_summary!M$19</f>
        <v>10.505653413097567</v>
      </c>
      <c r="N13" s="182">
        <f>RES_hhdet_tesh!N13/RES_summary!N$19</f>
        <v>10.505727341894625</v>
      </c>
      <c r="O13" s="182">
        <f>RES_hhdet_tesh!O13/RES_summary!O$19</f>
        <v>11.698500286891308</v>
      </c>
      <c r="P13" s="182">
        <f>RES_hhdet_tesh!P13/RES_summary!P$19</f>
        <v>11.712912350246498</v>
      </c>
      <c r="Q13" s="182">
        <f>RES_hhdet_tesh!Q13/RES_summary!Q$19</f>
        <v>11.760600803591341</v>
      </c>
    </row>
    <row r="14" spans="1:17" ht="12" customHeight="1" x14ac:dyDescent="0.3">
      <c r="A14" s="147" t="s">
        <v>59</v>
      </c>
      <c r="B14" s="181">
        <f>RES_hhdet_tesh!B14/RES_summary!B$19</f>
        <v>7.1191908761862983</v>
      </c>
      <c r="C14" s="181">
        <f>RES_hhdet_tesh!C14/RES_summary!C$19</f>
        <v>6.8958557085432464</v>
      </c>
      <c r="D14" s="181">
        <f>RES_hhdet_tesh!D14/RES_summary!D$19</f>
        <v>6.6444157521344209</v>
      </c>
      <c r="E14" s="181">
        <f>RES_hhdet_tesh!E14/RES_summary!E$19</f>
        <v>6.5434624808871451</v>
      </c>
      <c r="F14" s="181">
        <f>RES_hhdet_tesh!F14/RES_summary!F$19</f>
        <v>6.6984766386400336</v>
      </c>
      <c r="G14" s="181">
        <f>RES_hhdet_tesh!G14/RES_summary!G$19</f>
        <v>6.6256417530946488</v>
      </c>
      <c r="H14" s="181">
        <f>RES_hhdet_tesh!H14/RES_summary!H$19</f>
        <v>6.5791496904571138</v>
      </c>
      <c r="I14" s="181">
        <f>RES_hhdet_tesh!I14/RES_summary!I$19</f>
        <v>6.6679761354820659</v>
      </c>
      <c r="J14" s="181">
        <f>RES_hhdet_tesh!J14/RES_summary!J$19</f>
        <v>6.608065251148922</v>
      </c>
      <c r="K14" s="181">
        <f>RES_hhdet_tesh!K14/RES_summary!K$19</f>
        <v>6.4983267986760742</v>
      </c>
      <c r="L14" s="181">
        <f>RES_hhdet_tesh!L14/RES_summary!L$19</f>
        <v>6.4095104213942014</v>
      </c>
      <c r="M14" s="181">
        <f>RES_hhdet_tesh!M14/RES_summary!M$19</f>
        <v>6.2839333999384328</v>
      </c>
      <c r="N14" s="181">
        <f>RES_hhdet_tesh!N14/RES_summary!N$19</f>
        <v>6.3624021759782279</v>
      </c>
      <c r="O14" s="181">
        <f>RES_hhdet_tesh!O14/RES_summary!O$19</f>
        <v>5.7830471568040096</v>
      </c>
      <c r="P14" s="181">
        <f>RES_hhdet_tesh!P14/RES_summary!P$19</f>
        <v>5.6640742734367153</v>
      </c>
      <c r="Q14" s="181">
        <f>RES_hhdet_tesh!Q14/RES_summary!Q$19</f>
        <v>5.4546272485999534</v>
      </c>
    </row>
    <row r="15" spans="1:17" ht="12" customHeight="1" x14ac:dyDescent="0.3">
      <c r="A15" s="163" t="s">
        <v>142</v>
      </c>
      <c r="B15" s="180">
        <f>RES_hhdet_tesh!B15/RES_summary!B$19</f>
        <v>18.390083186618526</v>
      </c>
      <c r="C15" s="180">
        <f>RES_hhdet_tesh!C15/RES_summary!C$19</f>
        <v>18.48822570371253</v>
      </c>
      <c r="D15" s="180">
        <f>RES_hhdet_tesh!D15/RES_summary!D$19</f>
        <v>18.316374165148737</v>
      </c>
      <c r="E15" s="180">
        <f>RES_hhdet_tesh!E15/RES_summary!E$19</f>
        <v>18.50873644207325</v>
      </c>
      <c r="F15" s="180">
        <f>RES_hhdet_tesh!F15/RES_summary!F$19</f>
        <v>18.287687563227575</v>
      </c>
      <c r="G15" s="180">
        <f>RES_hhdet_tesh!G15/RES_summary!G$19</f>
        <v>18.028081985958565</v>
      </c>
      <c r="H15" s="180">
        <f>RES_hhdet_tesh!H15/RES_summary!H$19</f>
        <v>18.539985514964048</v>
      </c>
      <c r="I15" s="180">
        <f>RES_hhdet_tesh!I15/RES_summary!I$19</f>
        <v>18.331954812454264</v>
      </c>
      <c r="J15" s="180">
        <f>RES_hhdet_tesh!J15/RES_summary!J$19</f>
        <v>18.995863151838567</v>
      </c>
      <c r="K15" s="180">
        <f>RES_hhdet_tesh!K15/RES_summary!K$19</f>
        <v>18.572790545941942</v>
      </c>
      <c r="L15" s="180">
        <f>RES_hhdet_tesh!L15/RES_summary!L$19</f>
        <v>18.795611704305252</v>
      </c>
      <c r="M15" s="180">
        <f>RES_hhdet_tesh!M15/RES_summary!M$19</f>
        <v>19.68217878000916</v>
      </c>
      <c r="N15" s="180">
        <f>RES_hhdet_tesh!N15/RES_summary!N$19</f>
        <v>18.948048337804433</v>
      </c>
      <c r="O15" s="180">
        <f>RES_hhdet_tesh!O15/RES_summary!O$19</f>
        <v>19.053619445374899</v>
      </c>
      <c r="P15" s="180">
        <f>RES_hhdet_tesh!P15/RES_summary!P$19</f>
        <v>18.876730253784579</v>
      </c>
      <c r="Q15" s="180">
        <f>RES_hhdet_tesh!Q15/RES_summary!Q$19</f>
        <v>18.808291052881607</v>
      </c>
    </row>
    <row r="16" spans="1:17" ht="12" customHeight="1" x14ac:dyDescent="0.3">
      <c r="A16" s="161" t="s">
        <v>141</v>
      </c>
      <c r="B16" s="179">
        <f>RES_hhdet_tesh!B16/RES_summary!B$19</f>
        <v>18.921382260601714</v>
      </c>
      <c r="C16" s="179">
        <f>RES_hhdet_tesh!C16/RES_summary!C$19</f>
        <v>19.256308902447067</v>
      </c>
      <c r="D16" s="179">
        <f>RES_hhdet_tesh!D16/RES_summary!D$19</f>
        <v>19.729004643270311</v>
      </c>
      <c r="E16" s="179">
        <f>RES_hhdet_tesh!E16/RES_summary!E$19</f>
        <v>19.742014200319094</v>
      </c>
      <c r="F16" s="179">
        <f>RES_hhdet_tesh!F16/RES_summary!F$19</f>
        <v>19.367116507766397</v>
      </c>
      <c r="G16" s="179">
        <f>RES_hhdet_tesh!G16/RES_summary!G$19</f>
        <v>19.189540020775457</v>
      </c>
      <c r="H16" s="179">
        <f>RES_hhdet_tesh!H16/RES_summary!H$19</f>
        <v>19.626763355622014</v>
      </c>
      <c r="I16" s="179">
        <f>RES_hhdet_tesh!I16/RES_summary!I$19</f>
        <v>18.657196297754957</v>
      </c>
      <c r="J16" s="179">
        <f>RES_hhdet_tesh!J16/RES_summary!J$19</f>
        <v>18.891767232750738</v>
      </c>
      <c r="K16" s="179">
        <f>RES_hhdet_tesh!K16/RES_summary!K$19</f>
        <v>18.672809387374599</v>
      </c>
      <c r="L16" s="179">
        <f>RES_hhdet_tesh!L16/RES_summary!L$19</f>
        <v>17.932113846487066</v>
      </c>
      <c r="M16" s="179">
        <f>RES_hhdet_tesh!M16/RES_summary!M$19</f>
        <v>18.907169097414275</v>
      </c>
      <c r="N16" s="179">
        <f>RES_hhdet_tesh!N16/RES_summary!N$19</f>
        <v>18.205881083034836</v>
      </c>
      <c r="O16" s="179">
        <f>RES_hhdet_tesh!O16/RES_summary!O$19</f>
        <v>18.31423108218738</v>
      </c>
      <c r="P16" s="179">
        <f>RES_hhdet_tesh!P16/RES_summary!P$19</f>
        <v>18.207399838434686</v>
      </c>
      <c r="Q16" s="179">
        <f>RES_hhdet_tesh!Q16/RES_summary!Q$19</f>
        <v>18.201500120581205</v>
      </c>
    </row>
    <row r="17" spans="1:17" ht="12" customHeight="1" x14ac:dyDescent="0.3">
      <c r="A17" s="148" t="s">
        <v>60</v>
      </c>
      <c r="B17" s="177">
        <f>RES_hhdet_tesh!B17/RES_summary!B$19</f>
        <v>12.436674099139664</v>
      </c>
      <c r="C17" s="177">
        <f>RES_hhdet_tesh!C17/RES_summary!C$19</f>
        <v>12.870133712178664</v>
      </c>
      <c r="D17" s="177">
        <f>RES_hhdet_tesh!D17/RES_summary!D$19</f>
        <v>13.672643045466854</v>
      </c>
      <c r="E17" s="177">
        <f>RES_hhdet_tesh!E17/RES_summary!E$19</f>
        <v>13.907423497906557</v>
      </c>
      <c r="F17" s="177">
        <f>RES_hhdet_tesh!F17/RES_summary!F$19</f>
        <v>13.455530266069573</v>
      </c>
      <c r="G17" s="177">
        <f>RES_hhdet_tesh!G17/RES_summary!G$19</f>
        <v>13.343585859158715</v>
      </c>
      <c r="H17" s="177">
        <f>RES_hhdet_tesh!H17/RES_summary!H$19</f>
        <v>13.784899011235787</v>
      </c>
      <c r="I17" s="177">
        <f>RES_hhdet_tesh!I17/RES_summary!I$19</f>
        <v>12.7707907711125</v>
      </c>
      <c r="J17" s="177">
        <f>RES_hhdet_tesh!J17/RES_summary!J$19</f>
        <v>13.219439656443294</v>
      </c>
      <c r="K17" s="177">
        <f>RES_hhdet_tesh!K17/RES_summary!K$19</f>
        <v>13.01964735558051</v>
      </c>
      <c r="L17" s="177">
        <f>RES_hhdet_tesh!L17/RES_summary!L$19</f>
        <v>12.478724257211827</v>
      </c>
      <c r="M17" s="177">
        <f>RES_hhdet_tesh!M17/RES_summary!M$19</f>
        <v>13.51906838525804</v>
      </c>
      <c r="N17" s="177">
        <f>RES_hhdet_tesh!N17/RES_summary!N$19</f>
        <v>12.858216359185546</v>
      </c>
      <c r="O17" s="177">
        <f>RES_hhdet_tesh!O17/RES_summary!O$19</f>
        <v>12.999682361561241</v>
      </c>
      <c r="P17" s="177">
        <f>RES_hhdet_tesh!P17/RES_summary!P$19</f>
        <v>12.897791512668354</v>
      </c>
      <c r="Q17" s="177">
        <f>RES_hhdet_tesh!Q17/RES_summary!Q$19</f>
        <v>13.007838836917479</v>
      </c>
    </row>
    <row r="18" spans="1:17" ht="12" customHeight="1" x14ac:dyDescent="0.3">
      <c r="A18" s="148" t="s">
        <v>59</v>
      </c>
      <c r="B18" s="177">
        <f>RES_hhdet_tesh!B18/RES_summary!B$19</f>
        <v>6.4847081614620485</v>
      </c>
      <c r="C18" s="177">
        <f>RES_hhdet_tesh!C18/RES_summary!C$19</f>
        <v>6.3861751902684052</v>
      </c>
      <c r="D18" s="177">
        <f>RES_hhdet_tesh!D18/RES_summary!D$19</f>
        <v>6.0563615978034528</v>
      </c>
      <c r="E18" s="177">
        <f>RES_hhdet_tesh!E18/RES_summary!E$19</f>
        <v>5.8345907024125365</v>
      </c>
      <c r="F18" s="177">
        <f>RES_hhdet_tesh!F18/RES_summary!F$19</f>
        <v>5.9115862416968232</v>
      </c>
      <c r="G18" s="177">
        <f>RES_hhdet_tesh!G18/RES_summary!G$19</f>
        <v>5.845954161616743</v>
      </c>
      <c r="H18" s="177">
        <f>RES_hhdet_tesh!H18/RES_summary!H$19</f>
        <v>5.841864344386229</v>
      </c>
      <c r="I18" s="177">
        <f>RES_hhdet_tesh!I18/RES_summary!I$19</f>
        <v>5.8864055266424575</v>
      </c>
      <c r="J18" s="177">
        <f>RES_hhdet_tesh!J18/RES_summary!J$19</f>
        <v>5.6723275763074472</v>
      </c>
      <c r="K18" s="177">
        <f>RES_hhdet_tesh!K18/RES_summary!K$19</f>
        <v>5.6531620317940892</v>
      </c>
      <c r="L18" s="177">
        <f>RES_hhdet_tesh!L18/RES_summary!L$19</f>
        <v>5.4533895892752389</v>
      </c>
      <c r="M18" s="177">
        <f>RES_hhdet_tesh!M18/RES_summary!M$19</f>
        <v>5.3881007121562412</v>
      </c>
      <c r="N18" s="177">
        <f>RES_hhdet_tesh!N18/RES_summary!N$19</f>
        <v>5.3476647238492889</v>
      </c>
      <c r="O18" s="177">
        <f>RES_hhdet_tesh!O18/RES_summary!O$19</f>
        <v>5.3145487206261413</v>
      </c>
      <c r="P18" s="177">
        <f>RES_hhdet_tesh!P18/RES_summary!P$19</f>
        <v>5.309608325766332</v>
      </c>
      <c r="Q18" s="177">
        <f>RES_hhdet_tesh!Q18/RES_summary!Q$19</f>
        <v>5.1936612836637233</v>
      </c>
    </row>
    <row r="19" spans="1:17" ht="12" customHeight="1" x14ac:dyDescent="0.3">
      <c r="A19" s="158" t="s">
        <v>62</v>
      </c>
      <c r="B19" s="178">
        <f>RES_hhdet_tesh!B19/RES_summary!B$19</f>
        <v>6.585652311451911</v>
      </c>
      <c r="C19" s="178">
        <f>RES_hhdet_tesh!C19/RES_summary!C$19</f>
        <v>6.5937567696451813</v>
      </c>
      <c r="D19" s="178">
        <f>RES_hhdet_tesh!D19/RES_summary!D$19</f>
        <v>6.8255809216220031</v>
      </c>
      <c r="E19" s="178">
        <f>RES_hhdet_tesh!E19/RES_summary!E$19</f>
        <v>7.850227746894225</v>
      </c>
      <c r="F19" s="178">
        <f>RES_hhdet_tesh!F19/RES_summary!F$19</f>
        <v>8.0048220057663748</v>
      </c>
      <c r="G19" s="178">
        <f>RES_hhdet_tesh!G19/RES_summary!G$19</f>
        <v>8.0954208674875296</v>
      </c>
      <c r="H19" s="178">
        <f>RES_hhdet_tesh!H19/RES_summary!H$19</f>
        <v>8.2783413183570769</v>
      </c>
      <c r="I19" s="178">
        <f>RES_hhdet_tesh!I19/RES_summary!I$19</f>
        <v>8.2175588905556367</v>
      </c>
      <c r="J19" s="178">
        <f>RES_hhdet_tesh!J19/RES_summary!J$19</f>
        <v>8.3307098210846959</v>
      </c>
      <c r="K19" s="178">
        <f>RES_hhdet_tesh!K19/RES_summary!K$19</f>
        <v>8.3276557350558296</v>
      </c>
      <c r="L19" s="178">
        <f>RES_hhdet_tesh!L19/RES_summary!L$19</f>
        <v>8.4163142640641428</v>
      </c>
      <c r="M19" s="178">
        <f>RES_hhdet_tesh!M19/RES_summary!M$19</f>
        <v>8.3582662922399091</v>
      </c>
      <c r="N19" s="178">
        <f>RES_hhdet_tesh!N19/RES_summary!N$19</f>
        <v>8.3627971493011497</v>
      </c>
      <c r="O19" s="178">
        <f>RES_hhdet_tesh!O19/RES_summary!O$19</f>
        <v>8.3979564357133967</v>
      </c>
      <c r="P19" s="178">
        <f>RES_hhdet_tesh!P19/RES_summary!P$19</f>
        <v>8.3603169949212273</v>
      </c>
      <c r="Q19" s="178">
        <f>RES_hhdet_tesh!Q19/RES_summary!Q$19</f>
        <v>8.3964685804662729</v>
      </c>
    </row>
    <row r="20" spans="1:17" ht="12" customHeight="1" x14ac:dyDescent="0.3">
      <c r="A20" s="23" t="s">
        <v>58</v>
      </c>
      <c r="B20" s="177">
        <f>RES_hhdet_tesh!B20/RES_summary!B$19</f>
        <v>5.7707475280996308</v>
      </c>
      <c r="C20" s="177">
        <f>RES_hhdet_tesh!C20/RES_summary!C$19</f>
        <v>5.6688919598764747</v>
      </c>
      <c r="D20" s="177">
        <f>RES_hhdet_tesh!D20/RES_summary!D$19</f>
        <v>6.3696518684800774</v>
      </c>
      <c r="E20" s="177">
        <f>RES_hhdet_tesh!E20/RES_summary!E$19</f>
        <v>7.4767963858798057</v>
      </c>
      <c r="F20" s="177">
        <f>RES_hhdet_tesh!F20/RES_summary!F$19</f>
        <v>7.6452026843935856</v>
      </c>
      <c r="G20" s="177">
        <f>RES_hhdet_tesh!G20/RES_summary!G$19</f>
        <v>7.6772207800038901</v>
      </c>
      <c r="H20" s="177">
        <f>RES_hhdet_tesh!H20/RES_summary!H$19</f>
        <v>7.7942728157930157</v>
      </c>
      <c r="I20" s="177">
        <f>RES_hhdet_tesh!I20/RES_summary!I$19</f>
        <v>7.6739724708175281</v>
      </c>
      <c r="J20" s="177">
        <f>RES_hhdet_tesh!J20/RES_summary!J$19</f>
        <v>7.8248430500118911</v>
      </c>
      <c r="K20" s="177">
        <f>RES_hhdet_tesh!K20/RES_summary!K$19</f>
        <v>7.805177098877671</v>
      </c>
      <c r="L20" s="177">
        <f>RES_hhdet_tesh!L20/RES_summary!L$19</f>
        <v>7.8437859867453605</v>
      </c>
      <c r="M20" s="177">
        <f>RES_hhdet_tesh!M20/RES_summary!M$19</f>
        <v>7.7852215289787328</v>
      </c>
      <c r="N20" s="177">
        <f>RES_hhdet_tesh!N20/RES_summary!N$19</f>
        <v>7.9233656078873675</v>
      </c>
      <c r="O20" s="177">
        <f>RES_hhdet_tesh!O20/RES_summary!O$19</f>
        <v>7.8741566857349223</v>
      </c>
      <c r="P20" s="177">
        <f>RES_hhdet_tesh!P20/RES_summary!P$19</f>
        <v>7.7882515596140891</v>
      </c>
      <c r="Q20" s="177">
        <f>RES_hhdet_tesh!Q20/RES_summary!Q$19</f>
        <v>7.7538130410767288</v>
      </c>
    </row>
    <row r="21" spans="1:17" ht="12" customHeight="1" x14ac:dyDescent="0.3">
      <c r="A21" s="23" t="s">
        <v>57</v>
      </c>
      <c r="B21" s="177">
        <f>RES_hhdet_tesh!B21/RES_summary!B$19</f>
        <v>6.0638006877548243</v>
      </c>
      <c r="C21" s="177">
        <f>RES_hhdet_tesh!C21/RES_summary!C$19</f>
        <v>5.9642023983075294</v>
      </c>
      <c r="D21" s="177">
        <f>RES_hhdet_tesh!D21/RES_summary!D$19</f>
        <v>6.1236903093556982</v>
      </c>
      <c r="E21" s="177">
        <f>RES_hhdet_tesh!E21/RES_summary!E$19</f>
        <v>6.9247107655743463</v>
      </c>
      <c r="F21" s="177">
        <f>RES_hhdet_tesh!F21/RES_summary!F$19</f>
        <v>7.1025224682734418</v>
      </c>
      <c r="G21" s="177">
        <f>RES_hhdet_tesh!G21/RES_summary!G$19</f>
        <v>7.3674350530374335</v>
      </c>
      <c r="H21" s="177">
        <f>RES_hhdet_tesh!H21/RES_summary!H$19</f>
        <v>7.4162386598750487</v>
      </c>
      <c r="I21" s="177">
        <f>RES_hhdet_tesh!I21/RES_summary!I$19</f>
        <v>7.7748830753579643</v>
      </c>
      <c r="J21" s="177">
        <f>RES_hhdet_tesh!J21/RES_summary!J$19</f>
        <v>7.5977770273612695</v>
      </c>
      <c r="K21" s="177">
        <f>RES_hhdet_tesh!K21/RES_summary!K$19</f>
        <v>7.7373047556890047</v>
      </c>
      <c r="L21" s="177">
        <f>RES_hhdet_tesh!L21/RES_summary!L$19</f>
        <v>7.496472116670545</v>
      </c>
      <c r="M21" s="177">
        <f>RES_hhdet_tesh!M21/RES_summary!M$19</f>
        <v>7.5316281058256482</v>
      </c>
      <c r="N21" s="177">
        <f>RES_hhdet_tesh!N21/RES_summary!N$19</f>
        <v>7.5664575134914838</v>
      </c>
      <c r="O21" s="177">
        <f>RES_hhdet_tesh!O21/RES_summary!O$19</f>
        <v>7.3873701774079388</v>
      </c>
      <c r="P21" s="177">
        <f>RES_hhdet_tesh!P21/RES_summary!P$19</f>
        <v>7.4701414430327251</v>
      </c>
      <c r="Q21" s="177">
        <f>RES_hhdet_tesh!Q21/RES_summary!Q$19</f>
        <v>7.3746891160561852</v>
      </c>
    </row>
    <row r="22" spans="1:17" ht="12" customHeight="1" x14ac:dyDescent="0.3">
      <c r="A22" s="29" t="s">
        <v>140</v>
      </c>
      <c r="B22" s="176">
        <f>RES_hhdet_tesh!B22/RES_summary!B$19</f>
        <v>6.9753608408974364</v>
      </c>
      <c r="C22" s="176">
        <f>RES_hhdet_tesh!C22/RES_summary!C$19</f>
        <v>7.1080925363052634</v>
      </c>
      <c r="D22" s="176">
        <f>RES_hhdet_tesh!D22/RES_summary!D$19</f>
        <v>7.2218432110297659</v>
      </c>
      <c r="E22" s="176">
        <f>RES_hhdet_tesh!E22/RES_summary!E$19</f>
        <v>8.3063945974329112</v>
      </c>
      <c r="F22" s="176">
        <f>RES_hhdet_tesh!F22/RES_summary!F$19</f>
        <v>8.4435204569469189</v>
      </c>
      <c r="G22" s="176">
        <f>RES_hhdet_tesh!G22/RES_summary!G$19</f>
        <v>8.508888802989313</v>
      </c>
      <c r="H22" s="176">
        <f>RES_hhdet_tesh!H22/RES_summary!H$19</f>
        <v>8.7830738765316898</v>
      </c>
      <c r="I22" s="176">
        <f>RES_hhdet_tesh!I22/RES_summary!I$19</f>
        <v>8.5880054990149652</v>
      </c>
      <c r="J22" s="176">
        <f>RES_hhdet_tesh!J22/RES_summary!J$19</f>
        <v>8.8145077452838798</v>
      </c>
      <c r="K22" s="176">
        <f>RES_hhdet_tesh!K22/RES_summary!K$19</f>
        <v>8.7786891692393478</v>
      </c>
      <c r="L22" s="176">
        <f>RES_hhdet_tesh!L22/RES_summary!L$19</f>
        <v>9.0081983823892848</v>
      </c>
      <c r="M22" s="176">
        <f>RES_hhdet_tesh!M22/RES_summary!M$19</f>
        <v>8.857927779780713</v>
      </c>
      <c r="N22" s="176">
        <f>RES_hhdet_tesh!N22/RES_summary!N$19</f>
        <v>8.7942204241525435</v>
      </c>
      <c r="O22" s="176">
        <f>RES_hhdet_tesh!O22/RES_summary!O$19</f>
        <v>8.9527053840014883</v>
      </c>
      <c r="P22" s="176">
        <f>RES_hhdet_tesh!P22/RES_summary!P$19</f>
        <v>8.911721988916824</v>
      </c>
      <c r="Q22" s="176">
        <f>RES_hhdet_tesh!Q22/RES_summary!Q$19</f>
        <v>9.0274707711777857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84">
        <f>RES_hhdet_tesh!B24/RES_summary!B$19</f>
        <v>76.129402649926917</v>
      </c>
      <c r="C24" s="184">
        <f>RES_hhdet_tesh!C24/RES_summary!C$19</f>
        <v>78.843008162660979</v>
      </c>
      <c r="D24" s="184">
        <f>RES_hhdet_tesh!D24/RES_summary!D$19</f>
        <v>79.387854372237726</v>
      </c>
      <c r="E24" s="184">
        <f>RES_hhdet_tesh!E24/RES_summary!E$19</f>
        <v>82.863804902002713</v>
      </c>
      <c r="F24" s="184">
        <f>RES_hhdet_tesh!F24/RES_summary!F$19</f>
        <v>86.675075839394836</v>
      </c>
      <c r="G24" s="184">
        <f>RES_hhdet_tesh!G24/RES_summary!G$19</f>
        <v>86.756916482598839</v>
      </c>
      <c r="H24" s="184">
        <f>RES_hhdet_tesh!H24/RES_summary!H$19</f>
        <v>87.43225973656314</v>
      </c>
      <c r="I24" s="184">
        <f>RES_hhdet_tesh!I24/RES_summary!I$19</f>
        <v>82.58093560633705</v>
      </c>
      <c r="J24" s="184">
        <f>RES_hhdet_tesh!J24/RES_summary!J$19</f>
        <v>83.702914319427336</v>
      </c>
      <c r="K24" s="184">
        <f>RES_hhdet_tesh!K24/RES_summary!K$19</f>
        <v>82.875677671567175</v>
      </c>
      <c r="L24" s="184">
        <f>RES_hhdet_tesh!L24/RES_summary!L$19</f>
        <v>84.670842670557533</v>
      </c>
      <c r="M24" s="184">
        <f>RES_hhdet_tesh!M24/RES_summary!M$19</f>
        <v>74.744349832639756</v>
      </c>
      <c r="N24" s="184">
        <f>RES_hhdet_tesh!N24/RES_summary!N$19</f>
        <v>76.069863461510067</v>
      </c>
      <c r="O24" s="184">
        <f>RES_hhdet_tesh!O24/RES_summary!O$19</f>
        <v>75.544594130776971</v>
      </c>
      <c r="P24" s="184">
        <f>RES_hhdet_tesh!P24/RES_summary!P$19</f>
        <v>66.856069946874101</v>
      </c>
      <c r="Q24" s="184">
        <f>RES_hhdet_tesh!Q24/RES_summary!Q$19</f>
        <v>69.443939729454343</v>
      </c>
    </row>
    <row r="25" spans="1:17" ht="12.9" customHeight="1" x14ac:dyDescent="0.3">
      <c r="A25" s="158" t="s">
        <v>65</v>
      </c>
      <c r="B25" s="178">
        <f>RES_hhdet_tesh!B25/RES_summary!B$19</f>
        <v>51.788184959446028</v>
      </c>
      <c r="C25" s="178">
        <f>RES_hhdet_tesh!C25/RES_summary!C$19</f>
        <v>53.957488045899041</v>
      </c>
      <c r="D25" s="178">
        <f>RES_hhdet_tesh!D25/RES_summary!D$19</f>
        <v>54.212061897106487</v>
      </c>
      <c r="E25" s="178">
        <f>RES_hhdet_tesh!E25/RES_summary!E$19</f>
        <v>57.083465537489516</v>
      </c>
      <c r="F25" s="178">
        <f>RES_hhdet_tesh!F25/RES_summary!F$19</f>
        <v>60.228674101167158</v>
      </c>
      <c r="G25" s="178">
        <f>RES_hhdet_tesh!G25/RES_summary!G$19</f>
        <v>60.322507522228193</v>
      </c>
      <c r="H25" s="178">
        <f>RES_hhdet_tesh!H25/RES_summary!H$19</f>
        <v>60.492508841662847</v>
      </c>
      <c r="I25" s="178">
        <f>RES_hhdet_tesh!I25/RES_summary!I$19</f>
        <v>55.72827072311415</v>
      </c>
      <c r="J25" s="178">
        <f>RES_hhdet_tesh!J25/RES_summary!J$19</f>
        <v>56.893060975658464</v>
      </c>
      <c r="K25" s="178">
        <f>RES_hhdet_tesh!K25/RES_summary!K$19</f>
        <v>56.226472098740011</v>
      </c>
      <c r="L25" s="178">
        <f>RES_hhdet_tesh!L25/RES_summary!L$19</f>
        <v>56.988934251705928</v>
      </c>
      <c r="M25" s="178">
        <f>RES_hhdet_tesh!M25/RES_summary!M$19</f>
        <v>47.350096104482255</v>
      </c>
      <c r="N25" s="178">
        <f>RES_hhdet_tesh!N25/RES_summary!N$19</f>
        <v>48.454999063493595</v>
      </c>
      <c r="O25" s="178">
        <f>RES_hhdet_tesh!O25/RES_summary!O$19</f>
        <v>47.986260657380313</v>
      </c>
      <c r="P25" s="178">
        <f>RES_hhdet_tesh!P25/RES_summary!P$19</f>
        <v>39.993663309339965</v>
      </c>
      <c r="Q25" s="178">
        <f>RES_hhdet_tesh!Q25/RES_summary!Q$19</f>
        <v>42.430246376562359</v>
      </c>
    </row>
    <row r="26" spans="1:17" ht="12" customHeight="1" x14ac:dyDescent="0.3">
      <c r="A26" s="23" t="s">
        <v>84</v>
      </c>
      <c r="B26" s="177">
        <f>RES_hhdet_tesh!B26/RES_summary!B$19</f>
        <v>50.464708672657032</v>
      </c>
      <c r="C26" s="177">
        <f>RES_hhdet_tesh!C26/RES_summary!C$19</f>
        <v>52.282560842935169</v>
      </c>
      <c r="D26" s="177">
        <f>RES_hhdet_tesh!D26/RES_summary!D$19</f>
        <v>52.678909553733234</v>
      </c>
      <c r="E26" s="177">
        <f>RES_hhdet_tesh!E26/RES_summary!E$19</f>
        <v>55.370976638548029</v>
      </c>
      <c r="F26" s="177">
        <f>RES_hhdet_tesh!F26/RES_summary!F$19</f>
        <v>58.360788404225232</v>
      </c>
      <c r="G26" s="177">
        <f>RES_hhdet_tesh!G26/RES_summary!G$19</f>
        <v>58.587767606046334</v>
      </c>
      <c r="H26" s="177">
        <f>RES_hhdet_tesh!H26/RES_summary!H$19</f>
        <v>58.55743043592981</v>
      </c>
      <c r="I26" s="177">
        <f>RES_hhdet_tesh!I26/RES_summary!I$19</f>
        <v>54.184861299257854</v>
      </c>
      <c r="J26" s="177">
        <f>RES_hhdet_tesh!J26/RES_summary!J$19</f>
        <v>55.47238491438452</v>
      </c>
      <c r="K26" s="177">
        <f>RES_hhdet_tesh!K26/RES_summary!K$19</f>
        <v>55.195783728623852</v>
      </c>
      <c r="L26" s="177">
        <f>RES_hhdet_tesh!L26/RES_summary!L$19</f>
        <v>55.324528915043523</v>
      </c>
      <c r="M26" s="177">
        <f>RES_hhdet_tesh!M26/RES_summary!M$19</f>
        <v>45.934239001811925</v>
      </c>
      <c r="N26" s="177">
        <f>RES_hhdet_tesh!N26/RES_summary!N$19</f>
        <v>47.020556793595709</v>
      </c>
      <c r="O26" s="177">
        <f>RES_hhdet_tesh!O26/RES_summary!O$19</f>
        <v>46.807891195539099</v>
      </c>
      <c r="P26" s="177">
        <f>RES_hhdet_tesh!P26/RES_summary!P$19</f>
        <v>38.979497648325307</v>
      </c>
      <c r="Q26" s="177">
        <f>RES_hhdet_tesh!Q26/RES_summary!Q$19</f>
        <v>41.277647508586078</v>
      </c>
    </row>
    <row r="27" spans="1:17" ht="12" customHeight="1" x14ac:dyDescent="0.3">
      <c r="A27" s="23" t="s">
        <v>60</v>
      </c>
      <c r="B27" s="177">
        <f>RES_hhdet_tesh!B27/RES_summary!B$19</f>
        <v>1.3234762867889884</v>
      </c>
      <c r="C27" s="177">
        <f>RES_hhdet_tesh!C27/RES_summary!C$19</f>
        <v>1.674927202963868</v>
      </c>
      <c r="D27" s="177">
        <f>RES_hhdet_tesh!D27/RES_summary!D$19</f>
        <v>1.533152343373255</v>
      </c>
      <c r="E27" s="177">
        <f>RES_hhdet_tesh!E27/RES_summary!E$19</f>
        <v>1.7124888989414875</v>
      </c>
      <c r="F27" s="177">
        <f>RES_hhdet_tesh!F27/RES_summary!F$19</f>
        <v>1.8678856969419331</v>
      </c>
      <c r="G27" s="177">
        <f>RES_hhdet_tesh!G27/RES_summary!G$19</f>
        <v>1.7347399161818575</v>
      </c>
      <c r="H27" s="177">
        <f>RES_hhdet_tesh!H27/RES_summary!H$19</f>
        <v>1.9350784057330366</v>
      </c>
      <c r="I27" s="177">
        <f>RES_hhdet_tesh!I27/RES_summary!I$19</f>
        <v>1.5434094238562936</v>
      </c>
      <c r="J27" s="177">
        <f>RES_hhdet_tesh!J27/RES_summary!J$19</f>
        <v>1.4206760612739417</v>
      </c>
      <c r="K27" s="177">
        <f>RES_hhdet_tesh!K27/RES_summary!K$19</f>
        <v>1.0306883701161667</v>
      </c>
      <c r="L27" s="177">
        <f>RES_hhdet_tesh!L27/RES_summary!L$19</f>
        <v>1.6644053366624099</v>
      </c>
      <c r="M27" s="177">
        <f>RES_hhdet_tesh!M27/RES_summary!M$19</f>
        <v>1.4158571026703308</v>
      </c>
      <c r="N27" s="177">
        <f>RES_hhdet_tesh!N27/RES_summary!N$19</f>
        <v>1.4344422698978874</v>
      </c>
      <c r="O27" s="177">
        <f>RES_hhdet_tesh!O27/RES_summary!O$19</f>
        <v>1.1783694618412119</v>
      </c>
      <c r="P27" s="177">
        <f>RES_hhdet_tesh!P27/RES_summary!P$19</f>
        <v>1.0141656610146579</v>
      </c>
      <c r="Q27" s="177">
        <f>RES_hhdet_tesh!Q27/RES_summary!Q$19</f>
        <v>1.1525988679762831</v>
      </c>
    </row>
    <row r="28" spans="1:17" ht="12.9" customHeight="1" x14ac:dyDescent="0.3">
      <c r="A28" s="158" t="s">
        <v>112</v>
      </c>
      <c r="B28" s="178">
        <f>RES_hhdet_tesh!B28/RES_summary!B$19</f>
        <v>1.3807634033907319</v>
      </c>
      <c r="C28" s="178">
        <f>RES_hhdet_tesh!C28/RES_summary!C$19</f>
        <v>1.4450545710456162</v>
      </c>
      <c r="D28" s="178">
        <f>RES_hhdet_tesh!D28/RES_summary!D$19</f>
        <v>1.5464622402474741</v>
      </c>
      <c r="E28" s="178">
        <f>RES_hhdet_tesh!E28/RES_summary!E$19</f>
        <v>1.632741384038688</v>
      </c>
      <c r="F28" s="178">
        <f>RES_hhdet_tesh!F28/RES_summary!F$19</f>
        <v>1.7699741957682809</v>
      </c>
      <c r="G28" s="178">
        <f>RES_hhdet_tesh!G28/RES_summary!G$19</f>
        <v>1.8905946087907126</v>
      </c>
      <c r="H28" s="178">
        <f>RES_hhdet_tesh!H28/RES_summary!H$19</f>
        <v>2.072223659539528</v>
      </c>
      <c r="I28" s="178">
        <f>RES_hhdet_tesh!I28/RES_summary!I$19</f>
        <v>2.174788864211167</v>
      </c>
      <c r="J28" s="178">
        <f>RES_hhdet_tesh!J28/RES_summary!J$19</f>
        <v>2.3150043208581206</v>
      </c>
      <c r="K28" s="178">
        <f>RES_hhdet_tesh!K28/RES_summary!K$19</f>
        <v>2.5273422708218916</v>
      </c>
      <c r="L28" s="178">
        <f>RES_hhdet_tesh!L28/RES_summary!L$19</f>
        <v>2.6328962037568662</v>
      </c>
      <c r="M28" s="178">
        <f>RES_hhdet_tesh!M28/RES_summary!M$19</f>
        <v>2.9462099184431638</v>
      </c>
      <c r="N28" s="178">
        <f>RES_hhdet_tesh!N28/RES_summary!N$19</f>
        <v>3.2456246150630106</v>
      </c>
      <c r="O28" s="178">
        <f>RES_hhdet_tesh!O28/RES_summary!O$19</f>
        <v>3.3278399241349574</v>
      </c>
      <c r="P28" s="178">
        <f>RES_hhdet_tesh!P28/RES_summary!P$19</f>
        <v>3.4056662179527342</v>
      </c>
      <c r="Q28" s="178">
        <f>RES_hhdet_tesh!Q28/RES_summary!Q$19</f>
        <v>3.387823757132757</v>
      </c>
    </row>
    <row r="29" spans="1:17" ht="12" customHeight="1" x14ac:dyDescent="0.3">
      <c r="A29" s="23" t="s">
        <v>60</v>
      </c>
      <c r="B29" s="177">
        <f>RES_hhdet_tesh!B29/RES_summary!B$19</f>
        <v>1.3807634033907319</v>
      </c>
      <c r="C29" s="177">
        <f>RES_hhdet_tesh!C29/RES_summary!C$19</f>
        <v>1.4450545710456162</v>
      </c>
      <c r="D29" s="177">
        <f>RES_hhdet_tesh!D29/RES_summary!D$19</f>
        <v>1.5464622402474741</v>
      </c>
      <c r="E29" s="177">
        <f>RES_hhdet_tesh!E29/RES_summary!E$19</f>
        <v>1.632741384038688</v>
      </c>
      <c r="F29" s="177">
        <f>RES_hhdet_tesh!F29/RES_summary!F$19</f>
        <v>1.7699741957682809</v>
      </c>
      <c r="G29" s="177">
        <f>RES_hhdet_tesh!G29/RES_summary!G$19</f>
        <v>1.8905946087907126</v>
      </c>
      <c r="H29" s="177">
        <f>RES_hhdet_tesh!H29/RES_summary!H$19</f>
        <v>2.072223659539528</v>
      </c>
      <c r="I29" s="177">
        <f>RES_hhdet_tesh!I29/RES_summary!I$19</f>
        <v>2.174788864211167</v>
      </c>
      <c r="J29" s="177">
        <f>RES_hhdet_tesh!J29/RES_summary!J$19</f>
        <v>2.3150043208581206</v>
      </c>
      <c r="K29" s="177">
        <f>RES_hhdet_tesh!K29/RES_summary!K$19</f>
        <v>2.5273422708218916</v>
      </c>
      <c r="L29" s="177">
        <f>RES_hhdet_tesh!L29/RES_summary!L$19</f>
        <v>2.6328962037568662</v>
      </c>
      <c r="M29" s="177">
        <f>RES_hhdet_tesh!M29/RES_summary!M$19</f>
        <v>2.9462099184431638</v>
      </c>
      <c r="N29" s="177">
        <f>RES_hhdet_tesh!N29/RES_summary!N$19</f>
        <v>3.2456246150630106</v>
      </c>
      <c r="O29" s="177">
        <f>RES_hhdet_tesh!O29/RES_summary!O$19</f>
        <v>3.3278399241349574</v>
      </c>
      <c r="P29" s="177">
        <f>RES_hhdet_tesh!P29/RES_summary!P$19</f>
        <v>3.4056662179527342</v>
      </c>
      <c r="Q29" s="177">
        <f>RES_hhdet_tesh!Q29/RES_summary!Q$19</f>
        <v>3.387823757132757</v>
      </c>
    </row>
    <row r="30" spans="1:17" ht="12" customHeight="1" x14ac:dyDescent="0.3">
      <c r="A30" s="158" t="s">
        <v>63</v>
      </c>
      <c r="B30" s="178">
        <f>RES_hhdet_tesh!B30/RES_summary!B$19</f>
        <v>14.997773847399646</v>
      </c>
      <c r="C30" s="178">
        <f>RES_hhdet_tesh!C30/RES_summary!C$19</f>
        <v>15.228765503736193</v>
      </c>
      <c r="D30" s="178">
        <f>RES_hhdet_tesh!D30/RES_summary!D$19</f>
        <v>15.307470871296381</v>
      </c>
      <c r="E30" s="178">
        <f>RES_hhdet_tesh!E30/RES_summary!E$19</f>
        <v>15.571871342702012</v>
      </c>
      <c r="F30" s="178">
        <f>RES_hhdet_tesh!F30/RES_summary!F$19</f>
        <v>15.695298388964314</v>
      </c>
      <c r="G30" s="178">
        <f>RES_hhdet_tesh!G30/RES_summary!G$19</f>
        <v>15.612709221516955</v>
      </c>
      <c r="H30" s="178">
        <f>RES_hhdet_tesh!H30/RES_summary!H$19</f>
        <v>15.753108953171727</v>
      </c>
      <c r="I30" s="178">
        <f>RES_hhdet_tesh!I30/RES_summary!I$19</f>
        <v>15.675418925989336</v>
      </c>
      <c r="J30" s="178">
        <f>RES_hhdet_tesh!J30/RES_summary!J$19</f>
        <v>15.662512040125028</v>
      </c>
      <c r="K30" s="178">
        <f>RES_hhdet_tesh!K30/RES_summary!K$19</f>
        <v>15.38115986856549</v>
      </c>
      <c r="L30" s="178">
        <f>RES_hhdet_tesh!L30/RES_summary!L$19</f>
        <v>15.476185299512265</v>
      </c>
      <c r="M30" s="178">
        <f>RES_hhdet_tesh!M30/RES_summary!M$19</f>
        <v>15.249623645712473</v>
      </c>
      <c r="N30" s="178">
        <f>RES_hhdet_tesh!N30/RES_summary!N$19</f>
        <v>15.418769471905312</v>
      </c>
      <c r="O30" s="178">
        <f>RES_hhdet_tesh!O30/RES_summary!O$19</f>
        <v>15.41832228729346</v>
      </c>
      <c r="P30" s="178">
        <f>RES_hhdet_tesh!P30/RES_summary!P$19</f>
        <v>14.990583322449689</v>
      </c>
      <c r="Q30" s="178">
        <f>RES_hhdet_tesh!Q30/RES_summary!Q$19</f>
        <v>14.911028571602122</v>
      </c>
    </row>
    <row r="31" spans="1:17" ht="12" customHeight="1" x14ac:dyDescent="0.3">
      <c r="A31" s="167" t="s">
        <v>169</v>
      </c>
      <c r="B31" s="183">
        <f>RES_hhdet_tesh!B31/RES_summary!B$19</f>
        <v>14.520699781368531</v>
      </c>
      <c r="C31" s="183">
        <f>RES_hhdet_tesh!C31/RES_summary!C$19</f>
        <v>14.717101733385462</v>
      </c>
      <c r="D31" s="183">
        <f>RES_hhdet_tesh!D31/RES_summary!D$19</f>
        <v>14.842737774962627</v>
      </c>
      <c r="E31" s="183">
        <f>RES_hhdet_tesh!E31/RES_summary!E$19</f>
        <v>14.978722292617039</v>
      </c>
      <c r="F31" s="183">
        <f>RES_hhdet_tesh!F31/RES_summary!F$19</f>
        <v>15.059137803862292</v>
      </c>
      <c r="G31" s="183">
        <f>RES_hhdet_tesh!G31/RES_summary!G$19</f>
        <v>15.050283696011576</v>
      </c>
      <c r="H31" s="183">
        <f>RES_hhdet_tesh!H31/RES_summary!H$19</f>
        <v>15.05964692093367</v>
      </c>
      <c r="I31" s="183">
        <f>RES_hhdet_tesh!I31/RES_summary!I$19</f>
        <v>15.080167298342134</v>
      </c>
      <c r="J31" s="183">
        <f>RES_hhdet_tesh!J31/RES_summary!J$19</f>
        <v>14.985626708963077</v>
      </c>
      <c r="K31" s="183">
        <f>RES_hhdet_tesh!K31/RES_summary!K$19</f>
        <v>14.893313511161089</v>
      </c>
      <c r="L31" s="183">
        <f>RES_hhdet_tesh!L31/RES_summary!L$19</f>
        <v>14.743532134866784</v>
      </c>
      <c r="M31" s="183">
        <f>RES_hhdet_tesh!M31/RES_summary!M$19</f>
        <v>14.655305424686496</v>
      </c>
      <c r="N31" s="183">
        <f>RES_hhdet_tesh!N31/RES_summary!N$19</f>
        <v>14.66698795548767</v>
      </c>
      <c r="O31" s="183">
        <f>RES_hhdet_tesh!O31/RES_summary!O$19</f>
        <v>14.565404543885908</v>
      </c>
      <c r="P31" s="183">
        <f>RES_hhdet_tesh!P31/RES_summary!P$19</f>
        <v>14.324679244747907</v>
      </c>
      <c r="Q31" s="183">
        <f>RES_hhdet_tesh!Q31/RES_summary!Q$19</f>
        <v>14.180311081156358</v>
      </c>
    </row>
    <row r="32" spans="1:17" ht="12" customHeight="1" x14ac:dyDescent="0.3">
      <c r="A32" s="167" t="s">
        <v>168</v>
      </c>
      <c r="B32" s="183">
        <f>RES_hhdet_tesh!B32/RES_summary!B$19</f>
        <v>15.709846054086988</v>
      </c>
      <c r="C32" s="183">
        <f>RES_hhdet_tesh!C32/RES_summary!C$19</f>
        <v>15.455623772680354</v>
      </c>
      <c r="D32" s="183">
        <f>RES_hhdet_tesh!D32/RES_summary!D$19</f>
        <v>15.656800185266111</v>
      </c>
      <c r="E32" s="183">
        <f>RES_hhdet_tesh!E32/RES_summary!E$19</f>
        <v>15.969524120047096</v>
      </c>
      <c r="F32" s="183">
        <f>RES_hhdet_tesh!F32/RES_summary!F$19</f>
        <v>16.139051740346325</v>
      </c>
      <c r="G32" s="183">
        <f>RES_hhdet_tesh!G32/RES_summary!G$19</f>
        <v>16.067265647362163</v>
      </c>
      <c r="H32" s="183">
        <f>RES_hhdet_tesh!H32/RES_summary!H$19</f>
        <v>15.777623288048305</v>
      </c>
      <c r="I32" s="183">
        <f>RES_hhdet_tesh!I32/RES_summary!I$19</f>
        <v>15.886959772226337</v>
      </c>
      <c r="J32" s="183">
        <f>RES_hhdet_tesh!J32/RES_summary!J$19</f>
        <v>15.545494724043879</v>
      </c>
      <c r="K32" s="183">
        <f>RES_hhdet_tesh!K32/RES_summary!K$19</f>
        <v>15.4579518842562</v>
      </c>
      <c r="L32" s="183">
        <f>RES_hhdet_tesh!L32/RES_summary!L$19</f>
        <v>15.067498852319412</v>
      </c>
      <c r="M32" s="183">
        <f>RES_hhdet_tesh!M32/RES_summary!M$19</f>
        <v>14.855522789668992</v>
      </c>
      <c r="N32" s="183">
        <f>RES_hhdet_tesh!N32/RES_summary!N$19</f>
        <v>14.751876917954823</v>
      </c>
      <c r="O32" s="183">
        <f>RES_hhdet_tesh!O32/RES_summary!O$19</f>
        <v>14.633702889390676</v>
      </c>
      <c r="P32" s="183">
        <f>RES_hhdet_tesh!P32/RES_summary!P$19</f>
        <v>14.444356205641492</v>
      </c>
      <c r="Q32" s="183">
        <f>RES_hhdet_tesh!Q32/RES_summary!Q$19</f>
        <v>14.266851930247729</v>
      </c>
    </row>
    <row r="33" spans="1:17" ht="12" customHeight="1" x14ac:dyDescent="0.3">
      <c r="A33" s="166" t="s">
        <v>57</v>
      </c>
      <c r="B33" s="182">
        <f>RES_hhdet_tesh!B33/RES_summary!B$19</f>
        <v>4.4477832691566626</v>
      </c>
      <c r="C33" s="182">
        <f>RES_hhdet_tesh!C33/RES_summary!C$19</f>
        <v>4.5438030923446027</v>
      </c>
      <c r="D33" s="182">
        <f>RES_hhdet_tesh!D33/RES_summary!D$19</f>
        <v>4.7085705845231756</v>
      </c>
      <c r="E33" s="182">
        <f>RES_hhdet_tesh!E33/RES_summary!E$19</f>
        <v>4.875682961919388</v>
      </c>
      <c r="F33" s="182">
        <f>RES_hhdet_tesh!F33/RES_summary!F$19</f>
        <v>5.0095871487105086</v>
      </c>
      <c r="G33" s="182">
        <f>RES_hhdet_tesh!G33/RES_summary!G$19</f>
        <v>5.6240363705657801</v>
      </c>
      <c r="H33" s="182">
        <f>RES_hhdet_tesh!H33/RES_summary!H$19</f>
        <v>5.5546302762693625</v>
      </c>
      <c r="I33" s="182">
        <f>RES_hhdet_tesh!I33/RES_summary!I$19</f>
        <v>5.5782331402513377</v>
      </c>
      <c r="J33" s="182">
        <f>RES_hhdet_tesh!J33/RES_summary!J$19</f>
        <v>5.7396560539911006</v>
      </c>
      <c r="K33" s="182">
        <f>RES_hhdet_tesh!K33/RES_summary!K$19</f>
        <v>5.8352904793321114</v>
      </c>
      <c r="L33" s="182">
        <f>RES_hhdet_tesh!L33/RES_summary!L$19</f>
        <v>5.6470256714934361</v>
      </c>
      <c r="M33" s="182">
        <f>RES_hhdet_tesh!M33/RES_summary!M$19</f>
        <v>5.6572454914096149</v>
      </c>
      <c r="N33" s="182">
        <f>RES_hhdet_tesh!N33/RES_summary!N$19</f>
        <v>5.5961666758870932</v>
      </c>
      <c r="O33" s="182">
        <f>RES_hhdet_tesh!O33/RES_summary!O$19</f>
        <v>5.5331566751242161</v>
      </c>
      <c r="P33" s="182">
        <f>RES_hhdet_tesh!P33/RES_summary!P$19</f>
        <v>5.4181499591909823</v>
      </c>
      <c r="Q33" s="182">
        <f>RES_hhdet_tesh!Q33/RES_summary!Q$19</f>
        <v>5.3383123762896449</v>
      </c>
    </row>
    <row r="34" spans="1:17" ht="12" customHeight="1" x14ac:dyDescent="0.3">
      <c r="A34" s="147" t="s">
        <v>59</v>
      </c>
      <c r="B34" s="181">
        <f>RES_hhdet_tesh!B34/RES_summary!B$19</f>
        <v>11.262062784930324</v>
      </c>
      <c r="C34" s="181">
        <f>RES_hhdet_tesh!C34/RES_summary!C$19</f>
        <v>10.911820680335753</v>
      </c>
      <c r="D34" s="181">
        <f>RES_hhdet_tesh!D34/RES_summary!D$19</f>
        <v>10.948229600742932</v>
      </c>
      <c r="E34" s="181">
        <f>RES_hhdet_tesh!E34/RES_summary!E$19</f>
        <v>11.093841158127706</v>
      </c>
      <c r="F34" s="181">
        <f>RES_hhdet_tesh!F34/RES_summary!F$19</f>
        <v>11.129464591635815</v>
      </c>
      <c r="G34" s="181">
        <f>RES_hhdet_tesh!G34/RES_summary!G$19</f>
        <v>10.443229276796385</v>
      </c>
      <c r="H34" s="181">
        <f>RES_hhdet_tesh!H34/RES_summary!H$19</f>
        <v>10.222993011778939</v>
      </c>
      <c r="I34" s="181">
        <f>RES_hhdet_tesh!I34/RES_summary!I$19</f>
        <v>10.308726631974999</v>
      </c>
      <c r="J34" s="181">
        <f>RES_hhdet_tesh!J34/RES_summary!J$19</f>
        <v>9.8058386700527755</v>
      </c>
      <c r="K34" s="181">
        <f>RES_hhdet_tesh!K34/RES_summary!K$19</f>
        <v>9.6226614049240879</v>
      </c>
      <c r="L34" s="181">
        <f>RES_hhdet_tesh!L34/RES_summary!L$19</f>
        <v>9.4204731808259794</v>
      </c>
      <c r="M34" s="181">
        <f>RES_hhdet_tesh!M34/RES_summary!M$19</f>
        <v>9.1982772982593772</v>
      </c>
      <c r="N34" s="181">
        <f>RES_hhdet_tesh!N34/RES_summary!N$19</f>
        <v>9.1557102420677303</v>
      </c>
      <c r="O34" s="181">
        <f>RES_hhdet_tesh!O34/RES_summary!O$19</f>
        <v>9.1005462142664619</v>
      </c>
      <c r="P34" s="181">
        <f>RES_hhdet_tesh!P34/RES_summary!P$19</f>
        <v>9.02620624645051</v>
      </c>
      <c r="Q34" s="181">
        <f>RES_hhdet_tesh!Q34/RES_summary!Q$19</f>
        <v>8.9285395539580819</v>
      </c>
    </row>
    <row r="35" spans="1:17" ht="12" customHeight="1" x14ac:dyDescent="0.3">
      <c r="A35" s="163" t="s">
        <v>142</v>
      </c>
      <c r="B35" s="180">
        <f>RES_hhdet_tesh!B35/RES_summary!B$19</f>
        <v>16.325868142665822</v>
      </c>
      <c r="C35" s="180">
        <f>RES_hhdet_tesh!C35/RES_summary!C$19</f>
        <v>16.709888590986186</v>
      </c>
      <c r="D35" s="180">
        <f>RES_hhdet_tesh!D35/RES_summary!D$19</f>
        <v>16.633241034698891</v>
      </c>
      <c r="E35" s="180">
        <f>RES_hhdet_tesh!E35/RES_summary!E$19</f>
        <v>17.285368729162563</v>
      </c>
      <c r="F35" s="180">
        <f>RES_hhdet_tesh!F35/RES_summary!F$19</f>
        <v>17.446747004363925</v>
      </c>
      <c r="G35" s="180">
        <f>RES_hhdet_tesh!G35/RES_summary!G$19</f>
        <v>17.103737351730661</v>
      </c>
      <c r="H35" s="180">
        <f>RES_hhdet_tesh!H35/RES_summary!H$19</f>
        <v>17.767631974919777</v>
      </c>
      <c r="I35" s="180">
        <f>RES_hhdet_tesh!I35/RES_summary!I$19</f>
        <v>17.380701891678935</v>
      </c>
      <c r="J35" s="180">
        <f>RES_hhdet_tesh!J35/RES_summary!J$19</f>
        <v>17.670543607398759</v>
      </c>
      <c r="K35" s="180">
        <f>RES_hhdet_tesh!K35/RES_summary!K$19</f>
        <v>16.662029063506736</v>
      </c>
      <c r="L35" s="180">
        <f>RES_hhdet_tesh!L35/RES_summary!L$19</f>
        <v>18.050882314374981</v>
      </c>
      <c r="M35" s="180">
        <f>RES_hhdet_tesh!M35/RES_summary!M$19</f>
        <v>17.115196921694242</v>
      </c>
      <c r="N35" s="180">
        <f>RES_hhdet_tesh!N35/RES_summary!N$19</f>
        <v>18.058540015495232</v>
      </c>
      <c r="O35" s="180">
        <f>RES_hhdet_tesh!O35/RES_summary!O$19</f>
        <v>18.509714122895627</v>
      </c>
      <c r="P35" s="180">
        <f>RES_hhdet_tesh!P35/RES_summary!P$19</f>
        <v>17.323778778080154</v>
      </c>
      <c r="Q35" s="180">
        <f>RES_hhdet_tesh!Q35/RES_summary!Q$19</f>
        <v>17.468303017368036</v>
      </c>
    </row>
    <row r="36" spans="1:17" ht="12" customHeight="1" x14ac:dyDescent="0.3">
      <c r="A36" s="161" t="s">
        <v>141</v>
      </c>
      <c r="B36" s="179">
        <f>RES_hhdet_tesh!B36/RES_summary!B$19</f>
        <v>21.594327118893503</v>
      </c>
      <c r="C36" s="179">
        <f>RES_hhdet_tesh!C36/RES_summary!C$19</f>
        <v>20.947715328735658</v>
      </c>
      <c r="D36" s="179">
        <f>RES_hhdet_tesh!D36/RES_summary!D$19</f>
        <v>19.918733912756515</v>
      </c>
      <c r="E36" s="179">
        <f>RES_hhdet_tesh!E36/RES_summary!E$19</f>
        <v>19.8676838496431</v>
      </c>
      <c r="F36" s="179">
        <f>RES_hhdet_tesh!F36/RES_summary!F$19</f>
        <v>19.515974707108761</v>
      </c>
      <c r="G36" s="179">
        <f>RES_hhdet_tesh!G36/RES_summary!G$19</f>
        <v>19.027360499814364</v>
      </c>
      <c r="H36" s="179">
        <f>RES_hhdet_tesh!H36/RES_summary!H$19</f>
        <v>19.017117538883966</v>
      </c>
      <c r="I36" s="179">
        <f>RES_hhdet_tesh!I36/RES_summary!I$19</f>
        <v>18.331612323172415</v>
      </c>
      <c r="J36" s="179">
        <f>RES_hhdet_tesh!J36/RES_summary!J$19</f>
        <v>18.333898018088366</v>
      </c>
      <c r="K36" s="179">
        <f>RES_hhdet_tesh!K36/RES_summary!K$19</f>
        <v>17.830699931567946</v>
      </c>
      <c r="L36" s="179">
        <f>RES_hhdet_tesh!L36/RES_summary!L$19</f>
        <v>16.398755113165851</v>
      </c>
      <c r="M36" s="179">
        <f>RES_hhdet_tesh!M36/RES_summary!M$19</f>
        <v>16.653682162247055</v>
      </c>
      <c r="N36" s="179">
        <f>RES_hhdet_tesh!N36/RES_summary!N$19</f>
        <v>16.275625973933085</v>
      </c>
      <c r="O36" s="179">
        <f>RES_hhdet_tesh!O36/RES_summary!O$19</f>
        <v>16.584001097557522</v>
      </c>
      <c r="P36" s="179">
        <f>RES_hhdet_tesh!P36/RES_summary!P$19</f>
        <v>16.1278378767169</v>
      </c>
      <c r="Q36" s="179">
        <f>RES_hhdet_tesh!Q36/RES_summary!Q$19</f>
        <v>16.154711256199072</v>
      </c>
    </row>
    <row r="37" spans="1:17" ht="12" customHeight="1" x14ac:dyDescent="0.3">
      <c r="A37" s="148" t="s">
        <v>60</v>
      </c>
      <c r="B37" s="177">
        <f>RES_hhdet_tesh!B37/RES_summary!B$19</f>
        <v>6.5579998842105276</v>
      </c>
      <c r="C37" s="177">
        <f>RES_hhdet_tesh!C37/RES_summary!C$19</f>
        <v>7.1352518870373833</v>
      </c>
      <c r="D37" s="177">
        <f>RES_hhdet_tesh!D37/RES_summary!D$19</f>
        <v>7.0162690278744764</v>
      </c>
      <c r="E37" s="177">
        <f>RES_hhdet_tesh!E37/RES_summary!E$19</f>
        <v>7.7115493441420311</v>
      </c>
      <c r="F37" s="177">
        <f>RES_hhdet_tesh!F37/RES_summary!F$19</f>
        <v>7.8832934609105214</v>
      </c>
      <c r="G37" s="177">
        <f>RES_hhdet_tesh!G37/RES_summary!G$19</f>
        <v>8.713640484473606</v>
      </c>
      <c r="H37" s="177">
        <f>RES_hhdet_tesh!H37/RES_summary!H$19</f>
        <v>9.1136908029056407</v>
      </c>
      <c r="I37" s="177">
        <f>RES_hhdet_tesh!I37/RES_summary!I$19</f>
        <v>8.1349028137017925</v>
      </c>
      <c r="J37" s="177">
        <f>RES_hhdet_tesh!J37/RES_summary!J$19</f>
        <v>8.9594062242781281</v>
      </c>
      <c r="K37" s="177">
        <f>RES_hhdet_tesh!K37/RES_summary!K$19</f>
        <v>8.9933865496601904</v>
      </c>
      <c r="L37" s="177">
        <f>RES_hhdet_tesh!L37/RES_summary!L$19</f>
        <v>7.5428990422478641</v>
      </c>
      <c r="M37" s="177">
        <f>RES_hhdet_tesh!M37/RES_summary!M$19</f>
        <v>8.1980164996754823</v>
      </c>
      <c r="N37" s="177">
        <f>RES_hhdet_tesh!N37/RES_summary!N$19</f>
        <v>7.7290456438014861</v>
      </c>
      <c r="O37" s="177">
        <f>RES_hhdet_tesh!O37/RES_summary!O$19</f>
        <v>8.0577435187868414</v>
      </c>
      <c r="P37" s="177">
        <f>RES_hhdet_tesh!P37/RES_summary!P$19</f>
        <v>7.4625817415771847</v>
      </c>
      <c r="Q37" s="177">
        <f>RES_hhdet_tesh!Q37/RES_summary!Q$19</f>
        <v>7.4273959384030963</v>
      </c>
    </row>
    <row r="38" spans="1:17" ht="12" customHeight="1" x14ac:dyDescent="0.3">
      <c r="A38" s="148" t="s">
        <v>59</v>
      </c>
      <c r="B38" s="177">
        <f>RES_hhdet_tesh!B38/RES_summary!B$19</f>
        <v>15.03632723468297</v>
      </c>
      <c r="C38" s="177">
        <f>RES_hhdet_tesh!C38/RES_summary!C$19</f>
        <v>13.812463441698275</v>
      </c>
      <c r="D38" s="177">
        <f>RES_hhdet_tesh!D38/RES_summary!D$19</f>
        <v>12.902464884882042</v>
      </c>
      <c r="E38" s="177">
        <f>RES_hhdet_tesh!E38/RES_summary!E$19</f>
        <v>12.15613450550107</v>
      </c>
      <c r="F38" s="177">
        <f>RES_hhdet_tesh!F38/RES_summary!F$19</f>
        <v>11.632681246198239</v>
      </c>
      <c r="G38" s="177">
        <f>RES_hhdet_tesh!G38/RES_summary!G$19</f>
        <v>10.313720015340762</v>
      </c>
      <c r="H38" s="177">
        <f>RES_hhdet_tesh!H38/RES_summary!H$19</f>
        <v>9.9034267359783268</v>
      </c>
      <c r="I38" s="177">
        <f>RES_hhdet_tesh!I38/RES_summary!I$19</f>
        <v>10.196709509470626</v>
      </c>
      <c r="J38" s="177">
        <f>RES_hhdet_tesh!J38/RES_summary!J$19</f>
        <v>9.3744917938102361</v>
      </c>
      <c r="K38" s="177">
        <f>RES_hhdet_tesh!K38/RES_summary!K$19</f>
        <v>8.8373133819077552</v>
      </c>
      <c r="L38" s="177">
        <f>RES_hhdet_tesh!L38/RES_summary!L$19</f>
        <v>8.8558560709179854</v>
      </c>
      <c r="M38" s="177">
        <f>RES_hhdet_tesh!M38/RES_summary!M$19</f>
        <v>8.4556656625715725</v>
      </c>
      <c r="N38" s="177">
        <f>RES_hhdet_tesh!N38/RES_summary!N$19</f>
        <v>8.5465803301315972</v>
      </c>
      <c r="O38" s="177">
        <f>RES_hhdet_tesh!O38/RES_summary!O$19</f>
        <v>8.5262575787706787</v>
      </c>
      <c r="P38" s="177">
        <f>RES_hhdet_tesh!P38/RES_summary!P$19</f>
        <v>8.6652561351397157</v>
      </c>
      <c r="Q38" s="177">
        <f>RES_hhdet_tesh!Q38/RES_summary!Q$19</f>
        <v>8.7273153177959735</v>
      </c>
    </row>
    <row r="39" spans="1:17" ht="12" customHeight="1" x14ac:dyDescent="0.3">
      <c r="A39" s="158" t="s">
        <v>62</v>
      </c>
      <c r="B39" s="178">
        <f>RES_hhdet_tesh!B39/RES_summary!B$19</f>
        <v>7.9626804396905095</v>
      </c>
      <c r="C39" s="178">
        <f>RES_hhdet_tesh!C39/RES_summary!C$19</f>
        <v>8.2117000419801247</v>
      </c>
      <c r="D39" s="178">
        <f>RES_hhdet_tesh!D39/RES_summary!D$19</f>
        <v>8.321859363587377</v>
      </c>
      <c r="E39" s="178">
        <f>RES_hhdet_tesh!E39/RES_summary!E$19</f>
        <v>8.5757266377725063</v>
      </c>
      <c r="F39" s="178">
        <f>RES_hhdet_tesh!F39/RES_summary!F$19</f>
        <v>8.9811291534950772</v>
      </c>
      <c r="G39" s="178">
        <f>RES_hhdet_tesh!G39/RES_summary!G$19</f>
        <v>8.9311051300629885</v>
      </c>
      <c r="H39" s="178">
        <f>RES_hhdet_tesh!H39/RES_summary!H$19</f>
        <v>9.1144182821890389</v>
      </c>
      <c r="I39" s="178">
        <f>RES_hhdet_tesh!I39/RES_summary!I$19</f>
        <v>9.0024570930223966</v>
      </c>
      <c r="J39" s="178">
        <f>RES_hhdet_tesh!J39/RES_summary!J$19</f>
        <v>8.832336982785721</v>
      </c>
      <c r="K39" s="178">
        <f>RES_hhdet_tesh!K39/RES_summary!K$19</f>
        <v>8.7407034334397817</v>
      </c>
      <c r="L39" s="178">
        <f>RES_hhdet_tesh!L39/RES_summary!L$19</f>
        <v>9.5728269155824677</v>
      </c>
      <c r="M39" s="178">
        <f>RES_hhdet_tesh!M39/RES_summary!M$19</f>
        <v>9.1984201640018632</v>
      </c>
      <c r="N39" s="178">
        <f>RES_hhdet_tesh!N39/RES_summary!N$19</f>
        <v>8.9504703110481572</v>
      </c>
      <c r="O39" s="178">
        <f>RES_hhdet_tesh!O39/RES_summary!O$19</f>
        <v>8.8121712619682349</v>
      </c>
      <c r="P39" s="178">
        <f>RES_hhdet_tesh!P39/RES_summary!P$19</f>
        <v>8.4661570971317168</v>
      </c>
      <c r="Q39" s="178">
        <f>RES_hhdet_tesh!Q39/RES_summary!Q$19</f>
        <v>8.7148410241571117</v>
      </c>
    </row>
    <row r="40" spans="1:17" ht="12" customHeight="1" x14ac:dyDescent="0.3">
      <c r="A40" s="23" t="s">
        <v>57</v>
      </c>
      <c r="B40" s="177">
        <f>RES_hhdet_tesh!B40/RES_summary!B$19</f>
        <v>7.7959260361366383</v>
      </c>
      <c r="C40" s="177">
        <f>RES_hhdet_tesh!C40/RES_summary!C$19</f>
        <v>7.8226320323786753</v>
      </c>
      <c r="D40" s="177">
        <f>RES_hhdet_tesh!D40/RES_summary!D$19</f>
        <v>8.0220566496524217</v>
      </c>
      <c r="E40" s="177">
        <f>RES_hhdet_tesh!E40/RES_summary!E$19</f>
        <v>8.4899028571142114</v>
      </c>
      <c r="F40" s="177">
        <f>RES_hhdet_tesh!F40/RES_summary!F$19</f>
        <v>8.6155840649121078</v>
      </c>
      <c r="G40" s="177">
        <f>RES_hhdet_tesh!G40/RES_summary!G$19</f>
        <v>9.0065714792770049</v>
      </c>
      <c r="H40" s="177">
        <f>RES_hhdet_tesh!H40/RES_summary!H$19</f>
        <v>8.906749469956516</v>
      </c>
      <c r="I40" s="177">
        <f>RES_hhdet_tesh!I40/RES_summary!I$19</f>
        <v>9.0231004320640942</v>
      </c>
      <c r="J40" s="177">
        <f>RES_hhdet_tesh!J40/RES_summary!J$19</f>
        <v>8.8061633153874475</v>
      </c>
      <c r="K40" s="177">
        <f>RES_hhdet_tesh!K40/RES_summary!K$19</f>
        <v>8.5011304489028454</v>
      </c>
      <c r="L40" s="177">
        <f>RES_hhdet_tesh!L40/RES_summary!L$19</f>
        <v>9.3978984142314488</v>
      </c>
      <c r="M40" s="177">
        <f>RES_hhdet_tesh!M40/RES_summary!M$19</f>
        <v>9.1262709630504446</v>
      </c>
      <c r="N40" s="177">
        <f>RES_hhdet_tesh!N40/RES_summary!N$19</f>
        <v>8.8617833371530423</v>
      </c>
      <c r="O40" s="177">
        <f>RES_hhdet_tesh!O40/RES_summary!O$19</f>
        <v>8.6103039132034453</v>
      </c>
      <c r="P40" s="177">
        <f>RES_hhdet_tesh!P40/RES_summary!P$19</f>
        <v>8.3504687998237355</v>
      </c>
      <c r="Q40" s="177">
        <f>RES_hhdet_tesh!Q40/RES_summary!Q$19</f>
        <v>8.3810312702395979</v>
      </c>
    </row>
    <row r="41" spans="1:17" ht="12" customHeight="1" x14ac:dyDescent="0.3">
      <c r="A41" s="29" t="s">
        <v>140</v>
      </c>
      <c r="B41" s="176">
        <f>RES_hhdet_tesh!B41/RES_summary!B$19</f>
        <v>8.0797567398253207</v>
      </c>
      <c r="C41" s="176">
        <f>RES_hhdet_tesh!C41/RES_summary!C$19</f>
        <v>8.4480606299456866</v>
      </c>
      <c r="D41" s="176">
        <f>RES_hhdet_tesh!D41/RES_summary!D$19</f>
        <v>8.4839635830780242</v>
      </c>
      <c r="E41" s="176">
        <f>RES_hhdet_tesh!E41/RES_summary!E$19</f>
        <v>8.6247814089662871</v>
      </c>
      <c r="F41" s="176">
        <f>RES_hhdet_tesh!F41/RES_summary!F$19</f>
        <v>9.1922568058224563</v>
      </c>
      <c r="G41" s="176">
        <f>RES_hhdet_tesh!G41/RES_summary!G$19</f>
        <v>8.891428220307672</v>
      </c>
      <c r="H41" s="176">
        <f>RES_hhdet_tesh!H41/RES_summary!H$19</f>
        <v>9.19988336322991</v>
      </c>
      <c r="I41" s="176">
        <f>RES_hhdet_tesh!I41/RES_summary!I$19</f>
        <v>8.9951314600835843</v>
      </c>
      <c r="J41" s="176">
        <f>RES_hhdet_tesh!J41/RES_summary!J$19</f>
        <v>8.8433309633983033</v>
      </c>
      <c r="K41" s="176">
        <f>RES_hhdet_tesh!K41/RES_summary!K$19</f>
        <v>8.8393721954056623</v>
      </c>
      <c r="L41" s="176">
        <f>RES_hhdet_tesh!L41/RES_summary!L$19</f>
        <v>9.6493453853676421</v>
      </c>
      <c r="M41" s="176">
        <f>RES_hhdet_tesh!M41/RES_summary!M$19</f>
        <v>9.227013696632639</v>
      </c>
      <c r="N41" s="176">
        <f>RES_hhdet_tesh!N41/RES_summary!N$19</f>
        <v>8.9861669258202301</v>
      </c>
      <c r="O41" s="176">
        <f>RES_hhdet_tesh!O41/RES_summary!O$19</f>
        <v>8.8937186397721124</v>
      </c>
      <c r="P41" s="176">
        <f>RES_hhdet_tesh!P41/RES_summary!P$19</f>
        <v>8.5096848779488194</v>
      </c>
      <c r="Q41" s="176">
        <f>RES_hhdet_tesh!Q41/RES_summary!Q$19</f>
        <v>8.8337540583279281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84">
        <f>RES_hhdet_tesh!B43/RES_summary!B$19</f>
        <v>115.10128799836727</v>
      </c>
      <c r="C43" s="184">
        <f>RES_hhdet_tesh!C43/RES_summary!C$19</f>
        <v>125.03377665659666</v>
      </c>
      <c r="D43" s="184">
        <f>RES_hhdet_tesh!D43/RES_summary!D$19</f>
        <v>117.8626211973021</v>
      </c>
      <c r="E43" s="184">
        <f>RES_hhdet_tesh!E43/RES_summary!E$19</f>
        <v>122.75197953390416</v>
      </c>
      <c r="F43" s="184">
        <f>RES_hhdet_tesh!F43/RES_summary!F$19</f>
        <v>120.64531771652129</v>
      </c>
      <c r="G43" s="184">
        <f>RES_hhdet_tesh!G43/RES_summary!G$19</f>
        <v>119.91623386099756</v>
      </c>
      <c r="H43" s="184">
        <f>RES_hhdet_tesh!H43/RES_summary!H$19</f>
        <v>120.34964411811407</v>
      </c>
      <c r="I43" s="184">
        <f>RES_hhdet_tesh!I43/RES_summary!I$19</f>
        <v>101.27789550562353</v>
      </c>
      <c r="J43" s="184">
        <f>RES_hhdet_tesh!J43/RES_summary!J$19</f>
        <v>116.40245780312689</v>
      </c>
      <c r="K43" s="184">
        <f>RES_hhdet_tesh!K43/RES_summary!K$19</f>
        <v>109.35848453000679</v>
      </c>
      <c r="L43" s="184">
        <f>RES_hhdet_tesh!L43/RES_summary!L$19</f>
        <v>112.09902696453707</v>
      </c>
      <c r="M43" s="184">
        <f>RES_hhdet_tesh!M43/RES_summary!M$19</f>
        <v>99.791697942353238</v>
      </c>
      <c r="N43" s="184">
        <f>RES_hhdet_tesh!N43/RES_summary!N$19</f>
        <v>103.98275565421548</v>
      </c>
      <c r="O43" s="184">
        <f>RES_hhdet_tesh!O43/RES_summary!O$19</f>
        <v>106.61444170358665</v>
      </c>
      <c r="P43" s="184">
        <f>RES_hhdet_tesh!P43/RES_summary!P$19</f>
        <v>92.469723927135149</v>
      </c>
      <c r="Q43" s="184">
        <f>RES_hhdet_tesh!Q43/RES_summary!Q$19</f>
        <v>95.551442348901233</v>
      </c>
    </row>
    <row r="44" spans="1:17" ht="12.9" customHeight="1" x14ac:dyDescent="0.3">
      <c r="A44" s="158" t="s">
        <v>65</v>
      </c>
      <c r="B44" s="178">
        <f>RES_hhdet_tesh!B44/RES_summary!B$19</f>
        <v>88.721036208992402</v>
      </c>
      <c r="C44" s="178">
        <f>RES_hhdet_tesh!C44/RES_summary!C$19</f>
        <v>98.267190636214451</v>
      </c>
      <c r="D44" s="178">
        <f>RES_hhdet_tesh!D44/RES_summary!D$19</f>
        <v>91.092867714119208</v>
      </c>
      <c r="E44" s="178">
        <f>RES_hhdet_tesh!E44/RES_summary!E$19</f>
        <v>95.559934232661078</v>
      </c>
      <c r="F44" s="178">
        <f>RES_hhdet_tesh!F44/RES_summary!F$19</f>
        <v>93.320354732892511</v>
      </c>
      <c r="G44" s="178">
        <f>RES_hhdet_tesh!G44/RES_summary!G$19</f>
        <v>92.727452856067046</v>
      </c>
      <c r="H44" s="178">
        <f>RES_hhdet_tesh!H44/RES_summary!H$19</f>
        <v>93.009110470228222</v>
      </c>
      <c r="I44" s="178">
        <f>RES_hhdet_tesh!I44/RES_summary!I$19</f>
        <v>74.088321244041751</v>
      </c>
      <c r="J44" s="178">
        <f>RES_hhdet_tesh!J44/RES_summary!J$19</f>
        <v>89.068425519758094</v>
      </c>
      <c r="K44" s="178">
        <f>RES_hhdet_tesh!K44/RES_summary!K$19</f>
        <v>82.095344279834563</v>
      </c>
      <c r="L44" s="178">
        <f>RES_hhdet_tesh!L44/RES_summary!L$19</f>
        <v>84.552257742296632</v>
      </c>
      <c r="M44" s="178">
        <f>RES_hhdet_tesh!M44/RES_summary!M$19</f>
        <v>72.609342827265564</v>
      </c>
      <c r="N44" s="178">
        <f>RES_hhdet_tesh!N44/RES_summary!N$19</f>
        <v>76.302597085751955</v>
      </c>
      <c r="O44" s="178">
        <f>RES_hhdet_tesh!O44/RES_summary!O$19</f>
        <v>79.001032594224512</v>
      </c>
      <c r="P44" s="178">
        <f>RES_hhdet_tesh!P44/RES_summary!P$19</f>
        <v>65.47153687867322</v>
      </c>
      <c r="Q44" s="178">
        <f>RES_hhdet_tesh!Q44/RES_summary!Q$19</f>
        <v>68.489130467109518</v>
      </c>
    </row>
    <row r="45" spans="1:17" ht="12" customHeight="1" x14ac:dyDescent="0.3">
      <c r="A45" s="23" t="s">
        <v>166</v>
      </c>
      <c r="B45" s="177">
        <f>RES_hhdet_tesh!B45/RES_summary!B$19</f>
        <v>86.527626241189992</v>
      </c>
      <c r="C45" s="177">
        <f>RES_hhdet_tesh!C45/RES_summary!C$19</f>
        <v>95.86250185480408</v>
      </c>
      <c r="D45" s="177">
        <f>RES_hhdet_tesh!D45/RES_summary!D$19</f>
        <v>88.667228716473105</v>
      </c>
      <c r="E45" s="177">
        <f>RES_hhdet_tesh!E45/RES_summary!E$19</f>
        <v>92.98540003650254</v>
      </c>
      <c r="F45" s="177">
        <f>RES_hhdet_tesh!F45/RES_summary!F$19</f>
        <v>90.614795454998102</v>
      </c>
      <c r="G45" s="177">
        <f>RES_hhdet_tesh!G45/RES_summary!G$19</f>
        <v>90.276529650075716</v>
      </c>
      <c r="H45" s="177">
        <f>RES_hhdet_tesh!H45/RES_summary!H$19</f>
        <v>90.602600261586304</v>
      </c>
      <c r="I45" s="177">
        <f>RES_hhdet_tesh!I45/RES_summary!I$19</f>
        <v>71.882985560794566</v>
      </c>
      <c r="J45" s="177">
        <f>RES_hhdet_tesh!J45/RES_summary!J$19</f>
        <v>87.098282180475252</v>
      </c>
      <c r="K45" s="177">
        <f>RES_hhdet_tesh!K45/RES_summary!K$19</f>
        <v>80.311835871515228</v>
      </c>
      <c r="L45" s="177">
        <f>RES_hhdet_tesh!L45/RES_summary!L$19</f>
        <v>82.380697053695357</v>
      </c>
      <c r="M45" s="177">
        <f>RES_hhdet_tesh!M45/RES_summary!M$19</f>
        <v>70.781312679770394</v>
      </c>
      <c r="N45" s="177">
        <f>RES_hhdet_tesh!N45/RES_summary!N$19</f>
        <v>73.989271352226552</v>
      </c>
      <c r="O45" s="177">
        <f>RES_hhdet_tesh!O45/RES_summary!O$19</f>
        <v>76.647290565568738</v>
      </c>
      <c r="P45" s="177">
        <f>RES_hhdet_tesh!P45/RES_summary!P$19</f>
        <v>63.585733275809311</v>
      </c>
      <c r="Q45" s="177">
        <f>RES_hhdet_tesh!Q45/RES_summary!Q$19</f>
        <v>66.43515670742849</v>
      </c>
    </row>
    <row r="46" spans="1:17" ht="12" customHeight="1" x14ac:dyDescent="0.3">
      <c r="A46" s="23" t="s">
        <v>60</v>
      </c>
      <c r="B46" s="177">
        <f>RES_hhdet_tesh!B46/RES_summary!B$19</f>
        <v>2.1934099678024044</v>
      </c>
      <c r="C46" s="177">
        <f>RES_hhdet_tesh!C46/RES_summary!C$19</f>
        <v>2.4046887814103619</v>
      </c>
      <c r="D46" s="177">
        <f>RES_hhdet_tesh!D46/RES_summary!D$19</f>
        <v>2.425638997646097</v>
      </c>
      <c r="E46" s="177">
        <f>RES_hhdet_tesh!E46/RES_summary!E$19</f>
        <v>2.5745341961585413</v>
      </c>
      <c r="F46" s="177">
        <f>RES_hhdet_tesh!F46/RES_summary!F$19</f>
        <v>2.7055592778944004</v>
      </c>
      <c r="G46" s="177">
        <f>RES_hhdet_tesh!G46/RES_summary!G$19</f>
        <v>2.450923205991332</v>
      </c>
      <c r="H46" s="177">
        <f>RES_hhdet_tesh!H46/RES_summary!H$19</f>
        <v>2.4065102086419308</v>
      </c>
      <c r="I46" s="177">
        <f>RES_hhdet_tesh!I46/RES_summary!I$19</f>
        <v>2.2053356832471782</v>
      </c>
      <c r="J46" s="177">
        <f>RES_hhdet_tesh!J46/RES_summary!J$19</f>
        <v>1.9701433392828405</v>
      </c>
      <c r="K46" s="177">
        <f>RES_hhdet_tesh!K46/RES_summary!K$19</f>
        <v>1.7835084083193309</v>
      </c>
      <c r="L46" s="177">
        <f>RES_hhdet_tesh!L46/RES_summary!L$19</f>
        <v>2.1715606886012706</v>
      </c>
      <c r="M46" s="177">
        <f>RES_hhdet_tesh!M46/RES_summary!M$19</f>
        <v>1.8280301474951699</v>
      </c>
      <c r="N46" s="177">
        <f>RES_hhdet_tesh!N46/RES_summary!N$19</f>
        <v>2.3133257335253932</v>
      </c>
      <c r="O46" s="177">
        <f>RES_hhdet_tesh!O46/RES_summary!O$19</f>
        <v>2.3537420286557631</v>
      </c>
      <c r="P46" s="177">
        <f>RES_hhdet_tesh!P46/RES_summary!P$19</f>
        <v>1.8858036028639109</v>
      </c>
      <c r="Q46" s="177">
        <f>RES_hhdet_tesh!Q46/RES_summary!Q$19</f>
        <v>2.0539737596810279</v>
      </c>
    </row>
    <row r="47" spans="1:17" ht="12.9" customHeight="1" x14ac:dyDescent="0.3">
      <c r="A47" s="158" t="s">
        <v>112</v>
      </c>
      <c r="B47" s="178">
        <f>RES_hhdet_tesh!B47/RES_summary!B$19</f>
        <v>0.78531850044277873</v>
      </c>
      <c r="C47" s="178">
        <f>RES_hhdet_tesh!C47/RES_summary!C$19</f>
        <v>0.89608840747357377</v>
      </c>
      <c r="D47" s="178">
        <f>RES_hhdet_tesh!D47/RES_summary!D$19</f>
        <v>0.99128995408557163</v>
      </c>
      <c r="E47" s="178">
        <f>RES_hhdet_tesh!E47/RES_summary!E$19</f>
        <v>1.033849372233794</v>
      </c>
      <c r="F47" s="178">
        <f>RES_hhdet_tesh!F47/RES_summary!F$19</f>
        <v>1.1696680888772593</v>
      </c>
      <c r="G47" s="178">
        <f>RES_hhdet_tesh!G47/RES_summary!G$19</f>
        <v>1.2746784901083776</v>
      </c>
      <c r="H47" s="178">
        <f>RES_hhdet_tesh!H47/RES_summary!H$19</f>
        <v>1.3983829636628604</v>
      </c>
      <c r="I47" s="178">
        <f>RES_hhdet_tesh!I47/RES_summary!I$19</f>
        <v>1.4915548711429514</v>
      </c>
      <c r="J47" s="178">
        <f>RES_hhdet_tesh!J47/RES_summary!J$19</f>
        <v>1.6569882082426381</v>
      </c>
      <c r="K47" s="178">
        <f>RES_hhdet_tesh!K47/RES_summary!K$19</f>
        <v>1.8098423242637636</v>
      </c>
      <c r="L47" s="178">
        <f>RES_hhdet_tesh!L47/RES_summary!L$19</f>
        <v>1.8981184904816759</v>
      </c>
      <c r="M47" s="178">
        <f>RES_hhdet_tesh!M47/RES_summary!M$19</f>
        <v>2.0071390213036873</v>
      </c>
      <c r="N47" s="178">
        <f>RES_hhdet_tesh!N47/RES_summary!N$19</f>
        <v>1.980415981648773</v>
      </c>
      <c r="O47" s="178">
        <f>RES_hhdet_tesh!O47/RES_summary!O$19</f>
        <v>1.8984564291011887</v>
      </c>
      <c r="P47" s="178">
        <f>RES_hhdet_tesh!P47/RES_summary!P$19</f>
        <v>1.9194019770444661</v>
      </c>
      <c r="Q47" s="178">
        <f>RES_hhdet_tesh!Q47/RES_summary!Q$19</f>
        <v>2.0620192341041488</v>
      </c>
    </row>
    <row r="48" spans="1:17" ht="12" customHeight="1" x14ac:dyDescent="0.3">
      <c r="A48" s="23" t="s">
        <v>60</v>
      </c>
      <c r="B48" s="177">
        <f>RES_hhdet_tesh!B48/RES_summary!B$19</f>
        <v>0.78531850044277873</v>
      </c>
      <c r="C48" s="177">
        <f>RES_hhdet_tesh!C48/RES_summary!C$19</f>
        <v>0.89608840747357377</v>
      </c>
      <c r="D48" s="177">
        <f>RES_hhdet_tesh!D48/RES_summary!D$19</f>
        <v>0.99128995408557163</v>
      </c>
      <c r="E48" s="177">
        <f>RES_hhdet_tesh!E48/RES_summary!E$19</f>
        <v>1.033849372233794</v>
      </c>
      <c r="F48" s="177">
        <f>RES_hhdet_tesh!F48/RES_summary!F$19</f>
        <v>1.1696680888772593</v>
      </c>
      <c r="G48" s="177">
        <f>RES_hhdet_tesh!G48/RES_summary!G$19</f>
        <v>1.2746784901083776</v>
      </c>
      <c r="H48" s="177">
        <f>RES_hhdet_tesh!H48/RES_summary!H$19</f>
        <v>1.3983829636628604</v>
      </c>
      <c r="I48" s="177">
        <f>RES_hhdet_tesh!I48/RES_summary!I$19</f>
        <v>1.4915548711429514</v>
      </c>
      <c r="J48" s="177">
        <f>RES_hhdet_tesh!J48/RES_summary!J$19</f>
        <v>1.6569882082426381</v>
      </c>
      <c r="K48" s="177">
        <f>RES_hhdet_tesh!K48/RES_summary!K$19</f>
        <v>1.8098423242637636</v>
      </c>
      <c r="L48" s="177">
        <f>RES_hhdet_tesh!L48/RES_summary!L$19</f>
        <v>1.8981184904816759</v>
      </c>
      <c r="M48" s="177">
        <f>RES_hhdet_tesh!M48/RES_summary!M$19</f>
        <v>2.0071390213036873</v>
      </c>
      <c r="N48" s="177">
        <f>RES_hhdet_tesh!N48/RES_summary!N$19</f>
        <v>1.980415981648773</v>
      </c>
      <c r="O48" s="177">
        <f>RES_hhdet_tesh!O48/RES_summary!O$19</f>
        <v>1.8984564291011887</v>
      </c>
      <c r="P48" s="177">
        <f>RES_hhdet_tesh!P48/RES_summary!P$19</f>
        <v>1.9194019770444661</v>
      </c>
      <c r="Q48" s="177">
        <f>RES_hhdet_tesh!Q48/RES_summary!Q$19</f>
        <v>2.0620192341041488</v>
      </c>
    </row>
    <row r="49" spans="1:17" ht="12" customHeight="1" x14ac:dyDescent="0.3">
      <c r="A49" s="158" t="s">
        <v>63</v>
      </c>
      <c r="B49" s="178">
        <f>RES_hhdet_tesh!B49/RES_summary!B$19</f>
        <v>17.57786642573317</v>
      </c>
      <c r="C49" s="178">
        <f>RES_hhdet_tesh!C49/RES_summary!C$19</f>
        <v>17.797779380115493</v>
      </c>
      <c r="D49" s="178">
        <f>RES_hhdet_tesh!D49/RES_summary!D$19</f>
        <v>17.550954243696612</v>
      </c>
      <c r="E49" s="178">
        <f>RES_hhdet_tesh!E49/RES_summary!E$19</f>
        <v>17.756898574468774</v>
      </c>
      <c r="F49" s="178">
        <f>RES_hhdet_tesh!F49/RES_summary!F$19</f>
        <v>17.73526957857883</v>
      </c>
      <c r="G49" s="178">
        <f>RES_hhdet_tesh!G49/RES_summary!G$19</f>
        <v>17.497476914679439</v>
      </c>
      <c r="H49" s="178">
        <f>RES_hhdet_tesh!H49/RES_summary!H$19</f>
        <v>17.460424888335243</v>
      </c>
      <c r="I49" s="178">
        <f>RES_hhdet_tesh!I49/RES_summary!I$19</f>
        <v>17.190754362861878</v>
      </c>
      <c r="J49" s="178">
        <f>RES_hhdet_tesh!J49/RES_summary!J$19</f>
        <v>17.198842996726352</v>
      </c>
      <c r="K49" s="178">
        <f>RES_hhdet_tesh!K49/RES_summary!K$19</f>
        <v>17.055060376006779</v>
      </c>
      <c r="L49" s="178">
        <f>RES_hhdet_tesh!L49/RES_summary!L$19</f>
        <v>17.066891015207052</v>
      </c>
      <c r="M49" s="178">
        <f>RES_hhdet_tesh!M49/RES_summary!M$19</f>
        <v>16.812803917788376</v>
      </c>
      <c r="N49" s="178">
        <f>RES_hhdet_tesh!N49/RES_summary!N$19</f>
        <v>17.116810479190534</v>
      </c>
      <c r="O49" s="178">
        <f>RES_hhdet_tesh!O49/RES_summary!O$19</f>
        <v>17.143785925649428</v>
      </c>
      <c r="P49" s="178">
        <f>RES_hhdet_tesh!P49/RES_summary!P$19</f>
        <v>16.771301664911466</v>
      </c>
      <c r="Q49" s="178">
        <f>RES_hhdet_tesh!Q49/RES_summary!Q$19</f>
        <v>16.561372628312409</v>
      </c>
    </row>
    <row r="50" spans="1:17" ht="12" customHeight="1" x14ac:dyDescent="0.3">
      <c r="A50" s="167" t="s">
        <v>165</v>
      </c>
      <c r="B50" s="183">
        <f>RES_hhdet_tesh!B50/RES_summary!B$19</f>
        <v>17.43576967331251</v>
      </c>
      <c r="C50" s="183">
        <f>RES_hhdet_tesh!C50/RES_summary!C$19</f>
        <v>17.687981884670695</v>
      </c>
      <c r="D50" s="183">
        <f>RES_hhdet_tesh!D50/RES_summary!D$19</f>
        <v>17.183723593071495</v>
      </c>
      <c r="E50" s="183">
        <f>RES_hhdet_tesh!E50/RES_summary!E$19</f>
        <v>17.347675613716472</v>
      </c>
      <c r="F50" s="183">
        <f>RES_hhdet_tesh!F50/RES_summary!F$19</f>
        <v>17.223696513324569</v>
      </c>
      <c r="G50" s="183">
        <f>RES_hhdet_tesh!G50/RES_summary!G$19</f>
        <v>17.108146378458571</v>
      </c>
      <c r="H50" s="183">
        <f>RES_hhdet_tesh!H50/RES_summary!H$19</f>
        <v>17.046066598775344</v>
      </c>
      <c r="I50" s="183">
        <f>RES_hhdet_tesh!I50/RES_summary!I$19</f>
        <v>16.716512586755282</v>
      </c>
      <c r="J50" s="183">
        <f>RES_hhdet_tesh!J50/RES_summary!J$19</f>
        <v>16.856583331665611</v>
      </c>
      <c r="K50" s="183">
        <f>RES_hhdet_tesh!K50/RES_summary!K$19</f>
        <v>16.792729809781097</v>
      </c>
      <c r="L50" s="183">
        <f>RES_hhdet_tesh!L50/RES_summary!L$19</f>
        <v>16.514565679921148</v>
      </c>
      <c r="M50" s="183">
        <f>RES_hhdet_tesh!M50/RES_summary!M$19</f>
        <v>16.449955266274738</v>
      </c>
      <c r="N50" s="183">
        <f>RES_hhdet_tesh!N50/RES_summary!N$19</f>
        <v>16.548411317974519</v>
      </c>
      <c r="O50" s="183">
        <f>RES_hhdet_tesh!O50/RES_summary!O$19</f>
        <v>16.573349311783979</v>
      </c>
      <c r="P50" s="183">
        <f>RES_hhdet_tesh!P50/RES_summary!P$19</f>
        <v>16.417212259872883</v>
      </c>
      <c r="Q50" s="183">
        <f>RES_hhdet_tesh!Q50/RES_summary!Q$19</f>
        <v>16.124635437712882</v>
      </c>
    </row>
    <row r="51" spans="1:17" ht="12" customHeight="1" x14ac:dyDescent="0.3">
      <c r="A51" s="167" t="s">
        <v>164</v>
      </c>
      <c r="B51" s="183">
        <f>RES_hhdet_tesh!B51/RES_summary!B$19</f>
        <v>16.690575567917627</v>
      </c>
      <c r="C51" s="183">
        <f>RES_hhdet_tesh!C51/RES_summary!C$19</f>
        <v>16.89914298557639</v>
      </c>
      <c r="D51" s="183">
        <f>RES_hhdet_tesh!D51/RES_summary!D$19</f>
        <v>16.81595300923097</v>
      </c>
      <c r="E51" s="183">
        <f>RES_hhdet_tesh!E51/RES_summary!E$19</f>
        <v>17.135180010034198</v>
      </c>
      <c r="F51" s="183">
        <f>RES_hhdet_tesh!F51/RES_summary!F$19</f>
        <v>17.102061002884728</v>
      </c>
      <c r="G51" s="183">
        <f>RES_hhdet_tesh!G51/RES_summary!G$19</f>
        <v>17.108770951846729</v>
      </c>
      <c r="H51" s="183">
        <f>RES_hhdet_tesh!H51/RES_summary!H$19</f>
        <v>17.100118234729187</v>
      </c>
      <c r="I51" s="183">
        <f>RES_hhdet_tesh!I51/RES_summary!I$19</f>
        <v>16.598523105335474</v>
      </c>
      <c r="J51" s="183">
        <f>RES_hhdet_tesh!J51/RES_summary!J$19</f>
        <v>16.73233832526936</v>
      </c>
      <c r="K51" s="183">
        <f>RES_hhdet_tesh!K51/RES_summary!K$19</f>
        <v>16.691787363839879</v>
      </c>
      <c r="L51" s="183">
        <f>RES_hhdet_tesh!L51/RES_summary!L$19</f>
        <v>16.867831213066179</v>
      </c>
      <c r="M51" s="183">
        <f>RES_hhdet_tesh!M51/RES_summary!M$19</f>
        <v>16.662195068192521</v>
      </c>
      <c r="N51" s="183">
        <f>RES_hhdet_tesh!N51/RES_summary!N$19</f>
        <v>16.708328861957686</v>
      </c>
      <c r="O51" s="183">
        <f>RES_hhdet_tesh!O51/RES_summary!O$19</f>
        <v>16.740184628038556</v>
      </c>
      <c r="P51" s="183">
        <f>RES_hhdet_tesh!P51/RES_summary!P$19</f>
        <v>16.545658367576433</v>
      </c>
      <c r="Q51" s="183">
        <f>RES_hhdet_tesh!Q51/RES_summary!Q$19</f>
        <v>16.231781206023744</v>
      </c>
    </row>
    <row r="52" spans="1:17" ht="12" customHeight="1" x14ac:dyDescent="0.3">
      <c r="A52" s="166" t="s">
        <v>163</v>
      </c>
      <c r="B52" s="182">
        <f>RES_hhdet_tesh!B52/RES_summary!B$19</f>
        <v>10.139250180432883</v>
      </c>
      <c r="C52" s="182">
        <f>RES_hhdet_tesh!C52/RES_summary!C$19</f>
        <v>10.502089531349785</v>
      </c>
      <c r="D52" s="182">
        <f>RES_hhdet_tesh!D52/RES_summary!D$19</f>
        <v>10.532352740182484</v>
      </c>
      <c r="E52" s="182">
        <f>RES_hhdet_tesh!E52/RES_summary!E$19</f>
        <v>11.01208010643121</v>
      </c>
      <c r="F52" s="182">
        <f>RES_hhdet_tesh!F52/RES_summary!F$19</f>
        <v>10.807891598846611</v>
      </c>
      <c r="G52" s="182">
        <f>RES_hhdet_tesh!G52/RES_summary!G$19</f>
        <v>10.99886647122695</v>
      </c>
      <c r="H52" s="182">
        <f>RES_hhdet_tesh!H52/RES_summary!H$19</f>
        <v>11.077220034037291</v>
      </c>
      <c r="I52" s="182">
        <f>RES_hhdet_tesh!I52/RES_summary!I$19</f>
        <v>10.342749830778718</v>
      </c>
      <c r="J52" s="182">
        <f>RES_hhdet_tesh!J52/RES_summary!J$19</f>
        <v>10.639403735042064</v>
      </c>
      <c r="K52" s="182">
        <f>RES_hhdet_tesh!K52/RES_summary!K$19</f>
        <v>10.546928017187819</v>
      </c>
      <c r="L52" s="182">
        <f>RES_hhdet_tesh!L52/RES_summary!L$19</f>
        <v>10.603717917531903</v>
      </c>
      <c r="M52" s="182">
        <f>RES_hhdet_tesh!M52/RES_summary!M$19</f>
        <v>10.633778421096364</v>
      </c>
      <c r="N52" s="182">
        <f>RES_hhdet_tesh!N52/RES_summary!N$19</f>
        <v>10.709464233756231</v>
      </c>
      <c r="O52" s="182">
        <f>RES_hhdet_tesh!O52/RES_summary!O$19</f>
        <v>10.928333641054257</v>
      </c>
      <c r="P52" s="182">
        <f>RES_hhdet_tesh!P52/RES_summary!P$19</f>
        <v>10.654197770103721</v>
      </c>
      <c r="Q52" s="182">
        <f>RES_hhdet_tesh!Q52/RES_summary!Q$19</f>
        <v>10.331338480545774</v>
      </c>
    </row>
    <row r="53" spans="1:17" ht="12" customHeight="1" x14ac:dyDescent="0.3">
      <c r="A53" s="147" t="s">
        <v>59</v>
      </c>
      <c r="B53" s="181">
        <f>RES_hhdet_tesh!B53/RES_summary!B$19</f>
        <v>6.5513253874847432</v>
      </c>
      <c r="C53" s="181">
        <f>RES_hhdet_tesh!C53/RES_summary!C$19</f>
        <v>6.3970534542266044</v>
      </c>
      <c r="D53" s="181">
        <f>RES_hhdet_tesh!D53/RES_summary!D$19</f>
        <v>6.2836002690484847</v>
      </c>
      <c r="E53" s="181">
        <f>RES_hhdet_tesh!E53/RES_summary!E$19</f>
        <v>6.1230999036029861</v>
      </c>
      <c r="F53" s="181">
        <f>RES_hhdet_tesh!F53/RES_summary!F$19</f>
        <v>6.2941694040381186</v>
      </c>
      <c r="G53" s="181">
        <f>RES_hhdet_tesh!G53/RES_summary!G$19</f>
        <v>6.1099044806197771</v>
      </c>
      <c r="H53" s="181">
        <f>RES_hhdet_tesh!H53/RES_summary!H$19</f>
        <v>6.0228982006918939</v>
      </c>
      <c r="I53" s="181">
        <f>RES_hhdet_tesh!I53/RES_summary!I$19</f>
        <v>6.2557732745567538</v>
      </c>
      <c r="J53" s="181">
        <f>RES_hhdet_tesh!J53/RES_summary!J$19</f>
        <v>6.0929345902272978</v>
      </c>
      <c r="K53" s="181">
        <f>RES_hhdet_tesh!K53/RES_summary!K$19</f>
        <v>6.1448593466520576</v>
      </c>
      <c r="L53" s="181">
        <f>RES_hhdet_tesh!L53/RES_summary!L$19</f>
        <v>6.264113295534278</v>
      </c>
      <c r="M53" s="181">
        <f>RES_hhdet_tesh!M53/RES_summary!M$19</f>
        <v>6.0284166470961562</v>
      </c>
      <c r="N53" s="181">
        <f>RES_hhdet_tesh!N53/RES_summary!N$19</f>
        <v>5.998864628201459</v>
      </c>
      <c r="O53" s="181">
        <f>RES_hhdet_tesh!O53/RES_summary!O$19</f>
        <v>5.8118509869842985</v>
      </c>
      <c r="P53" s="181">
        <f>RES_hhdet_tesh!P53/RES_summary!P$19</f>
        <v>5.8914605974727152</v>
      </c>
      <c r="Q53" s="181">
        <f>RES_hhdet_tesh!Q53/RES_summary!Q$19</f>
        <v>5.9004427254779692</v>
      </c>
    </row>
    <row r="54" spans="1:17" ht="12" customHeight="1" x14ac:dyDescent="0.3">
      <c r="A54" s="163" t="s">
        <v>142</v>
      </c>
      <c r="B54" s="180">
        <f>RES_hhdet_tesh!B54/RES_summary!B$19</f>
        <v>18.107271206813472</v>
      </c>
      <c r="C54" s="180">
        <f>RES_hhdet_tesh!C54/RES_summary!C$19</f>
        <v>18.35784761021695</v>
      </c>
      <c r="D54" s="180">
        <f>RES_hhdet_tesh!D54/RES_summary!D$19</f>
        <v>18.577177788935881</v>
      </c>
      <c r="E54" s="180">
        <f>RES_hhdet_tesh!E54/RES_summary!E$19</f>
        <v>18.954187330354412</v>
      </c>
      <c r="F54" s="180">
        <f>RES_hhdet_tesh!F54/RES_summary!F$19</f>
        <v>19.211354735114412</v>
      </c>
      <c r="G54" s="180">
        <f>RES_hhdet_tesh!G54/RES_summary!G$19</f>
        <v>18.697386544530424</v>
      </c>
      <c r="H54" s="180">
        <f>RES_hhdet_tesh!H54/RES_summary!H$19</f>
        <v>18.902647601104384</v>
      </c>
      <c r="I54" s="180">
        <f>RES_hhdet_tesh!I54/RES_summary!I$19</f>
        <v>18.619155821243634</v>
      </c>
      <c r="J54" s="180">
        <f>RES_hhdet_tesh!J54/RES_summary!J$19</f>
        <v>18.880497822273817</v>
      </c>
      <c r="K54" s="180">
        <f>RES_hhdet_tesh!K54/RES_summary!K$19</f>
        <v>18.210309622905854</v>
      </c>
      <c r="L54" s="180">
        <f>RES_hhdet_tesh!L54/RES_summary!L$19</f>
        <v>19.131577144135008</v>
      </c>
      <c r="M54" s="180">
        <f>RES_hhdet_tesh!M54/RES_summary!M$19</f>
        <v>18.260959030371566</v>
      </c>
      <c r="N54" s="180">
        <f>RES_hhdet_tesh!N54/RES_summary!N$19</f>
        <v>19.893295409724825</v>
      </c>
      <c r="O54" s="180">
        <f>RES_hhdet_tesh!O54/RES_summary!O$19</f>
        <v>20.226548918674041</v>
      </c>
      <c r="P54" s="180">
        <f>RES_hhdet_tesh!P54/RES_summary!P$19</f>
        <v>18.892011929329058</v>
      </c>
      <c r="Q54" s="180">
        <f>RES_hhdet_tesh!Q54/RES_summary!Q$19</f>
        <v>19.375427292374113</v>
      </c>
    </row>
    <row r="55" spans="1:17" ht="12" customHeight="1" x14ac:dyDescent="0.3">
      <c r="A55" s="161" t="s">
        <v>141</v>
      </c>
      <c r="B55" s="179">
        <f>RES_hhdet_tesh!B55/RES_summary!B$19</f>
        <v>15.739532868539222</v>
      </c>
      <c r="C55" s="179">
        <f>RES_hhdet_tesh!C55/RES_summary!C$19</f>
        <v>15.797783507502956</v>
      </c>
      <c r="D55" s="179">
        <f>RES_hhdet_tesh!D55/RES_summary!D$19</f>
        <v>16.186680968295057</v>
      </c>
      <c r="E55" s="179">
        <f>RES_hhdet_tesh!E55/RES_summary!E$19</f>
        <v>16.607538723823271</v>
      </c>
      <c r="F55" s="179">
        <f>RES_hhdet_tesh!F55/RES_summary!F$19</f>
        <v>16.663943375167417</v>
      </c>
      <c r="G55" s="179">
        <f>RES_hhdet_tesh!G55/RES_summary!G$19</f>
        <v>16.686178690001938</v>
      </c>
      <c r="H55" s="179">
        <f>RES_hhdet_tesh!H55/RES_summary!H$19</f>
        <v>16.806610121098895</v>
      </c>
      <c r="I55" s="179">
        <f>RES_hhdet_tesh!I55/RES_summary!I$19</f>
        <v>16.896507279641568</v>
      </c>
      <c r="J55" s="179">
        <f>RES_hhdet_tesh!J55/RES_summary!J$19</f>
        <v>16.907235111283125</v>
      </c>
      <c r="K55" s="179">
        <f>RES_hhdet_tesh!K55/RES_summary!K$19</f>
        <v>17.1240548583845</v>
      </c>
      <c r="L55" s="179">
        <f>RES_hhdet_tesh!L55/RES_summary!L$19</f>
        <v>17.227704868217959</v>
      </c>
      <c r="M55" s="179">
        <f>RES_hhdet_tesh!M55/RES_summary!M$19</f>
        <v>17.219966149049434</v>
      </c>
      <c r="N55" s="179">
        <f>RES_hhdet_tesh!N55/RES_summary!N$19</f>
        <v>17.644469421949001</v>
      </c>
      <c r="O55" s="179">
        <f>RES_hhdet_tesh!O55/RES_summary!O$19</f>
        <v>17.743501561541482</v>
      </c>
      <c r="P55" s="179">
        <f>RES_hhdet_tesh!P55/RES_summary!P$19</f>
        <v>17.375589444677967</v>
      </c>
      <c r="Q55" s="179">
        <f>RES_hhdet_tesh!Q55/RES_summary!Q$19</f>
        <v>17.429229820286075</v>
      </c>
    </row>
    <row r="56" spans="1:17" ht="12" customHeight="1" x14ac:dyDescent="0.3">
      <c r="A56" s="148" t="s">
        <v>60</v>
      </c>
      <c r="B56" s="177">
        <f>RES_hhdet_tesh!B56/RES_summary!B$19</f>
        <v>5.7341190709545886</v>
      </c>
      <c r="C56" s="177">
        <f>RES_hhdet_tesh!C56/RES_summary!C$19</f>
        <v>5.9780238957477039</v>
      </c>
      <c r="D56" s="177">
        <f>RES_hhdet_tesh!D56/RES_summary!D$19</f>
        <v>6.5977940796918446</v>
      </c>
      <c r="E56" s="177">
        <f>RES_hhdet_tesh!E56/RES_summary!E$19</f>
        <v>7.412514946065099</v>
      </c>
      <c r="F56" s="177">
        <f>RES_hhdet_tesh!F56/RES_summary!F$19</f>
        <v>6.9104447455984541</v>
      </c>
      <c r="G56" s="177">
        <f>RES_hhdet_tesh!G56/RES_summary!G$19</f>
        <v>7.6680526337417723</v>
      </c>
      <c r="H56" s="177">
        <f>RES_hhdet_tesh!H56/RES_summary!H$19</f>
        <v>7.3739754370321178</v>
      </c>
      <c r="I56" s="177">
        <f>RES_hhdet_tesh!I56/RES_summary!I$19</f>
        <v>7.657836950623973</v>
      </c>
      <c r="J56" s="177">
        <f>RES_hhdet_tesh!J56/RES_summary!J$19</f>
        <v>6.5384674319615081</v>
      </c>
      <c r="K56" s="177">
        <f>RES_hhdet_tesh!K56/RES_summary!K$19</f>
        <v>7.1879257695764514</v>
      </c>
      <c r="L56" s="177">
        <f>RES_hhdet_tesh!L56/RES_summary!L$19</f>
        <v>7.4596028473371652</v>
      </c>
      <c r="M56" s="177">
        <f>RES_hhdet_tesh!M56/RES_summary!M$19</f>
        <v>7.6390110441175052</v>
      </c>
      <c r="N56" s="177">
        <f>RES_hhdet_tesh!N56/RES_summary!N$19</f>
        <v>8.0653356193094137</v>
      </c>
      <c r="O56" s="177">
        <f>RES_hhdet_tesh!O56/RES_summary!O$19</f>
        <v>8.3457748241611682</v>
      </c>
      <c r="P56" s="177">
        <f>RES_hhdet_tesh!P56/RES_summary!P$19</f>
        <v>7.5575955823209853</v>
      </c>
      <c r="Q56" s="177">
        <f>RES_hhdet_tesh!Q56/RES_summary!Q$19</f>
        <v>7.410565684999205</v>
      </c>
    </row>
    <row r="57" spans="1:17" ht="12" customHeight="1" x14ac:dyDescent="0.3">
      <c r="A57" s="148" t="s">
        <v>59</v>
      </c>
      <c r="B57" s="177">
        <f>RES_hhdet_tesh!B57/RES_summary!B$19</f>
        <v>10.005413797584632</v>
      </c>
      <c r="C57" s="177">
        <f>RES_hhdet_tesh!C57/RES_summary!C$19</f>
        <v>9.8197596117552521</v>
      </c>
      <c r="D57" s="177">
        <f>RES_hhdet_tesh!D57/RES_summary!D$19</f>
        <v>9.5888868886032146</v>
      </c>
      <c r="E57" s="177">
        <f>RES_hhdet_tesh!E57/RES_summary!E$19</f>
        <v>9.1950237777581734</v>
      </c>
      <c r="F57" s="177">
        <f>RES_hhdet_tesh!F57/RES_summary!F$19</f>
        <v>9.7534986295689663</v>
      </c>
      <c r="G57" s="177">
        <f>RES_hhdet_tesh!G57/RES_summary!G$19</f>
        <v>9.0181260562601686</v>
      </c>
      <c r="H57" s="177">
        <f>RES_hhdet_tesh!H57/RES_summary!H$19</f>
        <v>9.4326346840667821</v>
      </c>
      <c r="I57" s="177">
        <f>RES_hhdet_tesh!I57/RES_summary!I$19</f>
        <v>9.2386703290175927</v>
      </c>
      <c r="J57" s="177">
        <f>RES_hhdet_tesh!J57/RES_summary!J$19</f>
        <v>10.368767679321618</v>
      </c>
      <c r="K57" s="177">
        <f>RES_hhdet_tesh!K57/RES_summary!K$19</f>
        <v>9.9361290888080482</v>
      </c>
      <c r="L57" s="177">
        <f>RES_hhdet_tesh!L57/RES_summary!L$19</f>
        <v>9.7681020208807947</v>
      </c>
      <c r="M57" s="177">
        <f>RES_hhdet_tesh!M57/RES_summary!M$19</f>
        <v>9.5809551049319293</v>
      </c>
      <c r="N57" s="177">
        <f>RES_hhdet_tesh!N57/RES_summary!N$19</f>
        <v>9.5791338026395909</v>
      </c>
      <c r="O57" s="177">
        <f>RES_hhdet_tesh!O57/RES_summary!O$19</f>
        <v>9.3977267373803137</v>
      </c>
      <c r="P57" s="177">
        <f>RES_hhdet_tesh!P57/RES_summary!P$19</f>
        <v>9.8179938623569818</v>
      </c>
      <c r="Q57" s="177">
        <f>RES_hhdet_tesh!Q57/RES_summary!Q$19</f>
        <v>10.018664135286871</v>
      </c>
    </row>
    <row r="58" spans="1:17" ht="12" customHeight="1" x14ac:dyDescent="0.3">
      <c r="A58" s="158" t="s">
        <v>62</v>
      </c>
      <c r="B58" s="178">
        <f>RES_hhdet_tesh!B58/RES_summary!B$19</f>
        <v>8.0170668631989166</v>
      </c>
      <c r="C58" s="178">
        <f>RES_hhdet_tesh!C58/RES_summary!C$19</f>
        <v>8.0727182327931377</v>
      </c>
      <c r="D58" s="178">
        <f>RES_hhdet_tesh!D58/RES_summary!D$19</f>
        <v>8.2275092854007106</v>
      </c>
      <c r="E58" s="178">
        <f>RES_hhdet_tesh!E58/RES_summary!E$19</f>
        <v>8.4012973545405032</v>
      </c>
      <c r="F58" s="178">
        <f>RES_hhdet_tesh!F58/RES_summary!F$19</f>
        <v>8.4200253161726888</v>
      </c>
      <c r="G58" s="178">
        <f>RES_hhdet_tesh!G58/RES_summary!G$19</f>
        <v>8.4166256001427033</v>
      </c>
      <c r="H58" s="178">
        <f>RES_hhdet_tesh!H58/RES_summary!H$19</f>
        <v>8.4817257958877299</v>
      </c>
      <c r="I58" s="178">
        <f>RES_hhdet_tesh!I58/RES_summary!I$19</f>
        <v>8.5072650275769615</v>
      </c>
      <c r="J58" s="178">
        <f>RES_hhdet_tesh!J58/RES_summary!J$19</f>
        <v>8.4782010783998043</v>
      </c>
      <c r="K58" s="178">
        <f>RES_hhdet_tesh!K58/RES_summary!K$19</f>
        <v>8.3982375499016921</v>
      </c>
      <c r="L58" s="178">
        <f>RES_hhdet_tesh!L58/RES_summary!L$19</f>
        <v>8.5817597165517139</v>
      </c>
      <c r="M58" s="178">
        <f>RES_hhdet_tesh!M58/RES_summary!M$19</f>
        <v>8.3624121759955941</v>
      </c>
      <c r="N58" s="178">
        <f>RES_hhdet_tesh!N58/RES_summary!N$19</f>
        <v>8.5829321076242184</v>
      </c>
      <c r="O58" s="178">
        <f>RES_hhdet_tesh!O58/RES_summary!O$19</f>
        <v>8.5711667546115411</v>
      </c>
      <c r="P58" s="178">
        <f>RES_hhdet_tesh!P58/RES_summary!P$19</f>
        <v>8.3074834065059946</v>
      </c>
      <c r="Q58" s="178">
        <f>RES_hhdet_tesh!Q58/RES_summary!Q$19</f>
        <v>8.4389200193751552</v>
      </c>
    </row>
    <row r="59" spans="1:17" ht="12" customHeight="1" x14ac:dyDescent="0.3">
      <c r="A59" s="23" t="s">
        <v>57</v>
      </c>
      <c r="B59" s="177">
        <f>RES_hhdet_tesh!B59/RES_summary!B$19</f>
        <v>7.3941459078166654</v>
      </c>
      <c r="C59" s="177">
        <f>RES_hhdet_tesh!C59/RES_summary!C$19</f>
        <v>7.2996584330908378</v>
      </c>
      <c r="D59" s="177">
        <f>RES_hhdet_tesh!D59/RES_summary!D$19</f>
        <v>7.3888038853853848</v>
      </c>
      <c r="E59" s="177">
        <f>RES_hhdet_tesh!E59/RES_summary!E$19</f>
        <v>7.5401691118051213</v>
      </c>
      <c r="F59" s="177">
        <f>RES_hhdet_tesh!F59/RES_summary!F$19</f>
        <v>7.4854798565743428</v>
      </c>
      <c r="G59" s="177">
        <f>RES_hhdet_tesh!G59/RES_summary!G$19</f>
        <v>7.893677414695925</v>
      </c>
      <c r="H59" s="177">
        <f>RES_hhdet_tesh!H59/RES_summary!H$19</f>
        <v>7.5475572127937776</v>
      </c>
      <c r="I59" s="177">
        <f>RES_hhdet_tesh!I59/RES_summary!I$19</f>
        <v>8.0037822734244841</v>
      </c>
      <c r="J59" s="177">
        <f>RES_hhdet_tesh!J59/RES_summary!J$19</f>
        <v>7.6973386570008637</v>
      </c>
      <c r="K59" s="177">
        <f>RES_hhdet_tesh!K59/RES_summary!K$19</f>
        <v>7.6942632412625125</v>
      </c>
      <c r="L59" s="177">
        <f>RES_hhdet_tesh!L59/RES_summary!L$19</f>
        <v>7.7059616188041256</v>
      </c>
      <c r="M59" s="177">
        <f>RES_hhdet_tesh!M59/RES_summary!M$19</f>
        <v>7.5929089560207546</v>
      </c>
      <c r="N59" s="177">
        <f>RES_hhdet_tesh!N59/RES_summary!N$19</f>
        <v>7.4464092290916808</v>
      </c>
      <c r="O59" s="177">
        <f>RES_hhdet_tesh!O59/RES_summary!O$19</f>
        <v>7.2897478237390363</v>
      </c>
      <c r="P59" s="177">
        <f>RES_hhdet_tesh!P59/RES_summary!P$19</f>
        <v>7.2995409349194951</v>
      </c>
      <c r="Q59" s="177">
        <f>RES_hhdet_tesh!Q59/RES_summary!Q$19</f>
        <v>7.2682681295401901</v>
      </c>
    </row>
    <row r="60" spans="1:17" ht="12" customHeight="1" x14ac:dyDescent="0.3">
      <c r="A60" s="29" t="s">
        <v>140</v>
      </c>
      <c r="B60" s="176">
        <f>RES_hhdet_tesh!B60/RES_summary!B$19</f>
        <v>8.2388844719388956</v>
      </c>
      <c r="C60" s="176">
        <f>RES_hhdet_tesh!C60/RES_summary!C$19</f>
        <v>8.3393255006689095</v>
      </c>
      <c r="D60" s="176">
        <f>RES_hhdet_tesh!D60/RES_summary!D$19</f>
        <v>8.4843722344218282</v>
      </c>
      <c r="E60" s="176">
        <f>RES_hhdet_tesh!E60/RES_summary!E$19</f>
        <v>8.6405383806962544</v>
      </c>
      <c r="F60" s="176">
        <f>RES_hhdet_tesh!F60/RES_summary!F$19</f>
        <v>8.7226628985173225</v>
      </c>
      <c r="G60" s="176">
        <f>RES_hhdet_tesh!G60/RES_summary!G$19</f>
        <v>8.5674276736074901</v>
      </c>
      <c r="H60" s="176">
        <f>RES_hhdet_tesh!H60/RES_summary!H$19</f>
        <v>8.7304639377776709</v>
      </c>
      <c r="I60" s="176">
        <f>RES_hhdet_tesh!I60/RES_summary!I$19</f>
        <v>8.605709045256372</v>
      </c>
      <c r="J60" s="176">
        <f>RES_hhdet_tesh!J60/RES_summary!J$19</f>
        <v>8.6750148872823623</v>
      </c>
      <c r="K60" s="176">
        <f>RES_hhdet_tesh!K60/RES_summary!K$19</f>
        <v>8.552757568626701</v>
      </c>
      <c r="L60" s="176">
        <f>RES_hhdet_tesh!L60/RES_summary!L$19</f>
        <v>8.7897094192472078</v>
      </c>
      <c r="M60" s="176">
        <f>RES_hhdet_tesh!M60/RES_summary!M$19</f>
        <v>8.5372586560179364</v>
      </c>
      <c r="N60" s="176">
        <f>RES_hhdet_tesh!N60/RES_summary!N$19</f>
        <v>8.8278216189287271</v>
      </c>
      <c r="O60" s="176">
        <f>RES_hhdet_tesh!O60/RES_summary!O$19</f>
        <v>8.8971801585837511</v>
      </c>
      <c r="P60" s="176">
        <f>RES_hhdet_tesh!P60/RES_summary!P$19</f>
        <v>8.5358862074651576</v>
      </c>
      <c r="Q60" s="176">
        <f>RES_hhdet_tesh!Q60/RES_summary!Q$19</f>
        <v>8.6864090003425005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84">
        <f>RES_hhdet_tesh!B62/RES_summary!B$19</f>
        <v>115.00402309082557</v>
      </c>
      <c r="C62" s="184">
        <f>RES_hhdet_tesh!C62/RES_summary!C$19</f>
        <v>119.57512876623595</v>
      </c>
      <c r="D62" s="184">
        <f>RES_hhdet_tesh!D62/RES_summary!D$19</f>
        <v>116.20549235094889</v>
      </c>
      <c r="E62" s="184">
        <f>RES_hhdet_tesh!E62/RES_summary!E$19</f>
        <v>118.41087003911457</v>
      </c>
      <c r="F62" s="184">
        <f>RES_hhdet_tesh!F62/RES_summary!F$19</f>
        <v>118.21716249032004</v>
      </c>
      <c r="G62" s="184">
        <f>RES_hhdet_tesh!G62/RES_summary!G$19</f>
        <v>115.71462382310379</v>
      </c>
      <c r="H62" s="184">
        <f>RES_hhdet_tesh!H62/RES_summary!H$19</f>
        <v>112.07520929191564</v>
      </c>
      <c r="I62" s="184">
        <f>RES_hhdet_tesh!I62/RES_summary!I$19</f>
        <v>104.34713986951594</v>
      </c>
      <c r="J62" s="184">
        <f>RES_hhdet_tesh!J62/RES_summary!J$19</f>
        <v>106.67806718012943</v>
      </c>
      <c r="K62" s="184">
        <f>RES_hhdet_tesh!K62/RES_summary!K$19</f>
        <v>104.78924806868075</v>
      </c>
      <c r="L62" s="184">
        <f>RES_hhdet_tesh!L62/RES_summary!L$19</f>
        <v>114.49302644184795</v>
      </c>
      <c r="M62" s="184">
        <f>RES_hhdet_tesh!M62/RES_summary!M$19</f>
        <v>96.533027790184704</v>
      </c>
      <c r="N62" s="184">
        <f>RES_hhdet_tesh!N62/RES_summary!N$19</f>
        <v>102.74888298059436</v>
      </c>
      <c r="O62" s="184">
        <f>RES_hhdet_tesh!O62/RES_summary!O$19</f>
        <v>105.65004889678595</v>
      </c>
      <c r="P62" s="184">
        <f>RES_hhdet_tesh!P62/RES_summary!P$19</f>
        <v>88.059044819123301</v>
      </c>
      <c r="Q62" s="184">
        <f>RES_hhdet_tesh!Q62/RES_summary!Q$19</f>
        <v>93.896135303892564</v>
      </c>
    </row>
    <row r="63" spans="1:17" ht="12.9" customHeight="1" x14ac:dyDescent="0.3">
      <c r="A63" s="158" t="s">
        <v>65</v>
      </c>
      <c r="B63" s="178">
        <f>RES_hhdet_tesh!B63/RES_summary!B$19</f>
        <v>89.795532569226211</v>
      </c>
      <c r="C63" s="178">
        <f>RES_hhdet_tesh!C63/RES_summary!C$19</f>
        <v>94.313901149498321</v>
      </c>
      <c r="D63" s="178">
        <f>RES_hhdet_tesh!D63/RES_summary!D$19</f>
        <v>90.89396900749361</v>
      </c>
      <c r="E63" s="178">
        <f>RES_hhdet_tesh!E63/RES_summary!E$19</f>
        <v>92.864021566823524</v>
      </c>
      <c r="F63" s="178">
        <f>RES_hhdet_tesh!F63/RES_summary!F$19</f>
        <v>92.591215319287443</v>
      </c>
      <c r="G63" s="178">
        <f>RES_hhdet_tesh!G63/RES_summary!G$19</f>
        <v>90.088500031122294</v>
      </c>
      <c r="H63" s="178">
        <f>RES_hhdet_tesh!H63/RES_summary!H$19</f>
        <v>86.537839955763118</v>
      </c>
      <c r="I63" s="178">
        <f>RES_hhdet_tesh!I63/RES_summary!I$19</f>
        <v>78.992493179508131</v>
      </c>
      <c r="J63" s="178">
        <f>RES_hhdet_tesh!J63/RES_summary!J$19</f>
        <v>81.442197027570018</v>
      </c>
      <c r="K63" s="178">
        <f>RES_hhdet_tesh!K63/RES_summary!K$19</f>
        <v>79.601643875460738</v>
      </c>
      <c r="L63" s="178">
        <f>RES_hhdet_tesh!L63/RES_summary!L$19</f>
        <v>89.074048996480983</v>
      </c>
      <c r="M63" s="178">
        <f>RES_hhdet_tesh!M63/RES_summary!M$19</f>
        <v>71.327489794327263</v>
      </c>
      <c r="N63" s="178">
        <f>RES_hhdet_tesh!N63/RES_summary!N$19</f>
        <v>77.017455244137594</v>
      </c>
      <c r="O63" s="178">
        <f>RES_hhdet_tesh!O63/RES_summary!O$19</f>
        <v>79.958277446720217</v>
      </c>
      <c r="P63" s="178">
        <f>RES_hhdet_tesh!P63/RES_summary!P$19</f>
        <v>62.493915925496118</v>
      </c>
      <c r="Q63" s="178">
        <f>RES_hhdet_tesh!Q63/RES_summary!Q$19</f>
        <v>68.323921094800554</v>
      </c>
    </row>
    <row r="64" spans="1:17" ht="12" customHeight="1" x14ac:dyDescent="0.3">
      <c r="A64" s="23" t="s">
        <v>161</v>
      </c>
      <c r="B64" s="177">
        <f>RES_hhdet_tesh!B64/RES_summary!B$19</f>
        <v>87.654974500474395</v>
      </c>
      <c r="C64" s="177">
        <f>RES_hhdet_tesh!C64/RES_summary!C$19</f>
        <v>92.092387558127427</v>
      </c>
      <c r="D64" s="177">
        <f>RES_hhdet_tesh!D64/RES_summary!D$19</f>
        <v>88.707907834753442</v>
      </c>
      <c r="E64" s="177">
        <f>RES_hhdet_tesh!E64/RES_summary!E$19</f>
        <v>90.271712457848196</v>
      </c>
      <c r="F64" s="177">
        <f>RES_hhdet_tesh!F64/RES_summary!F$19</f>
        <v>90.033846308802779</v>
      </c>
      <c r="G64" s="177">
        <f>RES_hhdet_tesh!G64/RES_summary!G$19</f>
        <v>87.60896495683798</v>
      </c>
      <c r="H64" s="177">
        <f>RES_hhdet_tesh!H64/RES_summary!H$19</f>
        <v>84.182399327320226</v>
      </c>
      <c r="I64" s="177">
        <f>RES_hhdet_tesh!I64/RES_summary!I$19</f>
        <v>76.699489193449409</v>
      </c>
      <c r="J64" s="177">
        <f>RES_hhdet_tesh!J64/RES_summary!J$19</f>
        <v>79.564632772958703</v>
      </c>
      <c r="K64" s="177">
        <f>RES_hhdet_tesh!K64/RES_summary!K$19</f>
        <v>77.731811197615571</v>
      </c>
      <c r="L64" s="177">
        <f>RES_hhdet_tesh!L64/RES_summary!L$19</f>
        <v>87.001572863738716</v>
      </c>
      <c r="M64" s="177">
        <f>RES_hhdet_tesh!M64/RES_summary!M$19</f>
        <v>69.38521588902465</v>
      </c>
      <c r="N64" s="177">
        <f>RES_hhdet_tesh!N64/RES_summary!N$19</f>
        <v>74.946098228595574</v>
      </c>
      <c r="O64" s="177">
        <f>RES_hhdet_tesh!O64/RES_summary!O$19</f>
        <v>77.802903430231353</v>
      </c>
      <c r="P64" s="177">
        <f>RES_hhdet_tesh!P64/RES_summary!P$19</f>
        <v>60.692977000534079</v>
      </c>
      <c r="Q64" s="177">
        <f>RES_hhdet_tesh!Q64/RES_summary!Q$19</f>
        <v>66.195425126168033</v>
      </c>
    </row>
    <row r="65" spans="1:17" ht="12" customHeight="1" x14ac:dyDescent="0.3">
      <c r="A65" s="23" t="s">
        <v>60</v>
      </c>
      <c r="B65" s="177">
        <f>RES_hhdet_tesh!B65/RES_summary!B$19</f>
        <v>2.1405580687518158</v>
      </c>
      <c r="C65" s="177">
        <f>RES_hhdet_tesh!C65/RES_summary!C$19</f>
        <v>2.2215135913709001</v>
      </c>
      <c r="D65" s="177">
        <f>RES_hhdet_tesh!D65/RES_summary!D$19</f>
        <v>2.1860611727401627</v>
      </c>
      <c r="E65" s="177">
        <f>RES_hhdet_tesh!E65/RES_summary!E$19</f>
        <v>2.5923091089753272</v>
      </c>
      <c r="F65" s="177">
        <f>RES_hhdet_tesh!F65/RES_summary!F$19</f>
        <v>2.5573690104846682</v>
      </c>
      <c r="G65" s="177">
        <f>RES_hhdet_tesh!G65/RES_summary!G$19</f>
        <v>2.479535074284307</v>
      </c>
      <c r="H65" s="177">
        <f>RES_hhdet_tesh!H65/RES_summary!H$19</f>
        <v>2.355440628442897</v>
      </c>
      <c r="I65" s="177">
        <f>RES_hhdet_tesh!I65/RES_summary!I$19</f>
        <v>2.2930039860587326</v>
      </c>
      <c r="J65" s="177">
        <f>RES_hhdet_tesh!J65/RES_summary!J$19</f>
        <v>1.8775642546113076</v>
      </c>
      <c r="K65" s="177">
        <f>RES_hhdet_tesh!K65/RES_summary!K$19</f>
        <v>1.8698326778451753</v>
      </c>
      <c r="L65" s="177">
        <f>RES_hhdet_tesh!L65/RES_summary!L$19</f>
        <v>2.0724761327422647</v>
      </c>
      <c r="M65" s="177">
        <f>RES_hhdet_tesh!M65/RES_summary!M$19</f>
        <v>1.9422739053026217</v>
      </c>
      <c r="N65" s="177">
        <f>RES_hhdet_tesh!N65/RES_summary!N$19</f>
        <v>2.071357015542016</v>
      </c>
      <c r="O65" s="177">
        <f>RES_hhdet_tesh!O65/RES_summary!O$19</f>
        <v>2.1553740164888611</v>
      </c>
      <c r="P65" s="177">
        <f>RES_hhdet_tesh!P65/RES_summary!P$19</f>
        <v>1.8009389249620471</v>
      </c>
      <c r="Q65" s="177">
        <f>RES_hhdet_tesh!Q65/RES_summary!Q$19</f>
        <v>2.1284959686325173</v>
      </c>
    </row>
    <row r="66" spans="1:17" ht="12.9" customHeight="1" x14ac:dyDescent="0.3">
      <c r="A66" s="158" t="s">
        <v>112</v>
      </c>
      <c r="B66" s="178">
        <f>RES_hhdet_tesh!B66/RES_summary!B$19</f>
        <v>0.64707922820785346</v>
      </c>
      <c r="C66" s="178">
        <f>RES_hhdet_tesh!C66/RES_summary!C$19</f>
        <v>0.69536125998258469</v>
      </c>
      <c r="D66" s="178">
        <f>RES_hhdet_tesh!D66/RES_summary!D$19</f>
        <v>0.72628309775858002</v>
      </c>
      <c r="E66" s="178">
        <f>RES_hhdet_tesh!E66/RES_summary!E$19</f>
        <v>0.79750468060363067</v>
      </c>
      <c r="F66" s="178">
        <f>RES_hhdet_tesh!F66/RES_summary!F$19</f>
        <v>0.85451738787158682</v>
      </c>
      <c r="G66" s="178">
        <f>RES_hhdet_tesh!G66/RES_summary!G$19</f>
        <v>0.93338995773707389</v>
      </c>
      <c r="H66" s="178">
        <f>RES_hhdet_tesh!H66/RES_summary!H$19</f>
        <v>1.0032677337608151</v>
      </c>
      <c r="I66" s="178">
        <f>RES_hhdet_tesh!I66/RES_summary!I$19</f>
        <v>1.0495978696274515</v>
      </c>
      <c r="J66" s="178">
        <f>RES_hhdet_tesh!J66/RES_summary!J$19</f>
        <v>1.1834752475913337</v>
      </c>
      <c r="K66" s="178">
        <f>RES_hhdet_tesh!K66/RES_summary!K$19</f>
        <v>1.2935902325930293</v>
      </c>
      <c r="L66" s="178">
        <f>RES_hhdet_tesh!L66/RES_summary!L$19</f>
        <v>1.4534295114682882</v>
      </c>
      <c r="M66" s="178">
        <f>RES_hhdet_tesh!M66/RES_summary!M$19</f>
        <v>1.7094070750072179</v>
      </c>
      <c r="N66" s="178">
        <f>RES_hhdet_tesh!N66/RES_summary!N$19</f>
        <v>1.9885674255685306</v>
      </c>
      <c r="O66" s="178">
        <f>RES_hhdet_tesh!O66/RES_summary!O$19</f>
        <v>2.1230004064543988</v>
      </c>
      <c r="P66" s="178">
        <f>RES_hhdet_tesh!P66/RES_summary!P$19</f>
        <v>2.2699945516206488</v>
      </c>
      <c r="Q66" s="178">
        <f>RES_hhdet_tesh!Q66/RES_summary!Q$19</f>
        <v>2.3679973108783656</v>
      </c>
    </row>
    <row r="67" spans="1:17" ht="12" customHeight="1" x14ac:dyDescent="0.3">
      <c r="A67" s="23" t="s">
        <v>60</v>
      </c>
      <c r="B67" s="177">
        <f>RES_hhdet_tesh!B67/RES_summary!B$19</f>
        <v>0.64707922820785346</v>
      </c>
      <c r="C67" s="177">
        <f>RES_hhdet_tesh!C67/RES_summary!C$19</f>
        <v>0.69536125998258469</v>
      </c>
      <c r="D67" s="177">
        <f>RES_hhdet_tesh!D67/RES_summary!D$19</f>
        <v>0.72628309775858002</v>
      </c>
      <c r="E67" s="177">
        <f>RES_hhdet_tesh!E67/RES_summary!E$19</f>
        <v>0.79750468060363067</v>
      </c>
      <c r="F67" s="177">
        <f>RES_hhdet_tesh!F67/RES_summary!F$19</f>
        <v>0.85451738787158682</v>
      </c>
      <c r="G67" s="177">
        <f>RES_hhdet_tesh!G67/RES_summary!G$19</f>
        <v>0.93338995773707389</v>
      </c>
      <c r="H67" s="177">
        <f>RES_hhdet_tesh!H67/RES_summary!H$19</f>
        <v>1.0032677337608151</v>
      </c>
      <c r="I67" s="177">
        <f>RES_hhdet_tesh!I67/RES_summary!I$19</f>
        <v>1.0495978696274515</v>
      </c>
      <c r="J67" s="177">
        <f>RES_hhdet_tesh!J67/RES_summary!J$19</f>
        <v>1.1834752475913337</v>
      </c>
      <c r="K67" s="177">
        <f>RES_hhdet_tesh!K67/RES_summary!K$19</f>
        <v>1.2935902325930293</v>
      </c>
      <c r="L67" s="177">
        <f>RES_hhdet_tesh!L67/RES_summary!L$19</f>
        <v>1.4534295114682882</v>
      </c>
      <c r="M67" s="177">
        <f>RES_hhdet_tesh!M67/RES_summary!M$19</f>
        <v>1.7094070750072179</v>
      </c>
      <c r="N67" s="177">
        <f>RES_hhdet_tesh!N67/RES_summary!N$19</f>
        <v>1.9885674255685306</v>
      </c>
      <c r="O67" s="177">
        <f>RES_hhdet_tesh!O67/RES_summary!O$19</f>
        <v>2.1230004064543988</v>
      </c>
      <c r="P67" s="177">
        <f>RES_hhdet_tesh!P67/RES_summary!P$19</f>
        <v>2.2699945516206488</v>
      </c>
      <c r="Q67" s="177">
        <f>RES_hhdet_tesh!Q67/RES_summary!Q$19</f>
        <v>2.3679973108783656</v>
      </c>
    </row>
    <row r="68" spans="1:17" ht="12" customHeight="1" x14ac:dyDescent="0.3">
      <c r="A68" s="158" t="s">
        <v>63</v>
      </c>
      <c r="B68" s="178">
        <f>RES_hhdet_tesh!B68/RES_summary!B$19</f>
        <v>17.987143720707639</v>
      </c>
      <c r="C68" s="178">
        <f>RES_hhdet_tesh!C68/RES_summary!C$19</f>
        <v>17.959999158867429</v>
      </c>
      <c r="D68" s="178">
        <f>RES_hhdet_tesh!D68/RES_summary!D$19</f>
        <v>17.84824301465504</v>
      </c>
      <c r="E68" s="178">
        <f>RES_hhdet_tesh!E68/RES_summary!E$19</f>
        <v>17.890587807135795</v>
      </c>
      <c r="F68" s="178">
        <f>RES_hhdet_tesh!F68/RES_summary!F$19</f>
        <v>17.749902544187194</v>
      </c>
      <c r="G68" s="178">
        <f>RES_hhdet_tesh!G68/RES_summary!G$19</f>
        <v>17.689921508393915</v>
      </c>
      <c r="H68" s="178">
        <f>RES_hhdet_tesh!H68/RES_summary!H$19</f>
        <v>17.454117048867531</v>
      </c>
      <c r="I68" s="178">
        <f>RES_hhdet_tesh!I68/RES_summary!I$19</f>
        <v>17.168077436964161</v>
      </c>
      <c r="J68" s="178">
        <f>RES_hhdet_tesh!J68/RES_summary!J$19</f>
        <v>17.019944666822777</v>
      </c>
      <c r="K68" s="178">
        <f>RES_hhdet_tesh!K68/RES_summary!K$19</f>
        <v>16.835161757165061</v>
      </c>
      <c r="L68" s="178">
        <f>RES_hhdet_tesh!L68/RES_summary!L$19</f>
        <v>16.922041026132572</v>
      </c>
      <c r="M68" s="178">
        <f>RES_hhdet_tesh!M68/RES_summary!M$19</f>
        <v>16.546934244631778</v>
      </c>
      <c r="N68" s="178">
        <f>RES_hhdet_tesh!N68/RES_summary!N$19</f>
        <v>16.730800624073421</v>
      </c>
      <c r="O68" s="178">
        <f>RES_hhdet_tesh!O68/RES_summary!O$19</f>
        <v>16.657172726094601</v>
      </c>
      <c r="P68" s="178">
        <f>RES_hhdet_tesh!P68/RES_summary!P$19</f>
        <v>16.4660095387556</v>
      </c>
      <c r="Q68" s="178">
        <f>RES_hhdet_tesh!Q68/RES_summary!Q$19</f>
        <v>16.319682603746209</v>
      </c>
    </row>
    <row r="69" spans="1:17" ht="12" customHeight="1" x14ac:dyDescent="0.3">
      <c r="A69" s="167" t="s">
        <v>160</v>
      </c>
      <c r="B69" s="183">
        <f>RES_hhdet_tesh!B69/RES_summary!B$19</f>
        <v>17.748488979912842</v>
      </c>
      <c r="C69" s="183">
        <f>RES_hhdet_tesh!C69/RES_summary!C$19</f>
        <v>17.714515231115914</v>
      </c>
      <c r="D69" s="183">
        <f>RES_hhdet_tesh!D69/RES_summary!D$19</f>
        <v>17.594296104268214</v>
      </c>
      <c r="E69" s="183">
        <f>RES_hhdet_tesh!E69/RES_summary!E$19</f>
        <v>17.513272379886129</v>
      </c>
      <c r="F69" s="183">
        <f>RES_hhdet_tesh!F69/RES_summary!F$19</f>
        <v>17.435630103656152</v>
      </c>
      <c r="G69" s="183">
        <f>RES_hhdet_tesh!G69/RES_summary!G$19</f>
        <v>17.33012587353193</v>
      </c>
      <c r="H69" s="183">
        <f>RES_hhdet_tesh!H69/RES_summary!H$19</f>
        <v>17.069235277730566</v>
      </c>
      <c r="I69" s="183">
        <f>RES_hhdet_tesh!I69/RES_summary!I$19</f>
        <v>16.938784140665128</v>
      </c>
      <c r="J69" s="183">
        <f>RES_hhdet_tesh!J69/RES_summary!J$19</f>
        <v>16.77804845605727</v>
      </c>
      <c r="K69" s="183">
        <f>RES_hhdet_tesh!K69/RES_summary!K$19</f>
        <v>16.666665640096937</v>
      </c>
      <c r="L69" s="183">
        <f>RES_hhdet_tesh!L69/RES_summary!L$19</f>
        <v>16.729760507500604</v>
      </c>
      <c r="M69" s="183">
        <f>RES_hhdet_tesh!M69/RES_summary!M$19</f>
        <v>16.415003655313186</v>
      </c>
      <c r="N69" s="183">
        <f>RES_hhdet_tesh!N69/RES_summary!N$19</f>
        <v>16.572105445912431</v>
      </c>
      <c r="O69" s="183">
        <f>RES_hhdet_tesh!O69/RES_summary!O$19</f>
        <v>16.487673336872533</v>
      </c>
      <c r="P69" s="183">
        <f>RES_hhdet_tesh!P69/RES_summary!P$19</f>
        <v>16.296252576360647</v>
      </c>
      <c r="Q69" s="183">
        <f>RES_hhdet_tesh!Q69/RES_summary!Q$19</f>
        <v>16.159110649431216</v>
      </c>
    </row>
    <row r="70" spans="1:17" ht="12" customHeight="1" x14ac:dyDescent="0.3">
      <c r="A70" s="167" t="s">
        <v>159</v>
      </c>
      <c r="B70" s="183">
        <f>RES_hhdet_tesh!B70/RES_summary!B$19</f>
        <v>18.105953528295178</v>
      </c>
      <c r="C70" s="183">
        <f>RES_hhdet_tesh!C70/RES_summary!C$19</f>
        <v>18.038379642445683</v>
      </c>
      <c r="D70" s="183">
        <f>RES_hhdet_tesh!D70/RES_summary!D$19</f>
        <v>17.965785526972255</v>
      </c>
      <c r="E70" s="183">
        <f>RES_hhdet_tesh!E70/RES_summary!E$19</f>
        <v>17.976317207359386</v>
      </c>
      <c r="F70" s="183">
        <f>RES_hhdet_tesh!F70/RES_summary!F$19</f>
        <v>18.038524238482058</v>
      </c>
      <c r="G70" s="183">
        <f>RES_hhdet_tesh!G70/RES_summary!G$19</f>
        <v>17.880955840101223</v>
      </c>
      <c r="H70" s="183">
        <f>RES_hhdet_tesh!H70/RES_summary!H$19</f>
        <v>17.477014001847287</v>
      </c>
      <c r="I70" s="183">
        <f>RES_hhdet_tesh!I70/RES_summary!I$19</f>
        <v>17.092389947502109</v>
      </c>
      <c r="J70" s="183">
        <f>RES_hhdet_tesh!J70/RES_summary!J$19</f>
        <v>16.9306724327827</v>
      </c>
      <c r="K70" s="183">
        <f>RES_hhdet_tesh!K70/RES_summary!K$19</f>
        <v>16.860434817167331</v>
      </c>
      <c r="L70" s="183">
        <f>RES_hhdet_tesh!L70/RES_summary!L$19</f>
        <v>17.135996820361921</v>
      </c>
      <c r="M70" s="183">
        <f>RES_hhdet_tesh!M70/RES_summary!M$19</f>
        <v>16.555504900931112</v>
      </c>
      <c r="N70" s="183">
        <f>RES_hhdet_tesh!N70/RES_summary!N$19</f>
        <v>16.800046790590152</v>
      </c>
      <c r="O70" s="183">
        <f>RES_hhdet_tesh!O70/RES_summary!O$19</f>
        <v>16.839260205829945</v>
      </c>
      <c r="P70" s="183">
        <f>RES_hhdet_tesh!P70/RES_summary!P$19</f>
        <v>16.536766220916963</v>
      </c>
      <c r="Q70" s="183">
        <f>RES_hhdet_tesh!Q70/RES_summary!Q$19</f>
        <v>16.340013721457719</v>
      </c>
    </row>
    <row r="71" spans="1:17" ht="12" customHeight="1" x14ac:dyDescent="0.3">
      <c r="A71" s="166" t="s">
        <v>109</v>
      </c>
      <c r="B71" s="182">
        <f>RES_hhdet_tesh!B71/RES_summary!B$19</f>
        <v>12.121549288527397</v>
      </c>
      <c r="C71" s="182">
        <f>RES_hhdet_tesh!C71/RES_summary!C$19</f>
        <v>12.111786088413982</v>
      </c>
      <c r="D71" s="182">
        <f>RES_hhdet_tesh!D71/RES_summary!D$19</f>
        <v>12.101869564222477</v>
      </c>
      <c r="E71" s="182">
        <f>RES_hhdet_tesh!E71/RES_summary!E$19</f>
        <v>12.172061948770571</v>
      </c>
      <c r="F71" s="182">
        <f>RES_hhdet_tesh!F71/RES_summary!F$19</f>
        <v>12.179388034263564</v>
      </c>
      <c r="G71" s="182">
        <f>RES_hhdet_tesh!G71/RES_summary!G$19</f>
        <v>12.02520144106672</v>
      </c>
      <c r="H71" s="182">
        <f>RES_hhdet_tesh!H71/RES_summary!H$19</f>
        <v>11.4916383451655</v>
      </c>
      <c r="I71" s="182">
        <f>RES_hhdet_tesh!I71/RES_summary!I$19</f>
        <v>11.050591740691255</v>
      </c>
      <c r="J71" s="182">
        <f>RES_hhdet_tesh!J71/RES_summary!J$19</f>
        <v>11.04549843418584</v>
      </c>
      <c r="K71" s="182">
        <f>RES_hhdet_tesh!K71/RES_summary!K$19</f>
        <v>10.956915698745279</v>
      </c>
      <c r="L71" s="182">
        <f>RES_hhdet_tesh!L71/RES_summary!L$19</f>
        <v>11.004839344308918</v>
      </c>
      <c r="M71" s="182">
        <f>RES_hhdet_tesh!M71/RES_summary!M$19</f>
        <v>10.599990155126571</v>
      </c>
      <c r="N71" s="182">
        <f>RES_hhdet_tesh!N71/RES_summary!N$19</f>
        <v>10.837192348953016</v>
      </c>
      <c r="O71" s="182">
        <f>RES_hhdet_tesh!O71/RES_summary!O$19</f>
        <v>11.00166163175918</v>
      </c>
      <c r="P71" s="182">
        <f>RES_hhdet_tesh!P71/RES_summary!P$19</f>
        <v>10.59518764340522</v>
      </c>
      <c r="Q71" s="182">
        <f>RES_hhdet_tesh!Q71/RES_summary!Q$19</f>
        <v>10.492974916971079</v>
      </c>
    </row>
    <row r="72" spans="1:17" ht="12" customHeight="1" x14ac:dyDescent="0.3">
      <c r="A72" s="147" t="s">
        <v>59</v>
      </c>
      <c r="B72" s="181">
        <f>RES_hhdet_tesh!B72/RES_summary!B$19</f>
        <v>5.9844042397677786</v>
      </c>
      <c r="C72" s="181">
        <f>RES_hhdet_tesh!C72/RES_summary!C$19</f>
        <v>5.9265935540316992</v>
      </c>
      <c r="D72" s="181">
        <f>RES_hhdet_tesh!D72/RES_summary!D$19</f>
        <v>5.863915962749779</v>
      </c>
      <c r="E72" s="181">
        <f>RES_hhdet_tesh!E72/RES_summary!E$19</f>
        <v>5.8042552585888174</v>
      </c>
      <c r="F72" s="181">
        <f>RES_hhdet_tesh!F72/RES_summary!F$19</f>
        <v>5.8591362042184958</v>
      </c>
      <c r="G72" s="181">
        <f>RES_hhdet_tesh!G72/RES_summary!G$19</f>
        <v>5.8557543990344998</v>
      </c>
      <c r="H72" s="181">
        <f>RES_hhdet_tesh!H72/RES_summary!H$19</f>
        <v>5.9853756566817884</v>
      </c>
      <c r="I72" s="181">
        <f>RES_hhdet_tesh!I72/RES_summary!I$19</f>
        <v>6.0417982068108547</v>
      </c>
      <c r="J72" s="181">
        <f>RES_hhdet_tesh!J72/RES_summary!J$19</f>
        <v>5.8851739985968567</v>
      </c>
      <c r="K72" s="181">
        <f>RES_hhdet_tesh!K72/RES_summary!K$19</f>
        <v>5.9035191184220492</v>
      </c>
      <c r="L72" s="181">
        <f>RES_hhdet_tesh!L72/RES_summary!L$19</f>
        <v>6.1311574760530041</v>
      </c>
      <c r="M72" s="181">
        <f>RES_hhdet_tesh!M72/RES_summary!M$19</f>
        <v>5.955514745804539</v>
      </c>
      <c r="N72" s="181">
        <f>RES_hhdet_tesh!N72/RES_summary!N$19</f>
        <v>5.9628544416371385</v>
      </c>
      <c r="O72" s="181">
        <f>RES_hhdet_tesh!O72/RES_summary!O$19</f>
        <v>5.8375985740707632</v>
      </c>
      <c r="P72" s="181">
        <f>RES_hhdet_tesh!P72/RES_summary!P$19</f>
        <v>5.9415785775117422</v>
      </c>
      <c r="Q72" s="181">
        <f>RES_hhdet_tesh!Q72/RES_summary!Q$19</f>
        <v>5.8470388044866404</v>
      </c>
    </row>
    <row r="73" spans="1:17" ht="12" customHeight="1" x14ac:dyDescent="0.3">
      <c r="A73" s="163" t="s">
        <v>142</v>
      </c>
      <c r="B73" s="180">
        <f>RES_hhdet_tesh!B73/RES_summary!B$19</f>
        <v>19.72657284045691</v>
      </c>
      <c r="C73" s="180">
        <f>RES_hhdet_tesh!C73/RES_summary!C$19</f>
        <v>19.795550741028929</v>
      </c>
      <c r="D73" s="180">
        <f>RES_hhdet_tesh!D73/RES_summary!D$19</f>
        <v>19.917868764130571</v>
      </c>
      <c r="E73" s="180">
        <f>RES_hhdet_tesh!E73/RES_summary!E$19</f>
        <v>20.923400450968956</v>
      </c>
      <c r="F73" s="180">
        <f>RES_hhdet_tesh!F73/RES_summary!F$19</f>
        <v>20.485578661181325</v>
      </c>
      <c r="G73" s="180">
        <f>RES_hhdet_tesh!G73/RES_summary!G$19</f>
        <v>20.750114862054932</v>
      </c>
      <c r="H73" s="180">
        <f>RES_hhdet_tesh!H73/RES_summary!H$19</f>
        <v>21.098781269460556</v>
      </c>
      <c r="I73" s="180">
        <f>RES_hhdet_tesh!I73/RES_summary!I$19</f>
        <v>20.294502265505596</v>
      </c>
      <c r="J73" s="180">
        <f>RES_hhdet_tesh!J73/RES_summary!J$19</f>
        <v>19.536894135623577</v>
      </c>
      <c r="K73" s="180">
        <f>RES_hhdet_tesh!K73/RES_summary!K$19</f>
        <v>18.922804636872641</v>
      </c>
      <c r="L73" s="180">
        <f>RES_hhdet_tesh!L73/RES_summary!L$19</f>
        <v>20.245689915015447</v>
      </c>
      <c r="M73" s="180">
        <f>RES_hhdet_tesh!M73/RES_summary!M$19</f>
        <v>20.281541830511969</v>
      </c>
      <c r="N73" s="180">
        <f>RES_hhdet_tesh!N73/RES_summary!N$19</f>
        <v>20.600718016497552</v>
      </c>
      <c r="O73" s="180">
        <f>RES_hhdet_tesh!O73/RES_summary!O$19</f>
        <v>21.231141758582343</v>
      </c>
      <c r="P73" s="180">
        <f>RES_hhdet_tesh!P73/RES_summary!P$19</f>
        <v>20.829402898217854</v>
      </c>
      <c r="Q73" s="180">
        <f>RES_hhdet_tesh!Q73/RES_summary!Q$19</f>
        <v>21.705114972309794</v>
      </c>
    </row>
    <row r="74" spans="1:17" ht="12" customHeight="1" x14ac:dyDescent="0.3">
      <c r="A74" s="161" t="s">
        <v>141</v>
      </c>
      <c r="B74" s="179">
        <f>RES_hhdet_tesh!B74/RES_summary!B$19</f>
        <v>18.994519420833896</v>
      </c>
      <c r="C74" s="179">
        <f>RES_hhdet_tesh!C74/RES_summary!C$19</f>
        <v>19.2237231418713</v>
      </c>
      <c r="D74" s="179">
        <f>RES_hhdet_tesh!D74/RES_summary!D$19</f>
        <v>19.257129291357007</v>
      </c>
      <c r="E74" s="179">
        <f>RES_hhdet_tesh!E74/RES_summary!E$19</f>
        <v>19.732454492037153</v>
      </c>
      <c r="F74" s="179">
        <f>RES_hhdet_tesh!F74/RES_summary!F$19</f>
        <v>19.26462237473913</v>
      </c>
      <c r="G74" s="179">
        <f>RES_hhdet_tesh!G74/RES_summary!G$19</f>
        <v>19.20252262762309</v>
      </c>
      <c r="H74" s="179">
        <f>RES_hhdet_tesh!H74/RES_summary!H$19</f>
        <v>19.614765302166891</v>
      </c>
      <c r="I74" s="179">
        <f>RES_hhdet_tesh!I74/RES_summary!I$19</f>
        <v>18.588668215255353</v>
      </c>
      <c r="J74" s="179">
        <f>RES_hhdet_tesh!J74/RES_summary!J$19</f>
        <v>18.381873289859961</v>
      </c>
      <c r="K74" s="179">
        <f>RES_hhdet_tesh!K74/RES_summary!K$19</f>
        <v>17.861168819219746</v>
      </c>
      <c r="L74" s="179">
        <f>RES_hhdet_tesh!L74/RES_summary!L$19</f>
        <v>18.034459490898179</v>
      </c>
      <c r="M74" s="179">
        <f>RES_hhdet_tesh!M74/RES_summary!M$19</f>
        <v>18.454980339877409</v>
      </c>
      <c r="N74" s="179">
        <f>RES_hhdet_tesh!N74/RES_summary!N$19</f>
        <v>18.32553137565705</v>
      </c>
      <c r="O74" s="179">
        <f>RES_hhdet_tesh!O74/RES_summary!O$19</f>
        <v>18.585018304772131</v>
      </c>
      <c r="P74" s="179">
        <f>RES_hhdet_tesh!P74/RES_summary!P$19</f>
        <v>18.638218694119519</v>
      </c>
      <c r="Q74" s="179">
        <f>RES_hhdet_tesh!Q74/RES_summary!Q$19</f>
        <v>18.849783329194874</v>
      </c>
    </row>
    <row r="75" spans="1:17" ht="12" customHeight="1" x14ac:dyDescent="0.3">
      <c r="A75" s="148" t="s">
        <v>60</v>
      </c>
      <c r="B75" s="177">
        <f>RES_hhdet_tesh!B75/RES_summary!B$19</f>
        <v>12.758757204676193</v>
      </c>
      <c r="C75" s="177">
        <f>RES_hhdet_tesh!C75/RES_summary!C$19</f>
        <v>13.161252277636896</v>
      </c>
      <c r="D75" s="177">
        <f>RES_hhdet_tesh!D75/RES_summary!D$19</f>
        <v>13.329241120199489</v>
      </c>
      <c r="E75" s="177">
        <f>RES_hhdet_tesh!E75/RES_summary!E$19</f>
        <v>13.661997651899437</v>
      </c>
      <c r="F75" s="177">
        <f>RES_hhdet_tesh!F75/RES_summary!F$19</f>
        <v>13.319427779009457</v>
      </c>
      <c r="G75" s="177">
        <f>RES_hhdet_tesh!G75/RES_summary!G$19</f>
        <v>13.264799925984164</v>
      </c>
      <c r="H75" s="177">
        <f>RES_hhdet_tesh!H75/RES_summary!H$19</f>
        <v>13.586182405788474</v>
      </c>
      <c r="I75" s="177">
        <f>RES_hhdet_tesh!I75/RES_summary!I$19</f>
        <v>11.800347895077227</v>
      </c>
      <c r="J75" s="177">
        <f>RES_hhdet_tesh!J75/RES_summary!J$19</f>
        <v>12.451174552808865</v>
      </c>
      <c r="K75" s="177">
        <f>RES_hhdet_tesh!K75/RES_summary!K$19</f>
        <v>11.715650250066277</v>
      </c>
      <c r="L75" s="177">
        <f>RES_hhdet_tesh!L75/RES_summary!L$19</f>
        <v>11.730599488697937</v>
      </c>
      <c r="M75" s="177">
        <f>RES_hhdet_tesh!M75/RES_summary!M$19</f>
        <v>12.183599131305112</v>
      </c>
      <c r="N75" s="177">
        <f>RES_hhdet_tesh!N75/RES_summary!N$19</f>
        <v>11.772278321941801</v>
      </c>
      <c r="O75" s="177">
        <f>RES_hhdet_tesh!O75/RES_summary!O$19</f>
        <v>11.956038774857229</v>
      </c>
      <c r="P75" s="177">
        <f>RES_hhdet_tesh!P75/RES_summary!P$19</f>
        <v>12.719749061185519</v>
      </c>
      <c r="Q75" s="177">
        <f>RES_hhdet_tesh!Q75/RES_summary!Q$19</f>
        <v>12.869357026918511</v>
      </c>
    </row>
    <row r="76" spans="1:17" ht="12" customHeight="1" x14ac:dyDescent="0.3">
      <c r="A76" s="148" t="s">
        <v>59</v>
      </c>
      <c r="B76" s="177">
        <f>RES_hhdet_tesh!B76/RES_summary!B$19</f>
        <v>6.2357622161577035</v>
      </c>
      <c r="C76" s="177">
        <f>RES_hhdet_tesh!C76/RES_summary!C$19</f>
        <v>6.0624708642344087</v>
      </c>
      <c r="D76" s="177">
        <f>RES_hhdet_tesh!D76/RES_summary!D$19</f>
        <v>5.9278881711575213</v>
      </c>
      <c r="E76" s="177">
        <f>RES_hhdet_tesh!E76/RES_summary!E$19</f>
        <v>6.0704568401377133</v>
      </c>
      <c r="F76" s="177">
        <f>RES_hhdet_tesh!F76/RES_summary!F$19</f>
        <v>5.9451945957296797</v>
      </c>
      <c r="G76" s="177">
        <f>RES_hhdet_tesh!G76/RES_summary!G$19</f>
        <v>5.9377227016389273</v>
      </c>
      <c r="H76" s="177">
        <f>RES_hhdet_tesh!H76/RES_summary!H$19</f>
        <v>6.0285828963784152</v>
      </c>
      <c r="I76" s="177">
        <f>RES_hhdet_tesh!I76/RES_summary!I$19</f>
        <v>6.7883203201781273</v>
      </c>
      <c r="J76" s="177">
        <f>RES_hhdet_tesh!J76/RES_summary!J$19</f>
        <v>5.9306987370510935</v>
      </c>
      <c r="K76" s="177">
        <f>RES_hhdet_tesh!K76/RES_summary!K$19</f>
        <v>6.1455185691534693</v>
      </c>
      <c r="L76" s="177">
        <f>RES_hhdet_tesh!L76/RES_summary!L$19</f>
        <v>6.3038600022002411</v>
      </c>
      <c r="M76" s="177">
        <f>RES_hhdet_tesh!M76/RES_summary!M$19</f>
        <v>6.2713812085722989</v>
      </c>
      <c r="N76" s="177">
        <f>RES_hhdet_tesh!N76/RES_summary!N$19</f>
        <v>6.5532530537152525</v>
      </c>
      <c r="O76" s="177">
        <f>RES_hhdet_tesh!O76/RES_summary!O$19</f>
        <v>6.6289795299149041</v>
      </c>
      <c r="P76" s="177">
        <f>RES_hhdet_tesh!P76/RES_summary!P$19</f>
        <v>5.918469632934003</v>
      </c>
      <c r="Q76" s="177">
        <f>RES_hhdet_tesh!Q76/RES_summary!Q$19</f>
        <v>5.9804263022763626</v>
      </c>
    </row>
    <row r="77" spans="1:17" ht="12" customHeight="1" x14ac:dyDescent="0.3">
      <c r="A77" s="158" t="s">
        <v>62</v>
      </c>
      <c r="B77" s="178">
        <f>RES_hhdet_tesh!B77/RES_summary!B$19</f>
        <v>6.5742675726838504</v>
      </c>
      <c r="C77" s="178">
        <f>RES_hhdet_tesh!C77/RES_summary!C$19</f>
        <v>6.6058671978876227</v>
      </c>
      <c r="D77" s="178">
        <f>RES_hhdet_tesh!D77/RES_summary!D$19</f>
        <v>6.7369972310416664</v>
      </c>
      <c r="E77" s="178">
        <f>RES_hhdet_tesh!E77/RES_summary!E$19</f>
        <v>6.8587559845516264</v>
      </c>
      <c r="F77" s="178">
        <f>RES_hhdet_tesh!F77/RES_summary!F$19</f>
        <v>7.0215272389738121</v>
      </c>
      <c r="G77" s="178">
        <f>RES_hhdet_tesh!G77/RES_summary!G$19</f>
        <v>7.0028123258505026</v>
      </c>
      <c r="H77" s="178">
        <f>RES_hhdet_tesh!H77/RES_summary!H$19</f>
        <v>7.0799845535241843</v>
      </c>
      <c r="I77" s="178">
        <f>RES_hhdet_tesh!I77/RES_summary!I$19</f>
        <v>7.1369713834162045</v>
      </c>
      <c r="J77" s="178">
        <f>RES_hhdet_tesh!J77/RES_summary!J$19</f>
        <v>7.0324502381452989</v>
      </c>
      <c r="K77" s="178">
        <f>RES_hhdet_tesh!K77/RES_summary!K$19</f>
        <v>7.058852203461929</v>
      </c>
      <c r="L77" s="178">
        <f>RES_hhdet_tesh!L77/RES_summary!L$19</f>
        <v>7.0435069077661145</v>
      </c>
      <c r="M77" s="178">
        <f>RES_hhdet_tesh!M77/RES_summary!M$19</f>
        <v>6.9491966762184392</v>
      </c>
      <c r="N77" s="178">
        <f>RES_hhdet_tesh!N77/RES_summary!N$19</f>
        <v>7.0120596868148199</v>
      </c>
      <c r="O77" s="178">
        <f>RES_hhdet_tesh!O77/RES_summary!O$19</f>
        <v>6.9115983175167139</v>
      </c>
      <c r="P77" s="178">
        <f>RES_hhdet_tesh!P77/RES_summary!P$19</f>
        <v>6.8291248032509291</v>
      </c>
      <c r="Q77" s="178">
        <f>RES_hhdet_tesh!Q77/RES_summary!Q$19</f>
        <v>6.8845342944674215</v>
      </c>
    </row>
    <row r="78" spans="1:17" ht="12" customHeight="1" x14ac:dyDescent="0.3">
      <c r="A78" s="23" t="s">
        <v>109</v>
      </c>
      <c r="B78" s="177">
        <f>RES_hhdet_tesh!B78/RES_summary!B$19</f>
        <v>6.4320270276375524</v>
      </c>
      <c r="C78" s="177">
        <f>RES_hhdet_tesh!C78/RES_summary!C$19</f>
        <v>6.4356402960867527</v>
      </c>
      <c r="D78" s="177">
        <f>RES_hhdet_tesh!D78/RES_summary!D$19</f>
        <v>6.6044367768702976</v>
      </c>
      <c r="E78" s="177">
        <f>RES_hhdet_tesh!E78/RES_summary!E$19</f>
        <v>6.7044056386386082</v>
      </c>
      <c r="F78" s="177">
        <f>RES_hhdet_tesh!F78/RES_summary!F$19</f>
        <v>6.8444820960981723</v>
      </c>
      <c r="G78" s="177">
        <f>RES_hhdet_tesh!G78/RES_summary!G$19</f>
        <v>6.9169138580512737</v>
      </c>
      <c r="H78" s="177">
        <f>RES_hhdet_tesh!H78/RES_summary!H$19</f>
        <v>6.9488839324159466</v>
      </c>
      <c r="I78" s="177">
        <f>RES_hhdet_tesh!I78/RES_summary!I$19</f>
        <v>7.0795069189194875</v>
      </c>
      <c r="J78" s="177">
        <f>RES_hhdet_tesh!J78/RES_summary!J$19</f>
        <v>6.9209149827244261</v>
      </c>
      <c r="K78" s="177">
        <f>RES_hhdet_tesh!K78/RES_summary!K$19</f>
        <v>6.9818596716891177</v>
      </c>
      <c r="L78" s="177">
        <f>RES_hhdet_tesh!L78/RES_summary!L$19</f>
        <v>6.9746629076764988</v>
      </c>
      <c r="M78" s="177">
        <f>RES_hhdet_tesh!M78/RES_summary!M$19</f>
        <v>6.9146254048202103</v>
      </c>
      <c r="N78" s="177">
        <f>RES_hhdet_tesh!N78/RES_summary!N$19</f>
        <v>6.9388027696826207</v>
      </c>
      <c r="O78" s="177">
        <f>RES_hhdet_tesh!O78/RES_summary!O$19</f>
        <v>6.8420509904540738</v>
      </c>
      <c r="P78" s="177">
        <f>RES_hhdet_tesh!P78/RES_summary!P$19</f>
        <v>6.7733427643532327</v>
      </c>
      <c r="Q78" s="177">
        <f>RES_hhdet_tesh!Q78/RES_summary!Q$19</f>
        <v>6.8073589999941309</v>
      </c>
    </row>
    <row r="79" spans="1:17" ht="12" customHeight="1" x14ac:dyDescent="0.3">
      <c r="A79" s="29" t="s">
        <v>140</v>
      </c>
      <c r="B79" s="176">
        <f>RES_hhdet_tesh!B79/RES_summary!B$19</f>
        <v>7.2481732298763895</v>
      </c>
      <c r="C79" s="176">
        <f>RES_hhdet_tesh!C79/RES_summary!C$19</f>
        <v>7.4553359975033562</v>
      </c>
      <c r="D79" s="176">
        <f>RES_hhdet_tesh!D79/RES_summary!D$19</f>
        <v>7.487708059501232</v>
      </c>
      <c r="E79" s="176">
        <f>RES_hhdet_tesh!E79/RES_summary!E$19</f>
        <v>7.7494438016657572</v>
      </c>
      <c r="F79" s="176">
        <f>RES_hhdet_tesh!F79/RES_summary!F$19</f>
        <v>8.0852679142905206</v>
      </c>
      <c r="G79" s="176">
        <f>RES_hhdet_tesh!G79/RES_summary!G$19</f>
        <v>7.5697825275872033</v>
      </c>
      <c r="H79" s="176">
        <f>RES_hhdet_tesh!H79/RES_summary!H$19</f>
        <v>7.9878762473770317</v>
      </c>
      <c r="I79" s="176">
        <f>RES_hhdet_tesh!I79/RES_summary!I$19</f>
        <v>7.5899510599393007</v>
      </c>
      <c r="J79" s="176">
        <f>RES_hhdet_tesh!J79/RES_summary!J$19</f>
        <v>7.9514836136488398</v>
      </c>
      <c r="K79" s="176">
        <f>RES_hhdet_tesh!K79/RES_summary!K$19</f>
        <v>7.7572799366890868</v>
      </c>
      <c r="L79" s="176">
        <f>RES_hhdet_tesh!L79/RES_summary!L$19</f>
        <v>7.9544753200127092</v>
      </c>
      <c r="M79" s="176">
        <f>RES_hhdet_tesh!M79/RES_summary!M$19</f>
        <v>7.5048275673161395</v>
      </c>
      <c r="N79" s="176">
        <f>RES_hhdet_tesh!N79/RES_summary!N$19</f>
        <v>8.1333853695114389</v>
      </c>
      <c r="O79" s="176">
        <f>RES_hhdet_tesh!O79/RES_summary!O$19</f>
        <v>8.4488835387709713</v>
      </c>
      <c r="P79" s="176">
        <f>RES_hhdet_tesh!P79/RES_summary!P$19</f>
        <v>8.0682856719094609</v>
      </c>
      <c r="Q79" s="176">
        <f>RES_hhdet_tesh!Q79/RES_summary!Q$19</f>
        <v>8.9267630834205427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84">
        <f>RES_hhdet_tesh!B81/RES_summary!B$19</f>
        <v>92.120794145377431</v>
      </c>
      <c r="C81" s="184">
        <f>RES_hhdet_tesh!C81/RES_summary!C$19</f>
        <v>96.501453169744451</v>
      </c>
      <c r="D81" s="184">
        <f>RES_hhdet_tesh!D81/RES_summary!D$19</f>
        <v>95.36671903276347</v>
      </c>
      <c r="E81" s="184">
        <f>RES_hhdet_tesh!E81/RES_summary!E$19</f>
        <v>102.07873320656326</v>
      </c>
      <c r="F81" s="184">
        <f>RES_hhdet_tesh!F81/RES_summary!F$19</f>
        <v>98.854454158803051</v>
      </c>
      <c r="G81" s="184">
        <f>RES_hhdet_tesh!G81/RES_summary!G$19</f>
        <v>101.26263602841553</v>
      </c>
      <c r="H81" s="184">
        <f>RES_hhdet_tesh!H81/RES_summary!H$19</f>
        <v>99.585406754741058</v>
      </c>
      <c r="I81" s="184">
        <f>RES_hhdet_tesh!I81/RES_summary!I$19</f>
        <v>95.880197192104831</v>
      </c>
      <c r="J81" s="184">
        <f>RES_hhdet_tesh!J81/RES_summary!J$19</f>
        <v>99.457983060858211</v>
      </c>
      <c r="K81" s="184">
        <f>RES_hhdet_tesh!K81/RES_summary!K$19</f>
        <v>98.871294362515954</v>
      </c>
      <c r="L81" s="184">
        <f>RES_hhdet_tesh!L81/RES_summary!L$19</f>
        <v>103.65109926100895</v>
      </c>
      <c r="M81" s="184">
        <f>RES_hhdet_tesh!M81/RES_summary!M$19</f>
        <v>91.052354389496244</v>
      </c>
      <c r="N81" s="184">
        <f>RES_hhdet_tesh!N81/RES_summary!N$19</f>
        <v>96.583808290356743</v>
      </c>
      <c r="O81" s="184">
        <f>RES_hhdet_tesh!O81/RES_summary!O$19</f>
        <v>94.910391578359111</v>
      </c>
      <c r="P81" s="184">
        <f>RES_hhdet_tesh!P81/RES_summary!P$19</f>
        <v>83.66779701260505</v>
      </c>
      <c r="Q81" s="184">
        <f>RES_hhdet_tesh!Q81/RES_summary!Q$19</f>
        <v>87.509159269550921</v>
      </c>
    </row>
    <row r="82" spans="1:17" ht="12.9" customHeight="1" x14ac:dyDescent="0.3">
      <c r="A82" s="158" t="s">
        <v>65</v>
      </c>
      <c r="B82" s="178">
        <f>RES_hhdet_tesh!B82/RES_summary!B$19</f>
        <v>68.162821167451227</v>
      </c>
      <c r="C82" s="178">
        <f>RES_hhdet_tesh!C82/RES_summary!C$19</f>
        <v>71.968186189271307</v>
      </c>
      <c r="D82" s="178">
        <f>RES_hhdet_tesh!D82/RES_summary!D$19</f>
        <v>70.067682970098161</v>
      </c>
      <c r="E82" s="178">
        <f>RES_hhdet_tesh!E82/RES_summary!E$19</f>
        <v>75.926552153466389</v>
      </c>
      <c r="F82" s="178">
        <f>RES_hhdet_tesh!F82/RES_summary!F$19</f>
        <v>72.568290550397663</v>
      </c>
      <c r="G82" s="178">
        <f>RES_hhdet_tesh!G82/RES_summary!G$19</f>
        <v>74.263613132148393</v>
      </c>
      <c r="H82" s="178">
        <f>RES_hhdet_tesh!H82/RES_summary!H$19</f>
        <v>72.228158631334068</v>
      </c>
      <c r="I82" s="178">
        <f>RES_hhdet_tesh!I82/RES_summary!I$19</f>
        <v>68.30405617316147</v>
      </c>
      <c r="J82" s="178">
        <f>RES_hhdet_tesh!J82/RES_summary!J$19</f>
        <v>72.082812606437997</v>
      </c>
      <c r="K82" s="178">
        <f>RES_hhdet_tesh!K82/RES_summary!K$19</f>
        <v>71.542546873627046</v>
      </c>
      <c r="L82" s="178">
        <f>RES_hhdet_tesh!L82/RES_summary!L$19</f>
        <v>75.713442002075325</v>
      </c>
      <c r="M82" s="178">
        <f>RES_hhdet_tesh!M82/RES_summary!M$19</f>
        <v>63.840367597292968</v>
      </c>
      <c r="N82" s="178">
        <f>RES_hhdet_tesh!N82/RES_summary!N$19</f>
        <v>68.562235131735719</v>
      </c>
      <c r="O82" s="178">
        <f>RES_hhdet_tesh!O82/RES_summary!O$19</f>
        <v>66.869063858978393</v>
      </c>
      <c r="P82" s="178">
        <f>RES_hhdet_tesh!P82/RES_summary!P$19</f>
        <v>56.403755953680729</v>
      </c>
      <c r="Q82" s="178">
        <f>RES_hhdet_tesh!Q82/RES_summary!Q$19</f>
        <v>59.981240373130888</v>
      </c>
    </row>
    <row r="83" spans="1:17" ht="12" customHeight="1" x14ac:dyDescent="0.3">
      <c r="A83" s="23" t="s">
        <v>157</v>
      </c>
      <c r="B83" s="177">
        <f>RES_hhdet_tesh!B83/RES_summary!B$19</f>
        <v>67.575970923421878</v>
      </c>
      <c r="C83" s="177">
        <f>RES_hhdet_tesh!C83/RES_summary!C$19</f>
        <v>71.30074241227598</v>
      </c>
      <c r="D83" s="177">
        <f>RES_hhdet_tesh!D83/RES_summary!D$19</f>
        <v>69.40273290620857</v>
      </c>
      <c r="E83" s="177">
        <f>RES_hhdet_tesh!E83/RES_summary!E$19</f>
        <v>75.083283494565052</v>
      </c>
      <c r="F83" s="177">
        <f>RES_hhdet_tesh!F83/RES_summary!F$19</f>
        <v>71.786987733878533</v>
      </c>
      <c r="G83" s="177">
        <f>RES_hhdet_tesh!G83/RES_summary!G$19</f>
        <v>73.412631988951574</v>
      </c>
      <c r="H83" s="177">
        <f>RES_hhdet_tesh!H83/RES_summary!H$19</f>
        <v>71.380797899699132</v>
      </c>
      <c r="I83" s="177">
        <f>RES_hhdet_tesh!I83/RES_summary!I$19</f>
        <v>67.470166168418658</v>
      </c>
      <c r="J83" s="177">
        <f>RES_hhdet_tesh!J83/RES_summary!J$19</f>
        <v>71.317509451353388</v>
      </c>
      <c r="K83" s="177">
        <f>RES_hhdet_tesh!K83/RES_summary!K$19</f>
        <v>70.793849133584388</v>
      </c>
      <c r="L83" s="177">
        <f>RES_hhdet_tesh!L83/RES_summary!L$19</f>
        <v>74.836699899469025</v>
      </c>
      <c r="M83" s="177">
        <f>RES_hhdet_tesh!M83/RES_summary!M$19</f>
        <v>63.132199520693902</v>
      </c>
      <c r="N83" s="177">
        <f>RES_hhdet_tesh!N83/RES_summary!N$19</f>
        <v>67.751375294630989</v>
      </c>
      <c r="O83" s="177">
        <f>RES_hhdet_tesh!O83/RES_summary!O$19</f>
        <v>66.069868662504589</v>
      </c>
      <c r="P83" s="177">
        <f>RES_hhdet_tesh!P83/RES_summary!P$19</f>
        <v>55.750958198982971</v>
      </c>
      <c r="Q83" s="177">
        <f>RES_hhdet_tesh!Q83/RES_summary!Q$19</f>
        <v>59.171088440699464</v>
      </c>
    </row>
    <row r="84" spans="1:17" ht="12" customHeight="1" x14ac:dyDescent="0.3">
      <c r="A84" s="23" t="s">
        <v>60</v>
      </c>
      <c r="B84" s="177">
        <f>RES_hhdet_tesh!B84/RES_summary!B$19</f>
        <v>0.58685024402935138</v>
      </c>
      <c r="C84" s="177">
        <f>RES_hhdet_tesh!C84/RES_summary!C$19</f>
        <v>0.66744377699533075</v>
      </c>
      <c r="D84" s="177">
        <f>RES_hhdet_tesh!D84/RES_summary!D$19</f>
        <v>0.66495006388958644</v>
      </c>
      <c r="E84" s="177">
        <f>RES_hhdet_tesh!E84/RES_summary!E$19</f>
        <v>0.84326865890133307</v>
      </c>
      <c r="F84" s="177">
        <f>RES_hhdet_tesh!F84/RES_summary!F$19</f>
        <v>0.78130281651912925</v>
      </c>
      <c r="G84" s="177">
        <f>RES_hhdet_tesh!G84/RES_summary!G$19</f>
        <v>0.85098114319681439</v>
      </c>
      <c r="H84" s="177">
        <f>RES_hhdet_tesh!H84/RES_summary!H$19</f>
        <v>0.84736073163493142</v>
      </c>
      <c r="I84" s="177">
        <f>RES_hhdet_tesh!I84/RES_summary!I$19</f>
        <v>0.83389000474281305</v>
      </c>
      <c r="J84" s="177">
        <f>RES_hhdet_tesh!J84/RES_summary!J$19</f>
        <v>0.76530315508460944</v>
      </c>
      <c r="K84" s="177">
        <f>RES_hhdet_tesh!K84/RES_summary!K$19</f>
        <v>0.74869774004265521</v>
      </c>
      <c r="L84" s="177">
        <f>RES_hhdet_tesh!L84/RES_summary!L$19</f>
        <v>0.87674210260628971</v>
      </c>
      <c r="M84" s="177">
        <f>RES_hhdet_tesh!M84/RES_summary!M$19</f>
        <v>0.70816807659906955</v>
      </c>
      <c r="N84" s="177">
        <f>RES_hhdet_tesh!N84/RES_summary!N$19</f>
        <v>0.8108598371047252</v>
      </c>
      <c r="O84" s="177">
        <f>RES_hhdet_tesh!O84/RES_summary!O$19</f>
        <v>0.79919519647380055</v>
      </c>
      <c r="P84" s="177">
        <f>RES_hhdet_tesh!P84/RES_summary!P$19</f>
        <v>0.65279775469775925</v>
      </c>
      <c r="Q84" s="177">
        <f>RES_hhdet_tesh!Q84/RES_summary!Q$19</f>
        <v>0.81015193243141614</v>
      </c>
    </row>
    <row r="85" spans="1:17" ht="12.9" customHeight="1" x14ac:dyDescent="0.3">
      <c r="A85" s="158" t="s">
        <v>112</v>
      </c>
      <c r="B85" s="178">
        <f>RES_hhdet_tesh!B85/RES_summary!B$19</f>
        <v>0.53259571594264743</v>
      </c>
      <c r="C85" s="178">
        <f>RES_hhdet_tesh!C85/RES_summary!C$19</f>
        <v>0.62750588568149912</v>
      </c>
      <c r="D85" s="178">
        <f>RES_hhdet_tesh!D85/RES_summary!D$19</f>
        <v>0.80536402246580407</v>
      </c>
      <c r="E85" s="178">
        <f>RES_hhdet_tesh!E85/RES_summary!E$19</f>
        <v>0.90766496547489328</v>
      </c>
      <c r="F85" s="178">
        <f>RES_hhdet_tesh!F85/RES_summary!F$19</f>
        <v>0.99823991414475199</v>
      </c>
      <c r="G85" s="178">
        <f>RES_hhdet_tesh!G85/RES_summary!G$19</f>
        <v>1.1619255854110322</v>
      </c>
      <c r="H85" s="178">
        <f>RES_hhdet_tesh!H85/RES_summary!H$19</f>
        <v>1.3660152146993485</v>
      </c>
      <c r="I85" s="178">
        <f>RES_hhdet_tesh!I85/RES_summary!I$19</f>
        <v>1.6099860062859481</v>
      </c>
      <c r="J85" s="178">
        <f>RES_hhdet_tesh!J85/RES_summary!J$19</f>
        <v>1.748733860338644</v>
      </c>
      <c r="K85" s="178">
        <f>RES_hhdet_tesh!K85/RES_summary!K$19</f>
        <v>1.8555042569370932</v>
      </c>
      <c r="L85" s="178">
        <f>RES_hhdet_tesh!L85/RES_summary!L$19</f>
        <v>1.9818706907786197</v>
      </c>
      <c r="M85" s="178">
        <f>RES_hhdet_tesh!M85/RES_summary!M$19</f>
        <v>2.1432513414965642</v>
      </c>
      <c r="N85" s="178">
        <f>RES_hhdet_tesh!N85/RES_summary!N$19</f>
        <v>2.386851857067783</v>
      </c>
      <c r="O85" s="178">
        <f>RES_hhdet_tesh!O85/RES_summary!O$19</f>
        <v>2.5409159695052361</v>
      </c>
      <c r="P85" s="178">
        <f>RES_hhdet_tesh!P85/RES_summary!P$19</f>
        <v>2.6226783273227259</v>
      </c>
      <c r="Q85" s="178">
        <f>RES_hhdet_tesh!Q85/RES_summary!Q$19</f>
        <v>2.6600485360004962</v>
      </c>
    </row>
    <row r="86" spans="1:17" ht="12" customHeight="1" x14ac:dyDescent="0.3">
      <c r="A86" s="23" t="s">
        <v>60</v>
      </c>
      <c r="B86" s="177">
        <f>RES_hhdet_tesh!B86/RES_summary!B$19</f>
        <v>0.53259571594264743</v>
      </c>
      <c r="C86" s="177">
        <f>RES_hhdet_tesh!C86/RES_summary!C$19</f>
        <v>0.62750588568149912</v>
      </c>
      <c r="D86" s="177">
        <f>RES_hhdet_tesh!D86/RES_summary!D$19</f>
        <v>0.80536402246580407</v>
      </c>
      <c r="E86" s="177">
        <f>RES_hhdet_tesh!E86/RES_summary!E$19</f>
        <v>0.90766496547489328</v>
      </c>
      <c r="F86" s="177">
        <f>RES_hhdet_tesh!F86/RES_summary!F$19</f>
        <v>0.99823991414475199</v>
      </c>
      <c r="G86" s="177">
        <f>RES_hhdet_tesh!G86/RES_summary!G$19</f>
        <v>1.1619255854110322</v>
      </c>
      <c r="H86" s="177">
        <f>RES_hhdet_tesh!H86/RES_summary!H$19</f>
        <v>1.3660152146993485</v>
      </c>
      <c r="I86" s="177">
        <f>RES_hhdet_tesh!I86/RES_summary!I$19</f>
        <v>1.6099860062859481</v>
      </c>
      <c r="J86" s="177">
        <f>RES_hhdet_tesh!J86/RES_summary!J$19</f>
        <v>1.748733860338644</v>
      </c>
      <c r="K86" s="177">
        <f>RES_hhdet_tesh!K86/RES_summary!K$19</f>
        <v>1.8555042569370932</v>
      </c>
      <c r="L86" s="177">
        <f>RES_hhdet_tesh!L86/RES_summary!L$19</f>
        <v>1.9818706907786197</v>
      </c>
      <c r="M86" s="177">
        <f>RES_hhdet_tesh!M86/RES_summary!M$19</f>
        <v>2.1432513414965642</v>
      </c>
      <c r="N86" s="177">
        <f>RES_hhdet_tesh!N86/RES_summary!N$19</f>
        <v>2.386851857067783</v>
      </c>
      <c r="O86" s="177">
        <f>RES_hhdet_tesh!O86/RES_summary!O$19</f>
        <v>2.5409159695052361</v>
      </c>
      <c r="P86" s="177">
        <f>RES_hhdet_tesh!P86/RES_summary!P$19</f>
        <v>2.6226783273227259</v>
      </c>
      <c r="Q86" s="177">
        <f>RES_hhdet_tesh!Q86/RES_summary!Q$19</f>
        <v>2.6600485360004962</v>
      </c>
    </row>
    <row r="87" spans="1:17" ht="12" customHeight="1" x14ac:dyDescent="0.3">
      <c r="A87" s="158" t="s">
        <v>63</v>
      </c>
      <c r="B87" s="178">
        <f>RES_hhdet_tesh!B87/RES_summary!B$19</f>
        <v>14.772235682563723</v>
      </c>
      <c r="C87" s="178">
        <f>RES_hhdet_tesh!C87/RES_summary!C$19</f>
        <v>15.030411159649404</v>
      </c>
      <c r="D87" s="178">
        <f>RES_hhdet_tesh!D87/RES_summary!D$19</f>
        <v>15.388159720200413</v>
      </c>
      <c r="E87" s="178">
        <f>RES_hhdet_tesh!E87/RES_summary!E$19</f>
        <v>15.766166374205543</v>
      </c>
      <c r="F87" s="178">
        <f>RES_hhdet_tesh!F87/RES_summary!F$19</f>
        <v>15.733102852921501</v>
      </c>
      <c r="G87" s="178">
        <f>RES_hhdet_tesh!G87/RES_summary!G$19</f>
        <v>16.067205516422124</v>
      </c>
      <c r="H87" s="178">
        <f>RES_hhdet_tesh!H87/RES_summary!H$19</f>
        <v>16.305075830466507</v>
      </c>
      <c r="I87" s="178">
        <f>RES_hhdet_tesh!I87/RES_summary!I$19</f>
        <v>16.440151817606314</v>
      </c>
      <c r="J87" s="178">
        <f>RES_hhdet_tesh!J87/RES_summary!J$19</f>
        <v>16.422533157517627</v>
      </c>
      <c r="K87" s="178">
        <f>RES_hhdet_tesh!K87/RES_summary!K$19</f>
        <v>16.319825580102155</v>
      </c>
      <c r="L87" s="178">
        <f>RES_hhdet_tesh!L87/RES_summary!L$19</f>
        <v>16.610401485551211</v>
      </c>
      <c r="M87" s="178">
        <f>RES_hhdet_tesh!M87/RES_summary!M$19</f>
        <v>16.092919566027511</v>
      </c>
      <c r="N87" s="178">
        <f>RES_hhdet_tesh!N87/RES_summary!N$19</f>
        <v>16.613605291906559</v>
      </c>
      <c r="O87" s="178">
        <f>RES_hhdet_tesh!O87/RES_summary!O$19</f>
        <v>16.44870532280801</v>
      </c>
      <c r="P87" s="178">
        <f>RES_hhdet_tesh!P87/RES_summary!P$19</f>
        <v>15.97113718818645</v>
      </c>
      <c r="Q87" s="178">
        <f>RES_hhdet_tesh!Q87/RES_summary!Q$19</f>
        <v>15.974153954251495</v>
      </c>
    </row>
    <row r="88" spans="1:17" ht="12" customHeight="1" x14ac:dyDescent="0.3">
      <c r="A88" s="167" t="s">
        <v>156</v>
      </c>
      <c r="B88" s="183">
        <f>RES_hhdet_tesh!B88/RES_summary!B$19</f>
        <v>14.221388239758156</v>
      </c>
      <c r="C88" s="183">
        <f>RES_hhdet_tesh!C88/RES_summary!C$19</f>
        <v>14.486044699600813</v>
      </c>
      <c r="D88" s="183">
        <f>RES_hhdet_tesh!D88/RES_summary!D$19</f>
        <v>14.734461559057532</v>
      </c>
      <c r="E88" s="183">
        <f>RES_hhdet_tesh!E88/RES_summary!E$19</f>
        <v>15.158825884145177</v>
      </c>
      <c r="F88" s="183">
        <f>RES_hhdet_tesh!F88/RES_summary!F$19</f>
        <v>14.92845485272683</v>
      </c>
      <c r="G88" s="183">
        <f>RES_hhdet_tesh!G88/RES_summary!G$19</f>
        <v>15.408703946128988</v>
      </c>
      <c r="H88" s="183">
        <f>RES_hhdet_tesh!H88/RES_summary!H$19</f>
        <v>15.611387676511274</v>
      </c>
      <c r="I88" s="183">
        <f>RES_hhdet_tesh!I88/RES_summary!I$19</f>
        <v>15.889432749230124</v>
      </c>
      <c r="J88" s="183">
        <f>RES_hhdet_tesh!J88/RES_summary!J$19</f>
        <v>15.766679803160212</v>
      </c>
      <c r="K88" s="183">
        <f>RES_hhdet_tesh!K88/RES_summary!K$19</f>
        <v>15.844505135348314</v>
      </c>
      <c r="L88" s="183">
        <f>RES_hhdet_tesh!L88/RES_summary!L$19</f>
        <v>15.567793404520254</v>
      </c>
      <c r="M88" s="183">
        <f>RES_hhdet_tesh!M88/RES_summary!M$19</f>
        <v>14.929556249341267</v>
      </c>
      <c r="N88" s="183">
        <f>RES_hhdet_tesh!N88/RES_summary!N$19</f>
        <v>15.61865092224143</v>
      </c>
      <c r="O88" s="183">
        <f>RES_hhdet_tesh!O88/RES_summary!O$19</f>
        <v>15.477378351626975</v>
      </c>
      <c r="P88" s="183">
        <f>RES_hhdet_tesh!P88/RES_summary!P$19</f>
        <v>15.281161524570907</v>
      </c>
      <c r="Q88" s="183">
        <f>RES_hhdet_tesh!Q88/RES_summary!Q$19</f>
        <v>15.120463522900787</v>
      </c>
    </row>
    <row r="89" spans="1:17" ht="12" customHeight="1" x14ac:dyDescent="0.3">
      <c r="A89" s="167" t="s">
        <v>155</v>
      </c>
      <c r="B89" s="183">
        <f>RES_hhdet_tesh!B89/RES_summary!B$19</f>
        <v>14.899602676628108</v>
      </c>
      <c r="C89" s="183">
        <f>RES_hhdet_tesh!C89/RES_summary!C$19</f>
        <v>15.177171940224378</v>
      </c>
      <c r="D89" s="183">
        <f>RES_hhdet_tesh!D89/RES_summary!D$19</f>
        <v>15.41211321079208</v>
      </c>
      <c r="E89" s="183">
        <f>RES_hhdet_tesh!E89/RES_summary!E$19</f>
        <v>15.958656515118381</v>
      </c>
      <c r="F89" s="183">
        <f>RES_hhdet_tesh!F89/RES_summary!F$19</f>
        <v>16.131142198563555</v>
      </c>
      <c r="G89" s="183">
        <f>RES_hhdet_tesh!G89/RES_summary!G$19</f>
        <v>16.63489435067449</v>
      </c>
      <c r="H89" s="183">
        <f>RES_hhdet_tesh!H89/RES_summary!H$19</f>
        <v>16.698692536004206</v>
      </c>
      <c r="I89" s="183">
        <f>RES_hhdet_tesh!I89/RES_summary!I$19</f>
        <v>16.551509737327983</v>
      </c>
      <c r="J89" s="183">
        <f>RES_hhdet_tesh!J89/RES_summary!J$19</f>
        <v>16.338437453118456</v>
      </c>
      <c r="K89" s="183">
        <f>RES_hhdet_tesh!K89/RES_summary!K$19</f>
        <v>16.560335760841411</v>
      </c>
      <c r="L89" s="183">
        <f>RES_hhdet_tesh!L89/RES_summary!L$19</f>
        <v>16.506735461680773</v>
      </c>
      <c r="M89" s="183">
        <f>RES_hhdet_tesh!M89/RES_summary!M$19</f>
        <v>16.105221200252714</v>
      </c>
      <c r="N89" s="183">
        <f>RES_hhdet_tesh!N89/RES_summary!N$19</f>
        <v>16.117620509112157</v>
      </c>
      <c r="O89" s="183">
        <f>RES_hhdet_tesh!O89/RES_summary!O$19</f>
        <v>15.884367062108073</v>
      </c>
      <c r="P89" s="183">
        <f>RES_hhdet_tesh!P89/RES_summary!P$19</f>
        <v>15.739798329975269</v>
      </c>
      <c r="Q89" s="183">
        <f>RES_hhdet_tesh!Q89/RES_summary!Q$19</f>
        <v>15.545181007226411</v>
      </c>
    </row>
    <row r="90" spans="1:17" ht="12" customHeight="1" x14ac:dyDescent="0.3">
      <c r="A90" s="166" t="s">
        <v>55</v>
      </c>
      <c r="B90" s="182">
        <f>RES_hhdet_tesh!B90/RES_summary!B$19</f>
        <v>8.3416925491491654</v>
      </c>
      <c r="C90" s="182">
        <f>RES_hhdet_tesh!C90/RES_summary!C$19</f>
        <v>8.6271572604901792</v>
      </c>
      <c r="D90" s="182">
        <f>RES_hhdet_tesh!D90/RES_summary!D$19</f>
        <v>8.9273401325253285</v>
      </c>
      <c r="E90" s="182">
        <f>RES_hhdet_tesh!E90/RES_summary!E$19</f>
        <v>9.5735052975078894</v>
      </c>
      <c r="F90" s="182">
        <f>RES_hhdet_tesh!F90/RES_summary!F$19</f>
        <v>9.6604647312246446</v>
      </c>
      <c r="G90" s="182">
        <f>RES_hhdet_tesh!G90/RES_summary!G$19</f>
        <v>10.187181123107099</v>
      </c>
      <c r="H90" s="182">
        <f>RES_hhdet_tesh!H90/RES_summary!H$19</f>
        <v>10.281974089734065</v>
      </c>
      <c r="I90" s="182">
        <f>RES_hhdet_tesh!I90/RES_summary!I$19</f>
        <v>10.110373022351473</v>
      </c>
      <c r="J90" s="182">
        <f>RES_hhdet_tesh!J90/RES_summary!J$19</f>
        <v>9.8233239869852138</v>
      </c>
      <c r="K90" s="182">
        <f>RES_hhdet_tesh!K90/RES_summary!K$19</f>
        <v>10.025422828668265</v>
      </c>
      <c r="L90" s="182">
        <f>RES_hhdet_tesh!L90/RES_summary!L$19</f>
        <v>9.8987603858387754</v>
      </c>
      <c r="M90" s="182">
        <f>RES_hhdet_tesh!M90/RES_summary!M$19</f>
        <v>9.6630546842234342</v>
      </c>
      <c r="N90" s="182">
        <f>RES_hhdet_tesh!N90/RES_summary!N$19</f>
        <v>9.5976875968834818</v>
      </c>
      <c r="O90" s="182">
        <f>RES_hhdet_tesh!O90/RES_summary!O$19</f>
        <v>9.3516138203746504</v>
      </c>
      <c r="P90" s="182">
        <f>RES_hhdet_tesh!P90/RES_summary!P$19</f>
        <v>9.213740972782908</v>
      </c>
      <c r="Q90" s="182">
        <f>RES_hhdet_tesh!Q90/RES_summary!Q$19</f>
        <v>9.1460726516927924</v>
      </c>
    </row>
    <row r="91" spans="1:17" ht="12" customHeight="1" x14ac:dyDescent="0.3">
      <c r="A91" s="147" t="s">
        <v>59</v>
      </c>
      <c r="B91" s="181">
        <f>RES_hhdet_tesh!B91/RES_summary!B$19</f>
        <v>6.5579101274789418</v>
      </c>
      <c r="C91" s="181">
        <f>RES_hhdet_tesh!C91/RES_summary!C$19</f>
        <v>6.5500146797342005</v>
      </c>
      <c r="D91" s="181">
        <f>RES_hhdet_tesh!D91/RES_summary!D$19</f>
        <v>6.4847730782667501</v>
      </c>
      <c r="E91" s="181">
        <f>RES_hhdet_tesh!E91/RES_summary!E$19</f>
        <v>6.3851512176104928</v>
      </c>
      <c r="F91" s="181">
        <f>RES_hhdet_tesh!F91/RES_summary!F$19</f>
        <v>6.4706774673389127</v>
      </c>
      <c r="G91" s="181">
        <f>RES_hhdet_tesh!G91/RES_summary!G$19</f>
        <v>6.4477132275673901</v>
      </c>
      <c r="H91" s="181">
        <f>RES_hhdet_tesh!H91/RES_summary!H$19</f>
        <v>6.4167184462701403</v>
      </c>
      <c r="I91" s="181">
        <f>RES_hhdet_tesh!I91/RES_summary!I$19</f>
        <v>6.4411367149765066</v>
      </c>
      <c r="J91" s="181">
        <f>RES_hhdet_tesh!J91/RES_summary!J$19</f>
        <v>6.5151134661332417</v>
      </c>
      <c r="K91" s="181">
        <f>RES_hhdet_tesh!K91/RES_summary!K$19</f>
        <v>6.5349129321731487</v>
      </c>
      <c r="L91" s="181">
        <f>RES_hhdet_tesh!L91/RES_summary!L$19</f>
        <v>6.6079750758419973</v>
      </c>
      <c r="M91" s="181">
        <f>RES_hhdet_tesh!M91/RES_summary!M$19</f>
        <v>6.4421665160292827</v>
      </c>
      <c r="N91" s="181">
        <f>RES_hhdet_tesh!N91/RES_summary!N$19</f>
        <v>6.5199329122286738</v>
      </c>
      <c r="O91" s="181">
        <f>RES_hhdet_tesh!O91/RES_summary!O$19</f>
        <v>6.5327532417334231</v>
      </c>
      <c r="P91" s="181">
        <f>RES_hhdet_tesh!P91/RES_summary!P$19</f>
        <v>6.5260573571923626</v>
      </c>
      <c r="Q91" s="181">
        <f>RES_hhdet_tesh!Q91/RES_summary!Q$19</f>
        <v>6.3991083555336177</v>
      </c>
    </row>
    <row r="92" spans="1:17" ht="12" customHeight="1" x14ac:dyDescent="0.3">
      <c r="A92" s="163" t="s">
        <v>144</v>
      </c>
      <c r="B92" s="180">
        <f>RES_hhdet_tesh!B92/RES_summary!B$19</f>
        <v>14.019771254784676</v>
      </c>
      <c r="C92" s="180">
        <f>RES_hhdet_tesh!C92/RES_summary!C$19</f>
        <v>14.194233306625232</v>
      </c>
      <c r="D92" s="180">
        <f>RES_hhdet_tesh!D92/RES_summary!D$19</f>
        <v>14.395322954280093</v>
      </c>
      <c r="E92" s="180">
        <f>RES_hhdet_tesh!E92/RES_summary!E$19</f>
        <v>14.575630638370663</v>
      </c>
      <c r="F92" s="180">
        <f>RES_hhdet_tesh!F92/RES_summary!F$19</f>
        <v>14.622430456261867</v>
      </c>
      <c r="G92" s="180">
        <f>RES_hhdet_tesh!G92/RES_summary!G$19</f>
        <v>15.008777666288758</v>
      </c>
      <c r="H92" s="180">
        <f>RES_hhdet_tesh!H92/RES_summary!H$19</f>
        <v>15.102943601151866</v>
      </c>
      <c r="I92" s="180">
        <f>RES_hhdet_tesh!I92/RES_summary!I$19</f>
        <v>15.425739268821014</v>
      </c>
      <c r="J92" s="180">
        <f>RES_hhdet_tesh!J92/RES_summary!J$19</f>
        <v>15.588805232224516</v>
      </c>
      <c r="K92" s="180">
        <f>RES_hhdet_tesh!K92/RES_summary!K$19</f>
        <v>15.570889566549349</v>
      </c>
      <c r="L92" s="180">
        <f>RES_hhdet_tesh!L92/RES_summary!L$19</f>
        <v>15.843215733951084</v>
      </c>
      <c r="M92" s="180">
        <f>RES_hhdet_tesh!M92/RES_summary!M$19</f>
        <v>15.688395968023576</v>
      </c>
      <c r="N92" s="180">
        <f>RES_hhdet_tesh!N92/RES_summary!N$19</f>
        <v>16.102231250167669</v>
      </c>
      <c r="O92" s="180">
        <f>RES_hhdet_tesh!O92/RES_summary!O$19</f>
        <v>16.033308574463529</v>
      </c>
      <c r="P92" s="180">
        <f>RES_hhdet_tesh!P92/RES_summary!P$19</f>
        <v>15.805661356251136</v>
      </c>
      <c r="Q92" s="180">
        <f>RES_hhdet_tesh!Q92/RES_summary!Q$19</f>
        <v>15.620929341639702</v>
      </c>
    </row>
    <row r="93" spans="1:17" ht="12" customHeight="1" x14ac:dyDescent="0.3">
      <c r="A93" s="161" t="s">
        <v>143</v>
      </c>
      <c r="B93" s="179">
        <f>RES_hhdet_tesh!B93/RES_summary!B$19</f>
        <v>13.271438406251706</v>
      </c>
      <c r="C93" s="179">
        <f>RES_hhdet_tesh!C93/RES_summary!C$19</f>
        <v>13.362909200538978</v>
      </c>
      <c r="D93" s="179">
        <f>RES_hhdet_tesh!D93/RES_summary!D$19</f>
        <v>13.549522804276471</v>
      </c>
      <c r="E93" s="179">
        <f>RES_hhdet_tesh!E93/RES_summary!E$19</f>
        <v>13.913720935129501</v>
      </c>
      <c r="F93" s="179">
        <f>RES_hhdet_tesh!F93/RES_summary!F$19</f>
        <v>14.148751656357502</v>
      </c>
      <c r="G93" s="179">
        <f>RES_hhdet_tesh!G93/RES_summary!G$19</f>
        <v>14.516623827937314</v>
      </c>
      <c r="H93" s="179">
        <f>RES_hhdet_tesh!H93/RES_summary!H$19</f>
        <v>14.885576232653955</v>
      </c>
      <c r="I93" s="179">
        <f>RES_hhdet_tesh!I93/RES_summary!I$19</f>
        <v>15.069086818791178</v>
      </c>
      <c r="J93" s="179">
        <f>RES_hhdet_tesh!J93/RES_summary!J$19</f>
        <v>15.187792418527831</v>
      </c>
      <c r="K93" s="179">
        <f>RES_hhdet_tesh!K93/RES_summary!K$19</f>
        <v>15.458673481179376</v>
      </c>
      <c r="L93" s="179">
        <f>RES_hhdet_tesh!L93/RES_summary!L$19</f>
        <v>15.622748123983452</v>
      </c>
      <c r="M93" s="179">
        <f>RES_hhdet_tesh!M93/RES_summary!M$19</f>
        <v>15.673861793155538</v>
      </c>
      <c r="N93" s="179">
        <f>RES_hhdet_tesh!N93/RES_summary!N$19</f>
        <v>15.838172325107424</v>
      </c>
      <c r="O93" s="179">
        <f>RES_hhdet_tesh!O93/RES_summary!O$19</f>
        <v>15.766188697069889</v>
      </c>
      <c r="P93" s="179">
        <f>RES_hhdet_tesh!P93/RES_summary!P$19</f>
        <v>15.518699330098835</v>
      </c>
      <c r="Q93" s="179">
        <f>RES_hhdet_tesh!Q93/RES_summary!Q$19</f>
        <v>15.219773110065617</v>
      </c>
    </row>
    <row r="94" spans="1:17" ht="12" customHeight="1" x14ac:dyDescent="0.3">
      <c r="A94" s="148" t="s">
        <v>57</v>
      </c>
      <c r="B94" s="177">
        <f>RES_hhdet_tesh!B94/RES_summary!B$19</f>
        <v>5.5681982812210364</v>
      </c>
      <c r="C94" s="177">
        <f>RES_hhdet_tesh!C94/RES_summary!C$19</f>
        <v>5.6966442348753432</v>
      </c>
      <c r="D94" s="177">
        <f>RES_hhdet_tesh!D94/RES_summary!D$19</f>
        <v>5.9375740311511622</v>
      </c>
      <c r="E94" s="177">
        <f>RES_hhdet_tesh!E94/RES_summary!E$19</f>
        <v>6.3868204835351996</v>
      </c>
      <c r="F94" s="177">
        <f>RES_hhdet_tesh!F94/RES_summary!F$19</f>
        <v>6.3457458780195095</v>
      </c>
      <c r="G94" s="177">
        <f>RES_hhdet_tesh!G94/RES_summary!G$19</f>
        <v>6.8787424225461677</v>
      </c>
      <c r="H94" s="177">
        <f>RES_hhdet_tesh!H94/RES_summary!H$19</f>
        <v>7.1586070401422139</v>
      </c>
      <c r="I94" s="177">
        <f>RES_hhdet_tesh!I94/RES_summary!I$19</f>
        <v>7.0542719693227154</v>
      </c>
      <c r="J94" s="177">
        <f>RES_hhdet_tesh!J94/RES_summary!J$19</f>
        <v>7.1907708550787026</v>
      </c>
      <c r="K94" s="177">
        <f>RES_hhdet_tesh!K94/RES_summary!K$19</f>
        <v>7.6152241185537095</v>
      </c>
      <c r="L94" s="177">
        <f>RES_hhdet_tesh!L94/RES_summary!L$19</f>
        <v>7.8848858694900406</v>
      </c>
      <c r="M94" s="177">
        <f>RES_hhdet_tesh!M94/RES_summary!M$19</f>
        <v>8.2359498904332362</v>
      </c>
      <c r="N94" s="177">
        <f>RES_hhdet_tesh!N94/RES_summary!N$19</f>
        <v>8.3535029759276735</v>
      </c>
      <c r="O94" s="177">
        <f>RES_hhdet_tesh!O94/RES_summary!O$19</f>
        <v>8.0845971476442635</v>
      </c>
      <c r="P94" s="177">
        <f>RES_hhdet_tesh!P94/RES_summary!P$19</f>
        <v>7.6213909251634027</v>
      </c>
      <c r="Q94" s="177">
        <f>RES_hhdet_tesh!Q94/RES_summary!Q$19</f>
        <v>7.0447331036747283</v>
      </c>
    </row>
    <row r="95" spans="1:17" ht="12" customHeight="1" x14ac:dyDescent="0.3">
      <c r="A95" s="148" t="s">
        <v>59</v>
      </c>
      <c r="B95" s="177">
        <f>RES_hhdet_tesh!B95/RES_summary!B$19</f>
        <v>7.7032401250306677</v>
      </c>
      <c r="C95" s="177">
        <f>RES_hhdet_tesh!C95/RES_summary!C$19</f>
        <v>7.6662649656636335</v>
      </c>
      <c r="D95" s="177">
        <f>RES_hhdet_tesh!D95/RES_summary!D$19</f>
        <v>7.6119487731253095</v>
      </c>
      <c r="E95" s="177">
        <f>RES_hhdet_tesh!E95/RES_summary!E$19</f>
        <v>7.5269004515943019</v>
      </c>
      <c r="F95" s="177">
        <f>RES_hhdet_tesh!F95/RES_summary!F$19</f>
        <v>7.8030057783379929</v>
      </c>
      <c r="G95" s="177">
        <f>RES_hhdet_tesh!G95/RES_summary!G$19</f>
        <v>7.6378814053911448</v>
      </c>
      <c r="H95" s="177">
        <f>RES_hhdet_tesh!H95/RES_summary!H$19</f>
        <v>7.7269691925117394</v>
      </c>
      <c r="I95" s="177">
        <f>RES_hhdet_tesh!I95/RES_summary!I$19</f>
        <v>8.0148148494684595</v>
      </c>
      <c r="J95" s="177">
        <f>RES_hhdet_tesh!J95/RES_summary!J$19</f>
        <v>7.9970215634491257</v>
      </c>
      <c r="K95" s="177">
        <f>RES_hhdet_tesh!K95/RES_summary!K$19</f>
        <v>7.8434493626256669</v>
      </c>
      <c r="L95" s="177">
        <f>RES_hhdet_tesh!L95/RES_summary!L$19</f>
        <v>7.7378622544934128</v>
      </c>
      <c r="M95" s="177">
        <f>RES_hhdet_tesh!M95/RES_summary!M$19</f>
        <v>7.437911902722302</v>
      </c>
      <c r="N95" s="177">
        <f>RES_hhdet_tesh!N95/RES_summary!N$19</f>
        <v>7.4846693491797502</v>
      </c>
      <c r="O95" s="177">
        <f>RES_hhdet_tesh!O95/RES_summary!O$19</f>
        <v>7.6815915494256251</v>
      </c>
      <c r="P95" s="177">
        <f>RES_hhdet_tesh!P95/RES_summary!P$19</f>
        <v>7.8973084049354316</v>
      </c>
      <c r="Q95" s="177">
        <f>RES_hhdet_tesh!Q95/RES_summary!Q$19</f>
        <v>8.1750400063908888</v>
      </c>
    </row>
    <row r="96" spans="1:17" ht="12" customHeight="1" x14ac:dyDescent="0.3">
      <c r="A96" s="163" t="s">
        <v>142</v>
      </c>
      <c r="B96" s="180">
        <f>RES_hhdet_tesh!B96/RES_summary!B$19</f>
        <v>16.65088720119925</v>
      </c>
      <c r="C96" s="180">
        <f>RES_hhdet_tesh!C96/RES_summary!C$19</f>
        <v>17.235710308353024</v>
      </c>
      <c r="D96" s="180">
        <f>RES_hhdet_tesh!D96/RES_summary!D$19</f>
        <v>17.865302400967639</v>
      </c>
      <c r="E96" s="180">
        <f>RES_hhdet_tesh!E96/RES_summary!E$19</f>
        <v>18.374613565315144</v>
      </c>
      <c r="F96" s="180">
        <f>RES_hhdet_tesh!F96/RES_summary!F$19</f>
        <v>18.634268420094461</v>
      </c>
      <c r="G96" s="180">
        <f>RES_hhdet_tesh!G96/RES_summary!G$19</f>
        <v>18.423314839587491</v>
      </c>
      <c r="H96" s="180">
        <f>RES_hhdet_tesh!H96/RES_summary!H$19</f>
        <v>18.526506685668604</v>
      </c>
      <c r="I96" s="180">
        <f>RES_hhdet_tesh!I96/RES_summary!I$19</f>
        <v>18.226771433946823</v>
      </c>
      <c r="J96" s="180">
        <f>RES_hhdet_tesh!J96/RES_summary!J$19</f>
        <v>18.370293576599295</v>
      </c>
      <c r="K96" s="180">
        <f>RES_hhdet_tesh!K96/RES_summary!K$19</f>
        <v>17.638942676247602</v>
      </c>
      <c r="L96" s="180">
        <f>RES_hhdet_tesh!L96/RES_summary!L$19</f>
        <v>19.187898980291841</v>
      </c>
      <c r="M96" s="180">
        <f>RES_hhdet_tesh!M96/RES_summary!M$19</f>
        <v>18.624662715713967</v>
      </c>
      <c r="N96" s="180">
        <f>RES_hhdet_tesh!N96/RES_summary!N$19</f>
        <v>19.015091147475729</v>
      </c>
      <c r="O96" s="180">
        <f>RES_hhdet_tesh!O96/RES_summary!O$19</f>
        <v>19.121480096338225</v>
      </c>
      <c r="P96" s="180">
        <f>RES_hhdet_tesh!P96/RES_summary!P$19</f>
        <v>17.831203493261832</v>
      </c>
      <c r="Q96" s="180">
        <f>RES_hhdet_tesh!Q96/RES_summary!Q$19</f>
        <v>18.440142302162148</v>
      </c>
    </row>
    <row r="97" spans="1:17" ht="12" customHeight="1" x14ac:dyDescent="0.3">
      <c r="A97" s="161" t="s">
        <v>141</v>
      </c>
      <c r="B97" s="179">
        <f>RES_hhdet_tesh!B97/RES_summary!B$19</f>
        <v>15.488911705088457</v>
      </c>
      <c r="C97" s="179">
        <f>RES_hhdet_tesh!C97/RES_summary!C$19</f>
        <v>16.080698962853713</v>
      </c>
      <c r="D97" s="179">
        <f>RES_hhdet_tesh!D97/RES_summary!D$19</f>
        <v>16.628016024322889</v>
      </c>
      <c r="E97" s="179">
        <f>RES_hhdet_tesh!E97/RES_summary!E$19</f>
        <v>17.419431244112218</v>
      </c>
      <c r="F97" s="179">
        <f>RES_hhdet_tesh!F97/RES_summary!F$19</f>
        <v>17.506868608941566</v>
      </c>
      <c r="G97" s="179">
        <f>RES_hhdet_tesh!G97/RES_summary!G$19</f>
        <v>17.595831666567381</v>
      </c>
      <c r="H97" s="179">
        <f>RES_hhdet_tesh!H97/RES_summary!H$19</f>
        <v>17.913945382847686</v>
      </c>
      <c r="I97" s="179">
        <f>RES_hhdet_tesh!I97/RES_summary!I$19</f>
        <v>17.400557005692193</v>
      </c>
      <c r="J97" s="179">
        <f>RES_hhdet_tesh!J97/RES_summary!J$19</f>
        <v>17.54722839483566</v>
      </c>
      <c r="K97" s="179">
        <f>RES_hhdet_tesh!K97/RES_summary!K$19</f>
        <v>17.451676011054921</v>
      </c>
      <c r="L97" s="179">
        <f>RES_hhdet_tesh!L97/RES_summary!L$19</f>
        <v>17.451005465567597</v>
      </c>
      <c r="M97" s="179">
        <f>RES_hhdet_tesh!M97/RES_summary!M$19</f>
        <v>17.524134390026894</v>
      </c>
      <c r="N97" s="179">
        <f>RES_hhdet_tesh!N97/RES_summary!N$19</f>
        <v>17.386107187254233</v>
      </c>
      <c r="O97" s="179">
        <f>RES_hhdet_tesh!O97/RES_summary!O$19</f>
        <v>17.142035801571197</v>
      </c>
      <c r="P97" s="179">
        <f>RES_hhdet_tesh!P97/RES_summary!P$19</f>
        <v>16.811794181055305</v>
      </c>
      <c r="Q97" s="179">
        <f>RES_hhdet_tesh!Q97/RES_summary!Q$19</f>
        <v>17.076862836553207</v>
      </c>
    </row>
    <row r="98" spans="1:17" ht="12" customHeight="1" x14ac:dyDescent="0.3">
      <c r="A98" s="148" t="s">
        <v>60</v>
      </c>
      <c r="B98" s="177">
        <f>RES_hhdet_tesh!B98/RES_summary!B$19</f>
        <v>7.877073732462617</v>
      </c>
      <c r="C98" s="177">
        <f>RES_hhdet_tesh!C98/RES_summary!C$19</f>
        <v>8.6150778141670887</v>
      </c>
      <c r="D98" s="177">
        <f>RES_hhdet_tesh!D98/RES_summary!D$19</f>
        <v>9.3192962202471552</v>
      </c>
      <c r="E98" s="177">
        <f>RES_hhdet_tesh!E98/RES_summary!E$19</f>
        <v>10.510835531022009</v>
      </c>
      <c r="F98" s="177">
        <f>RES_hhdet_tesh!F98/RES_summary!F$19</f>
        <v>10.342645040182626</v>
      </c>
      <c r="G98" s="177">
        <f>RES_hhdet_tesh!G98/RES_summary!G$19</f>
        <v>10.710296806750364</v>
      </c>
      <c r="H98" s="177">
        <f>RES_hhdet_tesh!H98/RES_summary!H$19</f>
        <v>11.011019688889474</v>
      </c>
      <c r="I98" s="177">
        <f>RES_hhdet_tesh!I98/RES_summary!I$19</f>
        <v>10.190424225824819</v>
      </c>
      <c r="J98" s="177">
        <f>RES_hhdet_tesh!J98/RES_summary!J$19</f>
        <v>10.299931831500102</v>
      </c>
      <c r="K98" s="177">
        <f>RES_hhdet_tesh!K98/RES_summary!K$19</f>
        <v>10.107450961241135</v>
      </c>
      <c r="L98" s="177">
        <f>RES_hhdet_tesh!L98/RES_summary!L$19</f>
        <v>10.070514138829498</v>
      </c>
      <c r="M98" s="177">
        <f>RES_hhdet_tesh!M98/RES_summary!M$19</f>
        <v>10.332174002947243</v>
      </c>
      <c r="N98" s="177">
        <f>RES_hhdet_tesh!N98/RES_summary!N$19</f>
        <v>10.022596930528753</v>
      </c>
      <c r="O98" s="177">
        <f>RES_hhdet_tesh!O98/RES_summary!O$19</f>
        <v>9.7577764931067055</v>
      </c>
      <c r="P98" s="177">
        <f>RES_hhdet_tesh!P98/RES_summary!P$19</f>
        <v>9.570127233589087</v>
      </c>
      <c r="Q98" s="177">
        <f>RES_hhdet_tesh!Q98/RES_summary!Q$19</f>
        <v>10.228789591567324</v>
      </c>
    </row>
    <row r="99" spans="1:17" ht="12" customHeight="1" x14ac:dyDescent="0.3">
      <c r="A99" s="148" t="s">
        <v>59</v>
      </c>
      <c r="B99" s="177">
        <f>RES_hhdet_tesh!B99/RES_summary!B$19</f>
        <v>7.6118379726258407</v>
      </c>
      <c r="C99" s="177">
        <f>RES_hhdet_tesh!C99/RES_summary!C$19</f>
        <v>7.4656211486866226</v>
      </c>
      <c r="D99" s="177">
        <f>RES_hhdet_tesh!D99/RES_summary!D$19</f>
        <v>7.3087198040757331</v>
      </c>
      <c r="E99" s="177">
        <f>RES_hhdet_tesh!E99/RES_summary!E$19</f>
        <v>6.90859571309021</v>
      </c>
      <c r="F99" s="177">
        <f>RES_hhdet_tesh!F99/RES_summary!F$19</f>
        <v>7.1642235687589402</v>
      </c>
      <c r="G99" s="177">
        <f>RES_hhdet_tesh!G99/RES_summary!G$19</f>
        <v>6.885534859817013</v>
      </c>
      <c r="H99" s="177">
        <f>RES_hhdet_tesh!H99/RES_summary!H$19</f>
        <v>6.9029256939582115</v>
      </c>
      <c r="I99" s="177">
        <f>RES_hhdet_tesh!I99/RES_summary!I$19</f>
        <v>7.2101327798673696</v>
      </c>
      <c r="J99" s="177">
        <f>RES_hhdet_tesh!J99/RES_summary!J$19</f>
        <v>7.2472965633355582</v>
      </c>
      <c r="K99" s="177">
        <f>RES_hhdet_tesh!K99/RES_summary!K$19</f>
        <v>7.3442250498137822</v>
      </c>
      <c r="L99" s="177">
        <f>RES_hhdet_tesh!L99/RES_summary!L$19</f>
        <v>7.3804913267380989</v>
      </c>
      <c r="M99" s="177">
        <f>RES_hhdet_tesh!M99/RES_summary!M$19</f>
        <v>7.1919603870796518</v>
      </c>
      <c r="N99" s="177">
        <f>RES_hhdet_tesh!N99/RES_summary!N$19</f>
        <v>7.3635102567254807</v>
      </c>
      <c r="O99" s="177">
        <f>RES_hhdet_tesh!O99/RES_summary!O$19</f>
        <v>7.3842593084644896</v>
      </c>
      <c r="P99" s="177">
        <f>RES_hhdet_tesh!P99/RES_summary!P$19</f>
        <v>7.2416669474662196</v>
      </c>
      <c r="Q99" s="177">
        <f>RES_hhdet_tesh!Q99/RES_summary!Q$19</f>
        <v>6.8480732449858861</v>
      </c>
    </row>
    <row r="100" spans="1:17" ht="12" customHeight="1" x14ac:dyDescent="0.3">
      <c r="A100" s="158" t="s">
        <v>62</v>
      </c>
      <c r="B100" s="178">
        <f>RES_hhdet_tesh!B100/RES_summary!B$19</f>
        <v>8.6531415794198292</v>
      </c>
      <c r="C100" s="178">
        <f>RES_hhdet_tesh!C100/RES_summary!C$19</f>
        <v>8.8753499351422391</v>
      </c>
      <c r="D100" s="178">
        <f>RES_hhdet_tesh!D100/RES_summary!D$19</f>
        <v>9.1055123199991144</v>
      </c>
      <c r="E100" s="178">
        <f>RES_hhdet_tesh!E100/RES_summary!E$19</f>
        <v>9.4783497134164403</v>
      </c>
      <c r="F100" s="178">
        <f>RES_hhdet_tesh!F100/RES_summary!F$19</f>
        <v>9.5548208413391329</v>
      </c>
      <c r="G100" s="178">
        <f>RES_hhdet_tesh!G100/RES_summary!G$19</f>
        <v>9.7698917944339776</v>
      </c>
      <c r="H100" s="178">
        <f>RES_hhdet_tesh!H100/RES_summary!H$19</f>
        <v>9.6861570782411412</v>
      </c>
      <c r="I100" s="178">
        <f>RES_hhdet_tesh!I100/RES_summary!I$19</f>
        <v>9.5260031950510822</v>
      </c>
      <c r="J100" s="178">
        <f>RES_hhdet_tesh!J100/RES_summary!J$19</f>
        <v>9.2039034365639569</v>
      </c>
      <c r="K100" s="178">
        <f>RES_hhdet_tesh!K100/RES_summary!K$19</f>
        <v>9.1534176518496739</v>
      </c>
      <c r="L100" s="178">
        <f>RES_hhdet_tesh!L100/RES_summary!L$19</f>
        <v>9.3453850826038032</v>
      </c>
      <c r="M100" s="178">
        <f>RES_hhdet_tesh!M100/RES_summary!M$19</f>
        <v>8.9758158846792195</v>
      </c>
      <c r="N100" s="178">
        <f>RES_hhdet_tesh!N100/RES_summary!N$19</f>
        <v>9.0211160096466916</v>
      </c>
      <c r="O100" s="178">
        <f>RES_hhdet_tesh!O100/RES_summary!O$19</f>
        <v>9.0517064270674776</v>
      </c>
      <c r="P100" s="178">
        <f>RES_hhdet_tesh!P100/RES_summary!P$19</f>
        <v>8.6702255434151407</v>
      </c>
      <c r="Q100" s="178">
        <f>RES_hhdet_tesh!Q100/RES_summary!Q$19</f>
        <v>8.8937164061680409</v>
      </c>
    </row>
    <row r="101" spans="1:17" ht="12" customHeight="1" x14ac:dyDescent="0.3">
      <c r="A101" s="23" t="s">
        <v>55</v>
      </c>
      <c r="B101" s="177">
        <f>RES_hhdet_tesh!B101/RES_summary!B$19</f>
        <v>5.6086187595576193</v>
      </c>
      <c r="C101" s="177">
        <f>RES_hhdet_tesh!C101/RES_summary!C$19</f>
        <v>5.4537336661060287</v>
      </c>
      <c r="D101" s="177">
        <f>RES_hhdet_tesh!D101/RES_summary!D$19</f>
        <v>5.8896122184976836</v>
      </c>
      <c r="E101" s="177">
        <f>RES_hhdet_tesh!E101/RES_summary!E$19</f>
        <v>5.9374175139052463</v>
      </c>
      <c r="F101" s="177">
        <f>RES_hhdet_tesh!F101/RES_summary!F$19</f>
        <v>5.229786673108908</v>
      </c>
      <c r="G101" s="177">
        <f>RES_hhdet_tesh!G101/RES_summary!G$19</f>
        <v>7.8469153151654725</v>
      </c>
      <c r="H101" s="177">
        <f>RES_hhdet_tesh!H101/RES_summary!H$19</f>
        <v>6.9753881641616511</v>
      </c>
      <c r="I101" s="177">
        <f>RES_hhdet_tesh!I101/RES_summary!I$19</f>
        <v>7.04602175760248</v>
      </c>
      <c r="J101" s="177">
        <f>RES_hhdet_tesh!J101/RES_summary!J$19</f>
        <v>5.7559800976874893</v>
      </c>
      <c r="K101" s="177">
        <f>RES_hhdet_tesh!K101/RES_summary!K$19</f>
        <v>6.1810018071035593</v>
      </c>
      <c r="L101" s="177">
        <f>RES_hhdet_tesh!L101/RES_summary!L$19</f>
        <v>6.1755874872765508</v>
      </c>
      <c r="M101" s="177">
        <f>RES_hhdet_tesh!M101/RES_summary!M$19</f>
        <v>6.274830008683062</v>
      </c>
      <c r="N101" s="177">
        <f>RES_hhdet_tesh!N101/RES_summary!N$19</f>
        <v>6.2338902746637475</v>
      </c>
      <c r="O101" s="177">
        <f>RES_hhdet_tesh!O101/RES_summary!O$19</f>
        <v>6.1473053544856198</v>
      </c>
      <c r="P101" s="177">
        <f>RES_hhdet_tesh!P101/RES_summary!P$19</f>
        <v>6.2764599444464144</v>
      </c>
      <c r="Q101" s="177">
        <f>RES_hhdet_tesh!Q101/RES_summary!Q$19</f>
        <v>6.209376062174961</v>
      </c>
    </row>
    <row r="102" spans="1:17" ht="12" customHeight="1" x14ac:dyDescent="0.3">
      <c r="A102" s="23" t="s">
        <v>57</v>
      </c>
      <c r="B102" s="177">
        <f>RES_hhdet_tesh!B102/RES_summary!B$19</f>
        <v>8.597715352181952</v>
      </c>
      <c r="C102" s="177">
        <f>RES_hhdet_tesh!C102/RES_summary!C$19</f>
        <v>8.8926304210776905</v>
      </c>
      <c r="D102" s="177">
        <f>RES_hhdet_tesh!D102/RES_summary!D$19</f>
        <v>8.9819400626915993</v>
      </c>
      <c r="E102" s="177">
        <f>RES_hhdet_tesh!E102/RES_summary!E$19</f>
        <v>9.6579281491822382</v>
      </c>
      <c r="F102" s="177">
        <f>RES_hhdet_tesh!F102/RES_summary!F$19</f>
        <v>9.6613373545653012</v>
      </c>
      <c r="G102" s="177">
        <f>RES_hhdet_tesh!G102/RES_summary!G$19</f>
        <v>10.158550882923372</v>
      </c>
      <c r="H102" s="177">
        <f>RES_hhdet_tesh!H102/RES_summary!H$19</f>
        <v>9.6249117806680733</v>
      </c>
      <c r="I102" s="177">
        <f>RES_hhdet_tesh!I102/RES_summary!I$19</f>
        <v>9.869837046199919</v>
      </c>
      <c r="J102" s="177">
        <f>RES_hhdet_tesh!J102/RES_summary!J$19</f>
        <v>9.1167014504578319</v>
      </c>
      <c r="K102" s="177">
        <f>RES_hhdet_tesh!K102/RES_summary!K$19</f>
        <v>9.0438613891434123</v>
      </c>
      <c r="L102" s="177">
        <f>RES_hhdet_tesh!L102/RES_summary!L$19</f>
        <v>9.021974472599247</v>
      </c>
      <c r="M102" s="177">
        <f>RES_hhdet_tesh!M102/RES_summary!M$19</f>
        <v>8.6283579993993236</v>
      </c>
      <c r="N102" s="177">
        <f>RES_hhdet_tesh!N102/RES_summary!N$19</f>
        <v>8.4438421296355628</v>
      </c>
      <c r="O102" s="177">
        <f>RES_hhdet_tesh!O102/RES_summary!O$19</f>
        <v>8.3084108708833373</v>
      </c>
      <c r="P102" s="177">
        <f>RES_hhdet_tesh!P102/RES_summary!P$19</f>
        <v>8.0414577247369508</v>
      </c>
      <c r="Q102" s="177">
        <f>RES_hhdet_tesh!Q102/RES_summary!Q$19</f>
        <v>7.9768159849677769</v>
      </c>
    </row>
    <row r="103" spans="1:17" ht="12" customHeight="1" x14ac:dyDescent="0.3">
      <c r="A103" s="29" t="s">
        <v>140</v>
      </c>
      <c r="B103" s="176">
        <f>RES_hhdet_tesh!B103/RES_summary!B$19</f>
        <v>8.9671414856990026</v>
      </c>
      <c r="C103" s="176">
        <f>RES_hhdet_tesh!C103/RES_summary!C$19</f>
        <v>9.1620204092217712</v>
      </c>
      <c r="D103" s="176">
        <f>RES_hhdet_tesh!D103/RES_summary!D$19</f>
        <v>9.4124235190628927</v>
      </c>
      <c r="E103" s="176">
        <f>RES_hhdet_tesh!E103/RES_summary!E$19</f>
        <v>9.7127221858966326</v>
      </c>
      <c r="F103" s="176">
        <f>RES_hhdet_tesh!F103/RES_summary!F$19</f>
        <v>9.9440318345937886</v>
      </c>
      <c r="G103" s="176">
        <f>RES_hhdet_tesh!G103/RES_summary!G$19</f>
        <v>9.8096490583430107</v>
      </c>
      <c r="H103" s="176">
        <f>RES_hhdet_tesh!H103/RES_summary!H$19</f>
        <v>9.9667528550248647</v>
      </c>
      <c r="I103" s="176">
        <f>RES_hhdet_tesh!I103/RES_summary!I$19</f>
        <v>9.6607491776479009</v>
      </c>
      <c r="J103" s="176">
        <f>RES_hhdet_tesh!J103/RES_summary!J$19</f>
        <v>9.6296541293268145</v>
      </c>
      <c r="K103" s="176">
        <f>RES_hhdet_tesh!K103/RES_summary!K$19</f>
        <v>9.5393742656586369</v>
      </c>
      <c r="L103" s="176">
        <f>RES_hhdet_tesh!L103/RES_summary!L$19</f>
        <v>9.8181394629387686</v>
      </c>
      <c r="M103" s="176">
        <f>RES_hhdet_tesh!M103/RES_summary!M$19</f>
        <v>9.3598250394925611</v>
      </c>
      <c r="N103" s="176">
        <f>RES_hhdet_tesh!N103/RES_summary!N$19</f>
        <v>9.4781365857748394</v>
      </c>
      <c r="O103" s="176">
        <f>RES_hhdet_tesh!O103/RES_summary!O$19</f>
        <v>9.5645612002826788</v>
      </c>
      <c r="P103" s="176">
        <f>RES_hhdet_tesh!P103/RES_summary!P$19</f>
        <v>9.0779194038493749</v>
      </c>
      <c r="Q103" s="176">
        <f>RES_hhdet_tesh!Q103/RES_summary!Q$19</f>
        <v>9.4010588137661504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84">
        <f>RES_hhdet_tesh!B105/RES_summary!B$19</f>
        <v>114.49962030553336</v>
      </c>
      <c r="C105" s="184">
        <f>RES_hhdet_tesh!C105/RES_summary!C$19</f>
        <v>114.92469521357209</v>
      </c>
      <c r="D105" s="184">
        <f>RES_hhdet_tesh!D105/RES_summary!D$19</f>
        <v>114.15037947735287</v>
      </c>
      <c r="E105" s="184">
        <f>RES_hhdet_tesh!E105/RES_summary!E$19</f>
        <v>117.05055822122455</v>
      </c>
      <c r="F105" s="184">
        <f>RES_hhdet_tesh!F105/RES_summary!F$19</f>
        <v>120.02748071078832</v>
      </c>
      <c r="G105" s="184">
        <f>RES_hhdet_tesh!G105/RES_summary!G$19</f>
        <v>106.02844146935135</v>
      </c>
      <c r="H105" s="184">
        <f>RES_hhdet_tesh!H105/RES_summary!H$19</f>
        <v>105.96052328729778</v>
      </c>
      <c r="I105" s="184">
        <f>RES_hhdet_tesh!I105/RES_summary!I$19</f>
        <v>94.164582704168609</v>
      </c>
      <c r="J105" s="184">
        <f>RES_hhdet_tesh!J105/RES_summary!J$19</f>
        <v>94.443774103753384</v>
      </c>
      <c r="K105" s="184">
        <f>RES_hhdet_tesh!K105/RES_summary!K$19</f>
        <v>96.136016550216212</v>
      </c>
      <c r="L105" s="184">
        <f>RES_hhdet_tesh!L105/RES_summary!L$19</f>
        <v>99.662195258762537</v>
      </c>
      <c r="M105" s="184">
        <f>RES_hhdet_tesh!M105/RES_summary!M$19</f>
        <v>90.187608623139781</v>
      </c>
      <c r="N105" s="184">
        <f>RES_hhdet_tesh!N105/RES_summary!N$19</f>
        <v>93.462209582229022</v>
      </c>
      <c r="O105" s="184">
        <f>RES_hhdet_tesh!O105/RES_summary!O$19</f>
        <v>91.998929621434755</v>
      </c>
      <c r="P105" s="184">
        <f>RES_hhdet_tesh!P105/RES_summary!P$19</f>
        <v>84.549505200196535</v>
      </c>
      <c r="Q105" s="184">
        <f>RES_hhdet_tesh!Q105/RES_summary!Q$19</f>
        <v>88.621978573456431</v>
      </c>
    </row>
    <row r="106" spans="1:17" ht="12.9" customHeight="1" x14ac:dyDescent="0.3">
      <c r="A106" s="158" t="s">
        <v>65</v>
      </c>
      <c r="B106" s="178">
        <f>RES_hhdet_tesh!B106/RES_summary!B$19</f>
        <v>87.35903720807255</v>
      </c>
      <c r="C106" s="178">
        <f>RES_hhdet_tesh!C106/RES_summary!C$19</f>
        <v>87.469359987071854</v>
      </c>
      <c r="D106" s="178">
        <f>RES_hhdet_tesh!D106/RES_summary!D$19</f>
        <v>87.076682281689045</v>
      </c>
      <c r="E106" s="178">
        <f>RES_hhdet_tesh!E106/RES_summary!E$19</f>
        <v>88.663718753552644</v>
      </c>
      <c r="F106" s="178">
        <f>RES_hhdet_tesh!F106/RES_summary!F$19</f>
        <v>91.604001117768547</v>
      </c>
      <c r="G106" s="178">
        <f>RES_hhdet_tesh!G106/RES_summary!G$19</f>
        <v>78.904645135294246</v>
      </c>
      <c r="H106" s="178">
        <f>RES_hhdet_tesh!H106/RES_summary!H$19</f>
        <v>78.698718276424131</v>
      </c>
      <c r="I106" s="178">
        <f>RES_hhdet_tesh!I106/RES_summary!I$19</f>
        <v>66.888873163177195</v>
      </c>
      <c r="J106" s="178">
        <f>RES_hhdet_tesh!J106/RES_summary!J$19</f>
        <v>67.763276789394837</v>
      </c>
      <c r="K106" s="178">
        <f>RES_hhdet_tesh!K106/RES_summary!K$19</f>
        <v>68.549130357788059</v>
      </c>
      <c r="L106" s="178">
        <f>RES_hhdet_tesh!L106/RES_summary!L$19</f>
        <v>71.912068111936833</v>
      </c>
      <c r="M106" s="178">
        <f>RES_hhdet_tesh!M106/RES_summary!M$19</f>
        <v>62.423607206109125</v>
      </c>
      <c r="N106" s="178">
        <f>RES_hhdet_tesh!N106/RES_summary!N$19</f>
        <v>64.092447238996542</v>
      </c>
      <c r="O106" s="178">
        <f>RES_hhdet_tesh!O106/RES_summary!O$19</f>
        <v>62.395465350043445</v>
      </c>
      <c r="P106" s="178">
        <f>RES_hhdet_tesh!P106/RES_summary!P$19</f>
        <v>54.924886855327088</v>
      </c>
      <c r="Q106" s="178">
        <f>RES_hhdet_tesh!Q106/RES_summary!Q$19</f>
        <v>58.243840447636288</v>
      </c>
    </row>
    <row r="107" spans="1:17" ht="12" customHeight="1" x14ac:dyDescent="0.3">
      <c r="A107" s="23" t="s">
        <v>153</v>
      </c>
      <c r="B107" s="177">
        <f>RES_hhdet_tesh!B107/RES_summary!B$19</f>
        <v>87.021087519326599</v>
      </c>
      <c r="C107" s="177">
        <f>RES_hhdet_tesh!C107/RES_summary!C$19</f>
        <v>87.114531847712342</v>
      </c>
      <c r="D107" s="177">
        <f>RES_hhdet_tesh!D107/RES_summary!D$19</f>
        <v>86.701624847947073</v>
      </c>
      <c r="E107" s="177">
        <f>RES_hhdet_tesh!E107/RES_summary!E$19</f>
        <v>88.139744112028069</v>
      </c>
      <c r="F107" s="177">
        <f>RES_hhdet_tesh!F107/RES_summary!F$19</f>
        <v>91.119972486963377</v>
      </c>
      <c r="G107" s="177">
        <f>RES_hhdet_tesh!G107/RES_summary!G$19</f>
        <v>78.477761734708864</v>
      </c>
      <c r="H107" s="177">
        <f>RES_hhdet_tesh!H107/RES_summary!H$19</f>
        <v>78.254606104805958</v>
      </c>
      <c r="I107" s="177">
        <f>RES_hhdet_tesh!I107/RES_summary!I$19</f>
        <v>66.421208514838227</v>
      </c>
      <c r="J107" s="177">
        <f>RES_hhdet_tesh!J107/RES_summary!J$19</f>
        <v>67.379343257643612</v>
      </c>
      <c r="K107" s="177">
        <f>RES_hhdet_tesh!K107/RES_summary!K$19</f>
        <v>68.147570751151903</v>
      </c>
      <c r="L107" s="177">
        <f>RES_hhdet_tesh!L107/RES_summary!L$19</f>
        <v>71.460296926010912</v>
      </c>
      <c r="M107" s="177">
        <f>RES_hhdet_tesh!M107/RES_summary!M$19</f>
        <v>62.071575449076974</v>
      </c>
      <c r="N107" s="177">
        <f>RES_hhdet_tesh!N107/RES_summary!N$19</f>
        <v>63.69551464860097</v>
      </c>
      <c r="O107" s="177">
        <f>RES_hhdet_tesh!O107/RES_summary!O$19</f>
        <v>62.043853668029222</v>
      </c>
      <c r="P107" s="177">
        <f>RES_hhdet_tesh!P107/RES_summary!P$19</f>
        <v>54.629935835334571</v>
      </c>
      <c r="Q107" s="177">
        <f>RES_hhdet_tesh!Q107/RES_summary!Q$19</f>
        <v>57.885272115850732</v>
      </c>
    </row>
    <row r="108" spans="1:17" ht="12" customHeight="1" x14ac:dyDescent="0.3">
      <c r="A108" s="23" t="s">
        <v>60</v>
      </c>
      <c r="B108" s="177">
        <f>RES_hhdet_tesh!B108/RES_summary!B$19</f>
        <v>0.33794968874594972</v>
      </c>
      <c r="C108" s="177">
        <f>RES_hhdet_tesh!C108/RES_summary!C$19</f>
        <v>0.35482813935952306</v>
      </c>
      <c r="D108" s="177">
        <f>RES_hhdet_tesh!D108/RES_summary!D$19</f>
        <v>0.37505743374197092</v>
      </c>
      <c r="E108" s="177">
        <f>RES_hhdet_tesh!E108/RES_summary!E$19</f>
        <v>0.52397464152457518</v>
      </c>
      <c r="F108" s="177">
        <f>RES_hhdet_tesh!F108/RES_summary!F$19</f>
        <v>0.48402863080515923</v>
      </c>
      <c r="G108" s="177">
        <f>RES_hhdet_tesh!G108/RES_summary!G$19</f>
        <v>0.42688340058537366</v>
      </c>
      <c r="H108" s="177">
        <f>RES_hhdet_tesh!H108/RES_summary!H$19</f>
        <v>0.44411217161816863</v>
      </c>
      <c r="I108" s="177">
        <f>RES_hhdet_tesh!I108/RES_summary!I$19</f>
        <v>0.46766464833897298</v>
      </c>
      <c r="J108" s="177">
        <f>RES_hhdet_tesh!J108/RES_summary!J$19</f>
        <v>0.38393353175122458</v>
      </c>
      <c r="K108" s="177">
        <f>RES_hhdet_tesh!K108/RES_summary!K$19</f>
        <v>0.40155960663614176</v>
      </c>
      <c r="L108" s="177">
        <f>RES_hhdet_tesh!L108/RES_summary!L$19</f>
        <v>0.4517711859259218</v>
      </c>
      <c r="M108" s="177">
        <f>RES_hhdet_tesh!M108/RES_summary!M$19</f>
        <v>0.35203175703214579</v>
      </c>
      <c r="N108" s="177">
        <f>RES_hhdet_tesh!N108/RES_summary!N$19</f>
        <v>0.39693259039556217</v>
      </c>
      <c r="O108" s="177">
        <f>RES_hhdet_tesh!O108/RES_summary!O$19</f>
        <v>0.35161168201422088</v>
      </c>
      <c r="P108" s="177">
        <f>RES_hhdet_tesh!P108/RES_summary!P$19</f>
        <v>0.29495101999252016</v>
      </c>
      <c r="Q108" s="177">
        <f>RES_hhdet_tesh!Q108/RES_summary!Q$19</f>
        <v>0.35856833178555803</v>
      </c>
    </row>
    <row r="109" spans="1:17" ht="12.9" customHeight="1" x14ac:dyDescent="0.3">
      <c r="A109" s="158" t="s">
        <v>112</v>
      </c>
      <c r="B109" s="178">
        <f>RES_hhdet_tesh!B109/RES_summary!B$19</f>
        <v>0.32438907411917522</v>
      </c>
      <c r="C109" s="178">
        <f>RES_hhdet_tesh!C109/RES_summary!C$19</f>
        <v>0.33657729754652349</v>
      </c>
      <c r="D109" s="178">
        <f>RES_hhdet_tesh!D109/RES_summary!D$19</f>
        <v>0.34421679172594594</v>
      </c>
      <c r="E109" s="178">
        <f>RES_hhdet_tesh!E109/RES_summary!E$19</f>
        <v>0.34508205676060216</v>
      </c>
      <c r="F109" s="178">
        <f>RES_hhdet_tesh!F109/RES_summary!F$19</f>
        <v>0.36900193132740305</v>
      </c>
      <c r="G109" s="178">
        <f>RES_hhdet_tesh!G109/RES_summary!G$19</f>
        <v>0.58574417576096582</v>
      </c>
      <c r="H109" s="178">
        <f>RES_hhdet_tesh!H109/RES_summary!H$19</f>
        <v>0.65262292137945654</v>
      </c>
      <c r="I109" s="178">
        <f>RES_hhdet_tesh!I109/RES_summary!I$19</f>
        <v>0.76229353137204869</v>
      </c>
      <c r="J109" s="178">
        <f>RES_hhdet_tesh!J109/RES_summary!J$19</f>
        <v>0.91722676493063959</v>
      </c>
      <c r="K109" s="178">
        <f>RES_hhdet_tesh!K109/RES_summary!K$19</f>
        <v>1.0387597486279685</v>
      </c>
      <c r="L109" s="178">
        <f>RES_hhdet_tesh!L109/RES_summary!L$19</f>
        <v>1.182223894259564</v>
      </c>
      <c r="M109" s="178">
        <f>RES_hhdet_tesh!M109/RES_summary!M$19</f>
        <v>1.2356975031590935</v>
      </c>
      <c r="N109" s="178">
        <f>RES_hhdet_tesh!N109/RES_summary!N$19</f>
        <v>1.5013791689047553</v>
      </c>
      <c r="O109" s="178">
        <f>RES_hhdet_tesh!O109/RES_summary!O$19</f>
        <v>1.5774242232840159</v>
      </c>
      <c r="P109" s="178">
        <f>RES_hhdet_tesh!P109/RES_summary!P$19</f>
        <v>1.6336093843715731</v>
      </c>
      <c r="Q109" s="178">
        <f>RES_hhdet_tesh!Q109/RES_summary!Q$19</f>
        <v>1.7849766009988834</v>
      </c>
    </row>
    <row r="110" spans="1:17" ht="12" customHeight="1" x14ac:dyDescent="0.3">
      <c r="A110" s="23" t="s">
        <v>60</v>
      </c>
      <c r="B110" s="177">
        <f>RES_hhdet_tesh!B110/RES_summary!B$19</f>
        <v>0.32438907411917522</v>
      </c>
      <c r="C110" s="177">
        <f>RES_hhdet_tesh!C110/RES_summary!C$19</f>
        <v>0.33657729754652349</v>
      </c>
      <c r="D110" s="177">
        <f>RES_hhdet_tesh!D110/RES_summary!D$19</f>
        <v>0.34421679172594594</v>
      </c>
      <c r="E110" s="177">
        <f>RES_hhdet_tesh!E110/RES_summary!E$19</f>
        <v>0.34508205676060216</v>
      </c>
      <c r="F110" s="177">
        <f>RES_hhdet_tesh!F110/RES_summary!F$19</f>
        <v>0.36900193132740305</v>
      </c>
      <c r="G110" s="177">
        <f>RES_hhdet_tesh!G110/RES_summary!G$19</f>
        <v>0.58574417576096582</v>
      </c>
      <c r="H110" s="177">
        <f>RES_hhdet_tesh!H110/RES_summary!H$19</f>
        <v>0.65262292137945654</v>
      </c>
      <c r="I110" s="177">
        <f>RES_hhdet_tesh!I110/RES_summary!I$19</f>
        <v>0.76229353137204869</v>
      </c>
      <c r="J110" s="177">
        <f>RES_hhdet_tesh!J110/RES_summary!J$19</f>
        <v>0.91722676493063959</v>
      </c>
      <c r="K110" s="177">
        <f>RES_hhdet_tesh!K110/RES_summary!K$19</f>
        <v>1.0387597486279685</v>
      </c>
      <c r="L110" s="177">
        <f>RES_hhdet_tesh!L110/RES_summary!L$19</f>
        <v>1.182223894259564</v>
      </c>
      <c r="M110" s="177">
        <f>RES_hhdet_tesh!M110/RES_summary!M$19</f>
        <v>1.2356975031590935</v>
      </c>
      <c r="N110" s="177">
        <f>RES_hhdet_tesh!N110/RES_summary!N$19</f>
        <v>1.5013791689047553</v>
      </c>
      <c r="O110" s="177">
        <f>RES_hhdet_tesh!O110/RES_summary!O$19</f>
        <v>1.5774242232840159</v>
      </c>
      <c r="P110" s="177">
        <f>RES_hhdet_tesh!P110/RES_summary!P$19</f>
        <v>1.6336093843715731</v>
      </c>
      <c r="Q110" s="177">
        <f>RES_hhdet_tesh!Q110/RES_summary!Q$19</f>
        <v>1.7849766009988834</v>
      </c>
    </row>
    <row r="111" spans="1:17" ht="12" customHeight="1" x14ac:dyDescent="0.3">
      <c r="A111" s="158" t="s">
        <v>63</v>
      </c>
      <c r="B111" s="178">
        <f>RES_hhdet_tesh!B111/RES_summary!B$19</f>
        <v>17.785667411002567</v>
      </c>
      <c r="C111" s="178">
        <f>RES_hhdet_tesh!C111/RES_summary!C$19</f>
        <v>18.098445636331579</v>
      </c>
      <c r="D111" s="178">
        <f>RES_hhdet_tesh!D111/RES_summary!D$19</f>
        <v>17.822080155530632</v>
      </c>
      <c r="E111" s="178">
        <f>RES_hhdet_tesh!E111/RES_summary!E$19</f>
        <v>18.70021009026113</v>
      </c>
      <c r="F111" s="178">
        <f>RES_hhdet_tesh!F111/RES_summary!F$19</f>
        <v>18.854081612283952</v>
      </c>
      <c r="G111" s="178">
        <f>RES_hhdet_tesh!G111/RES_summary!G$19</f>
        <v>17.817215425215242</v>
      </c>
      <c r="H111" s="178">
        <f>RES_hhdet_tesh!H111/RES_summary!H$19</f>
        <v>18.057530780730257</v>
      </c>
      <c r="I111" s="178">
        <f>RES_hhdet_tesh!I111/RES_summary!I$19</f>
        <v>18.108300217531543</v>
      </c>
      <c r="J111" s="178">
        <f>RES_hhdet_tesh!J111/RES_summary!J$19</f>
        <v>17.601241743982442</v>
      </c>
      <c r="K111" s="178">
        <f>RES_hhdet_tesh!K111/RES_summary!K$19</f>
        <v>18.458905559435177</v>
      </c>
      <c r="L111" s="178">
        <f>RES_hhdet_tesh!L111/RES_summary!L$19</f>
        <v>18.380764228206132</v>
      </c>
      <c r="M111" s="178">
        <f>RES_hhdet_tesh!M111/RES_summary!M$19</f>
        <v>18.438825952825376</v>
      </c>
      <c r="N111" s="178">
        <f>RES_hhdet_tesh!N111/RES_summary!N$19</f>
        <v>19.61719247532281</v>
      </c>
      <c r="O111" s="178">
        <f>RES_hhdet_tesh!O111/RES_summary!O$19</f>
        <v>19.693456773183136</v>
      </c>
      <c r="P111" s="178">
        <f>RES_hhdet_tesh!P111/RES_summary!P$19</f>
        <v>19.734522975520246</v>
      </c>
      <c r="Q111" s="178">
        <f>RES_hhdet_tesh!Q111/RES_summary!Q$19</f>
        <v>20.406907335602043</v>
      </c>
    </row>
    <row r="112" spans="1:17" ht="12" customHeight="1" x14ac:dyDescent="0.3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3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3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3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3">
      <c r="A116" s="163" t="s">
        <v>142</v>
      </c>
      <c r="B116" s="180">
        <f>RES_hhdet_tesh!B116/RES_summary!B$19</f>
        <v>17.793211887586622</v>
      </c>
      <c r="C116" s="180">
        <f>RES_hhdet_tesh!C116/RES_summary!C$19</f>
        <v>18.106564255971971</v>
      </c>
      <c r="D116" s="180">
        <f>RES_hhdet_tesh!D116/RES_summary!D$19</f>
        <v>17.826123187593044</v>
      </c>
      <c r="E116" s="180">
        <f>RES_hhdet_tesh!E116/RES_summary!E$19</f>
        <v>18.710258783173629</v>
      </c>
      <c r="F116" s="180">
        <f>RES_hhdet_tesh!F116/RES_summary!F$19</f>
        <v>18.866739174807709</v>
      </c>
      <c r="G116" s="180">
        <f>RES_hhdet_tesh!G116/RES_summary!G$19</f>
        <v>17.828196767927952</v>
      </c>
      <c r="H116" s="180">
        <f>RES_hhdet_tesh!H116/RES_summary!H$19</f>
        <v>18.065517235441732</v>
      </c>
      <c r="I116" s="180">
        <f>RES_hhdet_tesh!I116/RES_summary!I$19</f>
        <v>18.125610032084118</v>
      </c>
      <c r="J116" s="180">
        <f>RES_hhdet_tesh!J116/RES_summary!J$19</f>
        <v>17.585943680900254</v>
      </c>
      <c r="K116" s="180">
        <f>RES_hhdet_tesh!K116/RES_summary!K$19</f>
        <v>18.433050568574778</v>
      </c>
      <c r="L116" s="180">
        <f>RES_hhdet_tesh!L116/RES_summary!L$19</f>
        <v>18.313123953218888</v>
      </c>
      <c r="M116" s="180">
        <f>RES_hhdet_tesh!M116/RES_summary!M$19</f>
        <v>18.296314592328603</v>
      </c>
      <c r="N116" s="180">
        <f>RES_hhdet_tesh!N116/RES_summary!N$19</f>
        <v>19.614934094807886</v>
      </c>
      <c r="O116" s="180">
        <f>RES_hhdet_tesh!O116/RES_summary!O$19</f>
        <v>19.672227208310165</v>
      </c>
      <c r="P116" s="180">
        <f>RES_hhdet_tesh!P116/RES_summary!P$19</f>
        <v>19.772186333313542</v>
      </c>
      <c r="Q116" s="180">
        <f>RES_hhdet_tesh!Q116/RES_summary!Q$19</f>
        <v>20.544177979692943</v>
      </c>
    </row>
    <row r="117" spans="1:17" ht="12" customHeight="1" x14ac:dyDescent="0.3">
      <c r="A117" s="161" t="s">
        <v>141</v>
      </c>
      <c r="B117" s="179">
        <f>RES_hhdet_tesh!B117/RES_summary!B$19</f>
        <v>17.345462171522556</v>
      </c>
      <c r="C117" s="179">
        <f>RES_hhdet_tesh!C117/RES_summary!C$19</f>
        <v>17.620270801132108</v>
      </c>
      <c r="D117" s="179">
        <f>RES_hhdet_tesh!D117/RES_summary!D$19</f>
        <v>17.566966482609462</v>
      </c>
      <c r="E117" s="179">
        <f>RES_hhdet_tesh!E117/RES_summary!E$19</f>
        <v>18.122109899406709</v>
      </c>
      <c r="F117" s="179">
        <f>RES_hhdet_tesh!F117/RES_summary!F$19</f>
        <v>18.224405706275896</v>
      </c>
      <c r="G117" s="179">
        <f>RES_hhdet_tesh!G117/RES_summary!G$19</f>
        <v>17.399764397905489</v>
      </c>
      <c r="H117" s="179">
        <f>RES_hhdet_tesh!H117/RES_summary!H$19</f>
        <v>17.813893072330163</v>
      </c>
      <c r="I117" s="179">
        <f>RES_hhdet_tesh!I117/RES_summary!I$19</f>
        <v>17.746957097997907</v>
      </c>
      <c r="J117" s="179">
        <f>RES_hhdet_tesh!J117/RES_summary!J$19</f>
        <v>17.831948171372414</v>
      </c>
      <c r="K117" s="179">
        <f>RES_hhdet_tesh!K117/RES_summary!K$19</f>
        <v>18.744397108362094</v>
      </c>
      <c r="L117" s="179">
        <f>RES_hhdet_tesh!L117/RES_summary!L$19</f>
        <v>18.936260416383011</v>
      </c>
      <c r="M117" s="179">
        <f>RES_hhdet_tesh!M117/RES_summary!M$19</f>
        <v>19.384846751540195</v>
      </c>
      <c r="N117" s="179">
        <f>RES_hhdet_tesh!N117/RES_summary!N$19</f>
        <v>19.630204490524338</v>
      </c>
      <c r="O117" s="179">
        <f>RES_hhdet_tesh!O117/RES_summary!O$19</f>
        <v>19.803843349125142</v>
      </c>
      <c r="P117" s="179">
        <f>RES_hhdet_tesh!P117/RES_summary!P$19</f>
        <v>19.562113780829211</v>
      </c>
      <c r="Q117" s="179">
        <f>RES_hhdet_tesh!Q117/RES_summary!Q$19</f>
        <v>19.827615674533938</v>
      </c>
    </row>
    <row r="118" spans="1:17" ht="12" customHeight="1" x14ac:dyDescent="0.3">
      <c r="A118" s="148" t="s">
        <v>60</v>
      </c>
      <c r="B118" s="177">
        <f>RES_hhdet_tesh!B118/RES_summary!B$19</f>
        <v>11.390956001173008</v>
      </c>
      <c r="C118" s="177">
        <f>RES_hhdet_tesh!C118/RES_summary!C$19</f>
        <v>11.843365871978396</v>
      </c>
      <c r="D118" s="177">
        <f>RES_hhdet_tesh!D118/RES_summary!D$19</f>
        <v>11.858281223584196</v>
      </c>
      <c r="E118" s="177">
        <f>RES_hhdet_tesh!E118/RES_summary!E$19</f>
        <v>12.429822167747169</v>
      </c>
      <c r="F118" s="177">
        <f>RES_hhdet_tesh!F118/RES_summary!F$19</f>
        <v>12.42263806574111</v>
      </c>
      <c r="G118" s="177">
        <f>RES_hhdet_tesh!G118/RES_summary!G$19</f>
        <v>11.071929364343434</v>
      </c>
      <c r="H118" s="177">
        <f>RES_hhdet_tesh!H118/RES_summary!H$19</f>
        <v>11.447707558796067</v>
      </c>
      <c r="I118" s="177">
        <f>RES_hhdet_tesh!I118/RES_summary!I$19</f>
        <v>8.8911022232382901</v>
      </c>
      <c r="J118" s="177">
        <f>RES_hhdet_tesh!J118/RES_summary!J$19</f>
        <v>8.6112279078502461</v>
      </c>
      <c r="K118" s="177">
        <f>RES_hhdet_tesh!K118/RES_summary!K$19</f>
        <v>9.7150843803500226</v>
      </c>
      <c r="L118" s="177">
        <f>RES_hhdet_tesh!L118/RES_summary!L$19</f>
        <v>9.1712891075154026</v>
      </c>
      <c r="M118" s="177">
        <f>RES_hhdet_tesh!M118/RES_summary!M$19</f>
        <v>10.233957083860139</v>
      </c>
      <c r="N118" s="177">
        <f>RES_hhdet_tesh!N118/RES_summary!N$19</f>
        <v>9.9914353921230052</v>
      </c>
      <c r="O118" s="177">
        <f>RES_hhdet_tesh!O118/RES_summary!O$19</f>
        <v>10.032692023596898</v>
      </c>
      <c r="P118" s="177">
        <f>RES_hhdet_tesh!P118/RES_summary!P$19</f>
        <v>9.9987989285665559</v>
      </c>
      <c r="Q118" s="177">
        <f>RES_hhdet_tesh!Q118/RES_summary!Q$19</f>
        <v>10.605096472745084</v>
      </c>
    </row>
    <row r="119" spans="1:17" ht="12" customHeight="1" x14ac:dyDescent="0.3">
      <c r="A119" s="148" t="s">
        <v>59</v>
      </c>
      <c r="B119" s="177">
        <f>RES_hhdet_tesh!B119/RES_summary!B$19</f>
        <v>5.9545061703495463</v>
      </c>
      <c r="C119" s="177">
        <f>RES_hhdet_tesh!C119/RES_summary!C$19</f>
        <v>5.7769049291537087</v>
      </c>
      <c r="D119" s="177">
        <f>RES_hhdet_tesh!D119/RES_summary!D$19</f>
        <v>5.7086852590252679</v>
      </c>
      <c r="E119" s="177">
        <f>RES_hhdet_tesh!E119/RES_summary!E$19</f>
        <v>5.6922877316595377</v>
      </c>
      <c r="F119" s="177">
        <f>RES_hhdet_tesh!F119/RES_summary!F$19</f>
        <v>5.8017676405347869</v>
      </c>
      <c r="G119" s="177">
        <f>RES_hhdet_tesh!G119/RES_summary!G$19</f>
        <v>6.3278350335620557</v>
      </c>
      <c r="H119" s="177">
        <f>RES_hhdet_tesh!H119/RES_summary!H$19</f>
        <v>6.3661855135340986</v>
      </c>
      <c r="I119" s="177">
        <f>RES_hhdet_tesh!I119/RES_summary!I$19</f>
        <v>8.8558548747596113</v>
      </c>
      <c r="J119" s="177">
        <f>RES_hhdet_tesh!J119/RES_summary!J$19</f>
        <v>9.2207202635221677</v>
      </c>
      <c r="K119" s="177">
        <f>RES_hhdet_tesh!K119/RES_summary!K$19</f>
        <v>9.0293127280120746</v>
      </c>
      <c r="L119" s="177">
        <f>RES_hhdet_tesh!L119/RES_summary!L$19</f>
        <v>9.764971308867608</v>
      </c>
      <c r="M119" s="177">
        <f>RES_hhdet_tesh!M119/RES_summary!M$19</f>
        <v>9.15088966768006</v>
      </c>
      <c r="N119" s="177">
        <f>RES_hhdet_tesh!N119/RES_summary!N$19</f>
        <v>9.6387690984013332</v>
      </c>
      <c r="O119" s="177">
        <f>RES_hhdet_tesh!O119/RES_summary!O$19</f>
        <v>9.7711513255282405</v>
      </c>
      <c r="P119" s="177">
        <f>RES_hhdet_tesh!P119/RES_summary!P$19</f>
        <v>9.563314852262657</v>
      </c>
      <c r="Q119" s="177">
        <f>RES_hhdet_tesh!Q119/RES_summary!Q$19</f>
        <v>9.2225192017888613</v>
      </c>
    </row>
    <row r="120" spans="1:17" ht="12" customHeight="1" x14ac:dyDescent="0.3">
      <c r="A120" s="158" t="s">
        <v>62</v>
      </c>
      <c r="B120" s="178">
        <f>RES_hhdet_tesh!B120/RES_summary!B$19</f>
        <v>9.0305266123390506</v>
      </c>
      <c r="C120" s="178">
        <f>RES_hhdet_tesh!C120/RES_summary!C$19</f>
        <v>9.0203122926221173</v>
      </c>
      <c r="D120" s="178">
        <f>RES_hhdet_tesh!D120/RES_summary!D$19</f>
        <v>8.907400248407253</v>
      </c>
      <c r="E120" s="178">
        <f>RES_hhdet_tesh!E120/RES_summary!E$19</f>
        <v>9.3415473206501609</v>
      </c>
      <c r="F120" s="178">
        <f>RES_hhdet_tesh!F120/RES_summary!F$19</f>
        <v>9.20039604940842</v>
      </c>
      <c r="G120" s="178">
        <f>RES_hhdet_tesh!G120/RES_summary!G$19</f>
        <v>8.7208367330808834</v>
      </c>
      <c r="H120" s="178">
        <f>RES_hhdet_tesh!H120/RES_summary!H$19</f>
        <v>8.5516513087639243</v>
      </c>
      <c r="I120" s="178">
        <f>RES_hhdet_tesh!I120/RES_summary!I$19</f>
        <v>8.4051157920878339</v>
      </c>
      <c r="J120" s="178">
        <f>RES_hhdet_tesh!J120/RES_summary!J$19</f>
        <v>8.162028805445475</v>
      </c>
      <c r="K120" s="178">
        <f>RES_hhdet_tesh!K120/RES_summary!K$19</f>
        <v>8.0892208843649929</v>
      </c>
      <c r="L120" s="178">
        <f>RES_hhdet_tesh!L120/RES_summary!L$19</f>
        <v>8.1871390243600022</v>
      </c>
      <c r="M120" s="178">
        <f>RES_hhdet_tesh!M120/RES_summary!M$19</f>
        <v>8.0894779610461818</v>
      </c>
      <c r="N120" s="178">
        <f>RES_hhdet_tesh!N120/RES_summary!N$19</f>
        <v>8.2511906990049084</v>
      </c>
      <c r="O120" s="178">
        <f>RES_hhdet_tesh!O120/RES_summary!O$19</f>
        <v>8.3325832749241489</v>
      </c>
      <c r="P120" s="178">
        <f>RES_hhdet_tesh!P120/RES_summary!P$19</f>
        <v>8.2564859849776244</v>
      </c>
      <c r="Q120" s="178">
        <f>RES_hhdet_tesh!Q120/RES_summary!Q$19</f>
        <v>8.1862541892192002</v>
      </c>
    </row>
    <row r="121" spans="1:17" ht="12" customHeight="1" x14ac:dyDescent="0.3">
      <c r="A121" s="23" t="s">
        <v>57</v>
      </c>
      <c r="B121" s="177">
        <f>RES_hhdet_tesh!B121/RES_summary!B$19</f>
        <v>8.2453271716716188</v>
      </c>
      <c r="C121" s="177">
        <f>RES_hhdet_tesh!C121/RES_summary!C$19</f>
        <v>8.154538812700487</v>
      </c>
      <c r="D121" s="177">
        <f>RES_hhdet_tesh!D121/RES_summary!D$19</f>
        <v>7.7593658851901424</v>
      </c>
      <c r="E121" s="177">
        <f>RES_hhdet_tesh!E121/RES_summary!E$19</f>
        <v>7.8730562017291144</v>
      </c>
      <c r="F121" s="177">
        <f>RES_hhdet_tesh!F121/RES_summary!F$19</f>
        <v>7.6476093440537127</v>
      </c>
      <c r="G121" s="177">
        <f>RES_hhdet_tesh!G121/RES_summary!G$19</f>
        <v>8.7495005893051516</v>
      </c>
      <c r="H121" s="177">
        <f>RES_hhdet_tesh!H121/RES_summary!H$19</f>
        <v>6.7090078444530832</v>
      </c>
      <c r="I121" s="177">
        <f>RES_hhdet_tesh!I121/RES_summary!I$19</f>
        <v>7.9366831327334255</v>
      </c>
      <c r="J121" s="177">
        <f>RES_hhdet_tesh!J121/RES_summary!J$19</f>
        <v>6.3552075754768964</v>
      </c>
      <c r="K121" s="177">
        <f>RES_hhdet_tesh!K121/RES_summary!K$19</f>
        <v>7.1888785978164549</v>
      </c>
      <c r="L121" s="177">
        <f>RES_hhdet_tesh!L121/RES_summary!L$19</f>
        <v>6.8306349226699874</v>
      </c>
      <c r="M121" s="177">
        <f>RES_hhdet_tesh!M121/RES_summary!M$19</f>
        <v>6.8797250056822898</v>
      </c>
      <c r="N121" s="177">
        <f>RES_hhdet_tesh!N121/RES_summary!N$19</f>
        <v>6.9556062467213096</v>
      </c>
      <c r="O121" s="177">
        <f>RES_hhdet_tesh!O121/RES_summary!O$19</f>
        <v>7.0151333975921624</v>
      </c>
      <c r="P121" s="177">
        <f>RES_hhdet_tesh!P121/RES_summary!P$19</f>
        <v>7.2899909718394813</v>
      </c>
      <c r="Q121" s="177">
        <f>RES_hhdet_tesh!Q121/RES_summary!Q$19</f>
        <v>7.1781007166697011</v>
      </c>
    </row>
    <row r="122" spans="1:17" ht="12" customHeight="1" x14ac:dyDescent="0.3">
      <c r="A122" s="29" t="s">
        <v>140</v>
      </c>
      <c r="B122" s="176">
        <f>RES_hhdet_tesh!B122/RES_summary!B$19</f>
        <v>9.3604356395084718</v>
      </c>
      <c r="C122" s="176">
        <f>RES_hhdet_tesh!C122/RES_summary!C$19</f>
        <v>9.3687574061631178</v>
      </c>
      <c r="D122" s="176">
        <f>RES_hhdet_tesh!D122/RES_summary!D$19</f>
        <v>9.4111621319452023</v>
      </c>
      <c r="E122" s="176">
        <f>RES_hhdet_tesh!E122/RES_summary!E$19</f>
        <v>9.9789843904979811</v>
      </c>
      <c r="F122" s="176">
        <f>RES_hhdet_tesh!F122/RES_summary!F$19</f>
        <v>9.8779749280790661</v>
      </c>
      <c r="G122" s="176">
        <f>RES_hhdet_tesh!G122/RES_summary!G$19</f>
        <v>8.7021801594966153</v>
      </c>
      <c r="H122" s="176">
        <f>RES_hhdet_tesh!H122/RES_summary!H$19</f>
        <v>9.6193367718529981</v>
      </c>
      <c r="I122" s="176">
        <f>RES_hhdet_tesh!I122/RES_summary!I$19</f>
        <v>8.6731670193200916</v>
      </c>
      <c r="J122" s="176">
        <f>RES_hhdet_tesh!J122/RES_summary!J$19</f>
        <v>9.1939057052061219</v>
      </c>
      <c r="K122" s="176">
        <f>RES_hhdet_tesh!K122/RES_summary!K$19</f>
        <v>8.5962839614218787</v>
      </c>
      <c r="L122" s="176">
        <f>RES_hhdet_tesh!L122/RES_summary!L$19</f>
        <v>8.8936824112746677</v>
      </c>
      <c r="M122" s="176">
        <f>RES_hhdet_tesh!M122/RES_summary!M$19</f>
        <v>8.62251097177713</v>
      </c>
      <c r="N122" s="176">
        <f>RES_hhdet_tesh!N122/RES_summary!N$19</f>
        <v>8.7639889548824303</v>
      </c>
      <c r="O122" s="176">
        <f>RES_hhdet_tesh!O122/RES_summary!O$19</f>
        <v>8.8206384463502037</v>
      </c>
      <c r="P122" s="176">
        <f>RES_hhdet_tesh!P122/RES_summary!P$19</f>
        <v>8.5196314206579515</v>
      </c>
      <c r="Q122" s="176">
        <f>RES_hhdet_tesh!Q122/RES_summary!Q$19</f>
        <v>8.5022281366281476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84">
        <f>RES_hhdet_tesh!B124/RES_summary!B$19</f>
        <v>111.4496726430865</v>
      </c>
      <c r="C124" s="184">
        <f>RES_hhdet_tesh!C124/RES_summary!C$19</f>
        <v>116.05409056261519</v>
      </c>
      <c r="D124" s="184">
        <f>RES_hhdet_tesh!D124/RES_summary!D$19</f>
        <v>115.23108103110327</v>
      </c>
      <c r="E124" s="184">
        <f>RES_hhdet_tesh!E124/RES_summary!E$19</f>
        <v>113.2989522859485</v>
      </c>
      <c r="F124" s="184">
        <f>RES_hhdet_tesh!F124/RES_summary!F$19</f>
        <v>113.85102652910636</v>
      </c>
      <c r="G124" s="184">
        <f>RES_hhdet_tesh!G124/RES_summary!G$19</f>
        <v>114.25768274008823</v>
      </c>
      <c r="H124" s="184">
        <f>RES_hhdet_tesh!H124/RES_summary!H$19</f>
        <v>111.2773255437842</v>
      </c>
      <c r="I124" s="184">
        <f>RES_hhdet_tesh!I124/RES_summary!I$19</f>
        <v>105.92419730770722</v>
      </c>
      <c r="J124" s="184">
        <f>RES_hhdet_tesh!J124/RES_summary!J$19</f>
        <v>107.34220184606586</v>
      </c>
      <c r="K124" s="184">
        <f>RES_hhdet_tesh!K124/RES_summary!K$19</f>
        <v>107.70707217430845</v>
      </c>
      <c r="L124" s="184">
        <f>RES_hhdet_tesh!L124/RES_summary!L$19</f>
        <v>117.42233151542312</v>
      </c>
      <c r="M124" s="184">
        <f>RES_hhdet_tesh!M124/RES_summary!M$19</f>
        <v>105.38566791201843</v>
      </c>
      <c r="N124" s="184">
        <f>RES_hhdet_tesh!N124/RES_summary!N$19</f>
        <v>109.29308642991275</v>
      </c>
      <c r="O124" s="184">
        <f>RES_hhdet_tesh!O124/RES_summary!O$19</f>
        <v>110.6638757715607</v>
      </c>
      <c r="P124" s="184">
        <f>RES_hhdet_tesh!P124/RES_summary!P$19</f>
        <v>98.672269276721693</v>
      </c>
      <c r="Q124" s="184">
        <f>RES_hhdet_tesh!Q124/RES_summary!Q$19</f>
        <v>101.36958736510903</v>
      </c>
    </row>
    <row r="125" spans="1:17" ht="12.9" customHeight="1" x14ac:dyDescent="0.3">
      <c r="A125" s="158" t="s">
        <v>65</v>
      </c>
      <c r="B125" s="178">
        <f>RES_hhdet_tesh!B125/RES_summary!B$19</f>
        <v>88.434577492909469</v>
      </c>
      <c r="C125" s="178">
        <f>RES_hhdet_tesh!C125/RES_summary!C$19</f>
        <v>93.174935034958168</v>
      </c>
      <c r="D125" s="178">
        <f>RES_hhdet_tesh!D125/RES_summary!D$19</f>
        <v>91.674768492232417</v>
      </c>
      <c r="E125" s="178">
        <f>RES_hhdet_tesh!E125/RES_summary!E$19</f>
        <v>89.214886189349443</v>
      </c>
      <c r="F125" s="178">
        <f>RES_hhdet_tesh!F125/RES_summary!F$19</f>
        <v>89.422676986827838</v>
      </c>
      <c r="G125" s="178">
        <f>RES_hhdet_tesh!G125/RES_summary!G$19</f>
        <v>89.284923125602077</v>
      </c>
      <c r="H125" s="178">
        <f>RES_hhdet_tesh!H125/RES_summary!H$19</f>
        <v>86.455754936160631</v>
      </c>
      <c r="I125" s="178">
        <f>RES_hhdet_tesh!I125/RES_summary!I$19</f>
        <v>80.620131614664814</v>
      </c>
      <c r="J125" s="178">
        <f>RES_hhdet_tesh!J125/RES_summary!J$19</f>
        <v>82.413240153685138</v>
      </c>
      <c r="K125" s="178">
        <f>RES_hhdet_tesh!K125/RES_summary!K$19</f>
        <v>82.370394833564717</v>
      </c>
      <c r="L125" s="178">
        <f>RES_hhdet_tesh!L125/RES_summary!L$19</f>
        <v>91.547842293272936</v>
      </c>
      <c r="M125" s="178">
        <f>RES_hhdet_tesh!M125/RES_summary!M$19</f>
        <v>79.592915899715962</v>
      </c>
      <c r="N125" s="178">
        <f>RES_hhdet_tesh!N125/RES_summary!N$19</f>
        <v>83.072979257470251</v>
      </c>
      <c r="O125" s="178">
        <f>RES_hhdet_tesh!O125/RES_summary!O$19</f>
        <v>83.969285009782794</v>
      </c>
      <c r="P125" s="178">
        <f>RES_hhdet_tesh!P125/RES_summary!P$19</f>
        <v>72.178330504373307</v>
      </c>
      <c r="Q125" s="178">
        <f>RES_hhdet_tesh!Q125/RES_summary!Q$19</f>
        <v>74.78570940090259</v>
      </c>
    </row>
    <row r="126" spans="1:17" ht="12" customHeight="1" x14ac:dyDescent="0.3">
      <c r="A126" s="23" t="s">
        <v>149</v>
      </c>
      <c r="B126" s="177">
        <f>RES_hhdet_tesh!B126/RES_summary!B$19</f>
        <v>88.056292241419257</v>
      </c>
      <c r="C126" s="177">
        <f>RES_hhdet_tesh!C126/RES_summary!C$19</f>
        <v>92.815495581322153</v>
      </c>
      <c r="D126" s="177">
        <f>RES_hhdet_tesh!D126/RES_summary!D$19</f>
        <v>91.313199475991397</v>
      </c>
      <c r="E126" s="177">
        <f>RES_hhdet_tesh!E126/RES_summary!E$19</f>
        <v>88.747581647278963</v>
      </c>
      <c r="F126" s="177">
        <f>RES_hhdet_tesh!F126/RES_summary!F$19</f>
        <v>88.945546404179495</v>
      </c>
      <c r="G126" s="177">
        <f>RES_hhdet_tesh!G126/RES_summary!G$19</f>
        <v>88.776163766655728</v>
      </c>
      <c r="H126" s="177">
        <f>RES_hhdet_tesh!H126/RES_summary!H$19</f>
        <v>85.934874583607765</v>
      </c>
      <c r="I126" s="177">
        <f>RES_hhdet_tesh!I126/RES_summary!I$19</f>
        <v>80.114714870129163</v>
      </c>
      <c r="J126" s="177">
        <f>RES_hhdet_tesh!J126/RES_summary!J$19</f>
        <v>81.971950171814314</v>
      </c>
      <c r="K126" s="177">
        <f>RES_hhdet_tesh!K126/RES_summary!K$19</f>
        <v>81.88801672997748</v>
      </c>
      <c r="L126" s="177">
        <f>RES_hhdet_tesh!L126/RES_summary!L$19</f>
        <v>91.029578110826208</v>
      </c>
      <c r="M126" s="177">
        <f>RES_hhdet_tesh!M126/RES_summary!M$19</f>
        <v>79.150491746672458</v>
      </c>
      <c r="N126" s="177">
        <f>RES_hhdet_tesh!N126/RES_summary!N$19</f>
        <v>82.598899263868901</v>
      </c>
      <c r="O126" s="177">
        <f>RES_hhdet_tesh!O126/RES_summary!O$19</f>
        <v>83.438772064237014</v>
      </c>
      <c r="P126" s="177">
        <f>RES_hhdet_tesh!P126/RES_summary!P$19</f>
        <v>71.698182445183548</v>
      </c>
      <c r="Q126" s="177">
        <f>RES_hhdet_tesh!Q126/RES_summary!Q$19</f>
        <v>74.209961552710141</v>
      </c>
    </row>
    <row r="127" spans="1:17" ht="12" customHeight="1" x14ac:dyDescent="0.3">
      <c r="A127" s="23" t="s">
        <v>60</v>
      </c>
      <c r="B127" s="177">
        <f>RES_hhdet_tesh!B127/RES_summary!B$19</f>
        <v>0.37828525149020675</v>
      </c>
      <c r="C127" s="177">
        <f>RES_hhdet_tesh!C127/RES_summary!C$19</f>
        <v>0.35943945363602486</v>
      </c>
      <c r="D127" s="177">
        <f>RES_hhdet_tesh!D127/RES_summary!D$19</f>
        <v>0.36156901624103066</v>
      </c>
      <c r="E127" s="177">
        <f>RES_hhdet_tesh!E127/RES_summary!E$19</f>
        <v>0.46730454207048056</v>
      </c>
      <c r="F127" s="177">
        <f>RES_hhdet_tesh!F127/RES_summary!F$19</f>
        <v>0.47713058264834268</v>
      </c>
      <c r="G127" s="177">
        <f>RES_hhdet_tesh!G127/RES_summary!G$19</f>
        <v>0.50875935894634072</v>
      </c>
      <c r="H127" s="177">
        <f>RES_hhdet_tesh!H127/RES_summary!H$19</f>
        <v>0.5208803525528608</v>
      </c>
      <c r="I127" s="177">
        <f>RES_hhdet_tesh!I127/RES_summary!I$19</f>
        <v>0.50541674453565322</v>
      </c>
      <c r="J127" s="177">
        <f>RES_hhdet_tesh!J127/RES_summary!J$19</f>
        <v>0.44128998187081786</v>
      </c>
      <c r="K127" s="177">
        <f>RES_hhdet_tesh!K127/RES_summary!K$19</f>
        <v>0.48237810358723904</v>
      </c>
      <c r="L127" s="177">
        <f>RES_hhdet_tesh!L127/RES_summary!L$19</f>
        <v>0.51826418244673322</v>
      </c>
      <c r="M127" s="177">
        <f>RES_hhdet_tesh!M127/RES_summary!M$19</f>
        <v>0.4424241530435038</v>
      </c>
      <c r="N127" s="177">
        <f>RES_hhdet_tesh!N127/RES_summary!N$19</f>
        <v>0.47407999360135655</v>
      </c>
      <c r="O127" s="177">
        <f>RES_hhdet_tesh!O127/RES_summary!O$19</f>
        <v>0.53051294554578066</v>
      </c>
      <c r="P127" s="177">
        <f>RES_hhdet_tesh!P127/RES_summary!P$19</f>
        <v>0.48014805918976022</v>
      </c>
      <c r="Q127" s="177">
        <f>RES_hhdet_tesh!Q127/RES_summary!Q$19</f>
        <v>0.57574784819243763</v>
      </c>
    </row>
    <row r="128" spans="1:17" ht="12.9" customHeight="1" x14ac:dyDescent="0.3">
      <c r="A128" s="158" t="s">
        <v>112</v>
      </c>
      <c r="B128" s="178">
        <f>RES_hhdet_tesh!B128/RES_summary!B$19</f>
        <v>0.12506534998232791</v>
      </c>
      <c r="C128" s="178">
        <f>RES_hhdet_tesh!C128/RES_summary!C$19</f>
        <v>0.14595820927196543</v>
      </c>
      <c r="D128" s="178">
        <f>RES_hhdet_tesh!D128/RES_summary!D$19</f>
        <v>0.17074852523537537</v>
      </c>
      <c r="E128" s="178">
        <f>RES_hhdet_tesh!E128/RES_summary!E$19</f>
        <v>0.18971028603004692</v>
      </c>
      <c r="F128" s="178">
        <f>RES_hhdet_tesh!F128/RES_summary!F$19</f>
        <v>0.24062084400985559</v>
      </c>
      <c r="G128" s="178">
        <f>RES_hhdet_tesh!G128/RES_summary!G$19</f>
        <v>0.27336431242304715</v>
      </c>
      <c r="H128" s="178">
        <f>RES_hhdet_tesh!H128/RES_summary!H$19</f>
        <v>0.31894062547094071</v>
      </c>
      <c r="I128" s="178">
        <f>RES_hhdet_tesh!I128/RES_summary!I$19</f>
        <v>0.35840391160468638</v>
      </c>
      <c r="J128" s="178">
        <f>RES_hhdet_tesh!J128/RES_summary!J$19</f>
        <v>0.39646368518995911</v>
      </c>
      <c r="K128" s="178">
        <f>RES_hhdet_tesh!K128/RES_summary!K$19</f>
        <v>0.46089093515203178</v>
      </c>
      <c r="L128" s="178">
        <f>RES_hhdet_tesh!L128/RES_summary!L$19</f>
        <v>0.55006147728649801</v>
      </c>
      <c r="M128" s="178">
        <f>RES_hhdet_tesh!M128/RES_summary!M$19</f>
        <v>0.74362062356831304</v>
      </c>
      <c r="N128" s="178">
        <f>RES_hhdet_tesh!N128/RES_summary!N$19</f>
        <v>0.8539014342936796</v>
      </c>
      <c r="O128" s="178">
        <f>RES_hhdet_tesh!O128/RES_summary!O$19</f>
        <v>1.0170443928932444</v>
      </c>
      <c r="P128" s="178">
        <f>RES_hhdet_tesh!P128/RES_summary!P$19</f>
        <v>1.0917157334453695</v>
      </c>
      <c r="Q128" s="178">
        <f>RES_hhdet_tesh!Q128/RES_summary!Q$19</f>
        <v>1.1361196239872773</v>
      </c>
    </row>
    <row r="129" spans="1:17" ht="12" customHeight="1" x14ac:dyDescent="0.3">
      <c r="A129" s="23" t="s">
        <v>60</v>
      </c>
      <c r="B129" s="177">
        <f>RES_hhdet_tesh!B129/RES_summary!B$19</f>
        <v>0.12506534998232791</v>
      </c>
      <c r="C129" s="177">
        <f>RES_hhdet_tesh!C129/RES_summary!C$19</f>
        <v>0.14595820927196543</v>
      </c>
      <c r="D129" s="177">
        <f>RES_hhdet_tesh!D129/RES_summary!D$19</f>
        <v>0.17074852523537537</v>
      </c>
      <c r="E129" s="177">
        <f>RES_hhdet_tesh!E129/RES_summary!E$19</f>
        <v>0.18971028603004692</v>
      </c>
      <c r="F129" s="177">
        <f>RES_hhdet_tesh!F129/RES_summary!F$19</f>
        <v>0.24062084400985559</v>
      </c>
      <c r="G129" s="177">
        <f>RES_hhdet_tesh!G129/RES_summary!G$19</f>
        <v>0.27336431242304715</v>
      </c>
      <c r="H129" s="177">
        <f>RES_hhdet_tesh!H129/RES_summary!H$19</f>
        <v>0.31894062547094071</v>
      </c>
      <c r="I129" s="177">
        <f>RES_hhdet_tesh!I129/RES_summary!I$19</f>
        <v>0.35840391160468638</v>
      </c>
      <c r="J129" s="177">
        <f>RES_hhdet_tesh!J129/RES_summary!J$19</f>
        <v>0.39646368518995911</v>
      </c>
      <c r="K129" s="177">
        <f>RES_hhdet_tesh!K129/RES_summary!K$19</f>
        <v>0.46089093515203178</v>
      </c>
      <c r="L129" s="177">
        <f>RES_hhdet_tesh!L129/RES_summary!L$19</f>
        <v>0.55006147728649801</v>
      </c>
      <c r="M129" s="177">
        <f>RES_hhdet_tesh!M129/RES_summary!M$19</f>
        <v>0.74362062356831304</v>
      </c>
      <c r="N129" s="177">
        <f>RES_hhdet_tesh!N129/RES_summary!N$19</f>
        <v>0.8539014342936796</v>
      </c>
      <c r="O129" s="177">
        <f>RES_hhdet_tesh!O129/RES_summary!O$19</f>
        <v>1.0170443928932444</v>
      </c>
      <c r="P129" s="177">
        <f>RES_hhdet_tesh!P129/RES_summary!P$19</f>
        <v>1.0917157334453695</v>
      </c>
      <c r="Q129" s="177">
        <f>RES_hhdet_tesh!Q129/RES_summary!Q$19</f>
        <v>1.1361196239872773</v>
      </c>
    </row>
    <row r="130" spans="1:17" ht="12" customHeight="1" x14ac:dyDescent="0.3">
      <c r="A130" s="158" t="s">
        <v>63</v>
      </c>
      <c r="B130" s="178">
        <f>RES_hhdet_tesh!B130/RES_summary!B$19</f>
        <v>15.814324985524696</v>
      </c>
      <c r="C130" s="178">
        <f>RES_hhdet_tesh!C130/RES_summary!C$19</f>
        <v>15.622307177835429</v>
      </c>
      <c r="D130" s="178">
        <f>RES_hhdet_tesh!D130/RES_summary!D$19</f>
        <v>15.962772382353627</v>
      </c>
      <c r="E130" s="178">
        <f>RES_hhdet_tesh!E130/RES_summary!E$19</f>
        <v>15.847171803674296</v>
      </c>
      <c r="F130" s="178">
        <f>RES_hhdet_tesh!F130/RES_summary!F$19</f>
        <v>16.199662399944057</v>
      </c>
      <c r="G130" s="178">
        <f>RES_hhdet_tesh!G130/RES_summary!G$19</f>
        <v>16.270557953967327</v>
      </c>
      <c r="H130" s="178">
        <f>RES_hhdet_tesh!H130/RES_summary!H$19</f>
        <v>16.081456111427016</v>
      </c>
      <c r="I130" s="178">
        <f>RES_hhdet_tesh!I130/RES_summary!I$19</f>
        <v>16.537124162063655</v>
      </c>
      <c r="J130" s="178">
        <f>RES_hhdet_tesh!J130/RES_summary!J$19</f>
        <v>16.130575135500916</v>
      </c>
      <c r="K130" s="178">
        <f>RES_hhdet_tesh!K130/RES_summary!K$19</f>
        <v>16.345736754067993</v>
      </c>
      <c r="L130" s="178">
        <f>RES_hhdet_tesh!L130/RES_summary!L$19</f>
        <v>16.576095105764786</v>
      </c>
      <c r="M130" s="178">
        <f>RES_hhdet_tesh!M130/RES_summary!M$19</f>
        <v>16.386798618883336</v>
      </c>
      <c r="N130" s="178">
        <f>RES_hhdet_tesh!N130/RES_summary!N$19</f>
        <v>16.550203988510589</v>
      </c>
      <c r="O130" s="178">
        <f>RES_hhdet_tesh!O130/RES_summary!O$19</f>
        <v>16.720216282043257</v>
      </c>
      <c r="P130" s="178">
        <f>RES_hhdet_tesh!P130/RES_summary!P$19</f>
        <v>16.54371017587302</v>
      </c>
      <c r="Q130" s="178">
        <f>RES_hhdet_tesh!Q130/RES_summary!Q$19</f>
        <v>16.458619283584838</v>
      </c>
    </row>
    <row r="131" spans="1:17" ht="12" customHeight="1" x14ac:dyDescent="0.3">
      <c r="A131" s="167" t="s">
        <v>148</v>
      </c>
      <c r="B131" s="183">
        <f>RES_hhdet_tesh!B131/RES_summary!B$19</f>
        <v>15.668972707075945</v>
      </c>
      <c r="C131" s="183">
        <f>RES_hhdet_tesh!C131/RES_summary!C$19</f>
        <v>15.506325343566145</v>
      </c>
      <c r="D131" s="183">
        <f>RES_hhdet_tesh!D131/RES_summary!D$19</f>
        <v>15.855821539261711</v>
      </c>
      <c r="E131" s="183">
        <f>RES_hhdet_tesh!E131/RES_summary!E$19</f>
        <v>15.645709339286833</v>
      </c>
      <c r="F131" s="183">
        <f>RES_hhdet_tesh!F131/RES_summary!F$19</f>
        <v>16.022089420524082</v>
      </c>
      <c r="G131" s="183">
        <f>RES_hhdet_tesh!G131/RES_summary!G$19</f>
        <v>16.116266756397287</v>
      </c>
      <c r="H131" s="183">
        <f>RES_hhdet_tesh!H131/RES_summary!H$19</f>
        <v>15.858202867462435</v>
      </c>
      <c r="I131" s="183">
        <f>RES_hhdet_tesh!I131/RES_summary!I$19</f>
        <v>16.32706559181976</v>
      </c>
      <c r="J131" s="183">
        <f>RES_hhdet_tesh!J131/RES_summary!J$19</f>
        <v>15.947168910945228</v>
      </c>
      <c r="K131" s="183">
        <f>RES_hhdet_tesh!K131/RES_summary!K$19</f>
        <v>16.145390870082373</v>
      </c>
      <c r="L131" s="183">
        <f>RES_hhdet_tesh!L131/RES_summary!L$19</f>
        <v>16.343018303070597</v>
      </c>
      <c r="M131" s="183">
        <f>RES_hhdet_tesh!M131/RES_summary!M$19</f>
        <v>16.191295789974106</v>
      </c>
      <c r="N131" s="183">
        <f>RES_hhdet_tesh!N131/RES_summary!N$19</f>
        <v>16.368895094957839</v>
      </c>
      <c r="O131" s="183">
        <f>RES_hhdet_tesh!O131/RES_summary!O$19</f>
        <v>16.496729678955148</v>
      </c>
      <c r="P131" s="183">
        <f>RES_hhdet_tesh!P131/RES_summary!P$19</f>
        <v>16.384260361384975</v>
      </c>
      <c r="Q131" s="183">
        <f>RES_hhdet_tesh!Q131/RES_summary!Q$19</f>
        <v>16.246322519138005</v>
      </c>
    </row>
    <row r="132" spans="1:17" ht="12" customHeight="1" x14ac:dyDescent="0.3">
      <c r="A132" s="167" t="s">
        <v>147</v>
      </c>
      <c r="B132" s="183">
        <f>RES_hhdet_tesh!B132/RES_summary!B$19</f>
        <v>18.685139169791857</v>
      </c>
      <c r="C132" s="183">
        <f>RES_hhdet_tesh!C132/RES_summary!C$19</f>
        <v>18.185501526838767</v>
      </c>
      <c r="D132" s="183">
        <f>RES_hhdet_tesh!D132/RES_summary!D$19</f>
        <v>18.371791404890651</v>
      </c>
      <c r="E132" s="183">
        <f>RES_hhdet_tesh!E132/RES_summary!E$19</f>
        <v>17.282095977019669</v>
      </c>
      <c r="F132" s="183">
        <f>RES_hhdet_tesh!F132/RES_summary!F$19</f>
        <v>18.131312371612275</v>
      </c>
      <c r="G132" s="183">
        <f>RES_hhdet_tesh!G132/RES_summary!G$19</f>
        <v>18.048176608278009</v>
      </c>
      <c r="H132" s="183">
        <f>RES_hhdet_tesh!H132/RES_summary!H$19</f>
        <v>17.141112332309238</v>
      </c>
      <c r="I132" s="183">
        <f>RES_hhdet_tesh!I132/RES_summary!I$19</f>
        <v>17.66900829942043</v>
      </c>
      <c r="J132" s="183">
        <f>RES_hhdet_tesh!J132/RES_summary!J$19</f>
        <v>16.925757614114112</v>
      </c>
      <c r="K132" s="183">
        <f>RES_hhdet_tesh!K132/RES_summary!K$19</f>
        <v>17.21239942411075</v>
      </c>
      <c r="L132" s="183">
        <f>RES_hhdet_tesh!L132/RES_summary!L$19</f>
        <v>17.395612711536177</v>
      </c>
      <c r="M132" s="183">
        <f>RES_hhdet_tesh!M132/RES_summary!M$19</f>
        <v>17.229416320481061</v>
      </c>
      <c r="N132" s="183">
        <f>RES_hhdet_tesh!N132/RES_summary!N$19</f>
        <v>17.00553747999929</v>
      </c>
      <c r="O132" s="183">
        <f>RES_hhdet_tesh!O132/RES_summary!O$19</f>
        <v>17.363373876174116</v>
      </c>
      <c r="P132" s="183">
        <f>RES_hhdet_tesh!P132/RES_summary!P$19</f>
        <v>16.984213921559881</v>
      </c>
      <c r="Q132" s="183">
        <f>RES_hhdet_tesh!Q132/RES_summary!Q$19</f>
        <v>16.855525980147902</v>
      </c>
    </row>
    <row r="133" spans="1:17" ht="12" customHeight="1" x14ac:dyDescent="0.3">
      <c r="A133" s="166" t="s">
        <v>61</v>
      </c>
      <c r="B133" s="182">
        <f>RES_hhdet_tesh!B133/RES_summary!B$19</f>
        <v>12.988978165992888</v>
      </c>
      <c r="C133" s="182">
        <f>RES_hhdet_tesh!C133/RES_summary!C$19</f>
        <v>12.503176505963827</v>
      </c>
      <c r="D133" s="182">
        <f>RES_hhdet_tesh!D133/RES_summary!D$19</f>
        <v>12.761778022298856</v>
      </c>
      <c r="E133" s="182">
        <f>RES_hhdet_tesh!E133/RES_summary!E$19</f>
        <v>11.699260027546909</v>
      </c>
      <c r="F133" s="182">
        <f>RES_hhdet_tesh!F133/RES_summary!F$19</f>
        <v>12.499584105530289</v>
      </c>
      <c r="G133" s="182">
        <f>RES_hhdet_tesh!G133/RES_summary!G$19</f>
        <v>12.470870822572472</v>
      </c>
      <c r="H133" s="182">
        <f>RES_hhdet_tesh!H133/RES_summary!H$19</f>
        <v>11.610824435802202</v>
      </c>
      <c r="I133" s="182">
        <f>RES_hhdet_tesh!I133/RES_summary!I$19</f>
        <v>12.269650961137051</v>
      </c>
      <c r="J133" s="182">
        <f>RES_hhdet_tesh!J133/RES_summary!J$19</f>
        <v>11.553604589505762</v>
      </c>
      <c r="K133" s="182">
        <f>RES_hhdet_tesh!K133/RES_summary!K$19</f>
        <v>11.761131579750923</v>
      </c>
      <c r="L133" s="182">
        <f>RES_hhdet_tesh!L133/RES_summary!L$19</f>
        <v>11.889315715830811</v>
      </c>
      <c r="M133" s="182">
        <f>RES_hhdet_tesh!M133/RES_summary!M$19</f>
        <v>11.796725425836765</v>
      </c>
      <c r="N133" s="182">
        <f>RES_hhdet_tesh!N133/RES_summary!N$19</f>
        <v>11.516036813949498</v>
      </c>
      <c r="O133" s="182">
        <f>RES_hhdet_tesh!O133/RES_summary!O$19</f>
        <v>11.975528814017473</v>
      </c>
      <c r="P133" s="182">
        <f>RES_hhdet_tesh!P133/RES_summary!P$19</f>
        <v>11.544635232764078</v>
      </c>
      <c r="Q133" s="182">
        <f>RES_hhdet_tesh!Q133/RES_summary!Q$19</f>
        <v>11.511511703546486</v>
      </c>
    </row>
    <row r="134" spans="1:17" ht="12" customHeight="1" x14ac:dyDescent="0.3">
      <c r="A134" s="147" t="s">
        <v>59</v>
      </c>
      <c r="B134" s="181">
        <f>RES_hhdet_tesh!B134/RES_summary!B$19</f>
        <v>5.6961610037989709</v>
      </c>
      <c r="C134" s="181">
        <f>RES_hhdet_tesh!C134/RES_summary!C$19</f>
        <v>5.6823250208749423</v>
      </c>
      <c r="D134" s="181">
        <f>RES_hhdet_tesh!D134/RES_summary!D$19</f>
        <v>5.6100133825917915</v>
      </c>
      <c r="E134" s="181">
        <f>RES_hhdet_tesh!E134/RES_summary!E$19</f>
        <v>5.5828359494727566</v>
      </c>
      <c r="F134" s="181">
        <f>RES_hhdet_tesh!F134/RES_summary!F$19</f>
        <v>5.6317282660819847</v>
      </c>
      <c r="G134" s="181">
        <f>RES_hhdet_tesh!G134/RES_summary!G$19</f>
        <v>5.5773057857055379</v>
      </c>
      <c r="H134" s="181">
        <f>RES_hhdet_tesh!H134/RES_summary!H$19</f>
        <v>5.5302878965070388</v>
      </c>
      <c r="I134" s="181">
        <f>RES_hhdet_tesh!I134/RES_summary!I$19</f>
        <v>5.3993573382833802</v>
      </c>
      <c r="J134" s="181">
        <f>RES_hhdet_tesh!J134/RES_summary!J$19</f>
        <v>5.3721530246083526</v>
      </c>
      <c r="K134" s="181">
        <f>RES_hhdet_tesh!K134/RES_summary!K$19</f>
        <v>5.4512678443598288</v>
      </c>
      <c r="L134" s="181">
        <f>RES_hhdet_tesh!L134/RES_summary!L$19</f>
        <v>5.506296995705366</v>
      </c>
      <c r="M134" s="181">
        <f>RES_hhdet_tesh!M134/RES_summary!M$19</f>
        <v>5.4326908946442911</v>
      </c>
      <c r="N134" s="181">
        <f>RES_hhdet_tesh!N134/RES_summary!N$19</f>
        <v>5.4895006660497891</v>
      </c>
      <c r="O134" s="181">
        <f>RES_hhdet_tesh!O134/RES_summary!O$19</f>
        <v>5.3878450621566421</v>
      </c>
      <c r="P134" s="181">
        <f>RES_hhdet_tesh!P134/RES_summary!P$19</f>
        <v>5.4395786887958009</v>
      </c>
      <c r="Q134" s="181">
        <f>RES_hhdet_tesh!Q134/RES_summary!Q$19</f>
        <v>5.3440142766014178</v>
      </c>
    </row>
    <row r="135" spans="1:17" ht="12" customHeight="1" x14ac:dyDescent="0.3">
      <c r="A135" s="163" t="s">
        <v>142</v>
      </c>
      <c r="B135" s="180">
        <f>RES_hhdet_tesh!B135/RES_summary!B$19</f>
        <v>16.389172255620032</v>
      </c>
      <c r="C135" s="180">
        <f>RES_hhdet_tesh!C135/RES_summary!C$19</f>
        <v>16.020753226684352</v>
      </c>
      <c r="D135" s="180">
        <f>RES_hhdet_tesh!D135/RES_summary!D$19</f>
        <v>16.222570464420048</v>
      </c>
      <c r="E135" s="180">
        <f>RES_hhdet_tesh!E135/RES_summary!E$19</f>
        <v>17.538791065180636</v>
      </c>
      <c r="F135" s="180">
        <f>RES_hhdet_tesh!F135/RES_summary!F$19</f>
        <v>17.444381345958853</v>
      </c>
      <c r="G135" s="180">
        <f>RES_hhdet_tesh!G135/RES_summary!G$19</f>
        <v>17.245957928433736</v>
      </c>
      <c r="H135" s="180">
        <f>RES_hhdet_tesh!H135/RES_summary!H$19</f>
        <v>19.030413945845002</v>
      </c>
      <c r="I135" s="180">
        <f>RES_hhdet_tesh!I135/RES_summary!I$19</f>
        <v>19.247635182994035</v>
      </c>
      <c r="J135" s="180">
        <f>RES_hhdet_tesh!J135/RES_summary!J$19</f>
        <v>19.121643671977413</v>
      </c>
      <c r="K135" s="180">
        <f>RES_hhdet_tesh!K135/RES_summary!K$19</f>
        <v>19.795756845135202</v>
      </c>
      <c r="L135" s="180">
        <f>RES_hhdet_tesh!L135/RES_summary!L$19</f>
        <v>20.73749034653563</v>
      </c>
      <c r="M135" s="180">
        <f>RES_hhdet_tesh!M135/RES_summary!M$19</f>
        <v>20.239815358406826</v>
      </c>
      <c r="N135" s="180">
        <f>RES_hhdet_tesh!N135/RES_summary!N$19</f>
        <v>22.114042821788299</v>
      </c>
      <c r="O135" s="180">
        <f>RES_hhdet_tesh!O135/RES_summary!O$19</f>
        <v>22.049157831298285</v>
      </c>
      <c r="P135" s="180">
        <f>RES_hhdet_tesh!P135/RES_summary!P$19</f>
        <v>19.76039903637362</v>
      </c>
      <c r="Q135" s="180">
        <f>RES_hhdet_tesh!Q135/RES_summary!Q$19</f>
        <v>21.546076670917756</v>
      </c>
    </row>
    <row r="136" spans="1:17" ht="12" customHeight="1" x14ac:dyDescent="0.3">
      <c r="A136" s="161" t="s">
        <v>141</v>
      </c>
      <c r="B136" s="179">
        <f>RES_hhdet_tesh!B136/RES_summary!B$19</f>
        <v>19.086391054704212</v>
      </c>
      <c r="C136" s="179">
        <f>RES_hhdet_tesh!C136/RES_summary!C$19</f>
        <v>19.233062687192795</v>
      </c>
      <c r="D136" s="179">
        <f>RES_hhdet_tesh!D136/RES_summary!D$19</f>
        <v>18.895326506762789</v>
      </c>
      <c r="E136" s="179">
        <f>RES_hhdet_tesh!E136/RES_summary!E$19</f>
        <v>19.313940291155571</v>
      </c>
      <c r="F136" s="179">
        <f>RES_hhdet_tesh!F136/RES_summary!F$19</f>
        <v>19.105918443394572</v>
      </c>
      <c r="G136" s="179">
        <f>RES_hhdet_tesh!G136/RES_summary!G$19</f>
        <v>19.220677564055439</v>
      </c>
      <c r="H136" s="179">
        <f>RES_hhdet_tesh!H136/RES_summary!H$19</f>
        <v>19.80270170178391</v>
      </c>
      <c r="I136" s="179">
        <f>RES_hhdet_tesh!I136/RES_summary!I$19</f>
        <v>19.032050362193541</v>
      </c>
      <c r="J136" s="179">
        <f>RES_hhdet_tesh!J136/RES_summary!J$19</f>
        <v>18.989044547429476</v>
      </c>
      <c r="K136" s="179">
        <f>RES_hhdet_tesh!K136/RES_summary!K$19</f>
        <v>18.95301659467906</v>
      </c>
      <c r="L136" s="179">
        <f>RES_hhdet_tesh!L136/RES_summary!L$19</f>
        <v>18.687060686194137</v>
      </c>
      <c r="M136" s="179">
        <f>RES_hhdet_tesh!M136/RES_summary!M$19</f>
        <v>19.101626204532415</v>
      </c>
      <c r="N136" s="179">
        <f>RES_hhdet_tesh!N136/RES_summary!N$19</f>
        <v>19.434985865661115</v>
      </c>
      <c r="O136" s="179">
        <f>RES_hhdet_tesh!O136/RES_summary!O$19</f>
        <v>19.580821337133294</v>
      </c>
      <c r="P136" s="179">
        <f>RES_hhdet_tesh!P136/RES_summary!P$19</f>
        <v>19.741139150108179</v>
      </c>
      <c r="Q136" s="179">
        <f>RES_hhdet_tesh!Q136/RES_summary!Q$19</f>
        <v>19.65235759651118</v>
      </c>
    </row>
    <row r="137" spans="1:17" ht="12" customHeight="1" x14ac:dyDescent="0.3">
      <c r="A137" s="148" t="s">
        <v>60</v>
      </c>
      <c r="B137" s="177">
        <f>RES_hhdet_tesh!B137/RES_summary!B$19</f>
        <v>13.592303063349384</v>
      </c>
      <c r="C137" s="177">
        <f>RES_hhdet_tesh!C137/RES_summary!C$19</f>
        <v>13.595325857236594</v>
      </c>
      <c r="D137" s="177">
        <f>RES_hhdet_tesh!D137/RES_summary!D$19</f>
        <v>13.337374022273776</v>
      </c>
      <c r="E137" s="177">
        <f>RES_hhdet_tesh!E137/RES_summary!E$19</f>
        <v>13.779847146147656</v>
      </c>
      <c r="F137" s="177">
        <f>RES_hhdet_tesh!F137/RES_summary!F$19</f>
        <v>13.449500127034417</v>
      </c>
      <c r="G137" s="177">
        <f>RES_hhdet_tesh!G137/RES_summary!G$19</f>
        <v>13.536482602372113</v>
      </c>
      <c r="H137" s="177">
        <f>RES_hhdet_tesh!H137/RES_summary!H$19</f>
        <v>13.935958612150031</v>
      </c>
      <c r="I137" s="177">
        <f>RES_hhdet_tesh!I137/RES_summary!I$19</f>
        <v>13.016771819364834</v>
      </c>
      <c r="J137" s="177">
        <f>RES_hhdet_tesh!J137/RES_summary!J$19</f>
        <v>13.192638653424401</v>
      </c>
      <c r="K137" s="177">
        <f>RES_hhdet_tesh!K137/RES_summary!K$19</f>
        <v>13.385623647247213</v>
      </c>
      <c r="L137" s="177">
        <f>RES_hhdet_tesh!L137/RES_summary!L$19</f>
        <v>13.100814377258343</v>
      </c>
      <c r="M137" s="177">
        <f>RES_hhdet_tesh!M137/RES_summary!M$19</f>
        <v>13.520152631390385</v>
      </c>
      <c r="N137" s="177">
        <f>RES_hhdet_tesh!N137/RES_summary!N$19</f>
        <v>13.737050709020068</v>
      </c>
      <c r="O137" s="177">
        <f>RES_hhdet_tesh!O137/RES_summary!O$19</f>
        <v>14.170412969427581</v>
      </c>
      <c r="P137" s="177">
        <f>RES_hhdet_tesh!P137/RES_summary!P$19</f>
        <v>13.836148957404911</v>
      </c>
      <c r="Q137" s="177">
        <f>RES_hhdet_tesh!Q137/RES_summary!Q$19</f>
        <v>14.192005177260654</v>
      </c>
    </row>
    <row r="138" spans="1:17" ht="12" customHeight="1" x14ac:dyDescent="0.3">
      <c r="A138" s="148" t="s">
        <v>59</v>
      </c>
      <c r="B138" s="177">
        <f>RES_hhdet_tesh!B138/RES_summary!B$19</f>
        <v>5.4940879913548306</v>
      </c>
      <c r="C138" s="177">
        <f>RES_hhdet_tesh!C138/RES_summary!C$19</f>
        <v>5.6377368299562045</v>
      </c>
      <c r="D138" s="177">
        <f>RES_hhdet_tesh!D138/RES_summary!D$19</f>
        <v>5.5579524844890109</v>
      </c>
      <c r="E138" s="177">
        <f>RES_hhdet_tesh!E138/RES_summary!E$19</f>
        <v>5.5340931450079136</v>
      </c>
      <c r="F138" s="177">
        <f>RES_hhdet_tesh!F138/RES_summary!F$19</f>
        <v>5.656418316360158</v>
      </c>
      <c r="G138" s="177">
        <f>RES_hhdet_tesh!G138/RES_summary!G$19</f>
        <v>5.6841949616833256</v>
      </c>
      <c r="H138" s="177">
        <f>RES_hhdet_tesh!H138/RES_summary!H$19</f>
        <v>5.8667430896338786</v>
      </c>
      <c r="I138" s="177">
        <f>RES_hhdet_tesh!I138/RES_summary!I$19</f>
        <v>6.0152785428287059</v>
      </c>
      <c r="J138" s="177">
        <f>RES_hhdet_tesh!J138/RES_summary!J$19</f>
        <v>5.79640589400507</v>
      </c>
      <c r="K138" s="177">
        <f>RES_hhdet_tesh!K138/RES_summary!K$19</f>
        <v>5.5673929474318493</v>
      </c>
      <c r="L138" s="177">
        <f>RES_hhdet_tesh!L138/RES_summary!L$19</f>
        <v>5.5862463089357925</v>
      </c>
      <c r="M138" s="177">
        <f>RES_hhdet_tesh!M138/RES_summary!M$19</f>
        <v>5.5814735731420333</v>
      </c>
      <c r="N138" s="177">
        <f>RES_hhdet_tesh!N138/RES_summary!N$19</f>
        <v>5.6979351566410461</v>
      </c>
      <c r="O138" s="177">
        <f>RES_hhdet_tesh!O138/RES_summary!O$19</f>
        <v>5.4104083677057089</v>
      </c>
      <c r="P138" s="177">
        <f>RES_hhdet_tesh!P138/RES_summary!P$19</f>
        <v>5.9049901927032646</v>
      </c>
      <c r="Q138" s="177">
        <f>RES_hhdet_tesh!Q138/RES_summary!Q$19</f>
        <v>5.4603524192505288</v>
      </c>
    </row>
    <row r="139" spans="1:17" ht="12" customHeight="1" x14ac:dyDescent="0.3">
      <c r="A139" s="158" t="s">
        <v>62</v>
      </c>
      <c r="B139" s="178">
        <f>RES_hhdet_tesh!B139/RES_summary!B$19</f>
        <v>7.0757048146700079</v>
      </c>
      <c r="C139" s="178">
        <f>RES_hhdet_tesh!C139/RES_summary!C$19</f>
        <v>7.1108901405496185</v>
      </c>
      <c r="D139" s="178">
        <f>RES_hhdet_tesh!D139/RES_summary!D$19</f>
        <v>7.4227916312818358</v>
      </c>
      <c r="E139" s="178">
        <f>RES_hhdet_tesh!E139/RES_summary!E$19</f>
        <v>8.0471840068947245</v>
      </c>
      <c r="F139" s="178">
        <f>RES_hhdet_tesh!F139/RES_summary!F$19</f>
        <v>7.9880662983246236</v>
      </c>
      <c r="G139" s="178">
        <f>RES_hhdet_tesh!G139/RES_summary!G$19</f>
        <v>8.4288373480957777</v>
      </c>
      <c r="H139" s="178">
        <f>RES_hhdet_tesh!H139/RES_summary!H$19</f>
        <v>8.4211738707256263</v>
      </c>
      <c r="I139" s="178">
        <f>RES_hhdet_tesh!I139/RES_summary!I$19</f>
        <v>8.4085376193740551</v>
      </c>
      <c r="J139" s="178">
        <f>RES_hhdet_tesh!J139/RES_summary!J$19</f>
        <v>8.4019228716898606</v>
      </c>
      <c r="K139" s="178">
        <f>RES_hhdet_tesh!K139/RES_summary!K$19</f>
        <v>8.5300496515237167</v>
      </c>
      <c r="L139" s="178">
        <f>RES_hhdet_tesh!L139/RES_summary!L$19</f>
        <v>8.7483326390988871</v>
      </c>
      <c r="M139" s="178">
        <f>RES_hhdet_tesh!M139/RES_summary!M$19</f>
        <v>8.6623327698508188</v>
      </c>
      <c r="N139" s="178">
        <f>RES_hhdet_tesh!N139/RES_summary!N$19</f>
        <v>8.8160017496382359</v>
      </c>
      <c r="O139" s="178">
        <f>RES_hhdet_tesh!O139/RES_summary!O$19</f>
        <v>8.9573300868413934</v>
      </c>
      <c r="P139" s="178">
        <f>RES_hhdet_tesh!P139/RES_summary!P$19</f>
        <v>8.858512863029997</v>
      </c>
      <c r="Q139" s="178">
        <f>RES_hhdet_tesh!Q139/RES_summary!Q$19</f>
        <v>8.9891390566343201</v>
      </c>
    </row>
    <row r="140" spans="1:17" ht="12" customHeight="1" x14ac:dyDescent="0.3">
      <c r="A140" s="23" t="s">
        <v>57</v>
      </c>
      <c r="B140" s="177">
        <f>RES_hhdet_tesh!B140/RES_summary!B$19</f>
        <v>5.7576397853965409</v>
      </c>
      <c r="C140" s="177">
        <f>RES_hhdet_tesh!C140/RES_summary!C$19</f>
        <v>5.956252672899411</v>
      </c>
      <c r="D140" s="177">
        <f>RES_hhdet_tesh!D140/RES_summary!D$19</f>
        <v>6.0891377762147227</v>
      </c>
      <c r="E140" s="177">
        <f>RES_hhdet_tesh!E140/RES_summary!E$19</f>
        <v>6.8154444230002715</v>
      </c>
      <c r="F140" s="177">
        <f>RES_hhdet_tesh!F140/RES_summary!F$19</f>
        <v>6.2475537041393761</v>
      </c>
      <c r="G140" s="177">
        <f>RES_hhdet_tesh!G140/RES_summary!G$19</f>
        <v>8.1784942397733591</v>
      </c>
      <c r="H140" s="177">
        <f>RES_hhdet_tesh!H140/RES_summary!H$19</f>
        <v>6.7821989684037174</v>
      </c>
      <c r="I140" s="177">
        <f>RES_hhdet_tesh!I140/RES_summary!I$19</f>
        <v>7.7682195624767569</v>
      </c>
      <c r="J140" s="177">
        <f>RES_hhdet_tesh!J140/RES_summary!J$19</f>
        <v>6.6536455266231345</v>
      </c>
      <c r="K140" s="177">
        <f>RES_hhdet_tesh!K140/RES_summary!K$19</f>
        <v>7.3042819881584533</v>
      </c>
      <c r="L140" s="177">
        <f>RES_hhdet_tesh!L140/RES_summary!L$19</f>
        <v>7.1389312055451333</v>
      </c>
      <c r="M140" s="177">
        <f>RES_hhdet_tesh!M140/RES_summary!M$19</f>
        <v>7.0491539652504374</v>
      </c>
      <c r="N140" s="177">
        <f>RES_hhdet_tesh!N140/RES_summary!N$19</f>
        <v>7.0779839369607132</v>
      </c>
      <c r="O140" s="177">
        <f>RES_hhdet_tesh!O140/RES_summary!O$19</f>
        <v>7.0596652389948025</v>
      </c>
      <c r="P140" s="177">
        <f>RES_hhdet_tesh!P140/RES_summary!P$19</f>
        <v>7.0598985605978291</v>
      </c>
      <c r="Q140" s="177">
        <f>RES_hhdet_tesh!Q140/RES_summary!Q$19</f>
        <v>7.0557200602205157</v>
      </c>
    </row>
    <row r="141" spans="1:17" ht="12" customHeight="1" x14ac:dyDescent="0.3">
      <c r="A141" s="29" t="s">
        <v>140</v>
      </c>
      <c r="B141" s="176">
        <f>RES_hhdet_tesh!B141/RES_summary!B$19</f>
        <v>7.6002335374444012</v>
      </c>
      <c r="C141" s="176">
        <f>RES_hhdet_tesh!C141/RES_summary!C$19</f>
        <v>7.5558842649401017</v>
      </c>
      <c r="D141" s="176">
        <f>RES_hhdet_tesh!D141/RES_summary!D$19</f>
        <v>7.9365431934731019</v>
      </c>
      <c r="E141" s="176">
        <f>RES_hhdet_tesh!E141/RES_summary!E$19</f>
        <v>8.4910494306494666</v>
      </c>
      <c r="F141" s="176">
        <f>RES_hhdet_tesh!F141/RES_summary!F$19</f>
        <v>8.6124553665667367</v>
      </c>
      <c r="G141" s="176">
        <f>RES_hhdet_tesh!G141/RES_summary!G$19</f>
        <v>8.5115791366643982</v>
      </c>
      <c r="H141" s="176">
        <f>RES_hhdet_tesh!H141/RES_summary!H$19</f>
        <v>8.9459427702773535</v>
      </c>
      <c r="I141" s="176">
        <f>RES_hhdet_tesh!I141/RES_summary!I$19</f>
        <v>8.5845004996327745</v>
      </c>
      <c r="J141" s="176">
        <f>RES_hhdet_tesh!J141/RES_summary!J$19</f>
        <v>8.8999291900047872</v>
      </c>
      <c r="K141" s="176">
        <f>RES_hhdet_tesh!K141/RES_summary!K$19</f>
        <v>8.8708081938228389</v>
      </c>
      <c r="L141" s="176">
        <f>RES_hhdet_tesh!L141/RES_summary!L$19</f>
        <v>9.1938398586798122</v>
      </c>
      <c r="M141" s="176">
        <f>RES_hhdet_tesh!M141/RES_summary!M$19</f>
        <v>9.0985090246999505</v>
      </c>
      <c r="N141" s="176">
        <f>RES_hhdet_tesh!N141/RES_summary!N$19</f>
        <v>9.2667402749439454</v>
      </c>
      <c r="O141" s="176">
        <f>RES_hhdet_tesh!O141/RES_summary!O$19</f>
        <v>9.4623121907049832</v>
      </c>
      <c r="P141" s="176">
        <f>RES_hhdet_tesh!P141/RES_summary!P$19</f>
        <v>9.3178162287023536</v>
      </c>
      <c r="Q141" s="176">
        <f>RES_hhdet_tesh!Q141/RES_summary!Q$19</f>
        <v>9.4733187871896298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84">
        <f>RES_hhdet_tesh!B143/RES_summary!B$19</f>
        <v>136.36796150184358</v>
      </c>
      <c r="C143" s="184">
        <f>RES_hhdet_tesh!C143/RES_summary!C$19</f>
        <v>140.40618233844705</v>
      </c>
      <c r="D143" s="184">
        <f>RES_hhdet_tesh!D143/RES_summary!D$19</f>
        <v>138.81357986101585</v>
      </c>
      <c r="E143" s="184">
        <f>RES_hhdet_tesh!E143/RES_summary!E$19</f>
        <v>141.72479399630669</v>
      </c>
      <c r="F143" s="184">
        <f>RES_hhdet_tesh!F143/RES_summary!F$19</f>
        <v>139.21228572826158</v>
      </c>
      <c r="G143" s="184">
        <f>RES_hhdet_tesh!G143/RES_summary!G$19</f>
        <v>138.54428225485657</v>
      </c>
      <c r="H143" s="184">
        <f>RES_hhdet_tesh!H143/RES_summary!H$19</f>
        <v>135.28346186989168</v>
      </c>
      <c r="I143" s="184">
        <f>RES_hhdet_tesh!I143/RES_summary!I$19</f>
        <v>127.84358125516033</v>
      </c>
      <c r="J143" s="184">
        <f>RES_hhdet_tesh!J143/RES_summary!J$19</f>
        <v>128.28924295642028</v>
      </c>
      <c r="K143" s="184">
        <f>RES_hhdet_tesh!K143/RES_summary!K$19</f>
        <v>128.97304613107465</v>
      </c>
      <c r="L143" s="184">
        <f>RES_hhdet_tesh!L143/RES_summary!L$19</f>
        <v>141.01768848943888</v>
      </c>
      <c r="M143" s="184">
        <f>RES_hhdet_tesh!M143/RES_summary!M$19</f>
        <v>123.74055468968241</v>
      </c>
      <c r="N143" s="184">
        <f>RES_hhdet_tesh!N143/RES_summary!N$19</f>
        <v>131.48758235523832</v>
      </c>
      <c r="O143" s="184">
        <f>RES_hhdet_tesh!O143/RES_summary!O$19</f>
        <v>130.51501312473556</v>
      </c>
      <c r="P143" s="184">
        <f>RES_hhdet_tesh!P143/RES_summary!P$19</f>
        <v>117.88625775068765</v>
      </c>
      <c r="Q143" s="184">
        <f>RES_hhdet_tesh!Q143/RES_summary!Q$19</f>
        <v>122.48073612255635</v>
      </c>
    </row>
    <row r="144" spans="1:17" ht="12.9" customHeight="1" x14ac:dyDescent="0.3">
      <c r="A144" s="158" t="s">
        <v>65</v>
      </c>
      <c r="B144" s="178">
        <f>RES_hhdet_tesh!B144/RES_summary!B$19</f>
        <v>102.68658560387108</v>
      </c>
      <c r="C144" s="178">
        <f>RES_hhdet_tesh!C144/RES_summary!C$19</f>
        <v>106.13542301019396</v>
      </c>
      <c r="D144" s="178">
        <f>RES_hhdet_tesh!D144/RES_summary!D$19</f>
        <v>104.24634754003213</v>
      </c>
      <c r="E144" s="178">
        <f>RES_hhdet_tesh!E144/RES_summary!E$19</f>
        <v>106.50052088277025</v>
      </c>
      <c r="F144" s="178">
        <f>RES_hhdet_tesh!F144/RES_summary!F$19</f>
        <v>103.35841261847987</v>
      </c>
      <c r="G144" s="178">
        <f>RES_hhdet_tesh!G144/RES_summary!G$19</f>
        <v>102.16623027708597</v>
      </c>
      <c r="H144" s="178">
        <f>RES_hhdet_tesh!H144/RES_summary!H$19</f>
        <v>98.189113817864126</v>
      </c>
      <c r="I144" s="178">
        <f>RES_hhdet_tesh!I144/RES_summary!I$19</f>
        <v>90.938756078214041</v>
      </c>
      <c r="J144" s="178">
        <f>RES_hhdet_tesh!J144/RES_summary!J$19</f>
        <v>91.221690521300303</v>
      </c>
      <c r="K144" s="178">
        <f>RES_hhdet_tesh!K144/RES_summary!K$19</f>
        <v>91.284109307435102</v>
      </c>
      <c r="L144" s="178">
        <f>RES_hhdet_tesh!L144/RES_summary!L$19</f>
        <v>101.55142275506837</v>
      </c>
      <c r="M144" s="178">
        <f>RES_hhdet_tesh!M144/RES_summary!M$19</f>
        <v>84.814272294006187</v>
      </c>
      <c r="N144" s="178">
        <f>RES_hhdet_tesh!N144/RES_summary!N$19</f>
        <v>91.597227120170956</v>
      </c>
      <c r="O144" s="178">
        <f>RES_hhdet_tesh!O144/RES_summary!O$19</f>
        <v>90.010711228757302</v>
      </c>
      <c r="P144" s="178">
        <f>RES_hhdet_tesh!P144/RES_summary!P$19</f>
        <v>78.63329683216854</v>
      </c>
      <c r="Q144" s="178">
        <f>RES_hhdet_tesh!Q144/RES_summary!Q$19</f>
        <v>82.479647243295332</v>
      </c>
    </row>
    <row r="145" spans="1:17" ht="12" customHeight="1" x14ac:dyDescent="0.3">
      <c r="A145" s="23" t="s">
        <v>60</v>
      </c>
      <c r="B145" s="177">
        <f>RES_hhdet_tesh!B145/RES_summary!B$19</f>
        <v>102.68658560387108</v>
      </c>
      <c r="C145" s="177">
        <f>RES_hhdet_tesh!C145/RES_summary!C$19</f>
        <v>106.13542301019396</v>
      </c>
      <c r="D145" s="177">
        <f>RES_hhdet_tesh!D145/RES_summary!D$19</f>
        <v>104.24634754003213</v>
      </c>
      <c r="E145" s="177">
        <f>RES_hhdet_tesh!E145/RES_summary!E$19</f>
        <v>106.50052088277025</v>
      </c>
      <c r="F145" s="177">
        <f>RES_hhdet_tesh!F145/RES_summary!F$19</f>
        <v>103.35841261847987</v>
      </c>
      <c r="G145" s="177">
        <f>RES_hhdet_tesh!G145/RES_summary!G$19</f>
        <v>102.16623027708597</v>
      </c>
      <c r="H145" s="177">
        <f>RES_hhdet_tesh!H145/RES_summary!H$19</f>
        <v>98.189113817864126</v>
      </c>
      <c r="I145" s="177">
        <f>RES_hhdet_tesh!I145/RES_summary!I$19</f>
        <v>90.938756078214041</v>
      </c>
      <c r="J145" s="177">
        <f>RES_hhdet_tesh!J145/RES_summary!J$19</f>
        <v>91.221690521300303</v>
      </c>
      <c r="K145" s="177">
        <f>RES_hhdet_tesh!K145/RES_summary!K$19</f>
        <v>91.284109307435102</v>
      </c>
      <c r="L145" s="177">
        <f>RES_hhdet_tesh!L145/RES_summary!L$19</f>
        <v>101.55142275506837</v>
      </c>
      <c r="M145" s="177">
        <f>RES_hhdet_tesh!M145/RES_summary!M$19</f>
        <v>84.814272294006187</v>
      </c>
      <c r="N145" s="177">
        <f>RES_hhdet_tesh!N145/RES_summary!N$19</f>
        <v>91.597227120170956</v>
      </c>
      <c r="O145" s="177">
        <f>RES_hhdet_tesh!O145/RES_summary!O$19</f>
        <v>90.010711228757302</v>
      </c>
      <c r="P145" s="177">
        <f>RES_hhdet_tesh!P145/RES_summary!P$19</f>
        <v>78.63329683216854</v>
      </c>
      <c r="Q145" s="177">
        <f>RES_hhdet_tesh!Q145/RES_summary!Q$19</f>
        <v>82.479647243295332</v>
      </c>
    </row>
    <row r="146" spans="1:17" ht="12.9" customHeight="1" x14ac:dyDescent="0.3">
      <c r="A146" s="158" t="s">
        <v>112</v>
      </c>
      <c r="B146" s="178">
        <f>RES_hhdet_tesh!B146/RES_summary!B$19</f>
        <v>5.6003942425299282</v>
      </c>
      <c r="C146" s="178">
        <f>RES_hhdet_tesh!C146/RES_summary!C$19</f>
        <v>6.2981100816973354</v>
      </c>
      <c r="D146" s="178">
        <f>RES_hhdet_tesh!D146/RES_summary!D$19</f>
        <v>6.3466667972813742</v>
      </c>
      <c r="E146" s="178">
        <f>RES_hhdet_tesh!E146/RES_summary!E$19</f>
        <v>6.5382219509630843</v>
      </c>
      <c r="F146" s="178">
        <f>RES_hhdet_tesh!F146/RES_summary!F$19</f>
        <v>6.7684565797029039</v>
      </c>
      <c r="G146" s="178">
        <f>RES_hhdet_tesh!G146/RES_summary!G$19</f>
        <v>7.1008064125113695</v>
      </c>
      <c r="H146" s="178">
        <f>RES_hhdet_tesh!H146/RES_summary!H$19</f>
        <v>7.4323117964444236</v>
      </c>
      <c r="I146" s="178">
        <f>RES_hhdet_tesh!I146/RES_summary!I$19</f>
        <v>7.7661623699823847</v>
      </c>
      <c r="J146" s="178">
        <f>RES_hhdet_tesh!J146/RES_summary!J$19</f>
        <v>7.9712054456122194</v>
      </c>
      <c r="K146" s="178">
        <f>RES_hhdet_tesh!K146/RES_summary!K$19</f>
        <v>8.0507888229138675</v>
      </c>
      <c r="L146" s="178">
        <f>RES_hhdet_tesh!L146/RES_summary!L$19</f>
        <v>8.3632009525564239</v>
      </c>
      <c r="M146" s="178">
        <f>RES_hhdet_tesh!M146/RES_summary!M$19</f>
        <v>8.46635393786989</v>
      </c>
      <c r="N146" s="178">
        <f>RES_hhdet_tesh!N146/RES_summary!N$19</f>
        <v>8.4024011963169585</v>
      </c>
      <c r="O146" s="178">
        <f>RES_hhdet_tesh!O146/RES_summary!O$19</f>
        <v>8.0874829377900248</v>
      </c>
      <c r="P146" s="178">
        <f>RES_hhdet_tesh!P146/RES_summary!P$19</f>
        <v>7.96421836757726</v>
      </c>
      <c r="Q146" s="178">
        <f>RES_hhdet_tesh!Q146/RES_summary!Q$19</f>
        <v>7.8798147626389632</v>
      </c>
    </row>
    <row r="147" spans="1:17" ht="12" customHeight="1" x14ac:dyDescent="0.3">
      <c r="A147" s="23" t="s">
        <v>60</v>
      </c>
      <c r="B147" s="177">
        <f>RES_hhdet_tesh!B147/RES_summary!B$19</f>
        <v>5.6003942425299282</v>
      </c>
      <c r="C147" s="177">
        <f>RES_hhdet_tesh!C147/RES_summary!C$19</f>
        <v>6.2981100816973354</v>
      </c>
      <c r="D147" s="177">
        <f>RES_hhdet_tesh!D147/RES_summary!D$19</f>
        <v>6.3466667972813742</v>
      </c>
      <c r="E147" s="177">
        <f>RES_hhdet_tesh!E147/RES_summary!E$19</f>
        <v>6.5382219509630843</v>
      </c>
      <c r="F147" s="177">
        <f>RES_hhdet_tesh!F147/RES_summary!F$19</f>
        <v>6.7684565797029039</v>
      </c>
      <c r="G147" s="177">
        <f>RES_hhdet_tesh!G147/RES_summary!G$19</f>
        <v>7.1008064125113695</v>
      </c>
      <c r="H147" s="177">
        <f>RES_hhdet_tesh!H147/RES_summary!H$19</f>
        <v>7.4323117964444236</v>
      </c>
      <c r="I147" s="177">
        <f>RES_hhdet_tesh!I147/RES_summary!I$19</f>
        <v>7.7661623699823847</v>
      </c>
      <c r="J147" s="177">
        <f>RES_hhdet_tesh!J147/RES_summary!J$19</f>
        <v>7.9712054456122194</v>
      </c>
      <c r="K147" s="177">
        <f>RES_hhdet_tesh!K147/RES_summary!K$19</f>
        <v>8.0507888229138675</v>
      </c>
      <c r="L147" s="177">
        <f>RES_hhdet_tesh!L147/RES_summary!L$19</f>
        <v>8.3632009525564239</v>
      </c>
      <c r="M147" s="177">
        <f>RES_hhdet_tesh!M147/RES_summary!M$19</f>
        <v>8.46635393786989</v>
      </c>
      <c r="N147" s="177">
        <f>RES_hhdet_tesh!N147/RES_summary!N$19</f>
        <v>8.4024011963169585</v>
      </c>
      <c r="O147" s="177">
        <f>RES_hhdet_tesh!O147/RES_summary!O$19</f>
        <v>8.0874829377900248</v>
      </c>
      <c r="P147" s="177">
        <f>RES_hhdet_tesh!P147/RES_summary!P$19</f>
        <v>7.96421836757726</v>
      </c>
      <c r="Q147" s="177">
        <f>RES_hhdet_tesh!Q147/RES_summary!Q$19</f>
        <v>7.8798147626389632</v>
      </c>
    </row>
    <row r="148" spans="1:17" ht="12" customHeight="1" x14ac:dyDescent="0.3">
      <c r="A148" s="158" t="s">
        <v>63</v>
      </c>
      <c r="B148" s="178">
        <f>RES_hhdet_tesh!B148/RES_summary!B$19</f>
        <v>20.005603521350444</v>
      </c>
      <c r="C148" s="178">
        <f>RES_hhdet_tesh!C148/RES_summary!C$19</f>
        <v>19.953047107408214</v>
      </c>
      <c r="D148" s="178">
        <f>RES_hhdet_tesh!D148/RES_summary!D$19</f>
        <v>20.160173164711054</v>
      </c>
      <c r="E148" s="178">
        <f>RES_hhdet_tesh!E148/RES_summary!E$19</f>
        <v>20.438027372678803</v>
      </c>
      <c r="F148" s="178">
        <f>RES_hhdet_tesh!F148/RES_summary!F$19</f>
        <v>20.768836140400449</v>
      </c>
      <c r="G148" s="178">
        <f>RES_hhdet_tesh!G148/RES_summary!G$19</f>
        <v>20.909702022065886</v>
      </c>
      <c r="H148" s="178">
        <f>RES_hhdet_tesh!H148/RES_summary!H$19</f>
        <v>21.078773367616726</v>
      </c>
      <c r="I148" s="178">
        <f>RES_hhdet_tesh!I148/RES_summary!I$19</f>
        <v>20.59748631805445</v>
      </c>
      <c r="J148" s="178">
        <f>RES_hhdet_tesh!J148/RES_summary!J$19</f>
        <v>20.507217497493205</v>
      </c>
      <c r="K148" s="178">
        <f>RES_hhdet_tesh!K148/RES_summary!K$19</f>
        <v>20.816825657222001</v>
      </c>
      <c r="L148" s="178">
        <f>RES_hhdet_tesh!L148/RES_summary!L$19</f>
        <v>21.925722790322787</v>
      </c>
      <c r="M148" s="178">
        <f>RES_hhdet_tesh!M148/RES_summary!M$19</f>
        <v>21.527415103420182</v>
      </c>
      <c r="N148" s="178">
        <f>RES_hhdet_tesh!N148/RES_summary!N$19</f>
        <v>22.264777716489839</v>
      </c>
      <c r="O148" s="178">
        <f>RES_hhdet_tesh!O148/RES_summary!O$19</f>
        <v>22.957521047845866</v>
      </c>
      <c r="P148" s="178">
        <f>RES_hhdet_tesh!P148/RES_summary!P$19</f>
        <v>22.166921823432183</v>
      </c>
      <c r="Q148" s="178">
        <f>RES_hhdet_tesh!Q148/RES_summary!Q$19</f>
        <v>22.746155777524073</v>
      </c>
    </row>
    <row r="149" spans="1:17" ht="12" customHeight="1" x14ac:dyDescent="0.3">
      <c r="A149" s="167" t="s">
        <v>144</v>
      </c>
      <c r="B149" s="183">
        <f>RES_hhdet_tesh!B149/RES_summary!B$19</f>
        <v>14.819570561206612</v>
      </c>
      <c r="C149" s="183">
        <f>RES_hhdet_tesh!C149/RES_summary!C$19</f>
        <v>14.923245299157912</v>
      </c>
      <c r="D149" s="183">
        <f>RES_hhdet_tesh!D149/RES_summary!D$19</f>
        <v>14.979636995649205</v>
      </c>
      <c r="E149" s="183">
        <f>RES_hhdet_tesh!E149/RES_summary!E$19</f>
        <v>15.006744730858589</v>
      </c>
      <c r="F149" s="183">
        <f>RES_hhdet_tesh!F149/RES_summary!F$19</f>
        <v>15.154556985482138</v>
      </c>
      <c r="G149" s="183">
        <f>RES_hhdet_tesh!G149/RES_summary!G$19</f>
        <v>15.175203384221957</v>
      </c>
      <c r="H149" s="183">
        <f>RES_hhdet_tesh!H149/RES_summary!H$19</f>
        <v>15.105086996272664</v>
      </c>
      <c r="I149" s="183">
        <f>RES_hhdet_tesh!I149/RES_summary!I$19</f>
        <v>15.16012103841021</v>
      </c>
      <c r="J149" s="183">
        <f>RES_hhdet_tesh!J149/RES_summary!J$19</f>
        <v>15.22337710875709</v>
      </c>
      <c r="K149" s="183">
        <f>RES_hhdet_tesh!K149/RES_summary!K$19</f>
        <v>15.296977490829297</v>
      </c>
      <c r="L149" s="183">
        <f>RES_hhdet_tesh!L149/RES_summary!L$19</f>
        <v>15.278755207887386</v>
      </c>
      <c r="M149" s="183">
        <f>RES_hhdet_tesh!M149/RES_summary!M$19</f>
        <v>15.140475519733476</v>
      </c>
      <c r="N149" s="183">
        <f>RES_hhdet_tesh!N149/RES_summary!N$19</f>
        <v>15.583856689470148</v>
      </c>
      <c r="O149" s="183">
        <f>RES_hhdet_tesh!O149/RES_summary!O$19</f>
        <v>15.531753492145917</v>
      </c>
      <c r="P149" s="183">
        <f>RES_hhdet_tesh!P149/RES_summary!P$19</f>
        <v>15.341848487649703</v>
      </c>
      <c r="Q149" s="183">
        <f>RES_hhdet_tesh!Q149/RES_summary!Q$19</f>
        <v>14.978331483977675</v>
      </c>
    </row>
    <row r="150" spans="1:17" ht="12" customHeight="1" x14ac:dyDescent="0.3">
      <c r="A150" s="167" t="s">
        <v>143</v>
      </c>
      <c r="B150" s="183">
        <f>RES_hhdet_tesh!B150/RES_summary!B$19</f>
        <v>16.600232520132877</v>
      </c>
      <c r="C150" s="183">
        <f>RES_hhdet_tesh!C150/RES_summary!C$19</f>
        <v>16.462031023706668</v>
      </c>
      <c r="D150" s="183">
        <f>RES_hhdet_tesh!D150/RES_summary!D$19</f>
        <v>16.699484680404055</v>
      </c>
      <c r="E150" s="183">
        <f>RES_hhdet_tesh!E150/RES_summary!E$19</f>
        <v>16.264538222890071</v>
      </c>
      <c r="F150" s="183">
        <f>RES_hhdet_tesh!F150/RES_summary!F$19</f>
        <v>16.359986907464219</v>
      </c>
      <c r="G150" s="183">
        <f>RES_hhdet_tesh!G150/RES_summary!G$19</f>
        <v>16.247967956210069</v>
      </c>
      <c r="H150" s="183">
        <f>RES_hhdet_tesh!H150/RES_summary!H$19</f>
        <v>15.914450098926675</v>
      </c>
      <c r="I150" s="183">
        <f>RES_hhdet_tesh!I150/RES_summary!I$19</f>
        <v>15.876775929027847</v>
      </c>
      <c r="J150" s="183">
        <f>RES_hhdet_tesh!J150/RES_summary!J$19</f>
        <v>15.626046768235181</v>
      </c>
      <c r="K150" s="183">
        <f>RES_hhdet_tesh!K150/RES_summary!K$19</f>
        <v>15.603465114296394</v>
      </c>
      <c r="L150" s="183">
        <f>RES_hhdet_tesh!L150/RES_summary!L$19</f>
        <v>15.552849722730565</v>
      </c>
      <c r="M150" s="183">
        <f>RES_hhdet_tesh!M150/RES_summary!M$19</f>
        <v>15.521752541266357</v>
      </c>
      <c r="N150" s="183">
        <f>RES_hhdet_tesh!N150/RES_summary!N$19</f>
        <v>15.560361272686309</v>
      </c>
      <c r="O150" s="183">
        <f>RES_hhdet_tesh!O150/RES_summary!O$19</f>
        <v>15.666139802192065</v>
      </c>
      <c r="P150" s="183">
        <f>RES_hhdet_tesh!P150/RES_summary!P$19</f>
        <v>15.856038181778157</v>
      </c>
      <c r="Q150" s="183">
        <f>RES_hhdet_tesh!Q150/RES_summary!Q$19</f>
        <v>15.668432331002695</v>
      </c>
    </row>
    <row r="151" spans="1:17" ht="12" customHeight="1" x14ac:dyDescent="0.3">
      <c r="A151" s="166" t="s">
        <v>57</v>
      </c>
      <c r="B151" s="182">
        <f>RES_hhdet_tesh!B151/RES_summary!B$19</f>
        <v>5.9781557992246119</v>
      </c>
      <c r="C151" s="182">
        <f>RES_hhdet_tesh!C151/RES_summary!C$19</f>
        <v>5.949098206857073</v>
      </c>
      <c r="D151" s="182">
        <f>RES_hhdet_tesh!D151/RES_summary!D$19</f>
        <v>6.0619587816307767</v>
      </c>
      <c r="E151" s="182">
        <f>RES_hhdet_tesh!E151/RES_summary!E$19</f>
        <v>6.1964020094524352</v>
      </c>
      <c r="F151" s="182">
        <f>RES_hhdet_tesh!F151/RES_summary!F$19</f>
        <v>6.0570772974932519</v>
      </c>
      <c r="G151" s="182">
        <f>RES_hhdet_tesh!G151/RES_summary!G$19</f>
        <v>6.5065075004245978</v>
      </c>
      <c r="H151" s="182">
        <f>RES_hhdet_tesh!H151/RES_summary!H$19</f>
        <v>6.2807408323192533</v>
      </c>
      <c r="I151" s="182">
        <f>RES_hhdet_tesh!I151/RES_summary!I$19</f>
        <v>6.097805653370548</v>
      </c>
      <c r="J151" s="182">
        <f>RES_hhdet_tesh!J151/RES_summary!J$19</f>
        <v>6.1151217499448283</v>
      </c>
      <c r="K151" s="182">
        <f>RES_hhdet_tesh!K151/RES_summary!K$19</f>
        <v>6.3501729642296683</v>
      </c>
      <c r="L151" s="182">
        <f>RES_hhdet_tesh!L151/RES_summary!L$19</f>
        <v>6.4466929852793706</v>
      </c>
      <c r="M151" s="182">
        <f>RES_hhdet_tesh!M151/RES_summary!M$19</f>
        <v>6.5126683349457268</v>
      </c>
      <c r="N151" s="182">
        <f>RES_hhdet_tesh!N151/RES_summary!N$19</f>
        <v>6.4522894829798156</v>
      </c>
      <c r="O151" s="182">
        <f>RES_hhdet_tesh!O151/RES_summary!O$19</f>
        <v>6.2934091938156111</v>
      </c>
      <c r="P151" s="182">
        <f>RES_hhdet_tesh!P151/RES_summary!P$19</f>
        <v>5.8469850642702026</v>
      </c>
      <c r="Q151" s="182">
        <f>RES_hhdet_tesh!Q151/RES_summary!Q$19</f>
        <v>5.5788009613454381</v>
      </c>
    </row>
    <row r="152" spans="1:17" ht="12" customHeight="1" x14ac:dyDescent="0.3">
      <c r="A152" s="147" t="s">
        <v>59</v>
      </c>
      <c r="B152" s="181">
        <f>RES_hhdet_tesh!B152/RES_summary!B$19</f>
        <v>10.622076720908268</v>
      </c>
      <c r="C152" s="181">
        <f>RES_hhdet_tesh!C152/RES_summary!C$19</f>
        <v>10.512932816849593</v>
      </c>
      <c r="D152" s="181">
        <f>RES_hhdet_tesh!D152/RES_summary!D$19</f>
        <v>10.637525898773276</v>
      </c>
      <c r="E152" s="181">
        <f>RES_hhdet_tesh!E152/RES_summary!E$19</f>
        <v>10.068136213437635</v>
      </c>
      <c r="F152" s="181">
        <f>RES_hhdet_tesh!F152/RES_summary!F$19</f>
        <v>10.302909609970966</v>
      </c>
      <c r="G152" s="181">
        <f>RES_hhdet_tesh!G152/RES_summary!G$19</f>
        <v>9.7414604557854716</v>
      </c>
      <c r="H152" s="181">
        <f>RES_hhdet_tesh!H152/RES_summary!H$19</f>
        <v>9.6337092666074238</v>
      </c>
      <c r="I152" s="181">
        <f>RES_hhdet_tesh!I152/RES_summary!I$19</f>
        <v>9.7789702756572972</v>
      </c>
      <c r="J152" s="181">
        <f>RES_hhdet_tesh!J152/RES_summary!J$19</f>
        <v>9.5109250182903509</v>
      </c>
      <c r="K152" s="181">
        <f>RES_hhdet_tesh!K152/RES_summary!K$19</f>
        <v>9.2532921500667271</v>
      </c>
      <c r="L152" s="181">
        <f>RES_hhdet_tesh!L152/RES_summary!L$19</f>
        <v>9.1061567374511974</v>
      </c>
      <c r="M152" s="181">
        <f>RES_hhdet_tesh!M152/RES_summary!M$19</f>
        <v>9.0090842063206313</v>
      </c>
      <c r="N152" s="181">
        <f>RES_hhdet_tesh!N152/RES_summary!N$19</f>
        <v>9.1080717897064929</v>
      </c>
      <c r="O152" s="181">
        <f>RES_hhdet_tesh!O152/RES_summary!O$19</f>
        <v>9.3727306083764574</v>
      </c>
      <c r="P152" s="181">
        <f>RES_hhdet_tesh!P152/RES_summary!P$19</f>
        <v>10.009053117507955</v>
      </c>
      <c r="Q152" s="181">
        <f>RES_hhdet_tesh!Q152/RES_summary!Q$19</f>
        <v>10.089631369657257</v>
      </c>
    </row>
    <row r="153" spans="1:17" ht="12" customHeight="1" x14ac:dyDescent="0.3">
      <c r="A153" s="163" t="s">
        <v>142</v>
      </c>
      <c r="B153" s="180">
        <f>RES_hhdet_tesh!B153/RES_summary!B$19</f>
        <v>22.228213860543722</v>
      </c>
      <c r="C153" s="180">
        <f>RES_hhdet_tesh!C153/RES_summary!C$19</f>
        <v>21.532745369053064</v>
      </c>
      <c r="D153" s="180">
        <f>RES_hhdet_tesh!D153/RES_summary!D$19</f>
        <v>21.453828745215024</v>
      </c>
      <c r="E153" s="180">
        <f>RES_hhdet_tesh!E153/RES_summary!E$19</f>
        <v>21.980565926693011</v>
      </c>
      <c r="F153" s="180">
        <f>RES_hhdet_tesh!F153/RES_summary!F$19</f>
        <v>22.13706457550472</v>
      </c>
      <c r="G153" s="180">
        <f>RES_hhdet_tesh!G153/RES_summary!G$19</f>
        <v>22.067344720828277</v>
      </c>
      <c r="H153" s="180">
        <f>RES_hhdet_tesh!H153/RES_summary!H$19</f>
        <v>22.118266083169594</v>
      </c>
      <c r="I153" s="180">
        <f>RES_hhdet_tesh!I153/RES_summary!I$19</f>
        <v>21.417768398465885</v>
      </c>
      <c r="J153" s="180">
        <f>RES_hhdet_tesh!J153/RES_summary!J$19</f>
        <v>21.222482341879616</v>
      </c>
      <c r="K153" s="180">
        <f>RES_hhdet_tesh!K153/RES_summary!K$19</f>
        <v>21.513260238502397</v>
      </c>
      <c r="L153" s="180">
        <f>RES_hhdet_tesh!L153/RES_summary!L$19</f>
        <v>22.850526954652572</v>
      </c>
      <c r="M153" s="180">
        <f>RES_hhdet_tesh!M153/RES_summary!M$19</f>
        <v>22.261707271622267</v>
      </c>
      <c r="N153" s="180">
        <f>RES_hhdet_tesh!N153/RES_summary!N$19</f>
        <v>23.096958670584989</v>
      </c>
      <c r="O153" s="180">
        <f>RES_hhdet_tesh!O153/RES_summary!O$19</f>
        <v>23.851273007529965</v>
      </c>
      <c r="P153" s="180">
        <f>RES_hhdet_tesh!P153/RES_summary!P$19</f>
        <v>22.880808408613365</v>
      </c>
      <c r="Q153" s="180">
        <f>RES_hhdet_tesh!Q153/RES_summary!Q$19</f>
        <v>23.574261166189569</v>
      </c>
    </row>
    <row r="154" spans="1:17" ht="12" customHeight="1" x14ac:dyDescent="0.3">
      <c r="A154" s="161" t="s">
        <v>141</v>
      </c>
      <c r="B154" s="179">
        <f>RES_hhdet_tesh!B154/RES_summary!B$19</f>
        <v>20.516291955102918</v>
      </c>
      <c r="C154" s="179">
        <f>RES_hhdet_tesh!C154/RES_summary!C$19</f>
        <v>19.788725078526749</v>
      </c>
      <c r="D154" s="179">
        <f>RES_hhdet_tesh!D154/RES_summary!D$19</f>
        <v>19.859061983593847</v>
      </c>
      <c r="E154" s="179">
        <f>RES_hhdet_tesh!E154/RES_summary!E$19</f>
        <v>20.286949035031821</v>
      </c>
      <c r="F154" s="179">
        <f>RES_hhdet_tesh!F154/RES_summary!F$19</f>
        <v>20.044773095178329</v>
      </c>
      <c r="G154" s="179">
        <f>RES_hhdet_tesh!G154/RES_summary!G$19</f>
        <v>20.155374467834914</v>
      </c>
      <c r="H154" s="179">
        <f>RES_hhdet_tesh!H154/RES_summary!H$19</f>
        <v>19.86871070610745</v>
      </c>
      <c r="I154" s="179">
        <f>RES_hhdet_tesh!I154/RES_summary!I$19</f>
        <v>19.712109296861279</v>
      </c>
      <c r="J154" s="179">
        <f>RES_hhdet_tesh!J154/RES_summary!J$19</f>
        <v>19.580686513921208</v>
      </c>
      <c r="K154" s="179">
        <f>RES_hhdet_tesh!K154/RES_summary!K$19</f>
        <v>19.560583059247822</v>
      </c>
      <c r="L154" s="179">
        <f>RES_hhdet_tesh!L154/RES_summary!L$19</f>
        <v>19.531595166930952</v>
      </c>
      <c r="M154" s="179">
        <f>RES_hhdet_tesh!M154/RES_summary!M$19</f>
        <v>19.480093046549126</v>
      </c>
      <c r="N154" s="179">
        <f>RES_hhdet_tesh!N154/RES_summary!N$19</f>
        <v>19.441898999974974</v>
      </c>
      <c r="O154" s="179">
        <f>RES_hhdet_tesh!O154/RES_summary!O$19</f>
        <v>19.63693991667186</v>
      </c>
      <c r="P154" s="179">
        <f>RES_hhdet_tesh!P154/RES_summary!P$19</f>
        <v>19.328168313351124</v>
      </c>
      <c r="Q154" s="179">
        <f>RES_hhdet_tesh!Q154/RES_summary!Q$19</f>
        <v>19.351569859692315</v>
      </c>
    </row>
    <row r="155" spans="1:17" ht="12" customHeight="1" x14ac:dyDescent="0.3">
      <c r="A155" s="148" t="s">
        <v>60</v>
      </c>
      <c r="B155" s="177">
        <f>RES_hhdet_tesh!B155/RES_summary!B$19</f>
        <v>13.723131417123007</v>
      </c>
      <c r="C155" s="177">
        <f>RES_hhdet_tesh!C155/RES_summary!C$19</f>
        <v>12.684211397041768</v>
      </c>
      <c r="D155" s="177">
        <f>RES_hhdet_tesh!D155/RES_summary!D$19</f>
        <v>12.707735848514334</v>
      </c>
      <c r="E155" s="177">
        <f>RES_hhdet_tesh!E155/RES_summary!E$19</f>
        <v>13.045024982725446</v>
      </c>
      <c r="F155" s="177">
        <f>RES_hhdet_tesh!F155/RES_summary!F$19</f>
        <v>12.689774408710582</v>
      </c>
      <c r="G155" s="177">
        <f>RES_hhdet_tesh!G155/RES_summary!G$19</f>
        <v>13.26072944081254</v>
      </c>
      <c r="H155" s="177">
        <f>RES_hhdet_tesh!H155/RES_summary!H$19</f>
        <v>12.604734757208165</v>
      </c>
      <c r="I155" s="177">
        <f>RES_hhdet_tesh!I155/RES_summary!I$19</f>
        <v>11.629063279293492</v>
      </c>
      <c r="J155" s="177">
        <f>RES_hhdet_tesh!J155/RES_summary!J$19</f>
        <v>11.081907641428597</v>
      </c>
      <c r="K155" s="177">
        <f>RES_hhdet_tesh!K155/RES_summary!K$19</f>
        <v>11.162487189312728</v>
      </c>
      <c r="L155" s="177">
        <f>RES_hhdet_tesh!L155/RES_summary!L$19</f>
        <v>11.159264110216297</v>
      </c>
      <c r="M155" s="177">
        <f>RES_hhdet_tesh!M155/RES_summary!M$19</f>
        <v>11.616125719936658</v>
      </c>
      <c r="N155" s="177">
        <f>RES_hhdet_tesh!N155/RES_summary!N$19</f>
        <v>11.75267123265831</v>
      </c>
      <c r="O155" s="177">
        <f>RES_hhdet_tesh!O155/RES_summary!O$19</f>
        <v>12.205166442057036</v>
      </c>
      <c r="P155" s="177">
        <f>RES_hhdet_tesh!P155/RES_summary!P$19</f>
        <v>12.022753835447467</v>
      </c>
      <c r="Q155" s="177">
        <f>RES_hhdet_tesh!Q155/RES_summary!Q$19</f>
        <v>12.14778369596465</v>
      </c>
    </row>
    <row r="156" spans="1:17" ht="12" customHeight="1" x14ac:dyDescent="0.3">
      <c r="A156" s="148" t="s">
        <v>59</v>
      </c>
      <c r="B156" s="177">
        <f>RES_hhdet_tesh!B156/RES_summary!B$19</f>
        <v>6.7931605379799089</v>
      </c>
      <c r="C156" s="177">
        <f>RES_hhdet_tesh!C156/RES_summary!C$19</f>
        <v>7.1045136814849812</v>
      </c>
      <c r="D156" s="177">
        <f>RES_hhdet_tesh!D156/RES_summary!D$19</f>
        <v>7.1513261350795121</v>
      </c>
      <c r="E156" s="177">
        <f>RES_hhdet_tesh!E156/RES_summary!E$19</f>
        <v>7.2419240523063708</v>
      </c>
      <c r="F156" s="177">
        <f>RES_hhdet_tesh!F156/RES_summary!F$19</f>
        <v>7.354998686467745</v>
      </c>
      <c r="G156" s="177">
        <f>RES_hhdet_tesh!G156/RES_summary!G$19</f>
        <v>6.8946450270223743</v>
      </c>
      <c r="H156" s="177">
        <f>RES_hhdet_tesh!H156/RES_summary!H$19</f>
        <v>7.2639759488992803</v>
      </c>
      <c r="I156" s="177">
        <f>RES_hhdet_tesh!I156/RES_summary!I$19</f>
        <v>8.0830460175677814</v>
      </c>
      <c r="J156" s="177">
        <f>RES_hhdet_tesh!J156/RES_summary!J$19</f>
        <v>8.4987788724926094</v>
      </c>
      <c r="K156" s="177">
        <f>RES_hhdet_tesh!K156/RES_summary!K$19</f>
        <v>8.3980958699350943</v>
      </c>
      <c r="L156" s="177">
        <f>RES_hhdet_tesh!L156/RES_summary!L$19</f>
        <v>8.3723310567146569</v>
      </c>
      <c r="M156" s="177">
        <f>RES_hhdet_tesh!M156/RES_summary!M$19</f>
        <v>7.8639673266124657</v>
      </c>
      <c r="N156" s="177">
        <f>RES_hhdet_tesh!N156/RES_summary!N$19</f>
        <v>7.6892277673166616</v>
      </c>
      <c r="O156" s="177">
        <f>RES_hhdet_tesh!O156/RES_summary!O$19</f>
        <v>7.4317734746148227</v>
      </c>
      <c r="P156" s="177">
        <f>RES_hhdet_tesh!P156/RES_summary!P$19</f>
        <v>7.3054144779036596</v>
      </c>
      <c r="Q156" s="177">
        <f>RES_hhdet_tesh!Q156/RES_summary!Q$19</f>
        <v>7.2037861637276697</v>
      </c>
    </row>
    <row r="157" spans="1:17" ht="12" customHeight="1" x14ac:dyDescent="0.3">
      <c r="A157" s="158" t="s">
        <v>62</v>
      </c>
      <c r="B157" s="178">
        <f>RES_hhdet_tesh!B157/RES_summary!B$19</f>
        <v>8.075378134092146</v>
      </c>
      <c r="C157" s="178">
        <f>RES_hhdet_tesh!C157/RES_summary!C$19</f>
        <v>8.0196021391475654</v>
      </c>
      <c r="D157" s="178">
        <f>RES_hhdet_tesh!D157/RES_summary!D$19</f>
        <v>8.0603923589913133</v>
      </c>
      <c r="E157" s="178">
        <f>RES_hhdet_tesh!E157/RES_summary!E$19</f>
        <v>8.2480237898945514</v>
      </c>
      <c r="F157" s="178">
        <f>RES_hhdet_tesh!F157/RES_summary!F$19</f>
        <v>8.316580389678359</v>
      </c>
      <c r="G157" s="178">
        <f>RES_hhdet_tesh!G157/RES_summary!G$19</f>
        <v>8.3675435431933387</v>
      </c>
      <c r="H157" s="178">
        <f>RES_hhdet_tesh!H157/RES_summary!H$19</f>
        <v>8.5832628879663986</v>
      </c>
      <c r="I157" s="178">
        <f>RES_hhdet_tesh!I157/RES_summary!I$19</f>
        <v>8.5411764889094481</v>
      </c>
      <c r="J157" s="178">
        <f>RES_hhdet_tesh!J157/RES_summary!J$19</f>
        <v>8.5891294920145693</v>
      </c>
      <c r="K157" s="178">
        <f>RES_hhdet_tesh!K157/RES_summary!K$19</f>
        <v>8.8213223435036667</v>
      </c>
      <c r="L157" s="178">
        <f>RES_hhdet_tesh!L157/RES_summary!L$19</f>
        <v>9.1773419914912999</v>
      </c>
      <c r="M157" s="178">
        <f>RES_hhdet_tesh!M157/RES_summary!M$19</f>
        <v>8.9325133543861579</v>
      </c>
      <c r="N157" s="178">
        <f>RES_hhdet_tesh!N157/RES_summary!N$19</f>
        <v>9.2231763222605672</v>
      </c>
      <c r="O157" s="178">
        <f>RES_hhdet_tesh!O157/RES_summary!O$19</f>
        <v>9.4592979103423591</v>
      </c>
      <c r="P157" s="178">
        <f>RES_hhdet_tesh!P157/RES_summary!P$19</f>
        <v>9.1218207275096592</v>
      </c>
      <c r="Q157" s="178">
        <f>RES_hhdet_tesh!Q157/RES_summary!Q$19</f>
        <v>9.3751183390979929</v>
      </c>
    </row>
    <row r="158" spans="1:17" ht="12" customHeight="1" x14ac:dyDescent="0.3">
      <c r="A158" s="23" t="s">
        <v>57</v>
      </c>
      <c r="B158" s="177">
        <f>RES_hhdet_tesh!B158/RES_summary!B$19</f>
        <v>7.5206631409303739</v>
      </c>
      <c r="C158" s="177">
        <f>RES_hhdet_tesh!C158/RES_summary!C$19</f>
        <v>7.1998722945842033</v>
      </c>
      <c r="D158" s="177">
        <f>RES_hhdet_tesh!D158/RES_summary!D$19</f>
        <v>7.4021681181687207</v>
      </c>
      <c r="E158" s="177">
        <f>RES_hhdet_tesh!E158/RES_summary!E$19</f>
        <v>7.4160099990863602</v>
      </c>
      <c r="F158" s="177">
        <f>RES_hhdet_tesh!F158/RES_summary!F$19</f>
        <v>7.504650489595468</v>
      </c>
      <c r="G158" s="177">
        <f>RES_hhdet_tesh!G158/RES_summary!G$19</f>
        <v>7.5701634416313244</v>
      </c>
      <c r="H158" s="177">
        <f>RES_hhdet_tesh!H158/RES_summary!H$19</f>
        <v>7.5943438348918928</v>
      </c>
      <c r="I158" s="177">
        <f>RES_hhdet_tesh!I158/RES_summary!I$19</f>
        <v>7.8928084754640224</v>
      </c>
      <c r="J158" s="177">
        <f>RES_hhdet_tesh!J158/RES_summary!J$19</f>
        <v>7.8269552514349892</v>
      </c>
      <c r="K158" s="177">
        <f>RES_hhdet_tesh!K158/RES_summary!K$19</f>
        <v>7.8257963421546783</v>
      </c>
      <c r="L158" s="177">
        <f>RES_hhdet_tesh!L158/RES_summary!L$19</f>
        <v>7.8346602098475566</v>
      </c>
      <c r="M158" s="177">
        <f>RES_hhdet_tesh!M158/RES_summary!M$19</f>
        <v>7.642947030474514</v>
      </c>
      <c r="N158" s="177">
        <f>RES_hhdet_tesh!N158/RES_summary!N$19</f>
        <v>7.6677684083335169</v>
      </c>
      <c r="O158" s="177">
        <f>RES_hhdet_tesh!O158/RES_summary!O$19</f>
        <v>7.5776610545455458</v>
      </c>
      <c r="P158" s="177">
        <f>RES_hhdet_tesh!P158/RES_summary!P$19</f>
        <v>7.4942989711472059</v>
      </c>
      <c r="Q158" s="177">
        <f>RES_hhdet_tesh!Q158/RES_summary!Q$19</f>
        <v>7.4463801959838953</v>
      </c>
    </row>
    <row r="159" spans="1:17" ht="12" customHeight="1" x14ac:dyDescent="0.3">
      <c r="A159" s="29" t="s">
        <v>140</v>
      </c>
      <c r="B159" s="176">
        <f>RES_hhdet_tesh!B159/RES_summary!B$19</f>
        <v>8.1725757808788977</v>
      </c>
      <c r="C159" s="176">
        <f>RES_hhdet_tesh!C159/RES_summary!C$19</f>
        <v>8.1671810683773565</v>
      </c>
      <c r="D159" s="176">
        <f>RES_hhdet_tesh!D159/RES_summary!D$19</f>
        <v>8.1721502052522368</v>
      </c>
      <c r="E159" s="176">
        <f>RES_hhdet_tesh!E159/RES_summary!E$19</f>
        <v>8.3881994635871084</v>
      </c>
      <c r="F159" s="176">
        <f>RES_hhdet_tesh!F159/RES_summary!F$19</f>
        <v>8.4633376504844087</v>
      </c>
      <c r="G159" s="176">
        <f>RES_hhdet_tesh!G159/RES_summary!G$19</f>
        <v>8.5032611000892988</v>
      </c>
      <c r="H159" s="176">
        <f>RES_hhdet_tesh!H159/RES_summary!H$19</f>
        <v>8.72703827032975</v>
      </c>
      <c r="I159" s="176">
        <f>RES_hhdet_tesh!I159/RES_summary!I$19</f>
        <v>8.631161132074384</v>
      </c>
      <c r="J159" s="176">
        <f>RES_hhdet_tesh!J159/RES_summary!J$19</f>
        <v>8.7102324727950187</v>
      </c>
      <c r="K159" s="176">
        <f>RES_hhdet_tesh!K159/RES_summary!K$19</f>
        <v>8.9730798645143022</v>
      </c>
      <c r="L159" s="176">
        <f>RES_hhdet_tesh!L159/RES_summary!L$19</f>
        <v>9.406118802003661</v>
      </c>
      <c r="M159" s="176">
        <f>RES_hhdet_tesh!M159/RES_summary!M$19</f>
        <v>9.1356043135078906</v>
      </c>
      <c r="N159" s="176">
        <f>RES_hhdet_tesh!N159/RES_summary!N$19</f>
        <v>9.4667907681247616</v>
      </c>
      <c r="O159" s="176">
        <f>RES_hhdet_tesh!O159/RES_summary!O$19</f>
        <v>9.7662355901537321</v>
      </c>
      <c r="P159" s="176">
        <f>RES_hhdet_tesh!P159/RES_summary!P$19</f>
        <v>9.3598707395466914</v>
      </c>
      <c r="Q159" s="176">
        <f>RES_hhdet_tesh!Q159/RES_summary!Q$19</f>
        <v>9.647679947679368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84">
        <f>RES_hhdet_tesh!B161/RES_summary!B$19</f>
        <v>123.34686752031756</v>
      </c>
      <c r="C161" s="184">
        <f>RES_hhdet_tesh!C161/RES_summary!C$19</f>
        <v>129.7174067549083</v>
      </c>
      <c r="D161" s="184">
        <f>RES_hhdet_tesh!D161/RES_summary!D$19</f>
        <v>125.44845382868937</v>
      </c>
      <c r="E161" s="184">
        <f>RES_hhdet_tesh!E161/RES_summary!E$19</f>
        <v>129.66230676825273</v>
      </c>
      <c r="F161" s="184">
        <f>RES_hhdet_tesh!F161/RES_summary!F$19</f>
        <v>129.24794072984508</v>
      </c>
      <c r="G161" s="184">
        <f>RES_hhdet_tesh!G161/RES_summary!G$19</f>
        <v>124.99723837335223</v>
      </c>
      <c r="H161" s="184">
        <f>RES_hhdet_tesh!H161/RES_summary!H$19</f>
        <v>122.66286964863188</v>
      </c>
      <c r="I161" s="184">
        <f>RES_hhdet_tesh!I161/RES_summary!I$19</f>
        <v>112.16486860104422</v>
      </c>
      <c r="J161" s="184">
        <f>RES_hhdet_tesh!J161/RES_summary!J$19</f>
        <v>115.04499194300142</v>
      </c>
      <c r="K161" s="184">
        <f>RES_hhdet_tesh!K161/RES_summary!K$19</f>
        <v>110.84436680416896</v>
      </c>
      <c r="L161" s="184">
        <f>RES_hhdet_tesh!L161/RES_summary!L$19</f>
        <v>122.41029491956662</v>
      </c>
      <c r="M161" s="184">
        <f>RES_hhdet_tesh!M161/RES_summary!M$19</f>
        <v>101.4653040870045</v>
      </c>
      <c r="N161" s="184">
        <f>RES_hhdet_tesh!N161/RES_summary!N$19</f>
        <v>111.49824164810326</v>
      </c>
      <c r="O161" s="184">
        <f>RES_hhdet_tesh!O161/RES_summary!O$19</f>
        <v>114.39131177000743</v>
      </c>
      <c r="P161" s="184">
        <f>RES_hhdet_tesh!P161/RES_summary!P$19</f>
        <v>96.451081579717695</v>
      </c>
      <c r="Q161" s="184">
        <f>RES_hhdet_tesh!Q161/RES_summary!Q$19</f>
        <v>100.98371662464457</v>
      </c>
    </row>
    <row r="162" spans="1:17" ht="12.9" customHeight="1" x14ac:dyDescent="0.3">
      <c r="A162" s="158" t="s">
        <v>65</v>
      </c>
      <c r="B162" s="178">
        <f>RES_hhdet_tesh!B162/RES_summary!B$19</f>
        <v>97.20677170395119</v>
      </c>
      <c r="C162" s="178">
        <f>RES_hhdet_tesh!C162/RES_summary!C$19</f>
        <v>103.34802443110169</v>
      </c>
      <c r="D162" s="178">
        <f>RES_hhdet_tesh!D162/RES_summary!D$19</f>
        <v>99.077988849258119</v>
      </c>
      <c r="E162" s="178">
        <f>RES_hhdet_tesh!E162/RES_summary!E$19</f>
        <v>102.78147963855629</v>
      </c>
      <c r="F162" s="178">
        <f>RES_hhdet_tesh!F162/RES_summary!F$19</f>
        <v>102.3479864647754</v>
      </c>
      <c r="G162" s="178">
        <f>RES_hhdet_tesh!G162/RES_summary!G$19</f>
        <v>98.208197175009374</v>
      </c>
      <c r="H162" s="178">
        <f>RES_hhdet_tesh!H162/RES_summary!H$19</f>
        <v>95.341224855636398</v>
      </c>
      <c r="I162" s="178">
        <f>RES_hhdet_tesh!I162/RES_summary!I$19</f>
        <v>85.177763101639627</v>
      </c>
      <c r="J162" s="178">
        <f>RES_hhdet_tesh!J162/RES_summary!J$19</f>
        <v>87.958383507810936</v>
      </c>
      <c r="K162" s="178">
        <f>RES_hhdet_tesh!K162/RES_summary!K$19</f>
        <v>83.849871529782078</v>
      </c>
      <c r="L162" s="178">
        <f>RES_hhdet_tesh!L162/RES_summary!L$19</f>
        <v>94.417622901025211</v>
      </c>
      <c r="M162" s="178">
        <f>RES_hhdet_tesh!M162/RES_summary!M$19</f>
        <v>73.899055142219737</v>
      </c>
      <c r="N162" s="178">
        <f>RES_hhdet_tesh!N162/RES_summary!N$19</f>
        <v>82.864160116024649</v>
      </c>
      <c r="O162" s="178">
        <f>RES_hhdet_tesh!O162/RES_summary!O$19</f>
        <v>85.451161833597183</v>
      </c>
      <c r="P162" s="178">
        <f>RES_hhdet_tesh!P162/RES_summary!P$19</f>
        <v>68.216051767748127</v>
      </c>
      <c r="Q162" s="178">
        <f>RES_hhdet_tesh!Q162/RES_summary!Q$19</f>
        <v>72.845684363478313</v>
      </c>
    </row>
    <row r="163" spans="1:17" ht="12" customHeight="1" x14ac:dyDescent="0.3">
      <c r="A163" s="23" t="s">
        <v>60</v>
      </c>
      <c r="B163" s="176">
        <f>RES_hhdet_tesh!B163/RES_summary!B$19</f>
        <v>97.20677170395119</v>
      </c>
      <c r="C163" s="176">
        <f>RES_hhdet_tesh!C163/RES_summary!C$19</f>
        <v>103.34802443110169</v>
      </c>
      <c r="D163" s="176">
        <f>RES_hhdet_tesh!D163/RES_summary!D$19</f>
        <v>99.077988849258119</v>
      </c>
      <c r="E163" s="176">
        <f>RES_hhdet_tesh!E163/RES_summary!E$19</f>
        <v>102.78147963855629</v>
      </c>
      <c r="F163" s="176">
        <f>RES_hhdet_tesh!F163/RES_summary!F$19</f>
        <v>102.3479864647754</v>
      </c>
      <c r="G163" s="176">
        <f>RES_hhdet_tesh!G163/RES_summary!G$19</f>
        <v>98.208197175009374</v>
      </c>
      <c r="H163" s="176">
        <f>RES_hhdet_tesh!H163/RES_summary!H$19</f>
        <v>95.341224855636398</v>
      </c>
      <c r="I163" s="176">
        <f>RES_hhdet_tesh!I163/RES_summary!I$19</f>
        <v>85.177763101639627</v>
      </c>
      <c r="J163" s="176">
        <f>RES_hhdet_tesh!J163/RES_summary!J$19</f>
        <v>87.958383507810936</v>
      </c>
      <c r="K163" s="176">
        <f>RES_hhdet_tesh!K163/RES_summary!K$19</f>
        <v>83.849871529782078</v>
      </c>
      <c r="L163" s="176">
        <f>RES_hhdet_tesh!L163/RES_summary!L$19</f>
        <v>94.417622901025211</v>
      </c>
      <c r="M163" s="176">
        <f>RES_hhdet_tesh!M163/RES_summary!M$19</f>
        <v>73.899055142219737</v>
      </c>
      <c r="N163" s="176">
        <f>RES_hhdet_tesh!N163/RES_summary!N$19</f>
        <v>82.864160116024649</v>
      </c>
      <c r="O163" s="176">
        <f>RES_hhdet_tesh!O163/RES_summary!O$19</f>
        <v>85.451161833597183</v>
      </c>
      <c r="P163" s="176">
        <f>RES_hhdet_tesh!P163/RES_summary!P$19</f>
        <v>68.216051767748127</v>
      </c>
      <c r="Q163" s="176">
        <f>RES_hhdet_tesh!Q163/RES_summary!Q$19</f>
        <v>72.845684363478313</v>
      </c>
    </row>
    <row r="164" spans="1:17" ht="12.9" customHeight="1" x14ac:dyDescent="0.3">
      <c r="A164" s="158" t="s">
        <v>112</v>
      </c>
      <c r="B164" s="178">
        <f>RES_hhdet_tesh!B164/RES_summary!B$19</f>
        <v>0.32284896409940056</v>
      </c>
      <c r="C164" s="178">
        <f>RES_hhdet_tesh!C164/RES_summary!C$19</f>
        <v>0.34423614332368402</v>
      </c>
      <c r="D164" s="178">
        <f>RES_hhdet_tesh!D164/RES_summary!D$19</f>
        <v>0.36288078920885219</v>
      </c>
      <c r="E164" s="178">
        <f>RES_hhdet_tesh!E164/RES_summary!E$19</f>
        <v>0.37799083907106806</v>
      </c>
      <c r="F164" s="178">
        <f>RES_hhdet_tesh!F164/RES_summary!F$19</f>
        <v>0.40767002083004406</v>
      </c>
      <c r="G164" s="178">
        <f>RES_hhdet_tesh!G164/RES_summary!G$19</f>
        <v>0.43322148611861333</v>
      </c>
      <c r="H164" s="178">
        <f>RES_hhdet_tesh!H164/RES_summary!H$19</f>
        <v>0.49719521440781855</v>
      </c>
      <c r="I164" s="178">
        <f>RES_hhdet_tesh!I164/RES_summary!I$19</f>
        <v>0.55961614612417154</v>
      </c>
      <c r="J164" s="178">
        <f>RES_hhdet_tesh!J164/RES_summary!J$19</f>
        <v>0.65278624463607515</v>
      </c>
      <c r="K164" s="178">
        <f>RES_hhdet_tesh!K164/RES_summary!K$19</f>
        <v>0.75498966692945102</v>
      </c>
      <c r="L164" s="178">
        <f>RES_hhdet_tesh!L164/RES_summary!L$19</f>
        <v>0.84452871747708969</v>
      </c>
      <c r="M164" s="178">
        <f>RES_hhdet_tesh!M164/RES_summary!M$19</f>
        <v>0.84966217569188685</v>
      </c>
      <c r="N164" s="178">
        <f>RES_hhdet_tesh!N164/RES_summary!N$19</f>
        <v>0.87611492436445038</v>
      </c>
      <c r="O164" s="178">
        <f>RES_hhdet_tesh!O164/RES_summary!O$19</f>
        <v>0.89217728370588834</v>
      </c>
      <c r="P164" s="178">
        <f>RES_hhdet_tesh!P164/RES_summary!P$19</f>
        <v>0.90772767249763031</v>
      </c>
      <c r="Q164" s="178">
        <f>RES_hhdet_tesh!Q164/RES_summary!Q$19</f>
        <v>0.94627302908794453</v>
      </c>
    </row>
    <row r="165" spans="1:17" ht="12" customHeight="1" x14ac:dyDescent="0.3">
      <c r="A165" s="23" t="s">
        <v>60</v>
      </c>
      <c r="B165" s="177">
        <f>RES_hhdet_tesh!B165/RES_summary!B$19</f>
        <v>0.32284896409940056</v>
      </c>
      <c r="C165" s="177">
        <f>RES_hhdet_tesh!C165/RES_summary!C$19</f>
        <v>0.34423614332368402</v>
      </c>
      <c r="D165" s="177">
        <f>RES_hhdet_tesh!D165/RES_summary!D$19</f>
        <v>0.36288078920885219</v>
      </c>
      <c r="E165" s="177">
        <f>RES_hhdet_tesh!E165/RES_summary!E$19</f>
        <v>0.37799083907106806</v>
      </c>
      <c r="F165" s="177">
        <f>RES_hhdet_tesh!F165/RES_summary!F$19</f>
        <v>0.40767002083004406</v>
      </c>
      <c r="G165" s="177">
        <f>RES_hhdet_tesh!G165/RES_summary!G$19</f>
        <v>0.43322148611861333</v>
      </c>
      <c r="H165" s="177">
        <f>RES_hhdet_tesh!H165/RES_summary!H$19</f>
        <v>0.49719521440781855</v>
      </c>
      <c r="I165" s="177">
        <f>RES_hhdet_tesh!I165/RES_summary!I$19</f>
        <v>0.55961614612417154</v>
      </c>
      <c r="J165" s="177">
        <f>RES_hhdet_tesh!J165/RES_summary!J$19</f>
        <v>0.65278624463607515</v>
      </c>
      <c r="K165" s="177">
        <f>RES_hhdet_tesh!K165/RES_summary!K$19</f>
        <v>0.75498966692945102</v>
      </c>
      <c r="L165" s="177">
        <f>RES_hhdet_tesh!L165/RES_summary!L$19</f>
        <v>0.84452871747708969</v>
      </c>
      <c r="M165" s="177">
        <f>RES_hhdet_tesh!M165/RES_summary!M$19</f>
        <v>0.84966217569188685</v>
      </c>
      <c r="N165" s="177">
        <f>RES_hhdet_tesh!N165/RES_summary!N$19</f>
        <v>0.87611492436445038</v>
      </c>
      <c r="O165" s="177">
        <f>RES_hhdet_tesh!O165/RES_summary!O$19</f>
        <v>0.89217728370588834</v>
      </c>
      <c r="P165" s="177">
        <f>RES_hhdet_tesh!P165/RES_summary!P$19</f>
        <v>0.90772767249763031</v>
      </c>
      <c r="Q165" s="177">
        <f>RES_hhdet_tesh!Q165/RES_summary!Q$19</f>
        <v>0.94627302908794453</v>
      </c>
    </row>
    <row r="166" spans="1:17" ht="12" customHeight="1" x14ac:dyDescent="0.3">
      <c r="A166" s="158" t="s">
        <v>63</v>
      </c>
      <c r="B166" s="178">
        <f>RES_hhdet_tesh!B166/RES_summary!B$19</f>
        <v>18.376329613683307</v>
      </c>
      <c r="C166" s="178">
        <f>RES_hhdet_tesh!C166/RES_summary!C$19</f>
        <v>18.558351914216541</v>
      </c>
      <c r="D166" s="178">
        <f>RES_hhdet_tesh!D166/RES_summary!D$19</f>
        <v>18.516414352845473</v>
      </c>
      <c r="E166" s="178">
        <f>RES_hhdet_tesh!E166/RES_summary!E$19</f>
        <v>18.88420981328975</v>
      </c>
      <c r="F166" s="178">
        <f>RES_hhdet_tesh!F166/RES_summary!F$19</f>
        <v>18.902879265747281</v>
      </c>
      <c r="G166" s="178">
        <f>RES_hhdet_tesh!G166/RES_summary!G$19</f>
        <v>18.752037207055537</v>
      </c>
      <c r="H166" s="178">
        <f>RES_hhdet_tesh!H166/RES_summary!H$19</f>
        <v>19.101176597162443</v>
      </c>
      <c r="I166" s="178">
        <f>RES_hhdet_tesh!I166/RES_summary!I$19</f>
        <v>18.67845103912753</v>
      </c>
      <c r="J166" s="178">
        <f>RES_hhdet_tesh!J166/RES_summary!J$19</f>
        <v>18.674550722499561</v>
      </c>
      <c r="K166" s="178">
        <f>RES_hhdet_tesh!K166/RES_summary!K$19</f>
        <v>18.4699597230249</v>
      </c>
      <c r="L166" s="178">
        <f>RES_hhdet_tesh!L166/RES_summary!L$19</f>
        <v>19.1336248426488</v>
      </c>
      <c r="M166" s="178">
        <f>RES_hhdet_tesh!M166/RES_summary!M$19</f>
        <v>18.919306912951658</v>
      </c>
      <c r="N166" s="178">
        <f>RES_hhdet_tesh!N166/RES_summary!N$19</f>
        <v>19.706366468387419</v>
      </c>
      <c r="O166" s="178">
        <f>RES_hhdet_tesh!O166/RES_summary!O$19</f>
        <v>19.913569338721352</v>
      </c>
      <c r="P166" s="178">
        <f>RES_hhdet_tesh!P166/RES_summary!P$19</f>
        <v>19.451647357280947</v>
      </c>
      <c r="Q166" s="178">
        <f>RES_hhdet_tesh!Q166/RES_summary!Q$19</f>
        <v>19.288541263388367</v>
      </c>
    </row>
    <row r="167" spans="1:17" ht="12" customHeight="1" x14ac:dyDescent="0.3">
      <c r="A167" s="167" t="s">
        <v>144</v>
      </c>
      <c r="B167" s="183">
        <f>RES_hhdet_tesh!B167/RES_summary!B$19</f>
        <v>15.402069986842642</v>
      </c>
      <c r="C167" s="183">
        <f>RES_hhdet_tesh!C167/RES_summary!C$19</f>
        <v>15.551890586739054</v>
      </c>
      <c r="D167" s="183">
        <f>RES_hhdet_tesh!D167/RES_summary!D$19</f>
        <v>15.550709408446423</v>
      </c>
      <c r="E167" s="183">
        <f>RES_hhdet_tesh!E167/RES_summary!E$19</f>
        <v>15.690788593943799</v>
      </c>
      <c r="F167" s="183">
        <f>RES_hhdet_tesh!F167/RES_summary!F$19</f>
        <v>15.801111766317737</v>
      </c>
      <c r="G167" s="183">
        <f>RES_hhdet_tesh!G167/RES_summary!G$19</f>
        <v>15.820615839317746</v>
      </c>
      <c r="H167" s="183">
        <f>RES_hhdet_tesh!H167/RES_summary!H$19</f>
        <v>15.801461492435168</v>
      </c>
      <c r="I167" s="183">
        <f>RES_hhdet_tesh!I167/RES_summary!I$19</f>
        <v>15.950637829135912</v>
      </c>
      <c r="J167" s="183">
        <f>RES_hhdet_tesh!J167/RES_summary!J$19</f>
        <v>16.080770331977984</v>
      </c>
      <c r="K167" s="183">
        <f>RES_hhdet_tesh!K167/RES_summary!K$19</f>
        <v>16.21788508505308</v>
      </c>
      <c r="L167" s="183">
        <f>RES_hhdet_tesh!L167/RES_summary!L$19</f>
        <v>16.334114575037944</v>
      </c>
      <c r="M167" s="183">
        <f>RES_hhdet_tesh!M167/RES_summary!M$19</f>
        <v>16.039207591937512</v>
      </c>
      <c r="N167" s="183">
        <f>RES_hhdet_tesh!N167/RES_summary!N$19</f>
        <v>16.48309322190654</v>
      </c>
      <c r="O167" s="183">
        <f>RES_hhdet_tesh!O167/RES_summary!O$19</f>
        <v>16.559915749689207</v>
      </c>
      <c r="P167" s="183">
        <f>RES_hhdet_tesh!P167/RES_summary!P$19</f>
        <v>16.43721722994789</v>
      </c>
      <c r="Q167" s="183">
        <f>RES_hhdet_tesh!Q167/RES_summary!Q$19</f>
        <v>16.007517169922341</v>
      </c>
    </row>
    <row r="168" spans="1:17" ht="12" customHeight="1" x14ac:dyDescent="0.3">
      <c r="A168" s="167" t="s">
        <v>143</v>
      </c>
      <c r="B168" s="183">
        <f>RES_hhdet_tesh!B168/RES_summary!B$19</f>
        <v>15.825208029847538</v>
      </c>
      <c r="C168" s="183">
        <f>RES_hhdet_tesh!C168/RES_summary!C$19</f>
        <v>15.797685972237009</v>
      </c>
      <c r="D168" s="183">
        <f>RES_hhdet_tesh!D168/RES_summary!D$19</f>
        <v>15.880332427354727</v>
      </c>
      <c r="E168" s="183">
        <f>RES_hhdet_tesh!E168/RES_summary!E$19</f>
        <v>16.135809683100355</v>
      </c>
      <c r="F168" s="183">
        <f>RES_hhdet_tesh!F168/RES_summary!F$19</f>
        <v>16.203250258688044</v>
      </c>
      <c r="G168" s="183">
        <f>RES_hhdet_tesh!G168/RES_summary!G$19</f>
        <v>16.228550501138574</v>
      </c>
      <c r="H168" s="183">
        <f>RES_hhdet_tesh!H168/RES_summary!H$19</f>
        <v>16.047878966520035</v>
      </c>
      <c r="I168" s="183">
        <f>RES_hhdet_tesh!I168/RES_summary!I$19</f>
        <v>15.861026477660854</v>
      </c>
      <c r="J168" s="183">
        <f>RES_hhdet_tesh!J168/RES_summary!J$19</f>
        <v>15.709114308640753</v>
      </c>
      <c r="K168" s="183">
        <f>RES_hhdet_tesh!K168/RES_summary!K$19</f>
        <v>15.838421147010054</v>
      </c>
      <c r="L168" s="183">
        <f>RES_hhdet_tesh!L168/RES_summary!L$19</f>
        <v>15.972081029438506</v>
      </c>
      <c r="M168" s="183">
        <f>RES_hhdet_tesh!M168/RES_summary!M$19</f>
        <v>15.884104876089085</v>
      </c>
      <c r="N168" s="183">
        <f>RES_hhdet_tesh!N168/RES_summary!N$19</f>
        <v>15.944966333144389</v>
      </c>
      <c r="O168" s="183">
        <f>RES_hhdet_tesh!O168/RES_summary!O$19</f>
        <v>16.075380561359204</v>
      </c>
      <c r="P168" s="183">
        <f>RES_hhdet_tesh!P168/RES_summary!P$19</f>
        <v>15.857285091347149</v>
      </c>
      <c r="Q168" s="183">
        <f>RES_hhdet_tesh!Q168/RES_summary!Q$19</f>
        <v>15.37165927080776</v>
      </c>
    </row>
    <row r="169" spans="1:17" ht="12" customHeight="1" x14ac:dyDescent="0.3">
      <c r="A169" s="166" t="s">
        <v>57</v>
      </c>
      <c r="B169" s="182">
        <f>RES_hhdet_tesh!B169/RES_summary!B$19</f>
        <v>7.9003057074476217</v>
      </c>
      <c r="C169" s="182">
        <f>RES_hhdet_tesh!C169/RES_summary!C$19</f>
        <v>8.0532700166623457</v>
      </c>
      <c r="D169" s="182">
        <f>RES_hhdet_tesh!D169/RES_summary!D$19</f>
        <v>8.1474437997985838</v>
      </c>
      <c r="E169" s="182">
        <f>RES_hhdet_tesh!E169/RES_summary!E$19</f>
        <v>8.5033813299254621</v>
      </c>
      <c r="F169" s="182">
        <f>RES_hhdet_tesh!F169/RES_summary!F$19</f>
        <v>8.3648817192319918</v>
      </c>
      <c r="G169" s="182">
        <f>RES_hhdet_tesh!G169/RES_summary!G$19</f>
        <v>8.57072604090704</v>
      </c>
      <c r="H169" s="182">
        <f>RES_hhdet_tesh!H169/RES_summary!H$19</f>
        <v>8.34043802516962</v>
      </c>
      <c r="I169" s="182">
        <f>RES_hhdet_tesh!I169/RES_summary!I$19</f>
        <v>7.960422412121865</v>
      </c>
      <c r="J169" s="182">
        <f>RES_hhdet_tesh!J169/RES_summary!J$19</f>
        <v>8.0042909232869732</v>
      </c>
      <c r="K169" s="182">
        <f>RES_hhdet_tesh!K169/RES_summary!K$19</f>
        <v>8.3804131408143192</v>
      </c>
      <c r="L169" s="182">
        <f>RES_hhdet_tesh!L169/RES_summary!L$19</f>
        <v>8.5388359559614564</v>
      </c>
      <c r="M169" s="182">
        <f>RES_hhdet_tesh!M169/RES_summary!M$19</f>
        <v>8.6680603586700364</v>
      </c>
      <c r="N169" s="182">
        <f>RES_hhdet_tesh!N169/RES_summary!N$19</f>
        <v>8.5907288412208462</v>
      </c>
      <c r="O169" s="182">
        <f>RES_hhdet_tesh!O169/RES_summary!O$19</f>
        <v>8.8161976133764259</v>
      </c>
      <c r="P169" s="182">
        <f>RES_hhdet_tesh!P169/RES_summary!P$19</f>
        <v>8.3796998675624614</v>
      </c>
      <c r="Q169" s="182">
        <f>RES_hhdet_tesh!Q169/RES_summary!Q$19</f>
        <v>7.5579591174073339</v>
      </c>
    </row>
    <row r="170" spans="1:17" ht="12" customHeight="1" x14ac:dyDescent="0.3">
      <c r="A170" s="147" t="s">
        <v>59</v>
      </c>
      <c r="B170" s="181">
        <f>RES_hhdet_tesh!B170/RES_summary!B$19</f>
        <v>7.9249023223999151</v>
      </c>
      <c r="C170" s="181">
        <f>RES_hhdet_tesh!C170/RES_summary!C$19</f>
        <v>7.7444159555746603</v>
      </c>
      <c r="D170" s="181">
        <f>RES_hhdet_tesh!D170/RES_summary!D$19</f>
        <v>7.7328886275561421</v>
      </c>
      <c r="E170" s="181">
        <f>RES_hhdet_tesh!E170/RES_summary!E$19</f>
        <v>7.6324283531748938</v>
      </c>
      <c r="F170" s="181">
        <f>RES_hhdet_tesh!F170/RES_summary!F$19</f>
        <v>7.8383685394560576</v>
      </c>
      <c r="G170" s="181">
        <f>RES_hhdet_tesh!G170/RES_summary!G$19</f>
        <v>7.6578244602315344</v>
      </c>
      <c r="H170" s="181">
        <f>RES_hhdet_tesh!H170/RES_summary!H$19</f>
        <v>7.7074409413504119</v>
      </c>
      <c r="I170" s="181">
        <f>RES_hhdet_tesh!I170/RES_summary!I$19</f>
        <v>7.9006040655389898</v>
      </c>
      <c r="J170" s="181">
        <f>RES_hhdet_tesh!J170/RES_summary!J$19</f>
        <v>7.7048233853537811</v>
      </c>
      <c r="K170" s="181">
        <f>RES_hhdet_tesh!K170/RES_summary!K$19</f>
        <v>7.4580080061957341</v>
      </c>
      <c r="L170" s="181">
        <f>RES_hhdet_tesh!L170/RES_summary!L$19</f>
        <v>7.4332450734770479</v>
      </c>
      <c r="M170" s="181">
        <f>RES_hhdet_tesh!M170/RES_summary!M$19</f>
        <v>7.2160445174190464</v>
      </c>
      <c r="N170" s="181">
        <f>RES_hhdet_tesh!N170/RES_summary!N$19</f>
        <v>7.3542374919235458</v>
      </c>
      <c r="O170" s="181">
        <f>RES_hhdet_tesh!O170/RES_summary!O$19</f>
        <v>7.2591829479827794</v>
      </c>
      <c r="P170" s="181">
        <f>RES_hhdet_tesh!P170/RES_summary!P$19</f>
        <v>7.477585223784688</v>
      </c>
      <c r="Q170" s="181">
        <f>RES_hhdet_tesh!Q170/RES_summary!Q$19</f>
        <v>7.8137001534004265</v>
      </c>
    </row>
    <row r="171" spans="1:17" ht="12" customHeight="1" x14ac:dyDescent="0.3">
      <c r="A171" s="163" t="s">
        <v>142</v>
      </c>
      <c r="B171" s="180">
        <f>RES_hhdet_tesh!B171/RES_summary!B$19</f>
        <v>20.189425962931178</v>
      </c>
      <c r="C171" s="180">
        <f>RES_hhdet_tesh!C171/RES_summary!C$19</f>
        <v>20.34221308294757</v>
      </c>
      <c r="D171" s="180">
        <f>RES_hhdet_tesh!D171/RES_summary!D$19</f>
        <v>20.251781880245161</v>
      </c>
      <c r="E171" s="180">
        <f>RES_hhdet_tesh!E171/RES_summary!E$19</f>
        <v>20.78039591721102</v>
      </c>
      <c r="F171" s="180">
        <f>RES_hhdet_tesh!F171/RES_summary!F$19</f>
        <v>20.815322796740716</v>
      </c>
      <c r="G171" s="180">
        <f>RES_hhdet_tesh!G171/RES_summary!G$19</f>
        <v>20.481428552303406</v>
      </c>
      <c r="H171" s="180">
        <f>RES_hhdet_tesh!H171/RES_summary!H$19</f>
        <v>20.953724020022179</v>
      </c>
      <c r="I171" s="180">
        <f>RES_hhdet_tesh!I171/RES_summary!I$19</f>
        <v>20.103710683465724</v>
      </c>
      <c r="J171" s="180">
        <f>RES_hhdet_tesh!J171/RES_summary!J$19</f>
        <v>19.990316166115758</v>
      </c>
      <c r="K171" s="180">
        <f>RES_hhdet_tesh!K171/RES_summary!K$19</f>
        <v>19.596237936247444</v>
      </c>
      <c r="L171" s="180">
        <f>RES_hhdet_tesh!L171/RES_summary!L$19</f>
        <v>20.706422302028013</v>
      </c>
      <c r="M171" s="180">
        <f>RES_hhdet_tesh!M171/RES_summary!M$19</f>
        <v>20.203146826780866</v>
      </c>
      <c r="N171" s="180">
        <f>RES_hhdet_tesh!N171/RES_summary!N$19</f>
        <v>21.174290465124585</v>
      </c>
      <c r="O171" s="180">
        <f>RES_hhdet_tesh!O171/RES_summary!O$19</f>
        <v>21.44708542530002</v>
      </c>
      <c r="P171" s="180">
        <f>RES_hhdet_tesh!P171/RES_summary!P$19</f>
        <v>20.614388461502973</v>
      </c>
      <c r="Q171" s="180">
        <f>RES_hhdet_tesh!Q171/RES_summary!Q$19</f>
        <v>20.510509047939326</v>
      </c>
    </row>
    <row r="172" spans="1:17" ht="12" customHeight="1" x14ac:dyDescent="0.3">
      <c r="A172" s="161" t="s">
        <v>141</v>
      </c>
      <c r="B172" s="179">
        <f>RES_hhdet_tesh!B172/RES_summary!B$19</f>
        <v>19.738300443031292</v>
      </c>
      <c r="C172" s="179">
        <f>RES_hhdet_tesh!C172/RES_summary!C$19</f>
        <v>19.823821332945634</v>
      </c>
      <c r="D172" s="179">
        <f>RES_hhdet_tesh!D172/RES_summary!D$19</f>
        <v>19.674829445397943</v>
      </c>
      <c r="E172" s="179">
        <f>RES_hhdet_tesh!E172/RES_summary!E$19</f>
        <v>20.069561263592977</v>
      </c>
      <c r="F172" s="179">
        <f>RES_hhdet_tesh!F172/RES_summary!F$19</f>
        <v>19.868788313321652</v>
      </c>
      <c r="G172" s="179">
        <f>RES_hhdet_tesh!G172/RES_summary!G$19</f>
        <v>19.757367615076905</v>
      </c>
      <c r="H172" s="179">
        <f>RES_hhdet_tesh!H172/RES_summary!H$19</f>
        <v>20.031351803440593</v>
      </c>
      <c r="I172" s="179">
        <f>RES_hhdet_tesh!I172/RES_summary!I$19</f>
        <v>18.970903497729328</v>
      </c>
      <c r="J172" s="179">
        <f>RES_hhdet_tesh!J172/RES_summary!J$19</f>
        <v>18.902817730333968</v>
      </c>
      <c r="K172" s="179">
        <f>RES_hhdet_tesh!K172/RES_summary!K$19</f>
        <v>18.570997820530529</v>
      </c>
      <c r="L172" s="179">
        <f>RES_hhdet_tesh!L172/RES_summary!L$19</f>
        <v>18.563505750913144</v>
      </c>
      <c r="M172" s="179">
        <f>RES_hhdet_tesh!M172/RES_summary!M$19</f>
        <v>18.859409241302469</v>
      </c>
      <c r="N172" s="179">
        <f>RES_hhdet_tesh!N172/RES_summary!N$19</f>
        <v>18.901133522089246</v>
      </c>
      <c r="O172" s="179">
        <f>RES_hhdet_tesh!O172/RES_summary!O$19</f>
        <v>18.959825592687924</v>
      </c>
      <c r="P172" s="179">
        <f>RES_hhdet_tesh!P172/RES_summary!P$19</f>
        <v>18.562059691695652</v>
      </c>
      <c r="Q172" s="179">
        <f>RES_hhdet_tesh!Q172/RES_summary!Q$19</f>
        <v>18.316366969460461</v>
      </c>
    </row>
    <row r="173" spans="1:17" ht="12" customHeight="1" x14ac:dyDescent="0.3">
      <c r="A173" s="148" t="s">
        <v>60</v>
      </c>
      <c r="B173" s="177">
        <f>RES_hhdet_tesh!B173/RES_summary!B$19</f>
        <v>13.705828660071804</v>
      </c>
      <c r="C173" s="177">
        <f>RES_hhdet_tesh!C173/RES_summary!C$19</f>
        <v>13.698779263632289</v>
      </c>
      <c r="D173" s="177">
        <f>RES_hhdet_tesh!D173/RES_summary!D$19</f>
        <v>13.530771256145854</v>
      </c>
      <c r="E173" s="177">
        <f>RES_hhdet_tesh!E173/RES_summary!E$19</f>
        <v>14.003495037107704</v>
      </c>
      <c r="F173" s="177">
        <f>RES_hhdet_tesh!F173/RES_summary!F$19</f>
        <v>13.73707021897749</v>
      </c>
      <c r="G173" s="177">
        <f>RES_hhdet_tesh!G173/RES_summary!G$19</f>
        <v>13.737899795235542</v>
      </c>
      <c r="H173" s="177">
        <f>RES_hhdet_tesh!H173/RES_summary!H$19</f>
        <v>13.856244491914936</v>
      </c>
      <c r="I173" s="177">
        <f>RES_hhdet_tesh!I173/RES_summary!I$19</f>
        <v>12.644389537929893</v>
      </c>
      <c r="J173" s="177">
        <f>RES_hhdet_tesh!J173/RES_summary!J$19</f>
        <v>12.762456395635981</v>
      </c>
      <c r="K173" s="177">
        <f>RES_hhdet_tesh!K173/RES_summary!K$19</f>
        <v>12.373510476822373</v>
      </c>
      <c r="L173" s="177">
        <f>RES_hhdet_tesh!L173/RES_summary!L$19</f>
        <v>12.211156297634624</v>
      </c>
      <c r="M173" s="177">
        <f>RES_hhdet_tesh!M173/RES_summary!M$19</f>
        <v>12.680960923575604</v>
      </c>
      <c r="N173" s="177">
        <f>RES_hhdet_tesh!N173/RES_summary!N$19</f>
        <v>12.731406131948805</v>
      </c>
      <c r="O173" s="177">
        <f>RES_hhdet_tesh!O173/RES_summary!O$19</f>
        <v>12.888557842249366</v>
      </c>
      <c r="P173" s="177">
        <f>RES_hhdet_tesh!P173/RES_summary!P$19</f>
        <v>12.432141565256488</v>
      </c>
      <c r="Q173" s="177">
        <f>RES_hhdet_tesh!Q173/RES_summary!Q$19</f>
        <v>12.342494896940362</v>
      </c>
    </row>
    <row r="174" spans="1:17" ht="12" customHeight="1" x14ac:dyDescent="0.3">
      <c r="A174" s="159" t="s">
        <v>59</v>
      </c>
      <c r="B174" s="176">
        <f>RES_hhdet_tesh!B174/RES_summary!B$19</f>
        <v>6.0324717829594912</v>
      </c>
      <c r="C174" s="176">
        <f>RES_hhdet_tesh!C174/RES_summary!C$19</f>
        <v>6.1250420693133458</v>
      </c>
      <c r="D174" s="176">
        <f>RES_hhdet_tesh!D174/RES_summary!D$19</f>
        <v>6.1440581892520898</v>
      </c>
      <c r="E174" s="176">
        <f>RES_hhdet_tesh!E174/RES_summary!E$19</f>
        <v>6.0660662264852725</v>
      </c>
      <c r="F174" s="176">
        <f>RES_hhdet_tesh!F174/RES_summary!F$19</f>
        <v>6.1317180943441594</v>
      </c>
      <c r="G174" s="176">
        <f>RES_hhdet_tesh!G174/RES_summary!G$19</f>
        <v>6.0194678198413634</v>
      </c>
      <c r="H174" s="176">
        <f>RES_hhdet_tesh!H174/RES_summary!H$19</f>
        <v>6.1751073115256592</v>
      </c>
      <c r="I174" s="176">
        <f>RES_hhdet_tesh!I174/RES_summary!I$19</f>
        <v>6.3265139597994366</v>
      </c>
      <c r="J174" s="176">
        <f>RES_hhdet_tesh!J174/RES_summary!J$19</f>
        <v>6.1403613346979906</v>
      </c>
      <c r="K174" s="176">
        <f>RES_hhdet_tesh!K174/RES_summary!K$19</f>
        <v>6.1974873437081577</v>
      </c>
      <c r="L174" s="176">
        <f>RES_hhdet_tesh!L174/RES_summary!L$19</f>
        <v>6.3523494532785172</v>
      </c>
      <c r="M174" s="176">
        <f>RES_hhdet_tesh!M174/RES_summary!M$19</f>
        <v>6.1784483177268656</v>
      </c>
      <c r="N174" s="176">
        <f>RES_hhdet_tesh!N174/RES_summary!N$19</f>
        <v>6.1697273901404417</v>
      </c>
      <c r="O174" s="176">
        <f>RES_hhdet_tesh!O174/RES_summary!O$19</f>
        <v>6.071267750438559</v>
      </c>
      <c r="P174" s="176">
        <f>RES_hhdet_tesh!P174/RES_summary!P$19</f>
        <v>6.1299181264391649</v>
      </c>
      <c r="Q174" s="176">
        <f>RES_hhdet_tesh!Q174/RES_summary!Q$19</f>
        <v>5.9738720725200984</v>
      </c>
    </row>
    <row r="175" spans="1:17" ht="12" customHeight="1" x14ac:dyDescent="0.3">
      <c r="A175" s="158" t="s">
        <v>62</v>
      </c>
      <c r="B175" s="178">
        <f>RES_hhdet_tesh!B175/RES_summary!B$19</f>
        <v>7.4409172385836913</v>
      </c>
      <c r="C175" s="178">
        <f>RES_hhdet_tesh!C175/RES_summary!C$19</f>
        <v>7.4667942662663664</v>
      </c>
      <c r="D175" s="178">
        <f>RES_hhdet_tesh!D175/RES_summary!D$19</f>
        <v>7.4911698373769351</v>
      </c>
      <c r="E175" s="178">
        <f>RES_hhdet_tesh!E175/RES_summary!E$19</f>
        <v>7.6186264773356314</v>
      </c>
      <c r="F175" s="178">
        <f>RES_hhdet_tesh!F175/RES_summary!F$19</f>
        <v>7.589404978492345</v>
      </c>
      <c r="G175" s="178">
        <f>RES_hhdet_tesh!G175/RES_summary!G$19</f>
        <v>7.6037825051687102</v>
      </c>
      <c r="H175" s="178">
        <f>RES_hhdet_tesh!H175/RES_summary!H$19</f>
        <v>7.7232729814252163</v>
      </c>
      <c r="I175" s="178">
        <f>RES_hhdet_tesh!I175/RES_summary!I$19</f>
        <v>7.749038314152874</v>
      </c>
      <c r="J175" s="178">
        <f>RES_hhdet_tesh!J175/RES_summary!J$19</f>
        <v>7.7592714680548598</v>
      </c>
      <c r="K175" s="178">
        <f>RES_hhdet_tesh!K175/RES_summary!K$19</f>
        <v>7.7695458844325325</v>
      </c>
      <c r="L175" s="178">
        <f>RES_hhdet_tesh!L175/RES_summary!L$19</f>
        <v>8.0145184584155462</v>
      </c>
      <c r="M175" s="178">
        <f>RES_hhdet_tesh!M175/RES_summary!M$19</f>
        <v>7.7972798561412215</v>
      </c>
      <c r="N175" s="178">
        <f>RES_hhdet_tesh!N175/RES_summary!N$19</f>
        <v>8.0516001393267338</v>
      </c>
      <c r="O175" s="178">
        <f>RES_hhdet_tesh!O175/RES_summary!O$19</f>
        <v>8.1344033139830039</v>
      </c>
      <c r="P175" s="178">
        <f>RES_hhdet_tesh!P175/RES_summary!P$19</f>
        <v>7.875654782190991</v>
      </c>
      <c r="Q175" s="178">
        <f>RES_hhdet_tesh!Q175/RES_summary!Q$19</f>
        <v>7.9032179686899333</v>
      </c>
    </row>
    <row r="176" spans="1:17" ht="12" customHeight="1" x14ac:dyDescent="0.3">
      <c r="A176" s="23" t="s">
        <v>57</v>
      </c>
      <c r="B176" s="177">
        <f>RES_hhdet_tesh!B176/RES_summary!B$19</f>
        <v>7.1247216500957444</v>
      </c>
      <c r="C176" s="177">
        <f>RES_hhdet_tesh!C176/RES_summary!C$19</f>
        <v>6.6743459188580943</v>
      </c>
      <c r="D176" s="177">
        <f>RES_hhdet_tesh!D176/RES_summary!D$19</f>
        <v>6.9197057063526781</v>
      </c>
      <c r="E176" s="177">
        <f>RES_hhdet_tesh!E176/RES_summary!E$19</f>
        <v>6.8304450375547194</v>
      </c>
      <c r="F176" s="177">
        <f>RES_hhdet_tesh!F176/RES_summary!F$19</f>
        <v>6.9668070899240959</v>
      </c>
      <c r="G176" s="177">
        <f>RES_hhdet_tesh!G176/RES_summary!G$19</f>
        <v>7.1948274208657068</v>
      </c>
      <c r="H176" s="177">
        <f>RES_hhdet_tesh!H176/RES_summary!H$19</f>
        <v>7.0769132285031144</v>
      </c>
      <c r="I176" s="177">
        <f>RES_hhdet_tesh!I176/RES_summary!I$19</f>
        <v>7.8540645351837801</v>
      </c>
      <c r="J176" s="177">
        <f>RES_hhdet_tesh!J176/RES_summary!J$19</f>
        <v>7.216576179632777</v>
      </c>
      <c r="K176" s="177">
        <f>RES_hhdet_tesh!K176/RES_summary!K$19</f>
        <v>7.3866886686864115</v>
      </c>
      <c r="L176" s="177">
        <f>RES_hhdet_tesh!L176/RES_summary!L$19</f>
        <v>6.941109496595824</v>
      </c>
      <c r="M176" s="177">
        <f>RES_hhdet_tesh!M176/RES_summary!M$19</f>
        <v>7.0370455957212545</v>
      </c>
      <c r="N176" s="177">
        <f>RES_hhdet_tesh!N176/RES_summary!N$19</f>
        <v>6.9971405957306674</v>
      </c>
      <c r="O176" s="177">
        <f>RES_hhdet_tesh!O176/RES_summary!O$19</f>
        <v>6.8304636169595305</v>
      </c>
      <c r="P176" s="177">
        <f>RES_hhdet_tesh!P176/RES_summary!P$19</f>
        <v>6.9393706256382712</v>
      </c>
      <c r="Q176" s="177">
        <f>RES_hhdet_tesh!Q176/RES_summary!Q$19</f>
        <v>6.8999160283270671</v>
      </c>
    </row>
    <row r="177" spans="1:17" ht="12" customHeight="1" x14ac:dyDescent="0.3">
      <c r="A177" s="29" t="s">
        <v>140</v>
      </c>
      <c r="B177" s="176">
        <f>RES_hhdet_tesh!B177/RES_summary!B$19</f>
        <v>7.5274712296208151</v>
      </c>
      <c r="C177" s="176">
        <f>RES_hhdet_tesh!C177/RES_summary!C$19</f>
        <v>7.7102971238319933</v>
      </c>
      <c r="D177" s="176">
        <f>RES_hhdet_tesh!D177/RES_summary!D$19</f>
        <v>7.651498162523473</v>
      </c>
      <c r="E177" s="176">
        <f>RES_hhdet_tesh!E177/RES_summary!E$19</f>
        <v>7.8427437791948789</v>
      </c>
      <c r="F177" s="176">
        <f>RES_hhdet_tesh!F177/RES_summary!F$19</f>
        <v>7.7749371809105066</v>
      </c>
      <c r="G177" s="176">
        <f>RES_hhdet_tesh!G177/RES_summary!G$19</f>
        <v>7.7106899185557962</v>
      </c>
      <c r="H177" s="176">
        <f>RES_hhdet_tesh!H177/RES_summary!H$19</f>
        <v>7.8782394106465734</v>
      </c>
      <c r="I177" s="176">
        <f>RES_hhdet_tesh!I177/RES_summary!I$19</f>
        <v>7.731188550866829</v>
      </c>
      <c r="J177" s="176">
        <f>RES_hhdet_tesh!J177/RES_summary!J$19</f>
        <v>7.8827165652933324</v>
      </c>
      <c r="K177" s="176">
        <f>RES_hhdet_tesh!K177/RES_summary!K$19</f>
        <v>7.8472030328090954</v>
      </c>
      <c r="L177" s="176">
        <f>RES_hhdet_tesh!L177/RES_summary!L$19</f>
        <v>8.2896796516649811</v>
      </c>
      <c r="M177" s="176">
        <f>RES_hhdet_tesh!M177/RES_summary!M$19</f>
        <v>7.9553787804420626</v>
      </c>
      <c r="N177" s="176">
        <f>RES_hhdet_tesh!N177/RES_summary!N$19</f>
        <v>8.2739905008375807</v>
      </c>
      <c r="O177" s="176">
        <f>RES_hhdet_tesh!O177/RES_summary!O$19</f>
        <v>8.431150905647419</v>
      </c>
      <c r="P177" s="176">
        <f>RES_hhdet_tesh!P177/RES_summary!P$19</f>
        <v>8.0487184351640515</v>
      </c>
      <c r="Q177" s="176">
        <f>RES_hhdet_tesh!Q177/RES_summary!Q$19</f>
        <v>8.0821118558364304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183</v>
      </c>
    </row>
    <row r="3" spans="1:17" ht="12" customHeight="1" x14ac:dyDescent="0.3">
      <c r="A3" s="152" t="s">
        <v>172</v>
      </c>
      <c r="B3" s="184">
        <f>RES_hhdet_emih!B3/RES_summary!B$19</f>
        <v>66.009118548154731</v>
      </c>
      <c r="C3" s="184">
        <f>RES_hhdet_emih!C3/RES_summary!C$19</f>
        <v>69.261188679690932</v>
      </c>
      <c r="D3" s="184">
        <f>RES_hhdet_emih!D3/RES_summary!D$19</f>
        <v>67.646217299305789</v>
      </c>
      <c r="E3" s="184">
        <f>RES_hhdet_emih!E3/RES_summary!E$19</f>
        <v>66.818944683319657</v>
      </c>
      <c r="F3" s="184">
        <f>RES_hhdet_emih!F3/RES_summary!F$19</f>
        <v>65.901573545351596</v>
      </c>
      <c r="G3" s="184">
        <f>RES_hhdet_emih!G3/RES_summary!G$19</f>
        <v>65.59052555149303</v>
      </c>
      <c r="H3" s="184">
        <f>RES_hhdet_emih!H3/RES_summary!H$19</f>
        <v>68.675570499121648</v>
      </c>
      <c r="I3" s="184">
        <f>RES_hhdet_emih!I3/RES_summary!I$19</f>
        <v>61.674828235918483</v>
      </c>
      <c r="J3" s="184">
        <f>RES_hhdet_emih!J3/RES_summary!J$19</f>
        <v>63.578975585647939</v>
      </c>
      <c r="K3" s="184">
        <f>RES_hhdet_emih!K3/RES_summary!K$19</f>
        <v>63.553529000704152</v>
      </c>
      <c r="L3" s="184">
        <f>RES_hhdet_emih!L3/RES_summary!L$19</f>
        <v>70.314661976264631</v>
      </c>
      <c r="M3" s="184">
        <f>RES_hhdet_emih!M3/RES_summary!M$19</f>
        <v>61.330941540211292</v>
      </c>
      <c r="N3" s="184">
        <f>RES_hhdet_emih!N3/RES_summary!N$19</f>
        <v>63.240927829576592</v>
      </c>
      <c r="O3" s="184">
        <f>RES_hhdet_emih!O3/RES_summary!O$19</f>
        <v>63.216111257115841</v>
      </c>
      <c r="P3" s="184">
        <f>RES_hhdet_emih!P3/RES_summary!P$19</f>
        <v>57.130633164729687</v>
      </c>
      <c r="Q3" s="184">
        <f>RES_hhdet_emih!Q3/RES_summary!Q$19</f>
        <v>57.634695641643759</v>
      </c>
    </row>
    <row r="4" spans="1:17" ht="12.9" customHeight="1" x14ac:dyDescent="0.3">
      <c r="A4" s="158" t="s">
        <v>65</v>
      </c>
      <c r="B4" s="178">
        <f>RES_hhdet_emih!B4/RES_summary!B$19</f>
        <v>56.663950318679497</v>
      </c>
      <c r="C4" s="178">
        <f>RES_hhdet_emih!C4/RES_summary!C$19</f>
        <v>59.670427697351215</v>
      </c>
      <c r="D4" s="178">
        <f>RES_hhdet_emih!D4/RES_summary!D$19</f>
        <v>57.490065335001191</v>
      </c>
      <c r="E4" s="178">
        <f>RES_hhdet_emih!E4/RES_summary!E$19</f>
        <v>56.001116867660336</v>
      </c>
      <c r="F4" s="178">
        <f>RES_hhdet_emih!F4/RES_summary!F$19</f>
        <v>54.610802975867855</v>
      </c>
      <c r="G4" s="178">
        <f>RES_hhdet_emih!G4/RES_summary!G$19</f>
        <v>53.785993284883475</v>
      </c>
      <c r="H4" s="178">
        <f>RES_hhdet_emih!H4/RES_summary!H$19</f>
        <v>56.418643126051336</v>
      </c>
      <c r="I4" s="178">
        <f>RES_hhdet_emih!I4/RES_summary!I$19</f>
        <v>49.739765290045952</v>
      </c>
      <c r="J4" s="178">
        <f>RES_hhdet_emih!J4/RES_summary!J$19</f>
        <v>51.271470321714858</v>
      </c>
      <c r="K4" s="178">
        <f>RES_hhdet_emih!K4/RES_summary!K$19</f>
        <v>50.965817934470138</v>
      </c>
      <c r="L4" s="178">
        <f>RES_hhdet_emih!L4/RES_summary!L$19</f>
        <v>57.74699727527593</v>
      </c>
      <c r="M4" s="178">
        <f>RES_hhdet_emih!M4/RES_summary!M$19</f>
        <v>49.052960769826356</v>
      </c>
      <c r="N4" s="178">
        <f>RES_hhdet_emih!N4/RES_summary!N$19</f>
        <v>50.776847350000502</v>
      </c>
      <c r="O4" s="178">
        <f>RES_hhdet_emih!O4/RES_summary!O$19</f>
        <v>50.678517559478827</v>
      </c>
      <c r="P4" s="178">
        <f>RES_hhdet_emih!P4/RES_summary!P$19</f>
        <v>44.559342956615744</v>
      </c>
      <c r="Q4" s="178">
        <f>RES_hhdet_emih!Q4/RES_summary!Q$19</f>
        <v>45.092097247761636</v>
      </c>
    </row>
    <row r="5" spans="1:17" ht="12" customHeight="1" x14ac:dyDescent="0.3">
      <c r="A5" s="23" t="s">
        <v>58</v>
      </c>
      <c r="B5" s="177">
        <f>RES_hhdet_emih!B5/RES_summary!B$19</f>
        <v>56.663950318679497</v>
      </c>
      <c r="C5" s="177">
        <f>RES_hhdet_emih!C5/RES_summary!C$19</f>
        <v>59.670427697351215</v>
      </c>
      <c r="D5" s="177">
        <f>RES_hhdet_emih!D5/RES_summary!D$19</f>
        <v>57.490065335001191</v>
      </c>
      <c r="E5" s="177">
        <f>RES_hhdet_emih!E5/RES_summary!E$19</f>
        <v>56.001116867660336</v>
      </c>
      <c r="F5" s="177">
        <f>RES_hhdet_emih!F5/RES_summary!F$19</f>
        <v>54.610802975867855</v>
      </c>
      <c r="G5" s="177">
        <f>RES_hhdet_emih!G5/RES_summary!G$19</f>
        <v>53.785993284883475</v>
      </c>
      <c r="H5" s="177">
        <f>RES_hhdet_emih!H5/RES_summary!H$19</f>
        <v>56.418643126051336</v>
      </c>
      <c r="I5" s="177">
        <f>RES_hhdet_emih!I5/RES_summary!I$19</f>
        <v>49.739765290045952</v>
      </c>
      <c r="J5" s="177">
        <f>RES_hhdet_emih!J5/RES_summary!J$19</f>
        <v>51.271470321714858</v>
      </c>
      <c r="K5" s="177">
        <f>RES_hhdet_emih!K5/RES_summary!K$19</f>
        <v>50.965817934470138</v>
      </c>
      <c r="L5" s="177">
        <f>RES_hhdet_emih!L5/RES_summary!L$19</f>
        <v>57.74699727527593</v>
      </c>
      <c r="M5" s="177">
        <f>RES_hhdet_emih!M5/RES_summary!M$19</f>
        <v>49.052960769826356</v>
      </c>
      <c r="N5" s="177">
        <f>RES_hhdet_emih!N5/RES_summary!N$19</f>
        <v>50.776847350000502</v>
      </c>
      <c r="O5" s="177">
        <f>RES_hhdet_emih!O5/RES_summary!O$19</f>
        <v>50.678517559478827</v>
      </c>
      <c r="P5" s="177">
        <f>RES_hhdet_emih!P5/RES_summary!P$19</f>
        <v>44.559342956615744</v>
      </c>
      <c r="Q5" s="177">
        <f>RES_hhdet_emih!Q5/RES_summary!Q$19</f>
        <v>45.092097247761636</v>
      </c>
    </row>
    <row r="6" spans="1:17" ht="12" customHeight="1" x14ac:dyDescent="0.3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" customHeight="1" x14ac:dyDescent="0.3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3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3">
      <c r="A9" s="158" t="s">
        <v>63</v>
      </c>
      <c r="B9" s="178">
        <f>RES_hhdet_emih!B9/RES_summary!B$19</f>
        <v>7.5524024985894505</v>
      </c>
      <c r="C9" s="178">
        <f>RES_hhdet_emih!C9/RES_summary!C$19</f>
        <v>7.7245371465403414</v>
      </c>
      <c r="D9" s="178">
        <f>RES_hhdet_emih!D9/RES_summary!D$19</f>
        <v>8.0889768604303995</v>
      </c>
      <c r="E9" s="178">
        <f>RES_hhdet_emih!E9/RES_summary!E$19</f>
        <v>8.3435422827901498</v>
      </c>
      <c r="F9" s="178">
        <f>RES_hhdet_emih!F9/RES_summary!F$19</f>
        <v>8.7008323927727567</v>
      </c>
      <c r="G9" s="178">
        <f>RES_hhdet_emih!G9/RES_summary!G$19</f>
        <v>9.1012650684849685</v>
      </c>
      <c r="H9" s="178">
        <f>RES_hhdet_emih!H9/RES_summary!H$19</f>
        <v>9.4417972770522312</v>
      </c>
      <c r="I9" s="178">
        <f>RES_hhdet_emih!I9/RES_summary!I$19</f>
        <v>9.242672239300699</v>
      </c>
      <c r="J9" s="178">
        <f>RES_hhdet_emih!J9/RES_summary!J$19</f>
        <v>9.4539342660602248</v>
      </c>
      <c r="K9" s="178">
        <f>RES_hhdet_emih!K9/RES_summary!K$19</f>
        <v>9.6905899018015873</v>
      </c>
      <c r="L9" s="178">
        <f>RES_hhdet_emih!L9/RES_summary!L$19</f>
        <v>9.6948833519694624</v>
      </c>
      <c r="M9" s="178">
        <f>RES_hhdet_emih!M9/RES_summary!M$19</f>
        <v>9.564736072197169</v>
      </c>
      <c r="N9" s="178">
        <f>RES_hhdet_emih!N9/RES_summary!N$19</f>
        <v>9.6955123776133281</v>
      </c>
      <c r="O9" s="178">
        <f>RES_hhdet_emih!O9/RES_summary!O$19</f>
        <v>9.7524143516233011</v>
      </c>
      <c r="P9" s="178">
        <f>RES_hhdet_emih!P9/RES_summary!P$19</f>
        <v>9.7954925665792665</v>
      </c>
      <c r="Q9" s="178">
        <f>RES_hhdet_emih!Q9/RES_summary!Q$19</f>
        <v>9.7530535001385879</v>
      </c>
    </row>
    <row r="10" spans="1:17" ht="12" customHeight="1" x14ac:dyDescent="0.3">
      <c r="A10" s="167" t="s">
        <v>171</v>
      </c>
      <c r="B10" s="183">
        <f>RES_hhdet_emih!B10/RES_summary!B$19</f>
        <v>13.10014346537641</v>
      </c>
      <c r="C10" s="183">
        <f>RES_hhdet_emih!C10/RES_summary!C$19</f>
        <v>12.999928737626748</v>
      </c>
      <c r="D10" s="183">
        <f>RES_hhdet_emih!D10/RES_summary!D$19</f>
        <v>12.821940001067235</v>
      </c>
      <c r="E10" s="183">
        <f>RES_hhdet_emih!E10/RES_summary!E$19</f>
        <v>12.828907197775937</v>
      </c>
      <c r="F10" s="183">
        <f>RES_hhdet_emih!F10/RES_summary!F$19</f>
        <v>12.848679773914824</v>
      </c>
      <c r="G10" s="183">
        <f>RES_hhdet_emih!G10/RES_summary!G$19</f>
        <v>12.617949818000266</v>
      </c>
      <c r="H10" s="183">
        <f>RES_hhdet_emih!H10/RES_summary!H$19</f>
        <v>12.702874745813737</v>
      </c>
      <c r="I10" s="183">
        <f>RES_hhdet_emih!I10/RES_summary!I$19</f>
        <v>12.300770408644837</v>
      </c>
      <c r="J10" s="183">
        <f>RES_hhdet_emih!J10/RES_summary!J$19</f>
        <v>12.528920198712557</v>
      </c>
      <c r="K10" s="183">
        <f>RES_hhdet_emih!K10/RES_summary!K$19</f>
        <v>12.704831674444204</v>
      </c>
      <c r="L10" s="183">
        <f>RES_hhdet_emih!L10/RES_summary!L$19</f>
        <v>12.672658302800407</v>
      </c>
      <c r="M10" s="183">
        <f>RES_hhdet_emih!M10/RES_summary!M$19</f>
        <v>12.562640334738012</v>
      </c>
      <c r="N10" s="183">
        <f>RES_hhdet_emih!N10/RES_summary!N$19</f>
        <v>12.728993831432595</v>
      </c>
      <c r="O10" s="183">
        <f>RES_hhdet_emih!O10/RES_summary!O$19</f>
        <v>12.657605831660142</v>
      </c>
      <c r="P10" s="183">
        <f>RES_hhdet_emih!P10/RES_summary!P$19</f>
        <v>12.548145891367875</v>
      </c>
      <c r="Q10" s="183">
        <f>RES_hhdet_emih!Q10/RES_summary!Q$19</f>
        <v>12.424697236664811</v>
      </c>
    </row>
    <row r="11" spans="1:17" ht="12" customHeight="1" x14ac:dyDescent="0.3">
      <c r="A11" s="167" t="s">
        <v>144</v>
      </c>
      <c r="B11" s="183">
        <f>RES_hhdet_emih!B11/RES_summary!B$19</f>
        <v>7.0188670439947174</v>
      </c>
      <c r="C11" s="183">
        <f>RES_hhdet_emih!C11/RES_summary!C$19</f>
        <v>6.9947993357901925</v>
      </c>
      <c r="D11" s="183">
        <f>RES_hhdet_emih!D11/RES_summary!D$19</f>
        <v>6.9323287651011034</v>
      </c>
      <c r="E11" s="183">
        <f>RES_hhdet_emih!E11/RES_summary!E$19</f>
        <v>6.8466053958084334</v>
      </c>
      <c r="F11" s="183">
        <f>RES_hhdet_emih!F11/RES_summary!F$19</f>
        <v>6.8228770909761938</v>
      </c>
      <c r="G11" s="183">
        <f>RES_hhdet_emih!G11/RES_summary!G$19</f>
        <v>6.7817634254690917</v>
      </c>
      <c r="H11" s="183">
        <f>RES_hhdet_emih!H11/RES_summary!H$19</f>
        <v>6.7772663158713486</v>
      </c>
      <c r="I11" s="183">
        <f>RES_hhdet_emih!I11/RES_summary!I$19</f>
        <v>6.800113040318096</v>
      </c>
      <c r="J11" s="183">
        <f>RES_hhdet_emih!J11/RES_summary!J$19</f>
        <v>6.8073551184853702</v>
      </c>
      <c r="K11" s="183">
        <f>RES_hhdet_emih!K11/RES_summary!K$19</f>
        <v>6.8951835677090276</v>
      </c>
      <c r="L11" s="183">
        <f>RES_hhdet_emih!L11/RES_summary!L$19</f>
        <v>6.912749376617521</v>
      </c>
      <c r="M11" s="183">
        <f>RES_hhdet_emih!M11/RES_summary!M$19</f>
        <v>6.8008262878238215</v>
      </c>
      <c r="N11" s="183">
        <f>RES_hhdet_emih!N11/RES_summary!N$19</f>
        <v>6.7621242535437256</v>
      </c>
      <c r="O11" s="183">
        <f>RES_hhdet_emih!O11/RES_summary!O$19</f>
        <v>6.7501891524011395</v>
      </c>
      <c r="P11" s="183">
        <f>RES_hhdet_emih!P11/RES_summary!P$19</f>
        <v>6.5392421824750544</v>
      </c>
      <c r="Q11" s="183">
        <f>RES_hhdet_emih!Q11/RES_summary!Q$19</f>
        <v>6.3900042345123511</v>
      </c>
    </row>
    <row r="12" spans="1:17" ht="12" customHeight="1" x14ac:dyDescent="0.3">
      <c r="A12" s="167" t="s">
        <v>143</v>
      </c>
      <c r="B12" s="183">
        <f>RES_hhdet_emih!B12/RES_summary!B$19</f>
        <v>3.7501543759534477</v>
      </c>
      <c r="C12" s="183">
        <f>RES_hhdet_emih!C12/RES_summary!C$19</f>
        <v>3.7065628784302578</v>
      </c>
      <c r="D12" s="183">
        <f>RES_hhdet_emih!D12/RES_summary!D$19</f>
        <v>3.8363069976375708</v>
      </c>
      <c r="E12" s="183">
        <f>RES_hhdet_emih!E12/RES_summary!E$19</f>
        <v>3.8221260224117599</v>
      </c>
      <c r="F12" s="183">
        <f>RES_hhdet_emih!F12/RES_summary!F$19</f>
        <v>3.7351252081253605</v>
      </c>
      <c r="G12" s="183">
        <f>RES_hhdet_emih!G12/RES_summary!G$19</f>
        <v>3.7348412765611214</v>
      </c>
      <c r="H12" s="183">
        <f>RES_hhdet_emih!H12/RES_summary!H$19</f>
        <v>3.6948460902186966</v>
      </c>
      <c r="I12" s="183">
        <f>RES_hhdet_emih!I12/RES_summary!I$19</f>
        <v>3.6107963385657342</v>
      </c>
      <c r="J12" s="183">
        <f>RES_hhdet_emih!J12/RES_summary!J$19</f>
        <v>3.609530062223675</v>
      </c>
      <c r="K12" s="183">
        <f>RES_hhdet_emih!K12/RES_summary!K$19</f>
        <v>3.8535759613611034</v>
      </c>
      <c r="L12" s="183">
        <f>RES_hhdet_emih!L12/RES_summary!L$19</f>
        <v>3.9927824355701524</v>
      </c>
      <c r="M12" s="183">
        <f>RES_hhdet_emih!M12/RES_summary!M$19</f>
        <v>3.8958111780187812</v>
      </c>
      <c r="N12" s="183">
        <f>RES_hhdet_emih!N12/RES_summary!N$19</f>
        <v>3.8887735793983911</v>
      </c>
      <c r="O12" s="183">
        <f>RES_hhdet_emih!O12/RES_summary!O$19</f>
        <v>4.3184908094059367</v>
      </c>
      <c r="P12" s="183">
        <f>RES_hhdet_emih!P12/RES_summary!P$19</f>
        <v>4.3230566053945312</v>
      </c>
      <c r="Q12" s="183">
        <f>RES_hhdet_emih!Q12/RES_summary!Q$19</f>
        <v>4.3251128778374728</v>
      </c>
    </row>
    <row r="13" spans="1:17" ht="12" customHeight="1" x14ac:dyDescent="0.3">
      <c r="A13" s="166" t="s">
        <v>57</v>
      </c>
      <c r="B13" s="182">
        <f>RES_hhdet_emih!B13/RES_summary!B$19</f>
        <v>3.7501543759534477</v>
      </c>
      <c r="C13" s="182">
        <f>RES_hhdet_emih!C13/RES_summary!C$19</f>
        <v>3.7065628784302578</v>
      </c>
      <c r="D13" s="182">
        <f>RES_hhdet_emih!D13/RES_summary!D$19</f>
        <v>3.8363069976375708</v>
      </c>
      <c r="E13" s="182">
        <f>RES_hhdet_emih!E13/RES_summary!E$19</f>
        <v>3.8221260224117599</v>
      </c>
      <c r="F13" s="182">
        <f>RES_hhdet_emih!F13/RES_summary!F$19</f>
        <v>3.7351252081253605</v>
      </c>
      <c r="G13" s="182">
        <f>RES_hhdet_emih!G13/RES_summary!G$19</f>
        <v>3.7348412765611214</v>
      </c>
      <c r="H13" s="182">
        <f>RES_hhdet_emih!H13/RES_summary!H$19</f>
        <v>3.6948460902186966</v>
      </c>
      <c r="I13" s="182">
        <f>RES_hhdet_emih!I13/RES_summary!I$19</f>
        <v>3.6107963385657342</v>
      </c>
      <c r="J13" s="182">
        <f>RES_hhdet_emih!J13/RES_summary!J$19</f>
        <v>3.609530062223675</v>
      </c>
      <c r="K13" s="182">
        <f>RES_hhdet_emih!K13/RES_summary!K$19</f>
        <v>3.8535759613611034</v>
      </c>
      <c r="L13" s="182">
        <f>RES_hhdet_emih!L13/RES_summary!L$19</f>
        <v>3.9927824355701524</v>
      </c>
      <c r="M13" s="182">
        <f>RES_hhdet_emih!M13/RES_summary!M$19</f>
        <v>3.8958111780187812</v>
      </c>
      <c r="N13" s="182">
        <f>RES_hhdet_emih!N13/RES_summary!N$19</f>
        <v>3.8887735793983911</v>
      </c>
      <c r="O13" s="182">
        <f>RES_hhdet_emih!O13/RES_summary!O$19</f>
        <v>4.3184908094059367</v>
      </c>
      <c r="P13" s="182">
        <f>RES_hhdet_emih!P13/RES_summary!P$19</f>
        <v>4.3230566053945312</v>
      </c>
      <c r="Q13" s="182">
        <f>RES_hhdet_emih!Q13/RES_summary!Q$19</f>
        <v>4.3251128778374728</v>
      </c>
    </row>
    <row r="14" spans="1:17" ht="12" customHeight="1" x14ac:dyDescent="0.3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3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3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3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3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3">
      <c r="A19" s="158" t="s">
        <v>62</v>
      </c>
      <c r="B19" s="178">
        <f>RES_hhdet_emih!B19/RES_summary!B$19</f>
        <v>1.7927657308857943</v>
      </c>
      <c r="C19" s="178">
        <f>RES_hhdet_emih!C19/RES_summary!C$19</f>
        <v>1.8662238357993777</v>
      </c>
      <c r="D19" s="178">
        <f>RES_hhdet_emih!D19/RES_summary!D$19</f>
        <v>2.0671751038741881</v>
      </c>
      <c r="E19" s="178">
        <f>RES_hhdet_emih!E19/RES_summary!E$19</f>
        <v>2.4742855328691702</v>
      </c>
      <c r="F19" s="178">
        <f>RES_hhdet_emih!F19/RES_summary!F$19</f>
        <v>2.5899381767109779</v>
      </c>
      <c r="G19" s="178">
        <f>RES_hhdet_emih!G19/RES_summary!G$19</f>
        <v>2.7032671981245833</v>
      </c>
      <c r="H19" s="178">
        <f>RES_hhdet_emih!H19/RES_summary!H$19</f>
        <v>2.815130096018081</v>
      </c>
      <c r="I19" s="178">
        <f>RES_hhdet_emih!I19/RES_summary!I$19</f>
        <v>2.6923907065718287</v>
      </c>
      <c r="J19" s="178">
        <f>RES_hhdet_emih!J19/RES_summary!J$19</f>
        <v>2.8535709978728665</v>
      </c>
      <c r="K19" s="178">
        <f>RES_hhdet_emih!K19/RES_summary!K$19</f>
        <v>2.8971211644324346</v>
      </c>
      <c r="L19" s="178">
        <f>RES_hhdet_emih!L19/RES_summary!L$19</f>
        <v>2.8727813490192351</v>
      </c>
      <c r="M19" s="178">
        <f>RES_hhdet_emih!M19/RES_summary!M$19</f>
        <v>2.7132446981877716</v>
      </c>
      <c r="N19" s="178">
        <f>RES_hhdet_emih!N19/RES_summary!N$19</f>
        <v>2.7685681019627695</v>
      </c>
      <c r="O19" s="178">
        <f>RES_hhdet_emih!O19/RES_summary!O$19</f>
        <v>2.7851793460137162</v>
      </c>
      <c r="P19" s="178">
        <f>RES_hhdet_emih!P19/RES_summary!P$19</f>
        <v>2.7757976415346768</v>
      </c>
      <c r="Q19" s="178">
        <f>RES_hhdet_emih!Q19/RES_summary!Q$19</f>
        <v>2.7895448937435328</v>
      </c>
    </row>
    <row r="20" spans="1:17" ht="12" customHeight="1" x14ac:dyDescent="0.3">
      <c r="A20" s="23" t="s">
        <v>58</v>
      </c>
      <c r="B20" s="177">
        <f>RES_hhdet_emih!B20/RES_summary!B$19</f>
        <v>6.4759144024147739</v>
      </c>
      <c r="C20" s="177">
        <f>RES_hhdet_emih!C20/RES_summary!C$19</f>
        <v>6.2685669879133377</v>
      </c>
      <c r="D20" s="177">
        <f>RES_hhdet_emih!D20/RES_summary!D$19</f>
        <v>6.8893258102074162</v>
      </c>
      <c r="E20" s="177">
        <f>RES_hhdet_emih!E20/RES_summary!E$19</f>
        <v>7.9797443338839233</v>
      </c>
      <c r="F20" s="177">
        <f>RES_hhdet_emih!F20/RES_summary!F$19</f>
        <v>8.0481106996731704</v>
      </c>
      <c r="G20" s="177">
        <f>RES_hhdet_emih!G20/RES_summary!G$19</f>
        <v>7.9593549564466919</v>
      </c>
      <c r="H20" s="177">
        <f>RES_hhdet_emih!H20/RES_summary!H$19</f>
        <v>7.9852420364430179</v>
      </c>
      <c r="I20" s="177">
        <f>RES_hhdet_emih!I20/RES_summary!I$19</f>
        <v>7.7883680593102085</v>
      </c>
      <c r="J20" s="177">
        <f>RES_hhdet_emih!J20/RES_summary!J$19</f>
        <v>7.8603394173778121</v>
      </c>
      <c r="K20" s="177">
        <f>RES_hhdet_emih!K20/RES_summary!K$19</f>
        <v>7.8242999165375737</v>
      </c>
      <c r="L20" s="177">
        <f>RES_hhdet_emih!L20/RES_summary!L$19</f>
        <v>7.8128954432720636</v>
      </c>
      <c r="M20" s="177">
        <f>RES_hhdet_emih!M20/RES_summary!M$19</f>
        <v>7.7330778235943241</v>
      </c>
      <c r="N20" s="177">
        <f>RES_hhdet_emih!N20/RES_summary!N$19</f>
        <v>7.8346036025300592</v>
      </c>
      <c r="O20" s="177">
        <f>RES_hhdet_emih!O20/RES_summary!O$19</f>
        <v>7.7566495372026498</v>
      </c>
      <c r="P20" s="177">
        <f>RES_hhdet_emih!P20/RES_summary!P$19</f>
        <v>7.6431584725554496</v>
      </c>
      <c r="Q20" s="177">
        <f>RES_hhdet_emih!Q20/RES_summary!Q$19</f>
        <v>7.5981108659145873</v>
      </c>
    </row>
    <row r="21" spans="1:17" ht="12" customHeight="1" x14ac:dyDescent="0.3">
      <c r="A21" s="23" t="s">
        <v>57</v>
      </c>
      <c r="B21" s="177">
        <f>RES_hhdet_emih!B21/RES_summary!B$19</f>
        <v>3.3967203263207639</v>
      </c>
      <c r="C21" s="177">
        <f>RES_hhdet_emih!C21/RES_summary!C$19</f>
        <v>3.2901726552502342</v>
      </c>
      <c r="D21" s="177">
        <f>RES_hhdet_emih!D21/RES_summary!D$19</f>
        <v>3.3222368335804506</v>
      </c>
      <c r="E21" s="177">
        <f>RES_hhdet_emih!E21/RES_summary!E$19</f>
        <v>3.7207646312522584</v>
      </c>
      <c r="F21" s="177">
        <f>RES_hhdet_emih!F21/RES_summary!F$19</f>
        <v>3.7613220227187361</v>
      </c>
      <c r="G21" s="177">
        <f>RES_hhdet_emih!G21/RES_summary!G$19</f>
        <v>3.8427590308165156</v>
      </c>
      <c r="H21" s="177">
        <f>RES_hhdet_emih!H21/RES_summary!H$19</f>
        <v>3.8019979959508041</v>
      </c>
      <c r="I21" s="177">
        <f>RES_hhdet_emih!I21/RES_summary!I$19</f>
        <v>3.9274383177618257</v>
      </c>
      <c r="J21" s="177">
        <f>RES_hhdet_emih!J21/RES_summary!J$19</f>
        <v>3.7827662297481655</v>
      </c>
      <c r="K21" s="177">
        <f>RES_hhdet_emih!K21/RES_summary!K$19</f>
        <v>3.840405864784759</v>
      </c>
      <c r="L21" s="177">
        <f>RES_hhdet_emih!L21/RES_summary!L$19</f>
        <v>3.6910134396012082</v>
      </c>
      <c r="M21" s="177">
        <f>RES_hhdet_emih!M21/RES_summary!M$19</f>
        <v>3.7000102143999389</v>
      </c>
      <c r="N21" s="177">
        <f>RES_hhdet_emih!N21/RES_summary!N$19</f>
        <v>3.7048752685869282</v>
      </c>
      <c r="O21" s="177">
        <f>RES_hhdet_emih!O21/RES_summary!O$19</f>
        <v>3.5984425707391434</v>
      </c>
      <c r="P21" s="177">
        <f>RES_hhdet_emih!P21/RES_summary!P$19</f>
        <v>3.6220894173114409</v>
      </c>
      <c r="Q21" s="177">
        <f>RES_hhdet_emih!Q21/RES_summary!Q$19</f>
        <v>3.5667193209687267</v>
      </c>
    </row>
    <row r="22" spans="1:17" ht="12" customHeight="1" x14ac:dyDescent="0.3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84">
        <f>RES_hhdet_emih!B24/RES_summary!B$19</f>
        <v>26.263230282993202</v>
      </c>
      <c r="C24" s="184">
        <f>RES_hhdet_emih!C24/RES_summary!C$19</f>
        <v>26.733408791284518</v>
      </c>
      <c r="D24" s="184">
        <f>RES_hhdet_emih!D24/RES_summary!D$19</f>
        <v>26.70371033201819</v>
      </c>
      <c r="E24" s="184">
        <f>RES_hhdet_emih!E24/RES_summary!E$19</f>
        <v>27.806381937378347</v>
      </c>
      <c r="F24" s="184">
        <f>RES_hhdet_emih!F24/RES_summary!F$19</f>
        <v>28.589886149091065</v>
      </c>
      <c r="G24" s="184">
        <f>RES_hhdet_emih!G24/RES_summary!G$19</f>
        <v>28.441060809938328</v>
      </c>
      <c r="H24" s="184">
        <f>RES_hhdet_emih!H24/RES_summary!H$19</f>
        <v>27.752537449485118</v>
      </c>
      <c r="I24" s="184">
        <f>RES_hhdet_emih!I24/RES_summary!I$19</f>
        <v>25.765378389673064</v>
      </c>
      <c r="J24" s="184">
        <f>RES_hhdet_emih!J24/RES_summary!J$19</f>
        <v>25.913512747526859</v>
      </c>
      <c r="K24" s="184">
        <f>RES_hhdet_emih!K24/RES_summary!K$19</f>
        <v>25.465114806801651</v>
      </c>
      <c r="L24" s="184">
        <f>RES_hhdet_emih!L24/RES_summary!L$19</f>
        <v>25.365403098345599</v>
      </c>
      <c r="M24" s="184">
        <f>RES_hhdet_emih!M24/RES_summary!M$19</f>
        <v>21.591035071865111</v>
      </c>
      <c r="N24" s="184">
        <f>RES_hhdet_emih!N24/RES_summary!N$19</f>
        <v>21.689009642854987</v>
      </c>
      <c r="O24" s="184">
        <f>RES_hhdet_emih!O24/RES_summary!O$19</f>
        <v>21.333564891172308</v>
      </c>
      <c r="P24" s="184">
        <f>RES_hhdet_emih!P24/RES_summary!P$19</f>
        <v>18.341562054190238</v>
      </c>
      <c r="Q24" s="184">
        <f>RES_hhdet_emih!Q24/RES_summary!Q$19</f>
        <v>18.84250083134771</v>
      </c>
    </row>
    <row r="25" spans="1:17" ht="12.9" customHeight="1" x14ac:dyDescent="0.3">
      <c r="A25" s="158" t="s">
        <v>65</v>
      </c>
      <c r="B25" s="178">
        <f>RES_hhdet_emih!B25/RES_summary!B$19</f>
        <v>19.483971837448522</v>
      </c>
      <c r="C25" s="178">
        <f>RES_hhdet_emih!C25/RES_summary!C$19</f>
        <v>20.094096220796597</v>
      </c>
      <c r="D25" s="178">
        <f>RES_hhdet_emih!D25/RES_summary!D$19</f>
        <v>20.147613770465387</v>
      </c>
      <c r="E25" s="178">
        <f>RES_hhdet_emih!E25/RES_summary!E$19</f>
        <v>21.134743888685623</v>
      </c>
      <c r="F25" s="178">
        <f>RES_hhdet_emih!F25/RES_summary!F$19</f>
        <v>21.989450993449566</v>
      </c>
      <c r="G25" s="178">
        <f>RES_hhdet_emih!G25/RES_summary!G$19</f>
        <v>21.946216705399202</v>
      </c>
      <c r="H25" s="178">
        <f>RES_hhdet_emih!H25/RES_summary!H$19</f>
        <v>21.609376229471071</v>
      </c>
      <c r="I25" s="178">
        <f>RES_hhdet_emih!I25/RES_summary!I$19</f>
        <v>19.835807770540058</v>
      </c>
      <c r="J25" s="178">
        <f>RES_hhdet_emih!J25/RES_summary!J$19</f>
        <v>20.002590124506764</v>
      </c>
      <c r="K25" s="178">
        <f>RES_hhdet_emih!K25/RES_summary!K$19</f>
        <v>19.726083803855406</v>
      </c>
      <c r="L25" s="178">
        <f>RES_hhdet_emih!L25/RES_summary!L$19</f>
        <v>19.598548010729811</v>
      </c>
      <c r="M25" s="178">
        <f>RES_hhdet_emih!M25/RES_summary!M$19</f>
        <v>16.118371266907307</v>
      </c>
      <c r="N25" s="178">
        <f>RES_hhdet_emih!N25/RES_summary!N$19</f>
        <v>16.3370349233506</v>
      </c>
      <c r="O25" s="178">
        <f>RES_hhdet_emih!O25/RES_summary!O$19</f>
        <v>16.072981624493959</v>
      </c>
      <c r="P25" s="178">
        <f>RES_hhdet_emih!P25/RES_summary!P$19</f>
        <v>13.29291559107309</v>
      </c>
      <c r="Q25" s="178">
        <f>RES_hhdet_emih!Q25/RES_summary!Q$19</f>
        <v>13.963027742290153</v>
      </c>
    </row>
    <row r="26" spans="1:17" ht="12" customHeight="1" x14ac:dyDescent="0.3">
      <c r="A26" s="23" t="s">
        <v>84</v>
      </c>
      <c r="B26" s="177">
        <f>RES_hhdet_emih!B26/RES_summary!B$19</f>
        <v>19.483971837448522</v>
      </c>
      <c r="C26" s="177">
        <f>RES_hhdet_emih!C26/RES_summary!C$19</f>
        <v>20.094096220796597</v>
      </c>
      <c r="D26" s="177">
        <f>RES_hhdet_emih!D26/RES_summary!D$19</f>
        <v>20.147613770465387</v>
      </c>
      <c r="E26" s="177">
        <f>RES_hhdet_emih!E26/RES_summary!E$19</f>
        <v>21.134743888685623</v>
      </c>
      <c r="F26" s="177">
        <f>RES_hhdet_emih!F26/RES_summary!F$19</f>
        <v>21.989450993449566</v>
      </c>
      <c r="G26" s="177">
        <f>RES_hhdet_emih!G26/RES_summary!G$19</f>
        <v>21.946216705399202</v>
      </c>
      <c r="H26" s="177">
        <f>RES_hhdet_emih!H26/RES_summary!H$19</f>
        <v>21.609376229471071</v>
      </c>
      <c r="I26" s="177">
        <f>RES_hhdet_emih!I26/RES_summary!I$19</f>
        <v>19.835807770540058</v>
      </c>
      <c r="J26" s="177">
        <f>RES_hhdet_emih!J26/RES_summary!J$19</f>
        <v>20.002590124506764</v>
      </c>
      <c r="K26" s="177">
        <f>RES_hhdet_emih!K26/RES_summary!K$19</f>
        <v>19.726083803855406</v>
      </c>
      <c r="L26" s="177">
        <f>RES_hhdet_emih!L26/RES_summary!L$19</f>
        <v>19.598548010729811</v>
      </c>
      <c r="M26" s="177">
        <f>RES_hhdet_emih!M26/RES_summary!M$19</f>
        <v>16.118371266907307</v>
      </c>
      <c r="N26" s="177">
        <f>RES_hhdet_emih!N26/RES_summary!N$19</f>
        <v>16.3370349233506</v>
      </c>
      <c r="O26" s="177">
        <f>RES_hhdet_emih!O26/RES_summary!O$19</f>
        <v>16.072981624493959</v>
      </c>
      <c r="P26" s="177">
        <f>RES_hhdet_emih!P26/RES_summary!P$19</f>
        <v>13.29291559107309</v>
      </c>
      <c r="Q26" s="177">
        <f>RES_hhdet_emih!Q26/RES_summary!Q$19</f>
        <v>13.963027742290153</v>
      </c>
    </row>
    <row r="27" spans="1:17" ht="12" customHeight="1" x14ac:dyDescent="0.3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" customHeight="1" x14ac:dyDescent="0.3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3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3">
      <c r="A30" s="158" t="s">
        <v>63</v>
      </c>
      <c r="B30" s="178">
        <f>RES_hhdet_emih!B30/RES_summary!B$19</f>
        <v>4.9807263953655365</v>
      </c>
      <c r="C30" s="178">
        <f>RES_hhdet_emih!C30/RES_summary!C$19</f>
        <v>5.0009929961447357</v>
      </c>
      <c r="D30" s="178">
        <f>RES_hhdet_emih!D30/RES_summary!D$19</f>
        <v>5.0058907354478945</v>
      </c>
      <c r="E30" s="178">
        <f>RES_hhdet_emih!E30/RES_summary!E$19</f>
        <v>4.9993797281840653</v>
      </c>
      <c r="F30" s="178">
        <f>RES_hhdet_emih!F30/RES_summary!F$19</f>
        <v>4.9181103929586811</v>
      </c>
      <c r="G30" s="178">
        <f>RES_hhdet_emih!G30/RES_summary!G$19</f>
        <v>4.8646919427798467</v>
      </c>
      <c r="H30" s="178">
        <f>RES_hhdet_emih!H30/RES_summary!H$19</f>
        <v>4.805857175548212</v>
      </c>
      <c r="I30" s="178">
        <f>RES_hhdet_emih!I30/RES_summary!I$19</f>
        <v>4.7351677488779611</v>
      </c>
      <c r="J30" s="178">
        <f>RES_hhdet_emih!J30/RES_summary!J$19</f>
        <v>4.6160964209548805</v>
      </c>
      <c r="K30" s="178">
        <f>RES_hhdet_emih!K30/RES_summary!K$19</f>
        <v>4.5099675776275632</v>
      </c>
      <c r="L30" s="178">
        <f>RES_hhdet_emih!L30/RES_summary!L$19</f>
        <v>4.351554545827411</v>
      </c>
      <c r="M30" s="178">
        <f>RES_hhdet_emih!M30/RES_summary!M$19</f>
        <v>4.1987132898782944</v>
      </c>
      <c r="N30" s="178">
        <f>RES_hhdet_emih!N30/RES_summary!N$19</f>
        <v>4.1065731997171877</v>
      </c>
      <c r="O30" s="178">
        <f>RES_hhdet_emih!O30/RES_summary!O$19</f>
        <v>4.0524625022455938</v>
      </c>
      <c r="P30" s="178">
        <f>RES_hhdet_emih!P30/RES_summary!P$19</f>
        <v>3.9384208869285353</v>
      </c>
      <c r="Q30" s="178">
        <f>RES_hhdet_emih!Q30/RES_summary!Q$19</f>
        <v>3.8132718348081522</v>
      </c>
    </row>
    <row r="31" spans="1:17" ht="12" customHeight="1" x14ac:dyDescent="0.3">
      <c r="A31" s="167" t="s">
        <v>169</v>
      </c>
      <c r="B31" s="183">
        <f>RES_hhdet_emih!B31/RES_summary!B$19</f>
        <v>6.5200559077307734</v>
      </c>
      <c r="C31" s="183">
        <f>RES_hhdet_emih!C31/RES_summary!C$19</f>
        <v>6.5818875759010549</v>
      </c>
      <c r="D31" s="183">
        <f>RES_hhdet_emih!D31/RES_summary!D$19</f>
        <v>6.5969227466233828</v>
      </c>
      <c r="E31" s="183">
        <f>RES_hhdet_emih!E31/RES_summary!E$19</f>
        <v>6.628480713135307</v>
      </c>
      <c r="F31" s="183">
        <f>RES_hhdet_emih!F31/RES_summary!F$19</f>
        <v>6.6143216587956859</v>
      </c>
      <c r="G31" s="183">
        <f>RES_hhdet_emih!G31/RES_summary!G$19</f>
        <v>6.5635003107934056</v>
      </c>
      <c r="H31" s="183">
        <f>RES_hhdet_emih!H31/RES_summary!H$19</f>
        <v>6.4787915816976165</v>
      </c>
      <c r="I31" s="183">
        <f>RES_hhdet_emih!I31/RES_summary!I$19</f>
        <v>6.4052168945774905</v>
      </c>
      <c r="J31" s="183">
        <f>RES_hhdet_emih!J31/RES_summary!J$19</f>
        <v>6.302533195452086</v>
      </c>
      <c r="K31" s="183">
        <f>RES_hhdet_emih!K31/RES_summary!K$19</f>
        <v>6.2095849581775946</v>
      </c>
      <c r="L31" s="183">
        <f>RES_hhdet_emih!L31/RES_summary!L$19</f>
        <v>6.0903059790992868</v>
      </c>
      <c r="M31" s="183">
        <f>RES_hhdet_emih!M31/RES_summary!M$19</f>
        <v>5.9923962969633529</v>
      </c>
      <c r="N31" s="183">
        <f>RES_hhdet_emih!N31/RES_summary!N$19</f>
        <v>5.9333945366590122</v>
      </c>
      <c r="O31" s="183">
        <f>RES_hhdet_emih!O31/RES_summary!O$19</f>
        <v>5.8351569345924688</v>
      </c>
      <c r="P31" s="183">
        <f>RES_hhdet_emih!P31/RES_summary!P$19</f>
        <v>5.6889795980783378</v>
      </c>
      <c r="Q31" s="183">
        <f>RES_hhdet_emih!Q31/RES_summary!Q$19</f>
        <v>5.5678658743677873</v>
      </c>
    </row>
    <row r="32" spans="1:17" ht="12" customHeight="1" x14ac:dyDescent="0.3">
      <c r="A32" s="167" t="s">
        <v>168</v>
      </c>
      <c r="B32" s="183">
        <f>RES_hhdet_emih!B32/RES_summary!B$19</f>
        <v>1.987932563328904</v>
      </c>
      <c r="C32" s="183">
        <f>RES_hhdet_emih!C32/RES_summary!C$19</f>
        <v>1.9988177738535706</v>
      </c>
      <c r="D32" s="183">
        <f>RES_hhdet_emih!D32/RES_summary!D$19</f>
        <v>2.0542363071663923</v>
      </c>
      <c r="E32" s="183">
        <f>RES_hhdet_emih!E32/RES_summary!E$19</f>
        <v>2.0980005422928563</v>
      </c>
      <c r="F32" s="183">
        <f>RES_hhdet_emih!F32/RES_summary!F$19</f>
        <v>2.1182103131175949</v>
      </c>
      <c r="G32" s="183">
        <f>RES_hhdet_emih!G32/RES_summary!G$19</f>
        <v>2.3979236549312009</v>
      </c>
      <c r="H32" s="183">
        <f>RES_hhdet_emih!H32/RES_summary!H$19</f>
        <v>2.2639317554302925</v>
      </c>
      <c r="I32" s="183">
        <f>RES_hhdet_emih!I32/RES_summary!I$19</f>
        <v>2.2156236463725318</v>
      </c>
      <c r="J32" s="183">
        <f>RES_hhdet_emih!J32/RES_summary!J$19</f>
        <v>2.2381720319453513</v>
      </c>
      <c r="K32" s="183">
        <f>RES_hhdet_emih!K32/RES_summary!K$19</f>
        <v>2.2532244730262012</v>
      </c>
      <c r="L32" s="183">
        <f>RES_hhdet_emih!L32/RES_summary!L$19</f>
        <v>2.1691995707795546</v>
      </c>
      <c r="M32" s="183">
        <f>RES_hhdet_emih!M32/RES_summary!M$19</f>
        <v>2.1610493335033349</v>
      </c>
      <c r="N32" s="183">
        <f>RES_hhdet_emih!N32/RES_summary!N$19</f>
        <v>2.1338085281490673</v>
      </c>
      <c r="O32" s="183">
        <f>RES_hhdet_emih!O32/RES_summary!O$19</f>
        <v>2.1035909757388147</v>
      </c>
      <c r="P32" s="183">
        <f>RES_hhdet_emih!P32/RES_summary!P$19</f>
        <v>2.0613534989629954</v>
      </c>
      <c r="Q32" s="183">
        <f>RES_hhdet_emih!Q32/RES_summary!Q$19</f>
        <v>2.0393303993018632</v>
      </c>
    </row>
    <row r="33" spans="1:17" ht="12" customHeight="1" x14ac:dyDescent="0.3">
      <c r="A33" s="166" t="s">
        <v>57</v>
      </c>
      <c r="B33" s="182">
        <f>RES_hhdet_emih!B33/RES_summary!B$19</f>
        <v>1.987932563328904</v>
      </c>
      <c r="C33" s="182">
        <f>RES_hhdet_emih!C33/RES_summary!C$19</f>
        <v>1.9988177738535706</v>
      </c>
      <c r="D33" s="182">
        <f>RES_hhdet_emih!D33/RES_summary!D$19</f>
        <v>2.0542363071663923</v>
      </c>
      <c r="E33" s="182">
        <f>RES_hhdet_emih!E33/RES_summary!E$19</f>
        <v>2.0980005422928563</v>
      </c>
      <c r="F33" s="182">
        <f>RES_hhdet_emih!F33/RES_summary!F$19</f>
        <v>2.1182103131175949</v>
      </c>
      <c r="G33" s="182">
        <f>RES_hhdet_emih!G33/RES_summary!G$19</f>
        <v>2.3979236549312009</v>
      </c>
      <c r="H33" s="182">
        <f>RES_hhdet_emih!H33/RES_summary!H$19</f>
        <v>2.2639317554302925</v>
      </c>
      <c r="I33" s="182">
        <f>RES_hhdet_emih!I33/RES_summary!I$19</f>
        <v>2.2156236463725318</v>
      </c>
      <c r="J33" s="182">
        <f>RES_hhdet_emih!J33/RES_summary!J$19</f>
        <v>2.2381720319453513</v>
      </c>
      <c r="K33" s="182">
        <f>RES_hhdet_emih!K33/RES_summary!K$19</f>
        <v>2.2532244730262012</v>
      </c>
      <c r="L33" s="182">
        <f>RES_hhdet_emih!L33/RES_summary!L$19</f>
        <v>2.1691995707795546</v>
      </c>
      <c r="M33" s="182">
        <f>RES_hhdet_emih!M33/RES_summary!M$19</f>
        <v>2.1610493335033349</v>
      </c>
      <c r="N33" s="182">
        <f>RES_hhdet_emih!N33/RES_summary!N$19</f>
        <v>2.1338085281490673</v>
      </c>
      <c r="O33" s="182">
        <f>RES_hhdet_emih!O33/RES_summary!O$19</f>
        <v>2.1035909757388147</v>
      </c>
      <c r="P33" s="182">
        <f>RES_hhdet_emih!P33/RES_summary!P$19</f>
        <v>2.0613534989629954</v>
      </c>
      <c r="Q33" s="182">
        <f>RES_hhdet_emih!Q33/RES_summary!Q$19</f>
        <v>2.0393303993018632</v>
      </c>
    </row>
    <row r="34" spans="1:17" ht="12" customHeight="1" x14ac:dyDescent="0.3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3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3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3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3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3">
      <c r="A39" s="158" t="s">
        <v>62</v>
      </c>
      <c r="B39" s="178">
        <f>RES_hhdet_emih!B39/RES_summary!B$19</f>
        <v>1.7985320501791426</v>
      </c>
      <c r="C39" s="178">
        <f>RES_hhdet_emih!C39/RES_summary!C$19</f>
        <v>1.6383195743431853</v>
      </c>
      <c r="D39" s="178">
        <f>RES_hhdet_emih!D39/RES_summary!D$19</f>
        <v>1.5502058261049105</v>
      </c>
      <c r="E39" s="178">
        <f>RES_hhdet_emih!E39/RES_summary!E$19</f>
        <v>1.6722583205086565</v>
      </c>
      <c r="F39" s="178">
        <f>RES_hhdet_emih!F39/RES_summary!F$19</f>
        <v>1.6823247626828131</v>
      </c>
      <c r="G39" s="178">
        <f>RES_hhdet_emih!G39/RES_summary!G$19</f>
        <v>1.630152161759276</v>
      </c>
      <c r="H39" s="178">
        <f>RES_hhdet_emih!H39/RES_summary!H$19</f>
        <v>1.3373040444658377</v>
      </c>
      <c r="I39" s="178">
        <f>RES_hhdet_emih!I39/RES_summary!I$19</f>
        <v>1.1944028702550438</v>
      </c>
      <c r="J39" s="178">
        <f>RES_hhdet_emih!J39/RES_summary!J$19</f>
        <v>1.294826202065213</v>
      </c>
      <c r="K39" s="178">
        <f>RES_hhdet_emih!K39/RES_summary!K$19</f>
        <v>1.2290634253186812</v>
      </c>
      <c r="L39" s="178">
        <f>RES_hhdet_emih!L39/RES_summary!L$19</f>
        <v>1.4153005417883753</v>
      </c>
      <c r="M39" s="178">
        <f>RES_hhdet_emih!M39/RES_summary!M$19</f>
        <v>1.273950515079515</v>
      </c>
      <c r="N39" s="178">
        <f>RES_hhdet_emih!N39/RES_summary!N$19</f>
        <v>1.2454015197871984</v>
      </c>
      <c r="O39" s="178">
        <f>RES_hhdet_emih!O39/RES_summary!O$19</f>
        <v>1.2081207644327532</v>
      </c>
      <c r="P39" s="178">
        <f>RES_hhdet_emih!P39/RES_summary!P$19</f>
        <v>1.1102255761886111</v>
      </c>
      <c r="Q39" s="178">
        <f>RES_hhdet_emih!Q39/RES_summary!Q$19</f>
        <v>1.0662012542494057</v>
      </c>
    </row>
    <row r="40" spans="1:17" ht="12" customHeight="1" x14ac:dyDescent="0.3">
      <c r="A40" s="23" t="s">
        <v>57</v>
      </c>
      <c r="B40" s="177">
        <f>RES_hhdet_emih!B40/RES_summary!B$19</f>
        <v>4.3602216402567064</v>
      </c>
      <c r="C40" s="177">
        <f>RES_hhdet_emih!C40/RES_summary!C$19</f>
        <v>4.3351216992967414</v>
      </c>
      <c r="D40" s="177">
        <f>RES_hhdet_emih!D40/RES_summary!D$19</f>
        <v>4.4172250516645546</v>
      </c>
      <c r="E40" s="177">
        <f>RES_hhdet_emih!E40/RES_summary!E$19</f>
        <v>4.5979580600181471</v>
      </c>
      <c r="F40" s="177">
        <f>RES_hhdet_emih!F40/RES_summary!F$19</f>
        <v>4.5950912696803492</v>
      </c>
      <c r="G40" s="177">
        <f>RES_hhdet_emih!G40/RES_summary!G$19</f>
        <v>4.7307371889192185</v>
      </c>
      <c r="H40" s="177">
        <f>RES_hhdet_emih!H40/RES_summary!H$19</f>
        <v>4.5867755142836755</v>
      </c>
      <c r="I40" s="177">
        <f>RES_hhdet_emih!I40/RES_summary!I$19</f>
        <v>4.5601821290575426</v>
      </c>
      <c r="J40" s="177">
        <f>RES_hhdet_emih!J40/RES_summary!J$19</f>
        <v>4.3774540095613945</v>
      </c>
      <c r="K40" s="177">
        <f>RES_hhdet_emih!K40/RES_summary!K$19</f>
        <v>4.213294575301112</v>
      </c>
      <c r="L40" s="177">
        <f>RES_hhdet_emih!L40/RES_summary!L$19</f>
        <v>4.6508122219278318</v>
      </c>
      <c r="M40" s="177">
        <f>RES_hhdet_emih!M40/RES_summary!M$19</f>
        <v>4.4884715363716063</v>
      </c>
      <c r="N40" s="177">
        <f>RES_hhdet_emih!N40/RES_summary!N$19</f>
        <v>4.3395574440827396</v>
      </c>
      <c r="O40" s="177">
        <f>RES_hhdet_emih!O40/RES_summary!O$19</f>
        <v>4.1987765313203678</v>
      </c>
      <c r="P40" s="177">
        <f>RES_hhdet_emih!P40/RES_summary!P$19</f>
        <v>4.0609872306068242</v>
      </c>
      <c r="Q40" s="177">
        <f>RES_hhdet_emih!Q40/RES_summary!Q$19</f>
        <v>4.0592152731860338</v>
      </c>
    </row>
    <row r="41" spans="1:17" ht="12" customHeight="1" x14ac:dyDescent="0.3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84">
        <f>RES_hhdet_emih!B43/RES_summary!B$19</f>
        <v>44.134045747734376</v>
      </c>
      <c r="C43" s="184">
        <f>RES_hhdet_emih!C43/RES_summary!C$19</f>
        <v>48.026165339801928</v>
      </c>
      <c r="D43" s="184">
        <f>RES_hhdet_emih!D43/RES_summary!D$19</f>
        <v>44.63886631318077</v>
      </c>
      <c r="E43" s="184">
        <f>RES_hhdet_emih!E43/RES_summary!E$19</f>
        <v>46.489768114900528</v>
      </c>
      <c r="F43" s="184">
        <f>RES_hhdet_emih!F43/RES_summary!F$19</f>
        <v>45.424227281506269</v>
      </c>
      <c r="G43" s="184">
        <f>RES_hhdet_emih!G43/RES_summary!G$19</f>
        <v>45.024112153278061</v>
      </c>
      <c r="H43" s="184">
        <f>RES_hhdet_emih!H43/RES_summary!H$19</f>
        <v>44.750931667382979</v>
      </c>
      <c r="I43" s="184">
        <f>RES_hhdet_emih!I43/RES_summary!I$19</f>
        <v>36.331659517873973</v>
      </c>
      <c r="J43" s="184">
        <f>RES_hhdet_emih!J43/RES_summary!J$19</f>
        <v>42.835208979224589</v>
      </c>
      <c r="K43" s="184">
        <f>RES_hhdet_emih!K43/RES_summary!K$19</f>
        <v>39.434880287902359</v>
      </c>
      <c r="L43" s="184">
        <f>RES_hhdet_emih!L43/RES_summary!L$19</f>
        <v>39.823851008488667</v>
      </c>
      <c r="M43" s="184">
        <f>RES_hhdet_emih!M43/RES_summary!M$19</f>
        <v>34.944916860127265</v>
      </c>
      <c r="N43" s="184">
        <f>RES_hhdet_emih!N43/RES_summary!N$19</f>
        <v>35.852607633074392</v>
      </c>
      <c r="O43" s="184">
        <f>RES_hhdet_emih!O43/RES_summary!O$19</f>
        <v>36.624943070730964</v>
      </c>
      <c r="P43" s="184">
        <f>RES_hhdet_emih!P43/RES_summary!P$19</f>
        <v>31.205969349090605</v>
      </c>
      <c r="Q43" s="184">
        <f>RES_hhdet_emih!Q43/RES_summary!Q$19</f>
        <v>32.054029331888437</v>
      </c>
    </row>
    <row r="44" spans="1:17" ht="12.9" customHeight="1" x14ac:dyDescent="0.3">
      <c r="A44" s="158" t="s">
        <v>65</v>
      </c>
      <c r="B44" s="178">
        <f>RES_hhdet_emih!B44/RES_summary!B$19</f>
        <v>37.782561574651538</v>
      </c>
      <c r="C44" s="178">
        <f>RES_hhdet_emih!C44/RES_summary!C$19</f>
        <v>41.491967039794055</v>
      </c>
      <c r="D44" s="178">
        <f>RES_hhdet_emih!D44/RES_summary!D$19</f>
        <v>38.305945493586535</v>
      </c>
      <c r="E44" s="178">
        <f>RES_hhdet_emih!E44/RES_summary!E$19</f>
        <v>40.074755475615945</v>
      </c>
      <c r="F44" s="178">
        <f>RES_hhdet_emih!F44/RES_summary!F$19</f>
        <v>38.912336939222534</v>
      </c>
      <c r="G44" s="178">
        <f>RES_hhdet_emih!G44/RES_summary!G$19</f>
        <v>38.528775946912909</v>
      </c>
      <c r="H44" s="178">
        <f>RES_hhdet_emih!H44/RES_summary!H$19</f>
        <v>38.226626256414974</v>
      </c>
      <c r="I44" s="178">
        <f>RES_hhdet_emih!I44/RES_summary!I$19</f>
        <v>30.426298384992855</v>
      </c>
      <c r="J44" s="178">
        <f>RES_hhdet_emih!J44/RES_summary!J$19</f>
        <v>36.250082752642946</v>
      </c>
      <c r="K44" s="178">
        <f>RES_hhdet_emih!K44/RES_summary!K$19</f>
        <v>33.134504976460079</v>
      </c>
      <c r="L44" s="178">
        <f>RES_hhdet_emih!L44/RES_summary!L$19</f>
        <v>33.625278530887662</v>
      </c>
      <c r="M44" s="178">
        <f>RES_hhdet_emih!M44/RES_summary!M$19</f>
        <v>28.725993217311949</v>
      </c>
      <c r="N44" s="178">
        <f>RES_hhdet_emih!N44/RES_summary!N$19</f>
        <v>29.596160570482617</v>
      </c>
      <c r="O44" s="178">
        <f>RES_hhdet_emih!O44/RES_summary!O$19</f>
        <v>30.197314649677121</v>
      </c>
      <c r="P44" s="178">
        <f>RES_hhdet_emih!P44/RES_summary!P$19</f>
        <v>24.818221156738339</v>
      </c>
      <c r="Q44" s="178">
        <f>RES_hhdet_emih!Q44/RES_summary!Q$19</f>
        <v>25.817131194621297</v>
      </c>
    </row>
    <row r="45" spans="1:17" ht="12" customHeight="1" x14ac:dyDescent="0.3">
      <c r="A45" s="23" t="s">
        <v>166</v>
      </c>
      <c r="B45" s="177">
        <f>RES_hhdet_emih!B45/RES_summary!B$19</f>
        <v>37.782561574651538</v>
      </c>
      <c r="C45" s="177">
        <f>RES_hhdet_emih!C45/RES_summary!C$19</f>
        <v>41.491967039794055</v>
      </c>
      <c r="D45" s="177">
        <f>RES_hhdet_emih!D45/RES_summary!D$19</f>
        <v>38.305945493586535</v>
      </c>
      <c r="E45" s="177">
        <f>RES_hhdet_emih!E45/RES_summary!E$19</f>
        <v>40.074755475615945</v>
      </c>
      <c r="F45" s="177">
        <f>RES_hhdet_emih!F45/RES_summary!F$19</f>
        <v>38.912336939222534</v>
      </c>
      <c r="G45" s="177">
        <f>RES_hhdet_emih!G45/RES_summary!G$19</f>
        <v>38.528775946912909</v>
      </c>
      <c r="H45" s="177">
        <f>RES_hhdet_emih!H45/RES_summary!H$19</f>
        <v>38.226626256414974</v>
      </c>
      <c r="I45" s="177">
        <f>RES_hhdet_emih!I45/RES_summary!I$19</f>
        <v>30.426298384992855</v>
      </c>
      <c r="J45" s="177">
        <f>RES_hhdet_emih!J45/RES_summary!J$19</f>
        <v>36.250082752642946</v>
      </c>
      <c r="K45" s="177">
        <f>RES_hhdet_emih!K45/RES_summary!K$19</f>
        <v>33.134504976460079</v>
      </c>
      <c r="L45" s="177">
        <f>RES_hhdet_emih!L45/RES_summary!L$19</f>
        <v>33.625278530887662</v>
      </c>
      <c r="M45" s="177">
        <f>RES_hhdet_emih!M45/RES_summary!M$19</f>
        <v>28.725993217311949</v>
      </c>
      <c r="N45" s="177">
        <f>RES_hhdet_emih!N45/RES_summary!N$19</f>
        <v>29.596160570482617</v>
      </c>
      <c r="O45" s="177">
        <f>RES_hhdet_emih!O45/RES_summary!O$19</f>
        <v>30.197314649677121</v>
      </c>
      <c r="P45" s="177">
        <f>RES_hhdet_emih!P45/RES_summary!P$19</f>
        <v>24.818221156738339</v>
      </c>
      <c r="Q45" s="177">
        <f>RES_hhdet_emih!Q45/RES_summary!Q$19</f>
        <v>25.817131194621297</v>
      </c>
    </row>
    <row r="46" spans="1:17" ht="12" customHeight="1" x14ac:dyDescent="0.3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" customHeight="1" x14ac:dyDescent="0.3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3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3">
      <c r="A49" s="158" t="s">
        <v>63</v>
      </c>
      <c r="B49" s="178">
        <f>RES_hhdet_emih!B49/RES_summary!B$19</f>
        <v>5.2935659108923643</v>
      </c>
      <c r="C49" s="178">
        <f>RES_hhdet_emih!C49/RES_summary!C$19</f>
        <v>5.525679952619039</v>
      </c>
      <c r="D49" s="178">
        <f>RES_hhdet_emih!D49/RES_summary!D$19</f>
        <v>5.4049222204675003</v>
      </c>
      <c r="E49" s="178">
        <f>RES_hhdet_emih!E49/RES_summary!E$19</f>
        <v>5.5419575496457929</v>
      </c>
      <c r="F49" s="178">
        <f>RES_hhdet_emih!F49/RES_summary!F$19</f>
        <v>5.5547942449192096</v>
      </c>
      <c r="G49" s="178">
        <f>RES_hhdet_emih!G49/RES_summary!G$19</f>
        <v>5.5806169782864981</v>
      </c>
      <c r="H49" s="178">
        <f>RES_hhdet_emih!H49/RES_summary!H$19</f>
        <v>5.7158282186855907</v>
      </c>
      <c r="I49" s="178">
        <f>RES_hhdet_emih!I49/RES_summary!I$19</f>
        <v>5.2471456195368953</v>
      </c>
      <c r="J49" s="178">
        <f>RES_hhdet_emih!J49/RES_summary!J$19</f>
        <v>5.8188377568410887</v>
      </c>
      <c r="K49" s="178">
        <f>RES_hhdet_emih!K49/RES_summary!K$19</f>
        <v>5.6184540203093265</v>
      </c>
      <c r="L49" s="178">
        <f>RES_hhdet_emih!L49/RES_summary!L$19</f>
        <v>5.4732924276756796</v>
      </c>
      <c r="M49" s="178">
        <f>RES_hhdet_emih!M49/RES_summary!M$19</f>
        <v>5.5316532452037741</v>
      </c>
      <c r="N49" s="178">
        <f>RES_hhdet_emih!N49/RES_summary!N$19</f>
        <v>5.6171060387892702</v>
      </c>
      <c r="O49" s="178">
        <f>RES_hhdet_emih!O49/RES_summary!O$19</f>
        <v>5.716057133168702</v>
      </c>
      <c r="P49" s="178">
        <f>RES_hhdet_emih!P49/RES_summary!P$19</f>
        <v>5.7406999994245806</v>
      </c>
      <c r="Q49" s="178">
        <f>RES_hhdet_emih!Q49/RES_summary!Q$19</f>
        <v>5.6299791956799412</v>
      </c>
    </row>
    <row r="50" spans="1:17" ht="12" customHeight="1" x14ac:dyDescent="0.3">
      <c r="A50" s="167" t="s">
        <v>165</v>
      </c>
      <c r="B50" s="183">
        <f>RES_hhdet_emih!B50/RES_summary!B$19</f>
        <v>8.6052217423905422</v>
      </c>
      <c r="C50" s="183">
        <f>RES_hhdet_emih!C50/RES_summary!C$19</f>
        <v>8.6809010401638318</v>
      </c>
      <c r="D50" s="183">
        <f>RES_hhdet_emih!D50/RES_summary!D$19</f>
        <v>8.428624854072071</v>
      </c>
      <c r="E50" s="183">
        <f>RES_hhdet_emih!E50/RES_summary!E$19</f>
        <v>8.4772541938766182</v>
      </c>
      <c r="F50" s="183">
        <f>RES_hhdet_emih!F50/RES_summary!F$19</f>
        <v>8.3987427014327576</v>
      </c>
      <c r="G50" s="183">
        <f>RES_hhdet_emih!G50/RES_summary!G$19</f>
        <v>8.3040936604177613</v>
      </c>
      <c r="H50" s="183">
        <f>RES_hhdet_emih!H50/RES_summary!H$19</f>
        <v>8.1998005369938909</v>
      </c>
      <c r="I50" s="183">
        <f>RES_hhdet_emih!I50/RES_summary!I$19</f>
        <v>8.0551548833276154</v>
      </c>
      <c r="J50" s="183">
        <f>RES_hhdet_emih!J50/RES_summary!J$19</f>
        <v>8.0231322655804309</v>
      </c>
      <c r="K50" s="183">
        <f>RES_hhdet_emih!K50/RES_summary!K$19</f>
        <v>7.9599761689117816</v>
      </c>
      <c r="L50" s="183">
        <f>RES_hhdet_emih!L50/RES_summary!L$19</f>
        <v>7.7688982113636831</v>
      </c>
      <c r="M50" s="183">
        <f>RES_hhdet_emih!M50/RES_summary!M$19</f>
        <v>7.712012205580451</v>
      </c>
      <c r="N50" s="183">
        <f>RES_hhdet_emih!N50/RES_summary!N$19</f>
        <v>7.697889078843339</v>
      </c>
      <c r="O50" s="183">
        <f>RES_hhdet_emih!O50/RES_summary!O$19</f>
        <v>7.6710224851985469</v>
      </c>
      <c r="P50" s="183">
        <f>RES_hhdet_emih!P50/RES_summary!P$19</f>
        <v>7.5456503431593509</v>
      </c>
      <c r="Q50" s="183">
        <f>RES_hhdet_emih!Q50/RES_summary!Q$19</f>
        <v>7.3900543222020296</v>
      </c>
    </row>
    <row r="51" spans="1:17" ht="12" customHeight="1" x14ac:dyDescent="0.3">
      <c r="A51" s="167" t="s">
        <v>164</v>
      </c>
      <c r="B51" s="183">
        <f>RES_hhdet_emih!B51/RES_summary!B$19</f>
        <v>4.8303079858837563</v>
      </c>
      <c r="C51" s="183">
        <f>RES_hhdet_emih!C51/RES_summary!C$19</f>
        <v>4.9045068069301596</v>
      </c>
      <c r="D51" s="183">
        <f>RES_hhdet_emih!D51/RES_summary!D$19</f>
        <v>4.9006897804134288</v>
      </c>
      <c r="E51" s="183">
        <f>RES_hhdet_emih!E51/RES_summary!E$19</f>
        <v>5.0538840364187063</v>
      </c>
      <c r="F51" s="183">
        <f>RES_hhdet_emih!F51/RES_summary!F$19</f>
        <v>4.9490973490827432</v>
      </c>
      <c r="G51" s="183">
        <f>RES_hhdet_emih!G51/RES_summary!G$19</f>
        <v>4.992865251560489</v>
      </c>
      <c r="H51" s="183">
        <f>RES_hhdet_emih!H51/RES_summary!H$19</f>
        <v>4.9613455771635522</v>
      </c>
      <c r="I51" s="183">
        <f>RES_hhdet_emih!I51/RES_summary!I$19</f>
        <v>4.6467856766622209</v>
      </c>
      <c r="J51" s="183">
        <f>RES_hhdet_emih!J51/RES_summary!J$19</f>
        <v>4.6966028466103413</v>
      </c>
      <c r="K51" s="183">
        <f>RES_hhdet_emih!K51/RES_summary!K$19</f>
        <v>4.6498722972152162</v>
      </c>
      <c r="L51" s="183">
        <f>RES_hhdet_emih!L51/RES_summary!L$19</f>
        <v>4.6723874997758701</v>
      </c>
      <c r="M51" s="183">
        <f>RES_hhdet_emih!M51/RES_summary!M$19</f>
        <v>4.655033895685321</v>
      </c>
      <c r="N51" s="183">
        <f>RES_hhdet_emih!N51/RES_summary!N$19</f>
        <v>4.6677395254493854</v>
      </c>
      <c r="O51" s="183">
        <f>RES_hhdet_emih!O51/RES_summary!O$19</f>
        <v>4.7390407893589535</v>
      </c>
      <c r="P51" s="183">
        <f>RES_hhdet_emih!P51/RES_summary!P$19</f>
        <v>4.600435246753424</v>
      </c>
      <c r="Q51" s="183">
        <f>RES_hhdet_emih!Q51/RES_summary!Q$19</f>
        <v>4.4591466770046626</v>
      </c>
    </row>
    <row r="52" spans="1:17" ht="12" customHeight="1" x14ac:dyDescent="0.3">
      <c r="A52" s="166" t="s">
        <v>163</v>
      </c>
      <c r="B52" s="182">
        <f>RES_hhdet_emih!B52/RES_summary!B$19</f>
        <v>4.8303079858837563</v>
      </c>
      <c r="C52" s="182">
        <f>RES_hhdet_emih!C52/RES_summary!C$19</f>
        <v>4.9045068069301596</v>
      </c>
      <c r="D52" s="182">
        <f>RES_hhdet_emih!D52/RES_summary!D$19</f>
        <v>4.9006897804134288</v>
      </c>
      <c r="E52" s="182">
        <f>RES_hhdet_emih!E52/RES_summary!E$19</f>
        <v>5.0538840364187063</v>
      </c>
      <c r="F52" s="182">
        <f>RES_hhdet_emih!F52/RES_summary!F$19</f>
        <v>4.9490973490827432</v>
      </c>
      <c r="G52" s="182">
        <f>RES_hhdet_emih!G52/RES_summary!G$19</f>
        <v>4.992865251560489</v>
      </c>
      <c r="H52" s="182">
        <f>RES_hhdet_emih!H52/RES_summary!H$19</f>
        <v>4.9613455771635522</v>
      </c>
      <c r="I52" s="182">
        <f>RES_hhdet_emih!I52/RES_summary!I$19</f>
        <v>4.6467856766622209</v>
      </c>
      <c r="J52" s="182">
        <f>RES_hhdet_emih!J52/RES_summary!J$19</f>
        <v>4.6966028466103413</v>
      </c>
      <c r="K52" s="182">
        <f>RES_hhdet_emih!K52/RES_summary!K$19</f>
        <v>4.6498722972152162</v>
      </c>
      <c r="L52" s="182">
        <f>RES_hhdet_emih!L52/RES_summary!L$19</f>
        <v>4.6723874997758701</v>
      </c>
      <c r="M52" s="182">
        <f>RES_hhdet_emih!M52/RES_summary!M$19</f>
        <v>4.655033895685321</v>
      </c>
      <c r="N52" s="182">
        <f>RES_hhdet_emih!N52/RES_summary!N$19</f>
        <v>4.6677395254493854</v>
      </c>
      <c r="O52" s="182">
        <f>RES_hhdet_emih!O52/RES_summary!O$19</f>
        <v>4.7390407893589535</v>
      </c>
      <c r="P52" s="182">
        <f>RES_hhdet_emih!P52/RES_summary!P$19</f>
        <v>4.600435246753424</v>
      </c>
      <c r="Q52" s="182">
        <f>RES_hhdet_emih!Q52/RES_summary!Q$19</f>
        <v>4.4591466770046626</v>
      </c>
    </row>
    <row r="53" spans="1:17" ht="12" customHeight="1" x14ac:dyDescent="0.3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3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3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3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3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3">
      <c r="A58" s="158" t="s">
        <v>62</v>
      </c>
      <c r="B58" s="178">
        <f>RES_hhdet_emih!B58/RES_summary!B$19</f>
        <v>1.0579182621904728</v>
      </c>
      <c r="C58" s="178">
        <f>RES_hhdet_emih!C58/RES_summary!C$19</f>
        <v>1.0085183473888399</v>
      </c>
      <c r="D58" s="178">
        <f>RES_hhdet_emih!D58/RES_summary!D$19</f>
        <v>0.92799859912674321</v>
      </c>
      <c r="E58" s="178">
        <f>RES_hhdet_emih!E58/RES_summary!E$19</f>
        <v>0.87305508963878764</v>
      </c>
      <c r="F58" s="178">
        <f>RES_hhdet_emih!F58/RES_summary!F$19</f>
        <v>0.9570960973645245</v>
      </c>
      <c r="G58" s="178">
        <f>RES_hhdet_emih!G58/RES_summary!G$19</f>
        <v>0.91471922807866035</v>
      </c>
      <c r="H58" s="178">
        <f>RES_hhdet_emih!H58/RES_summary!H$19</f>
        <v>0.80847719228241832</v>
      </c>
      <c r="I58" s="178">
        <f>RES_hhdet_emih!I58/RES_summary!I$19</f>
        <v>0.65821551334422701</v>
      </c>
      <c r="J58" s="178">
        <f>RES_hhdet_emih!J58/RES_summary!J$19</f>
        <v>0.76628846974056053</v>
      </c>
      <c r="K58" s="178">
        <f>RES_hhdet_emih!K58/RES_summary!K$19</f>
        <v>0.68192129113295286</v>
      </c>
      <c r="L58" s="178">
        <f>RES_hhdet_emih!L58/RES_summary!L$19</f>
        <v>0.72528004992532213</v>
      </c>
      <c r="M58" s="178">
        <f>RES_hhdet_emih!M58/RES_summary!M$19</f>
        <v>0.68727039761153985</v>
      </c>
      <c r="N58" s="178">
        <f>RES_hhdet_emih!N58/RES_summary!N$19</f>
        <v>0.63934102380249946</v>
      </c>
      <c r="O58" s="178">
        <f>RES_hhdet_emih!O58/RES_summary!O$19</f>
        <v>0.71157128788514268</v>
      </c>
      <c r="P58" s="178">
        <f>RES_hhdet_emih!P58/RES_summary!P$19</f>
        <v>0.64704819292768068</v>
      </c>
      <c r="Q58" s="178">
        <f>RES_hhdet_emih!Q58/RES_summary!Q$19</f>
        <v>0.60691894158719728</v>
      </c>
    </row>
    <row r="59" spans="1:17" ht="12" customHeight="1" x14ac:dyDescent="0.3">
      <c r="A59" s="23" t="s">
        <v>57</v>
      </c>
      <c r="B59" s="177">
        <f>RES_hhdet_emih!B59/RES_summary!B$19</f>
        <v>4.0288251182485872</v>
      </c>
      <c r="C59" s="177">
        <f>RES_hhdet_emih!C59/RES_summary!C$19</f>
        <v>3.932838445038223</v>
      </c>
      <c r="D59" s="177">
        <f>RES_hhdet_emih!D59/RES_summary!D$19</f>
        <v>3.958086976062261</v>
      </c>
      <c r="E59" s="177">
        <f>RES_hhdet_emih!E59/RES_summary!E$19</f>
        <v>4.0155445164413051</v>
      </c>
      <c r="F59" s="177">
        <f>RES_hhdet_emih!F59/RES_summary!F$19</f>
        <v>3.9126107603542155</v>
      </c>
      <c r="G59" s="177">
        <f>RES_hhdet_emih!G59/RES_summary!G$19</f>
        <v>4.0867628845520949</v>
      </c>
      <c r="H59" s="177">
        <f>RES_hhdet_emih!H59/RES_summary!H$19</f>
        <v>3.8448188946033381</v>
      </c>
      <c r="I59" s="177">
        <f>RES_hhdet_emih!I59/RES_summary!I$19</f>
        <v>4.0245974154285253</v>
      </c>
      <c r="J59" s="177">
        <f>RES_hhdet_emih!J59/RES_summary!J$19</f>
        <v>3.8065521248622574</v>
      </c>
      <c r="K59" s="177">
        <f>RES_hhdet_emih!K59/RES_summary!K$19</f>
        <v>3.7886712995314618</v>
      </c>
      <c r="L59" s="177">
        <f>RES_hhdet_emih!L59/RES_summary!L$19</f>
        <v>3.7798594978652593</v>
      </c>
      <c r="M59" s="177">
        <f>RES_hhdet_emih!M59/RES_summary!M$19</f>
        <v>3.711962595520816</v>
      </c>
      <c r="N59" s="177">
        <f>RES_hhdet_emih!N59/RES_summary!N$19</f>
        <v>3.6064983220684308</v>
      </c>
      <c r="O59" s="177">
        <f>RES_hhdet_emih!O59/RES_summary!O$19</f>
        <v>3.5084529738880921</v>
      </c>
      <c r="P59" s="177">
        <f>RES_hhdet_emih!P59/RES_summary!P$19</f>
        <v>3.5024744489818347</v>
      </c>
      <c r="Q59" s="177">
        <f>RES_hhdet_emih!Q59/RES_summary!Q$19</f>
        <v>3.477716676373757</v>
      </c>
    </row>
    <row r="60" spans="1:17" ht="12" customHeight="1" x14ac:dyDescent="0.3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84">
        <f>RES_hhdet_emih!B62/RES_summary!B$19</f>
        <v>35.703206509695185</v>
      </c>
      <c r="C62" s="184">
        <f>RES_hhdet_emih!C62/RES_summary!C$19</f>
        <v>36.923899077387375</v>
      </c>
      <c r="D62" s="184">
        <f>RES_hhdet_emih!D62/RES_summary!D$19</f>
        <v>35.7428784799637</v>
      </c>
      <c r="E62" s="184">
        <f>RES_hhdet_emih!E62/RES_summary!E$19</f>
        <v>36.03934149098292</v>
      </c>
      <c r="F62" s="184">
        <f>RES_hhdet_emih!F62/RES_summary!F$19</f>
        <v>35.845664830042459</v>
      </c>
      <c r="G62" s="184">
        <f>RES_hhdet_emih!G62/RES_summary!G$19</f>
        <v>34.880406465616915</v>
      </c>
      <c r="H62" s="184">
        <f>RES_hhdet_emih!H62/RES_summary!H$19</f>
        <v>33.576980591724265</v>
      </c>
      <c r="I62" s="184">
        <f>RES_hhdet_emih!I62/RES_summary!I$19</f>
        <v>31.254186900639141</v>
      </c>
      <c r="J62" s="184">
        <f>RES_hhdet_emih!J62/RES_summary!J$19</f>
        <v>31.619924856529988</v>
      </c>
      <c r="K62" s="184">
        <f>RES_hhdet_emih!K62/RES_summary!K$19</f>
        <v>30.937853679261611</v>
      </c>
      <c r="L62" s="184">
        <f>RES_hhdet_emih!L62/RES_summary!L$19</f>
        <v>33.677557675715228</v>
      </c>
      <c r="M62" s="184">
        <f>RES_hhdet_emih!M62/RES_summary!M$19</f>
        <v>28.290902159380749</v>
      </c>
      <c r="N62" s="184">
        <f>RES_hhdet_emih!N62/RES_summary!N$19</f>
        <v>29.672114275715206</v>
      </c>
      <c r="O62" s="184">
        <f>RES_hhdet_emih!O62/RES_summary!O$19</f>
        <v>30.297983697519626</v>
      </c>
      <c r="P62" s="184">
        <f>RES_hhdet_emih!P62/RES_summary!P$19</f>
        <v>25.06465434581219</v>
      </c>
      <c r="Q62" s="184">
        <f>RES_hhdet_emih!Q62/RES_summary!Q$19</f>
        <v>26.44799992596408</v>
      </c>
    </row>
    <row r="63" spans="1:17" ht="12.9" customHeight="1" x14ac:dyDescent="0.3">
      <c r="A63" s="158" t="s">
        <v>65</v>
      </c>
      <c r="B63" s="178">
        <f>RES_hhdet_emih!B63/RES_summary!B$19</f>
        <v>27.762709145421759</v>
      </c>
      <c r="C63" s="178">
        <f>RES_hhdet_emih!C63/RES_summary!C$19</f>
        <v>29.00233536322532</v>
      </c>
      <c r="D63" s="178">
        <f>RES_hhdet_emih!D63/RES_summary!D$19</f>
        <v>27.752528462183619</v>
      </c>
      <c r="E63" s="178">
        <f>RES_hhdet_emih!E63/RES_summary!E$19</f>
        <v>28.101271091163973</v>
      </c>
      <c r="F63" s="178">
        <f>RES_hhdet_emih!F63/RES_summary!F$19</f>
        <v>27.86485983946244</v>
      </c>
      <c r="G63" s="178">
        <f>RES_hhdet_emih!G63/RES_summary!G$19</f>
        <v>26.95295506896155</v>
      </c>
      <c r="H63" s="178">
        <f>RES_hhdet_emih!H63/RES_summary!H$19</f>
        <v>25.72506694655814</v>
      </c>
      <c r="I63" s="178">
        <f>RES_hhdet_emih!I63/RES_summary!I$19</f>
        <v>23.306007837040898</v>
      </c>
      <c r="J63" s="178">
        <f>RES_hhdet_emih!J63/RES_summary!J$19</f>
        <v>23.947120666773586</v>
      </c>
      <c r="K63" s="178">
        <f>RES_hhdet_emih!K63/RES_summary!K$19</f>
        <v>23.231014898553589</v>
      </c>
      <c r="L63" s="178">
        <f>RES_hhdet_emih!L63/RES_summary!L$19</f>
        <v>25.802589744183038</v>
      </c>
      <c r="M63" s="178">
        <f>RES_hhdet_emih!M63/RES_summary!M$19</f>
        <v>20.486311501443815</v>
      </c>
      <c r="N63" s="178">
        <f>RES_hhdet_emih!N63/RES_summary!N$19</f>
        <v>21.892843824486345</v>
      </c>
      <c r="O63" s="178">
        <f>RES_hhdet_emih!O63/RES_summary!O$19</f>
        <v>22.535578263745027</v>
      </c>
      <c r="P63" s="178">
        <f>RES_hhdet_emih!P63/RES_summary!P$19</f>
        <v>17.464392095863207</v>
      </c>
      <c r="Q63" s="178">
        <f>RES_hhdet_emih!Q63/RES_summary!Q$19</f>
        <v>18.890309426576415</v>
      </c>
    </row>
    <row r="64" spans="1:17" ht="12" customHeight="1" x14ac:dyDescent="0.3">
      <c r="A64" s="23" t="s">
        <v>161</v>
      </c>
      <c r="B64" s="177">
        <f>RES_hhdet_emih!B64/RES_summary!B$19</f>
        <v>27.762709145421759</v>
      </c>
      <c r="C64" s="177">
        <f>RES_hhdet_emih!C64/RES_summary!C$19</f>
        <v>29.00233536322532</v>
      </c>
      <c r="D64" s="177">
        <f>RES_hhdet_emih!D64/RES_summary!D$19</f>
        <v>27.752528462183619</v>
      </c>
      <c r="E64" s="177">
        <f>RES_hhdet_emih!E64/RES_summary!E$19</f>
        <v>28.101271091163973</v>
      </c>
      <c r="F64" s="177">
        <f>RES_hhdet_emih!F64/RES_summary!F$19</f>
        <v>27.86485983946244</v>
      </c>
      <c r="G64" s="177">
        <f>RES_hhdet_emih!G64/RES_summary!G$19</f>
        <v>26.95295506896155</v>
      </c>
      <c r="H64" s="177">
        <f>RES_hhdet_emih!H64/RES_summary!H$19</f>
        <v>25.72506694655814</v>
      </c>
      <c r="I64" s="177">
        <f>RES_hhdet_emih!I64/RES_summary!I$19</f>
        <v>23.306007837040898</v>
      </c>
      <c r="J64" s="177">
        <f>RES_hhdet_emih!J64/RES_summary!J$19</f>
        <v>23.947120666773586</v>
      </c>
      <c r="K64" s="177">
        <f>RES_hhdet_emih!K64/RES_summary!K$19</f>
        <v>23.231014898553589</v>
      </c>
      <c r="L64" s="177">
        <f>RES_hhdet_emih!L64/RES_summary!L$19</f>
        <v>25.802589744183038</v>
      </c>
      <c r="M64" s="177">
        <f>RES_hhdet_emih!M64/RES_summary!M$19</f>
        <v>20.486311501443815</v>
      </c>
      <c r="N64" s="177">
        <f>RES_hhdet_emih!N64/RES_summary!N$19</f>
        <v>21.892843824486345</v>
      </c>
      <c r="O64" s="177">
        <f>RES_hhdet_emih!O64/RES_summary!O$19</f>
        <v>22.535578263745027</v>
      </c>
      <c r="P64" s="177">
        <f>RES_hhdet_emih!P64/RES_summary!P$19</f>
        <v>17.464392095863207</v>
      </c>
      <c r="Q64" s="177">
        <f>RES_hhdet_emih!Q64/RES_summary!Q$19</f>
        <v>18.890309426576415</v>
      </c>
    </row>
    <row r="65" spans="1:17" ht="12" customHeight="1" x14ac:dyDescent="0.3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" customHeight="1" x14ac:dyDescent="0.3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3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3">
      <c r="A68" s="158" t="s">
        <v>63</v>
      </c>
      <c r="B68" s="178">
        <f>RES_hhdet_emih!B68/RES_summary!B$19</f>
        <v>5.5550075066003703</v>
      </c>
      <c r="C68" s="178">
        <f>RES_hhdet_emih!C68/RES_summary!C$19</f>
        <v>5.5421682713586522</v>
      </c>
      <c r="D68" s="178">
        <f>RES_hhdet_emih!D68/RES_summary!D$19</f>
        <v>5.534930325351632</v>
      </c>
      <c r="E68" s="178">
        <f>RES_hhdet_emih!E68/RES_summary!E$19</f>
        <v>5.4712238727644937</v>
      </c>
      <c r="F68" s="178">
        <f>RES_hhdet_emih!F68/RES_summary!F$19</f>
        <v>5.4815936282210194</v>
      </c>
      <c r="G68" s="178">
        <f>RES_hhdet_emih!G68/RES_summary!G$19</f>
        <v>5.4003210105573594</v>
      </c>
      <c r="H68" s="178">
        <f>RES_hhdet_emih!H68/RES_summary!H$19</f>
        <v>5.3288027072800244</v>
      </c>
      <c r="I68" s="178">
        <f>RES_hhdet_emih!I68/RES_summary!I$19</f>
        <v>5.3706993830033394</v>
      </c>
      <c r="J68" s="178">
        <f>RES_hhdet_emih!J68/RES_summary!J$19</f>
        <v>5.1746393646275024</v>
      </c>
      <c r="K68" s="178">
        <f>RES_hhdet_emih!K68/RES_summary!K$19</f>
        <v>5.1756284721417591</v>
      </c>
      <c r="L68" s="178">
        <f>RES_hhdet_emih!L68/RES_summary!L$19</f>
        <v>5.281041487861204</v>
      </c>
      <c r="M68" s="178">
        <f>RES_hhdet_emih!M68/RES_summary!M$19</f>
        <v>5.2145343420603076</v>
      </c>
      <c r="N68" s="178">
        <f>RES_hhdet_emih!N68/RES_summary!N$19</f>
        <v>5.202341744504138</v>
      </c>
      <c r="O68" s="178">
        <f>RES_hhdet_emih!O68/RES_summary!O$19</f>
        <v>5.186067593604105</v>
      </c>
      <c r="P68" s="178">
        <f>RES_hhdet_emih!P68/RES_summary!P$19</f>
        <v>5.060947492764595</v>
      </c>
      <c r="Q68" s="178">
        <f>RES_hhdet_emih!Q68/RES_summary!Q$19</f>
        <v>5.000680817052066</v>
      </c>
    </row>
    <row r="69" spans="1:17" ht="12" customHeight="1" x14ac:dyDescent="0.3">
      <c r="A69" s="167" t="s">
        <v>160</v>
      </c>
      <c r="B69" s="183">
        <f>RES_hhdet_emih!B69/RES_summary!B$19</f>
        <v>6.3503806515323564</v>
      </c>
      <c r="C69" s="183">
        <f>RES_hhdet_emih!C69/RES_summary!C$19</f>
        <v>6.3265356116513631</v>
      </c>
      <c r="D69" s="183">
        <f>RES_hhdet_emih!D69/RES_summary!D$19</f>
        <v>6.2624763639929046</v>
      </c>
      <c r="E69" s="183">
        <f>RES_hhdet_emih!E69/RES_summary!E$19</f>
        <v>6.2182085655673944</v>
      </c>
      <c r="F69" s="183">
        <f>RES_hhdet_emih!F69/RES_summary!F$19</f>
        <v>6.1649353750834761</v>
      </c>
      <c r="G69" s="183">
        <f>RES_hhdet_emih!G69/RES_summary!G$19</f>
        <v>6.1125323725736029</v>
      </c>
      <c r="H69" s="183">
        <f>RES_hhdet_emih!H69/RES_summary!H$19</f>
        <v>6.0034779207373248</v>
      </c>
      <c r="I69" s="183">
        <f>RES_hhdet_emih!I69/RES_summary!I$19</f>
        <v>5.9231086728467863</v>
      </c>
      <c r="J69" s="183">
        <f>RES_hhdet_emih!J69/RES_summary!J$19</f>
        <v>5.845957409957407</v>
      </c>
      <c r="K69" s="183">
        <f>RES_hhdet_emih!K69/RES_summary!K$19</f>
        <v>5.7796486876988524</v>
      </c>
      <c r="L69" s="183">
        <f>RES_hhdet_emih!L69/RES_summary!L$19</f>
        <v>5.7706420988189846</v>
      </c>
      <c r="M69" s="183">
        <f>RES_hhdet_emih!M69/RES_summary!M$19</f>
        <v>5.6502397895650267</v>
      </c>
      <c r="N69" s="183">
        <f>RES_hhdet_emih!N69/RES_summary!N$19</f>
        <v>5.6636978353257446</v>
      </c>
      <c r="O69" s="183">
        <f>RES_hhdet_emih!O69/RES_summary!O$19</f>
        <v>5.6099175701755826</v>
      </c>
      <c r="P69" s="183">
        <f>RES_hhdet_emih!P69/RES_summary!P$19</f>
        <v>5.5209024114284961</v>
      </c>
      <c r="Q69" s="183">
        <f>RES_hhdet_emih!Q69/RES_summary!Q$19</f>
        <v>5.4432758126197305</v>
      </c>
    </row>
    <row r="70" spans="1:17" ht="12" customHeight="1" x14ac:dyDescent="0.3">
      <c r="A70" s="167" t="s">
        <v>159</v>
      </c>
      <c r="B70" s="183">
        <f>RES_hhdet_emih!B70/RES_summary!B$19</f>
        <v>4.0575743170728931</v>
      </c>
      <c r="C70" s="183">
        <f>RES_hhdet_emih!C70/RES_summary!C$19</f>
        <v>4.0192602603026781</v>
      </c>
      <c r="D70" s="183">
        <f>RES_hhdet_emih!D70/RES_summary!D$19</f>
        <v>3.9801572118896842</v>
      </c>
      <c r="E70" s="183">
        <f>RES_hhdet_emih!E70/RES_summary!E$19</f>
        <v>3.9546343019108479</v>
      </c>
      <c r="F70" s="183">
        <f>RES_hhdet_emih!F70/RES_summary!F$19</f>
        <v>3.9579456820851862</v>
      </c>
      <c r="G70" s="183">
        <f>RES_hhdet_emih!G70/RES_summary!G$19</f>
        <v>3.8896401950207036</v>
      </c>
      <c r="H70" s="183">
        <f>RES_hhdet_emih!H70/RES_summary!H$19</f>
        <v>3.6920681520819807</v>
      </c>
      <c r="I70" s="183">
        <f>RES_hhdet_emih!I70/RES_summary!I$19</f>
        <v>3.5092155636048101</v>
      </c>
      <c r="J70" s="183">
        <f>RES_hhdet_emih!J70/RES_summary!J$19</f>
        <v>3.5074901258187627</v>
      </c>
      <c r="K70" s="183">
        <f>RES_hhdet_emih!K70/RES_summary!K$19</f>
        <v>3.4621779906317229</v>
      </c>
      <c r="L70" s="183">
        <f>RES_hhdet_emih!L70/RES_summary!L$19</f>
        <v>3.4806658228662859</v>
      </c>
      <c r="M70" s="183">
        <f>RES_hhdet_emih!M70/RES_summary!M$19</f>
        <v>3.3390497373160182</v>
      </c>
      <c r="N70" s="183">
        <f>RES_hhdet_emih!N70/RES_summary!N$19</f>
        <v>3.4010758525211697</v>
      </c>
      <c r="O70" s="183">
        <f>RES_hhdet_emih!O70/RES_summary!O$19</f>
        <v>3.4426426928687914</v>
      </c>
      <c r="P70" s="183">
        <f>RES_hhdet_emih!P70/RES_summary!P$19</f>
        <v>3.3187836107358879</v>
      </c>
      <c r="Q70" s="183">
        <f>RES_hhdet_emih!Q70/RES_summary!Q$19</f>
        <v>3.26370295553013</v>
      </c>
    </row>
    <row r="71" spans="1:17" ht="12" customHeight="1" x14ac:dyDescent="0.3">
      <c r="A71" s="166" t="s">
        <v>109</v>
      </c>
      <c r="B71" s="182">
        <f>RES_hhdet_emih!B71/RES_summary!B$19</f>
        <v>4.0575743170728931</v>
      </c>
      <c r="C71" s="182">
        <f>RES_hhdet_emih!C71/RES_summary!C$19</f>
        <v>4.0192602603026781</v>
      </c>
      <c r="D71" s="182">
        <f>RES_hhdet_emih!D71/RES_summary!D$19</f>
        <v>3.9801572118896842</v>
      </c>
      <c r="E71" s="182">
        <f>RES_hhdet_emih!E71/RES_summary!E$19</f>
        <v>3.9546343019108479</v>
      </c>
      <c r="F71" s="182">
        <f>RES_hhdet_emih!F71/RES_summary!F$19</f>
        <v>3.9579456820851862</v>
      </c>
      <c r="G71" s="182">
        <f>RES_hhdet_emih!G71/RES_summary!G$19</f>
        <v>3.8896401950207036</v>
      </c>
      <c r="H71" s="182">
        <f>RES_hhdet_emih!H71/RES_summary!H$19</f>
        <v>3.6920681520819807</v>
      </c>
      <c r="I71" s="182">
        <f>RES_hhdet_emih!I71/RES_summary!I$19</f>
        <v>3.5092155636048101</v>
      </c>
      <c r="J71" s="182">
        <f>RES_hhdet_emih!J71/RES_summary!J$19</f>
        <v>3.5074901258187627</v>
      </c>
      <c r="K71" s="182">
        <f>RES_hhdet_emih!K71/RES_summary!K$19</f>
        <v>3.4621779906317229</v>
      </c>
      <c r="L71" s="182">
        <f>RES_hhdet_emih!L71/RES_summary!L$19</f>
        <v>3.4806658228662859</v>
      </c>
      <c r="M71" s="182">
        <f>RES_hhdet_emih!M71/RES_summary!M$19</f>
        <v>3.3390497373160182</v>
      </c>
      <c r="N71" s="182">
        <f>RES_hhdet_emih!N71/RES_summary!N$19</f>
        <v>3.4010758525211697</v>
      </c>
      <c r="O71" s="182">
        <f>RES_hhdet_emih!O71/RES_summary!O$19</f>
        <v>3.4426426928687914</v>
      </c>
      <c r="P71" s="182">
        <f>RES_hhdet_emih!P71/RES_summary!P$19</f>
        <v>3.3187836107358879</v>
      </c>
      <c r="Q71" s="182">
        <f>RES_hhdet_emih!Q71/RES_summary!Q$19</f>
        <v>3.26370295553013</v>
      </c>
    </row>
    <row r="72" spans="1:17" ht="12" customHeight="1" x14ac:dyDescent="0.3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3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3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3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3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3">
      <c r="A77" s="158" t="s">
        <v>62</v>
      </c>
      <c r="B77" s="178">
        <f>RES_hhdet_emih!B77/RES_summary!B$19</f>
        <v>2.3854898576730519</v>
      </c>
      <c r="C77" s="178">
        <f>RES_hhdet_emih!C77/RES_summary!C$19</f>
        <v>2.3793954428034074</v>
      </c>
      <c r="D77" s="178">
        <f>RES_hhdet_emih!D77/RES_summary!D$19</f>
        <v>2.4554196924284413</v>
      </c>
      <c r="E77" s="178">
        <f>RES_hhdet_emih!E77/RES_summary!E$19</f>
        <v>2.4668465270544568</v>
      </c>
      <c r="F77" s="178">
        <f>RES_hhdet_emih!F77/RES_summary!F$19</f>
        <v>2.4992113623589978</v>
      </c>
      <c r="G77" s="178">
        <f>RES_hhdet_emih!G77/RES_summary!G$19</f>
        <v>2.5271303860979968</v>
      </c>
      <c r="H77" s="178">
        <f>RES_hhdet_emih!H77/RES_summary!H$19</f>
        <v>2.5231109378861007</v>
      </c>
      <c r="I77" s="178">
        <f>RES_hhdet_emih!I77/RES_summary!I$19</f>
        <v>2.5774796805949016</v>
      </c>
      <c r="J77" s="178">
        <f>RES_hhdet_emih!J77/RES_summary!J$19</f>
        <v>2.4981648251288999</v>
      </c>
      <c r="K77" s="178">
        <f>RES_hhdet_emih!K77/RES_summary!K$19</f>
        <v>2.5312103085662634</v>
      </c>
      <c r="L77" s="178">
        <f>RES_hhdet_emih!L77/RES_summary!L$19</f>
        <v>2.5939264436709872</v>
      </c>
      <c r="M77" s="178">
        <f>RES_hhdet_emih!M77/RES_summary!M$19</f>
        <v>2.5900563158766285</v>
      </c>
      <c r="N77" s="178">
        <f>RES_hhdet_emih!N77/RES_summary!N$19</f>
        <v>2.5769287067247233</v>
      </c>
      <c r="O77" s="178">
        <f>RES_hhdet_emih!O77/RES_summary!O$19</f>
        <v>2.5763378401704919</v>
      </c>
      <c r="P77" s="178">
        <f>RES_hhdet_emih!P77/RES_summary!P$19</f>
        <v>2.5393147571843908</v>
      </c>
      <c r="Q77" s="178">
        <f>RES_hhdet_emih!Q77/RES_summary!Q$19</f>
        <v>2.557009682335595</v>
      </c>
    </row>
    <row r="78" spans="1:17" ht="12" customHeight="1" x14ac:dyDescent="0.3">
      <c r="A78" s="23" t="s">
        <v>109</v>
      </c>
      <c r="B78" s="177">
        <f>RES_hhdet_emih!B78/RES_summary!B$19</f>
        <v>2.8889926461366406</v>
      </c>
      <c r="C78" s="177">
        <f>RES_hhdet_emih!C78/RES_summary!C$19</f>
        <v>2.8562076748368304</v>
      </c>
      <c r="D78" s="177">
        <f>RES_hhdet_emih!D78/RES_summary!D$19</f>
        <v>2.8889974926548319</v>
      </c>
      <c r="E78" s="177">
        <f>RES_hhdet_emih!E78/RES_summary!E$19</f>
        <v>2.894334820313996</v>
      </c>
      <c r="F78" s="177">
        <f>RES_hhdet_emih!F78/RES_summary!F$19</f>
        <v>2.9151710440676397</v>
      </c>
      <c r="G78" s="177">
        <f>RES_hhdet_emih!G78/RES_summary!G$19</f>
        <v>2.9100017035495198</v>
      </c>
      <c r="H78" s="177">
        <f>RES_hhdet_emih!H78/RES_summary!H$19</f>
        <v>2.8874511045838562</v>
      </c>
      <c r="I78" s="177">
        <f>RES_hhdet_emih!I78/RES_summary!I$19</f>
        <v>2.9044556957958934</v>
      </c>
      <c r="J78" s="177">
        <f>RES_hhdet_emih!J78/RES_summary!J$19</f>
        <v>2.801345818639092</v>
      </c>
      <c r="K78" s="177">
        <f>RES_hhdet_emih!K78/RES_summary!K$19</f>
        <v>2.8102431717165786</v>
      </c>
      <c r="L78" s="177">
        <f>RES_hhdet_emih!L78/RES_summary!L$19</f>
        <v>2.7899554935478581</v>
      </c>
      <c r="M78" s="177">
        <f>RES_hhdet_emih!M78/RES_summary!M$19</f>
        <v>2.7512092345992927</v>
      </c>
      <c r="N78" s="177">
        <f>RES_hhdet_emih!N78/RES_summary!N$19</f>
        <v>2.745281091439693</v>
      </c>
      <c r="O78" s="177">
        <f>RES_hhdet_emih!O78/RES_summary!O$19</f>
        <v>2.6928922751685747</v>
      </c>
      <c r="P78" s="177">
        <f>RES_hhdet_emih!P78/RES_summary!P$19</f>
        <v>2.6536244954446873</v>
      </c>
      <c r="Q78" s="177">
        <f>RES_hhdet_emih!Q78/RES_summary!Q$19</f>
        <v>2.6536384128053392</v>
      </c>
    </row>
    <row r="79" spans="1:17" ht="12" customHeight="1" x14ac:dyDescent="0.3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84">
        <f>RES_hhdet_emih!B81/RES_summary!B$19</f>
        <v>3.2824884695658079</v>
      </c>
      <c r="C81" s="184">
        <f>RES_hhdet_emih!C81/RES_summary!C$19</f>
        <v>3.2574024417160845</v>
      </c>
      <c r="D81" s="184">
        <f>RES_hhdet_emih!D81/RES_summary!D$19</f>
        <v>3.1503447986246935</v>
      </c>
      <c r="E81" s="184">
        <f>RES_hhdet_emih!E81/RES_summary!E$19</f>
        <v>3.1791384608409645</v>
      </c>
      <c r="F81" s="184">
        <f>RES_hhdet_emih!F81/RES_summary!F$19</f>
        <v>3.0636747342983561</v>
      </c>
      <c r="G81" s="184">
        <f>RES_hhdet_emih!G81/RES_summary!G$19</f>
        <v>2.9286458448228929</v>
      </c>
      <c r="H81" s="184">
        <f>RES_hhdet_emih!H81/RES_summary!H$19</f>
        <v>2.5275747175987076</v>
      </c>
      <c r="I81" s="184">
        <f>RES_hhdet_emih!I81/RES_summary!I$19</f>
        <v>2.2151382068756948</v>
      </c>
      <c r="J81" s="184">
        <f>RES_hhdet_emih!J81/RES_summary!J$19</f>
        <v>2.0671416568752408</v>
      </c>
      <c r="K81" s="184">
        <f>RES_hhdet_emih!K81/RES_summary!K$19</f>
        <v>1.9123836875368529</v>
      </c>
      <c r="L81" s="184">
        <f>RES_hhdet_emih!L81/RES_summary!L$19</f>
        <v>1.8787061401991487</v>
      </c>
      <c r="M81" s="184">
        <f>RES_hhdet_emih!M81/RES_summary!M$19</f>
        <v>1.6027527290724797</v>
      </c>
      <c r="N81" s="184">
        <f>RES_hhdet_emih!N81/RES_summary!N$19</f>
        <v>1.4911110838467103</v>
      </c>
      <c r="O81" s="184">
        <f>RES_hhdet_emih!O81/RES_summary!O$19</f>
        <v>1.4433323820387001</v>
      </c>
      <c r="P81" s="184">
        <f>RES_hhdet_emih!P81/RES_summary!P$19</f>
        <v>1.2968602067332065</v>
      </c>
      <c r="Q81" s="184">
        <f>RES_hhdet_emih!Q81/RES_summary!Q$19</f>
        <v>1.2628097684551698</v>
      </c>
    </row>
    <row r="82" spans="1:17" ht="12.9" customHeight="1" x14ac:dyDescent="0.3">
      <c r="A82" s="158" t="s">
        <v>65</v>
      </c>
      <c r="B82" s="178">
        <f>RES_hhdet_emih!B82/RES_summary!B$19</f>
        <v>0</v>
      </c>
      <c r="C82" s="178">
        <f>RES_hhdet_emih!C82/RES_summary!C$19</f>
        <v>1.0162423498448418E-2</v>
      </c>
      <c r="D82" s="178">
        <f>RES_hhdet_emih!D82/RES_summary!D$19</f>
        <v>9.6727221494419847E-3</v>
      </c>
      <c r="E82" s="178">
        <f>RES_hhdet_emih!E82/RES_summary!E$19</f>
        <v>9.3723111095111705E-3</v>
      </c>
      <c r="F82" s="178">
        <f>RES_hhdet_emih!F82/RES_summary!F$19</f>
        <v>9.1773736282923079E-3</v>
      </c>
      <c r="G82" s="178">
        <f>RES_hhdet_emih!G82/RES_summary!G$19</f>
        <v>8.751650429072404E-3</v>
      </c>
      <c r="H82" s="178">
        <f>RES_hhdet_emih!H82/RES_summary!H$19</f>
        <v>8.2270254400726248E-3</v>
      </c>
      <c r="I82" s="178">
        <f>RES_hhdet_emih!I82/RES_summary!I$19</f>
        <v>7.3151463593678027E-3</v>
      </c>
      <c r="J82" s="178">
        <f>RES_hhdet_emih!J82/RES_summary!J$19</f>
        <v>4.8451578855820895E-3</v>
      </c>
      <c r="K82" s="178">
        <f>RES_hhdet_emih!K82/RES_summary!K$19</f>
        <v>4.4860872040854297E-3</v>
      </c>
      <c r="L82" s="178">
        <f>RES_hhdet_emih!L82/RES_summary!L$19</f>
        <v>5.8850642675341821E-3</v>
      </c>
      <c r="M82" s="178">
        <f>RES_hhdet_emih!M82/RES_summary!M$19</f>
        <v>5.3570667493176042E-3</v>
      </c>
      <c r="N82" s="178">
        <f>RES_hhdet_emih!N82/RES_summary!N$19</f>
        <v>5.473467555429711E-3</v>
      </c>
      <c r="O82" s="178">
        <f>RES_hhdet_emih!O82/RES_summary!O$19</f>
        <v>6.8151584410714294E-3</v>
      </c>
      <c r="P82" s="178">
        <f>RES_hhdet_emih!P82/RES_summary!P$19</f>
        <v>6.2134267956407488E-3</v>
      </c>
      <c r="Q82" s="178">
        <f>RES_hhdet_emih!Q82/RES_summary!Q$19</f>
        <v>5.4914041779948602E-3</v>
      </c>
    </row>
    <row r="83" spans="1:17" ht="12" customHeight="1" x14ac:dyDescent="0.3">
      <c r="A83" s="23" t="s">
        <v>157</v>
      </c>
      <c r="B83" s="177">
        <f>RES_hhdet_emih!B83/RES_summary!B$19</f>
        <v>0</v>
      </c>
      <c r="C83" s="177">
        <f>RES_hhdet_emih!C83/RES_summary!C$19</f>
        <v>1.0162423498448418E-2</v>
      </c>
      <c r="D83" s="177">
        <f>RES_hhdet_emih!D83/RES_summary!D$19</f>
        <v>9.6727221494419847E-3</v>
      </c>
      <c r="E83" s="177">
        <f>RES_hhdet_emih!E83/RES_summary!E$19</f>
        <v>9.3723111095111705E-3</v>
      </c>
      <c r="F83" s="177">
        <f>RES_hhdet_emih!F83/RES_summary!F$19</f>
        <v>9.1773736282923079E-3</v>
      </c>
      <c r="G83" s="177">
        <f>RES_hhdet_emih!G83/RES_summary!G$19</f>
        <v>8.751650429072404E-3</v>
      </c>
      <c r="H83" s="177">
        <f>RES_hhdet_emih!H83/RES_summary!H$19</f>
        <v>8.2270254400726248E-3</v>
      </c>
      <c r="I83" s="177">
        <f>RES_hhdet_emih!I83/RES_summary!I$19</f>
        <v>7.3151463593678027E-3</v>
      </c>
      <c r="J83" s="177">
        <f>RES_hhdet_emih!J83/RES_summary!J$19</f>
        <v>4.8451578855820895E-3</v>
      </c>
      <c r="K83" s="177">
        <f>RES_hhdet_emih!K83/RES_summary!K$19</f>
        <v>4.4860872040854297E-3</v>
      </c>
      <c r="L83" s="177">
        <f>RES_hhdet_emih!L83/RES_summary!L$19</f>
        <v>5.8850642675341821E-3</v>
      </c>
      <c r="M83" s="177">
        <f>RES_hhdet_emih!M83/RES_summary!M$19</f>
        <v>5.3570667493176042E-3</v>
      </c>
      <c r="N83" s="177">
        <f>RES_hhdet_emih!N83/RES_summary!N$19</f>
        <v>5.473467555429711E-3</v>
      </c>
      <c r="O83" s="177">
        <f>RES_hhdet_emih!O83/RES_summary!O$19</f>
        <v>6.8151584410714294E-3</v>
      </c>
      <c r="P83" s="177">
        <f>RES_hhdet_emih!P83/RES_summary!P$19</f>
        <v>6.2134267956407488E-3</v>
      </c>
      <c r="Q83" s="177">
        <f>RES_hhdet_emih!Q83/RES_summary!Q$19</f>
        <v>5.4914041779948602E-3</v>
      </c>
    </row>
    <row r="84" spans="1:17" ht="12" customHeight="1" x14ac:dyDescent="0.3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" customHeight="1" x14ac:dyDescent="0.3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3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3">
      <c r="A87" s="158" t="s">
        <v>63</v>
      </c>
      <c r="B87" s="178">
        <f>RES_hhdet_emih!B87/RES_summary!B$19</f>
        <v>1.8217021058049783</v>
      </c>
      <c r="C87" s="178">
        <f>RES_hhdet_emih!C87/RES_summary!C$19</f>
        <v>1.8691543617062047</v>
      </c>
      <c r="D87" s="178">
        <f>RES_hhdet_emih!D87/RES_summary!D$19</f>
        <v>1.7804566286234176</v>
      </c>
      <c r="E87" s="178">
        <f>RES_hhdet_emih!E87/RES_summary!E$19</f>
        <v>1.6781854216443572</v>
      </c>
      <c r="F87" s="178">
        <f>RES_hhdet_emih!F87/RES_summary!F$19</f>
        <v>1.586497030897525</v>
      </c>
      <c r="G87" s="178">
        <f>RES_hhdet_emih!G87/RES_summary!G$19</f>
        <v>1.4760817540486693</v>
      </c>
      <c r="H87" s="178">
        <f>RES_hhdet_emih!H87/RES_summary!H$19</f>
        <v>1.2545385823976078</v>
      </c>
      <c r="I87" s="178">
        <f>RES_hhdet_emih!I87/RES_summary!I$19</f>
        <v>1.0574095212496259</v>
      </c>
      <c r="J87" s="178">
        <f>RES_hhdet_emih!J87/RES_summary!J$19</f>
        <v>0.93239844605141275</v>
      </c>
      <c r="K87" s="178">
        <f>RES_hhdet_emih!K87/RES_summary!K$19</f>
        <v>0.81554935147363206</v>
      </c>
      <c r="L87" s="178">
        <f>RES_hhdet_emih!L87/RES_summary!L$19</f>
        <v>0.75555437937130354</v>
      </c>
      <c r="M87" s="178">
        <f>RES_hhdet_emih!M87/RES_summary!M$19</f>
        <v>0.60370041252500251</v>
      </c>
      <c r="N87" s="178">
        <f>RES_hhdet_emih!N87/RES_summary!N$19</f>
        <v>0.52317256819157787</v>
      </c>
      <c r="O87" s="178">
        <f>RES_hhdet_emih!O87/RES_summary!O$19</f>
        <v>0.49043081209574763</v>
      </c>
      <c r="P87" s="178">
        <f>RES_hhdet_emih!P87/RES_summary!P$19</f>
        <v>0.41116828438327097</v>
      </c>
      <c r="Q87" s="178">
        <f>RES_hhdet_emih!Q87/RES_summary!Q$19</f>
        <v>0.38698680557634374</v>
      </c>
    </row>
    <row r="88" spans="1:17" ht="12" customHeight="1" x14ac:dyDescent="0.3">
      <c r="A88" s="167" t="s">
        <v>156</v>
      </c>
      <c r="B88" s="183">
        <f>RES_hhdet_emih!B88/RES_summary!B$19</f>
        <v>0</v>
      </c>
      <c r="C88" s="183">
        <f>RES_hhdet_emih!C88/RES_summary!C$19</f>
        <v>1.5019802527373161E-3</v>
      </c>
      <c r="D88" s="183">
        <f>RES_hhdet_emih!D88/RES_summary!D$19</f>
        <v>1.5415111424307985E-3</v>
      </c>
      <c r="E88" s="183">
        <f>RES_hhdet_emih!E88/RES_summary!E$19</f>
        <v>1.4280405379091829E-3</v>
      </c>
      <c r="F88" s="183">
        <f>RES_hhdet_emih!F88/RES_summary!F$19</f>
        <v>1.3533178105816829E-3</v>
      </c>
      <c r="G88" s="183">
        <f>RES_hhdet_emih!G88/RES_summary!G$19</f>
        <v>1.4825256569080134E-3</v>
      </c>
      <c r="H88" s="183">
        <f>RES_hhdet_emih!H88/RES_summary!H$19</f>
        <v>1.4326264990859516E-3</v>
      </c>
      <c r="I88" s="183">
        <f>RES_hhdet_emih!I88/RES_summary!I$19</f>
        <v>1.3419544406071938E-3</v>
      </c>
      <c r="J88" s="183">
        <f>RES_hhdet_emih!J88/RES_summary!J$19</f>
        <v>9.6094975259305093E-4</v>
      </c>
      <c r="K88" s="183">
        <f>RES_hhdet_emih!K88/RES_summary!K$19</f>
        <v>9.5162953438151067E-4</v>
      </c>
      <c r="L88" s="183">
        <f>RES_hhdet_emih!L88/RES_summary!L$19</f>
        <v>1.1121958579045903E-3</v>
      </c>
      <c r="M88" s="183">
        <f>RES_hhdet_emih!M88/RES_summary!M$19</f>
        <v>1.4210989911000748E-3</v>
      </c>
      <c r="N88" s="183">
        <f>RES_hhdet_emih!N88/RES_summary!N$19</f>
        <v>1.2118589881485208E-3</v>
      </c>
      <c r="O88" s="183">
        <f>RES_hhdet_emih!O88/RES_summary!O$19</f>
        <v>1.4648574838454019E-3</v>
      </c>
      <c r="P88" s="183">
        <f>RES_hhdet_emih!P88/RES_summary!P$19</f>
        <v>1.7259644256413969E-3</v>
      </c>
      <c r="Q88" s="183">
        <f>RES_hhdet_emih!Q88/RES_summary!Q$19</f>
        <v>1.4137809368964457E-3</v>
      </c>
    </row>
    <row r="89" spans="1:17" ht="12" customHeight="1" x14ac:dyDescent="0.3">
      <c r="A89" s="167" t="s">
        <v>155</v>
      </c>
      <c r="B89" s="183">
        <f>RES_hhdet_emih!B89/RES_summary!B$19</f>
        <v>0</v>
      </c>
      <c r="C89" s="183">
        <f>RES_hhdet_emih!C89/RES_summary!C$19</f>
        <v>3.8237376275716286E-4</v>
      </c>
      <c r="D89" s="183">
        <f>RES_hhdet_emih!D89/RES_summary!D$19</f>
        <v>4.6354272391628364E-4</v>
      </c>
      <c r="E89" s="183">
        <f>RES_hhdet_emih!E89/RES_summary!E$19</f>
        <v>4.8285698558524795E-4</v>
      </c>
      <c r="F89" s="183">
        <f>RES_hhdet_emih!F89/RES_summary!F$19</f>
        <v>5.5772011798121892E-4</v>
      </c>
      <c r="G89" s="183">
        <f>RES_hhdet_emih!G89/RES_summary!G$19</f>
        <v>6.1410229950527371E-4</v>
      </c>
      <c r="H89" s="183">
        <f>RES_hhdet_emih!H89/RES_summary!H$19</f>
        <v>4.9539213276186139E-4</v>
      </c>
      <c r="I89" s="183">
        <f>RES_hhdet_emih!I89/RES_summary!I$19</f>
        <v>3.8045111278321649E-4</v>
      </c>
      <c r="J89" s="183">
        <f>RES_hhdet_emih!J89/RES_summary!J$19</f>
        <v>2.967505005741677E-4</v>
      </c>
      <c r="K89" s="183">
        <f>RES_hhdet_emih!K89/RES_summary!K$19</f>
        <v>2.5875397534828117E-4</v>
      </c>
      <c r="L89" s="183">
        <f>RES_hhdet_emih!L89/RES_summary!L$19</f>
        <v>2.9732440071964742E-4</v>
      </c>
      <c r="M89" s="183">
        <f>RES_hhdet_emih!M89/RES_summary!M$19</f>
        <v>3.6981720503429639E-4</v>
      </c>
      <c r="N89" s="183">
        <f>RES_hhdet_emih!N89/RES_summary!N$19</f>
        <v>3.189689197092785E-4</v>
      </c>
      <c r="O89" s="183">
        <f>RES_hhdet_emih!O89/RES_summary!O$19</f>
        <v>3.5742897308719504E-4</v>
      </c>
      <c r="P89" s="183">
        <f>RES_hhdet_emih!P89/RES_summary!P$19</f>
        <v>4.1399622448918909E-4</v>
      </c>
      <c r="Q89" s="183">
        <f>RES_hhdet_emih!Q89/RES_summary!Q$19</f>
        <v>3.2497132004978834E-4</v>
      </c>
    </row>
    <row r="90" spans="1:17" ht="12" customHeight="1" x14ac:dyDescent="0.3">
      <c r="A90" s="166" t="s">
        <v>55</v>
      </c>
      <c r="B90" s="182">
        <f>RES_hhdet_emih!B90/RES_summary!B$19</f>
        <v>0</v>
      </c>
      <c r="C90" s="182">
        <f>RES_hhdet_emih!C90/RES_summary!C$19</f>
        <v>3.8237376275716286E-4</v>
      </c>
      <c r="D90" s="182">
        <f>RES_hhdet_emih!D90/RES_summary!D$19</f>
        <v>4.6354272391628364E-4</v>
      </c>
      <c r="E90" s="182">
        <f>RES_hhdet_emih!E90/RES_summary!E$19</f>
        <v>4.8285698558524795E-4</v>
      </c>
      <c r="F90" s="182">
        <f>RES_hhdet_emih!F90/RES_summary!F$19</f>
        <v>5.5772011798121892E-4</v>
      </c>
      <c r="G90" s="182">
        <f>RES_hhdet_emih!G90/RES_summary!G$19</f>
        <v>6.1410229950527371E-4</v>
      </c>
      <c r="H90" s="182">
        <f>RES_hhdet_emih!H90/RES_summary!H$19</f>
        <v>4.9539213276186139E-4</v>
      </c>
      <c r="I90" s="182">
        <f>RES_hhdet_emih!I90/RES_summary!I$19</f>
        <v>3.8045111278321649E-4</v>
      </c>
      <c r="J90" s="182">
        <f>RES_hhdet_emih!J90/RES_summary!J$19</f>
        <v>2.967505005741677E-4</v>
      </c>
      <c r="K90" s="182">
        <f>RES_hhdet_emih!K90/RES_summary!K$19</f>
        <v>2.5875397534828117E-4</v>
      </c>
      <c r="L90" s="182">
        <f>RES_hhdet_emih!L90/RES_summary!L$19</f>
        <v>2.9732440071964742E-4</v>
      </c>
      <c r="M90" s="182">
        <f>RES_hhdet_emih!M90/RES_summary!M$19</f>
        <v>3.6981720503429639E-4</v>
      </c>
      <c r="N90" s="182">
        <f>RES_hhdet_emih!N90/RES_summary!N$19</f>
        <v>3.189689197092785E-4</v>
      </c>
      <c r="O90" s="182">
        <f>RES_hhdet_emih!O90/RES_summary!O$19</f>
        <v>3.5742897308719504E-4</v>
      </c>
      <c r="P90" s="182">
        <f>RES_hhdet_emih!P90/RES_summary!P$19</f>
        <v>4.1399622448918909E-4</v>
      </c>
      <c r="Q90" s="182">
        <f>RES_hhdet_emih!Q90/RES_summary!Q$19</f>
        <v>3.2497132004978834E-4</v>
      </c>
    </row>
    <row r="91" spans="1:17" ht="12" customHeight="1" x14ac:dyDescent="0.3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3">
      <c r="A92" s="163" t="s">
        <v>144</v>
      </c>
      <c r="B92" s="180">
        <f>RES_hhdet_emih!B92/RES_summary!B$19</f>
        <v>6.1866186300909236</v>
      </c>
      <c r="C92" s="180">
        <f>RES_hhdet_emih!C92/RES_summary!C$19</f>
        <v>6.194150294193423</v>
      </c>
      <c r="D92" s="180">
        <f>RES_hhdet_emih!D92/RES_summary!D$19</f>
        <v>6.2103425662748126</v>
      </c>
      <c r="E92" s="180">
        <f>RES_hhdet_emih!E92/RES_summary!E$19</f>
        <v>6.2152638458666125</v>
      </c>
      <c r="F92" s="180">
        <f>RES_hhdet_emih!F92/RES_summary!F$19</f>
        <v>6.1479469529595949</v>
      </c>
      <c r="G92" s="180">
        <f>RES_hhdet_emih!G92/RES_summary!G$19</f>
        <v>6.2339777775971417</v>
      </c>
      <c r="H92" s="180">
        <f>RES_hhdet_emih!H92/RES_summary!H$19</f>
        <v>6.1745462223938965</v>
      </c>
      <c r="I92" s="180">
        <f>RES_hhdet_emih!I92/RES_summary!I$19</f>
        <v>6.2015740942223152</v>
      </c>
      <c r="J92" s="180">
        <f>RES_hhdet_emih!J92/RES_summary!J$19</f>
        <v>6.132552169771607</v>
      </c>
      <c r="K92" s="180">
        <f>RES_hhdet_emih!K92/RES_summary!K$19</f>
        <v>6.0803175150093027</v>
      </c>
      <c r="L92" s="180">
        <f>RES_hhdet_emih!L92/RES_summary!L$19</f>
        <v>6.119194201334972</v>
      </c>
      <c r="M92" s="180">
        <f>RES_hhdet_emih!M92/RES_summary!M$19</f>
        <v>6.0274822782359925</v>
      </c>
      <c r="N92" s="180">
        <f>RES_hhdet_emih!N92/RES_summary!N$19</f>
        <v>6.160850010133724</v>
      </c>
      <c r="O92" s="180">
        <f>RES_hhdet_emih!O92/RES_summary!O$19</f>
        <v>6.0953271402021985</v>
      </c>
      <c r="P92" s="180">
        <f>RES_hhdet_emih!P92/RES_summary!P$19</f>
        <v>5.9867665965063841</v>
      </c>
      <c r="Q92" s="180">
        <f>RES_hhdet_emih!Q92/RES_summary!Q$19</f>
        <v>5.9036700134083224</v>
      </c>
    </row>
    <row r="93" spans="1:17" ht="12" customHeight="1" x14ac:dyDescent="0.3">
      <c r="A93" s="161" t="s">
        <v>143</v>
      </c>
      <c r="B93" s="179">
        <f>RES_hhdet_emih!B93/RES_summary!B$19</f>
        <v>2.4013788369748781</v>
      </c>
      <c r="C93" s="179">
        <f>RES_hhdet_emih!C93/RES_summary!C$19</f>
        <v>2.419072324396323</v>
      </c>
      <c r="D93" s="179">
        <f>RES_hhdet_emih!D93/RES_summary!D$19</f>
        <v>2.4883704663949846</v>
      </c>
      <c r="E93" s="179">
        <f>RES_hhdet_emih!E93/RES_summary!E$19</f>
        <v>2.6249384367995132</v>
      </c>
      <c r="F93" s="179">
        <f>RES_hhdet_emih!F93/RES_summary!F$19</f>
        <v>2.5748662488864156</v>
      </c>
      <c r="G93" s="179">
        <f>RES_hhdet_emih!G93/RES_summary!G$19</f>
        <v>2.7501453858450429</v>
      </c>
      <c r="H93" s="179">
        <f>RES_hhdet_emih!H93/RES_summary!H$19</f>
        <v>2.8095807141239253</v>
      </c>
      <c r="I93" s="179">
        <f>RES_hhdet_emih!I93/RES_summary!I$19</f>
        <v>2.7405416037459065</v>
      </c>
      <c r="J93" s="179">
        <f>RES_hhdet_emih!J93/RES_summary!J$19</f>
        <v>2.7511927574153034</v>
      </c>
      <c r="K93" s="179">
        <f>RES_hhdet_emih!K93/RES_summary!K$19</f>
        <v>2.8708785836778348</v>
      </c>
      <c r="L93" s="179">
        <f>RES_hhdet_emih!L93/RES_summary!L$19</f>
        <v>2.9436462733259274</v>
      </c>
      <c r="M93" s="179">
        <f>RES_hhdet_emih!M93/RES_summary!M$19</f>
        <v>3.046280436314909</v>
      </c>
      <c r="N93" s="179">
        <f>RES_hhdet_emih!N93/RES_summary!N$19</f>
        <v>3.0844301120361481</v>
      </c>
      <c r="O93" s="179">
        <f>RES_hhdet_emih!O93/RES_summary!O$19</f>
        <v>2.9847582095576475</v>
      </c>
      <c r="P93" s="179">
        <f>RES_hhdet_emih!P93/RES_summary!P$19</f>
        <v>2.8255420611713609</v>
      </c>
      <c r="Q93" s="179">
        <f>RES_hhdet_emih!Q93/RES_summary!Q$19</f>
        <v>2.6329801943146447</v>
      </c>
    </row>
    <row r="94" spans="1:17" ht="12" customHeight="1" x14ac:dyDescent="0.3">
      <c r="A94" s="148" t="s">
        <v>57</v>
      </c>
      <c r="B94" s="177">
        <f>RES_hhdet_emih!B94/RES_summary!B$19</f>
        <v>2.4013788369748781</v>
      </c>
      <c r="C94" s="177">
        <f>RES_hhdet_emih!C94/RES_summary!C$19</f>
        <v>2.419072324396323</v>
      </c>
      <c r="D94" s="177">
        <f>RES_hhdet_emih!D94/RES_summary!D$19</f>
        <v>2.4883704663949846</v>
      </c>
      <c r="E94" s="177">
        <f>RES_hhdet_emih!E94/RES_summary!E$19</f>
        <v>2.6249384367995132</v>
      </c>
      <c r="F94" s="177">
        <f>RES_hhdet_emih!F94/RES_summary!F$19</f>
        <v>2.5748662488864156</v>
      </c>
      <c r="G94" s="177">
        <f>RES_hhdet_emih!G94/RES_summary!G$19</f>
        <v>2.7501453858450429</v>
      </c>
      <c r="H94" s="177">
        <f>RES_hhdet_emih!H94/RES_summary!H$19</f>
        <v>2.8095807141239253</v>
      </c>
      <c r="I94" s="177">
        <f>RES_hhdet_emih!I94/RES_summary!I$19</f>
        <v>2.7405416037459065</v>
      </c>
      <c r="J94" s="177">
        <f>RES_hhdet_emih!J94/RES_summary!J$19</f>
        <v>2.7511927574153034</v>
      </c>
      <c r="K94" s="177">
        <f>RES_hhdet_emih!K94/RES_summary!K$19</f>
        <v>2.8708785836778348</v>
      </c>
      <c r="L94" s="177">
        <f>RES_hhdet_emih!L94/RES_summary!L$19</f>
        <v>2.9436462733259274</v>
      </c>
      <c r="M94" s="177">
        <f>RES_hhdet_emih!M94/RES_summary!M$19</f>
        <v>3.046280436314909</v>
      </c>
      <c r="N94" s="177">
        <f>RES_hhdet_emih!N94/RES_summary!N$19</f>
        <v>3.0844301120361481</v>
      </c>
      <c r="O94" s="177">
        <f>RES_hhdet_emih!O94/RES_summary!O$19</f>
        <v>2.9847582095576475</v>
      </c>
      <c r="P94" s="177">
        <f>RES_hhdet_emih!P94/RES_summary!P$19</f>
        <v>2.8255420611713609</v>
      </c>
      <c r="Q94" s="177">
        <f>RES_hhdet_emih!Q94/RES_summary!Q$19</f>
        <v>2.6329801943146447</v>
      </c>
    </row>
    <row r="95" spans="1:17" ht="12" customHeight="1" x14ac:dyDescent="0.3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3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3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3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3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3">
      <c r="A100" s="158" t="s">
        <v>62</v>
      </c>
      <c r="B100" s="178">
        <f>RES_hhdet_emih!B100/RES_summary!B$19</f>
        <v>1.4607863637608296</v>
      </c>
      <c r="C100" s="178">
        <f>RES_hhdet_emih!C100/RES_summary!C$19</f>
        <v>1.3780856565114308</v>
      </c>
      <c r="D100" s="178">
        <f>RES_hhdet_emih!D100/RES_summary!D$19</f>
        <v>1.3602154478518342</v>
      </c>
      <c r="E100" s="178">
        <f>RES_hhdet_emih!E100/RES_summary!E$19</f>
        <v>1.4915807280870963</v>
      </c>
      <c r="F100" s="178">
        <f>RES_hhdet_emih!F100/RES_summary!F$19</f>
        <v>1.4680003297725392</v>
      </c>
      <c r="G100" s="178">
        <f>RES_hhdet_emih!G100/RES_summary!G$19</f>
        <v>1.4438124403451518</v>
      </c>
      <c r="H100" s="178">
        <f>RES_hhdet_emih!H100/RES_summary!H$19</f>
        <v>1.2648091097610268</v>
      </c>
      <c r="I100" s="178">
        <f>RES_hhdet_emih!I100/RES_summary!I$19</f>
        <v>1.1504135392667012</v>
      </c>
      <c r="J100" s="178">
        <f>RES_hhdet_emih!J100/RES_summary!J$19</f>
        <v>1.1298980529382459</v>
      </c>
      <c r="K100" s="178">
        <f>RES_hhdet_emih!K100/RES_summary!K$19</f>
        <v>1.0923482488591352</v>
      </c>
      <c r="L100" s="178">
        <f>RES_hhdet_emih!L100/RES_summary!L$19</f>
        <v>1.1172666965603109</v>
      </c>
      <c r="M100" s="178">
        <f>RES_hhdet_emih!M100/RES_summary!M$19</f>
        <v>0.9936952497981596</v>
      </c>
      <c r="N100" s="178">
        <f>RES_hhdet_emih!N100/RES_summary!N$19</f>
        <v>0.96246504809970279</v>
      </c>
      <c r="O100" s="178">
        <f>RES_hhdet_emih!O100/RES_summary!O$19</f>
        <v>0.94608641150188078</v>
      </c>
      <c r="P100" s="178">
        <f>RES_hhdet_emih!P100/RES_summary!P$19</f>
        <v>0.8794784955542948</v>
      </c>
      <c r="Q100" s="178">
        <f>RES_hhdet_emih!Q100/RES_summary!Q$19</f>
        <v>0.87033155870083112</v>
      </c>
    </row>
    <row r="101" spans="1:17" ht="12" customHeight="1" x14ac:dyDescent="0.3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3">
      <c r="A102" s="23" t="s">
        <v>57</v>
      </c>
      <c r="B102" s="177">
        <f>RES_hhdet_emih!B102/RES_summary!B$19</f>
        <v>4.9101058225223655</v>
      </c>
      <c r="C102" s="177">
        <f>RES_hhdet_emih!C102/RES_summary!C$19</f>
        <v>5.0363658566557987</v>
      </c>
      <c r="D102" s="177">
        <f>RES_hhdet_emih!D102/RES_summary!D$19</f>
        <v>4.997180386971575</v>
      </c>
      <c r="E102" s="177">
        <f>RES_hhdet_emih!E102/RES_summary!E$19</f>
        <v>5.2516991915896956</v>
      </c>
      <c r="F102" s="177">
        <f>RES_hhdet_emih!F102/RES_summary!F$19</f>
        <v>5.1694484124528843</v>
      </c>
      <c r="G102" s="177">
        <f>RES_hhdet_emih!G102/RES_summary!G$19</f>
        <v>5.3497512777190002</v>
      </c>
      <c r="H102" s="177">
        <f>RES_hhdet_emih!H102/RES_summary!H$19</f>
        <v>4.985141478145076</v>
      </c>
      <c r="I102" s="177">
        <f>RES_hhdet_emih!I102/RES_summary!I$19</f>
        <v>5.0239478264054886</v>
      </c>
      <c r="J102" s="177">
        <f>RES_hhdet_emih!J102/RES_summary!J$19</f>
        <v>4.551835498591795</v>
      </c>
      <c r="K102" s="177">
        <f>RES_hhdet_emih!K102/RES_summary!K$19</f>
        <v>4.5072441556866041</v>
      </c>
      <c r="L102" s="177">
        <f>RES_hhdet_emih!L102/RES_summary!L$19</f>
        <v>4.463643931106966</v>
      </c>
      <c r="M102" s="177">
        <f>RES_hhdet_emih!M102/RES_summary!M$19</f>
        <v>4.2372888454568036</v>
      </c>
      <c r="N102" s="177">
        <f>RES_hhdet_emih!N102/RES_summary!N$19</f>
        <v>4.1219509361289299</v>
      </c>
      <c r="O102" s="177">
        <f>RES_hhdet_emih!O102/RES_summary!O$19</f>
        <v>4.0385708308368056</v>
      </c>
      <c r="P102" s="177">
        <f>RES_hhdet_emih!P102/RES_summary!P$19</f>
        <v>3.8931271929367641</v>
      </c>
      <c r="Q102" s="177">
        <f>RES_hhdet_emih!Q102/RES_summary!Q$19</f>
        <v>3.8456618281997481</v>
      </c>
    </row>
    <row r="103" spans="1:17" ht="12" customHeight="1" x14ac:dyDescent="0.3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84">
        <f>RES_hhdet_emih!B105/RES_summary!B$19</f>
        <v>1.3143461766674691</v>
      </c>
      <c r="C105" s="184">
        <f>RES_hhdet_emih!C105/RES_summary!C$19</f>
        <v>1.2539429599023653</v>
      </c>
      <c r="D105" s="184">
        <f>RES_hhdet_emih!D105/RES_summary!D$19</f>
        <v>1.2528415973172544</v>
      </c>
      <c r="E105" s="184">
        <f>RES_hhdet_emih!E105/RES_summary!E$19</f>
        <v>1.2497703577796402</v>
      </c>
      <c r="F105" s="184">
        <f>RES_hhdet_emih!F105/RES_summary!F$19</f>
        <v>1.2068450126244494</v>
      </c>
      <c r="G105" s="184">
        <f>RES_hhdet_emih!G105/RES_summary!G$19</f>
        <v>1.7572642499495945</v>
      </c>
      <c r="H105" s="184">
        <f>RES_hhdet_emih!H105/RES_summary!H$19</f>
        <v>1.2441305986125768</v>
      </c>
      <c r="I105" s="184">
        <f>RES_hhdet_emih!I105/RES_summary!I$19</f>
        <v>1.4570542609601171</v>
      </c>
      <c r="J105" s="184">
        <f>RES_hhdet_emih!J105/RES_summary!J$19</f>
        <v>1.1548454472969727</v>
      </c>
      <c r="K105" s="184">
        <f>RES_hhdet_emih!K105/RES_summary!K$19</f>
        <v>1.2902708703706367</v>
      </c>
      <c r="L105" s="184">
        <f>RES_hhdet_emih!L105/RES_summary!L$19</f>
        <v>1.154634082002556</v>
      </c>
      <c r="M105" s="184">
        <f>RES_hhdet_emih!M105/RES_summary!M$19</f>
        <v>1.0331549955583814</v>
      </c>
      <c r="N105" s="184">
        <f>RES_hhdet_emih!N105/RES_summary!N$19</f>
        <v>0.96062562321067935</v>
      </c>
      <c r="O105" s="184">
        <f>RES_hhdet_emih!O105/RES_summary!O$19</f>
        <v>0.92004354416025691</v>
      </c>
      <c r="P105" s="184">
        <f>RES_hhdet_emih!P105/RES_summary!P$19</f>
        <v>0.75343353899736398</v>
      </c>
      <c r="Q105" s="184">
        <f>RES_hhdet_emih!Q105/RES_summary!Q$19</f>
        <v>0.8222428834909451</v>
      </c>
    </row>
    <row r="106" spans="1:17" ht="12.9" customHeight="1" x14ac:dyDescent="0.3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3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3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" customHeight="1" x14ac:dyDescent="0.3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3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3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3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3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3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3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3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3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3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3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3">
      <c r="A120" s="158" t="s">
        <v>62</v>
      </c>
      <c r="B120" s="178">
        <f>RES_hhdet_emih!B120/RES_summary!B$19</f>
        <v>1.3143461766674691</v>
      </c>
      <c r="C120" s="178">
        <f>RES_hhdet_emih!C120/RES_summary!C$19</f>
        <v>1.2539429599023653</v>
      </c>
      <c r="D120" s="178">
        <f>RES_hhdet_emih!D120/RES_summary!D$19</f>
        <v>1.2528415973172544</v>
      </c>
      <c r="E120" s="178">
        <f>RES_hhdet_emih!E120/RES_summary!E$19</f>
        <v>1.2497703577796402</v>
      </c>
      <c r="F120" s="178">
        <f>RES_hhdet_emih!F120/RES_summary!F$19</f>
        <v>1.2068450126244494</v>
      </c>
      <c r="G120" s="178">
        <f>RES_hhdet_emih!G120/RES_summary!G$19</f>
        <v>1.7572642499495945</v>
      </c>
      <c r="H120" s="178">
        <f>RES_hhdet_emih!H120/RES_summary!H$19</f>
        <v>1.2441305986125768</v>
      </c>
      <c r="I120" s="178">
        <f>RES_hhdet_emih!I120/RES_summary!I$19</f>
        <v>1.4570542609601171</v>
      </c>
      <c r="J120" s="178">
        <f>RES_hhdet_emih!J120/RES_summary!J$19</f>
        <v>1.1548454472969727</v>
      </c>
      <c r="K120" s="178">
        <f>RES_hhdet_emih!K120/RES_summary!K$19</f>
        <v>1.2902708703706367</v>
      </c>
      <c r="L120" s="178">
        <f>RES_hhdet_emih!L120/RES_summary!L$19</f>
        <v>1.154634082002556</v>
      </c>
      <c r="M120" s="178">
        <f>RES_hhdet_emih!M120/RES_summary!M$19</f>
        <v>1.0331549955583814</v>
      </c>
      <c r="N120" s="178">
        <f>RES_hhdet_emih!N120/RES_summary!N$19</f>
        <v>0.96062562321067935</v>
      </c>
      <c r="O120" s="178">
        <f>RES_hhdet_emih!O120/RES_summary!O$19</f>
        <v>0.92004354416025691</v>
      </c>
      <c r="P120" s="178">
        <f>RES_hhdet_emih!P120/RES_summary!P$19</f>
        <v>0.75343353899736398</v>
      </c>
      <c r="Q120" s="178">
        <f>RES_hhdet_emih!Q120/RES_summary!Q$19</f>
        <v>0.8222428834909451</v>
      </c>
    </row>
    <row r="121" spans="1:17" ht="12" customHeight="1" x14ac:dyDescent="0.3">
      <c r="A121" s="23" t="s">
        <v>57</v>
      </c>
      <c r="B121" s="177">
        <f>RES_hhdet_emih!B121/RES_summary!B$19</f>
        <v>4.442553645306047</v>
      </c>
      <c r="C121" s="177">
        <f>RES_hhdet_emih!C121/RES_summary!C$19</f>
        <v>4.3695859057465674</v>
      </c>
      <c r="D121" s="177">
        <f>RES_hhdet_emih!D121/RES_summary!D$19</f>
        <v>4.10797068188936</v>
      </c>
      <c r="E121" s="177">
        <f>RES_hhdet_emih!E121/RES_summary!E$19</f>
        <v>4.1289199364640492</v>
      </c>
      <c r="F121" s="177">
        <f>RES_hhdet_emih!F121/RES_summary!F$19</f>
        <v>3.9725346614863515</v>
      </c>
      <c r="G121" s="177">
        <f>RES_hhdet_emih!G121/RES_summary!G$19</f>
        <v>4.4571153014351195</v>
      </c>
      <c r="H121" s="177">
        <f>RES_hhdet_emih!H121/RES_summary!H$19</f>
        <v>3.3912883482834086</v>
      </c>
      <c r="I121" s="177">
        <f>RES_hhdet_emih!I121/RES_summary!I$19</f>
        <v>4.0033280062164005</v>
      </c>
      <c r="J121" s="177">
        <f>RES_hhdet_emih!J121/RES_summary!J$19</f>
        <v>3.1769851734530095</v>
      </c>
      <c r="K121" s="177">
        <f>RES_hhdet_emih!K121/RES_summary!K$19</f>
        <v>3.5812785935895426</v>
      </c>
      <c r="L121" s="177">
        <f>RES_hhdet_emih!L121/RES_summary!L$19</f>
        <v>3.3714347727954106</v>
      </c>
      <c r="M121" s="177">
        <f>RES_hhdet_emih!M121/RES_summary!M$19</f>
        <v>3.3779672005506987</v>
      </c>
      <c r="N121" s="177">
        <f>RES_hhdet_emih!N121/RES_summary!N$19</f>
        <v>3.3876456210989927</v>
      </c>
      <c r="O121" s="177">
        <f>RES_hhdet_emih!O121/RES_summary!O$19</f>
        <v>3.4035973007003855</v>
      </c>
      <c r="P121" s="177">
        <f>RES_hhdet_emih!P121/RES_summary!P$19</f>
        <v>3.5206856339817771</v>
      </c>
      <c r="Q121" s="177">
        <f>RES_hhdet_emih!Q121/RES_summary!Q$19</f>
        <v>3.4457092327518302</v>
      </c>
    </row>
    <row r="122" spans="1:17" ht="12" customHeight="1" x14ac:dyDescent="0.3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84">
        <f>RES_hhdet_emih!B124/RES_summary!B$19</f>
        <v>0.92206919903319462</v>
      </c>
      <c r="C124" s="184">
        <f>RES_hhdet_emih!C124/RES_summary!C$19</f>
        <v>0.91848793221006719</v>
      </c>
      <c r="D124" s="184">
        <f>RES_hhdet_emih!D124/RES_summary!D$19</f>
        <v>0.92808748831248855</v>
      </c>
      <c r="E124" s="184">
        <f>RES_hhdet_emih!E124/RES_summary!E$19</f>
        <v>0.98095129281517002</v>
      </c>
      <c r="F124" s="184">
        <f>RES_hhdet_emih!F124/RES_summary!F$19</f>
        <v>0.87738417362482846</v>
      </c>
      <c r="G124" s="184">
        <f>RES_hhdet_emih!G124/RES_summary!G$19</f>
        <v>1.0732416325355978</v>
      </c>
      <c r="H124" s="184">
        <f>RES_hhdet_emih!H124/RES_summary!H$19</f>
        <v>0.85052715336408691</v>
      </c>
      <c r="I124" s="184">
        <f>RES_hhdet_emih!I124/RES_summary!I$19</f>
        <v>0.85217146558997503</v>
      </c>
      <c r="J124" s="184">
        <f>RES_hhdet_emih!J124/RES_summary!J$19</f>
        <v>0.73509996885812101</v>
      </c>
      <c r="K124" s="184">
        <f>RES_hhdet_emih!K124/RES_summary!K$19</f>
        <v>0.7882721856041156</v>
      </c>
      <c r="L124" s="184">
        <f>RES_hhdet_emih!L124/RES_summary!L$19</f>
        <v>0.76329604676640928</v>
      </c>
      <c r="M124" s="184">
        <f>RES_hhdet_emih!M124/RES_summary!M$19</f>
        <v>0.73611742353067122</v>
      </c>
      <c r="N124" s="184">
        <f>RES_hhdet_emih!N124/RES_summary!N$19</f>
        <v>0.71157955964985553</v>
      </c>
      <c r="O124" s="184">
        <f>RES_hhdet_emih!O124/RES_summary!O$19</f>
        <v>0.72097536624800374</v>
      </c>
      <c r="P124" s="184">
        <f>RES_hhdet_emih!P124/RES_summary!P$19</f>
        <v>0.69528434778381309</v>
      </c>
      <c r="Q124" s="184">
        <f>RES_hhdet_emih!Q124/RES_summary!Q$19</f>
        <v>0.6808507649613349</v>
      </c>
    </row>
    <row r="125" spans="1:17" ht="12.9" customHeight="1" x14ac:dyDescent="0.3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3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3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" customHeight="1" x14ac:dyDescent="0.3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3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3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3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3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3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3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3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3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3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3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3">
      <c r="A139" s="158" t="s">
        <v>62</v>
      </c>
      <c r="B139" s="178">
        <f>RES_hhdet_emih!B139/RES_summary!B$19</f>
        <v>0.92206919903319462</v>
      </c>
      <c r="C139" s="178">
        <f>RES_hhdet_emih!C139/RES_summary!C$19</f>
        <v>0.91848793221006719</v>
      </c>
      <c r="D139" s="178">
        <f>RES_hhdet_emih!D139/RES_summary!D$19</f>
        <v>0.92808748831248855</v>
      </c>
      <c r="E139" s="178">
        <f>RES_hhdet_emih!E139/RES_summary!E$19</f>
        <v>0.98095129281517002</v>
      </c>
      <c r="F139" s="178">
        <f>RES_hhdet_emih!F139/RES_summary!F$19</f>
        <v>0.87738417362482846</v>
      </c>
      <c r="G139" s="178">
        <f>RES_hhdet_emih!G139/RES_summary!G$19</f>
        <v>1.0732416325355978</v>
      </c>
      <c r="H139" s="178">
        <f>RES_hhdet_emih!H139/RES_summary!H$19</f>
        <v>0.85052715336408691</v>
      </c>
      <c r="I139" s="178">
        <f>RES_hhdet_emih!I139/RES_summary!I$19</f>
        <v>0.85217146558997503</v>
      </c>
      <c r="J139" s="178">
        <f>RES_hhdet_emih!J139/RES_summary!J$19</f>
        <v>0.73509996885812101</v>
      </c>
      <c r="K139" s="178">
        <f>RES_hhdet_emih!K139/RES_summary!K$19</f>
        <v>0.7882721856041156</v>
      </c>
      <c r="L139" s="178">
        <f>RES_hhdet_emih!L139/RES_summary!L$19</f>
        <v>0.76329604676640928</v>
      </c>
      <c r="M139" s="178">
        <f>RES_hhdet_emih!M139/RES_summary!M$19</f>
        <v>0.73611742353067122</v>
      </c>
      <c r="N139" s="178">
        <f>RES_hhdet_emih!N139/RES_summary!N$19</f>
        <v>0.71157955964985553</v>
      </c>
      <c r="O139" s="178">
        <f>RES_hhdet_emih!O139/RES_summary!O$19</f>
        <v>0.72097536624800374</v>
      </c>
      <c r="P139" s="178">
        <f>RES_hhdet_emih!P139/RES_summary!P$19</f>
        <v>0.69528434778381309</v>
      </c>
      <c r="Q139" s="178">
        <f>RES_hhdet_emih!Q139/RES_summary!Q$19</f>
        <v>0.6808507649613349</v>
      </c>
    </row>
    <row r="140" spans="1:17" ht="12" customHeight="1" x14ac:dyDescent="0.3">
      <c r="A140" s="23" t="s">
        <v>57</v>
      </c>
      <c r="B140" s="177">
        <f>RES_hhdet_emih!B140/RES_summary!B$19</f>
        <v>3.2390961091850441</v>
      </c>
      <c r="C140" s="177">
        <f>RES_hhdet_emih!C140/RES_summary!C$19</f>
        <v>3.3017117142474697</v>
      </c>
      <c r="D140" s="177">
        <f>RES_hhdet_emih!D140/RES_summary!D$19</f>
        <v>3.3373209538969686</v>
      </c>
      <c r="E140" s="177">
        <f>RES_hhdet_emih!E140/RES_summary!E$19</f>
        <v>3.7031199335077574</v>
      </c>
      <c r="F140" s="177">
        <f>RES_hhdet_emih!F140/RES_summary!F$19</f>
        <v>3.3231319962639807</v>
      </c>
      <c r="G140" s="177">
        <f>RES_hhdet_emih!G140/RES_summary!G$19</f>
        <v>4.3204357156941482</v>
      </c>
      <c r="H140" s="177">
        <f>RES_hhdet_emih!H140/RES_summary!H$19</f>
        <v>3.5069205854021304</v>
      </c>
      <c r="I140" s="177">
        <f>RES_hhdet_emih!I140/RES_summary!I$19</f>
        <v>3.953170813791183</v>
      </c>
      <c r="J140" s="177">
        <f>RES_hhdet_emih!J140/RES_summary!J$19</f>
        <v>3.3157070307572982</v>
      </c>
      <c r="K140" s="177">
        <f>RES_hhdet_emih!K140/RES_summary!K$19</f>
        <v>3.6238241530603332</v>
      </c>
      <c r="L140" s="177">
        <f>RES_hhdet_emih!L140/RES_summary!L$19</f>
        <v>3.5207143284439386</v>
      </c>
      <c r="M140" s="177">
        <f>RES_hhdet_emih!M140/RES_summary!M$19</f>
        <v>3.4586155240920213</v>
      </c>
      <c r="N140" s="177">
        <f>RES_hhdet_emih!N140/RES_summary!N$19</f>
        <v>3.4553830740485298</v>
      </c>
      <c r="O140" s="177">
        <f>RES_hhdet_emih!O140/RES_summary!O$19</f>
        <v>3.4303181295348035</v>
      </c>
      <c r="P140" s="177">
        <f>RES_hhdet_emih!P140/RES_summary!P$19</f>
        <v>3.4179910937937423</v>
      </c>
      <c r="Q140" s="177">
        <f>RES_hhdet_emih!Q140/RES_summary!Q$19</f>
        <v>3.3996134880298019</v>
      </c>
    </row>
    <row r="141" spans="1:17" ht="12" customHeight="1" x14ac:dyDescent="0.3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84">
        <f>RES_hhdet_emih!B143/RES_summary!B$19</f>
        <v>2.5040385330288015</v>
      </c>
      <c r="C143" s="184">
        <f>RES_hhdet_emih!C143/RES_summary!C$19</f>
        <v>2.0720109645907971</v>
      </c>
      <c r="D143" s="184">
        <f>RES_hhdet_emih!D143/RES_summary!D$19</f>
        <v>1.787559743792428</v>
      </c>
      <c r="E143" s="184">
        <f>RES_hhdet_emih!E143/RES_summary!E$19</f>
        <v>1.8739658051834152</v>
      </c>
      <c r="F143" s="184">
        <f>RES_hhdet_emih!F143/RES_summary!F$19</f>
        <v>1.7295088788102384</v>
      </c>
      <c r="G143" s="184">
        <f>RES_hhdet_emih!G143/RES_summary!G$19</f>
        <v>1.510379113320284</v>
      </c>
      <c r="H143" s="184">
        <f>RES_hhdet_emih!H143/RES_summary!H$19</f>
        <v>1.2700556562937022</v>
      </c>
      <c r="I143" s="184">
        <f>RES_hhdet_emih!I143/RES_summary!I$19</f>
        <v>1.1361631948245394</v>
      </c>
      <c r="J143" s="184">
        <f>RES_hhdet_emih!J143/RES_summary!J$19</f>
        <v>1.0853610459207812</v>
      </c>
      <c r="K143" s="184">
        <f>RES_hhdet_emih!K143/RES_summary!K$19</f>
        <v>0.97248157751274489</v>
      </c>
      <c r="L143" s="184">
        <f>RES_hhdet_emih!L143/RES_summary!L$19</f>
        <v>0.96677267257235555</v>
      </c>
      <c r="M143" s="184">
        <f>RES_hhdet_emih!M143/RES_summary!M$19</f>
        <v>0.79611992513863428</v>
      </c>
      <c r="N143" s="184">
        <f>RES_hhdet_emih!N143/RES_summary!N$19</f>
        <v>0.7449510787163679</v>
      </c>
      <c r="O143" s="184">
        <f>RES_hhdet_emih!O143/RES_summary!O$19</f>
        <v>0.7115170510159321</v>
      </c>
      <c r="P143" s="184">
        <f>RES_hhdet_emih!P143/RES_summary!P$19</f>
        <v>0.60604242527593744</v>
      </c>
      <c r="Q143" s="184">
        <f>RES_hhdet_emih!Q143/RES_summary!Q$19</f>
        <v>0.56173894797317903</v>
      </c>
    </row>
    <row r="144" spans="1:17" ht="12.9" customHeight="1" x14ac:dyDescent="0.3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3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" customHeight="1" x14ac:dyDescent="0.3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3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3">
      <c r="A148" s="158" t="s">
        <v>63</v>
      </c>
      <c r="B148" s="178">
        <f>RES_hhdet_emih!B148/RES_summary!B$19</f>
        <v>1.8807940929305618</v>
      </c>
      <c r="C148" s="178">
        <f>RES_hhdet_emih!C148/RES_summary!C$19</f>
        <v>1.4774981032577352</v>
      </c>
      <c r="D148" s="178">
        <f>RES_hhdet_emih!D148/RES_summary!D$19</f>
        <v>1.2156802622019764</v>
      </c>
      <c r="E148" s="178">
        <f>RES_hhdet_emih!E148/RES_summary!E$19</f>
        <v>1.314225055426737</v>
      </c>
      <c r="F148" s="178">
        <f>RES_hhdet_emih!F148/RES_summary!F$19</f>
        <v>1.1364928341153875</v>
      </c>
      <c r="G148" s="178">
        <f>RES_hhdet_emih!G148/RES_summary!G$19</f>
        <v>0.94731330471211461</v>
      </c>
      <c r="H148" s="178">
        <f>RES_hhdet_emih!H148/RES_summary!H$19</f>
        <v>0.78340957514898679</v>
      </c>
      <c r="I148" s="178">
        <f>RES_hhdet_emih!I148/RES_summary!I$19</f>
        <v>0.65280712958174236</v>
      </c>
      <c r="J148" s="178">
        <f>RES_hhdet_emih!J148/RES_summary!J$19</f>
        <v>0.54968616190142094</v>
      </c>
      <c r="K148" s="178">
        <f>RES_hhdet_emih!K148/RES_summary!K$19</f>
        <v>0.45881564468296177</v>
      </c>
      <c r="L148" s="178">
        <f>RES_hhdet_emih!L148/RES_summary!L$19</f>
        <v>0.4052680571321931</v>
      </c>
      <c r="M148" s="178">
        <f>RES_hhdet_emih!M148/RES_summary!M$19</f>
        <v>0.28721906619019943</v>
      </c>
      <c r="N148" s="178">
        <f>RES_hhdet_emih!N148/RES_summary!N$19</f>
        <v>0.24069377008245821</v>
      </c>
      <c r="O148" s="178">
        <f>RES_hhdet_emih!O148/RES_summary!O$19</f>
        <v>0.19876689392521937</v>
      </c>
      <c r="P148" s="178">
        <f>RES_hhdet_emih!P148/RES_summary!P$19</f>
        <v>0.14563989142988473</v>
      </c>
      <c r="Q148" s="178">
        <f>RES_hhdet_emih!Q148/RES_summary!Q$19</f>
        <v>0.11995270036938356</v>
      </c>
    </row>
    <row r="149" spans="1:17" ht="12" customHeight="1" x14ac:dyDescent="0.3">
      <c r="A149" s="167" t="s">
        <v>144</v>
      </c>
      <c r="B149" s="183">
        <f>RES_hhdet_emih!B149/RES_summary!B$19</f>
        <v>6.4625207096901303</v>
      </c>
      <c r="C149" s="183">
        <f>RES_hhdet_emih!C149/RES_summary!C$19</f>
        <v>6.4374108559533667</v>
      </c>
      <c r="D149" s="183">
        <f>RES_hhdet_emih!D149/RES_summary!D$19</f>
        <v>6.3942938222285832</v>
      </c>
      <c r="E149" s="183">
        <f>RES_hhdet_emih!E149/RES_summary!E$19</f>
        <v>6.2756441717748341</v>
      </c>
      <c r="F149" s="183">
        <f>RES_hhdet_emih!F149/RES_summary!F$19</f>
        <v>6.2698622274490834</v>
      </c>
      <c r="G149" s="183">
        <f>RES_hhdet_emih!G149/RES_summary!G$19</f>
        <v>6.2228764003023063</v>
      </c>
      <c r="H149" s="183">
        <f>RES_hhdet_emih!H149/RES_summary!H$19</f>
        <v>6.1386040197277421</v>
      </c>
      <c r="I149" s="183">
        <f>RES_hhdet_emih!I149/RES_summary!I$19</f>
        <v>6.093173574238774</v>
      </c>
      <c r="J149" s="183">
        <f>RES_hhdet_emih!J149/RES_summary!J$19</f>
        <v>6.0442897172034318</v>
      </c>
      <c r="K149" s="183">
        <f>RES_hhdet_emih!K149/RES_summary!K$19</f>
        <v>6.0272529337038723</v>
      </c>
      <c r="L149" s="183">
        <f>RES_hhdet_emih!L149/RES_summary!L$19</f>
        <v>5.9965886647260627</v>
      </c>
      <c r="M149" s="183">
        <f>RES_hhdet_emih!M149/RES_summary!M$19</f>
        <v>5.8274173145203481</v>
      </c>
      <c r="N149" s="183">
        <f>RES_hhdet_emih!N149/RES_summary!N$19</f>
        <v>5.9622400399115989</v>
      </c>
      <c r="O149" s="183">
        <f>RES_hhdet_emih!O149/RES_summary!O$19</f>
        <v>5.9088517274273631</v>
      </c>
      <c r="P149" s="183">
        <f>RES_hhdet_emih!P149/RES_summary!P$19</f>
        <v>5.8188496236873775</v>
      </c>
      <c r="Q149" s="183">
        <f>RES_hhdet_emih!Q149/RES_summary!Q$19</f>
        <v>5.6786249173923249</v>
      </c>
    </row>
    <row r="150" spans="1:17" ht="12" customHeight="1" x14ac:dyDescent="0.3">
      <c r="A150" s="167" t="s">
        <v>143</v>
      </c>
      <c r="B150" s="183">
        <f>RES_hhdet_emih!B150/RES_summary!B$19</f>
        <v>2.574728400328643</v>
      </c>
      <c r="C150" s="183">
        <f>RES_hhdet_emih!C150/RES_summary!C$19</f>
        <v>2.5191570024324137</v>
      </c>
      <c r="D150" s="183">
        <f>RES_hhdet_emih!D150/RES_summary!D$19</f>
        <v>2.5428293682030709</v>
      </c>
      <c r="E150" s="183">
        <f>RES_hhdet_emih!E150/RES_summary!E$19</f>
        <v>2.4923181132177188</v>
      </c>
      <c r="F150" s="183">
        <f>RES_hhdet_emih!F150/RES_summary!F$19</f>
        <v>2.422143473483823</v>
      </c>
      <c r="G150" s="183">
        <f>RES_hhdet_emih!G150/RES_summary!G$19</f>
        <v>2.6321472954984961</v>
      </c>
      <c r="H150" s="183">
        <f>RES_hhdet_emih!H150/RES_summary!H$19</f>
        <v>2.4845862367308662</v>
      </c>
      <c r="I150" s="183">
        <f>RES_hhdet_emih!I150/RES_summary!I$19</f>
        <v>2.3910643994027305</v>
      </c>
      <c r="J150" s="183">
        <f>RES_hhdet_emih!J150/RES_summary!J$19</f>
        <v>2.380644857226387</v>
      </c>
      <c r="K150" s="183">
        <f>RES_hhdet_emih!K150/RES_summary!K$19</f>
        <v>2.4467384706608826</v>
      </c>
      <c r="L150" s="183">
        <f>RES_hhdet_emih!L150/RES_summary!L$19</f>
        <v>2.4676009881577881</v>
      </c>
      <c r="M150" s="183">
        <f>RES_hhdet_emih!M150/RES_summary!M$19</f>
        <v>2.451294622540297</v>
      </c>
      <c r="N150" s="183">
        <f>RES_hhdet_emih!N150/RES_summary!N$19</f>
        <v>2.4262848378415556</v>
      </c>
      <c r="O150" s="183">
        <f>RES_hhdet_emih!O150/RES_summary!O$19</f>
        <v>2.360965494309065</v>
      </c>
      <c r="P150" s="183">
        <f>RES_hhdet_emih!P150/RES_summary!P$19</f>
        <v>2.2051267477906054</v>
      </c>
      <c r="Q150" s="183">
        <f>RES_hhdet_emih!Q150/RES_summary!Q$19</f>
        <v>2.1324151389411679</v>
      </c>
    </row>
    <row r="151" spans="1:17" ht="12" customHeight="1" x14ac:dyDescent="0.3">
      <c r="A151" s="166" t="s">
        <v>57</v>
      </c>
      <c r="B151" s="182">
        <f>RES_hhdet_emih!B151/RES_summary!B$19</f>
        <v>2.574728400328643</v>
      </c>
      <c r="C151" s="182">
        <f>RES_hhdet_emih!C151/RES_summary!C$19</f>
        <v>2.5191570024324137</v>
      </c>
      <c r="D151" s="182">
        <f>RES_hhdet_emih!D151/RES_summary!D$19</f>
        <v>2.5428293682030709</v>
      </c>
      <c r="E151" s="182">
        <f>RES_hhdet_emih!E151/RES_summary!E$19</f>
        <v>2.4923181132177188</v>
      </c>
      <c r="F151" s="182">
        <f>RES_hhdet_emih!F151/RES_summary!F$19</f>
        <v>2.422143473483823</v>
      </c>
      <c r="G151" s="182">
        <f>RES_hhdet_emih!G151/RES_summary!G$19</f>
        <v>2.6321472954984961</v>
      </c>
      <c r="H151" s="182">
        <f>RES_hhdet_emih!H151/RES_summary!H$19</f>
        <v>2.4845862367308662</v>
      </c>
      <c r="I151" s="182">
        <f>RES_hhdet_emih!I151/RES_summary!I$19</f>
        <v>2.3910643994027305</v>
      </c>
      <c r="J151" s="182">
        <f>RES_hhdet_emih!J151/RES_summary!J$19</f>
        <v>2.380644857226387</v>
      </c>
      <c r="K151" s="182">
        <f>RES_hhdet_emih!K151/RES_summary!K$19</f>
        <v>2.4467384706608826</v>
      </c>
      <c r="L151" s="182">
        <f>RES_hhdet_emih!L151/RES_summary!L$19</f>
        <v>2.4676009881577881</v>
      </c>
      <c r="M151" s="182">
        <f>RES_hhdet_emih!M151/RES_summary!M$19</f>
        <v>2.451294622540297</v>
      </c>
      <c r="N151" s="182">
        <f>RES_hhdet_emih!N151/RES_summary!N$19</f>
        <v>2.4262848378415556</v>
      </c>
      <c r="O151" s="182">
        <f>RES_hhdet_emih!O151/RES_summary!O$19</f>
        <v>2.360965494309065</v>
      </c>
      <c r="P151" s="182">
        <f>RES_hhdet_emih!P151/RES_summary!P$19</f>
        <v>2.2051267477906054</v>
      </c>
      <c r="Q151" s="182">
        <f>RES_hhdet_emih!Q151/RES_summary!Q$19</f>
        <v>2.1324151389411679</v>
      </c>
    </row>
    <row r="152" spans="1:17" ht="12" customHeight="1" x14ac:dyDescent="0.3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3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3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3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3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3">
      <c r="A157" s="158" t="s">
        <v>62</v>
      </c>
      <c r="B157" s="178">
        <f>RES_hhdet_emih!B157/RES_summary!B$19</f>
        <v>0.62324444009823965</v>
      </c>
      <c r="C157" s="178">
        <f>RES_hhdet_emih!C157/RES_summary!C$19</f>
        <v>0.59451286133306169</v>
      </c>
      <c r="D157" s="178">
        <f>RES_hhdet_emih!D157/RES_summary!D$19</f>
        <v>0.57187948159045154</v>
      </c>
      <c r="E157" s="178">
        <f>RES_hhdet_emih!E157/RES_summary!E$19</f>
        <v>0.55974074975667831</v>
      </c>
      <c r="F157" s="178">
        <f>RES_hhdet_emih!F157/RES_summary!F$19</f>
        <v>0.5930160446948507</v>
      </c>
      <c r="G157" s="178">
        <f>RES_hhdet_emih!G157/RES_summary!G$19</f>
        <v>0.56306580860816913</v>
      </c>
      <c r="H157" s="178">
        <f>RES_hhdet_emih!H157/RES_summary!H$19</f>
        <v>0.48664608114471541</v>
      </c>
      <c r="I157" s="178">
        <f>RES_hhdet_emih!I157/RES_summary!I$19</f>
        <v>0.48335606524279701</v>
      </c>
      <c r="J157" s="178">
        <f>RES_hhdet_emih!J157/RES_summary!J$19</f>
        <v>0.53567488401936036</v>
      </c>
      <c r="K157" s="178">
        <f>RES_hhdet_emih!K157/RES_summary!K$19</f>
        <v>0.51366593282978312</v>
      </c>
      <c r="L157" s="178">
        <f>RES_hhdet_emih!L157/RES_summary!L$19</f>
        <v>0.56150461544016239</v>
      </c>
      <c r="M157" s="178">
        <f>RES_hhdet_emih!M157/RES_summary!M$19</f>
        <v>0.50890085894843473</v>
      </c>
      <c r="N157" s="178">
        <f>RES_hhdet_emih!N157/RES_summary!N$19</f>
        <v>0.50425730863390972</v>
      </c>
      <c r="O157" s="178">
        <f>RES_hhdet_emih!O157/RES_summary!O$19</f>
        <v>0.5127501570907127</v>
      </c>
      <c r="P157" s="178">
        <f>RES_hhdet_emih!P157/RES_summary!P$19</f>
        <v>0.46040253384605273</v>
      </c>
      <c r="Q157" s="178">
        <f>RES_hhdet_emih!Q157/RES_summary!Q$19</f>
        <v>0.44178624760379553</v>
      </c>
    </row>
    <row r="158" spans="1:17" ht="12" customHeight="1" x14ac:dyDescent="0.3">
      <c r="A158" s="23" t="s">
        <v>57</v>
      </c>
      <c r="B158" s="177">
        <f>RES_hhdet_emih!B158/RES_summary!B$19</f>
        <v>4.1801519039766548</v>
      </c>
      <c r="C158" s="177">
        <f>RES_hhdet_emih!C158/RES_summary!C$19</f>
        <v>3.8967453545140014</v>
      </c>
      <c r="D158" s="177">
        <f>RES_hhdet_emih!D158/RES_summary!D$19</f>
        <v>3.9400988076236794</v>
      </c>
      <c r="E158" s="177">
        <f>RES_hhdet_emih!E158/RES_summary!E$19</f>
        <v>3.8820862809527767</v>
      </c>
      <c r="F158" s="177">
        <f>RES_hhdet_emih!F158/RES_summary!F$19</f>
        <v>3.873858541155466</v>
      </c>
      <c r="G158" s="177">
        <f>RES_hhdet_emih!G158/RES_summary!G$19</f>
        <v>3.8712411244832978</v>
      </c>
      <c r="H158" s="177">
        <f>RES_hhdet_emih!H158/RES_summary!H$19</f>
        <v>3.833906049000845</v>
      </c>
      <c r="I158" s="177">
        <f>RES_hhdet_emih!I158/RES_summary!I$19</f>
        <v>3.9660904606423193</v>
      </c>
      <c r="J158" s="177">
        <f>RES_hhdet_emih!J158/RES_summary!J$19</f>
        <v>3.9070006374718975</v>
      </c>
      <c r="K158" s="177">
        <f>RES_hhdet_emih!K158/RES_summary!K$19</f>
        <v>3.8833031589373177</v>
      </c>
      <c r="L158" s="177">
        <f>RES_hhdet_emih!L158/RES_summary!L$19</f>
        <v>3.856952330494503</v>
      </c>
      <c r="M158" s="177">
        <f>RES_hhdet_emih!M158/RES_summary!M$19</f>
        <v>3.7402677929942061</v>
      </c>
      <c r="N158" s="177">
        <f>RES_hhdet_emih!N158/RES_summary!N$19</f>
        <v>3.7237946629251706</v>
      </c>
      <c r="O158" s="177">
        <f>RES_hhdet_emih!O158/RES_summary!O$19</f>
        <v>3.6560905054976209</v>
      </c>
      <c r="P158" s="177">
        <f>RES_hhdet_emih!P158/RES_summary!P$19</f>
        <v>3.6081240319751493</v>
      </c>
      <c r="Q158" s="177">
        <f>RES_hhdet_emih!Q158/RES_summary!Q$19</f>
        <v>3.5680151809140837</v>
      </c>
    </row>
    <row r="159" spans="1:17" ht="12" customHeight="1" x14ac:dyDescent="0.3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84">
        <f>RES_hhdet_emih!B161/RES_summary!B$19</f>
        <v>3.3418999064882611</v>
      </c>
      <c r="C161" s="184">
        <f>RES_hhdet_emih!C161/RES_summary!C$19</f>
        <v>3.2937223662321378</v>
      </c>
      <c r="D161" s="184">
        <f>RES_hhdet_emih!D161/RES_summary!D$19</f>
        <v>3.201986832100101</v>
      </c>
      <c r="E161" s="184">
        <f>RES_hhdet_emih!E161/RES_summary!E$19</f>
        <v>3.1902671142532824</v>
      </c>
      <c r="F161" s="184">
        <f>RES_hhdet_emih!F161/RES_summary!F$19</f>
        <v>3.2475409324487328</v>
      </c>
      <c r="G161" s="184">
        <f>RES_hhdet_emih!G161/RES_summary!G$19</f>
        <v>3.088876485628139</v>
      </c>
      <c r="H161" s="184">
        <f>RES_hhdet_emih!H161/RES_summary!H$19</f>
        <v>2.8834377411601646</v>
      </c>
      <c r="I161" s="184">
        <f>RES_hhdet_emih!I161/RES_summary!I$19</f>
        <v>2.5865111723826368</v>
      </c>
      <c r="J161" s="184">
        <f>RES_hhdet_emih!J161/RES_summary!J$19</f>
        <v>2.5825858804178465</v>
      </c>
      <c r="K161" s="184">
        <f>RES_hhdet_emih!K161/RES_summary!K$19</f>
        <v>2.4667175568492841</v>
      </c>
      <c r="L161" s="184">
        <f>RES_hhdet_emih!L161/RES_summary!L$19</f>
        <v>2.5862964930021222</v>
      </c>
      <c r="M161" s="184">
        <f>RES_hhdet_emih!M161/RES_summary!M$19</f>
        <v>2.1844128545608497</v>
      </c>
      <c r="N161" s="184">
        <f>RES_hhdet_emih!N161/RES_summary!N$19</f>
        <v>2.1163595191264464</v>
      </c>
      <c r="O161" s="184">
        <f>RES_hhdet_emih!O161/RES_summary!O$19</f>
        <v>2.1091656498571045</v>
      </c>
      <c r="P161" s="184">
        <f>RES_hhdet_emih!P161/RES_summary!P$19</f>
        <v>1.7735133331823676</v>
      </c>
      <c r="Q161" s="184">
        <f>RES_hhdet_emih!Q161/RES_summary!Q$19</f>
        <v>1.6567648961561243</v>
      </c>
    </row>
    <row r="162" spans="1:17" ht="12.9" customHeight="1" x14ac:dyDescent="0.3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3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" customHeight="1" x14ac:dyDescent="0.3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3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3">
      <c r="A166" s="158" t="s">
        <v>63</v>
      </c>
      <c r="B166" s="178">
        <f>RES_hhdet_emih!B166/RES_summary!B$19</f>
        <v>2.4934665102968632</v>
      </c>
      <c r="C166" s="178">
        <f>RES_hhdet_emih!C166/RES_summary!C$19</f>
        <v>2.4395288355307865</v>
      </c>
      <c r="D166" s="178">
        <f>RES_hhdet_emih!D166/RES_summary!D$19</f>
        <v>2.3859715251299227</v>
      </c>
      <c r="E166" s="178">
        <f>RES_hhdet_emih!E166/RES_summary!E$19</f>
        <v>2.3870311507723132</v>
      </c>
      <c r="F166" s="178">
        <f>RES_hhdet_emih!F166/RES_summary!F$19</f>
        <v>2.411988960959532</v>
      </c>
      <c r="G166" s="178">
        <f>RES_hhdet_emih!G166/RES_summary!G$19</f>
        <v>2.3177829197577084</v>
      </c>
      <c r="H166" s="178">
        <f>RES_hhdet_emih!H166/RES_summary!H$19</f>
        <v>2.1875905252143379</v>
      </c>
      <c r="I166" s="178">
        <f>RES_hhdet_emih!I166/RES_summary!I$19</f>
        <v>2.011941216755099</v>
      </c>
      <c r="J166" s="178">
        <f>RES_hhdet_emih!J166/RES_summary!J$19</f>
        <v>1.9173974476039031</v>
      </c>
      <c r="K166" s="178">
        <f>RES_hhdet_emih!K166/RES_summary!K$19</f>
        <v>1.8485124808051761</v>
      </c>
      <c r="L166" s="178">
        <f>RES_hhdet_emih!L166/RES_summary!L$19</f>
        <v>1.8883540880349845</v>
      </c>
      <c r="M166" s="178">
        <f>RES_hhdet_emih!M166/RES_summary!M$19</f>
        <v>1.5901904003672693</v>
      </c>
      <c r="N166" s="178">
        <f>RES_hhdet_emih!N166/RES_summary!N$19</f>
        <v>1.5241769848802276</v>
      </c>
      <c r="O166" s="178">
        <f>RES_hhdet_emih!O166/RES_summary!O$19</f>
        <v>1.4968398264302747</v>
      </c>
      <c r="P166" s="178">
        <f>RES_hhdet_emih!P166/RES_summary!P$19</f>
        <v>1.2513167684626492</v>
      </c>
      <c r="Q166" s="178">
        <f>RES_hhdet_emih!Q166/RES_summary!Q$19</f>
        <v>1.1550833340925477</v>
      </c>
    </row>
    <row r="167" spans="1:17" ht="12" customHeight="1" x14ac:dyDescent="0.3">
      <c r="A167" s="167" t="s">
        <v>144</v>
      </c>
      <c r="B167" s="183">
        <f>RES_hhdet_emih!B167/RES_summary!B$19</f>
        <v>6.6879368378876221</v>
      </c>
      <c r="C167" s="183">
        <f>RES_hhdet_emih!C167/RES_summary!C$19</f>
        <v>6.6783869887430187</v>
      </c>
      <c r="D167" s="183">
        <f>RES_hhdet_emih!D167/RES_summary!D$19</f>
        <v>6.6060789144328584</v>
      </c>
      <c r="E167" s="183">
        <f>RES_hhdet_emih!E167/RES_summary!E$19</f>
        <v>6.5752570526747958</v>
      </c>
      <c r="F167" s="183">
        <f>RES_hhdet_emih!F167/RES_summary!F$19</f>
        <v>6.533259784110002</v>
      </c>
      <c r="G167" s="183">
        <f>RES_hhdet_emih!G167/RES_summary!G$19</f>
        <v>6.4661238568803876</v>
      </c>
      <c r="H167" s="183">
        <f>RES_hhdet_emih!H167/RES_summary!H$19</f>
        <v>6.3765497188812956</v>
      </c>
      <c r="I167" s="183">
        <f>RES_hhdet_emih!I167/RES_summary!I$19</f>
        <v>6.3506744909131232</v>
      </c>
      <c r="J167" s="183">
        <f>RES_hhdet_emih!J167/RES_summary!J$19</f>
        <v>6.3131434069798846</v>
      </c>
      <c r="K167" s="183">
        <f>RES_hhdet_emih!K167/RES_summary!K$19</f>
        <v>6.3049492473244753</v>
      </c>
      <c r="L167" s="183">
        <f>RES_hhdet_emih!L167/RES_summary!L$19</f>
        <v>6.2924524221010278</v>
      </c>
      <c r="M167" s="183">
        <f>RES_hhdet_emih!M167/RES_summary!M$19</f>
        <v>6.1370824832359334</v>
      </c>
      <c r="N167" s="183">
        <f>RES_hhdet_emih!N167/RES_summary!N$19</f>
        <v>6.2657105846535437</v>
      </c>
      <c r="O167" s="183">
        <f>RES_hhdet_emih!O167/RES_summary!O$19</f>
        <v>6.2529359247784786</v>
      </c>
      <c r="P167" s="183">
        <f>RES_hhdet_emih!P167/RES_summary!P$19</f>
        <v>6.1811161723339278</v>
      </c>
      <c r="Q167" s="183">
        <f>RES_hhdet_emih!Q167/RES_summary!Q$19</f>
        <v>6.0259729397140278</v>
      </c>
    </row>
    <row r="168" spans="1:17" ht="12" customHeight="1" x14ac:dyDescent="0.3">
      <c r="A168" s="167" t="s">
        <v>143</v>
      </c>
      <c r="B168" s="183">
        <f>RES_hhdet_emih!B168/RES_summary!B$19</f>
        <v>3.2891130640191411</v>
      </c>
      <c r="C168" s="183">
        <f>RES_hhdet_emih!C168/RES_summary!C$19</f>
        <v>3.2977321934131414</v>
      </c>
      <c r="D168" s="183">
        <f>RES_hhdet_emih!D168/RES_summary!D$19</f>
        <v>3.2850029867867772</v>
      </c>
      <c r="E168" s="183">
        <f>RES_hhdet_emih!E168/RES_summary!E$19</f>
        <v>3.3512371695036891</v>
      </c>
      <c r="F168" s="183">
        <f>RES_hhdet_emih!F168/RES_summary!F$19</f>
        <v>3.2599941356863034</v>
      </c>
      <c r="G168" s="183">
        <f>RES_hhdet_emih!G168/RES_summary!G$19</f>
        <v>3.319153186210043</v>
      </c>
      <c r="H168" s="183">
        <f>RES_hhdet_emih!H168/RES_summary!H$19</f>
        <v>3.1966109362980841</v>
      </c>
      <c r="I168" s="183">
        <f>RES_hhdet_emih!I168/RES_summary!I$19</f>
        <v>3.035577300516116</v>
      </c>
      <c r="J168" s="183">
        <f>RES_hhdet_emih!J168/RES_summary!J$19</f>
        <v>3.0285659764642507</v>
      </c>
      <c r="K168" s="183">
        <f>RES_hhdet_emih!K168/RES_summary!K$19</f>
        <v>3.1309820046324419</v>
      </c>
      <c r="L168" s="183">
        <f>RES_hhdet_emih!L168/RES_summary!L$19</f>
        <v>3.1614501589803967</v>
      </c>
      <c r="M168" s="183">
        <f>RES_hhdet_emih!M168/RES_summary!M$19</f>
        <v>3.1826149775562143</v>
      </c>
      <c r="N168" s="183">
        <f>RES_hhdet_emih!N168/RES_summary!N$19</f>
        <v>3.1520946765600302</v>
      </c>
      <c r="O168" s="183">
        <f>RES_hhdet_emih!O168/RES_summary!O$19</f>
        <v>3.2199238256028799</v>
      </c>
      <c r="P168" s="183">
        <f>RES_hhdet_emih!P168/RES_summary!P$19</f>
        <v>3.0687282580666246</v>
      </c>
      <c r="Q168" s="183">
        <f>RES_hhdet_emih!Q168/RES_summary!Q$19</f>
        <v>2.8001675205081691</v>
      </c>
    </row>
    <row r="169" spans="1:17" ht="12" customHeight="1" x14ac:dyDescent="0.3">
      <c r="A169" s="166" t="s">
        <v>57</v>
      </c>
      <c r="B169" s="182">
        <f>RES_hhdet_emih!B169/RES_summary!B$19</f>
        <v>3.2891130640191411</v>
      </c>
      <c r="C169" s="182">
        <f>RES_hhdet_emih!C169/RES_summary!C$19</f>
        <v>3.2977321934131414</v>
      </c>
      <c r="D169" s="182">
        <f>RES_hhdet_emih!D169/RES_summary!D$19</f>
        <v>3.2850029867867772</v>
      </c>
      <c r="E169" s="182">
        <f>RES_hhdet_emih!E169/RES_summary!E$19</f>
        <v>3.3512371695036891</v>
      </c>
      <c r="F169" s="182">
        <f>RES_hhdet_emih!F169/RES_summary!F$19</f>
        <v>3.2599941356863034</v>
      </c>
      <c r="G169" s="182">
        <f>RES_hhdet_emih!G169/RES_summary!G$19</f>
        <v>3.319153186210043</v>
      </c>
      <c r="H169" s="182">
        <f>RES_hhdet_emih!H169/RES_summary!H$19</f>
        <v>3.1966109362980841</v>
      </c>
      <c r="I169" s="182">
        <f>RES_hhdet_emih!I169/RES_summary!I$19</f>
        <v>3.035577300516116</v>
      </c>
      <c r="J169" s="182">
        <f>RES_hhdet_emih!J169/RES_summary!J$19</f>
        <v>3.0285659764642507</v>
      </c>
      <c r="K169" s="182">
        <f>RES_hhdet_emih!K169/RES_summary!K$19</f>
        <v>3.1309820046324419</v>
      </c>
      <c r="L169" s="182">
        <f>RES_hhdet_emih!L169/RES_summary!L$19</f>
        <v>3.1614501589803967</v>
      </c>
      <c r="M169" s="182">
        <f>RES_hhdet_emih!M169/RES_summary!M$19</f>
        <v>3.1826149775562143</v>
      </c>
      <c r="N169" s="182">
        <f>RES_hhdet_emih!N169/RES_summary!N$19</f>
        <v>3.1520946765600302</v>
      </c>
      <c r="O169" s="182">
        <f>RES_hhdet_emih!O169/RES_summary!O$19</f>
        <v>3.2199238256028799</v>
      </c>
      <c r="P169" s="182">
        <f>RES_hhdet_emih!P169/RES_summary!P$19</f>
        <v>3.0687282580666246</v>
      </c>
      <c r="Q169" s="182">
        <f>RES_hhdet_emih!Q169/RES_summary!Q$19</f>
        <v>2.8001675205081691</v>
      </c>
    </row>
    <row r="170" spans="1:17" ht="12" customHeight="1" x14ac:dyDescent="0.3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3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3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3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3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3">
      <c r="A175" s="158" t="s">
        <v>62</v>
      </c>
      <c r="B175" s="178">
        <f>RES_hhdet_emih!B175/RES_summary!B$19</f>
        <v>0.84843339619139801</v>
      </c>
      <c r="C175" s="178">
        <f>RES_hhdet_emih!C175/RES_summary!C$19</f>
        <v>0.85419353070135118</v>
      </c>
      <c r="D175" s="178">
        <f>RES_hhdet_emih!D175/RES_summary!D$19</f>
        <v>0.81601530697017843</v>
      </c>
      <c r="E175" s="178">
        <f>RES_hhdet_emih!E175/RES_summary!E$19</f>
        <v>0.80323596348096893</v>
      </c>
      <c r="F175" s="178">
        <f>RES_hhdet_emih!F175/RES_summary!F$19</f>
        <v>0.83555197148920091</v>
      </c>
      <c r="G175" s="178">
        <f>RES_hhdet_emih!G175/RES_summary!G$19</f>
        <v>0.77109356587043054</v>
      </c>
      <c r="H175" s="178">
        <f>RES_hhdet_emih!H175/RES_summary!H$19</f>
        <v>0.69584721594582655</v>
      </c>
      <c r="I175" s="178">
        <f>RES_hhdet_emih!I175/RES_summary!I$19</f>
        <v>0.57456995562753788</v>
      </c>
      <c r="J175" s="178">
        <f>RES_hhdet_emih!J175/RES_summary!J$19</f>
        <v>0.66518843281394346</v>
      </c>
      <c r="K175" s="178">
        <f>RES_hhdet_emih!K175/RES_summary!K$19</f>
        <v>0.61820507604410824</v>
      </c>
      <c r="L175" s="178">
        <f>RES_hhdet_emih!L175/RES_summary!L$19</f>
        <v>0.69794240496713766</v>
      </c>
      <c r="M175" s="178">
        <f>RES_hhdet_emih!M175/RES_summary!M$19</f>
        <v>0.59422245419358011</v>
      </c>
      <c r="N175" s="178">
        <f>RES_hhdet_emih!N175/RES_summary!N$19</f>
        <v>0.59218253424621881</v>
      </c>
      <c r="O175" s="178">
        <f>RES_hhdet_emih!O175/RES_summary!O$19</f>
        <v>0.61232582342682984</v>
      </c>
      <c r="P175" s="178">
        <f>RES_hhdet_emih!P175/RES_summary!P$19</f>
        <v>0.52219656471971843</v>
      </c>
      <c r="Q175" s="178">
        <f>RES_hhdet_emih!Q175/RES_summary!Q$19</f>
        <v>0.50168156206357684</v>
      </c>
    </row>
    <row r="176" spans="1:17" ht="12" customHeight="1" x14ac:dyDescent="0.3">
      <c r="A176" s="23" t="s">
        <v>57</v>
      </c>
      <c r="B176" s="177">
        <f>RES_hhdet_emih!B176/RES_summary!B$19</f>
        <v>3.9478964456364301</v>
      </c>
      <c r="C176" s="177">
        <f>RES_hhdet_emih!C176/RES_summary!C$19</f>
        <v>3.6340551657488356</v>
      </c>
      <c r="D176" s="177">
        <f>RES_hhdet_emih!D176/RES_summary!D$19</f>
        <v>3.7245686014301338</v>
      </c>
      <c r="E176" s="177">
        <f>RES_hhdet_emih!E176/RES_summary!E$19</f>
        <v>3.6280766738061754</v>
      </c>
      <c r="F176" s="177">
        <f>RES_hhdet_emih!F176/RES_summary!F$19</f>
        <v>3.6394473948062549</v>
      </c>
      <c r="G176" s="177">
        <f>RES_hhdet_emih!G176/RES_summary!G$19</f>
        <v>3.720773333112275</v>
      </c>
      <c r="H176" s="177">
        <f>RES_hhdet_emih!H176/RES_summary!H$19</f>
        <v>3.5982024991525057</v>
      </c>
      <c r="I176" s="177">
        <f>RES_hhdet_emih!I176/RES_summary!I$19</f>
        <v>3.9552820799519695</v>
      </c>
      <c r="J176" s="177">
        <f>RES_hhdet_emih!J176/RES_summary!J$19</f>
        <v>3.5895218934100024</v>
      </c>
      <c r="K176" s="177">
        <f>RES_hhdet_emih!K176/RES_summary!K$19</f>
        <v>3.6660156011830476</v>
      </c>
      <c r="L176" s="177">
        <f>RES_hhdet_emih!L176/RES_summary!L$19</f>
        <v>3.4206287819178192</v>
      </c>
      <c r="M176" s="177">
        <f>RES_hhdet_emih!M176/RES_summary!M$19</f>
        <v>3.4515996943395901</v>
      </c>
      <c r="N176" s="177">
        <f>RES_hhdet_emih!N176/RES_summary!N$19</f>
        <v>3.4000044225000376</v>
      </c>
      <c r="O176" s="177">
        <f>RES_hhdet_emih!O176/RES_summary!O$19</f>
        <v>3.3029490032158138</v>
      </c>
      <c r="P176" s="177">
        <f>RES_hhdet_emih!P176/RES_summary!P$19</f>
        <v>3.3473095318511592</v>
      </c>
      <c r="Q176" s="177">
        <f>RES_hhdet_emih!Q176/RES_summary!Q$19</f>
        <v>3.3152941046233542</v>
      </c>
    </row>
    <row r="177" spans="1:17" ht="12" customHeight="1" x14ac:dyDescent="0.3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175</v>
      </c>
    </row>
    <row r="3" spans="1:17" ht="12" customHeight="1" x14ac:dyDescent="0.3">
      <c r="A3" s="152" t="s">
        <v>172</v>
      </c>
      <c r="B3" s="168"/>
      <c r="C3" s="168">
        <f t="shared" ref="C3" si="0">SUM(C4,C7,C9,C19)</f>
        <v>263.1338095509247</v>
      </c>
      <c r="D3" s="168">
        <f t="shared" ref="D3" si="1">SUM(D4,D7,D9,D19)</f>
        <v>722.78161195322741</v>
      </c>
      <c r="E3" s="168">
        <f t="shared" ref="E3" si="2">SUM(E4,E7,E9,E19)</f>
        <v>314.45631171567157</v>
      </c>
      <c r="F3" s="168">
        <f t="shared" ref="F3" si="3">SUM(F4,F7,F9,F19)</f>
        <v>466.05414881878835</v>
      </c>
      <c r="G3" s="168">
        <f t="shared" ref="G3" si="4">SUM(G4,G7,G9,G19)</f>
        <v>565.18010153610646</v>
      </c>
      <c r="H3" s="168">
        <f t="shared" ref="H3" si="5">SUM(H4,H7,H9,H19)</f>
        <v>612.44619714690771</v>
      </c>
      <c r="I3" s="168">
        <f t="shared" ref="I3" si="6">SUM(I4,I7,I9,I19)</f>
        <v>380.85644688050405</v>
      </c>
      <c r="J3" s="168">
        <f t="shared" ref="J3" si="7">SUM(J4,J7,J9,J19)</f>
        <v>496.03981388978173</v>
      </c>
      <c r="K3" s="168">
        <f t="shared" ref="K3" si="8">SUM(K4,K7,K9,K19)</f>
        <v>427.022229323332</v>
      </c>
      <c r="L3" s="168">
        <f t="shared" ref="L3" si="9">SUM(L4,L7,L9,L19)</f>
        <v>642.66321208479974</v>
      </c>
      <c r="M3" s="168">
        <f t="shared" ref="M3" si="10">SUM(M4,M7,M9,M19)</f>
        <v>418.6198830635629</v>
      </c>
      <c r="N3" s="168">
        <f t="shared" ref="N3" si="11">SUM(N4,N7,N9,N19)</f>
        <v>325.27127034422972</v>
      </c>
      <c r="O3" s="168">
        <f t="shared" ref="O3" si="12">SUM(O4,O7,O9,O19)</f>
        <v>170.11710345944888</v>
      </c>
      <c r="P3" s="168">
        <f t="shared" ref="P3" si="13">SUM(P4,P7,P9,P19)</f>
        <v>200.63011714791764</v>
      </c>
      <c r="Q3" s="168">
        <f t="shared" ref="Q3" si="14">SUM(Q4,Q7,Q9,Q19)</f>
        <v>117.835223369141</v>
      </c>
    </row>
    <row r="4" spans="1:17" ht="12.9" customHeight="1" x14ac:dyDescent="0.3">
      <c r="A4" s="158" t="s">
        <v>65</v>
      </c>
      <c r="B4" s="157"/>
      <c r="C4" s="157">
        <f t="shared" ref="C4" si="15">SUM(C5:C6)</f>
        <v>219.20115014404334</v>
      </c>
      <c r="D4" s="157">
        <f t="shared" ref="D4:Q4" si="16">SUM(D5:D6)</f>
        <v>606.81445914844073</v>
      </c>
      <c r="E4" s="157">
        <f t="shared" si="16"/>
        <v>256.44959032383224</v>
      </c>
      <c r="F4" s="157">
        <f t="shared" si="16"/>
        <v>377.95277597429634</v>
      </c>
      <c r="G4" s="157">
        <f t="shared" si="16"/>
        <v>462.30088876700052</v>
      </c>
      <c r="H4" s="157">
        <f t="shared" si="16"/>
        <v>505.68690176768274</v>
      </c>
      <c r="I4" s="157">
        <f t="shared" si="16"/>
        <v>307.0228664638442</v>
      </c>
      <c r="J4" s="157">
        <f t="shared" si="16"/>
        <v>401.00995949563475</v>
      </c>
      <c r="K4" s="157">
        <f t="shared" si="16"/>
        <v>346.77749718808252</v>
      </c>
      <c r="L4" s="157">
        <f t="shared" si="16"/>
        <v>529.06650001726746</v>
      </c>
      <c r="M4" s="157">
        <f t="shared" si="16"/>
        <v>328.04068050351708</v>
      </c>
      <c r="N4" s="157">
        <f t="shared" si="16"/>
        <v>260.84167157548768</v>
      </c>
      <c r="O4" s="157">
        <f t="shared" si="16"/>
        <v>135.89918811048335</v>
      </c>
      <c r="P4" s="157">
        <f t="shared" si="16"/>
        <v>157.37635966286422</v>
      </c>
      <c r="Q4" s="157">
        <f t="shared" si="16"/>
        <v>90.313761926733619</v>
      </c>
    </row>
    <row r="5" spans="1:17" ht="12" customHeight="1" x14ac:dyDescent="0.3">
      <c r="A5" s="23" t="s">
        <v>58</v>
      </c>
      <c r="B5" s="156"/>
      <c r="C5" s="156">
        <v>218.44804442862045</v>
      </c>
      <c r="D5" s="156">
        <v>605.09833809598229</v>
      </c>
      <c r="E5" s="156">
        <v>254.94825668394799</v>
      </c>
      <c r="F5" s="156">
        <v>375.65169581334652</v>
      </c>
      <c r="G5" s="156">
        <v>459.87474320046118</v>
      </c>
      <c r="H5" s="156">
        <v>502.74386451933725</v>
      </c>
      <c r="I5" s="156">
        <v>305.09295295444605</v>
      </c>
      <c r="J5" s="156">
        <v>398.77205383442669</v>
      </c>
      <c r="K5" s="156">
        <v>344.97444800715908</v>
      </c>
      <c r="L5" s="156">
        <v>526.05898341781767</v>
      </c>
      <c r="M5" s="156">
        <v>325.99095979093573</v>
      </c>
      <c r="N5" s="156">
        <v>259.38535532891098</v>
      </c>
      <c r="O5" s="156">
        <v>135.11362734904833</v>
      </c>
      <c r="P5" s="156">
        <v>156.30754814588602</v>
      </c>
      <c r="Q5" s="156">
        <v>89.616347419693682</v>
      </c>
    </row>
    <row r="6" spans="1:17" ht="12" customHeight="1" x14ac:dyDescent="0.3">
      <c r="A6" s="23" t="s">
        <v>60</v>
      </c>
      <c r="B6" s="156"/>
      <c r="C6" s="156">
        <v>0.75310571542287641</v>
      </c>
      <c r="D6" s="156">
        <v>1.7161210524584025</v>
      </c>
      <c r="E6" s="156">
        <v>1.5013336398842592</v>
      </c>
      <c r="F6" s="156">
        <v>2.3010801609498293</v>
      </c>
      <c r="G6" s="156">
        <v>2.4261455665393594</v>
      </c>
      <c r="H6" s="156">
        <v>2.9430372483455089</v>
      </c>
      <c r="I6" s="156">
        <v>1.929913509398121</v>
      </c>
      <c r="J6" s="156">
        <v>2.2379056612080395</v>
      </c>
      <c r="K6" s="156">
        <v>1.8030491809234206</v>
      </c>
      <c r="L6" s="156">
        <v>3.0075165994497906</v>
      </c>
      <c r="M6" s="156">
        <v>2.0497207125813621</v>
      </c>
      <c r="N6" s="156">
        <v>1.4563162465767068</v>
      </c>
      <c r="O6" s="156">
        <v>0.78556076143501463</v>
      </c>
      <c r="P6" s="156">
        <v>1.0688115169782104</v>
      </c>
      <c r="Q6" s="156">
        <v>0.69741450703993291</v>
      </c>
    </row>
    <row r="7" spans="1:17" ht="12.9" customHeight="1" x14ac:dyDescent="0.3">
      <c r="A7" s="158" t="s">
        <v>112</v>
      </c>
      <c r="B7" s="157"/>
      <c r="C7" s="157">
        <f t="shared" ref="C7:Q7" si="17">C8</f>
        <v>0.16189306776602727</v>
      </c>
      <c r="D7" s="157">
        <f t="shared" si="17"/>
        <v>0.19142815200935956</v>
      </c>
      <c r="E7" s="157">
        <f t="shared" si="17"/>
        <v>0.17432079455503591</v>
      </c>
      <c r="F7" s="157">
        <f t="shared" si="17"/>
        <v>0.24590150615712295</v>
      </c>
      <c r="G7" s="157">
        <f t="shared" si="17"/>
        <v>0.19799599255335015</v>
      </c>
      <c r="H7" s="157">
        <f t="shared" si="17"/>
        <v>0.46681401798864652</v>
      </c>
      <c r="I7" s="157">
        <f t="shared" si="17"/>
        <v>0.38797340514299644</v>
      </c>
      <c r="J7" s="157">
        <f t="shared" si="17"/>
        <v>0.55113199301922411</v>
      </c>
      <c r="K7" s="157">
        <f t="shared" si="17"/>
        <v>0.63819980092278961</v>
      </c>
      <c r="L7" s="157">
        <f t="shared" si="17"/>
        <v>0.72402130319916869</v>
      </c>
      <c r="M7" s="157">
        <f t="shared" si="17"/>
        <v>0.49260387448889403</v>
      </c>
      <c r="N7" s="157">
        <f t="shared" si="17"/>
        <v>0.41119245759506018</v>
      </c>
      <c r="O7" s="157">
        <f t="shared" si="17"/>
        <v>0.10818312884740965</v>
      </c>
      <c r="P7" s="157">
        <f t="shared" si="17"/>
        <v>0.38573386870757864</v>
      </c>
      <c r="Q7" s="157">
        <f t="shared" si="17"/>
        <v>0.25024274311674799</v>
      </c>
    </row>
    <row r="8" spans="1:17" ht="12" customHeight="1" x14ac:dyDescent="0.3">
      <c r="A8" s="23" t="s">
        <v>60</v>
      </c>
      <c r="B8" s="156"/>
      <c r="C8" s="156">
        <v>0.16189306776602727</v>
      </c>
      <c r="D8" s="156">
        <v>0.19142815200935956</v>
      </c>
      <c r="E8" s="156">
        <v>0.17432079455503591</v>
      </c>
      <c r="F8" s="156">
        <v>0.24590150615712295</v>
      </c>
      <c r="G8" s="156">
        <v>0.19799599255335015</v>
      </c>
      <c r="H8" s="156">
        <v>0.46681401798864652</v>
      </c>
      <c r="I8" s="156">
        <v>0.38797340514299644</v>
      </c>
      <c r="J8" s="156">
        <v>0.55113199301922411</v>
      </c>
      <c r="K8" s="156">
        <v>0.63819980092278961</v>
      </c>
      <c r="L8" s="156">
        <v>0.72402130319916869</v>
      </c>
      <c r="M8" s="156">
        <v>0.49260387448889403</v>
      </c>
      <c r="N8" s="156">
        <v>0.41119245759506018</v>
      </c>
      <c r="O8" s="156">
        <v>0.10818312884740965</v>
      </c>
      <c r="P8" s="156">
        <v>0.38573386870757864</v>
      </c>
      <c r="Q8" s="156">
        <v>0.25024274311674799</v>
      </c>
    </row>
    <row r="9" spans="1:17" ht="12" customHeight="1" x14ac:dyDescent="0.3">
      <c r="A9" s="158" t="s">
        <v>63</v>
      </c>
      <c r="B9" s="157"/>
      <c r="C9" s="157">
        <f t="shared" ref="C9" si="18">SUM(C10:C12,C15:C16)</f>
        <v>32.046403991908406</v>
      </c>
      <c r="D9" s="157">
        <f t="shared" ref="D9" si="19">SUM(D10:D12,D15:D16)</f>
        <v>86.407640968107472</v>
      </c>
      <c r="E9" s="157">
        <f t="shared" ref="E9" si="20">SUM(E10:E12,E15:E16)</f>
        <v>39.269071424758181</v>
      </c>
      <c r="F9" s="157">
        <f t="shared" ref="F9" si="21">SUM(F10:F12,F15:F16)</f>
        <v>61.761580423723395</v>
      </c>
      <c r="G9" s="157">
        <f t="shared" ref="G9" si="22">SUM(G10:G12,G15:G16)</f>
        <v>73.061324233913652</v>
      </c>
      <c r="H9" s="157">
        <f t="shared" ref="H9" si="23">SUM(H10:H12,H15:H16)</f>
        <v>75.739411929654395</v>
      </c>
      <c r="I9" s="157">
        <f t="shared" ref="I9" si="24">SUM(I10:I12,I15:I16)</f>
        <v>54.489620756321351</v>
      </c>
      <c r="J9" s="157">
        <f t="shared" ref="J9" si="25">SUM(J10:J12,J15:J16)</f>
        <v>67.159698654384272</v>
      </c>
      <c r="K9" s="157">
        <f t="shared" ref="K9" si="26">SUM(K10:K12,K15:K16)</f>
        <v>57.487967944183794</v>
      </c>
      <c r="L9" s="157">
        <f t="shared" ref="L9" si="27">SUM(L10:L12,L15:L16)</f>
        <v>80.119349889400794</v>
      </c>
      <c r="M9" s="157">
        <f t="shared" ref="M9" si="28">SUM(M10:M12,M15:M16)</f>
        <v>64.548740744689539</v>
      </c>
      <c r="N9" s="157">
        <f t="shared" ref="N9" si="29">SUM(N10:N12,N15:N16)</f>
        <v>42.649010929869462</v>
      </c>
      <c r="O9" s="157">
        <f t="shared" ref="O9" si="30">SUM(O10:O12,O15:O16)</f>
        <v>22.768910249684421</v>
      </c>
      <c r="P9" s="157">
        <f t="shared" ref="P9" si="31">SUM(P10:P12,P15:P16)</f>
        <v>27.040118273488513</v>
      </c>
      <c r="Q9" s="157">
        <f t="shared" ref="Q9" si="32">SUM(Q10:Q12,Q15:Q16)</f>
        <v>16.645781776490384</v>
      </c>
    </row>
    <row r="10" spans="1:17" ht="12" customHeight="1" x14ac:dyDescent="0.3">
      <c r="A10" s="167" t="s">
        <v>171</v>
      </c>
      <c r="B10" s="132"/>
      <c r="C10" s="132">
        <v>23.466129693868364</v>
      </c>
      <c r="D10" s="132">
        <v>65.611683755686855</v>
      </c>
      <c r="E10" s="132">
        <v>25.797060497827559</v>
      </c>
      <c r="F10" s="132">
        <v>46.640646215966143</v>
      </c>
      <c r="G10" s="132">
        <v>59.423886666544121</v>
      </c>
      <c r="H10" s="132">
        <v>55.207002250836702</v>
      </c>
      <c r="I10" s="132">
        <v>27.679074035276713</v>
      </c>
      <c r="J10" s="132">
        <v>37.293893189040602</v>
      </c>
      <c r="K10" s="132">
        <v>37.182793096846289</v>
      </c>
      <c r="L10" s="132">
        <v>52.530417040324458</v>
      </c>
      <c r="M10" s="132">
        <v>34.301721148005271</v>
      </c>
      <c r="N10" s="132">
        <v>30.162031336088166</v>
      </c>
      <c r="O10" s="132">
        <v>15.389737414930025</v>
      </c>
      <c r="P10" s="132">
        <v>18.272276244675734</v>
      </c>
      <c r="Q10" s="132">
        <v>7.4481998636439704</v>
      </c>
    </row>
    <row r="11" spans="1:17" ht="12" customHeight="1" x14ac:dyDescent="0.3">
      <c r="A11" s="167" t="s">
        <v>144</v>
      </c>
      <c r="B11" s="132"/>
      <c r="C11" s="132">
        <v>3.3865019999910317E-2</v>
      </c>
      <c r="D11" s="132">
        <v>7.0405064510500104E-2</v>
      </c>
      <c r="E11" s="132">
        <v>2.1523933178157904E-2</v>
      </c>
      <c r="F11" s="132">
        <v>6.5807669961685175E-2</v>
      </c>
      <c r="G11" s="132">
        <v>3.210550340941995E-2</v>
      </c>
      <c r="H11" s="132">
        <v>2.2900801815740959E-2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3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1.1197395573898101E-3</v>
      </c>
      <c r="E12" s="132">
        <f t="shared" ref="E12" si="35">SUM(E13:E14)</f>
        <v>0</v>
      </c>
      <c r="F12" s="132">
        <f t="shared" ref="F12" si="36">SUM(F13:F14)</f>
        <v>1.6000553943008602E-3</v>
      </c>
      <c r="G12" s="132">
        <f t="shared" ref="G12" si="37">SUM(G13:G14)</f>
        <v>1.0933781545060992E-3</v>
      </c>
      <c r="H12" s="132">
        <f t="shared" ref="H12" si="38">SUM(H13:H14)</f>
        <v>7.4418317647260157E-5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9.4805945813613377E-3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3">
      <c r="A13" s="166" t="s">
        <v>57</v>
      </c>
      <c r="B13" s="165"/>
      <c r="C13" s="165">
        <v>0</v>
      </c>
      <c r="D13" s="165">
        <v>8.8555535478702008E-4</v>
      </c>
      <c r="E13" s="165">
        <v>0</v>
      </c>
      <c r="F13" s="165">
        <v>1.2611051715621425E-3</v>
      </c>
      <c r="G13" s="165">
        <v>8.6026014046239102E-4</v>
      </c>
      <c r="H13" s="165">
        <v>5.8462587995644122E-5</v>
      </c>
      <c r="I13" s="165">
        <v>0</v>
      </c>
      <c r="J13" s="165">
        <v>0</v>
      </c>
      <c r="K13" s="165">
        <v>0</v>
      </c>
      <c r="L13" s="165">
        <v>7.1800685914523857E-3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3">
      <c r="A14" s="147" t="s">
        <v>59</v>
      </c>
      <c r="B14" s="164"/>
      <c r="C14" s="164">
        <v>0</v>
      </c>
      <c r="D14" s="164">
        <v>2.3418420260279006E-4</v>
      </c>
      <c r="E14" s="164">
        <v>0</v>
      </c>
      <c r="F14" s="164">
        <v>3.3895022273871769E-4</v>
      </c>
      <c r="G14" s="164">
        <v>2.3311801404370824E-4</v>
      </c>
      <c r="H14" s="164">
        <v>1.5955729651616039E-5</v>
      </c>
      <c r="I14" s="164">
        <v>0</v>
      </c>
      <c r="J14" s="164">
        <v>0</v>
      </c>
      <c r="K14" s="164">
        <v>0</v>
      </c>
      <c r="L14" s="164">
        <v>2.300525989908952E-3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3">
      <c r="A15" s="163" t="s">
        <v>142</v>
      </c>
      <c r="B15" s="162"/>
      <c r="C15" s="162">
        <v>8.3809282883259488</v>
      </c>
      <c r="D15" s="162">
        <v>20.278149271790184</v>
      </c>
      <c r="E15" s="162">
        <v>11.976878095568084</v>
      </c>
      <c r="F15" s="162">
        <v>14.595491249351475</v>
      </c>
      <c r="G15" s="162">
        <v>12.874160999032528</v>
      </c>
      <c r="H15" s="162">
        <v>18.285881695199578</v>
      </c>
      <c r="I15" s="162">
        <v>23.61604745843486</v>
      </c>
      <c r="J15" s="162">
        <v>27.432243145411658</v>
      </c>
      <c r="K15" s="162">
        <v>16.721751912925189</v>
      </c>
      <c r="L15" s="162">
        <v>20.373053912173468</v>
      </c>
      <c r="M15" s="162">
        <v>24.507731350955055</v>
      </c>
      <c r="N15" s="162">
        <v>10.955421491938887</v>
      </c>
      <c r="O15" s="162">
        <v>6.1177608111889166</v>
      </c>
      <c r="P15" s="162">
        <v>8.1641671973016141</v>
      </c>
      <c r="Q15" s="162">
        <v>7.3349915496813471</v>
      </c>
    </row>
    <row r="16" spans="1:17" ht="12" customHeight="1" x14ac:dyDescent="0.3">
      <c r="A16" s="161" t="s">
        <v>141</v>
      </c>
      <c r="B16" s="160"/>
      <c r="C16" s="160">
        <f t="shared" ref="C16" si="48">SUM(C17:C18)</f>
        <v>0.16548098971418546</v>
      </c>
      <c r="D16" s="160">
        <f t="shared" ref="D16" si="49">SUM(D17:D18)</f>
        <v>0.44628313656254825</v>
      </c>
      <c r="E16" s="160">
        <f t="shared" ref="E16" si="50">SUM(E17:E18)</f>
        <v>1.4736088981843809</v>
      </c>
      <c r="F16" s="160">
        <f t="shared" ref="F16" si="51">SUM(F17:F18)</f>
        <v>0.45803523304979399</v>
      </c>
      <c r="G16" s="160">
        <f t="shared" ref="G16" si="52">SUM(G17:G18)</f>
        <v>0.73007768677306606</v>
      </c>
      <c r="H16" s="160">
        <f t="shared" ref="H16" si="53">SUM(H17:H18)</f>
        <v>2.2235527634847392</v>
      </c>
      <c r="I16" s="160">
        <f t="shared" ref="I16" si="54">SUM(I17:I18)</f>
        <v>3.1944992626097721</v>
      </c>
      <c r="J16" s="160">
        <f t="shared" ref="J16" si="55">SUM(J17:J18)</f>
        <v>2.4335623199320127</v>
      </c>
      <c r="K16" s="160">
        <f t="shared" ref="K16" si="56">SUM(K17:K18)</f>
        <v>3.5834229344123147</v>
      </c>
      <c r="L16" s="160">
        <f t="shared" ref="L16" si="57">SUM(L17:L18)</f>
        <v>7.2063983423215037</v>
      </c>
      <c r="M16" s="160">
        <f t="shared" ref="M16" si="58">SUM(M17:M18)</f>
        <v>5.7392882457292194</v>
      </c>
      <c r="N16" s="160">
        <f t="shared" ref="N16" si="59">SUM(N17:N18)</f>
        <v>1.53155810184241</v>
      </c>
      <c r="O16" s="160">
        <f t="shared" ref="O16" si="60">SUM(O17:O18)</f>
        <v>1.26141202356548</v>
      </c>
      <c r="P16" s="160">
        <f t="shared" ref="P16" si="61">SUM(P17:P18)</f>
        <v>0.60367483151116852</v>
      </c>
      <c r="Q16" s="160">
        <f t="shared" ref="Q16" si="62">SUM(Q17:Q18)</f>
        <v>1.8625903631650658</v>
      </c>
    </row>
    <row r="17" spans="1:17" ht="12" customHeight="1" x14ac:dyDescent="0.3">
      <c r="A17" s="148" t="s">
        <v>60</v>
      </c>
      <c r="B17" s="156"/>
      <c r="C17" s="156">
        <v>0.10378244542913898</v>
      </c>
      <c r="D17" s="156">
        <v>0.35798750054155853</v>
      </c>
      <c r="E17" s="156">
        <v>1.1209341207009986</v>
      </c>
      <c r="F17" s="156">
        <v>0.31255067706374684</v>
      </c>
      <c r="G17" s="156">
        <v>0.53904054823800307</v>
      </c>
      <c r="H17" s="156">
        <v>1.6935293891011967</v>
      </c>
      <c r="I17" s="156">
        <v>2.3223077191119983</v>
      </c>
      <c r="J17" s="156">
        <v>1.8026862117989624</v>
      </c>
      <c r="K17" s="156">
        <v>2.6468030506346589</v>
      </c>
      <c r="L17" s="156">
        <v>5.4026948030828876</v>
      </c>
      <c r="M17" s="156">
        <v>4.3527617148788487</v>
      </c>
      <c r="N17" s="156">
        <v>1.1599856580263119</v>
      </c>
      <c r="O17" s="156">
        <v>0.98206771151048988</v>
      </c>
      <c r="P17" s="156">
        <v>0.47576373845365255</v>
      </c>
      <c r="Q17" s="156">
        <v>1.5223135148641238</v>
      </c>
    </row>
    <row r="18" spans="1:17" ht="12" customHeight="1" x14ac:dyDescent="0.3">
      <c r="A18" s="148" t="s">
        <v>59</v>
      </c>
      <c r="B18" s="156"/>
      <c r="C18" s="156">
        <v>6.169854428504648E-2</v>
      </c>
      <c r="D18" s="156">
        <v>8.8295636020989748E-2</v>
      </c>
      <c r="E18" s="156">
        <v>0.35267477748338233</v>
      </c>
      <c r="F18" s="156">
        <v>0.14548455598604715</v>
      </c>
      <c r="G18" s="156">
        <v>0.19103713853506296</v>
      </c>
      <c r="H18" s="156">
        <v>0.53002337438354241</v>
      </c>
      <c r="I18" s="156">
        <v>0.87219154349777395</v>
      </c>
      <c r="J18" s="156">
        <v>0.6308761081330504</v>
      </c>
      <c r="K18" s="156">
        <v>0.93661988377765582</v>
      </c>
      <c r="L18" s="156">
        <v>1.8037035392386158</v>
      </c>
      <c r="M18" s="156">
        <v>1.3865265308503707</v>
      </c>
      <c r="N18" s="156">
        <v>0.37157244381609822</v>
      </c>
      <c r="O18" s="156">
        <v>0.27934431205499005</v>
      </c>
      <c r="P18" s="156">
        <v>0.12791109305751594</v>
      </c>
      <c r="Q18" s="156">
        <v>0.3402768483009419</v>
      </c>
    </row>
    <row r="19" spans="1:17" ht="12" customHeight="1" x14ac:dyDescent="0.3">
      <c r="A19" s="158" t="s">
        <v>62</v>
      </c>
      <c r="B19" s="157"/>
      <c r="C19" s="157">
        <f t="shared" ref="C19" si="63">SUM(C20:C22)</f>
        <v>11.724362347206895</v>
      </c>
      <c r="D19" s="157">
        <f t="shared" ref="D19" si="64">SUM(D20:D22)</f>
        <v>29.368083684669848</v>
      </c>
      <c r="E19" s="157">
        <f t="shared" ref="E19" si="65">SUM(E20:E22)</f>
        <v>18.563329172526121</v>
      </c>
      <c r="F19" s="157">
        <f t="shared" ref="F19" si="66">SUM(F20:F22)</f>
        <v>26.093890914611531</v>
      </c>
      <c r="G19" s="157">
        <f t="shared" ref="G19" si="67">SUM(G20:G22)</f>
        <v>29.619892542638922</v>
      </c>
      <c r="H19" s="157">
        <f t="shared" ref="H19" si="68">SUM(H20:H22)</f>
        <v>30.553069431581925</v>
      </c>
      <c r="I19" s="157">
        <f t="shared" ref="I19" si="69">SUM(I20:I22)</f>
        <v>18.955986255195494</v>
      </c>
      <c r="J19" s="157">
        <f t="shared" ref="J19" si="70">SUM(J20:J22)</f>
        <v>27.319023746743454</v>
      </c>
      <c r="K19" s="157">
        <f t="shared" ref="K19" si="71">SUM(K20:K22)</f>
        <v>22.118564390142851</v>
      </c>
      <c r="L19" s="157">
        <f t="shared" ref="L19" si="72">SUM(L20:L22)</f>
        <v>32.753340874932341</v>
      </c>
      <c r="M19" s="157">
        <f t="shared" ref="M19" si="73">SUM(M20:M22)</f>
        <v>25.537857940867376</v>
      </c>
      <c r="N19" s="157">
        <f t="shared" ref="N19" si="74">SUM(N20:N22)</f>
        <v>21.369395381277542</v>
      </c>
      <c r="O19" s="157">
        <f t="shared" ref="O19" si="75">SUM(O20:O22)</f>
        <v>11.340821970433716</v>
      </c>
      <c r="P19" s="157">
        <f t="shared" ref="P19" si="76">SUM(P20:P22)</f>
        <v>15.827905342857363</v>
      </c>
      <c r="Q19" s="157">
        <f t="shared" ref="Q19" si="77">SUM(Q20:Q22)</f>
        <v>10.625436922800269</v>
      </c>
    </row>
    <row r="20" spans="1:17" ht="12" customHeight="1" x14ac:dyDescent="0.3">
      <c r="A20" s="23" t="s">
        <v>58</v>
      </c>
      <c r="B20" s="156"/>
      <c r="C20" s="156">
        <v>5.5123459874943377</v>
      </c>
      <c r="D20" s="156">
        <v>11.811885939684045</v>
      </c>
      <c r="E20" s="156">
        <v>8.6220462971311438</v>
      </c>
      <c r="F20" s="156">
        <v>11.031876213057263</v>
      </c>
      <c r="G20" s="156">
        <v>12.282232479488298</v>
      </c>
      <c r="H20" s="156">
        <v>11.726518659498394</v>
      </c>
      <c r="I20" s="156">
        <v>5.3411860967012066</v>
      </c>
      <c r="J20" s="156">
        <v>11.459869478263096</v>
      </c>
      <c r="K20" s="156">
        <v>8.3697260073160944</v>
      </c>
      <c r="L20" s="156">
        <v>13.865711632111072</v>
      </c>
      <c r="M20" s="156">
        <v>12.24617299685039</v>
      </c>
      <c r="N20" s="156">
        <v>13.204547386507613</v>
      </c>
      <c r="O20" s="156">
        <v>8.1143341695224382</v>
      </c>
      <c r="P20" s="156">
        <v>12.69059724846367</v>
      </c>
      <c r="Q20" s="156">
        <v>9.6689204897947825</v>
      </c>
    </row>
    <row r="21" spans="1:17" ht="12" customHeight="1" x14ac:dyDescent="0.3">
      <c r="A21" s="23" t="s">
        <v>57</v>
      </c>
      <c r="B21" s="156"/>
      <c r="C21" s="156">
        <v>3.1341319141463021E-2</v>
      </c>
      <c r="D21" s="156">
        <v>4.4875352312084595E-3</v>
      </c>
      <c r="E21" s="156">
        <v>4.4780314218643711E-3</v>
      </c>
      <c r="F21" s="156">
        <v>3.1680512595823801E-2</v>
      </c>
      <c r="G21" s="156">
        <v>0</v>
      </c>
      <c r="H21" s="156">
        <v>7.873720801912798E-2</v>
      </c>
      <c r="I21" s="156">
        <v>0</v>
      </c>
      <c r="J21" s="156">
        <v>0</v>
      </c>
      <c r="K21" s="156">
        <v>7.4189578005764251E-4</v>
      </c>
      <c r="L21" s="156">
        <v>1.5457870096208337E-3</v>
      </c>
      <c r="M21" s="156">
        <v>8.7920579269563266E-3</v>
      </c>
      <c r="N21" s="156">
        <v>4.8108786045758495E-2</v>
      </c>
      <c r="O21" s="156">
        <v>0</v>
      </c>
      <c r="P21" s="156">
        <v>6.3580419574275158E-3</v>
      </c>
      <c r="Q21" s="156">
        <v>0</v>
      </c>
    </row>
    <row r="22" spans="1:17" ht="12" customHeight="1" x14ac:dyDescent="0.3">
      <c r="A22" s="29" t="s">
        <v>140</v>
      </c>
      <c r="B22" s="57"/>
      <c r="C22" s="57">
        <v>6.180675040571094</v>
      </c>
      <c r="D22" s="57">
        <v>17.551710209754596</v>
      </c>
      <c r="E22" s="57">
        <v>9.9368048439731123</v>
      </c>
      <c r="F22" s="57">
        <v>15.030334188958445</v>
      </c>
      <c r="G22" s="57">
        <v>17.337660063150626</v>
      </c>
      <c r="H22" s="57">
        <v>18.747813564064401</v>
      </c>
      <c r="I22" s="57">
        <v>13.614800158494289</v>
      </c>
      <c r="J22" s="57">
        <v>15.859154268480358</v>
      </c>
      <c r="K22" s="57">
        <v>13.748096487046697</v>
      </c>
      <c r="L22" s="57">
        <v>18.886083455811651</v>
      </c>
      <c r="M22" s="57">
        <v>13.28289288609003</v>
      </c>
      <c r="N22" s="57">
        <v>8.1167392087241694</v>
      </c>
      <c r="O22" s="57">
        <v>3.2264878009112778</v>
      </c>
      <c r="P22" s="57">
        <v>3.1309500524362659</v>
      </c>
      <c r="Q22" s="57">
        <v>0.95651643300548705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68">
        <f t="shared" ref="C24" si="78">SUM(C25,C28,C30,C39)</f>
        <v>34.02547617412641</v>
      </c>
      <c r="D24" s="168">
        <f t="shared" ref="D24" si="79">SUM(D25,D28,D30,D39)</f>
        <v>46.753281483751572</v>
      </c>
      <c r="E24" s="168">
        <f t="shared" ref="E24" si="80">SUM(E25,E28,E30,E39)</f>
        <v>28.401612163000522</v>
      </c>
      <c r="F24" s="168">
        <f t="shared" ref="F24" si="81">SUM(F25,F28,F30,F39)</f>
        <v>62.686352590883985</v>
      </c>
      <c r="G24" s="168">
        <f t="shared" ref="G24" si="82">SUM(G25,G28,G30,G39)</f>
        <v>52.966944398984445</v>
      </c>
      <c r="H24" s="168">
        <f t="shared" ref="H24" si="83">SUM(H25,H28,H30,H39)</f>
        <v>105.83839091897462</v>
      </c>
      <c r="I24" s="168">
        <f t="shared" ref="I24" si="84">SUM(I25,I28,I30,I39)</f>
        <v>101.91834868932639</v>
      </c>
      <c r="J24" s="168">
        <f t="shared" ref="J24" si="85">SUM(J25,J28,J30,J39)</f>
        <v>95.399186160325542</v>
      </c>
      <c r="K24" s="168">
        <f t="shared" ref="K24" si="86">SUM(K25,K28,K30,K39)</f>
        <v>64.337716838419752</v>
      </c>
      <c r="L24" s="168">
        <f t="shared" ref="L24" si="87">SUM(L25,L28,L30,L39)</f>
        <v>58.561927882954635</v>
      </c>
      <c r="M24" s="168">
        <f t="shared" ref="M24" si="88">SUM(M25,M28,M30,M39)</f>
        <v>75.789765150636953</v>
      </c>
      <c r="N24" s="168">
        <f t="shared" ref="N24" si="89">SUM(N25,N28,N30,N39)</f>
        <v>32.253008912409527</v>
      </c>
      <c r="O24" s="168">
        <f t="shared" ref="O24" si="90">SUM(O25,O28,O30,O39)</f>
        <v>53.983966759758808</v>
      </c>
      <c r="P24" s="168">
        <f t="shared" ref="P24" si="91">SUM(P25,P28,P30,P39)</f>
        <v>40.070456920387727</v>
      </c>
      <c r="Q24" s="168">
        <f t="shared" ref="Q24" si="92">SUM(Q25,Q28,Q30,Q39)</f>
        <v>14.398699792122072</v>
      </c>
    </row>
    <row r="25" spans="1:17" ht="12.9" customHeight="1" x14ac:dyDescent="0.3">
      <c r="A25" s="158" t="s">
        <v>65</v>
      </c>
      <c r="B25" s="157"/>
      <c r="C25" s="157">
        <f t="shared" ref="C25:Q25" si="93">SUM(C26:C27)</f>
        <v>23.051189011631074</v>
      </c>
      <c r="D25" s="157">
        <f t="shared" si="93"/>
        <v>31.177489781037497</v>
      </c>
      <c r="E25" s="157">
        <f t="shared" si="93"/>
        <v>19.98582441730467</v>
      </c>
      <c r="F25" s="157">
        <f t="shared" si="93"/>
        <v>44.734101952069551</v>
      </c>
      <c r="G25" s="157">
        <f t="shared" si="93"/>
        <v>35.470962505152528</v>
      </c>
      <c r="H25" s="157">
        <f t="shared" si="93"/>
        <v>73.83318462445628</v>
      </c>
      <c r="I25" s="157">
        <f t="shared" si="93"/>
        <v>69.033468768457581</v>
      </c>
      <c r="J25" s="157">
        <f t="shared" si="93"/>
        <v>62.0848880540496</v>
      </c>
      <c r="K25" s="157">
        <f t="shared" si="93"/>
        <v>43.423922548561016</v>
      </c>
      <c r="L25" s="157">
        <f t="shared" si="93"/>
        <v>34.420446200255967</v>
      </c>
      <c r="M25" s="157">
        <f t="shared" si="93"/>
        <v>46.594365398082168</v>
      </c>
      <c r="N25" s="157">
        <f t="shared" si="93"/>
        <v>19.607301026633447</v>
      </c>
      <c r="O25" s="157">
        <f t="shared" si="93"/>
        <v>35.39643846272994</v>
      </c>
      <c r="P25" s="157">
        <f t="shared" si="93"/>
        <v>25.088702816553049</v>
      </c>
      <c r="Q25" s="157">
        <f t="shared" si="93"/>
        <v>9.0000679456434689</v>
      </c>
    </row>
    <row r="26" spans="1:17" ht="12" customHeight="1" x14ac:dyDescent="0.3">
      <c r="A26" s="23" t="s">
        <v>84</v>
      </c>
      <c r="B26" s="156"/>
      <c r="C26" s="156">
        <v>22.669052722861228</v>
      </c>
      <c r="D26" s="156">
        <v>30.655013263277464</v>
      </c>
      <c r="E26" s="156">
        <v>19.605473235591507</v>
      </c>
      <c r="F26" s="156">
        <v>43.852793742785124</v>
      </c>
      <c r="G26" s="156">
        <v>34.880606621878037</v>
      </c>
      <c r="H26" s="156">
        <v>72.376972083599867</v>
      </c>
      <c r="I26" s="156">
        <v>67.844445024248131</v>
      </c>
      <c r="J26" s="156">
        <v>61.060868216453002</v>
      </c>
      <c r="K26" s="156">
        <v>42.950744870330986</v>
      </c>
      <c r="L26" s="156">
        <v>33.61886048156461</v>
      </c>
      <c r="M26" s="156">
        <v>45.630638087749546</v>
      </c>
      <c r="N26" s="156">
        <v>19.093522085539064</v>
      </c>
      <c r="O26" s="156">
        <v>34.903599382795939</v>
      </c>
      <c r="P26" s="156">
        <v>24.629912633331561</v>
      </c>
      <c r="Q26" s="156">
        <v>8.8144362824887228</v>
      </c>
    </row>
    <row r="27" spans="1:17" ht="12" customHeight="1" x14ac:dyDescent="0.3">
      <c r="A27" s="23" t="s">
        <v>60</v>
      </c>
      <c r="B27" s="156"/>
      <c r="C27" s="156">
        <v>0.38213628876984651</v>
      </c>
      <c r="D27" s="156">
        <v>0.52247651776003257</v>
      </c>
      <c r="E27" s="156">
        <v>0.38035118171316357</v>
      </c>
      <c r="F27" s="156">
        <v>0.88130820928442433</v>
      </c>
      <c r="G27" s="156">
        <v>0.59035588327448929</v>
      </c>
      <c r="H27" s="156">
        <v>1.4562125408564162</v>
      </c>
      <c r="I27" s="156">
        <v>1.1890237442094507</v>
      </c>
      <c r="J27" s="156">
        <v>1.0240198375966005</v>
      </c>
      <c r="K27" s="156">
        <v>0.47317767823003043</v>
      </c>
      <c r="L27" s="156">
        <v>0.80158571869135686</v>
      </c>
      <c r="M27" s="156">
        <v>0.96372731033262293</v>
      </c>
      <c r="N27" s="156">
        <v>0.51377894109438371</v>
      </c>
      <c r="O27" s="156">
        <v>0.49283907993399856</v>
      </c>
      <c r="P27" s="156">
        <v>0.4587901832214874</v>
      </c>
      <c r="Q27" s="156">
        <v>0.18563166315474622</v>
      </c>
    </row>
    <row r="28" spans="1:17" ht="12.9" customHeight="1" x14ac:dyDescent="0.3">
      <c r="A28" s="158" t="s">
        <v>112</v>
      </c>
      <c r="B28" s="157"/>
      <c r="C28" s="157">
        <f t="shared" ref="C28:Q28" si="94">C29</f>
        <v>0.62716871111392603</v>
      </c>
      <c r="D28" s="157">
        <f t="shared" si="94"/>
        <v>0.78095443476490511</v>
      </c>
      <c r="E28" s="157">
        <f t="shared" si="94"/>
        <v>0.32352520483955755</v>
      </c>
      <c r="F28" s="157">
        <f t="shared" si="94"/>
        <v>0.89331039488577169</v>
      </c>
      <c r="G28" s="157">
        <f t="shared" si="94"/>
        <v>0.76016550057170484</v>
      </c>
      <c r="H28" s="157">
        <f t="shared" si="94"/>
        <v>1.1491237514580488</v>
      </c>
      <c r="I28" s="157">
        <f t="shared" si="94"/>
        <v>0.87374112277449245</v>
      </c>
      <c r="J28" s="157">
        <f t="shared" si="94"/>
        <v>1.7755200055919562</v>
      </c>
      <c r="K28" s="157">
        <f t="shared" si="94"/>
        <v>1.5737959701300384</v>
      </c>
      <c r="L28" s="157">
        <f t="shared" si="94"/>
        <v>0.888344994445743</v>
      </c>
      <c r="M28" s="157">
        <f t="shared" si="94"/>
        <v>1.6777040513833961</v>
      </c>
      <c r="N28" s="157">
        <f t="shared" si="94"/>
        <v>0.63069250453193271</v>
      </c>
      <c r="O28" s="157">
        <f t="shared" si="94"/>
        <v>1.1049025997228783</v>
      </c>
      <c r="P28" s="157">
        <f t="shared" si="94"/>
        <v>1.1782538650120393</v>
      </c>
      <c r="Q28" s="157">
        <f t="shared" si="94"/>
        <v>0.43749907353671136</v>
      </c>
    </row>
    <row r="29" spans="1:17" ht="12" customHeight="1" x14ac:dyDescent="0.3">
      <c r="A29" s="23" t="s">
        <v>60</v>
      </c>
      <c r="B29" s="156"/>
      <c r="C29" s="156">
        <v>0.62716871111392603</v>
      </c>
      <c r="D29" s="156">
        <v>0.78095443476490511</v>
      </c>
      <c r="E29" s="156">
        <v>0.32352520483955755</v>
      </c>
      <c r="F29" s="156">
        <v>0.89331039488577169</v>
      </c>
      <c r="G29" s="156">
        <v>0.76016550057170484</v>
      </c>
      <c r="H29" s="156">
        <v>1.1491237514580488</v>
      </c>
      <c r="I29" s="156">
        <v>0.87374112277449245</v>
      </c>
      <c r="J29" s="156">
        <v>1.7755200055919562</v>
      </c>
      <c r="K29" s="156">
        <v>1.5737959701300384</v>
      </c>
      <c r="L29" s="156">
        <v>0.888344994445743</v>
      </c>
      <c r="M29" s="156">
        <v>1.6777040513833961</v>
      </c>
      <c r="N29" s="156">
        <v>0.63069250453193271</v>
      </c>
      <c r="O29" s="156">
        <v>1.1049025997228783</v>
      </c>
      <c r="P29" s="156">
        <v>1.1782538650120393</v>
      </c>
      <c r="Q29" s="156">
        <v>0.43749907353671136</v>
      </c>
    </row>
    <row r="30" spans="1:17" ht="12" customHeight="1" x14ac:dyDescent="0.3">
      <c r="A30" s="158" t="s">
        <v>63</v>
      </c>
      <c r="B30" s="157"/>
      <c r="C30" s="157">
        <f t="shared" ref="C30" si="95">SUM(C31:C32,C35:C36)</f>
        <v>6.2198803002939291</v>
      </c>
      <c r="D30" s="157">
        <f t="shared" ref="D30" si="96">SUM(D31:D32,D35:D36)</f>
        <v>8.9831733648593097</v>
      </c>
      <c r="E30" s="157">
        <f t="shared" ref="E30" si="97">SUM(E31:E32,E35:E36)</f>
        <v>4.7274279902105514</v>
      </c>
      <c r="F30" s="157">
        <f t="shared" ref="F30" si="98">SUM(F31:F32,F35:F36)</f>
        <v>10.329520860556247</v>
      </c>
      <c r="G30" s="157">
        <f t="shared" ref="G30" si="99">SUM(G31:G32,G35:G36)</f>
        <v>9.6484118619883539</v>
      </c>
      <c r="H30" s="157">
        <f t="shared" ref="H30" si="100">SUM(H31:H32,H35:H36)</f>
        <v>18.922200281955185</v>
      </c>
      <c r="I30" s="157">
        <f t="shared" ref="I30" si="101">SUM(I31:I32,I35:I36)</f>
        <v>18.797647186870105</v>
      </c>
      <c r="J30" s="157">
        <f t="shared" ref="J30" si="102">SUM(J31:J32,J35:J36)</f>
        <v>17.836720304185349</v>
      </c>
      <c r="K30" s="157">
        <f t="shared" ref="K30" si="103">SUM(K31:K32,K35:K36)</f>
        <v>11.685140439957708</v>
      </c>
      <c r="L30" s="157">
        <f t="shared" ref="L30" si="104">SUM(L31:L32,L35:L36)</f>
        <v>11.177301119998356</v>
      </c>
      <c r="M30" s="157">
        <f t="shared" ref="M30" si="105">SUM(M31:M32,M35:M36)</f>
        <v>15.846787883216415</v>
      </c>
      <c r="N30" s="157">
        <f t="shared" ref="N30" si="106">SUM(N31:N32,N35:N36)</f>
        <v>8.1141084511307024</v>
      </c>
      <c r="O30" s="157">
        <f t="shared" ref="O30" si="107">SUM(O31:O32,O35:O36)</f>
        <v>11.388640385643253</v>
      </c>
      <c r="P30" s="157">
        <f t="shared" ref="P30" si="108">SUM(P31:P32,P35:P36)</f>
        <v>9.1923276525298938</v>
      </c>
      <c r="Q30" s="157">
        <f t="shared" ref="Q30" si="109">SUM(Q31:Q32,Q35:Q36)</f>
        <v>3.0422921933275653</v>
      </c>
    </row>
    <row r="31" spans="1:17" ht="12" customHeight="1" x14ac:dyDescent="0.3">
      <c r="A31" s="167" t="s">
        <v>169</v>
      </c>
      <c r="B31" s="132"/>
      <c r="C31" s="132">
        <v>5.5490856290148516</v>
      </c>
      <c r="D31" s="132">
        <v>8.2507760641811867</v>
      </c>
      <c r="E31" s="132">
        <v>4.0882826949253381</v>
      </c>
      <c r="F31" s="132">
        <v>8.9741739915308383</v>
      </c>
      <c r="G31" s="132">
        <v>8.1236030228225058</v>
      </c>
      <c r="H31" s="132">
        <v>15.769909998774006</v>
      </c>
      <c r="I31" s="132">
        <v>14.831719040351381</v>
      </c>
      <c r="J31" s="132">
        <v>12.742797117711641</v>
      </c>
      <c r="K31" s="132">
        <v>5.5183843482104118</v>
      </c>
      <c r="L31" s="132">
        <v>6.1384427251867866</v>
      </c>
      <c r="M31" s="132">
        <v>4.6651467192069243</v>
      </c>
      <c r="N31" s="132">
        <v>5.2486960001502609</v>
      </c>
      <c r="O31" s="132">
        <v>8.4866545663832049</v>
      </c>
      <c r="P31" s="132">
        <v>4.6131025835671888</v>
      </c>
      <c r="Q31" s="132">
        <v>0.3833317784303571</v>
      </c>
    </row>
    <row r="32" spans="1:17" ht="12" customHeight="1" x14ac:dyDescent="0.3">
      <c r="A32" s="167" t="s">
        <v>168</v>
      </c>
      <c r="B32" s="132"/>
      <c r="C32" s="132">
        <f t="shared" ref="C32" si="110">SUM(C33:C34)</f>
        <v>0.48701468805280285</v>
      </c>
      <c r="D32" s="132">
        <f t="shared" ref="D32" si="111">SUM(D33:D34)</f>
        <v>0.52562516189883102</v>
      </c>
      <c r="E32" s="132">
        <f t="shared" ref="E32" si="112">SUM(E33:E34)</f>
        <v>0.53142313383145479</v>
      </c>
      <c r="F32" s="132">
        <f t="shared" ref="F32" si="113">SUM(F33:F34)</f>
        <v>1.1753750107246557</v>
      </c>
      <c r="G32" s="132">
        <f t="shared" ref="G32" si="114">SUM(G33:G34)</f>
        <v>1.2379033894067901</v>
      </c>
      <c r="H32" s="132">
        <f t="shared" ref="H32" si="115">SUM(H33:H34)</f>
        <v>2.0060864255042952</v>
      </c>
      <c r="I32" s="132">
        <f t="shared" ref="I32" si="116">SUM(I33:I34)</f>
        <v>3.3900806146113638</v>
      </c>
      <c r="J32" s="132">
        <f t="shared" ref="J32" si="117">SUM(J33:J34)</f>
        <v>4.8735522017341824</v>
      </c>
      <c r="K32" s="132">
        <f t="shared" ref="K32" si="118">SUM(K33:K34)</f>
        <v>3.6703711180956882</v>
      </c>
      <c r="L32" s="132">
        <f t="shared" ref="L32" si="119">SUM(L33:L34)</f>
        <v>4.7103989081838904</v>
      </c>
      <c r="M32" s="132">
        <f t="shared" ref="M32" si="120">SUM(M33:M34)</f>
        <v>2.6930876584725914</v>
      </c>
      <c r="N32" s="132">
        <f t="shared" ref="N32" si="121">SUM(N33:N34)</f>
        <v>2.2687402275773776</v>
      </c>
      <c r="O32" s="132">
        <f t="shared" ref="O32" si="122">SUM(O33:O34)</f>
        <v>2.6568287849534151</v>
      </c>
      <c r="P32" s="132">
        <f t="shared" ref="P32" si="123">SUM(P33:P34)</f>
        <v>1.9053662803816058</v>
      </c>
      <c r="Q32" s="132">
        <f t="shared" ref="Q32" si="124">SUM(Q33:Q34)</f>
        <v>1.0238009289894985</v>
      </c>
    </row>
    <row r="33" spans="1:17" ht="12" customHeight="1" x14ac:dyDescent="0.3">
      <c r="A33" s="166" t="s">
        <v>57</v>
      </c>
      <c r="B33" s="165"/>
      <c r="C33" s="165">
        <v>0.22255859053483973</v>
      </c>
      <c r="D33" s="165">
        <v>0.25731453096815449</v>
      </c>
      <c r="E33" s="165">
        <v>0.2567747751241779</v>
      </c>
      <c r="F33" s="165">
        <v>0.66801159095797724</v>
      </c>
      <c r="G33" s="165">
        <v>0.65496529788748459</v>
      </c>
      <c r="H33" s="165">
        <v>1.1652310598879152</v>
      </c>
      <c r="I33" s="165">
        <v>1.8069281954384513</v>
      </c>
      <c r="J33" s="165">
        <v>2.6927373612424037</v>
      </c>
      <c r="K33" s="165">
        <v>1.9451089933289141</v>
      </c>
      <c r="L33" s="165">
        <v>2.3346344740908589</v>
      </c>
      <c r="M33" s="165">
        <v>1.4277409141245705</v>
      </c>
      <c r="N33" s="165">
        <v>1.0005706627618063</v>
      </c>
      <c r="O33" s="165">
        <v>1.3031950281690872</v>
      </c>
      <c r="P33" s="165">
        <v>0.92457837005990051</v>
      </c>
      <c r="Q33" s="165">
        <v>0.4603460823121554</v>
      </c>
    </row>
    <row r="34" spans="1:17" ht="12" customHeight="1" x14ac:dyDescent="0.3">
      <c r="A34" s="147" t="s">
        <v>59</v>
      </c>
      <c r="B34" s="164"/>
      <c r="C34" s="164">
        <v>0.26445609751796312</v>
      </c>
      <c r="D34" s="164">
        <v>0.26831063093067653</v>
      </c>
      <c r="E34" s="164">
        <v>0.27464835870727694</v>
      </c>
      <c r="F34" s="164">
        <v>0.50736341976667843</v>
      </c>
      <c r="G34" s="164">
        <v>0.58293809151930553</v>
      </c>
      <c r="H34" s="164">
        <v>0.84085536561637986</v>
      </c>
      <c r="I34" s="164">
        <v>1.5831524191729125</v>
      </c>
      <c r="J34" s="164">
        <v>2.1808148404917787</v>
      </c>
      <c r="K34" s="164">
        <v>1.7252621247667741</v>
      </c>
      <c r="L34" s="164">
        <v>2.3757644340930311</v>
      </c>
      <c r="M34" s="164">
        <v>1.2653467443480206</v>
      </c>
      <c r="N34" s="164">
        <v>1.2681695648155715</v>
      </c>
      <c r="O34" s="164">
        <v>1.3536337567843282</v>
      </c>
      <c r="P34" s="164">
        <v>0.9807879103217052</v>
      </c>
      <c r="Q34" s="164">
        <v>0.56345484667734314</v>
      </c>
    </row>
    <row r="35" spans="1:17" ht="12" customHeight="1" x14ac:dyDescent="0.3">
      <c r="A35" s="163" t="s">
        <v>142</v>
      </c>
      <c r="B35" s="162"/>
      <c r="C35" s="162">
        <v>0.16333579267103038</v>
      </c>
      <c r="D35" s="162">
        <v>7.4935034211858501E-2</v>
      </c>
      <c r="E35" s="162">
        <v>5.9706011729308048E-2</v>
      </c>
      <c r="F35" s="162">
        <v>0.12426554558159002</v>
      </c>
      <c r="G35" s="162">
        <v>0.20882319671619939</v>
      </c>
      <c r="H35" s="162">
        <v>1.0615632261929475</v>
      </c>
      <c r="I35" s="162">
        <v>0.48950296509827279</v>
      </c>
      <c r="J35" s="162">
        <v>0.19069692283109968</v>
      </c>
      <c r="K35" s="162">
        <v>2.0122609817057158</v>
      </c>
      <c r="L35" s="162">
        <v>0.19533904357294088</v>
      </c>
      <c r="M35" s="162">
        <v>7.1580070248111696</v>
      </c>
      <c r="N35" s="162">
        <v>0.18450247689422078</v>
      </c>
      <c r="O35" s="162">
        <v>0.12635763749196846</v>
      </c>
      <c r="P35" s="162">
        <v>2.0734850374905003</v>
      </c>
      <c r="Q35" s="162">
        <v>1.4364768133731682</v>
      </c>
    </row>
    <row r="36" spans="1:17" ht="12" customHeight="1" x14ac:dyDescent="0.3">
      <c r="A36" s="161" t="s">
        <v>141</v>
      </c>
      <c r="B36" s="160"/>
      <c r="C36" s="160">
        <f t="shared" ref="C36" si="125">SUM(C37:C38)</f>
        <v>2.0444190555244414E-2</v>
      </c>
      <c r="D36" s="160">
        <f t="shared" ref="D36" si="126">SUM(D37:D38)</f>
        <v>0.13183710456743322</v>
      </c>
      <c r="E36" s="160">
        <f t="shared" ref="E36" si="127">SUM(E37:E38)</f>
        <v>4.8016149724450508E-2</v>
      </c>
      <c r="F36" s="160">
        <f t="shared" ref="F36" si="128">SUM(F37:F38)</f>
        <v>5.5706312719162585E-2</v>
      </c>
      <c r="G36" s="160">
        <f t="shared" ref="G36" si="129">SUM(G37:G38)</f>
        <v>7.8082253042857916E-2</v>
      </c>
      <c r="H36" s="160">
        <f t="shared" ref="H36" si="130">SUM(H37:H38)</f>
        <v>8.4640631483934914E-2</v>
      </c>
      <c r="I36" s="160">
        <f t="shared" ref="I36" si="131">SUM(I37:I38)</f>
        <v>8.6344566809088058E-2</v>
      </c>
      <c r="J36" s="160">
        <f t="shared" ref="J36" si="132">SUM(J37:J38)</f>
        <v>2.9674061908424011E-2</v>
      </c>
      <c r="K36" s="160">
        <f t="shared" ref="K36" si="133">SUM(K37:K38)</f>
        <v>0.48412399194589328</v>
      </c>
      <c r="L36" s="160">
        <f t="shared" ref="L36" si="134">SUM(L37:L38)</f>
        <v>0.13312044305473686</v>
      </c>
      <c r="M36" s="160">
        <f t="shared" ref="M36" si="135">SUM(M37:M38)</f>
        <v>1.3305464807257286</v>
      </c>
      <c r="N36" s="160">
        <f t="shared" ref="N36" si="136">SUM(N37:N38)</f>
        <v>0.41216974650884269</v>
      </c>
      <c r="O36" s="160">
        <f t="shared" ref="O36" si="137">SUM(O37:O38)</f>
        <v>0.11879939681466338</v>
      </c>
      <c r="P36" s="160">
        <f t="shared" ref="P36" si="138">SUM(P37:P38)</f>
        <v>0.60037375109059798</v>
      </c>
      <c r="Q36" s="160">
        <f t="shared" ref="Q36" si="139">SUM(Q37:Q38)</f>
        <v>0.19868267253454153</v>
      </c>
    </row>
    <row r="37" spans="1:17" ht="12" customHeight="1" x14ac:dyDescent="0.3">
      <c r="A37" s="148" t="s">
        <v>60</v>
      </c>
      <c r="B37" s="156"/>
      <c r="C37" s="156">
        <v>1.5208810058083262E-2</v>
      </c>
      <c r="D37" s="156">
        <v>9.1642209257280349E-3</v>
      </c>
      <c r="E37" s="156">
        <v>4.8647208929431486E-3</v>
      </c>
      <c r="F37" s="156">
        <v>9.2239361168725102E-3</v>
      </c>
      <c r="G37" s="156">
        <v>1.4579052517217098E-2</v>
      </c>
      <c r="H37" s="156">
        <v>4.9406134283480299E-2</v>
      </c>
      <c r="I37" s="156">
        <v>3.7552013132425378E-2</v>
      </c>
      <c r="J37" s="156">
        <v>1.0639289105142452E-3</v>
      </c>
      <c r="K37" s="156">
        <v>0.21958617355353166</v>
      </c>
      <c r="L37" s="156">
        <v>8.8738269759788144E-2</v>
      </c>
      <c r="M37" s="156">
        <v>0.66274730032083795</v>
      </c>
      <c r="N37" s="156">
        <v>7.3735079244355003E-2</v>
      </c>
      <c r="O37" s="156">
        <v>4.8998868103974302E-2</v>
      </c>
      <c r="P37" s="156">
        <v>0.29961530853780249</v>
      </c>
      <c r="Q37" s="156">
        <v>9.2520339476216198E-2</v>
      </c>
    </row>
    <row r="38" spans="1:17" ht="12" customHeight="1" x14ac:dyDescent="0.3">
      <c r="A38" s="148" t="s">
        <v>59</v>
      </c>
      <c r="B38" s="156"/>
      <c r="C38" s="156">
        <v>5.2353804971611521E-3</v>
      </c>
      <c r="D38" s="156">
        <v>0.1226728836417052</v>
      </c>
      <c r="E38" s="156">
        <v>4.3151428831507362E-2</v>
      </c>
      <c r="F38" s="156">
        <v>4.6482376602290071E-2</v>
      </c>
      <c r="G38" s="156">
        <v>6.3503200525640818E-2</v>
      </c>
      <c r="H38" s="156">
        <v>3.5234497200454622E-2</v>
      </c>
      <c r="I38" s="156">
        <v>4.8792553676662673E-2</v>
      </c>
      <c r="J38" s="156">
        <v>2.8610132997909765E-2</v>
      </c>
      <c r="K38" s="156">
        <v>0.26453781839236162</v>
      </c>
      <c r="L38" s="156">
        <v>4.4382173294948715E-2</v>
      </c>
      <c r="M38" s="156">
        <v>0.66779918040489061</v>
      </c>
      <c r="N38" s="156">
        <v>0.33843466726448768</v>
      </c>
      <c r="O38" s="156">
        <v>6.9800528710689078E-2</v>
      </c>
      <c r="P38" s="156">
        <v>0.30075844255279544</v>
      </c>
      <c r="Q38" s="156">
        <v>0.10616233305832534</v>
      </c>
    </row>
    <row r="39" spans="1:17" ht="12" customHeight="1" x14ac:dyDescent="0.3">
      <c r="A39" s="158" t="s">
        <v>62</v>
      </c>
      <c r="B39" s="157"/>
      <c r="C39" s="157">
        <f t="shared" ref="C39" si="140">SUM(C40:C41)</f>
        <v>4.1272381510874814</v>
      </c>
      <c r="D39" s="157">
        <f t="shared" ref="D39" si="141">SUM(D40:D41)</f>
        <v>5.8116639030898565</v>
      </c>
      <c r="E39" s="157">
        <f t="shared" ref="E39" si="142">SUM(E40:E41)</f>
        <v>3.3648345506457438</v>
      </c>
      <c r="F39" s="157">
        <f t="shared" ref="F39" si="143">SUM(F40:F41)</f>
        <v>6.7294193833724156</v>
      </c>
      <c r="G39" s="157">
        <f t="shared" ref="G39" si="144">SUM(G40:G41)</f>
        <v>7.087404531271865</v>
      </c>
      <c r="H39" s="157">
        <f t="shared" ref="H39" si="145">SUM(H40:H41)</f>
        <v>11.933882261105104</v>
      </c>
      <c r="I39" s="157">
        <f t="shared" ref="I39" si="146">SUM(I40:I41)</f>
        <v>13.213491611224212</v>
      </c>
      <c r="J39" s="157">
        <f t="shared" ref="J39" si="147">SUM(J40:J41)</f>
        <v>13.702057796498638</v>
      </c>
      <c r="K39" s="157">
        <f t="shared" ref="K39" si="148">SUM(K40:K41)</f>
        <v>7.6548578797709936</v>
      </c>
      <c r="L39" s="157">
        <f t="shared" ref="L39" si="149">SUM(L40:L41)</f>
        <v>12.075835568254567</v>
      </c>
      <c r="M39" s="157">
        <f t="shared" ref="M39" si="150">SUM(M40:M41)</f>
        <v>11.670907817954962</v>
      </c>
      <c r="N39" s="157">
        <f t="shared" ref="N39" si="151">SUM(N40:N41)</f>
        <v>3.9009069301134467</v>
      </c>
      <c r="O39" s="157">
        <f t="shared" ref="O39" si="152">SUM(O40:O41)</f>
        <v>6.0939853116627392</v>
      </c>
      <c r="P39" s="157">
        <f t="shared" ref="P39" si="153">SUM(P40:P41)</f>
        <v>4.6111725862927422</v>
      </c>
      <c r="Q39" s="157">
        <f t="shared" ref="Q39" si="154">SUM(Q40:Q41)</f>
        <v>1.9188405796143262</v>
      </c>
    </row>
    <row r="40" spans="1:17" ht="12" customHeight="1" x14ac:dyDescent="0.3">
      <c r="A40" s="23" t="s">
        <v>57</v>
      </c>
      <c r="B40" s="156"/>
      <c r="C40" s="156">
        <v>3.5875133382144768</v>
      </c>
      <c r="D40" s="156">
        <v>5.3418588411078076</v>
      </c>
      <c r="E40" s="156">
        <v>3.2986181915705108</v>
      </c>
      <c r="F40" s="156">
        <v>6.5153722546513784</v>
      </c>
      <c r="G40" s="156">
        <v>6.7908398313485234</v>
      </c>
      <c r="H40" s="156">
        <v>9.5516267556903323</v>
      </c>
      <c r="I40" s="156">
        <v>12.713968545028685</v>
      </c>
      <c r="J40" s="156">
        <v>13.671406623676226</v>
      </c>
      <c r="K40" s="156">
        <v>5.2039000404368965</v>
      </c>
      <c r="L40" s="156">
        <v>9.0205633884384451</v>
      </c>
      <c r="M40" s="156">
        <v>7.9087088228043001</v>
      </c>
      <c r="N40" s="156">
        <v>0.43570561739406649</v>
      </c>
      <c r="O40" s="156">
        <v>4.2034935823662218</v>
      </c>
      <c r="P40" s="156">
        <v>1.0272644462714278</v>
      </c>
      <c r="Q40" s="156">
        <v>1.0218754144971116</v>
      </c>
    </row>
    <row r="41" spans="1:17" ht="12" customHeight="1" x14ac:dyDescent="0.3">
      <c r="A41" s="29" t="s">
        <v>140</v>
      </c>
      <c r="B41" s="57"/>
      <c r="C41" s="57">
        <v>0.53972481287300433</v>
      </c>
      <c r="D41" s="57">
        <v>0.46980506198204874</v>
      </c>
      <c r="E41" s="57">
        <v>6.6216359075233031E-2</v>
      </c>
      <c r="F41" s="57">
        <v>0.21404712872103757</v>
      </c>
      <c r="G41" s="57">
        <v>0.2965646999233415</v>
      </c>
      <c r="H41" s="57">
        <v>2.3822555054147725</v>
      </c>
      <c r="I41" s="57">
        <v>0.49952306619552655</v>
      </c>
      <c r="J41" s="57">
        <v>3.0651172822411983E-2</v>
      </c>
      <c r="K41" s="57">
        <v>2.4509578393340967</v>
      </c>
      <c r="L41" s="57">
        <v>3.0552721798161215</v>
      </c>
      <c r="M41" s="57">
        <v>3.7621989951506616</v>
      </c>
      <c r="N41" s="57">
        <v>3.4652013127193801</v>
      </c>
      <c r="O41" s="57">
        <v>1.8904917292965175</v>
      </c>
      <c r="P41" s="57">
        <v>3.5839081400213146</v>
      </c>
      <c r="Q41" s="57">
        <v>0.89696516511721469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68">
        <f t="shared" ref="C43" si="155">SUM(C44,C47,C49,C58)</f>
        <v>1905.7083285763217</v>
      </c>
      <c r="D43" s="168">
        <f t="shared" ref="D43" si="156">SUM(D44,D47,D49,D58)</f>
        <v>793.58433133085805</v>
      </c>
      <c r="E43" s="168">
        <f t="shared" ref="E43" si="157">SUM(E44,E47,E49,E58)</f>
        <v>1248.8965033330305</v>
      </c>
      <c r="F43" s="168">
        <f t="shared" ref="F43" si="158">SUM(F44,F47,F49,F58)</f>
        <v>1245.6317134679373</v>
      </c>
      <c r="G43" s="168">
        <f t="shared" ref="G43" si="159">SUM(G44,G47,G49,G58)</f>
        <v>1238.1701590322448</v>
      </c>
      <c r="H43" s="168">
        <f t="shared" ref="H43" si="160">SUM(H44,H47,H49,H58)</f>
        <v>1189.392385264669</v>
      </c>
      <c r="I43" s="168">
        <f t="shared" ref="I43" si="161">SUM(I44,I47,I49,I58)</f>
        <v>578.68711692525926</v>
      </c>
      <c r="J43" s="168">
        <f t="shared" ref="J43" si="162">SUM(J44,J47,J49,J58)</f>
        <v>1502.0270883302717</v>
      </c>
      <c r="K43" s="168">
        <f t="shared" ref="K43" si="163">SUM(K44,K47,K49,K58)</f>
        <v>1190.5340581905148</v>
      </c>
      <c r="L43" s="168">
        <f t="shared" ref="L43" si="164">SUM(L44,L47,L49,L58)</f>
        <v>1163.1212851552582</v>
      </c>
      <c r="M43" s="168">
        <f t="shared" ref="M43" si="165">SUM(M44,M47,M49,M58)</f>
        <v>1253.9669663194616</v>
      </c>
      <c r="N43" s="168">
        <f t="shared" ref="N43" si="166">SUM(N44,N47,N49,N58)</f>
        <v>946.66963785807127</v>
      </c>
      <c r="O43" s="168">
        <f t="shared" ref="O43" si="167">SUM(O44,O47,O49,O58)</f>
        <v>1200.8597142509154</v>
      </c>
      <c r="P43" s="168">
        <f t="shared" ref="P43" si="168">SUM(P44,P47,P49,P58)</f>
        <v>1418.3425944882274</v>
      </c>
      <c r="Q43" s="168">
        <f t="shared" ref="Q43" si="169">SUM(Q44,Q47,Q49,Q58)</f>
        <v>951.46578205166406</v>
      </c>
    </row>
    <row r="44" spans="1:17" ht="12.9" customHeight="1" x14ac:dyDescent="0.3">
      <c r="A44" s="158" t="s">
        <v>65</v>
      </c>
      <c r="B44" s="157"/>
      <c r="C44" s="157">
        <f t="shared" ref="C44:Q44" si="170">SUM(C45:C46)</f>
        <v>1544.0108211628096</v>
      </c>
      <c r="D44" s="157">
        <f t="shared" si="170"/>
        <v>613.8431175989715</v>
      </c>
      <c r="E44" s="157">
        <f t="shared" si="170"/>
        <v>1005.0792762391196</v>
      </c>
      <c r="F44" s="157">
        <f t="shared" si="170"/>
        <v>967.8779324655859</v>
      </c>
      <c r="G44" s="157">
        <f t="shared" si="170"/>
        <v>993.09531400809374</v>
      </c>
      <c r="H44" s="157">
        <f t="shared" si="170"/>
        <v>969.55934671305897</v>
      </c>
      <c r="I44" s="157">
        <f t="shared" si="170"/>
        <v>437.46830992128986</v>
      </c>
      <c r="J44" s="157">
        <f t="shared" si="170"/>
        <v>1192.9854581237319</v>
      </c>
      <c r="K44" s="157">
        <f t="shared" si="170"/>
        <v>933.06413256358405</v>
      </c>
      <c r="L44" s="157">
        <f t="shared" si="170"/>
        <v>926.92833031013504</v>
      </c>
      <c r="M44" s="157">
        <f t="shared" si="170"/>
        <v>955.17202651504726</v>
      </c>
      <c r="N44" s="157">
        <f t="shared" si="170"/>
        <v>754.46048940219498</v>
      </c>
      <c r="O44" s="157">
        <f t="shared" si="170"/>
        <v>927.82788143630387</v>
      </c>
      <c r="P44" s="157">
        <f t="shared" si="170"/>
        <v>1060.5090153011556</v>
      </c>
      <c r="Q44" s="157">
        <f t="shared" si="170"/>
        <v>686.77693638057872</v>
      </c>
    </row>
    <row r="45" spans="1:17" ht="12" customHeight="1" x14ac:dyDescent="0.3">
      <c r="A45" s="23" t="s">
        <v>166</v>
      </c>
      <c r="B45" s="156"/>
      <c r="C45" s="156">
        <v>1521.1278141115527</v>
      </c>
      <c r="D45" s="156">
        <v>603.67537886719037</v>
      </c>
      <c r="E45" s="156">
        <v>988.26056559013944</v>
      </c>
      <c r="F45" s="156">
        <v>951.57236424031635</v>
      </c>
      <c r="G45" s="156">
        <v>976.10417913725564</v>
      </c>
      <c r="H45" s="156">
        <v>953.72108876379036</v>
      </c>
      <c r="I45" s="156">
        <v>429.60880285428891</v>
      </c>
      <c r="J45" s="156">
        <v>1175.7751173472154</v>
      </c>
      <c r="K45" s="156">
        <v>919.2359088743699</v>
      </c>
      <c r="L45" s="156">
        <v>910.95806404527718</v>
      </c>
      <c r="M45" s="156">
        <v>938.7555064696088</v>
      </c>
      <c r="N45" s="156">
        <v>739.36067484483885</v>
      </c>
      <c r="O45" s="156">
        <v>907.91231199159733</v>
      </c>
      <c r="P45" s="156">
        <v>1039.0905728292755</v>
      </c>
      <c r="Q45" s="156">
        <v>673.21234279917826</v>
      </c>
    </row>
    <row r="46" spans="1:17" ht="12" customHeight="1" x14ac:dyDescent="0.3">
      <c r="A46" s="23" t="s">
        <v>60</v>
      </c>
      <c r="B46" s="156"/>
      <c r="C46" s="156">
        <v>22.883007051256932</v>
      </c>
      <c r="D46" s="156">
        <v>10.167738731781164</v>
      </c>
      <c r="E46" s="156">
        <v>16.818710648980218</v>
      </c>
      <c r="F46" s="156">
        <v>16.3055682252695</v>
      </c>
      <c r="G46" s="156">
        <v>16.991134870838081</v>
      </c>
      <c r="H46" s="156">
        <v>15.838257949268595</v>
      </c>
      <c r="I46" s="156">
        <v>7.8595070670009557</v>
      </c>
      <c r="J46" s="156">
        <v>17.210340776516517</v>
      </c>
      <c r="K46" s="156">
        <v>13.828223689214173</v>
      </c>
      <c r="L46" s="156">
        <v>15.970266264857862</v>
      </c>
      <c r="M46" s="156">
        <v>16.416520045438464</v>
      </c>
      <c r="N46" s="156">
        <v>15.099814557356085</v>
      </c>
      <c r="O46" s="156">
        <v>19.915569444706556</v>
      </c>
      <c r="P46" s="156">
        <v>21.418442471880184</v>
      </c>
      <c r="Q46" s="156">
        <v>13.564593581400485</v>
      </c>
    </row>
    <row r="47" spans="1:17" ht="12.9" customHeight="1" x14ac:dyDescent="0.3">
      <c r="A47" s="158" t="s">
        <v>112</v>
      </c>
      <c r="B47" s="157"/>
      <c r="C47" s="157">
        <f t="shared" ref="C47:Q47" si="171">C48</f>
        <v>15.265005713045666</v>
      </c>
      <c r="D47" s="157">
        <f t="shared" si="171"/>
        <v>8.753919237936616</v>
      </c>
      <c r="E47" s="157">
        <f t="shared" si="171"/>
        <v>7.6152351488834586</v>
      </c>
      <c r="F47" s="157">
        <f t="shared" si="171"/>
        <v>14.225168959537978</v>
      </c>
      <c r="G47" s="157">
        <f t="shared" si="171"/>
        <v>9.0958096826392136</v>
      </c>
      <c r="H47" s="157">
        <f t="shared" si="171"/>
        <v>7.7370531169108947</v>
      </c>
      <c r="I47" s="157">
        <f t="shared" si="171"/>
        <v>5.7828929437412562</v>
      </c>
      <c r="J47" s="157">
        <f t="shared" si="171"/>
        <v>13.564462059395259</v>
      </c>
      <c r="K47" s="157">
        <f t="shared" si="171"/>
        <v>17.285542510166355</v>
      </c>
      <c r="L47" s="157">
        <f t="shared" si="171"/>
        <v>11.328673764924698</v>
      </c>
      <c r="M47" s="157">
        <f t="shared" si="171"/>
        <v>12.489586092320065</v>
      </c>
      <c r="N47" s="157">
        <f t="shared" si="171"/>
        <v>4.0986167540055476</v>
      </c>
      <c r="O47" s="157">
        <f t="shared" si="171"/>
        <v>3.5653959917346127</v>
      </c>
      <c r="P47" s="157">
        <f t="shared" si="171"/>
        <v>10.359454004891676</v>
      </c>
      <c r="Q47" s="157">
        <f t="shared" si="171"/>
        <v>7.8416825946318598</v>
      </c>
    </row>
    <row r="48" spans="1:17" ht="12" customHeight="1" x14ac:dyDescent="0.3">
      <c r="A48" s="23" t="s">
        <v>60</v>
      </c>
      <c r="B48" s="156"/>
      <c r="C48" s="156">
        <v>15.265005713045666</v>
      </c>
      <c r="D48" s="156">
        <v>8.753919237936616</v>
      </c>
      <c r="E48" s="156">
        <v>7.6152351488834586</v>
      </c>
      <c r="F48" s="156">
        <v>14.225168959537978</v>
      </c>
      <c r="G48" s="156">
        <v>9.0958096826392136</v>
      </c>
      <c r="H48" s="156">
        <v>7.7370531169108947</v>
      </c>
      <c r="I48" s="156">
        <v>5.7828929437412562</v>
      </c>
      <c r="J48" s="156">
        <v>13.564462059395259</v>
      </c>
      <c r="K48" s="156">
        <v>17.285542510166355</v>
      </c>
      <c r="L48" s="156">
        <v>11.328673764924698</v>
      </c>
      <c r="M48" s="156">
        <v>12.489586092320065</v>
      </c>
      <c r="N48" s="156">
        <v>4.0986167540055476</v>
      </c>
      <c r="O48" s="156">
        <v>3.5653959917346127</v>
      </c>
      <c r="P48" s="156">
        <v>10.359454004891676</v>
      </c>
      <c r="Q48" s="156">
        <v>7.8416825946318598</v>
      </c>
    </row>
    <row r="49" spans="1:17" ht="12" customHeight="1" x14ac:dyDescent="0.3">
      <c r="A49" s="158" t="s">
        <v>63</v>
      </c>
      <c r="B49" s="157"/>
      <c r="C49" s="157">
        <f t="shared" ref="C49" si="172">SUM(C50:C51,C54:C55)</f>
        <v>256.85778539267551</v>
      </c>
      <c r="D49" s="157">
        <f t="shared" ref="D49" si="173">SUM(D50:D51,D54:D55)</f>
        <v>121.7676465071964</v>
      </c>
      <c r="E49" s="157">
        <f t="shared" ref="E49" si="174">SUM(E50:E51,E54:E55)</f>
        <v>170.0753772577477</v>
      </c>
      <c r="F49" s="157">
        <f t="shared" ref="F49" si="175">SUM(F50:F51,F54:F55)</f>
        <v>189.11017214868511</v>
      </c>
      <c r="G49" s="157">
        <f t="shared" ref="G49" si="176">SUM(G50:G51,G54:G55)</f>
        <v>171.41752803346662</v>
      </c>
      <c r="H49" s="157">
        <f t="shared" ref="H49" si="177">SUM(H50:H51,H54:H55)</f>
        <v>155.10058088979019</v>
      </c>
      <c r="I49" s="157">
        <f t="shared" ref="I49" si="178">SUM(I50:I51,I54:I55)</f>
        <v>95.520960085231664</v>
      </c>
      <c r="J49" s="157">
        <f t="shared" ref="J49" si="179">SUM(J50:J51,J54:J55)</f>
        <v>210.80726212014099</v>
      </c>
      <c r="K49" s="157">
        <f t="shared" ref="K49" si="180">SUM(K50:K51,K54:K55)</f>
        <v>172.37142403949127</v>
      </c>
      <c r="L49" s="157">
        <f t="shared" ref="L49" si="181">SUM(L50:L51,L54:L55)</f>
        <v>157.38458760808464</v>
      </c>
      <c r="M49" s="157">
        <f t="shared" ref="M49" si="182">SUM(M50:M51,M54:M55)</f>
        <v>201.8563995210479</v>
      </c>
      <c r="N49" s="157">
        <f t="shared" ref="N49" si="183">SUM(N50:N51,N54:N55)</f>
        <v>136.95572580349221</v>
      </c>
      <c r="O49" s="157">
        <f t="shared" ref="O49" si="184">SUM(O50:O51,O54:O55)</f>
        <v>191.24930941619974</v>
      </c>
      <c r="P49" s="157">
        <f t="shared" ref="P49" si="185">SUM(P50:P51,P54:P55)</f>
        <v>246.63222251933462</v>
      </c>
      <c r="Q49" s="157">
        <f t="shared" ref="Q49" si="186">SUM(Q50:Q51,Q54:Q55)</f>
        <v>180.01502929213393</v>
      </c>
    </row>
    <row r="50" spans="1:17" ht="12" customHeight="1" x14ac:dyDescent="0.3">
      <c r="A50" s="167" t="s">
        <v>165</v>
      </c>
      <c r="B50" s="132"/>
      <c r="C50" s="132">
        <v>145.51497101151418</v>
      </c>
      <c r="D50" s="132">
        <v>54.13263052699272</v>
      </c>
      <c r="E50" s="132">
        <v>70.626689264538669</v>
      </c>
      <c r="F50" s="132">
        <v>98.172674649554565</v>
      </c>
      <c r="G50" s="132">
        <v>60.067575282579298</v>
      </c>
      <c r="H50" s="132">
        <v>51.495507694551868</v>
      </c>
      <c r="I50" s="132">
        <v>35.546419115678347</v>
      </c>
      <c r="J50" s="132">
        <v>71.215958778139523</v>
      </c>
      <c r="K50" s="132">
        <v>58.296229371882113</v>
      </c>
      <c r="L50" s="132">
        <v>67.276210735125673</v>
      </c>
      <c r="M50" s="132">
        <v>59.68138770828223</v>
      </c>
      <c r="N50" s="132">
        <v>49.616248944775876</v>
      </c>
      <c r="O50" s="132">
        <v>59.765946027265159</v>
      </c>
      <c r="P50" s="132">
        <v>87.66275207140643</v>
      </c>
      <c r="Q50" s="132">
        <v>55.473940596510012</v>
      </c>
    </row>
    <row r="51" spans="1:17" ht="12" customHeight="1" x14ac:dyDescent="0.3">
      <c r="A51" s="167" t="s">
        <v>164</v>
      </c>
      <c r="B51" s="132"/>
      <c r="C51" s="132">
        <f t="shared" ref="C51" si="187">SUM(C52:C53)</f>
        <v>55.759594230684378</v>
      </c>
      <c r="D51" s="132">
        <f t="shared" ref="D51" si="188">SUM(D52:D53)</f>
        <v>9.8204578410812804</v>
      </c>
      <c r="E51" s="132">
        <f t="shared" ref="E51" si="189">SUM(E52:E53)</f>
        <v>46.523711359664581</v>
      </c>
      <c r="F51" s="132">
        <f t="shared" ref="F51" si="190">SUM(F52:F53)</f>
        <v>13.547899904305563</v>
      </c>
      <c r="G51" s="132">
        <f t="shared" ref="G51" si="191">SUM(G52:G53)</f>
        <v>58.132685315284263</v>
      </c>
      <c r="H51" s="132">
        <f t="shared" ref="H51" si="192">SUM(H52:H53)</f>
        <v>79.792237474415856</v>
      </c>
      <c r="I51" s="132">
        <f t="shared" ref="I51" si="193">SUM(I52:I53)</f>
        <v>16.03958548146397</v>
      </c>
      <c r="J51" s="132">
        <f t="shared" ref="J51" si="194">SUM(J52:J53)</f>
        <v>95.62024351072732</v>
      </c>
      <c r="K51" s="132">
        <f t="shared" ref="K51" si="195">SUM(K52:K53)</f>
        <v>24.257539051476144</v>
      </c>
      <c r="L51" s="132">
        <f t="shared" ref="L51" si="196">SUM(L52:L53)</f>
        <v>33.591481633252172</v>
      </c>
      <c r="M51" s="132">
        <f t="shared" ref="M51" si="197">SUM(M52:M53)</f>
        <v>82.529135026055357</v>
      </c>
      <c r="N51" s="132">
        <f t="shared" ref="N51" si="198">SUM(N52:N53)</f>
        <v>49.741897048553753</v>
      </c>
      <c r="O51" s="132">
        <f t="shared" ref="O51" si="199">SUM(O52:O53)</f>
        <v>57.76003689478479</v>
      </c>
      <c r="P51" s="132">
        <f t="shared" ref="P51" si="200">SUM(P52:P53)</f>
        <v>93.779480235440772</v>
      </c>
      <c r="Q51" s="132">
        <f t="shared" ref="Q51" si="201">SUM(Q52:Q53)</f>
        <v>58.286897935573975</v>
      </c>
    </row>
    <row r="52" spans="1:17" ht="12" customHeight="1" x14ac:dyDescent="0.3">
      <c r="A52" s="166" t="s">
        <v>163</v>
      </c>
      <c r="B52" s="165"/>
      <c r="C52" s="165">
        <v>43.734899740990635</v>
      </c>
      <c r="D52" s="165">
        <v>7.2416655190293922</v>
      </c>
      <c r="E52" s="165">
        <v>35.9668511309292</v>
      </c>
      <c r="F52" s="165">
        <v>9.5334695524789481</v>
      </c>
      <c r="G52" s="165">
        <v>45.271803843729955</v>
      </c>
      <c r="H52" s="165">
        <v>62.470589998959625</v>
      </c>
      <c r="I52" s="165">
        <v>10.618604230712847</v>
      </c>
      <c r="J52" s="165">
        <v>71.214900801110318</v>
      </c>
      <c r="K52" s="165">
        <v>16.632306919737005</v>
      </c>
      <c r="L52" s="165">
        <v>24.305824606818977</v>
      </c>
      <c r="M52" s="165">
        <v>62.458018237351062</v>
      </c>
      <c r="N52" s="165">
        <v>38.395844387541075</v>
      </c>
      <c r="O52" s="165">
        <v>42.910347702020147</v>
      </c>
      <c r="P52" s="165">
        <v>71.505914854684548</v>
      </c>
      <c r="Q52" s="165">
        <v>38.08975576598268</v>
      </c>
    </row>
    <row r="53" spans="1:17" ht="12" customHeight="1" x14ac:dyDescent="0.3">
      <c r="A53" s="147" t="s">
        <v>59</v>
      </c>
      <c r="B53" s="164"/>
      <c r="C53" s="164">
        <v>12.024694489693744</v>
      </c>
      <c r="D53" s="164">
        <v>2.5787923220518887</v>
      </c>
      <c r="E53" s="164">
        <v>10.556860228735383</v>
      </c>
      <c r="F53" s="164">
        <v>4.0144303518266158</v>
      </c>
      <c r="G53" s="164">
        <v>12.860881471554311</v>
      </c>
      <c r="H53" s="164">
        <v>17.321647475456235</v>
      </c>
      <c r="I53" s="164">
        <v>5.4209812507511215</v>
      </c>
      <c r="J53" s="164">
        <v>24.405342709617003</v>
      </c>
      <c r="K53" s="164">
        <v>7.6252321317391392</v>
      </c>
      <c r="L53" s="164">
        <v>9.2856570264331975</v>
      </c>
      <c r="M53" s="164">
        <v>20.071116788704291</v>
      </c>
      <c r="N53" s="164">
        <v>11.346052661012676</v>
      </c>
      <c r="O53" s="164">
        <v>14.849689192764647</v>
      </c>
      <c r="P53" s="164">
        <v>22.273565380756221</v>
      </c>
      <c r="Q53" s="164">
        <v>20.197142169591299</v>
      </c>
    </row>
    <row r="54" spans="1:17" ht="12" customHeight="1" x14ac:dyDescent="0.3">
      <c r="A54" s="163" t="s">
        <v>142</v>
      </c>
      <c r="B54" s="162"/>
      <c r="C54" s="162">
        <v>45.684370451168704</v>
      </c>
      <c r="D54" s="162">
        <v>48.760134001552828</v>
      </c>
      <c r="E54" s="162">
        <v>31.099185438162728</v>
      </c>
      <c r="F54" s="162">
        <v>67.900364642042959</v>
      </c>
      <c r="G54" s="162">
        <v>43.075108698042364</v>
      </c>
      <c r="H54" s="162">
        <v>19.36632100120136</v>
      </c>
      <c r="I54" s="162">
        <v>33.542036245775563</v>
      </c>
      <c r="J54" s="162">
        <v>31.057310722571213</v>
      </c>
      <c r="K54" s="162">
        <v>43.642138866124597</v>
      </c>
      <c r="L54" s="162">
        <v>35.040627173613146</v>
      </c>
      <c r="M54" s="162">
        <v>41.124105390558846</v>
      </c>
      <c r="N54" s="162">
        <v>26.76403778055284</v>
      </c>
      <c r="O54" s="162">
        <v>54.850355637202206</v>
      </c>
      <c r="P54" s="162">
        <v>46.35324911303519</v>
      </c>
      <c r="Q54" s="162">
        <v>53.877721620780875</v>
      </c>
    </row>
    <row r="55" spans="1:17" ht="12" customHeight="1" x14ac:dyDescent="0.3">
      <c r="A55" s="161" t="s">
        <v>141</v>
      </c>
      <c r="B55" s="160"/>
      <c r="C55" s="160">
        <f t="shared" ref="C55" si="202">SUM(C56:C57)</f>
        <v>9.8988496993082329</v>
      </c>
      <c r="D55" s="160">
        <f t="shared" ref="D55" si="203">SUM(D56:D57)</f>
        <v>9.0544241375695655</v>
      </c>
      <c r="E55" s="160">
        <f t="shared" ref="E55" si="204">SUM(E56:E57)</f>
        <v>21.825791195381736</v>
      </c>
      <c r="F55" s="160">
        <f t="shared" ref="F55" si="205">SUM(F56:F57)</f>
        <v>9.4892329527820412</v>
      </c>
      <c r="G55" s="160">
        <f t="shared" ref="G55" si="206">SUM(G56:G57)</f>
        <v>10.142158737560681</v>
      </c>
      <c r="H55" s="160">
        <f t="shared" ref="H55" si="207">SUM(H56:H57)</f>
        <v>4.4465147196211285</v>
      </c>
      <c r="I55" s="160">
        <f t="shared" ref="I55" si="208">SUM(I56:I57)</f>
        <v>10.392919242313777</v>
      </c>
      <c r="J55" s="160">
        <f t="shared" ref="J55" si="209">SUM(J56:J57)</f>
        <v>12.913749108702941</v>
      </c>
      <c r="K55" s="160">
        <f t="shared" ref="K55" si="210">SUM(K56:K57)</f>
        <v>46.175516750008399</v>
      </c>
      <c r="L55" s="160">
        <f t="shared" ref="L55" si="211">SUM(L56:L57)</f>
        <v>21.476268066093667</v>
      </c>
      <c r="M55" s="160">
        <f t="shared" ref="M55" si="212">SUM(M56:M57)</f>
        <v>18.52177139615149</v>
      </c>
      <c r="N55" s="160">
        <f t="shared" ref="N55" si="213">SUM(N56:N57)</f>
        <v>10.833542029609736</v>
      </c>
      <c r="O55" s="160">
        <f t="shared" ref="O55" si="214">SUM(O56:O57)</f>
        <v>18.872970856947575</v>
      </c>
      <c r="P55" s="160">
        <f t="shared" ref="P55" si="215">SUM(P56:P57)</f>
        <v>18.836741099452233</v>
      </c>
      <c r="Q55" s="160">
        <f t="shared" ref="Q55" si="216">SUM(Q56:Q57)</f>
        <v>12.376469139269057</v>
      </c>
    </row>
    <row r="56" spans="1:17" ht="12" customHeight="1" x14ac:dyDescent="0.3">
      <c r="A56" s="148" t="s">
        <v>60</v>
      </c>
      <c r="B56" s="156"/>
      <c r="C56" s="156">
        <v>4.4652400857643739</v>
      </c>
      <c r="D56" s="156">
        <v>4.5319338595667675</v>
      </c>
      <c r="E56" s="156">
        <v>14.128507652685601</v>
      </c>
      <c r="F56" s="156">
        <v>4.2092163854051385</v>
      </c>
      <c r="G56" s="156">
        <v>5.7854697573407652</v>
      </c>
      <c r="H56" s="156">
        <v>2.4734668306345746</v>
      </c>
      <c r="I56" s="156">
        <v>5.7099744455222829</v>
      </c>
      <c r="J56" s="156">
        <v>6.141696820647855</v>
      </c>
      <c r="K56" s="156">
        <v>32.349484946161112</v>
      </c>
      <c r="L56" s="156">
        <v>13.386302841562841</v>
      </c>
      <c r="M56" s="156">
        <v>10.202516808635339</v>
      </c>
      <c r="N56" s="156">
        <v>6.8195793437254624</v>
      </c>
      <c r="O56" s="156">
        <v>12.927527702012124</v>
      </c>
      <c r="P56" s="156">
        <v>8.976133155002465</v>
      </c>
      <c r="Q56" s="156">
        <v>6.5962558718205013</v>
      </c>
    </row>
    <row r="57" spans="1:17" ht="12" customHeight="1" x14ac:dyDescent="0.3">
      <c r="A57" s="148" t="s">
        <v>59</v>
      </c>
      <c r="B57" s="156"/>
      <c r="C57" s="156">
        <v>5.4336096135438581</v>
      </c>
      <c r="D57" s="156">
        <v>4.5224902780027989</v>
      </c>
      <c r="E57" s="156">
        <v>7.6972835426961366</v>
      </c>
      <c r="F57" s="156">
        <v>5.2800165673769026</v>
      </c>
      <c r="G57" s="156">
        <v>4.3566889802199151</v>
      </c>
      <c r="H57" s="156">
        <v>1.9730478889865539</v>
      </c>
      <c r="I57" s="156">
        <v>4.6829447967914941</v>
      </c>
      <c r="J57" s="156">
        <v>6.772052288055086</v>
      </c>
      <c r="K57" s="156">
        <v>13.826031803847284</v>
      </c>
      <c r="L57" s="156">
        <v>8.0899652245308236</v>
      </c>
      <c r="M57" s="156">
        <v>8.3192545875161503</v>
      </c>
      <c r="N57" s="156">
        <v>4.0139626858842741</v>
      </c>
      <c r="O57" s="156">
        <v>5.9454431549354494</v>
      </c>
      <c r="P57" s="156">
        <v>9.8606079444497663</v>
      </c>
      <c r="Q57" s="156">
        <v>5.7802132674485556</v>
      </c>
    </row>
    <row r="58" spans="1:17" ht="12" customHeight="1" x14ac:dyDescent="0.3">
      <c r="A58" s="158" t="s">
        <v>62</v>
      </c>
      <c r="B58" s="157"/>
      <c r="C58" s="157">
        <f t="shared" ref="C58" si="217">SUM(C59:C60)</f>
        <v>89.574716307791078</v>
      </c>
      <c r="D58" s="157">
        <f t="shared" ref="D58" si="218">SUM(D59:D60)</f>
        <v>49.219647986753451</v>
      </c>
      <c r="E58" s="157">
        <f t="shared" ref="E58" si="219">SUM(E59:E60)</f>
        <v>66.126614687279712</v>
      </c>
      <c r="F58" s="157">
        <f t="shared" ref="F58" si="220">SUM(F59:F60)</f>
        <v>74.418439894128298</v>
      </c>
      <c r="G58" s="157">
        <f t="shared" ref="G58" si="221">SUM(G59:G60)</f>
        <v>64.561507308045066</v>
      </c>
      <c r="H58" s="157">
        <f t="shared" ref="H58" si="222">SUM(H59:H60)</f>
        <v>56.995404544908887</v>
      </c>
      <c r="I58" s="157">
        <f t="shared" ref="I58" si="223">SUM(I59:I60)</f>
        <v>39.9149539749965</v>
      </c>
      <c r="J58" s="157">
        <f t="shared" ref="J58" si="224">SUM(J59:J60)</f>
        <v>84.669906027003634</v>
      </c>
      <c r="K58" s="157">
        <f t="shared" ref="K58" si="225">SUM(K59:K60)</f>
        <v>67.812959077273121</v>
      </c>
      <c r="L58" s="157">
        <f t="shared" ref="L58" si="226">SUM(L59:L60)</f>
        <v>67.479693472113922</v>
      </c>
      <c r="M58" s="157">
        <f t="shared" ref="M58" si="227">SUM(M59:M60)</f>
        <v>84.448954191046411</v>
      </c>
      <c r="N58" s="157">
        <f t="shared" ref="N58" si="228">SUM(N59:N60)</f>
        <v>51.154805898378527</v>
      </c>
      <c r="O58" s="157">
        <f t="shared" ref="O58" si="229">SUM(O59:O60)</f>
        <v>78.217127406677278</v>
      </c>
      <c r="P58" s="157">
        <f t="shared" ref="P58" si="230">SUM(P59:P60)</f>
        <v>100.84190266284543</v>
      </c>
      <c r="Q58" s="157">
        <f t="shared" ref="Q58" si="231">SUM(Q59:Q60)</f>
        <v>76.832133784319637</v>
      </c>
    </row>
    <row r="59" spans="1:17" ht="12" customHeight="1" x14ac:dyDescent="0.3">
      <c r="A59" s="23" t="s">
        <v>57</v>
      </c>
      <c r="B59" s="156"/>
      <c r="C59" s="156">
        <v>7.958476236850625E-3</v>
      </c>
      <c r="D59" s="156">
        <v>2.3687201848164287E-2</v>
      </c>
      <c r="E59" s="156">
        <v>0</v>
      </c>
      <c r="F59" s="156">
        <v>1.1093517446017716E-2</v>
      </c>
      <c r="G59" s="156">
        <v>9.9147900927563613E-3</v>
      </c>
      <c r="H59" s="156">
        <v>0</v>
      </c>
      <c r="I59" s="156">
        <v>2.7358046013736545E-3</v>
      </c>
      <c r="J59" s="156">
        <v>0</v>
      </c>
      <c r="K59" s="156">
        <v>0</v>
      </c>
      <c r="L59" s="156">
        <v>1.0424386933255397E-3</v>
      </c>
      <c r="M59" s="156">
        <v>0</v>
      </c>
      <c r="N59" s="156">
        <v>0</v>
      </c>
      <c r="O59" s="156">
        <v>2.3529034169924752E-3</v>
      </c>
      <c r="P59" s="156">
        <v>1.4723956174905271E-2</v>
      </c>
      <c r="Q59" s="156">
        <v>1.7565351049993967E-2</v>
      </c>
    </row>
    <row r="60" spans="1:17" ht="12" customHeight="1" x14ac:dyDescent="0.3">
      <c r="A60" s="29" t="s">
        <v>140</v>
      </c>
      <c r="B60" s="57"/>
      <c r="C60" s="57">
        <v>89.566757831554227</v>
      </c>
      <c r="D60" s="57">
        <v>49.195960784905289</v>
      </c>
      <c r="E60" s="57">
        <v>66.126614687279712</v>
      </c>
      <c r="F60" s="57">
        <v>74.407346376682284</v>
      </c>
      <c r="G60" s="57">
        <v>64.551592517952315</v>
      </c>
      <c r="H60" s="57">
        <v>56.995404544908887</v>
      </c>
      <c r="I60" s="57">
        <v>39.912218170395128</v>
      </c>
      <c r="J60" s="57">
        <v>84.669906027003634</v>
      </c>
      <c r="K60" s="57">
        <v>67.812959077273121</v>
      </c>
      <c r="L60" s="57">
        <v>67.47865103342059</v>
      </c>
      <c r="M60" s="57">
        <v>84.448954191046411</v>
      </c>
      <c r="N60" s="57">
        <v>51.154805898378527</v>
      </c>
      <c r="O60" s="57">
        <v>78.214774503260287</v>
      </c>
      <c r="P60" s="57">
        <v>100.82717870667052</v>
      </c>
      <c r="Q60" s="57">
        <v>76.814568433269642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68">
        <f t="shared" ref="C62" si="232">SUM(C63,C66,C68,C77)</f>
        <v>3422.7891088582028</v>
      </c>
      <c r="D62" s="168">
        <f t="shared" ref="D62" si="233">SUM(D63,D66,D68,D77)</f>
        <v>3925.6365091165453</v>
      </c>
      <c r="E62" s="168">
        <f t="shared" ref="E62" si="234">SUM(E63,E66,E68,E77)</f>
        <v>4019.1216761326855</v>
      </c>
      <c r="F62" s="168">
        <f t="shared" ref="F62" si="235">SUM(F63,F66,F68,F77)</f>
        <v>4042.6219650723815</v>
      </c>
      <c r="G62" s="168">
        <f t="shared" ref="G62" si="236">SUM(G63,G66,G68,G77)</f>
        <v>3549.9227146361645</v>
      </c>
      <c r="H62" s="168">
        <f t="shared" ref="H62" si="237">SUM(H63,H66,H68,H77)</f>
        <v>3350.116105865804</v>
      </c>
      <c r="I62" s="168">
        <f t="shared" ref="I62" si="238">SUM(I63,I66,I68,I77)</f>
        <v>2457.5780991279389</v>
      </c>
      <c r="J62" s="168">
        <f t="shared" ref="J62" si="239">SUM(J63,J66,J68,J77)</f>
        <v>3988.0171646680792</v>
      </c>
      <c r="K62" s="168">
        <f t="shared" ref="K62" si="240">SUM(K63,K66,K68,K77)</f>
        <v>3467.412518109285</v>
      </c>
      <c r="L62" s="168">
        <f t="shared" ref="L62" si="241">SUM(L63,L66,L68,L77)</f>
        <v>3501.1963704844711</v>
      </c>
      <c r="M62" s="168">
        <f t="shared" ref="M62" si="242">SUM(M63,M66,M68,M77)</f>
        <v>2406.5193859056426</v>
      </c>
      <c r="N62" s="168">
        <f t="shared" ref="N62" si="243">SUM(N63,N66,N68,N77)</f>
        <v>4004.2407916004913</v>
      </c>
      <c r="O62" s="168">
        <f t="shared" ref="O62" si="244">SUM(O63,O66,O68,O77)</f>
        <v>2358.0938402445136</v>
      </c>
      <c r="P62" s="168">
        <f t="shared" ref="P62" si="245">SUM(P63,P66,P68,P77)</f>
        <v>2264.9268710858701</v>
      </c>
      <c r="Q62" s="168">
        <f t="shared" ref="Q62" si="246">SUM(Q63,Q66,Q68,Q77)</f>
        <v>3183.7302156902078</v>
      </c>
    </row>
    <row r="63" spans="1:17" ht="12.9" customHeight="1" x14ac:dyDescent="0.3">
      <c r="A63" s="158" t="s">
        <v>65</v>
      </c>
      <c r="B63" s="157"/>
      <c r="C63" s="157">
        <f t="shared" ref="C63:Q63" si="247">SUM(C64:C65)</f>
        <v>2645.3345160316094</v>
      </c>
      <c r="D63" s="157">
        <f t="shared" si="247"/>
        <v>3066.1399641628591</v>
      </c>
      <c r="E63" s="157">
        <f t="shared" si="247"/>
        <v>3083.029389405312</v>
      </c>
      <c r="F63" s="157">
        <f t="shared" si="247"/>
        <v>3131.994048284665</v>
      </c>
      <c r="G63" s="157">
        <f t="shared" si="247"/>
        <v>2734.1417319118927</v>
      </c>
      <c r="H63" s="157">
        <f t="shared" si="247"/>
        <v>2554.2989811734874</v>
      </c>
      <c r="I63" s="157">
        <f t="shared" si="247"/>
        <v>1867.0090423217921</v>
      </c>
      <c r="J63" s="157">
        <f t="shared" si="247"/>
        <v>3011.6273414604862</v>
      </c>
      <c r="K63" s="157">
        <f t="shared" si="247"/>
        <v>2586.853453672165</v>
      </c>
      <c r="L63" s="157">
        <f t="shared" si="247"/>
        <v>2681.1671162592143</v>
      </c>
      <c r="M63" s="157">
        <f t="shared" si="247"/>
        <v>1765.2605360321249</v>
      </c>
      <c r="N63" s="157">
        <f t="shared" si="247"/>
        <v>2975.4531603080286</v>
      </c>
      <c r="O63" s="157">
        <f t="shared" si="247"/>
        <v>1751.4835543777167</v>
      </c>
      <c r="P63" s="157">
        <f t="shared" si="247"/>
        <v>1579.0485052327595</v>
      </c>
      <c r="Q63" s="157">
        <f t="shared" si="247"/>
        <v>2358.395507226428</v>
      </c>
    </row>
    <row r="64" spans="1:17" ht="12" customHeight="1" x14ac:dyDescent="0.3">
      <c r="A64" s="23" t="s">
        <v>161</v>
      </c>
      <c r="B64" s="156"/>
      <c r="C64" s="156">
        <v>2604.0127006251732</v>
      </c>
      <c r="D64" s="156">
        <v>3017.743098867862</v>
      </c>
      <c r="E64" s="156">
        <v>3026.9777383946662</v>
      </c>
      <c r="F64" s="156">
        <v>3075.1762079677555</v>
      </c>
      <c r="G64" s="156">
        <v>2682.5541587364123</v>
      </c>
      <c r="H64" s="156">
        <v>2508.391012262201</v>
      </c>
      <c r="I64" s="156">
        <v>1828.6150728461141</v>
      </c>
      <c r="J64" s="156">
        <v>2964.5194822269768</v>
      </c>
      <c r="K64" s="156">
        <v>2546.1412790126933</v>
      </c>
      <c r="L64" s="156">
        <v>2641.7802401301424</v>
      </c>
      <c r="M64" s="156">
        <v>1733.2241645975284</v>
      </c>
      <c r="N64" s="156">
        <v>2919.6608508028812</v>
      </c>
      <c r="O64" s="156">
        <v>1721.1463202504624</v>
      </c>
      <c r="P64" s="156">
        <v>1549.4203155310233</v>
      </c>
      <c r="Q64" s="156">
        <v>2305.3170639286564</v>
      </c>
    </row>
    <row r="65" spans="1:17" ht="12" customHeight="1" x14ac:dyDescent="0.3">
      <c r="A65" s="23" t="s">
        <v>60</v>
      </c>
      <c r="B65" s="156"/>
      <c r="C65" s="156">
        <v>41.32181540643608</v>
      </c>
      <c r="D65" s="156">
        <v>48.396865294997262</v>
      </c>
      <c r="E65" s="156">
        <v>56.051651010645678</v>
      </c>
      <c r="F65" s="156">
        <v>56.817840316909297</v>
      </c>
      <c r="G65" s="156">
        <v>51.587573175480202</v>
      </c>
      <c r="H65" s="156">
        <v>45.907968911286375</v>
      </c>
      <c r="I65" s="156">
        <v>38.393969475677878</v>
      </c>
      <c r="J65" s="156">
        <v>47.107859233509387</v>
      </c>
      <c r="K65" s="156">
        <v>40.712174659471657</v>
      </c>
      <c r="L65" s="156">
        <v>39.38687612907173</v>
      </c>
      <c r="M65" s="156">
        <v>32.036371434596575</v>
      </c>
      <c r="N65" s="156">
        <v>55.792309505147159</v>
      </c>
      <c r="O65" s="156">
        <v>30.337234127254337</v>
      </c>
      <c r="P65" s="156">
        <v>29.628189701736151</v>
      </c>
      <c r="Q65" s="156">
        <v>53.07844329777182</v>
      </c>
    </row>
    <row r="66" spans="1:17" ht="12.9" customHeight="1" x14ac:dyDescent="0.3">
      <c r="A66" s="158" t="s">
        <v>112</v>
      </c>
      <c r="B66" s="157"/>
      <c r="C66" s="157">
        <f t="shared" ref="C66:Q66" si="248">C67</f>
        <v>17.587858022407396</v>
      </c>
      <c r="D66" s="157">
        <f t="shared" si="248"/>
        <v>13.914846412694885</v>
      </c>
      <c r="E66" s="157">
        <f t="shared" si="248"/>
        <v>14.486710961246267</v>
      </c>
      <c r="F66" s="157">
        <f t="shared" si="248"/>
        <v>19.406574175689922</v>
      </c>
      <c r="G66" s="157">
        <f t="shared" si="248"/>
        <v>20.447826313612868</v>
      </c>
      <c r="H66" s="157">
        <f t="shared" si="248"/>
        <v>18.295915614640897</v>
      </c>
      <c r="I66" s="157">
        <f t="shared" si="248"/>
        <v>11.122489701987673</v>
      </c>
      <c r="J66" s="157">
        <f t="shared" si="248"/>
        <v>37.104597233284778</v>
      </c>
      <c r="K66" s="157">
        <f t="shared" si="248"/>
        <v>34.855177681113346</v>
      </c>
      <c r="L66" s="157">
        <f t="shared" si="248"/>
        <v>32.354541915882123</v>
      </c>
      <c r="M66" s="157">
        <f t="shared" si="248"/>
        <v>36.464205356350661</v>
      </c>
      <c r="N66" s="157">
        <f t="shared" si="248"/>
        <v>55.499807064689165</v>
      </c>
      <c r="O66" s="157">
        <f t="shared" si="248"/>
        <v>37.745442952027076</v>
      </c>
      <c r="P66" s="157">
        <f t="shared" si="248"/>
        <v>38.481861420959</v>
      </c>
      <c r="Q66" s="157">
        <f t="shared" si="248"/>
        <v>24.339544823047273</v>
      </c>
    </row>
    <row r="67" spans="1:17" ht="12" customHeight="1" x14ac:dyDescent="0.3">
      <c r="A67" s="23" t="s">
        <v>60</v>
      </c>
      <c r="B67" s="156"/>
      <c r="C67" s="156">
        <v>17.587858022407396</v>
      </c>
      <c r="D67" s="156">
        <v>13.914846412694885</v>
      </c>
      <c r="E67" s="156">
        <v>14.486710961246267</v>
      </c>
      <c r="F67" s="156">
        <v>19.406574175689922</v>
      </c>
      <c r="G67" s="156">
        <v>20.447826313612868</v>
      </c>
      <c r="H67" s="156">
        <v>18.295915614640897</v>
      </c>
      <c r="I67" s="156">
        <v>11.122489701987673</v>
      </c>
      <c r="J67" s="156">
        <v>37.104597233284778</v>
      </c>
      <c r="K67" s="156">
        <v>34.855177681113346</v>
      </c>
      <c r="L67" s="156">
        <v>32.354541915882123</v>
      </c>
      <c r="M67" s="156">
        <v>36.464205356350661</v>
      </c>
      <c r="N67" s="156">
        <v>55.499807064689165</v>
      </c>
      <c r="O67" s="156">
        <v>37.745442952027076</v>
      </c>
      <c r="P67" s="156">
        <v>38.481861420959</v>
      </c>
      <c r="Q67" s="156">
        <v>24.339544823047273</v>
      </c>
    </row>
    <row r="68" spans="1:17" ht="12" customHeight="1" x14ac:dyDescent="0.3">
      <c r="A68" s="158" t="s">
        <v>63</v>
      </c>
      <c r="B68" s="157"/>
      <c r="C68" s="157">
        <f t="shared" ref="C68" si="249">SUM(C69:C70,C73:C74)</f>
        <v>527.20433446013726</v>
      </c>
      <c r="D68" s="157">
        <f t="shared" ref="D68" si="250">SUM(D69:D70,D73:D74)</f>
        <v>582.06756680351248</v>
      </c>
      <c r="E68" s="157">
        <f t="shared" ref="E68" si="251">SUM(E69:E70,E73:E74)</f>
        <v>632.25107851275595</v>
      </c>
      <c r="F68" s="157">
        <f t="shared" ref="F68" si="252">SUM(F69:F70,F73:F74)</f>
        <v>604.68128778334653</v>
      </c>
      <c r="G68" s="157">
        <f t="shared" ref="G68" si="253">SUM(G69:G70,G73:G74)</f>
        <v>548.78505376283431</v>
      </c>
      <c r="H68" s="157">
        <f t="shared" ref="H68" si="254">SUM(H69:H70,H73:H74)</f>
        <v>516.2207086299511</v>
      </c>
      <c r="I68" s="157">
        <f t="shared" ref="I68" si="255">SUM(I69:I70,I73:I74)</f>
        <v>388.60049872106691</v>
      </c>
      <c r="J68" s="157">
        <f t="shared" ref="J68" si="256">SUM(J69:J70,J73:J74)</f>
        <v>622.79334772965296</v>
      </c>
      <c r="K68" s="157">
        <f t="shared" ref="K68" si="257">SUM(K69:K70,K73:K74)</f>
        <v>559.16755534054732</v>
      </c>
      <c r="L68" s="157">
        <f t="shared" ref="L68" si="258">SUM(L69:L70,L73:L74)</f>
        <v>527.59400762997655</v>
      </c>
      <c r="M68" s="157">
        <f t="shared" ref="M68" si="259">SUM(M69:M70,M73:M74)</f>
        <v>407.3727667059137</v>
      </c>
      <c r="N68" s="157">
        <f t="shared" ref="N68" si="260">SUM(N69:N70,N73:N74)</f>
        <v>647.13946320203161</v>
      </c>
      <c r="O68" s="157">
        <f t="shared" ref="O68" si="261">SUM(O69:O70,O73:O74)</f>
        <v>388.18614651142093</v>
      </c>
      <c r="P68" s="157">
        <f t="shared" ref="P68" si="262">SUM(P69:P70,P73:P74)</f>
        <v>435.4199039270751</v>
      </c>
      <c r="Q68" s="157">
        <f t="shared" ref="Q68" si="263">SUM(Q69:Q70,Q73:Q74)</f>
        <v>534.05056792293499</v>
      </c>
    </row>
    <row r="69" spans="1:17" ht="12" customHeight="1" x14ac:dyDescent="0.3">
      <c r="A69" s="167" t="s">
        <v>160</v>
      </c>
      <c r="B69" s="132"/>
      <c r="C69" s="132">
        <v>320.58857675035972</v>
      </c>
      <c r="D69" s="132">
        <v>400.87129439314106</v>
      </c>
      <c r="E69" s="132">
        <v>350.63080509697534</v>
      </c>
      <c r="F69" s="132">
        <v>419.49098279470201</v>
      </c>
      <c r="G69" s="132">
        <v>275.57056398917837</v>
      </c>
      <c r="H69" s="132">
        <v>300.11608873787765</v>
      </c>
      <c r="I69" s="132">
        <v>186.09475090111053</v>
      </c>
      <c r="J69" s="132">
        <v>260.92169879423278</v>
      </c>
      <c r="K69" s="132">
        <v>323.25261825085443</v>
      </c>
      <c r="L69" s="132">
        <v>305.18157267328394</v>
      </c>
      <c r="M69" s="132">
        <v>239.62673882636065</v>
      </c>
      <c r="N69" s="132">
        <v>385.46101485555903</v>
      </c>
      <c r="O69" s="132">
        <v>220.53666298379446</v>
      </c>
      <c r="P69" s="132">
        <v>252.89321359267541</v>
      </c>
      <c r="Q69" s="132">
        <v>284.47876149688324</v>
      </c>
    </row>
    <row r="70" spans="1:17" ht="12" customHeight="1" x14ac:dyDescent="0.3">
      <c r="A70" s="167" t="s">
        <v>159</v>
      </c>
      <c r="B70" s="132"/>
      <c r="C70" s="132">
        <f t="shared" ref="C70" si="264">SUM(C71:C72)</f>
        <v>75.590619184697346</v>
      </c>
      <c r="D70" s="132">
        <f t="shared" ref="D70" si="265">SUM(D71:D72)</f>
        <v>86.402002456356968</v>
      </c>
      <c r="E70" s="132">
        <f t="shared" ref="E70" si="266">SUM(E71:E72)</f>
        <v>109.85810106910526</v>
      </c>
      <c r="F70" s="132">
        <f t="shared" ref="F70" si="267">SUM(F71:F72)</f>
        <v>52.938115718944644</v>
      </c>
      <c r="G70" s="132">
        <f t="shared" ref="G70" si="268">SUM(G71:G72)</f>
        <v>96.671849924080021</v>
      </c>
      <c r="H70" s="132">
        <f t="shared" ref="H70" si="269">SUM(H71:H72)</f>
        <v>112.50957114371406</v>
      </c>
      <c r="I70" s="132">
        <f t="shared" ref="I70" si="270">SUM(I71:I72)</f>
        <v>154.34530772062698</v>
      </c>
      <c r="J70" s="132">
        <f t="shared" ref="J70" si="271">SUM(J71:J72)</f>
        <v>87.329930103872002</v>
      </c>
      <c r="K70" s="132">
        <f t="shared" ref="K70" si="272">SUM(K71:K72)</f>
        <v>173.47256708226905</v>
      </c>
      <c r="L70" s="132">
        <f t="shared" ref="L70" si="273">SUM(L71:L72)</f>
        <v>187.66340192909701</v>
      </c>
      <c r="M70" s="132">
        <f t="shared" ref="M70" si="274">SUM(M71:M72)</f>
        <v>102.38147870835232</v>
      </c>
      <c r="N70" s="132">
        <f t="shared" ref="N70" si="275">SUM(N71:N72)</f>
        <v>144.39297239574213</v>
      </c>
      <c r="O70" s="132">
        <f t="shared" ref="O70" si="276">SUM(O71:O72)</f>
        <v>65.276926597892384</v>
      </c>
      <c r="P70" s="132">
        <f t="shared" ref="P70" si="277">SUM(P71:P72)</f>
        <v>68.554769755065294</v>
      </c>
      <c r="Q70" s="132">
        <f t="shared" ref="Q70" si="278">SUM(Q71:Q72)</f>
        <v>187.78378693265637</v>
      </c>
    </row>
    <row r="71" spans="1:17" ht="12" customHeight="1" x14ac:dyDescent="0.3">
      <c r="A71" s="166" t="s">
        <v>109</v>
      </c>
      <c r="B71" s="165"/>
      <c r="C71" s="165">
        <v>58.582736645588064</v>
      </c>
      <c r="D71" s="165">
        <v>67.1437379378564</v>
      </c>
      <c r="E71" s="165">
        <v>85.279421836239564</v>
      </c>
      <c r="F71" s="165">
        <v>40.512787776104368</v>
      </c>
      <c r="G71" s="165">
        <v>73.372681463985145</v>
      </c>
      <c r="H71" s="165">
        <v>82.361436710925148</v>
      </c>
      <c r="I71" s="165">
        <v>112.20817084341046</v>
      </c>
      <c r="J71" s="165">
        <v>59.175500778268599</v>
      </c>
      <c r="K71" s="165">
        <v>125.35434859708818</v>
      </c>
      <c r="L71" s="165">
        <v>127.04924372932838</v>
      </c>
      <c r="M71" s="165">
        <v>76.89763602766169</v>
      </c>
      <c r="N71" s="165">
        <v>105.30090827351785</v>
      </c>
      <c r="O71" s="165">
        <v>45.85869512889127</v>
      </c>
      <c r="P71" s="165">
        <v>46.349843200298004</v>
      </c>
      <c r="Q71" s="165">
        <v>140.93655819629063</v>
      </c>
    </row>
    <row r="72" spans="1:17" ht="12" customHeight="1" x14ac:dyDescent="0.3">
      <c r="A72" s="147" t="s">
        <v>59</v>
      </c>
      <c r="B72" s="164"/>
      <c r="C72" s="164">
        <v>17.007882539109282</v>
      </c>
      <c r="D72" s="164">
        <v>19.25826451850056</v>
      </c>
      <c r="E72" s="164">
        <v>24.578679232865696</v>
      </c>
      <c r="F72" s="164">
        <v>12.42532794284028</v>
      </c>
      <c r="G72" s="164">
        <v>23.299168460094879</v>
      </c>
      <c r="H72" s="164">
        <v>30.148134432788908</v>
      </c>
      <c r="I72" s="164">
        <v>42.137136877216534</v>
      </c>
      <c r="J72" s="164">
        <v>28.154429325603406</v>
      </c>
      <c r="K72" s="164">
        <v>48.118218485180869</v>
      </c>
      <c r="L72" s="164">
        <v>60.614158199768639</v>
      </c>
      <c r="M72" s="164">
        <v>25.483842680690625</v>
      </c>
      <c r="N72" s="164">
        <v>39.092064122224279</v>
      </c>
      <c r="O72" s="164">
        <v>19.418231469001107</v>
      </c>
      <c r="P72" s="164">
        <v>22.204926554767294</v>
      </c>
      <c r="Q72" s="164">
        <v>46.847228736365736</v>
      </c>
    </row>
    <row r="73" spans="1:17" ht="12" customHeight="1" x14ac:dyDescent="0.3">
      <c r="A73" s="163" t="s">
        <v>142</v>
      </c>
      <c r="B73" s="162"/>
      <c r="C73" s="162">
        <v>119.59513850961174</v>
      </c>
      <c r="D73" s="162">
        <v>83.102190201756386</v>
      </c>
      <c r="E73" s="162">
        <v>163.9385194756135</v>
      </c>
      <c r="F73" s="162">
        <v>106.15662573415089</v>
      </c>
      <c r="G73" s="162">
        <v>158.91458457400697</v>
      </c>
      <c r="H73" s="162">
        <v>85.834404982570959</v>
      </c>
      <c r="I73" s="162">
        <v>42.703261118718842</v>
      </c>
      <c r="J73" s="162">
        <v>197.10409901698938</v>
      </c>
      <c r="K73" s="162">
        <v>54.317427682008422</v>
      </c>
      <c r="L73" s="162">
        <v>32.234289801176729</v>
      </c>
      <c r="M73" s="162">
        <v>58.311776945383066</v>
      </c>
      <c r="N73" s="162">
        <v>88.240498208721718</v>
      </c>
      <c r="O73" s="162">
        <v>96.889502257750237</v>
      </c>
      <c r="P73" s="162">
        <v>76.649495094726532</v>
      </c>
      <c r="Q73" s="162">
        <v>54.711643764058195</v>
      </c>
    </row>
    <row r="74" spans="1:17" ht="12" customHeight="1" x14ac:dyDescent="0.3">
      <c r="A74" s="161" t="s">
        <v>141</v>
      </c>
      <c r="B74" s="160"/>
      <c r="C74" s="160">
        <f t="shared" ref="C74" si="279">SUM(C75:C76)</f>
        <v>11.430000015468408</v>
      </c>
      <c r="D74" s="160">
        <f t="shared" ref="D74" si="280">SUM(D75:D76)</f>
        <v>11.692079752258085</v>
      </c>
      <c r="E74" s="160">
        <f t="shared" ref="E74" si="281">SUM(E75:E76)</f>
        <v>7.8236528710619258</v>
      </c>
      <c r="F74" s="160">
        <f t="shared" ref="F74" si="282">SUM(F75:F76)</f>
        <v>26.095563535548973</v>
      </c>
      <c r="G74" s="160">
        <f t="shared" ref="G74" si="283">SUM(G75:G76)</f>
        <v>17.62805527556894</v>
      </c>
      <c r="H74" s="160">
        <f t="shared" ref="H74" si="284">SUM(H75:H76)</f>
        <v>17.760643765788473</v>
      </c>
      <c r="I74" s="160">
        <f t="shared" ref="I74" si="285">SUM(I75:I76)</f>
        <v>5.4571789806105393</v>
      </c>
      <c r="J74" s="160">
        <f t="shared" ref="J74" si="286">SUM(J75:J76)</f>
        <v>77.437619814558815</v>
      </c>
      <c r="K74" s="160">
        <f t="shared" ref="K74" si="287">SUM(K75:K76)</f>
        <v>8.1249423254154536</v>
      </c>
      <c r="L74" s="160">
        <f t="shared" ref="L74" si="288">SUM(L75:L76)</f>
        <v>2.5147432264188727</v>
      </c>
      <c r="M74" s="160">
        <f t="shared" ref="M74" si="289">SUM(M75:M76)</f>
        <v>7.0527722258176526</v>
      </c>
      <c r="N74" s="160">
        <f t="shared" ref="N74" si="290">SUM(N75:N76)</f>
        <v>29.044977742008648</v>
      </c>
      <c r="O74" s="160">
        <f t="shared" ref="O74" si="291">SUM(O75:O76)</f>
        <v>5.4830546719838651</v>
      </c>
      <c r="P74" s="160">
        <f t="shared" ref="P74" si="292">SUM(P75:P76)</f>
        <v>37.32242548460782</v>
      </c>
      <c r="Q74" s="160">
        <f t="shared" ref="Q74" si="293">SUM(Q75:Q76)</f>
        <v>7.076375729337224</v>
      </c>
    </row>
    <row r="75" spans="1:17" ht="12" customHeight="1" x14ac:dyDescent="0.3">
      <c r="A75" s="148" t="s">
        <v>60</v>
      </c>
      <c r="B75" s="156"/>
      <c r="C75" s="156">
        <v>8.6096910855318427</v>
      </c>
      <c r="D75" s="156">
        <v>8.9440962485452165</v>
      </c>
      <c r="E75" s="156">
        <v>5.5649745824936696</v>
      </c>
      <c r="F75" s="156">
        <v>19.088497016114136</v>
      </c>
      <c r="G75" s="156">
        <v>13.001003415533802</v>
      </c>
      <c r="H75" s="156">
        <v>12.925559055860305</v>
      </c>
      <c r="I75" s="156">
        <v>3.4737181166936142</v>
      </c>
      <c r="J75" s="156">
        <v>56.581709373987316</v>
      </c>
      <c r="K75" s="156">
        <v>4.5804051513018136</v>
      </c>
      <c r="L75" s="156">
        <v>1.8982941392352364</v>
      </c>
      <c r="M75" s="156">
        <v>5.2511165222057841</v>
      </c>
      <c r="N75" s="156">
        <v>18.868740036411261</v>
      </c>
      <c r="O75" s="156">
        <v>3.8596434568733158</v>
      </c>
      <c r="P75" s="156">
        <v>27.665746549511649</v>
      </c>
      <c r="Q75" s="156">
        <v>5.268568761964568</v>
      </c>
    </row>
    <row r="76" spans="1:17" ht="12" customHeight="1" x14ac:dyDescent="0.3">
      <c r="A76" s="148" t="s">
        <v>59</v>
      </c>
      <c r="B76" s="156"/>
      <c r="C76" s="156">
        <v>2.8203089299365649</v>
      </c>
      <c r="D76" s="156">
        <v>2.7479835037128688</v>
      </c>
      <c r="E76" s="156">
        <v>2.2586782885682561</v>
      </c>
      <c r="F76" s="156">
        <v>7.0070665194348365</v>
      </c>
      <c r="G76" s="156">
        <v>4.6270518600351389</v>
      </c>
      <c r="H76" s="156">
        <v>4.835084709928168</v>
      </c>
      <c r="I76" s="156">
        <v>1.9834608639169253</v>
      </c>
      <c r="J76" s="156">
        <v>20.855910440571499</v>
      </c>
      <c r="K76" s="156">
        <v>3.5445371741136391</v>
      </c>
      <c r="L76" s="156">
        <v>0.61644908718363645</v>
      </c>
      <c r="M76" s="156">
        <v>1.8016557036118688</v>
      </c>
      <c r="N76" s="156">
        <v>10.176237705597387</v>
      </c>
      <c r="O76" s="156">
        <v>1.6234112151105491</v>
      </c>
      <c r="P76" s="156">
        <v>9.6566789350961741</v>
      </c>
      <c r="Q76" s="156">
        <v>1.8078069673726562</v>
      </c>
    </row>
    <row r="77" spans="1:17" ht="12" customHeight="1" x14ac:dyDescent="0.3">
      <c r="A77" s="158" t="s">
        <v>62</v>
      </c>
      <c r="B77" s="157"/>
      <c r="C77" s="157">
        <f t="shared" ref="C77" si="294">SUM(C78:C79)</f>
        <v>232.66240034404825</v>
      </c>
      <c r="D77" s="157">
        <f t="shared" ref="D77" si="295">SUM(D78:D79)</f>
        <v>263.51413173747937</v>
      </c>
      <c r="E77" s="157">
        <f t="shared" ref="E77" si="296">SUM(E78:E79)</f>
        <v>289.35449725337088</v>
      </c>
      <c r="F77" s="157">
        <f t="shared" ref="F77" si="297">SUM(F78:F79)</f>
        <v>286.54005482867984</v>
      </c>
      <c r="G77" s="157">
        <f t="shared" ref="G77" si="298">SUM(G78:G79)</f>
        <v>246.54810264782444</v>
      </c>
      <c r="H77" s="157">
        <f t="shared" ref="H77" si="299">SUM(H78:H79)</f>
        <v>261.3005004477248</v>
      </c>
      <c r="I77" s="157">
        <f t="shared" ref="I77" si="300">SUM(I78:I79)</f>
        <v>190.84606838309207</v>
      </c>
      <c r="J77" s="157">
        <f t="shared" ref="J77" si="301">SUM(J78:J79)</f>
        <v>316.49187824465503</v>
      </c>
      <c r="K77" s="157">
        <f t="shared" ref="K77" si="302">SUM(K78:K79)</f>
        <v>286.53633141545913</v>
      </c>
      <c r="L77" s="157">
        <f t="shared" ref="L77" si="303">SUM(L78:L79)</f>
        <v>260.0807046793982</v>
      </c>
      <c r="M77" s="157">
        <f t="shared" ref="M77" si="304">SUM(M78:M79)</f>
        <v>197.42187781125315</v>
      </c>
      <c r="N77" s="157">
        <f t="shared" ref="N77" si="305">SUM(N78:N79)</f>
        <v>326.14836102574213</v>
      </c>
      <c r="O77" s="157">
        <f t="shared" ref="O77" si="306">SUM(O78:O79)</f>
        <v>180.67869640334885</v>
      </c>
      <c r="P77" s="157">
        <f t="shared" ref="P77" si="307">SUM(P78:P79)</f>
        <v>211.97660050507633</v>
      </c>
      <c r="Q77" s="157">
        <f t="shared" ref="Q77" si="308">SUM(Q78:Q79)</f>
        <v>266.9445957177976</v>
      </c>
    </row>
    <row r="78" spans="1:17" ht="12" customHeight="1" x14ac:dyDescent="0.3">
      <c r="A78" s="23" t="s">
        <v>109</v>
      </c>
      <c r="B78" s="156"/>
      <c r="C78" s="156">
        <v>194.12431911757955</v>
      </c>
      <c r="D78" s="156">
        <v>230.82656914164906</v>
      </c>
      <c r="E78" s="156">
        <v>245.94656427603945</v>
      </c>
      <c r="F78" s="156">
        <v>248.02645915791308</v>
      </c>
      <c r="G78" s="156">
        <v>220.66373870638873</v>
      </c>
      <c r="H78" s="156">
        <v>225.51651247751857</v>
      </c>
      <c r="I78" s="156">
        <v>165.97533204284989</v>
      </c>
      <c r="J78" s="156">
        <v>255.74916474269804</v>
      </c>
      <c r="K78" s="156">
        <v>268.00278028051997</v>
      </c>
      <c r="L78" s="156">
        <v>253.53997686765206</v>
      </c>
      <c r="M78" s="156">
        <v>193.26730498311281</v>
      </c>
      <c r="N78" s="156">
        <v>305.47784613753493</v>
      </c>
      <c r="O78" s="156">
        <v>171.18977642817856</v>
      </c>
      <c r="P78" s="156">
        <v>173.26873864209242</v>
      </c>
      <c r="Q78" s="156">
        <v>209.48237196036857</v>
      </c>
    </row>
    <row r="79" spans="1:17" ht="12" customHeight="1" x14ac:dyDescent="0.3">
      <c r="A79" s="29" t="s">
        <v>140</v>
      </c>
      <c r="B79" s="57"/>
      <c r="C79" s="57">
        <v>38.538081226468712</v>
      </c>
      <c r="D79" s="57">
        <v>32.687562595830336</v>
      </c>
      <c r="E79" s="57">
        <v>43.407932977331406</v>
      </c>
      <c r="F79" s="57">
        <v>38.513595670766783</v>
      </c>
      <c r="G79" s="57">
        <v>25.884363941435709</v>
      </c>
      <c r="H79" s="57">
        <v>35.783987970206212</v>
      </c>
      <c r="I79" s="57">
        <v>24.870736340242196</v>
      </c>
      <c r="J79" s="57">
        <v>60.742713501956977</v>
      </c>
      <c r="K79" s="57">
        <v>18.533551134939184</v>
      </c>
      <c r="L79" s="57">
        <v>6.5407278117461365</v>
      </c>
      <c r="M79" s="57">
        <v>4.1545728281403411</v>
      </c>
      <c r="N79" s="57">
        <v>20.670514888207183</v>
      </c>
      <c r="O79" s="57">
        <v>9.488919975170294</v>
      </c>
      <c r="P79" s="57">
        <v>38.707861862983918</v>
      </c>
      <c r="Q79" s="57">
        <v>57.46222375742903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68">
        <f t="shared" ref="C81" si="309">SUM(C82,C85,C87,C100)</f>
        <v>622.91108501506142</v>
      </c>
      <c r="D81" s="168">
        <f t="shared" ref="D81" si="310">SUM(D82,D85,D87,D100)</f>
        <v>1363.9868720502609</v>
      </c>
      <c r="E81" s="168">
        <f t="shared" ref="E81" si="311">SUM(E82,E85,E87,E100)</f>
        <v>1427.4996304046392</v>
      </c>
      <c r="F81" s="168">
        <f t="shared" ref="F81" si="312">SUM(F82,F85,F87,F100)</f>
        <v>1304.4839570652616</v>
      </c>
      <c r="G81" s="168">
        <f t="shared" ref="G81" si="313">SUM(G82,G85,G87,G100)</f>
        <v>1691.6047691566962</v>
      </c>
      <c r="H81" s="168">
        <f t="shared" ref="H81" si="314">SUM(H82,H85,H87,H100)</f>
        <v>1910.6428521168689</v>
      </c>
      <c r="I81" s="168">
        <f t="shared" ref="I81" si="315">SUM(I82,I85,I87,I100)</f>
        <v>2767.1524591666785</v>
      </c>
      <c r="J81" s="168">
        <f t="shared" ref="J81" si="316">SUM(J82,J85,J87,J100)</f>
        <v>1708.322317051563</v>
      </c>
      <c r="K81" s="168">
        <f t="shared" ref="K81" si="317">SUM(K82,K85,K87,K100)</f>
        <v>1699.7290730553198</v>
      </c>
      <c r="L81" s="168">
        <f t="shared" ref="L81" si="318">SUM(L82,L85,L87,L100)</f>
        <v>1884.8051007766439</v>
      </c>
      <c r="M81" s="168">
        <f t="shared" ref="M81" si="319">SUM(M82,M85,M87,M100)</f>
        <v>1896.3392037744438</v>
      </c>
      <c r="N81" s="168">
        <f t="shared" ref="N81" si="320">SUM(N82,N85,N87,N100)</f>
        <v>1705.291275264555</v>
      </c>
      <c r="O81" s="168">
        <f t="shared" ref="O81" si="321">SUM(O82,O85,O87,O100)</f>
        <v>1771.3812520469178</v>
      </c>
      <c r="P81" s="168">
        <f t="shared" ref="P81" si="322">SUM(P82,P85,P87,P100)</f>
        <v>1712.0962342329933</v>
      </c>
      <c r="Q81" s="168">
        <f t="shared" ref="Q81" si="323">SUM(Q82,Q85,Q87,Q100)</f>
        <v>1294.8530957237053</v>
      </c>
    </row>
    <row r="82" spans="1:17" ht="12.9" customHeight="1" x14ac:dyDescent="0.3">
      <c r="A82" s="158" t="s">
        <v>65</v>
      </c>
      <c r="B82" s="157"/>
      <c r="C82" s="157">
        <f t="shared" ref="C82:Q82" si="324">SUM(C83:C84)</f>
        <v>497.36996721922486</v>
      </c>
      <c r="D82" s="157">
        <f t="shared" si="324"/>
        <v>1055.3335045748831</v>
      </c>
      <c r="E82" s="157">
        <f t="shared" si="324"/>
        <v>1148.4858445429497</v>
      </c>
      <c r="F82" s="157">
        <f t="shared" si="324"/>
        <v>1034.7886666273653</v>
      </c>
      <c r="G82" s="157">
        <f t="shared" si="324"/>
        <v>1318.1271102011258</v>
      </c>
      <c r="H82" s="157">
        <f t="shared" si="324"/>
        <v>1474.2594999473599</v>
      </c>
      <c r="I82" s="157">
        <f t="shared" si="324"/>
        <v>2130.544616987861</v>
      </c>
      <c r="J82" s="157">
        <f t="shared" si="324"/>
        <v>1329.6238773766777</v>
      </c>
      <c r="K82" s="157">
        <f t="shared" si="324"/>
        <v>1325.3666190811141</v>
      </c>
      <c r="L82" s="157">
        <f t="shared" si="324"/>
        <v>1516.7467066931331</v>
      </c>
      <c r="M82" s="157">
        <f t="shared" si="324"/>
        <v>1477.4589270282943</v>
      </c>
      <c r="N82" s="157">
        <f t="shared" si="324"/>
        <v>1314.2229061982703</v>
      </c>
      <c r="O82" s="157">
        <f t="shared" si="324"/>
        <v>1344.3526411569378</v>
      </c>
      <c r="P82" s="157">
        <f t="shared" si="324"/>
        <v>1265.0456555370752</v>
      </c>
      <c r="Q82" s="157">
        <f t="shared" si="324"/>
        <v>984.33735401545073</v>
      </c>
    </row>
    <row r="83" spans="1:17" ht="12" customHeight="1" x14ac:dyDescent="0.3">
      <c r="A83" s="23" t="s">
        <v>157</v>
      </c>
      <c r="B83" s="156"/>
      <c r="C83" s="156">
        <v>495.23694306875461</v>
      </c>
      <c r="D83" s="156">
        <v>1050.0807507736838</v>
      </c>
      <c r="E83" s="156">
        <v>1141.8450581989443</v>
      </c>
      <c r="F83" s="156">
        <v>1029.6760211289932</v>
      </c>
      <c r="G83" s="156">
        <v>1309.5197749714848</v>
      </c>
      <c r="H83" s="156">
        <v>1464.8825843257141</v>
      </c>
      <c r="I83" s="156">
        <v>2117.4014196079002</v>
      </c>
      <c r="J83" s="156">
        <v>1321.9320849530211</v>
      </c>
      <c r="K83" s="156">
        <v>1318.0895156477443</v>
      </c>
      <c r="L83" s="156">
        <v>1506.4765347140719</v>
      </c>
      <c r="M83" s="156">
        <v>1468.4405938139289</v>
      </c>
      <c r="N83" s="156">
        <v>1305.0000221209764</v>
      </c>
      <c r="O83" s="156">
        <v>1334.5042943223145</v>
      </c>
      <c r="P83" s="156">
        <v>1256.756603751156</v>
      </c>
      <c r="Q83" s="156">
        <v>976.37652930073784</v>
      </c>
    </row>
    <row r="84" spans="1:17" ht="12" customHeight="1" x14ac:dyDescent="0.3">
      <c r="A84" s="23" t="s">
        <v>60</v>
      </c>
      <c r="B84" s="156"/>
      <c r="C84" s="156">
        <v>2.133024150470225</v>
      </c>
      <c r="D84" s="156">
        <v>5.252753801199435</v>
      </c>
      <c r="E84" s="156">
        <v>6.6407863440054467</v>
      </c>
      <c r="F84" s="156">
        <v>5.1126454983719958</v>
      </c>
      <c r="G84" s="156">
        <v>8.6073352296408832</v>
      </c>
      <c r="H84" s="156">
        <v>9.3769156216457734</v>
      </c>
      <c r="I84" s="156">
        <v>13.143197379960773</v>
      </c>
      <c r="J84" s="156">
        <v>7.6917924236566346</v>
      </c>
      <c r="K84" s="156">
        <v>7.2771034333696987</v>
      </c>
      <c r="L84" s="156">
        <v>10.270171979061244</v>
      </c>
      <c r="M84" s="156">
        <v>9.0183332143653079</v>
      </c>
      <c r="N84" s="156">
        <v>9.2228840772938874</v>
      </c>
      <c r="O84" s="156">
        <v>9.8483468346232748</v>
      </c>
      <c r="P84" s="156">
        <v>8.2890517859191704</v>
      </c>
      <c r="Q84" s="156">
        <v>7.9608247147128841</v>
      </c>
    </row>
    <row r="85" spans="1:17" ht="12.9" customHeight="1" x14ac:dyDescent="0.3">
      <c r="A85" s="158" t="s">
        <v>112</v>
      </c>
      <c r="B85" s="157"/>
      <c r="C85" s="157">
        <f t="shared" ref="C85:Q85" si="325">C86</f>
        <v>3.1228163133729723</v>
      </c>
      <c r="D85" s="157">
        <f t="shared" si="325"/>
        <v>11.602264323842824</v>
      </c>
      <c r="E85" s="157">
        <f t="shared" si="325"/>
        <v>6.4926992960575127</v>
      </c>
      <c r="F85" s="157">
        <f t="shared" si="325"/>
        <v>8.8652558531616972</v>
      </c>
      <c r="G85" s="157">
        <f t="shared" si="325"/>
        <v>11.804061036637183</v>
      </c>
      <c r="H85" s="157">
        <f t="shared" si="325"/>
        <v>15.922327058736816</v>
      </c>
      <c r="I85" s="157">
        <f t="shared" si="325"/>
        <v>20.180391276033927</v>
      </c>
      <c r="J85" s="157">
        <f t="shared" si="325"/>
        <v>12.671094217048601</v>
      </c>
      <c r="K85" s="157">
        <f t="shared" si="325"/>
        <v>13.95746657595077</v>
      </c>
      <c r="L85" s="157">
        <f t="shared" si="325"/>
        <v>9.456080432068811</v>
      </c>
      <c r="M85" s="157">
        <f t="shared" si="325"/>
        <v>6.0719737022212357</v>
      </c>
      <c r="N85" s="157">
        <f t="shared" si="325"/>
        <v>11.756273825894214</v>
      </c>
      <c r="O85" s="157">
        <f t="shared" si="325"/>
        <v>16.223612865711374</v>
      </c>
      <c r="P85" s="157">
        <f t="shared" si="325"/>
        <v>27.208014384109337</v>
      </c>
      <c r="Q85" s="157">
        <f t="shared" si="325"/>
        <v>11.250774058151348</v>
      </c>
    </row>
    <row r="86" spans="1:17" ht="12" customHeight="1" x14ac:dyDescent="0.3">
      <c r="A86" s="23" t="s">
        <v>60</v>
      </c>
      <c r="B86" s="156"/>
      <c r="C86" s="156">
        <v>3.1228163133729723</v>
      </c>
      <c r="D86" s="156">
        <v>11.602264323842824</v>
      </c>
      <c r="E86" s="156">
        <v>6.4926992960575127</v>
      </c>
      <c r="F86" s="156">
        <v>8.8652558531616972</v>
      </c>
      <c r="G86" s="156">
        <v>11.804061036637183</v>
      </c>
      <c r="H86" s="156">
        <v>15.922327058736816</v>
      </c>
      <c r="I86" s="156">
        <v>20.180391276033927</v>
      </c>
      <c r="J86" s="156">
        <v>12.671094217048601</v>
      </c>
      <c r="K86" s="156">
        <v>13.95746657595077</v>
      </c>
      <c r="L86" s="156">
        <v>9.456080432068811</v>
      </c>
      <c r="M86" s="156">
        <v>6.0719737022212357</v>
      </c>
      <c r="N86" s="156">
        <v>11.756273825894214</v>
      </c>
      <c r="O86" s="156">
        <v>16.223612865711374</v>
      </c>
      <c r="P86" s="156">
        <v>27.208014384109337</v>
      </c>
      <c r="Q86" s="156">
        <v>11.250774058151348</v>
      </c>
    </row>
    <row r="87" spans="1:17" ht="12" customHeight="1" x14ac:dyDescent="0.3">
      <c r="A87" s="158" t="s">
        <v>63</v>
      </c>
      <c r="B87" s="157"/>
      <c r="C87" s="157">
        <f t="shared" ref="C87" si="326">SUM(C88:C89,C92:C93,C96:C97)</f>
        <v>86.170381147396469</v>
      </c>
      <c r="D87" s="157">
        <f t="shared" ref="D87" si="327">SUM(D88:D89,D92:D93,D96:D97)</f>
        <v>211.08081298055615</v>
      </c>
      <c r="E87" s="157">
        <f t="shared" ref="E87" si="328">SUM(E88:E89,E92:E93,E96:E97)</f>
        <v>190.35099732755495</v>
      </c>
      <c r="F87" s="157">
        <f t="shared" ref="F87" si="329">SUM(F88:F89,F92:F93,F96:F97)</f>
        <v>177.51347184265504</v>
      </c>
      <c r="G87" s="157">
        <f t="shared" ref="G87" si="330">SUM(G88:G89,G92:G93,G96:G97)</f>
        <v>254.41371622606468</v>
      </c>
      <c r="H87" s="157">
        <f t="shared" ref="H87" si="331">SUM(H88:H89,H92:H93,H96:H97)</f>
        <v>291.60151048412479</v>
      </c>
      <c r="I87" s="157">
        <f t="shared" ref="I87" si="332">SUM(I88:I89,I92:I93,I96:I97)</f>
        <v>439.4251119433589</v>
      </c>
      <c r="J87" s="157">
        <f t="shared" ref="J87" si="333">SUM(J88:J89,J92:J93,J96:J97)</f>
        <v>257.25221262158408</v>
      </c>
      <c r="K87" s="157">
        <f t="shared" ref="K87" si="334">SUM(K88:K89,K92:K93,K96:K97)</f>
        <v>253.52867078561354</v>
      </c>
      <c r="L87" s="157">
        <f t="shared" ref="L87" si="335">SUM(L88:L89,L92:L93,L96:L97)</f>
        <v>256.16903953280911</v>
      </c>
      <c r="M87" s="157">
        <f t="shared" ref="M87" si="336">SUM(M88:M89,M92:M93,M96:M97)</f>
        <v>289.82856691909546</v>
      </c>
      <c r="N87" s="157">
        <f t="shared" ref="N87" si="337">SUM(N88:N89,N92:N93,N96:N97)</f>
        <v>256.90878861168824</v>
      </c>
      <c r="O87" s="157">
        <f t="shared" ref="O87" si="338">SUM(O88:O89,O92:O93,O96:O97)</f>
        <v>280.28181488723828</v>
      </c>
      <c r="P87" s="157">
        <f t="shared" ref="P87" si="339">SUM(P88:P89,P92:P93,P96:P97)</f>
        <v>296.10735236779254</v>
      </c>
      <c r="Q87" s="157">
        <f t="shared" ref="Q87" si="340">SUM(Q88:Q89,Q92:Q93,Q96:Q97)</f>
        <v>206.26273317245341</v>
      </c>
    </row>
    <row r="88" spans="1:17" ht="12" customHeight="1" x14ac:dyDescent="0.3">
      <c r="A88" s="167" t="s">
        <v>156</v>
      </c>
      <c r="B88" s="132"/>
      <c r="C88" s="132">
        <v>48.930144043271774</v>
      </c>
      <c r="D88" s="132">
        <v>88.004187706580922</v>
      </c>
      <c r="E88" s="132">
        <v>101.86108376007269</v>
      </c>
      <c r="F88" s="132">
        <v>90.885392761984434</v>
      </c>
      <c r="G88" s="132">
        <v>115.49619807372447</v>
      </c>
      <c r="H88" s="132">
        <v>129.47003023318459</v>
      </c>
      <c r="I88" s="132">
        <v>232.08984917120389</v>
      </c>
      <c r="J88" s="132">
        <v>121.14582774814001</v>
      </c>
      <c r="K88" s="132">
        <v>90.541225710955885</v>
      </c>
      <c r="L88" s="132">
        <v>115.2470736055572</v>
      </c>
      <c r="M88" s="132">
        <v>115.23594882314595</v>
      </c>
      <c r="N88" s="132">
        <v>94.519086605658586</v>
      </c>
      <c r="O88" s="132">
        <v>92.776897837016278</v>
      </c>
      <c r="P88" s="132">
        <v>126.74179789571087</v>
      </c>
      <c r="Q88" s="132">
        <v>44.315752642870251</v>
      </c>
    </row>
    <row r="89" spans="1:17" ht="12" customHeight="1" x14ac:dyDescent="0.3">
      <c r="A89" s="167" t="s">
        <v>155</v>
      </c>
      <c r="B89" s="132"/>
      <c r="C89" s="132">
        <f t="shared" ref="C89" si="341">SUM(C90:C91)</f>
        <v>8.8315967750352371</v>
      </c>
      <c r="D89" s="132">
        <f t="shared" ref="D89" si="342">SUM(D90:D91)</f>
        <v>10.553723351408561</v>
      </c>
      <c r="E89" s="132">
        <f t="shared" ref="E89" si="343">SUM(E90:E91)</f>
        <v>19.973816861827316</v>
      </c>
      <c r="F89" s="132">
        <f t="shared" ref="F89" si="344">SUM(F90:F91)</f>
        <v>10.023987806549977</v>
      </c>
      <c r="G89" s="132">
        <f t="shared" ref="G89" si="345">SUM(G90:G91)</f>
        <v>25.671827508958355</v>
      </c>
      <c r="H89" s="132">
        <f t="shared" ref="H89" si="346">SUM(H90:H91)</f>
        <v>30.7610973919343</v>
      </c>
      <c r="I89" s="132">
        <f t="shared" ref="I89" si="347">SUM(I90:I91)</f>
        <v>48.127070005971902</v>
      </c>
      <c r="J89" s="132">
        <f t="shared" ref="J89" si="348">SUM(J90:J91)</f>
        <v>39.818611428917478</v>
      </c>
      <c r="K89" s="132">
        <f t="shared" ref="K89" si="349">SUM(K90:K91)</f>
        <v>79.871017623544603</v>
      </c>
      <c r="L89" s="132">
        <f t="shared" ref="L89" si="350">SUM(L90:L91)</f>
        <v>49.349031221760427</v>
      </c>
      <c r="M89" s="132">
        <f t="shared" ref="M89" si="351">SUM(M90:M91)</f>
        <v>75.703933598590226</v>
      </c>
      <c r="N89" s="132">
        <f t="shared" ref="N89" si="352">SUM(N90:N91)</f>
        <v>48.909329536536134</v>
      </c>
      <c r="O89" s="132">
        <f t="shared" ref="O89" si="353">SUM(O90:O91)</f>
        <v>72.071127709992737</v>
      </c>
      <c r="P89" s="132">
        <f t="shared" ref="P89" si="354">SUM(P90:P91)</f>
        <v>70.703673324280317</v>
      </c>
      <c r="Q89" s="132">
        <f t="shared" ref="Q89" si="355">SUM(Q90:Q91)</f>
        <v>57.949099968127477</v>
      </c>
    </row>
    <row r="90" spans="1:17" ht="12" customHeight="1" x14ac:dyDescent="0.3">
      <c r="A90" s="166" t="s">
        <v>55</v>
      </c>
      <c r="B90" s="165"/>
      <c r="C90" s="165">
        <v>6.949947495433296</v>
      </c>
      <c r="D90" s="165">
        <v>8.2740479509751594</v>
      </c>
      <c r="E90" s="165">
        <v>16.13179017581221</v>
      </c>
      <c r="F90" s="165">
        <v>7.6505580579919155</v>
      </c>
      <c r="G90" s="165">
        <v>19.937075582371644</v>
      </c>
      <c r="H90" s="165">
        <v>23.526287472915751</v>
      </c>
      <c r="I90" s="165">
        <v>35.480061530649088</v>
      </c>
      <c r="J90" s="165">
        <v>28.277688397195377</v>
      </c>
      <c r="K90" s="165">
        <v>60.000053111597474</v>
      </c>
      <c r="L90" s="165">
        <v>38.062082041378957</v>
      </c>
      <c r="M90" s="165">
        <v>55.099844152679125</v>
      </c>
      <c r="N90" s="165">
        <v>33.072888019599262</v>
      </c>
      <c r="O90" s="165">
        <v>49.839004736573386</v>
      </c>
      <c r="P90" s="165">
        <v>51.228050522500816</v>
      </c>
      <c r="Q90" s="165">
        <v>44.782152426917548</v>
      </c>
    </row>
    <row r="91" spans="1:17" ht="12" customHeight="1" x14ac:dyDescent="0.3">
      <c r="A91" s="147" t="s">
        <v>59</v>
      </c>
      <c r="B91" s="164"/>
      <c r="C91" s="164">
        <v>1.8816492796019404</v>
      </c>
      <c r="D91" s="164">
        <v>2.2796754004334012</v>
      </c>
      <c r="E91" s="164">
        <v>3.8420266860151071</v>
      </c>
      <c r="F91" s="164">
        <v>2.3734297485580615</v>
      </c>
      <c r="G91" s="164">
        <v>5.7347519265867097</v>
      </c>
      <c r="H91" s="164">
        <v>7.2348099190185469</v>
      </c>
      <c r="I91" s="164">
        <v>12.647008475322812</v>
      </c>
      <c r="J91" s="164">
        <v>11.5409230317221</v>
      </c>
      <c r="K91" s="164">
        <v>19.870964511947129</v>
      </c>
      <c r="L91" s="164">
        <v>11.286949180381473</v>
      </c>
      <c r="M91" s="164">
        <v>20.604089445911093</v>
      </c>
      <c r="N91" s="164">
        <v>15.836441516936873</v>
      </c>
      <c r="O91" s="164">
        <v>22.232122973419354</v>
      </c>
      <c r="P91" s="164">
        <v>19.475622801779505</v>
      </c>
      <c r="Q91" s="164">
        <v>13.166947541209931</v>
      </c>
    </row>
    <row r="92" spans="1:17" ht="12" customHeight="1" x14ac:dyDescent="0.3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2.3154601753891346E-2</v>
      </c>
      <c r="G92" s="162">
        <v>1.3969776169084878E-2</v>
      </c>
      <c r="H92" s="162">
        <v>9.8084788039521947E-2</v>
      </c>
      <c r="I92" s="162">
        <v>0.1035710198801249</v>
      </c>
      <c r="J92" s="162">
        <v>2.3734750672652752E-2</v>
      </c>
      <c r="K92" s="162">
        <v>6.683194773267705E-3</v>
      </c>
      <c r="L92" s="162">
        <v>0</v>
      </c>
      <c r="M92" s="162">
        <v>0</v>
      </c>
      <c r="N92" s="162">
        <v>0</v>
      </c>
      <c r="O92" s="162">
        <v>0</v>
      </c>
      <c r="P92" s="162">
        <v>0.21897045114982436</v>
      </c>
      <c r="Q92" s="162">
        <v>0.2035430257741406</v>
      </c>
    </row>
    <row r="93" spans="1:17" ht="12" customHeight="1" x14ac:dyDescent="0.3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8.963379153604091E-2</v>
      </c>
      <c r="I93" s="160">
        <f t="shared" ref="I93" si="362">SUM(I94:I95)</f>
        <v>7.6330558439886065E-2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3.4133784734657995E-2</v>
      </c>
      <c r="O93" s="160">
        <f t="shared" ref="O93" si="368">SUM(O94:O95)</f>
        <v>3.0960279300058985E-2</v>
      </c>
      <c r="P93" s="160">
        <f t="shared" ref="P93" si="369">SUM(P94:P95)</f>
        <v>9.422188875631865E-2</v>
      </c>
      <c r="Q93" s="160">
        <f t="shared" ref="Q93" si="370">SUM(Q94:Q95)</f>
        <v>1.6134943183624025E-2</v>
      </c>
    </row>
    <row r="94" spans="1:17" ht="12" customHeight="1" x14ac:dyDescent="0.3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7.0415773840756007E-2</v>
      </c>
      <c r="I94" s="156">
        <v>5.9872058921055911E-2</v>
      </c>
      <c r="J94" s="156">
        <v>0</v>
      </c>
      <c r="K94" s="156">
        <v>0</v>
      </c>
      <c r="L94" s="156">
        <v>0</v>
      </c>
      <c r="M94" s="156">
        <v>0</v>
      </c>
      <c r="N94" s="156">
        <v>2.660303431124526E-2</v>
      </c>
      <c r="O94" s="156">
        <v>2.4088669520089152E-2</v>
      </c>
      <c r="P94" s="156">
        <v>7.2693626301870096E-2</v>
      </c>
      <c r="Q94" s="156">
        <v>1.2003273175922266E-2</v>
      </c>
    </row>
    <row r="95" spans="1:17" ht="12" customHeight="1" x14ac:dyDescent="0.3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1.9218017695284906E-2</v>
      </c>
      <c r="I95" s="156">
        <v>1.6458499518830147E-2</v>
      </c>
      <c r="J95" s="156">
        <v>0</v>
      </c>
      <c r="K95" s="156">
        <v>0</v>
      </c>
      <c r="L95" s="156">
        <v>0</v>
      </c>
      <c r="M95" s="156">
        <v>0</v>
      </c>
      <c r="N95" s="156">
        <v>7.5307504234127321E-3</v>
      </c>
      <c r="O95" s="156">
        <v>6.8716097799698343E-3</v>
      </c>
      <c r="P95" s="156">
        <v>2.1528262454448548E-2</v>
      </c>
      <c r="Q95" s="156">
        <v>4.1316700077017599E-3</v>
      </c>
    </row>
    <row r="96" spans="1:17" ht="12" customHeight="1" x14ac:dyDescent="0.3">
      <c r="A96" s="163" t="s">
        <v>142</v>
      </c>
      <c r="B96" s="162"/>
      <c r="C96" s="162">
        <v>23.664241129493227</v>
      </c>
      <c r="D96" s="162">
        <v>106.5758143913103</v>
      </c>
      <c r="E96" s="162">
        <v>55.714323810063384</v>
      </c>
      <c r="F96" s="162">
        <v>68.359000194212072</v>
      </c>
      <c r="G96" s="162">
        <v>102.12319213364911</v>
      </c>
      <c r="H96" s="162">
        <v>110.11987242376712</v>
      </c>
      <c r="I96" s="162">
        <v>132.63823769824555</v>
      </c>
      <c r="J96" s="162">
        <v>82.093002244189194</v>
      </c>
      <c r="K96" s="162">
        <v>64.058318624454685</v>
      </c>
      <c r="L96" s="162">
        <v>66.258322340388844</v>
      </c>
      <c r="M96" s="162">
        <v>72.723978972431254</v>
      </c>
      <c r="N96" s="162">
        <v>75.844950452962607</v>
      </c>
      <c r="O96" s="162">
        <v>82.292362285042387</v>
      </c>
      <c r="P96" s="162">
        <v>76.872550248906165</v>
      </c>
      <c r="Q96" s="162">
        <v>77.306524122067628</v>
      </c>
    </row>
    <row r="97" spans="1:17" ht="12" customHeight="1" x14ac:dyDescent="0.3">
      <c r="A97" s="161" t="s">
        <v>141</v>
      </c>
      <c r="B97" s="160"/>
      <c r="C97" s="160">
        <f t="shared" ref="C97" si="371">SUM(C98:C99)</f>
        <v>4.7443991995962254</v>
      </c>
      <c r="D97" s="160">
        <f t="shared" ref="D97" si="372">SUM(D98:D99)</f>
        <v>5.9470875312563685</v>
      </c>
      <c r="E97" s="160">
        <f t="shared" ref="E97" si="373">SUM(E98:E99)</f>
        <v>12.801772895591574</v>
      </c>
      <c r="F97" s="160">
        <f t="shared" ref="F97" si="374">SUM(F98:F99)</f>
        <v>8.2219364781546673</v>
      </c>
      <c r="G97" s="160">
        <f t="shared" ref="G97" si="375">SUM(G98:G99)</f>
        <v>11.108528733563658</v>
      </c>
      <c r="H97" s="160">
        <f t="shared" ref="H97" si="376">SUM(H98:H99)</f>
        <v>21.0627918556632</v>
      </c>
      <c r="I97" s="160">
        <f t="shared" ref="I97" si="377">SUM(I98:I99)</f>
        <v>26.390053489617536</v>
      </c>
      <c r="J97" s="160">
        <f t="shared" ref="J97" si="378">SUM(J98:J99)</f>
        <v>14.171036449664713</v>
      </c>
      <c r="K97" s="160">
        <f t="shared" ref="K97" si="379">SUM(K98:K99)</f>
        <v>19.051425631885081</v>
      </c>
      <c r="L97" s="160">
        <f t="shared" ref="L97" si="380">SUM(L98:L99)</f>
        <v>25.314612365102661</v>
      </c>
      <c r="M97" s="160">
        <f t="shared" ref="M97" si="381">SUM(M98:M99)</f>
        <v>26.164705524928046</v>
      </c>
      <c r="N97" s="160">
        <f t="shared" ref="N97" si="382">SUM(N98:N99)</f>
        <v>37.601288231796289</v>
      </c>
      <c r="O97" s="160">
        <f t="shared" ref="O97" si="383">SUM(O98:O99)</f>
        <v>33.110466775886842</v>
      </c>
      <c r="P97" s="160">
        <f t="shared" ref="P97" si="384">SUM(P98:P99)</f>
        <v>21.476138558989025</v>
      </c>
      <c r="Q97" s="160">
        <f t="shared" ref="Q97" si="385">SUM(Q98:Q99)</f>
        <v>26.471678470430287</v>
      </c>
    </row>
    <row r="98" spans="1:17" ht="12" customHeight="1" x14ac:dyDescent="0.3">
      <c r="A98" s="148" t="s">
        <v>60</v>
      </c>
      <c r="B98" s="156"/>
      <c r="C98" s="156">
        <v>3.4741829551045211</v>
      </c>
      <c r="D98" s="156">
        <v>4.015373647925589</v>
      </c>
      <c r="E98" s="156">
        <v>9.5716799520466154</v>
      </c>
      <c r="F98" s="156">
        <v>5.4413553724135229</v>
      </c>
      <c r="G98" s="156">
        <v>7.5854217793692253</v>
      </c>
      <c r="H98" s="156">
        <v>14.190365178636243</v>
      </c>
      <c r="I98" s="156">
        <v>17.051521598908241</v>
      </c>
      <c r="J98" s="156">
        <v>8.7894464954043112</v>
      </c>
      <c r="K98" s="156">
        <v>10.726483237331186</v>
      </c>
      <c r="L98" s="156">
        <v>16.461000642952182</v>
      </c>
      <c r="M98" s="156">
        <v>16.197292987166982</v>
      </c>
      <c r="N98" s="156">
        <v>23.809550337193119</v>
      </c>
      <c r="O98" s="156">
        <v>19.46347961718395</v>
      </c>
      <c r="P98" s="156">
        <v>14.181659070002599</v>
      </c>
      <c r="Q98" s="156">
        <v>19.175158144872778</v>
      </c>
    </row>
    <row r="99" spans="1:17" ht="12" customHeight="1" x14ac:dyDescent="0.3">
      <c r="A99" s="148" t="s">
        <v>59</v>
      </c>
      <c r="B99" s="156"/>
      <c r="C99" s="156">
        <v>1.2702162444917044</v>
      </c>
      <c r="D99" s="156">
        <v>1.9317138833307799</v>
      </c>
      <c r="E99" s="156">
        <v>3.2300929435449586</v>
      </c>
      <c r="F99" s="156">
        <v>2.7805811057411436</v>
      </c>
      <c r="G99" s="156">
        <v>3.5231069541944322</v>
      </c>
      <c r="H99" s="156">
        <v>6.8724266770269562</v>
      </c>
      <c r="I99" s="156">
        <v>9.3385318907092927</v>
      </c>
      <c r="J99" s="156">
        <v>5.3815899542604022</v>
      </c>
      <c r="K99" s="156">
        <v>8.3249423945538954</v>
      </c>
      <c r="L99" s="156">
        <v>8.8536117221504806</v>
      </c>
      <c r="M99" s="156">
        <v>9.9674125377610654</v>
      </c>
      <c r="N99" s="156">
        <v>13.791737894603173</v>
      </c>
      <c r="O99" s="156">
        <v>13.64698715870289</v>
      </c>
      <c r="P99" s="156">
        <v>7.2944794889864255</v>
      </c>
      <c r="Q99" s="156">
        <v>7.2965203255575091</v>
      </c>
    </row>
    <row r="100" spans="1:17" ht="12" customHeight="1" x14ac:dyDescent="0.3">
      <c r="A100" s="158" t="s">
        <v>62</v>
      </c>
      <c r="B100" s="157"/>
      <c r="C100" s="157">
        <f t="shared" ref="C100" si="386">SUM(C101:C103)</f>
        <v>36.247920335067029</v>
      </c>
      <c r="D100" s="157">
        <f t="shared" ref="D100" si="387">SUM(D101:D103)</f>
        <v>85.970290170978927</v>
      </c>
      <c r="E100" s="157">
        <f t="shared" ref="E100" si="388">SUM(E101:E103)</f>
        <v>82.17008923807694</v>
      </c>
      <c r="F100" s="157">
        <f t="shared" ref="F100" si="389">SUM(F101:F103)</f>
        <v>83.316562742079597</v>
      </c>
      <c r="G100" s="157">
        <f t="shared" ref="G100" si="390">SUM(G101:G103)</f>
        <v>107.25988169286857</v>
      </c>
      <c r="H100" s="157">
        <f t="shared" ref="H100" si="391">SUM(H101:H103)</f>
        <v>128.85951462664724</v>
      </c>
      <c r="I100" s="157">
        <f t="shared" ref="I100" si="392">SUM(I101:I103)</f>
        <v>177.00233895942495</v>
      </c>
      <c r="J100" s="157">
        <f t="shared" ref="J100" si="393">SUM(J101:J103)</f>
        <v>108.77513283625267</v>
      </c>
      <c r="K100" s="157">
        <f t="shared" ref="K100" si="394">SUM(K101:K103)</f>
        <v>106.87631661264142</v>
      </c>
      <c r="L100" s="157">
        <f t="shared" ref="L100" si="395">SUM(L101:L103)</f>
        <v>102.43327411863281</v>
      </c>
      <c r="M100" s="157">
        <f t="shared" ref="M100" si="396">SUM(M101:M103)</f>
        <v>122.979736124833</v>
      </c>
      <c r="N100" s="157">
        <f t="shared" ref="N100" si="397">SUM(N101:N103)</f>
        <v>122.40330662870231</v>
      </c>
      <c r="O100" s="157">
        <f t="shared" ref="O100" si="398">SUM(O101:O103)</f>
        <v>130.52318313703023</v>
      </c>
      <c r="P100" s="157">
        <f t="shared" ref="P100" si="399">SUM(P101:P103)</f>
        <v>123.73521194401617</v>
      </c>
      <c r="Q100" s="157">
        <f t="shared" ref="Q100" si="400">SUM(Q101:Q103)</f>
        <v>93.002234477649836</v>
      </c>
    </row>
    <row r="101" spans="1:17" ht="12" customHeight="1" x14ac:dyDescent="0.3">
      <c r="A101" s="23" t="s">
        <v>55</v>
      </c>
      <c r="B101" s="156"/>
      <c r="C101" s="156">
        <v>0.62960021785758224</v>
      </c>
      <c r="D101" s="156">
        <v>3.660489713809405</v>
      </c>
      <c r="E101" s="156">
        <v>9.7071563225144839</v>
      </c>
      <c r="F101" s="156">
        <v>12.204400718672971</v>
      </c>
      <c r="G101" s="156">
        <v>15.257689979592119</v>
      </c>
      <c r="H101" s="156">
        <v>7.3186921349785949</v>
      </c>
      <c r="I101" s="156">
        <v>21.844699707738695</v>
      </c>
      <c r="J101" s="156">
        <v>14.213406971816214</v>
      </c>
      <c r="K101" s="156">
        <v>11.169133780056173</v>
      </c>
      <c r="L101" s="156">
        <v>1.4647612545455546</v>
      </c>
      <c r="M101" s="156">
        <v>2.7181543130149559</v>
      </c>
      <c r="N101" s="156">
        <v>6.1133794110733843</v>
      </c>
      <c r="O101" s="156">
        <v>11.530766693254954</v>
      </c>
      <c r="P101" s="156">
        <v>8.3528453082279661</v>
      </c>
      <c r="Q101" s="156">
        <v>4.3720824369751652</v>
      </c>
    </row>
    <row r="102" spans="1:17" ht="12" customHeight="1" x14ac:dyDescent="0.3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3">
      <c r="A103" s="29" t="s">
        <v>140</v>
      </c>
      <c r="B103" s="57"/>
      <c r="C103" s="57">
        <v>35.61832011720945</v>
      </c>
      <c r="D103" s="57">
        <v>82.309800457169516</v>
      </c>
      <c r="E103" s="57">
        <v>72.462932915562462</v>
      </c>
      <c r="F103" s="57">
        <v>71.112162023406626</v>
      </c>
      <c r="G103" s="57">
        <v>92.00219171327646</v>
      </c>
      <c r="H103" s="57">
        <v>121.54082249166865</v>
      </c>
      <c r="I103" s="57">
        <v>155.15763925168625</v>
      </c>
      <c r="J103" s="57">
        <v>94.561725864436454</v>
      </c>
      <c r="K103" s="57">
        <v>95.707182832585247</v>
      </c>
      <c r="L103" s="57">
        <v>100.96851286408726</v>
      </c>
      <c r="M103" s="57">
        <v>120.26158181181805</v>
      </c>
      <c r="N103" s="57">
        <v>116.28992721762893</v>
      </c>
      <c r="O103" s="57">
        <v>118.99241644377527</v>
      </c>
      <c r="P103" s="57">
        <v>115.3823666357882</v>
      </c>
      <c r="Q103" s="57">
        <v>88.630152040674673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68">
        <f t="shared" ref="C105" si="401">SUM(C106,C109,C111,C120)</f>
        <v>3.3576792937842055</v>
      </c>
      <c r="D105" s="168">
        <f t="shared" ref="D105" si="402">SUM(D106,D109,D111,D120)</f>
        <v>7.5613831937308067</v>
      </c>
      <c r="E105" s="168">
        <f t="shared" ref="E105" si="403">SUM(E106,E109,E111,E120)</f>
        <v>5.7354160965030854</v>
      </c>
      <c r="F105" s="168">
        <f t="shared" ref="F105" si="404">SUM(F106,F109,F111,F120)</f>
        <v>4.0767756751547584</v>
      </c>
      <c r="G105" s="168">
        <f t="shared" ref="G105" si="405">SUM(G106,G109,G111,G120)</f>
        <v>4.4941084068628721</v>
      </c>
      <c r="H105" s="168">
        <f t="shared" ref="H105" si="406">SUM(H106,H109,H111,H120)</f>
        <v>1.8049852037244241</v>
      </c>
      <c r="I105" s="168">
        <f t="shared" ref="I105" si="407">SUM(I106,I109,I111,I120)</f>
        <v>3.8595827907543514</v>
      </c>
      <c r="J105" s="168">
        <f t="shared" ref="J105" si="408">SUM(J106,J109,J111,J120)</f>
        <v>3.5270343515266678</v>
      </c>
      <c r="K105" s="168">
        <f t="shared" ref="K105" si="409">SUM(K106,K109,K111,K120)</f>
        <v>8.8808525604930342</v>
      </c>
      <c r="L105" s="168">
        <f t="shared" ref="L105" si="410">SUM(L106,L109,L111,L120)</f>
        <v>8.9846281422765006</v>
      </c>
      <c r="M105" s="168">
        <f t="shared" ref="M105" si="411">SUM(M106,M109,M111,M120)</f>
        <v>10.757501089017042</v>
      </c>
      <c r="N105" s="168">
        <f t="shared" ref="N105" si="412">SUM(N106,N109,N111,N120)</f>
        <v>11.303555069706597</v>
      </c>
      <c r="O105" s="168">
        <f t="shared" ref="O105" si="413">SUM(O106,O109,O111,O120)</f>
        <v>5.4305934405590346</v>
      </c>
      <c r="P105" s="168">
        <f t="shared" ref="P105" si="414">SUM(P106,P109,P111,P120)</f>
        <v>10.943415727724988</v>
      </c>
      <c r="Q105" s="168">
        <f t="shared" ref="Q105" si="415">SUM(Q106,Q109,Q111,Q120)</f>
        <v>6.8436396355598852</v>
      </c>
    </row>
    <row r="106" spans="1:17" ht="12.9" customHeight="1" x14ac:dyDescent="0.3">
      <c r="A106" s="158" t="s">
        <v>65</v>
      </c>
      <c r="B106" s="157"/>
      <c r="C106" s="157">
        <f t="shared" ref="C106:Q106" si="416">SUM(C107:C108)</f>
        <v>2.5685246674105007</v>
      </c>
      <c r="D106" s="157">
        <f t="shared" si="416"/>
        <v>5.9477944231513851</v>
      </c>
      <c r="E106" s="157">
        <f t="shared" si="416"/>
        <v>4.4275740434819095</v>
      </c>
      <c r="F106" s="157">
        <f t="shared" si="416"/>
        <v>3.1723979506101365</v>
      </c>
      <c r="G106" s="157">
        <f t="shared" si="416"/>
        <v>3.2564236486068796</v>
      </c>
      <c r="H106" s="157">
        <f t="shared" si="416"/>
        <v>1.2826162815936997</v>
      </c>
      <c r="I106" s="157">
        <f t="shared" si="416"/>
        <v>2.682409737374317</v>
      </c>
      <c r="J106" s="157">
        <f t="shared" si="416"/>
        <v>2.3582301214448753</v>
      </c>
      <c r="K106" s="157">
        <f t="shared" si="416"/>
        <v>6.3058776431412316</v>
      </c>
      <c r="L106" s="157">
        <f t="shared" si="416"/>
        <v>6.7612989222454027</v>
      </c>
      <c r="M106" s="157">
        <f t="shared" si="416"/>
        <v>7.5897211880597517</v>
      </c>
      <c r="N106" s="157">
        <f t="shared" si="416"/>
        <v>7.9546663041999581</v>
      </c>
      <c r="O106" s="157">
        <f t="shared" si="416"/>
        <v>3.7029972173661809</v>
      </c>
      <c r="P106" s="157">
        <f t="shared" si="416"/>
        <v>7.4853311331121075</v>
      </c>
      <c r="Q106" s="157">
        <f t="shared" si="416"/>
        <v>4.7858118796678921</v>
      </c>
    </row>
    <row r="107" spans="1:17" ht="12" customHeight="1" x14ac:dyDescent="0.3">
      <c r="A107" s="23" t="s">
        <v>153</v>
      </c>
      <c r="B107" s="156"/>
      <c r="C107" s="156">
        <v>2.5607991620083088</v>
      </c>
      <c r="D107" s="156">
        <v>5.931386789031122</v>
      </c>
      <c r="E107" s="156">
        <v>4.4075911972666386</v>
      </c>
      <c r="F107" s="156">
        <v>3.1584475624357595</v>
      </c>
      <c r="G107" s="156">
        <v>3.2421723546296621</v>
      </c>
      <c r="H107" s="156">
        <v>1.2757548735398336</v>
      </c>
      <c r="I107" s="156">
        <v>2.6635795859205587</v>
      </c>
      <c r="J107" s="156">
        <v>2.3471309318266544</v>
      </c>
      <c r="K107" s="156">
        <v>6.2745915985380156</v>
      </c>
      <c r="L107" s="156">
        <v>6.731583016358953</v>
      </c>
      <c r="M107" s="156">
        <v>7.5554600938226386</v>
      </c>
      <c r="N107" s="156">
        <v>7.9248534854548049</v>
      </c>
      <c r="O107" s="156">
        <v>3.6914638857438873</v>
      </c>
      <c r="P107" s="156">
        <v>7.456320003253162</v>
      </c>
      <c r="Q107" s="156">
        <v>4.7619272187976964</v>
      </c>
    </row>
    <row r="108" spans="1:17" ht="12" customHeight="1" x14ac:dyDescent="0.3">
      <c r="A108" s="23" t="s">
        <v>60</v>
      </c>
      <c r="B108" s="156"/>
      <c r="C108" s="156">
        <v>7.7255054021916651E-3</v>
      </c>
      <c r="D108" s="156">
        <v>1.6407634120262804E-2</v>
      </c>
      <c r="E108" s="156">
        <v>1.9982846215270633E-2</v>
      </c>
      <c r="F108" s="156">
        <v>1.3950388174377E-2</v>
      </c>
      <c r="G108" s="156">
        <v>1.4251293977217586E-2</v>
      </c>
      <c r="H108" s="156">
        <v>6.8614080538660083E-3</v>
      </c>
      <c r="I108" s="156">
        <v>1.8830151453758302E-2</v>
      </c>
      <c r="J108" s="156">
        <v>1.1099189618220691E-2</v>
      </c>
      <c r="K108" s="156">
        <v>3.1286044603215601E-2</v>
      </c>
      <c r="L108" s="156">
        <v>2.9715905886449571E-2</v>
      </c>
      <c r="M108" s="156">
        <v>3.4261094237112759E-2</v>
      </c>
      <c r="N108" s="156">
        <v>2.981281874515327E-2</v>
      </c>
      <c r="O108" s="156">
        <v>1.1533331622293509E-2</v>
      </c>
      <c r="P108" s="156">
        <v>2.9011129858945755E-2</v>
      </c>
      <c r="Q108" s="156">
        <v>2.3884660870195744E-2</v>
      </c>
    </row>
    <row r="109" spans="1:17" ht="12.9" customHeight="1" x14ac:dyDescent="0.3">
      <c r="A109" s="158" t="s">
        <v>112</v>
      </c>
      <c r="B109" s="157"/>
      <c r="C109" s="157">
        <f t="shared" ref="C109:Q109" si="417">C110</f>
        <v>1.0958154608006013E-2</v>
      </c>
      <c r="D109" s="157">
        <f t="shared" si="417"/>
        <v>1.3908116410330374E-2</v>
      </c>
      <c r="E109" s="157">
        <f t="shared" si="417"/>
        <v>7.5233906260488426E-3</v>
      </c>
      <c r="F109" s="157">
        <f t="shared" si="417"/>
        <v>1.428925351835017E-2</v>
      </c>
      <c r="G109" s="157">
        <f t="shared" si="417"/>
        <v>1.3441789188634904E-2</v>
      </c>
      <c r="H109" s="157">
        <f t="shared" si="417"/>
        <v>1.2888834315890043E-2</v>
      </c>
      <c r="I109" s="157">
        <f t="shared" si="417"/>
        <v>2.815521440324098E-2</v>
      </c>
      <c r="J109" s="157">
        <f t="shared" si="417"/>
        <v>3.5737161942522092E-2</v>
      </c>
      <c r="K109" s="157">
        <f t="shared" si="417"/>
        <v>5.673394799143068E-2</v>
      </c>
      <c r="L109" s="157">
        <f t="shared" si="417"/>
        <v>7.542669788253023E-2</v>
      </c>
      <c r="M109" s="157">
        <f t="shared" si="417"/>
        <v>6.4419460983758267E-2</v>
      </c>
      <c r="N109" s="157">
        <f t="shared" si="417"/>
        <v>0.12167104342080022</v>
      </c>
      <c r="O109" s="157">
        <f t="shared" si="417"/>
        <v>5.7690722860979891E-2</v>
      </c>
      <c r="P109" s="157">
        <f t="shared" si="417"/>
        <v>8.1151752740057648E-2</v>
      </c>
      <c r="Q109" s="157">
        <f t="shared" si="417"/>
        <v>8.052875240244857E-2</v>
      </c>
    </row>
    <row r="110" spans="1:17" ht="12" customHeight="1" x14ac:dyDescent="0.3">
      <c r="A110" s="23" t="s">
        <v>60</v>
      </c>
      <c r="B110" s="156"/>
      <c r="C110" s="156">
        <v>1.0958154608006013E-2</v>
      </c>
      <c r="D110" s="156">
        <v>1.3908116410330374E-2</v>
      </c>
      <c r="E110" s="156">
        <v>7.5233906260488426E-3</v>
      </c>
      <c r="F110" s="156">
        <v>1.428925351835017E-2</v>
      </c>
      <c r="G110" s="156">
        <v>1.3441789188634904E-2</v>
      </c>
      <c r="H110" s="156">
        <v>1.2888834315890043E-2</v>
      </c>
      <c r="I110" s="156">
        <v>2.815521440324098E-2</v>
      </c>
      <c r="J110" s="156">
        <v>3.5737161942522092E-2</v>
      </c>
      <c r="K110" s="156">
        <v>5.673394799143068E-2</v>
      </c>
      <c r="L110" s="156">
        <v>7.542669788253023E-2</v>
      </c>
      <c r="M110" s="156">
        <v>6.4419460983758267E-2</v>
      </c>
      <c r="N110" s="156">
        <v>0.12167104342080022</v>
      </c>
      <c r="O110" s="156">
        <v>5.7690722860979891E-2</v>
      </c>
      <c r="P110" s="156">
        <v>8.1151752740057648E-2</v>
      </c>
      <c r="Q110" s="156">
        <v>8.052875240244857E-2</v>
      </c>
    </row>
    <row r="111" spans="1:17" ht="12" customHeight="1" x14ac:dyDescent="0.3">
      <c r="A111" s="158" t="s">
        <v>63</v>
      </c>
      <c r="B111" s="157"/>
      <c r="C111" s="157">
        <f t="shared" ref="C111" si="418">SUM(C112:C113,C116:C117)</f>
        <v>0.53907034116079811</v>
      </c>
      <c r="D111" s="157">
        <f t="shared" ref="D111" si="419">SUM(D112:D113,D116:D117)</f>
        <v>1.1108093537393879</v>
      </c>
      <c r="E111" s="157">
        <f t="shared" ref="E111" si="420">SUM(E112:E113,E116:E117)</f>
        <v>0.89953778559445896</v>
      </c>
      <c r="F111" s="157">
        <f t="shared" ref="F111" si="421">SUM(F112:F113,F116:F117)</f>
        <v>0.61676917188957092</v>
      </c>
      <c r="G111" s="157">
        <f t="shared" ref="G111" si="422">SUM(G112:G113,G116:G117)</f>
        <v>0.87716467251397923</v>
      </c>
      <c r="H111" s="157">
        <f t="shared" ref="H111" si="423">SUM(H112:H113,H116:H117)</f>
        <v>0.34158144043142535</v>
      </c>
      <c r="I111" s="157">
        <f t="shared" ref="I111" si="424">SUM(I112:I113,I116:I117)</f>
        <v>0.82445936559150046</v>
      </c>
      <c r="J111" s="157">
        <f t="shared" ref="J111" si="425">SUM(J112:J113,J116:J117)</f>
        <v>0.77516235235862219</v>
      </c>
      <c r="K111" s="157">
        <f t="shared" ref="K111" si="426">SUM(K112:K113,K116:K117)</f>
        <v>1.8882176575329361</v>
      </c>
      <c r="L111" s="157">
        <f t="shared" ref="L111" si="427">SUM(L112:L113,L116:L117)</f>
        <v>1.5072961545999175</v>
      </c>
      <c r="M111" s="157">
        <f t="shared" ref="M111" si="428">SUM(M112:M113,M116:M117)</f>
        <v>2.1629589563638176</v>
      </c>
      <c r="N111" s="157">
        <f t="shared" ref="N111" si="429">SUM(N112:N113,N116:N117)</f>
        <v>2.3596449328260745</v>
      </c>
      <c r="O111" s="157">
        <f t="shared" ref="O111" si="430">SUM(O112:O113,O116:O117)</f>
        <v>1.204451672022234</v>
      </c>
      <c r="P111" s="157">
        <f t="shared" ref="P111" si="431">SUM(P112:P113,P116:P117)</f>
        <v>2.459394983002233</v>
      </c>
      <c r="Q111" s="157">
        <f t="shared" ref="Q111" si="432">SUM(Q112:Q113,Q116:Q117)</f>
        <v>1.4863472431580798</v>
      </c>
    </row>
    <row r="112" spans="1:17" ht="12" customHeight="1" x14ac:dyDescent="0.3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3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3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3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3">
      <c r="A116" s="163" t="s">
        <v>142</v>
      </c>
      <c r="B116" s="162"/>
      <c r="C116" s="162">
        <v>0.53142976197249259</v>
      </c>
      <c r="D116" s="162">
        <v>1.1004454735888169</v>
      </c>
      <c r="E116" s="162">
        <v>0.84459782670005701</v>
      </c>
      <c r="F116" s="162">
        <v>0.53433922548640067</v>
      </c>
      <c r="G116" s="162">
        <v>0.82628494408013109</v>
      </c>
      <c r="H116" s="162">
        <v>0.27575054045968372</v>
      </c>
      <c r="I116" s="162">
        <v>0.63981430372767123</v>
      </c>
      <c r="J116" s="162">
        <v>0.53320753884578831</v>
      </c>
      <c r="K116" s="162">
        <v>1.2723808180488532</v>
      </c>
      <c r="L116" s="162">
        <v>0.81149487053547087</v>
      </c>
      <c r="M116" s="162">
        <v>1.1120571957777086</v>
      </c>
      <c r="N116" s="162">
        <v>1.3343328395942959</v>
      </c>
      <c r="O116" s="162">
        <v>0.57372284657376627</v>
      </c>
      <c r="P116" s="162">
        <v>1.3895270539197631</v>
      </c>
      <c r="Q116" s="162">
        <v>0.83251056618448549</v>
      </c>
    </row>
    <row r="117" spans="1:17" ht="12" customHeight="1" x14ac:dyDescent="0.3">
      <c r="A117" s="161" t="s">
        <v>141</v>
      </c>
      <c r="B117" s="160"/>
      <c r="C117" s="160">
        <f t="shared" ref="C117" si="448">SUM(C118:C119)</f>
        <v>7.6405791883055445E-3</v>
      </c>
      <c r="D117" s="160">
        <f t="shared" ref="D117" si="449">SUM(D118:D119)</f>
        <v>1.0363880150570935E-2</v>
      </c>
      <c r="E117" s="160">
        <f t="shared" ref="E117" si="450">SUM(E118:E119)</f>
        <v>5.493995889440198E-2</v>
      </c>
      <c r="F117" s="160">
        <f t="shared" ref="F117" si="451">SUM(F118:F119)</f>
        <v>8.2429946403170279E-2</v>
      </c>
      <c r="G117" s="160">
        <f t="shared" ref="G117" si="452">SUM(G118:G119)</f>
        <v>5.0879728433848137E-2</v>
      </c>
      <c r="H117" s="160">
        <f t="shared" ref="H117" si="453">SUM(H118:H119)</f>
        <v>6.5830899971741644E-2</v>
      </c>
      <c r="I117" s="160">
        <f t="shared" ref="I117" si="454">SUM(I118:I119)</f>
        <v>0.18464506186382929</v>
      </c>
      <c r="J117" s="160">
        <f t="shared" ref="J117" si="455">SUM(J118:J119)</f>
        <v>0.24195481351283385</v>
      </c>
      <c r="K117" s="160">
        <f t="shared" ref="K117" si="456">SUM(K118:K119)</f>
        <v>0.61583683948408308</v>
      </c>
      <c r="L117" s="160">
        <f t="shared" ref="L117" si="457">SUM(L118:L119)</f>
        <v>0.69580128406444675</v>
      </c>
      <c r="M117" s="160">
        <f t="shared" ref="M117" si="458">SUM(M118:M119)</f>
        <v>1.0509017605861091</v>
      </c>
      <c r="N117" s="160">
        <f t="shared" ref="N117" si="459">SUM(N118:N119)</f>
        <v>1.0253120932317787</v>
      </c>
      <c r="O117" s="160">
        <f t="shared" ref="O117" si="460">SUM(O118:O119)</f>
        <v>0.63072882544846787</v>
      </c>
      <c r="P117" s="160">
        <f t="shared" ref="P117" si="461">SUM(P118:P119)</f>
        <v>1.0698679290824697</v>
      </c>
      <c r="Q117" s="160">
        <f t="shared" ref="Q117" si="462">SUM(Q118:Q119)</f>
        <v>0.65383667697359438</v>
      </c>
    </row>
    <row r="118" spans="1:17" ht="12" customHeight="1" x14ac:dyDescent="0.3">
      <c r="A118" s="148" t="s">
        <v>60</v>
      </c>
      <c r="B118" s="156"/>
      <c r="C118" s="156">
        <v>5.64539717155778E-3</v>
      </c>
      <c r="D118" s="156">
        <v>7.6239181857818304E-3</v>
      </c>
      <c r="E118" s="156">
        <v>4.1916313063935055E-2</v>
      </c>
      <c r="F118" s="156">
        <v>5.8293447675374012E-2</v>
      </c>
      <c r="G118" s="156">
        <v>3.0819450405472137E-2</v>
      </c>
      <c r="H118" s="156">
        <v>4.3655966859688512E-2</v>
      </c>
      <c r="I118" s="156">
        <v>8.6132474243116389E-2</v>
      </c>
      <c r="J118" s="156">
        <v>0.11975764633997794</v>
      </c>
      <c r="K118" s="156">
        <v>0.38413036613147256</v>
      </c>
      <c r="L118" s="156">
        <v>0.37294196633560156</v>
      </c>
      <c r="M118" s="156">
        <v>0.6757142115314132</v>
      </c>
      <c r="N118" s="156">
        <v>0.56817684835373072</v>
      </c>
      <c r="O118" s="156">
        <v>0.33646863578069014</v>
      </c>
      <c r="P118" s="156">
        <v>0.69944237998313297</v>
      </c>
      <c r="Q118" s="156">
        <v>0.46178489419602703</v>
      </c>
    </row>
    <row r="119" spans="1:17" ht="12" customHeight="1" x14ac:dyDescent="0.3">
      <c r="A119" s="148" t="s">
        <v>59</v>
      </c>
      <c r="B119" s="156"/>
      <c r="C119" s="156">
        <v>1.9951820167477649E-3</v>
      </c>
      <c r="D119" s="156">
        <v>2.739961964789104E-3</v>
      </c>
      <c r="E119" s="156">
        <v>1.3023645830466925E-2</v>
      </c>
      <c r="F119" s="156">
        <v>2.4136498727796264E-2</v>
      </c>
      <c r="G119" s="156">
        <v>2.0060278028375997E-2</v>
      </c>
      <c r="H119" s="156">
        <v>2.2174933112053135E-2</v>
      </c>
      <c r="I119" s="156">
        <v>9.8512587620712883E-2</v>
      </c>
      <c r="J119" s="156">
        <v>0.12219716717285591</v>
      </c>
      <c r="K119" s="156">
        <v>0.23170647335261052</v>
      </c>
      <c r="L119" s="156">
        <v>0.32285931772884513</v>
      </c>
      <c r="M119" s="156">
        <v>0.37518754905469592</v>
      </c>
      <c r="N119" s="156">
        <v>0.45713524487804796</v>
      </c>
      <c r="O119" s="156">
        <v>0.29426018966777773</v>
      </c>
      <c r="P119" s="156">
        <v>0.37042554909933684</v>
      </c>
      <c r="Q119" s="156">
        <v>0.19205178277756732</v>
      </c>
    </row>
    <row r="120" spans="1:17" ht="12" customHeight="1" x14ac:dyDescent="0.3">
      <c r="A120" s="158" t="s">
        <v>62</v>
      </c>
      <c r="B120" s="157"/>
      <c r="C120" s="157">
        <f t="shared" ref="C120" si="463">SUM(C121:C122)</f>
        <v>0.23912613060490071</v>
      </c>
      <c r="D120" s="157">
        <f t="shared" ref="D120" si="464">SUM(D121:D122)</f>
        <v>0.48887130042970417</v>
      </c>
      <c r="E120" s="157">
        <f t="shared" ref="E120" si="465">SUM(E121:E122)</f>
        <v>0.40078087680066771</v>
      </c>
      <c r="F120" s="157">
        <f t="shared" ref="F120" si="466">SUM(F121:F122)</f>
        <v>0.27331929913670133</v>
      </c>
      <c r="G120" s="157">
        <f t="shared" ref="G120" si="467">SUM(G121:G122)</f>
        <v>0.34707829655337841</v>
      </c>
      <c r="H120" s="157">
        <f t="shared" ref="H120" si="468">SUM(H121:H122)</f>
        <v>0.16789864738340901</v>
      </c>
      <c r="I120" s="157">
        <f t="shared" ref="I120" si="469">SUM(I121:I122)</f>
        <v>0.32455847338529331</v>
      </c>
      <c r="J120" s="157">
        <f t="shared" ref="J120" si="470">SUM(J121:J122)</f>
        <v>0.35790471578064798</v>
      </c>
      <c r="K120" s="157">
        <f t="shared" ref="K120" si="471">SUM(K121:K122)</f>
        <v>0.63002331182743609</v>
      </c>
      <c r="L120" s="157">
        <f t="shared" ref="L120" si="472">SUM(L121:L122)</f>
        <v>0.64060636754864986</v>
      </c>
      <c r="M120" s="157">
        <f t="shared" ref="M120" si="473">SUM(M121:M122)</f>
        <v>0.9404014836097162</v>
      </c>
      <c r="N120" s="157">
        <f t="shared" ref="N120" si="474">SUM(N121:N122)</f>
        <v>0.86757278925976455</v>
      </c>
      <c r="O120" s="157">
        <f t="shared" ref="O120" si="475">SUM(O121:O122)</f>
        <v>0.46545382830963966</v>
      </c>
      <c r="P120" s="157">
        <f t="shared" ref="P120" si="476">SUM(P121:P122)</f>
        <v>0.91753785887059003</v>
      </c>
      <c r="Q120" s="157">
        <f t="shared" ref="Q120" si="477">SUM(Q121:Q122)</f>
        <v>0.49095176033146465</v>
      </c>
    </row>
    <row r="121" spans="1:17" ht="12" customHeight="1" x14ac:dyDescent="0.3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3">
      <c r="A122" s="29" t="s">
        <v>140</v>
      </c>
      <c r="B122" s="57"/>
      <c r="C122" s="57">
        <v>0.23912613060490071</v>
      </c>
      <c r="D122" s="57">
        <v>0.48887130042970417</v>
      </c>
      <c r="E122" s="57">
        <v>0.40078087680066771</v>
      </c>
      <c r="F122" s="57">
        <v>0.27331929913670133</v>
      </c>
      <c r="G122" s="57">
        <v>0.34707829655337841</v>
      </c>
      <c r="H122" s="57">
        <v>0.16789864738340901</v>
      </c>
      <c r="I122" s="57">
        <v>0.32455847338529331</v>
      </c>
      <c r="J122" s="57">
        <v>0.35790471578064798</v>
      </c>
      <c r="K122" s="57">
        <v>0.63002331182743609</v>
      </c>
      <c r="L122" s="57">
        <v>0.64060636754864986</v>
      </c>
      <c r="M122" s="57">
        <v>0.9404014836097162</v>
      </c>
      <c r="N122" s="57">
        <v>0.86757278925976455</v>
      </c>
      <c r="O122" s="57">
        <v>0.46545382830963966</v>
      </c>
      <c r="P122" s="57">
        <v>0.91753785887059003</v>
      </c>
      <c r="Q122" s="57">
        <v>0.49095176033146465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68">
        <f t="shared" ref="C124" si="478">SUM(C125,C128,C130,C139)</f>
        <v>1143.1155444654448</v>
      </c>
      <c r="D124" s="168">
        <f t="shared" ref="D124" si="479">SUM(D125,D128,D130,D139)</f>
        <v>686.67067466227047</v>
      </c>
      <c r="E124" s="168">
        <f t="shared" ref="E124" si="480">SUM(E125,E128,E130,E139)</f>
        <v>677.68123825697637</v>
      </c>
      <c r="F124" s="168">
        <f t="shared" ref="F124" si="481">SUM(F125,F128,F130,F139)</f>
        <v>857.27411562429938</v>
      </c>
      <c r="G124" s="168">
        <f t="shared" ref="G124" si="482">SUM(G125,G128,G130,G139)</f>
        <v>674.1345928774947</v>
      </c>
      <c r="H124" s="168">
        <f t="shared" ref="H124" si="483">SUM(H125,H128,H130,H139)</f>
        <v>588.88324884233202</v>
      </c>
      <c r="I124" s="168">
        <f t="shared" ref="I124" si="484">SUM(I125,I128,I130,I139)</f>
        <v>917.75781370016364</v>
      </c>
      <c r="J124" s="168">
        <f t="shared" ref="J124" si="485">SUM(J125,J128,J130,J139)</f>
        <v>615.05074960317575</v>
      </c>
      <c r="K124" s="168">
        <f t="shared" ref="K124" si="486">SUM(K125,K128,K130,K139)</f>
        <v>737.3540473552772</v>
      </c>
      <c r="L124" s="168">
        <f t="shared" ref="L124" si="487">SUM(L125,L128,L130,L139)</f>
        <v>1064.2835304764794</v>
      </c>
      <c r="M124" s="168">
        <f t="shared" ref="M124" si="488">SUM(M125,M128,M130,M139)</f>
        <v>948.93471879588583</v>
      </c>
      <c r="N124" s="168">
        <f t="shared" ref="N124" si="489">SUM(N125,N128,N130,N139)</f>
        <v>765.64095567500317</v>
      </c>
      <c r="O124" s="168">
        <f t="shared" ref="O124" si="490">SUM(O125,O128,O130,O139)</f>
        <v>1272.8271804366998</v>
      </c>
      <c r="P124" s="168">
        <f t="shared" ref="P124" si="491">SUM(P125,P128,P130,P139)</f>
        <v>830.74431001527068</v>
      </c>
      <c r="Q124" s="168">
        <f t="shared" ref="Q124" si="492">SUM(Q125,Q128,Q130,Q139)</f>
        <v>787.74096794232173</v>
      </c>
    </row>
    <row r="125" spans="1:17" ht="12.9" customHeight="1" x14ac:dyDescent="0.3">
      <c r="A125" s="158" t="s">
        <v>65</v>
      </c>
      <c r="B125" s="157"/>
      <c r="C125" s="157">
        <f t="shared" ref="C125:Q125" si="493">SUM(C126:C127)</f>
        <v>944.97267812313112</v>
      </c>
      <c r="D125" s="157">
        <f t="shared" si="493"/>
        <v>556.13756776669402</v>
      </c>
      <c r="E125" s="157">
        <f t="shared" si="493"/>
        <v>552.297047516926</v>
      </c>
      <c r="F125" s="157">
        <f t="shared" si="493"/>
        <v>689.61033869883829</v>
      </c>
      <c r="G125" s="157">
        <f t="shared" si="493"/>
        <v>550.45775692085749</v>
      </c>
      <c r="H125" s="157">
        <f t="shared" si="493"/>
        <v>469.57366035320132</v>
      </c>
      <c r="I125" s="157">
        <f t="shared" si="493"/>
        <v>731.11353980947592</v>
      </c>
      <c r="J125" s="157">
        <f t="shared" si="493"/>
        <v>499.22918574766533</v>
      </c>
      <c r="K125" s="157">
        <f t="shared" si="493"/>
        <v>588.9713424824406</v>
      </c>
      <c r="L125" s="157">
        <f t="shared" si="493"/>
        <v>859.12967701230446</v>
      </c>
      <c r="M125" s="157">
        <f t="shared" si="493"/>
        <v>729.86800493685689</v>
      </c>
      <c r="N125" s="157">
        <f t="shared" si="493"/>
        <v>608.65972349971685</v>
      </c>
      <c r="O125" s="157">
        <f t="shared" si="493"/>
        <v>996.64372892695769</v>
      </c>
      <c r="P125" s="157">
        <f t="shared" si="493"/>
        <v>620.28471548384255</v>
      </c>
      <c r="Q125" s="157">
        <f t="shared" si="493"/>
        <v>597.5859906742611</v>
      </c>
    </row>
    <row r="126" spans="1:17" ht="12" customHeight="1" x14ac:dyDescent="0.3">
      <c r="A126" s="23" t="s">
        <v>149</v>
      </c>
      <c r="B126" s="156"/>
      <c r="C126" s="156">
        <v>942.46610552191794</v>
      </c>
      <c r="D126" s="156">
        <v>554.16758335524537</v>
      </c>
      <c r="E126" s="156">
        <v>550.03113569876587</v>
      </c>
      <c r="F126" s="156">
        <v>686.45213372015485</v>
      </c>
      <c r="G126" s="156">
        <v>548.0275401538521</v>
      </c>
      <c r="H126" s="156">
        <v>467.43384725826564</v>
      </c>
      <c r="I126" s="156">
        <v>727.68346884008542</v>
      </c>
      <c r="J126" s="156">
        <v>497.06507575997114</v>
      </c>
      <c r="K126" s="156">
        <v>586.14107651930885</v>
      </c>
      <c r="L126" s="156">
        <v>854.99908327198193</v>
      </c>
      <c r="M126" s="156">
        <v>726.54270914189863</v>
      </c>
      <c r="N126" s="156">
        <v>606.0462773881701</v>
      </c>
      <c r="O126" s="156">
        <v>991.86363505901613</v>
      </c>
      <c r="P126" s="156">
        <v>616.9357803376223</v>
      </c>
      <c r="Q126" s="156">
        <v>594.11164581925539</v>
      </c>
    </row>
    <row r="127" spans="1:17" ht="12" customHeight="1" x14ac:dyDescent="0.3">
      <c r="A127" s="23" t="s">
        <v>60</v>
      </c>
      <c r="B127" s="156"/>
      <c r="C127" s="156">
        <v>2.5065726012132195</v>
      </c>
      <c r="D127" s="156">
        <v>1.9699844114487035</v>
      </c>
      <c r="E127" s="156">
        <v>2.2659118181601103</v>
      </c>
      <c r="F127" s="156">
        <v>3.1582049786833917</v>
      </c>
      <c r="G127" s="156">
        <v>2.4302167670054033</v>
      </c>
      <c r="H127" s="156">
        <v>2.1398130949356484</v>
      </c>
      <c r="I127" s="156">
        <v>3.4300709693905129</v>
      </c>
      <c r="J127" s="156">
        <v>2.164109987694177</v>
      </c>
      <c r="K127" s="156">
        <v>2.8302659631317431</v>
      </c>
      <c r="L127" s="156">
        <v>4.1305937403225395</v>
      </c>
      <c r="M127" s="156">
        <v>3.3252957949582735</v>
      </c>
      <c r="N127" s="156">
        <v>2.6134461115466978</v>
      </c>
      <c r="O127" s="156">
        <v>4.780093867941611</v>
      </c>
      <c r="P127" s="156">
        <v>3.348935146220271</v>
      </c>
      <c r="Q127" s="156">
        <v>3.4743448550057252</v>
      </c>
    </row>
    <row r="128" spans="1:17" ht="12.9" customHeight="1" x14ac:dyDescent="0.3">
      <c r="A128" s="158" t="s">
        <v>112</v>
      </c>
      <c r="B128" s="157"/>
      <c r="C128" s="157">
        <f t="shared" ref="C128:Q128" si="494">C129</f>
        <v>2.0578482552283419</v>
      </c>
      <c r="D128" s="157">
        <f t="shared" si="494"/>
        <v>1.2320508080298236</v>
      </c>
      <c r="E128" s="157">
        <f t="shared" si="494"/>
        <v>1.0665936343064049</v>
      </c>
      <c r="F128" s="157">
        <f t="shared" si="494"/>
        <v>2.5506623074612778</v>
      </c>
      <c r="G128" s="157">
        <f t="shared" si="494"/>
        <v>1.7376564592551205</v>
      </c>
      <c r="H128" s="157">
        <f t="shared" si="494"/>
        <v>2.0982536805857057</v>
      </c>
      <c r="I128" s="157">
        <f t="shared" si="494"/>
        <v>2.1352137029585179</v>
      </c>
      <c r="J128" s="157">
        <f t="shared" si="494"/>
        <v>2.4632578277655655</v>
      </c>
      <c r="K128" s="157">
        <f t="shared" si="494"/>
        <v>3.4112639597408534</v>
      </c>
      <c r="L128" s="157">
        <f t="shared" si="494"/>
        <v>4.4012906373991934</v>
      </c>
      <c r="M128" s="157">
        <f t="shared" si="494"/>
        <v>8.3091922409645615</v>
      </c>
      <c r="N128" s="157">
        <f t="shared" si="494"/>
        <v>5.2003485743063438</v>
      </c>
      <c r="O128" s="157">
        <f t="shared" si="494"/>
        <v>7.8717594324972611</v>
      </c>
      <c r="P128" s="157">
        <f t="shared" si="494"/>
        <v>5.4406710968047927</v>
      </c>
      <c r="Q128" s="157">
        <f t="shared" si="494"/>
        <v>3.0368742584870572</v>
      </c>
    </row>
    <row r="129" spans="1:17" ht="12" customHeight="1" x14ac:dyDescent="0.3">
      <c r="A129" s="23" t="s">
        <v>60</v>
      </c>
      <c r="B129" s="156"/>
      <c r="C129" s="156">
        <v>2.0578482552283419</v>
      </c>
      <c r="D129" s="156">
        <v>1.2320508080298236</v>
      </c>
      <c r="E129" s="156">
        <v>1.0665936343064049</v>
      </c>
      <c r="F129" s="156">
        <v>2.5506623074612778</v>
      </c>
      <c r="G129" s="156">
        <v>1.7376564592551205</v>
      </c>
      <c r="H129" s="156">
        <v>2.0982536805857057</v>
      </c>
      <c r="I129" s="156">
        <v>2.1352137029585179</v>
      </c>
      <c r="J129" s="156">
        <v>2.4632578277655655</v>
      </c>
      <c r="K129" s="156">
        <v>3.4112639597408534</v>
      </c>
      <c r="L129" s="156">
        <v>4.4012906373991934</v>
      </c>
      <c r="M129" s="156">
        <v>8.3091922409645615</v>
      </c>
      <c r="N129" s="156">
        <v>5.2003485743063438</v>
      </c>
      <c r="O129" s="156">
        <v>7.8717594324972611</v>
      </c>
      <c r="P129" s="156">
        <v>5.4406710968047927</v>
      </c>
      <c r="Q129" s="156">
        <v>3.0368742584870572</v>
      </c>
    </row>
    <row r="130" spans="1:17" ht="12" customHeight="1" x14ac:dyDescent="0.3">
      <c r="A130" s="158" t="s">
        <v>63</v>
      </c>
      <c r="B130" s="157"/>
      <c r="C130" s="157">
        <f t="shared" ref="C130" si="495">SUM(C131:C132,C135:C136)</f>
        <v>133.47093452291625</v>
      </c>
      <c r="D130" s="157">
        <f t="shared" ref="D130" si="496">SUM(D131:D132,D135:D136)</f>
        <v>88.385643652717192</v>
      </c>
      <c r="E130" s="157">
        <f t="shared" ref="E130" si="497">SUM(E131:E132,E135:E136)</f>
        <v>83.81315378682612</v>
      </c>
      <c r="F130" s="157">
        <f t="shared" ref="F130" si="498">SUM(F131:F132,F135:F136)</f>
        <v>110.43523313370537</v>
      </c>
      <c r="G130" s="157">
        <f t="shared" ref="G130" si="499">SUM(G131:G132,G135:G136)</f>
        <v>82.354928747155085</v>
      </c>
      <c r="H130" s="157">
        <f t="shared" ref="H130" si="500">SUM(H131:H132,H135:H136)</f>
        <v>77.890074234563258</v>
      </c>
      <c r="I130" s="157">
        <f t="shared" ref="I130" si="501">SUM(I131:I132,I135:I136)</f>
        <v>124.33138615699164</v>
      </c>
      <c r="J130" s="157">
        <f t="shared" ref="J130" si="502">SUM(J131:J132,J135:J136)</f>
        <v>75.525133064661233</v>
      </c>
      <c r="K130" s="157">
        <f t="shared" ref="K130" si="503">SUM(K131:K132,K135:K136)</f>
        <v>96.837491062121686</v>
      </c>
      <c r="L130" s="157">
        <f t="shared" ref="L130" si="504">SUM(L131:L132,L135:L136)</f>
        <v>129.26436431979835</v>
      </c>
      <c r="M130" s="157">
        <f t="shared" ref="M130" si="505">SUM(M131:M132,M135:M136)</f>
        <v>135.12175426115206</v>
      </c>
      <c r="N130" s="157">
        <f t="shared" ref="N130" si="506">SUM(N131:N132,N135:N136)</f>
        <v>99.001599792139345</v>
      </c>
      <c r="O130" s="157">
        <f t="shared" ref="O130" si="507">SUM(O131:O132,O135:O136)</f>
        <v>175.98800528011591</v>
      </c>
      <c r="P130" s="157">
        <f t="shared" ref="P130" si="508">SUM(P131:P132,P135:P136)</f>
        <v>131.40062541367629</v>
      </c>
      <c r="Q130" s="157">
        <f t="shared" ref="Q130" si="509">SUM(Q131:Q132,Q135:Q136)</f>
        <v>123.15461350364863</v>
      </c>
    </row>
    <row r="131" spans="1:17" ht="12" customHeight="1" x14ac:dyDescent="0.3">
      <c r="A131" s="167" t="s">
        <v>148</v>
      </c>
      <c r="B131" s="132"/>
      <c r="C131" s="132">
        <v>100.62020081864809</v>
      </c>
      <c r="D131" s="132">
        <v>47.354387807684319</v>
      </c>
      <c r="E131" s="132">
        <v>46.604444785346423</v>
      </c>
      <c r="F131" s="132">
        <v>83.446117314383713</v>
      </c>
      <c r="G131" s="132">
        <v>42.304952703401675</v>
      </c>
      <c r="H131" s="132">
        <v>30.199726791944911</v>
      </c>
      <c r="I131" s="132">
        <v>58.238061443965272</v>
      </c>
      <c r="J131" s="132">
        <v>43.524392572126402</v>
      </c>
      <c r="K131" s="132">
        <v>52.282787447597258</v>
      </c>
      <c r="L131" s="132">
        <v>82.853310805238948</v>
      </c>
      <c r="M131" s="132">
        <v>85.417689324716648</v>
      </c>
      <c r="N131" s="132">
        <v>63.886394524324182</v>
      </c>
      <c r="O131" s="132">
        <v>63.658929033165755</v>
      </c>
      <c r="P131" s="132">
        <v>61.575508092657969</v>
      </c>
      <c r="Q131" s="132">
        <v>34.577906432959331</v>
      </c>
    </row>
    <row r="132" spans="1:17" ht="12" customHeight="1" x14ac:dyDescent="0.3">
      <c r="A132" s="167" t="s">
        <v>147</v>
      </c>
      <c r="B132" s="132"/>
      <c r="C132" s="132">
        <f t="shared" ref="C132" si="510">SUM(C133:C134)</f>
        <v>5.8852897178976944</v>
      </c>
      <c r="D132" s="132">
        <f t="shared" ref="D132" si="511">SUM(D133:D134)</f>
        <v>15.648699343832609</v>
      </c>
      <c r="E132" s="132">
        <f t="shared" ref="E132" si="512">SUM(E133:E134)</f>
        <v>16.912263842431926</v>
      </c>
      <c r="F132" s="132">
        <f t="shared" ref="F132" si="513">SUM(F133:F134)</f>
        <v>9.5397616554859752</v>
      </c>
      <c r="G132" s="132">
        <f t="shared" ref="G132" si="514">SUM(G133:G134)</f>
        <v>21.390006170255155</v>
      </c>
      <c r="H132" s="132">
        <f t="shared" ref="H132" si="515">SUM(H133:H134)</f>
        <v>22.747493668479368</v>
      </c>
      <c r="I132" s="132">
        <f t="shared" ref="I132" si="516">SUM(I133:I134)</f>
        <v>28.87553425102314</v>
      </c>
      <c r="J132" s="132">
        <f t="shared" ref="J132" si="517">SUM(J133:J134)</f>
        <v>22.81316046663369</v>
      </c>
      <c r="K132" s="132">
        <f t="shared" ref="K132" si="518">SUM(K133:K134)</f>
        <v>31.33354338358394</v>
      </c>
      <c r="L132" s="132">
        <f t="shared" ref="L132" si="519">SUM(L133:L134)</f>
        <v>26.911712954390154</v>
      </c>
      <c r="M132" s="132">
        <f t="shared" ref="M132" si="520">SUM(M133:M134)</f>
        <v>42.2250921271077</v>
      </c>
      <c r="N132" s="132">
        <f t="shared" ref="N132" si="521">SUM(N133:N134)</f>
        <v>13.61403273583217</v>
      </c>
      <c r="O132" s="132">
        <f t="shared" ref="O132" si="522">SUM(O133:O134)</f>
        <v>77.670436454952366</v>
      </c>
      <c r="P132" s="132">
        <f t="shared" ref="P132" si="523">SUM(P133:P134)</f>
        <v>45.268335848652626</v>
      </c>
      <c r="Q132" s="132">
        <f t="shared" ref="Q132" si="524">SUM(Q133:Q134)</f>
        <v>54.097947621171102</v>
      </c>
    </row>
    <row r="133" spans="1:17" ht="12" customHeight="1" x14ac:dyDescent="0.3">
      <c r="A133" s="166" t="s">
        <v>61</v>
      </c>
      <c r="B133" s="165"/>
      <c r="C133" s="165">
        <v>4.1629899684988585</v>
      </c>
      <c r="D133" s="165">
        <v>11.35064878714309</v>
      </c>
      <c r="E133" s="165">
        <v>11.798661208725804</v>
      </c>
      <c r="F133" s="165">
        <v>6.7363981427663635</v>
      </c>
      <c r="G133" s="165">
        <v>15.542369460677529</v>
      </c>
      <c r="H133" s="165">
        <v>15.952041874870064</v>
      </c>
      <c r="I133" s="165">
        <v>21.33350755395243</v>
      </c>
      <c r="J133" s="165">
        <v>16.29950594013955</v>
      </c>
      <c r="K133" s="165">
        <v>22.142256459509369</v>
      </c>
      <c r="L133" s="165">
        <v>19.151675832517345</v>
      </c>
      <c r="M133" s="165">
        <v>28.438065539959339</v>
      </c>
      <c r="N133" s="165">
        <v>9.1783399790765792</v>
      </c>
      <c r="O133" s="165">
        <v>54.773689664478212</v>
      </c>
      <c r="P133" s="165">
        <v>31.579040612695277</v>
      </c>
      <c r="Q133" s="165">
        <v>38.863049443102945</v>
      </c>
    </row>
    <row r="134" spans="1:17" ht="12" customHeight="1" x14ac:dyDescent="0.3">
      <c r="A134" s="147" t="s">
        <v>59</v>
      </c>
      <c r="B134" s="164"/>
      <c r="C134" s="164">
        <v>1.7222997493988357</v>
      </c>
      <c r="D134" s="164">
        <v>4.2980505566895193</v>
      </c>
      <c r="E134" s="164">
        <v>5.1136026337061233</v>
      </c>
      <c r="F134" s="164">
        <v>2.8033635127196113</v>
      </c>
      <c r="G134" s="164">
        <v>5.8476367095776247</v>
      </c>
      <c r="H134" s="164">
        <v>6.7954517936093035</v>
      </c>
      <c r="I134" s="164">
        <v>7.5420266970707122</v>
      </c>
      <c r="J134" s="164">
        <v>6.5136545264941415</v>
      </c>
      <c r="K134" s="164">
        <v>9.1912869240745714</v>
      </c>
      <c r="L134" s="164">
        <v>7.7600371218728101</v>
      </c>
      <c r="M134" s="164">
        <v>13.787026587148361</v>
      </c>
      <c r="N134" s="164">
        <v>4.435692756755591</v>
      </c>
      <c r="O134" s="164">
        <v>22.896746790474158</v>
      </c>
      <c r="P134" s="164">
        <v>13.689295235957351</v>
      </c>
      <c r="Q134" s="164">
        <v>15.23489817806816</v>
      </c>
    </row>
    <row r="135" spans="1:17" ht="12" customHeight="1" x14ac:dyDescent="0.3">
      <c r="A135" s="163" t="s">
        <v>142</v>
      </c>
      <c r="B135" s="162"/>
      <c r="C135" s="162">
        <v>25.86798849646533</v>
      </c>
      <c r="D135" s="162">
        <v>23.301607874707866</v>
      </c>
      <c r="E135" s="162">
        <v>19.423746849398409</v>
      </c>
      <c r="F135" s="162">
        <v>16.353917699204064</v>
      </c>
      <c r="G135" s="162">
        <v>16.920030912728144</v>
      </c>
      <c r="H135" s="162">
        <v>23.238434136890174</v>
      </c>
      <c r="I135" s="162">
        <v>33.833347923496859</v>
      </c>
      <c r="J135" s="162">
        <v>7.3806866411257754</v>
      </c>
      <c r="K135" s="162">
        <v>12.075937840883464</v>
      </c>
      <c r="L135" s="162">
        <v>17.454234253192762</v>
      </c>
      <c r="M135" s="162">
        <v>6.1285140054966796</v>
      </c>
      <c r="N135" s="162">
        <v>19.810944096118607</v>
      </c>
      <c r="O135" s="162">
        <v>24.887126767053374</v>
      </c>
      <c r="P135" s="162">
        <v>20.402734506097495</v>
      </c>
      <c r="Q135" s="162">
        <v>24.958141372953737</v>
      </c>
    </row>
    <row r="136" spans="1:17" ht="12" customHeight="1" x14ac:dyDescent="0.3">
      <c r="A136" s="161" t="s">
        <v>141</v>
      </c>
      <c r="B136" s="160"/>
      <c r="C136" s="160">
        <f t="shared" ref="C136" si="525">SUM(C137:C138)</f>
        <v>1.097455489905141</v>
      </c>
      <c r="D136" s="160">
        <f t="shared" ref="D136" si="526">SUM(D137:D138)</f>
        <v>2.0809486264924049</v>
      </c>
      <c r="E136" s="160">
        <f t="shared" ref="E136" si="527">SUM(E137:E138)</f>
        <v>0.87269830964935835</v>
      </c>
      <c r="F136" s="160">
        <f t="shared" ref="F136" si="528">SUM(F137:F138)</f>
        <v>1.095436464631617</v>
      </c>
      <c r="G136" s="160">
        <f t="shared" ref="G136" si="529">SUM(G137:G138)</f>
        <v>1.7399389607701179</v>
      </c>
      <c r="H136" s="160">
        <f t="shared" ref="H136" si="530">SUM(H137:H138)</f>
        <v>1.7044196372487992</v>
      </c>
      <c r="I136" s="160">
        <f t="shared" ref="I136" si="531">SUM(I137:I138)</f>
        <v>3.384442538506367</v>
      </c>
      <c r="J136" s="160">
        <f t="shared" ref="J136" si="532">SUM(J137:J138)</f>
        <v>1.8068933847753639</v>
      </c>
      <c r="K136" s="160">
        <f t="shared" ref="K136" si="533">SUM(K137:K138)</f>
        <v>1.1452223900570093</v>
      </c>
      <c r="L136" s="160">
        <f t="shared" ref="L136" si="534">SUM(L137:L138)</f>
        <v>2.0451063069764759</v>
      </c>
      <c r="M136" s="160">
        <f t="shared" ref="M136" si="535">SUM(M137:M138)</f>
        <v>1.3504588038310388</v>
      </c>
      <c r="N136" s="160">
        <f t="shared" ref="N136" si="536">SUM(N137:N138)</f>
        <v>1.6902284358643849</v>
      </c>
      <c r="O136" s="160">
        <f t="shared" ref="O136" si="537">SUM(O137:O138)</f>
        <v>9.7715130249444364</v>
      </c>
      <c r="P136" s="160">
        <f t="shared" ref="P136" si="538">SUM(P137:P138)</f>
        <v>4.1540469662681918</v>
      </c>
      <c r="Q136" s="160">
        <f t="shared" ref="Q136" si="539">SUM(Q137:Q138)</f>
        <v>9.5206180765644568</v>
      </c>
    </row>
    <row r="137" spans="1:17" ht="12" customHeight="1" x14ac:dyDescent="0.3">
      <c r="A137" s="148" t="s">
        <v>60</v>
      </c>
      <c r="B137" s="156"/>
      <c r="C137" s="156">
        <v>0.78651990430549212</v>
      </c>
      <c r="D137" s="156">
        <v>1.5640416670114805</v>
      </c>
      <c r="E137" s="156">
        <v>0.6391499476061846</v>
      </c>
      <c r="F137" s="156">
        <v>0.83002472444460573</v>
      </c>
      <c r="G137" s="156">
        <v>1.2895370661142469</v>
      </c>
      <c r="H137" s="156">
        <v>1.2529782677233972</v>
      </c>
      <c r="I137" s="156">
        <v>2.5314961754959158</v>
      </c>
      <c r="J137" s="156">
        <v>1.3419303880834406</v>
      </c>
      <c r="K137" s="156">
        <v>0.882715766008347</v>
      </c>
      <c r="L137" s="156">
        <v>1.5579169122247432</v>
      </c>
      <c r="M137" s="156">
        <v>1.0065068053173347</v>
      </c>
      <c r="N137" s="156">
        <v>1.3668584649109154</v>
      </c>
      <c r="O137" s="156">
        <v>7.6541547888085812</v>
      </c>
      <c r="P137" s="156">
        <v>3.1125846882718671</v>
      </c>
      <c r="Q137" s="156">
        <v>7.3634083446093079</v>
      </c>
    </row>
    <row r="138" spans="1:17" ht="12" customHeight="1" x14ac:dyDescent="0.3">
      <c r="A138" s="148" t="s">
        <v>59</v>
      </c>
      <c r="B138" s="156"/>
      <c r="C138" s="156">
        <v>0.31093558559964896</v>
      </c>
      <c r="D138" s="156">
        <v>0.51690695948092436</v>
      </c>
      <c r="E138" s="156">
        <v>0.23354836204317375</v>
      </c>
      <c r="F138" s="156">
        <v>0.26541174018701141</v>
      </c>
      <c r="G138" s="156">
        <v>0.45040189465587099</v>
      </c>
      <c r="H138" s="156">
        <v>0.45144136952540198</v>
      </c>
      <c r="I138" s="156">
        <v>0.85294636301045135</v>
      </c>
      <c r="J138" s="156">
        <v>0.46496299669192331</v>
      </c>
      <c r="K138" s="156">
        <v>0.26250662404866221</v>
      </c>
      <c r="L138" s="156">
        <v>0.4871893947517329</v>
      </c>
      <c r="M138" s="156">
        <v>0.34395199851370412</v>
      </c>
      <c r="N138" s="156">
        <v>0.32336997095346942</v>
      </c>
      <c r="O138" s="156">
        <v>2.1173582361358543</v>
      </c>
      <c r="P138" s="156">
        <v>1.041462277996325</v>
      </c>
      <c r="Q138" s="156">
        <v>2.1572097319551484</v>
      </c>
    </row>
    <row r="139" spans="1:17" ht="12" customHeight="1" x14ac:dyDescent="0.3">
      <c r="A139" s="158" t="s">
        <v>62</v>
      </c>
      <c r="B139" s="157"/>
      <c r="C139" s="157">
        <f t="shared" ref="C139" si="540">SUM(C140:C141)</f>
        <v>62.614083564168993</v>
      </c>
      <c r="D139" s="157">
        <f t="shared" ref="D139" si="541">SUM(D140:D141)</f>
        <v>40.915412434829356</v>
      </c>
      <c r="E139" s="157">
        <f t="shared" ref="E139" si="542">SUM(E140:E141)</f>
        <v>40.5044433189179</v>
      </c>
      <c r="F139" s="157">
        <f t="shared" ref="F139" si="543">SUM(F140:F141)</f>
        <v>54.677881484294382</v>
      </c>
      <c r="G139" s="157">
        <f t="shared" ref="G139" si="544">SUM(G140:G141)</f>
        <v>39.584250750227</v>
      </c>
      <c r="H139" s="157">
        <f t="shared" ref="H139" si="545">SUM(H140:H141)</f>
        <v>39.321260573981824</v>
      </c>
      <c r="I139" s="157">
        <f t="shared" ref="I139" si="546">SUM(I140:I141)</f>
        <v>60.177674030737663</v>
      </c>
      <c r="J139" s="157">
        <f t="shared" ref="J139" si="547">SUM(J140:J141)</f>
        <v>37.833172963083562</v>
      </c>
      <c r="K139" s="157">
        <f t="shared" ref="K139" si="548">SUM(K140:K141)</f>
        <v>48.133949850974069</v>
      </c>
      <c r="L139" s="157">
        <f t="shared" ref="L139" si="549">SUM(L140:L141)</f>
        <v>71.488198506977398</v>
      </c>
      <c r="M139" s="157">
        <f t="shared" ref="M139" si="550">SUM(M140:M141)</f>
        <v>75.635767356912325</v>
      </c>
      <c r="N139" s="157">
        <f t="shared" ref="N139" si="551">SUM(N140:N141)</f>
        <v>52.779283808840688</v>
      </c>
      <c r="O139" s="157">
        <f t="shared" ref="O139" si="552">SUM(O140:O141)</f>
        <v>92.323686797128886</v>
      </c>
      <c r="P139" s="157">
        <f t="shared" ref="P139" si="553">SUM(P140:P141)</f>
        <v>73.618298020947122</v>
      </c>
      <c r="Q139" s="157">
        <f t="shared" ref="Q139" si="554">SUM(Q140:Q141)</f>
        <v>63.96348950592494</v>
      </c>
    </row>
    <row r="140" spans="1:17" ht="12" customHeight="1" x14ac:dyDescent="0.3">
      <c r="A140" s="23" t="s">
        <v>57</v>
      </c>
      <c r="B140" s="156"/>
      <c r="C140" s="156">
        <v>0</v>
      </c>
      <c r="D140" s="156">
        <v>0</v>
      </c>
      <c r="E140" s="156">
        <v>8.5850357832232549E-3</v>
      </c>
      <c r="F140" s="156">
        <v>0</v>
      </c>
      <c r="G140" s="156">
        <v>0</v>
      </c>
      <c r="H140" s="156">
        <v>1.9947357069693915E-3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8.0139054082767572E-2</v>
      </c>
      <c r="P140" s="156">
        <v>6.4821816456037254E-2</v>
      </c>
      <c r="Q140" s="156">
        <v>0.12255549325650013</v>
      </c>
    </row>
    <row r="141" spans="1:17" ht="12" customHeight="1" x14ac:dyDescent="0.3">
      <c r="A141" s="29" t="s">
        <v>140</v>
      </c>
      <c r="B141" s="57"/>
      <c r="C141" s="57">
        <v>62.614083564168993</v>
      </c>
      <c r="D141" s="57">
        <v>40.915412434829356</v>
      </c>
      <c r="E141" s="57">
        <v>40.49585828313468</v>
      </c>
      <c r="F141" s="57">
        <v>54.677881484294382</v>
      </c>
      <c r="G141" s="57">
        <v>39.584250750227</v>
      </c>
      <c r="H141" s="57">
        <v>39.319265838274852</v>
      </c>
      <c r="I141" s="57">
        <v>60.177674030737663</v>
      </c>
      <c r="J141" s="57">
        <v>37.833172963083562</v>
      </c>
      <c r="K141" s="57">
        <v>48.133949850974069</v>
      </c>
      <c r="L141" s="57">
        <v>71.488198506977398</v>
      </c>
      <c r="M141" s="57">
        <v>75.635767356912325</v>
      </c>
      <c r="N141" s="57">
        <v>52.779283808840688</v>
      </c>
      <c r="O141" s="57">
        <v>92.243547743046122</v>
      </c>
      <c r="P141" s="57">
        <v>73.553476204491091</v>
      </c>
      <c r="Q141" s="57">
        <v>63.840934012668441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68">
        <f t="shared" ref="C143" si="555">SUM(C144,C146,C148,C157)</f>
        <v>115.5721341713701</v>
      </c>
      <c r="D143" s="168">
        <f t="shared" ref="D143" si="556">SUM(D144,D146,D148,D157)</f>
        <v>121.52210929591324</v>
      </c>
      <c r="E143" s="168">
        <f t="shared" ref="E143" si="557">SUM(E144,E146,E148,E157)</f>
        <v>152.81840515401916</v>
      </c>
      <c r="F143" s="168">
        <f t="shared" ref="F143" si="558">SUM(F144,F146,F148,F157)</f>
        <v>133.38576946696975</v>
      </c>
      <c r="G143" s="168">
        <f t="shared" ref="G143" si="559">SUM(G144,G146,G148,G157)</f>
        <v>141.65625893824708</v>
      </c>
      <c r="H143" s="168">
        <f t="shared" ref="H143" si="560">SUM(H144,H146,H148,H157)</f>
        <v>139.30294100144206</v>
      </c>
      <c r="I143" s="168">
        <f t="shared" ref="I143" si="561">SUM(I144,I146,I148,I157)</f>
        <v>125.77634285296527</v>
      </c>
      <c r="J143" s="168">
        <f t="shared" ref="J143" si="562">SUM(J144,J146,J148,J157)</f>
        <v>120.79464913649066</v>
      </c>
      <c r="K143" s="168">
        <f t="shared" ref="K143" si="563">SUM(K144,K146,K148,K157)</f>
        <v>121.969211464344</v>
      </c>
      <c r="L143" s="168">
        <f t="shared" ref="L143" si="564">SUM(L144,L146,L148,L157)</f>
        <v>159.63370039359515</v>
      </c>
      <c r="M143" s="168">
        <f t="shared" ref="M143" si="565">SUM(M144,M146,M148,M157)</f>
        <v>172.63958436043396</v>
      </c>
      <c r="N143" s="168">
        <f t="shared" ref="N143" si="566">SUM(N144,N146,N148,N157)</f>
        <v>172.48540966405096</v>
      </c>
      <c r="O143" s="168">
        <f t="shared" ref="O143" si="567">SUM(O144,O146,O148,O157)</f>
        <v>257.95769625647387</v>
      </c>
      <c r="P143" s="168">
        <f t="shared" ref="P143" si="568">SUM(P144,P146,P148,P157)</f>
        <v>250.41257669081762</v>
      </c>
      <c r="Q143" s="168">
        <f t="shared" ref="Q143" si="569">SUM(Q144,Q146,Q148,Q157)</f>
        <v>342.10030825547034</v>
      </c>
    </row>
    <row r="144" spans="1:17" ht="12.9" customHeight="1" x14ac:dyDescent="0.3">
      <c r="A144" s="158" t="s">
        <v>65</v>
      </c>
      <c r="B144" s="157"/>
      <c r="C144" s="157">
        <f t="shared" ref="C144:Q144" si="570">C145</f>
        <v>73.687885126280861</v>
      </c>
      <c r="D144" s="157">
        <f t="shared" si="570"/>
        <v>80.687841845179378</v>
      </c>
      <c r="E144" s="157">
        <f t="shared" si="570"/>
        <v>99.227762346151536</v>
      </c>
      <c r="F144" s="157">
        <f t="shared" si="570"/>
        <v>83.254770566899495</v>
      </c>
      <c r="G144" s="157">
        <f t="shared" si="570"/>
        <v>85.196111980639415</v>
      </c>
      <c r="H144" s="157">
        <f t="shared" si="570"/>
        <v>80.224182232570485</v>
      </c>
      <c r="I144" s="157">
        <f t="shared" si="570"/>
        <v>67.754269076458016</v>
      </c>
      <c r="J144" s="157">
        <f t="shared" si="570"/>
        <v>64.533745709547759</v>
      </c>
      <c r="K144" s="157">
        <f t="shared" si="570"/>
        <v>65.22546985195325</v>
      </c>
      <c r="L144" s="157">
        <f t="shared" si="570"/>
        <v>78.826456213890438</v>
      </c>
      <c r="M144" s="157">
        <f t="shared" si="570"/>
        <v>78.394125536040988</v>
      </c>
      <c r="N144" s="157">
        <f t="shared" si="570"/>
        <v>81.374379831476531</v>
      </c>
      <c r="O144" s="157">
        <f t="shared" si="570"/>
        <v>114.05207865692486</v>
      </c>
      <c r="P144" s="157">
        <f t="shared" si="570"/>
        <v>101.59242757491818</v>
      </c>
      <c r="Q144" s="157">
        <f t="shared" si="570"/>
        <v>138.64368474837192</v>
      </c>
    </row>
    <row r="145" spans="1:17" ht="12" customHeight="1" x14ac:dyDescent="0.3">
      <c r="A145" s="23" t="s">
        <v>60</v>
      </c>
      <c r="B145" s="156"/>
      <c r="C145" s="156">
        <v>73.687885126280861</v>
      </c>
      <c r="D145" s="156">
        <v>80.687841845179378</v>
      </c>
      <c r="E145" s="156">
        <v>99.227762346151536</v>
      </c>
      <c r="F145" s="156">
        <v>83.254770566899495</v>
      </c>
      <c r="G145" s="156">
        <v>85.196111980639415</v>
      </c>
      <c r="H145" s="156">
        <v>80.224182232570485</v>
      </c>
      <c r="I145" s="156">
        <v>67.754269076458016</v>
      </c>
      <c r="J145" s="156">
        <v>64.533745709547759</v>
      </c>
      <c r="K145" s="156">
        <v>65.22546985195325</v>
      </c>
      <c r="L145" s="156">
        <v>78.826456213890438</v>
      </c>
      <c r="M145" s="156">
        <v>78.394125536040988</v>
      </c>
      <c r="N145" s="156">
        <v>81.374379831476531</v>
      </c>
      <c r="O145" s="156">
        <v>114.05207865692486</v>
      </c>
      <c r="P145" s="156">
        <v>101.59242757491818</v>
      </c>
      <c r="Q145" s="156">
        <v>138.64368474837192</v>
      </c>
    </row>
    <row r="146" spans="1:17" ht="12.9" customHeight="1" x14ac:dyDescent="0.3">
      <c r="A146" s="158" t="s">
        <v>112</v>
      </c>
      <c r="B146" s="157"/>
      <c r="C146" s="157">
        <f t="shared" ref="C146:Q146" si="571">C147</f>
        <v>5.4783526853118865</v>
      </c>
      <c r="D146" s="157">
        <f t="shared" si="571"/>
        <v>4.029309419074214</v>
      </c>
      <c r="E146" s="157">
        <f t="shared" si="571"/>
        <v>5.5407213310313637</v>
      </c>
      <c r="F146" s="157">
        <f t="shared" si="571"/>
        <v>5.5680939725900318</v>
      </c>
      <c r="G146" s="157">
        <f t="shared" si="571"/>
        <v>6.642833993483868</v>
      </c>
      <c r="H146" s="157">
        <f t="shared" si="571"/>
        <v>7.3118140264794071</v>
      </c>
      <c r="I146" s="157">
        <f t="shared" si="571"/>
        <v>8.4435754527149882</v>
      </c>
      <c r="J146" s="157">
        <f t="shared" si="571"/>
        <v>7.1488785211145531</v>
      </c>
      <c r="K146" s="157">
        <f t="shared" si="571"/>
        <v>5.5237978060431185</v>
      </c>
      <c r="L146" s="157">
        <f t="shared" si="571"/>
        <v>9.7395916865559506</v>
      </c>
      <c r="M146" s="157">
        <f t="shared" si="571"/>
        <v>10.684483182887602</v>
      </c>
      <c r="N146" s="157">
        <f t="shared" si="571"/>
        <v>7.1243580192990947</v>
      </c>
      <c r="O146" s="157">
        <f t="shared" si="571"/>
        <v>8.5022782281027869</v>
      </c>
      <c r="P146" s="157">
        <f t="shared" si="571"/>
        <v>9.7765043102981792</v>
      </c>
      <c r="Q146" s="157">
        <f t="shared" si="571"/>
        <v>11.875747015438582</v>
      </c>
    </row>
    <row r="147" spans="1:17" ht="12" customHeight="1" x14ac:dyDescent="0.3">
      <c r="A147" s="23" t="s">
        <v>60</v>
      </c>
      <c r="B147" s="156"/>
      <c r="C147" s="156">
        <v>5.4783526853118865</v>
      </c>
      <c r="D147" s="156">
        <v>4.029309419074214</v>
      </c>
      <c r="E147" s="156">
        <v>5.5407213310313637</v>
      </c>
      <c r="F147" s="156">
        <v>5.5680939725900318</v>
      </c>
      <c r="G147" s="156">
        <v>6.642833993483868</v>
      </c>
      <c r="H147" s="156">
        <v>7.3118140264794071</v>
      </c>
      <c r="I147" s="156">
        <v>8.4435754527149882</v>
      </c>
      <c r="J147" s="156">
        <v>7.1488785211145531</v>
      </c>
      <c r="K147" s="156">
        <v>5.5237978060431185</v>
      </c>
      <c r="L147" s="156">
        <v>9.7395916865559506</v>
      </c>
      <c r="M147" s="156">
        <v>10.684483182887602</v>
      </c>
      <c r="N147" s="156">
        <v>7.1243580192990947</v>
      </c>
      <c r="O147" s="156">
        <v>8.5022782281027869</v>
      </c>
      <c r="P147" s="156">
        <v>9.7765043102981792</v>
      </c>
      <c r="Q147" s="156">
        <v>11.875747015438582</v>
      </c>
    </row>
    <row r="148" spans="1:17" ht="12" customHeight="1" x14ac:dyDescent="0.3">
      <c r="A148" s="158" t="s">
        <v>63</v>
      </c>
      <c r="B148" s="157"/>
      <c r="C148" s="157">
        <f t="shared" ref="C148" si="572">SUM(C149:C150,C153:C154)</f>
        <v>26.701096789797582</v>
      </c>
      <c r="D148" s="157">
        <f t="shared" ref="D148" si="573">SUM(D149:D150,D153:D154)</f>
        <v>27.174750544619332</v>
      </c>
      <c r="E148" s="157">
        <f t="shared" ref="E148" si="574">SUM(E149:E150,E153:E154)</f>
        <v>35.114835324851747</v>
      </c>
      <c r="F148" s="157">
        <f t="shared" ref="F148" si="575">SUM(F149:F150,F153:F154)</f>
        <v>32.705675304234816</v>
      </c>
      <c r="G148" s="157">
        <f t="shared" ref="G148" si="576">SUM(G149:G150,G153:G154)</f>
        <v>36.587298668153323</v>
      </c>
      <c r="H148" s="157">
        <f t="shared" ref="H148" si="577">SUM(H149:H150,H153:H154)</f>
        <v>36.998217224989553</v>
      </c>
      <c r="I148" s="157">
        <f t="shared" ref="I148" si="578">SUM(I149:I150,I153:I154)</f>
        <v>35.028765812646661</v>
      </c>
      <c r="J148" s="157">
        <f t="shared" ref="J148" si="579">SUM(J149:J150,J153:J154)</f>
        <v>34.336105571679127</v>
      </c>
      <c r="K148" s="157">
        <f t="shared" ref="K148" si="580">SUM(K149:K150,K153:K154)</f>
        <v>36.501134864587229</v>
      </c>
      <c r="L148" s="157">
        <f t="shared" ref="L148" si="581">SUM(L149:L150,L153:L154)</f>
        <v>49.846883270697134</v>
      </c>
      <c r="M148" s="157">
        <f t="shared" ref="M148" si="582">SUM(M149:M150,M153:M154)</f>
        <v>59.559899432441142</v>
      </c>
      <c r="N148" s="157">
        <f t="shared" ref="N148" si="583">SUM(N149:N150,N153:N154)</f>
        <v>59.926324106948314</v>
      </c>
      <c r="O148" s="157">
        <f t="shared" ref="O148" si="584">SUM(O149:O150,O153:O154)</f>
        <v>97.231248289474806</v>
      </c>
      <c r="P148" s="157">
        <f t="shared" ref="P148" si="585">SUM(P149:P150,P153:P154)</f>
        <v>101.15250262911758</v>
      </c>
      <c r="Q148" s="157">
        <f t="shared" ref="Q148" si="586">SUM(Q149:Q150,Q153:Q154)</f>
        <v>137.23719316928589</v>
      </c>
    </row>
    <row r="149" spans="1:17" ht="12" customHeight="1" x14ac:dyDescent="0.3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3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3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3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3">
      <c r="A153" s="163" t="s">
        <v>142</v>
      </c>
      <c r="B153" s="162"/>
      <c r="C153" s="162">
        <v>24.830861008132359</v>
      </c>
      <c r="D153" s="162">
        <v>23.984967629396341</v>
      </c>
      <c r="E153" s="162">
        <v>30.651548171670239</v>
      </c>
      <c r="F153" s="162">
        <v>28.791717146660503</v>
      </c>
      <c r="G153" s="162">
        <v>29.688061563815044</v>
      </c>
      <c r="H153" s="162">
        <v>29.88919820676179</v>
      </c>
      <c r="I153" s="162">
        <v>21.029052419187625</v>
      </c>
      <c r="J153" s="162">
        <v>21.994796718154653</v>
      </c>
      <c r="K153" s="162">
        <v>25.21333503659697</v>
      </c>
      <c r="L153" s="162">
        <v>33.42394814800106</v>
      </c>
      <c r="M153" s="162">
        <v>33.177695221966552</v>
      </c>
      <c r="N153" s="162">
        <v>38.75197150166224</v>
      </c>
      <c r="O153" s="162">
        <v>72.976944056608616</v>
      </c>
      <c r="P153" s="162">
        <v>70.793766257838286</v>
      </c>
      <c r="Q153" s="162">
        <v>98.722167629452812</v>
      </c>
    </row>
    <row r="154" spans="1:17" ht="12" customHeight="1" x14ac:dyDescent="0.3">
      <c r="A154" s="161" t="s">
        <v>141</v>
      </c>
      <c r="B154" s="160"/>
      <c r="C154" s="160">
        <f t="shared" ref="C154" si="602">SUM(C155:C156)</f>
        <v>1.870235781665222</v>
      </c>
      <c r="D154" s="160">
        <f t="shared" ref="D154" si="603">SUM(D155:D156)</f>
        <v>3.1897829152229908</v>
      </c>
      <c r="E154" s="160">
        <f t="shared" ref="E154" si="604">SUM(E155:E156)</f>
        <v>4.4632871531815095</v>
      </c>
      <c r="F154" s="160">
        <f t="shared" ref="F154" si="605">SUM(F155:F156)</f>
        <v>3.9139581575743101</v>
      </c>
      <c r="G154" s="160">
        <f t="shared" ref="G154" si="606">SUM(G155:G156)</f>
        <v>6.8992371043382805</v>
      </c>
      <c r="H154" s="160">
        <f t="shared" ref="H154" si="607">SUM(H155:H156)</f>
        <v>7.1090190182277642</v>
      </c>
      <c r="I154" s="160">
        <f t="shared" ref="I154" si="608">SUM(I155:I156)</f>
        <v>13.999713393459034</v>
      </c>
      <c r="J154" s="160">
        <f t="shared" ref="J154" si="609">SUM(J155:J156)</f>
        <v>12.341308853524474</v>
      </c>
      <c r="K154" s="160">
        <f t="shared" ref="K154" si="610">SUM(K155:K156)</f>
        <v>11.287799827990256</v>
      </c>
      <c r="L154" s="160">
        <f t="shared" ref="L154" si="611">SUM(L155:L156)</f>
        <v>16.422935122696078</v>
      </c>
      <c r="M154" s="160">
        <f t="shared" ref="M154" si="612">SUM(M155:M156)</f>
        <v>26.382204210474587</v>
      </c>
      <c r="N154" s="160">
        <f t="shared" ref="N154" si="613">SUM(N155:N156)</f>
        <v>21.174352605286074</v>
      </c>
      <c r="O154" s="160">
        <f t="shared" ref="O154" si="614">SUM(O155:O156)</f>
        <v>24.25430423286619</v>
      </c>
      <c r="P154" s="160">
        <f t="shared" ref="P154" si="615">SUM(P155:P156)</f>
        <v>30.358736371279292</v>
      </c>
      <c r="Q154" s="160">
        <f t="shared" ref="Q154" si="616">SUM(Q155:Q156)</f>
        <v>38.515025539833069</v>
      </c>
    </row>
    <row r="155" spans="1:17" ht="12" customHeight="1" x14ac:dyDescent="0.3">
      <c r="A155" s="148" t="s">
        <v>60</v>
      </c>
      <c r="B155" s="156"/>
      <c r="C155" s="156">
        <v>1.2313720891580422</v>
      </c>
      <c r="D155" s="156">
        <v>2.2269606605208758</v>
      </c>
      <c r="E155" s="156">
        <v>3.124073924630129</v>
      </c>
      <c r="F155" s="156">
        <v>2.686732400563737</v>
      </c>
      <c r="G155" s="156">
        <v>5.0465482211582104</v>
      </c>
      <c r="H155" s="156">
        <v>4.6113814233416228</v>
      </c>
      <c r="I155" s="156">
        <v>9.0797546935711893</v>
      </c>
      <c r="J155" s="156">
        <v>7.1523156856705885</v>
      </c>
      <c r="K155" s="156">
        <v>7.3345880510350847</v>
      </c>
      <c r="L155" s="156">
        <v>10.312677717900023</v>
      </c>
      <c r="M155" s="156">
        <v>18.452914846452757</v>
      </c>
      <c r="N155" s="156">
        <v>15.155337787395863</v>
      </c>
      <c r="O155" s="156">
        <v>18.009119998153633</v>
      </c>
      <c r="P155" s="156">
        <v>21.745599858470033</v>
      </c>
      <c r="Q155" s="156">
        <v>27.764868216026706</v>
      </c>
    </row>
    <row r="156" spans="1:17" ht="12" customHeight="1" x14ac:dyDescent="0.3">
      <c r="A156" s="148" t="s">
        <v>59</v>
      </c>
      <c r="B156" s="156"/>
      <c r="C156" s="156">
        <v>0.63886369250717967</v>
      </c>
      <c r="D156" s="156">
        <v>0.96282225470211502</v>
      </c>
      <c r="E156" s="156">
        <v>1.3392132285513809</v>
      </c>
      <c r="F156" s="156">
        <v>1.2272257570105733</v>
      </c>
      <c r="G156" s="156">
        <v>1.8526888831800703</v>
      </c>
      <c r="H156" s="156">
        <v>2.4976375948861418</v>
      </c>
      <c r="I156" s="156">
        <v>4.9199586998878448</v>
      </c>
      <c r="J156" s="156">
        <v>5.1889931678538863</v>
      </c>
      <c r="K156" s="156">
        <v>3.9532117769551718</v>
      </c>
      <c r="L156" s="156">
        <v>6.1102574047960561</v>
      </c>
      <c r="M156" s="156">
        <v>7.9292893640218303</v>
      </c>
      <c r="N156" s="156">
        <v>6.0190148178902092</v>
      </c>
      <c r="O156" s="156">
        <v>6.2451842347125588</v>
      </c>
      <c r="P156" s="156">
        <v>8.6131365128092607</v>
      </c>
      <c r="Q156" s="156">
        <v>10.750157323806361</v>
      </c>
    </row>
    <row r="157" spans="1:17" ht="12" customHeight="1" x14ac:dyDescent="0.3">
      <c r="A157" s="158" t="s">
        <v>62</v>
      </c>
      <c r="B157" s="157"/>
      <c r="C157" s="157">
        <f t="shared" ref="C157" si="617">SUM(C158:C159)</f>
        <v>9.7047995699797749</v>
      </c>
      <c r="D157" s="157">
        <f t="shared" ref="D157" si="618">SUM(D158:D159)</f>
        <v>9.6302074870403285</v>
      </c>
      <c r="E157" s="157">
        <f t="shared" ref="E157" si="619">SUM(E158:E159)</f>
        <v>12.935086151984498</v>
      </c>
      <c r="F157" s="157">
        <f t="shared" ref="F157" si="620">SUM(F158:F159)</f>
        <v>11.857229623245395</v>
      </c>
      <c r="G157" s="157">
        <f t="shared" ref="G157" si="621">SUM(G158:G159)</f>
        <v>13.230014295970474</v>
      </c>
      <c r="H157" s="157">
        <f t="shared" ref="H157" si="622">SUM(H158:H159)</f>
        <v>14.768727517402629</v>
      </c>
      <c r="I157" s="157">
        <f t="shared" ref="I157" si="623">SUM(I158:I159)</f>
        <v>14.549732511145594</v>
      </c>
      <c r="J157" s="157">
        <f t="shared" ref="J157" si="624">SUM(J158:J159)</f>
        <v>14.775919334149222</v>
      </c>
      <c r="K157" s="157">
        <f t="shared" ref="K157" si="625">SUM(K158:K159)</f>
        <v>14.718808941760397</v>
      </c>
      <c r="L157" s="157">
        <f t="shared" ref="L157" si="626">SUM(L158:L159)</f>
        <v>21.220769222451629</v>
      </c>
      <c r="M157" s="157">
        <f t="shared" ref="M157" si="627">SUM(M158:M159)</f>
        <v>24.001076209064237</v>
      </c>
      <c r="N157" s="157">
        <f t="shared" ref="N157" si="628">SUM(N158:N159)</f>
        <v>24.060347706327029</v>
      </c>
      <c r="O157" s="157">
        <f t="shared" ref="O157" si="629">SUM(O158:O159)</f>
        <v>38.172091081971423</v>
      </c>
      <c r="P157" s="157">
        <f t="shared" ref="P157" si="630">SUM(P158:P159)</f>
        <v>37.891142176483697</v>
      </c>
      <c r="Q157" s="157">
        <f t="shared" ref="Q157" si="631">SUM(Q158:Q159)</f>
        <v>54.343683322373941</v>
      </c>
    </row>
    <row r="158" spans="1:17" ht="12" customHeight="1" x14ac:dyDescent="0.3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3">
      <c r="A159" s="29" t="s">
        <v>140</v>
      </c>
      <c r="B159" s="57"/>
      <c r="C159" s="57">
        <v>9.7047995699797749</v>
      </c>
      <c r="D159" s="57">
        <v>9.6302074870403285</v>
      </c>
      <c r="E159" s="57">
        <v>12.935086151984498</v>
      </c>
      <c r="F159" s="57">
        <v>11.857229623245395</v>
      </c>
      <c r="G159" s="57">
        <v>13.230014295970474</v>
      </c>
      <c r="H159" s="57">
        <v>14.768727517402629</v>
      </c>
      <c r="I159" s="57">
        <v>14.549732511145594</v>
      </c>
      <c r="J159" s="57">
        <v>14.775919334149222</v>
      </c>
      <c r="K159" s="57">
        <v>14.718808941760397</v>
      </c>
      <c r="L159" s="57">
        <v>21.220769222451629</v>
      </c>
      <c r="M159" s="57">
        <v>24.001076209064237</v>
      </c>
      <c r="N159" s="57">
        <v>24.060347706327029</v>
      </c>
      <c r="O159" s="57">
        <v>38.172091081971423</v>
      </c>
      <c r="P159" s="57">
        <v>37.891142176483697</v>
      </c>
      <c r="Q159" s="57">
        <v>54.343683322373941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68">
        <f t="shared" ref="C161" si="632">SUM(C162,C164,C166,C175)</f>
        <v>516.42821469294825</v>
      </c>
      <c r="D161" s="168">
        <f t="shared" ref="D161" si="633">SUM(D162,D164,D166,D175)</f>
        <v>526.35619590565943</v>
      </c>
      <c r="E161" s="168">
        <f t="shared" ref="E161" si="634">SUM(E162,E164,E166,E175)</f>
        <v>612.96277724815457</v>
      </c>
      <c r="F161" s="168">
        <f t="shared" ref="F161" si="635">SUM(F162,F164,F166,F175)</f>
        <v>526.22041418023321</v>
      </c>
      <c r="G161" s="168">
        <f t="shared" ref="G161" si="636">SUM(G162,G164,G166,G175)</f>
        <v>475.76288977901396</v>
      </c>
      <c r="H161" s="168">
        <f t="shared" ref="H161" si="637">SUM(H162,H164,H166,H175)</f>
        <v>493.62394325903801</v>
      </c>
      <c r="I161" s="168">
        <f t="shared" ref="I161" si="638">SUM(I162,I164,I166,I175)</f>
        <v>437.7429581903848</v>
      </c>
      <c r="J161" s="168">
        <f t="shared" ref="J161" si="639">SUM(J162,J164,J166,J175)</f>
        <v>360.99116897806948</v>
      </c>
      <c r="K161" s="168">
        <f t="shared" ref="K161" si="640">SUM(K162,K164,K166,K175)</f>
        <v>347.69234866037061</v>
      </c>
      <c r="L161" s="168">
        <f t="shared" ref="L161" si="641">SUM(L162,L164,L166,L175)</f>
        <v>396.65439483030292</v>
      </c>
      <c r="M161" s="168">
        <f t="shared" ref="M161" si="642">SUM(M162,M164,M166,M175)</f>
        <v>265.87843895709392</v>
      </c>
      <c r="N161" s="168">
        <f t="shared" ref="N161" si="643">SUM(N162,N164,N166,N175)</f>
        <v>322.20165669564534</v>
      </c>
      <c r="O161" s="168">
        <f t="shared" ref="O161" si="644">SUM(O162,O164,O166,O175)</f>
        <v>291.91183495297469</v>
      </c>
      <c r="P161" s="168">
        <f t="shared" ref="P161" si="645">SUM(P162,P164,P166,P175)</f>
        <v>268.36716794707053</v>
      </c>
      <c r="Q161" s="168">
        <f t="shared" ref="Q161" si="646">SUM(Q162,Q164,Q166,Q175)</f>
        <v>259.94000699646398</v>
      </c>
    </row>
    <row r="162" spans="1:17" ht="12.9" customHeight="1" x14ac:dyDescent="0.3">
      <c r="A162" s="158" t="s">
        <v>65</v>
      </c>
      <c r="B162" s="157"/>
      <c r="C162" s="157">
        <f t="shared" ref="C162:Q162" si="647">C163</f>
        <v>403.962700447938</v>
      </c>
      <c r="D162" s="157">
        <f t="shared" si="647"/>
        <v>411.43832355120662</v>
      </c>
      <c r="E162" s="157">
        <f t="shared" si="647"/>
        <v>480.67646622970608</v>
      </c>
      <c r="F162" s="157">
        <f t="shared" si="647"/>
        <v>413.25142005876614</v>
      </c>
      <c r="G162" s="157">
        <f t="shared" si="647"/>
        <v>369.84189893051803</v>
      </c>
      <c r="H162" s="157">
        <f t="shared" si="647"/>
        <v>378.35389696774831</v>
      </c>
      <c r="I162" s="157">
        <f t="shared" si="647"/>
        <v>331.95190671585772</v>
      </c>
      <c r="J162" s="157">
        <f t="shared" si="647"/>
        <v>274.40250243810669</v>
      </c>
      <c r="K162" s="157">
        <f t="shared" si="647"/>
        <v>260.79846664927402</v>
      </c>
      <c r="L162" s="157">
        <f t="shared" si="647"/>
        <v>311.23976382905317</v>
      </c>
      <c r="M162" s="157">
        <f t="shared" si="647"/>
        <v>199.13299797772447</v>
      </c>
      <c r="N162" s="157">
        <f t="shared" si="647"/>
        <v>248.02818306427912</v>
      </c>
      <c r="O162" s="157">
        <f t="shared" si="647"/>
        <v>225.57535959676127</v>
      </c>
      <c r="P162" s="157">
        <f t="shared" si="647"/>
        <v>198.1534683844198</v>
      </c>
      <c r="Q162" s="157">
        <f t="shared" si="647"/>
        <v>195.73044188997824</v>
      </c>
    </row>
    <row r="163" spans="1:17" ht="12" customHeight="1" x14ac:dyDescent="0.3">
      <c r="A163" s="23" t="s">
        <v>60</v>
      </c>
      <c r="B163" s="57"/>
      <c r="C163" s="57">
        <v>403.962700447938</v>
      </c>
      <c r="D163" s="57">
        <v>411.43832355120662</v>
      </c>
      <c r="E163" s="57">
        <v>480.67646622970608</v>
      </c>
      <c r="F163" s="57">
        <v>413.25142005876614</v>
      </c>
      <c r="G163" s="57">
        <v>369.84189893051803</v>
      </c>
      <c r="H163" s="57">
        <v>378.35389696774831</v>
      </c>
      <c r="I163" s="57">
        <v>331.95190671585772</v>
      </c>
      <c r="J163" s="57">
        <v>274.40250243810669</v>
      </c>
      <c r="K163" s="57">
        <v>260.79846664927402</v>
      </c>
      <c r="L163" s="57">
        <v>311.23976382905317</v>
      </c>
      <c r="M163" s="57">
        <v>199.13299797772447</v>
      </c>
      <c r="N163" s="57">
        <v>248.02818306427912</v>
      </c>
      <c r="O163" s="57">
        <v>225.57535959676127</v>
      </c>
      <c r="P163" s="57">
        <v>198.1534683844198</v>
      </c>
      <c r="Q163" s="57">
        <v>195.73044188997824</v>
      </c>
    </row>
    <row r="164" spans="1:17" ht="12.9" customHeight="1" x14ac:dyDescent="0.3">
      <c r="A164" s="158" t="s">
        <v>112</v>
      </c>
      <c r="B164" s="157"/>
      <c r="C164" s="157">
        <f t="shared" ref="C164:Q164" si="648">C165</f>
        <v>1.3257884379829783</v>
      </c>
      <c r="D164" s="157">
        <f t="shared" si="648"/>
        <v>1.2844315737506495</v>
      </c>
      <c r="E164" s="157">
        <f t="shared" si="648"/>
        <v>1.1832298887828696</v>
      </c>
      <c r="F164" s="157">
        <f t="shared" si="648"/>
        <v>1.5786941194595889</v>
      </c>
      <c r="G164" s="157">
        <f t="shared" si="648"/>
        <v>1.4157376509058508</v>
      </c>
      <c r="H164" s="157">
        <f t="shared" si="648"/>
        <v>2.3656753121936323</v>
      </c>
      <c r="I164" s="157">
        <f t="shared" si="648"/>
        <v>2.0666740902867105</v>
      </c>
      <c r="J164" s="157">
        <f t="shared" si="648"/>
        <v>2.8668014536136761</v>
      </c>
      <c r="K164" s="157">
        <f t="shared" si="648"/>
        <v>3.8149186474523047</v>
      </c>
      <c r="L164" s="157">
        <f t="shared" si="648"/>
        <v>2.9069876356081816</v>
      </c>
      <c r="M164" s="157">
        <f t="shared" si="648"/>
        <v>0.88844471005396597</v>
      </c>
      <c r="N164" s="157">
        <f t="shared" si="648"/>
        <v>1.6169406601531187</v>
      </c>
      <c r="O164" s="157">
        <f t="shared" si="648"/>
        <v>1.4646510012311016</v>
      </c>
      <c r="P164" s="157">
        <f t="shared" si="648"/>
        <v>1.3635030231898615</v>
      </c>
      <c r="Q164" s="157">
        <f t="shared" si="648"/>
        <v>1.1042433296782477</v>
      </c>
    </row>
    <row r="165" spans="1:17" ht="12" customHeight="1" x14ac:dyDescent="0.3">
      <c r="A165" s="23" t="s">
        <v>60</v>
      </c>
      <c r="B165" s="156"/>
      <c r="C165" s="156">
        <v>1.3257884379829783</v>
      </c>
      <c r="D165" s="156">
        <v>1.2844315737506495</v>
      </c>
      <c r="E165" s="156">
        <v>1.1832298887828696</v>
      </c>
      <c r="F165" s="156">
        <v>1.5786941194595889</v>
      </c>
      <c r="G165" s="156">
        <v>1.4157376509058508</v>
      </c>
      <c r="H165" s="156">
        <v>2.3656753121936323</v>
      </c>
      <c r="I165" s="156">
        <v>2.0666740902867105</v>
      </c>
      <c r="J165" s="156">
        <v>2.8668014536136761</v>
      </c>
      <c r="K165" s="156">
        <v>3.8149186474523047</v>
      </c>
      <c r="L165" s="156">
        <v>2.9069876356081816</v>
      </c>
      <c r="M165" s="156">
        <v>0.88844471005396597</v>
      </c>
      <c r="N165" s="156">
        <v>1.6169406601531187</v>
      </c>
      <c r="O165" s="156">
        <v>1.4646510012311016</v>
      </c>
      <c r="P165" s="156">
        <v>1.3635030231898615</v>
      </c>
      <c r="Q165" s="156">
        <v>1.1042433296782477</v>
      </c>
    </row>
    <row r="166" spans="1:17" ht="12" customHeight="1" x14ac:dyDescent="0.3">
      <c r="A166" s="158" t="s">
        <v>63</v>
      </c>
      <c r="B166" s="157"/>
      <c r="C166" s="157">
        <f t="shared" ref="C166" si="649">SUM(C167:C168,C171:C172)</f>
        <v>82.593542673957174</v>
      </c>
      <c r="D166" s="157">
        <f t="shared" ref="D166" si="650">SUM(D167:D168,D171:D172)</f>
        <v>83.915997763698272</v>
      </c>
      <c r="E166" s="157">
        <f t="shared" ref="E166" si="651">SUM(E167:E168,E171:E172)</f>
        <v>96.873751260627643</v>
      </c>
      <c r="F166" s="157">
        <f t="shared" ref="F166" si="652">SUM(F167:F168,F171:F172)</f>
        <v>82.881627763114736</v>
      </c>
      <c r="G166" s="157">
        <f t="shared" ref="G166" si="653">SUM(G167:G168,G171:G172)</f>
        <v>76.378779301761611</v>
      </c>
      <c r="H166" s="157">
        <f t="shared" ref="H166" si="654">SUM(H167:H168,H171:H172)</f>
        <v>81.031380291997323</v>
      </c>
      <c r="I166" s="157">
        <f t="shared" ref="I166" si="655">SUM(I167:I168,I171:I172)</f>
        <v>74.006032350724169</v>
      </c>
      <c r="J166" s="157">
        <f t="shared" ref="J166" si="656">SUM(J167:J168,J171:J172)</f>
        <v>59.757977244501575</v>
      </c>
      <c r="K166" s="157">
        <f t="shared" ref="K166" si="657">SUM(K167:K168,K171:K172)</f>
        <v>59.38952839587806</v>
      </c>
      <c r="L166" s="157">
        <f t="shared" ref="L166" si="658">SUM(L167:L168,L171:L172)</f>
        <v>59.91505062714964</v>
      </c>
      <c r="M166" s="157">
        <f t="shared" ref="M166" si="659">SUM(M167:M168,M171:M172)</f>
        <v>47.981333999151758</v>
      </c>
      <c r="N166" s="157">
        <f t="shared" ref="N166" si="660">SUM(N167:N168,N171:N172)</f>
        <v>53.134337016970932</v>
      </c>
      <c r="O166" s="157">
        <f t="shared" ref="O166" si="661">SUM(O167:O168,O171:O172)</f>
        <v>47.55941503265808</v>
      </c>
      <c r="P166" s="157">
        <f t="shared" ref="P166" si="662">SUM(P167:P168,P171:P172)</f>
        <v>50.773029741481423</v>
      </c>
      <c r="Q166" s="157">
        <f t="shared" ref="Q166" si="663">SUM(Q167:Q168,Q171:Q172)</f>
        <v>45.945190868748305</v>
      </c>
    </row>
    <row r="167" spans="1:17" ht="12" customHeight="1" x14ac:dyDescent="0.3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3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3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3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3">
      <c r="A171" s="163" t="s">
        <v>142</v>
      </c>
      <c r="B171" s="162"/>
      <c r="C171" s="162">
        <v>72.671703579972288</v>
      </c>
      <c r="D171" s="162">
        <v>72.130304694208945</v>
      </c>
      <c r="E171" s="162">
        <v>77.185390935494965</v>
      </c>
      <c r="F171" s="162">
        <v>74.158870098621676</v>
      </c>
      <c r="G171" s="162">
        <v>58.383486545502137</v>
      </c>
      <c r="H171" s="162">
        <v>65.734267091102353</v>
      </c>
      <c r="I171" s="162">
        <v>52.266295079765761</v>
      </c>
      <c r="J171" s="162">
        <v>46.423232503365256</v>
      </c>
      <c r="K171" s="162">
        <v>44.170887755009922</v>
      </c>
      <c r="L171" s="162">
        <v>46.01992313827165</v>
      </c>
      <c r="M171" s="162">
        <v>26.800609953489865</v>
      </c>
      <c r="N171" s="162">
        <v>40.223207693046106</v>
      </c>
      <c r="O171" s="162">
        <v>36.488937764551842</v>
      </c>
      <c r="P171" s="162">
        <v>37.764870893885337</v>
      </c>
      <c r="Q171" s="162">
        <v>36.221669951796322</v>
      </c>
    </row>
    <row r="172" spans="1:17" ht="12" customHeight="1" x14ac:dyDescent="0.3">
      <c r="A172" s="161" t="s">
        <v>141</v>
      </c>
      <c r="B172" s="160"/>
      <c r="C172" s="160">
        <f t="shared" ref="C172" si="679">SUM(C173:C174)</f>
        <v>9.9218390939848895</v>
      </c>
      <c r="D172" s="160">
        <f t="shared" ref="D172" si="680">SUM(D173:D174)</f>
        <v>11.78569306948933</v>
      </c>
      <c r="E172" s="160">
        <f t="shared" ref="E172" si="681">SUM(E173:E174)</f>
        <v>19.68836032513267</v>
      </c>
      <c r="F172" s="160">
        <f t="shared" ref="F172" si="682">SUM(F173:F174)</f>
        <v>8.7227576644930558</v>
      </c>
      <c r="G172" s="160">
        <f t="shared" ref="G172" si="683">SUM(G173:G174)</f>
        <v>17.995292756259474</v>
      </c>
      <c r="H172" s="160">
        <f t="shared" ref="H172" si="684">SUM(H173:H174)</f>
        <v>15.297113200894973</v>
      </c>
      <c r="I172" s="160">
        <f t="shared" ref="I172" si="685">SUM(I173:I174)</f>
        <v>21.739737270958404</v>
      </c>
      <c r="J172" s="160">
        <f t="shared" ref="J172" si="686">SUM(J173:J174)</f>
        <v>13.334744741136321</v>
      </c>
      <c r="K172" s="160">
        <f t="shared" ref="K172" si="687">SUM(K173:K174)</f>
        <v>15.218640640868134</v>
      </c>
      <c r="L172" s="160">
        <f t="shared" ref="L172" si="688">SUM(L173:L174)</f>
        <v>13.895127488877986</v>
      </c>
      <c r="M172" s="160">
        <f t="shared" ref="M172" si="689">SUM(M173:M174)</f>
        <v>21.18072404566189</v>
      </c>
      <c r="N172" s="160">
        <f t="shared" ref="N172" si="690">SUM(N173:N174)</f>
        <v>12.911129323924829</v>
      </c>
      <c r="O172" s="160">
        <f t="shared" ref="O172" si="691">SUM(O173:O174)</f>
        <v>11.07047726810624</v>
      </c>
      <c r="P172" s="160">
        <f t="shared" ref="P172" si="692">SUM(P173:P174)</f>
        <v>13.008158847596082</v>
      </c>
      <c r="Q172" s="160">
        <f t="shared" ref="Q172" si="693">SUM(Q173:Q174)</f>
        <v>9.7235209169519816</v>
      </c>
    </row>
    <row r="173" spans="1:17" ht="12" customHeight="1" x14ac:dyDescent="0.3">
      <c r="A173" s="148" t="s">
        <v>60</v>
      </c>
      <c r="B173" s="156"/>
      <c r="C173" s="156">
        <v>7.2697258572484129</v>
      </c>
      <c r="D173" s="156">
        <v>8.4677226485558759</v>
      </c>
      <c r="E173" s="156">
        <v>14.696405152275966</v>
      </c>
      <c r="F173" s="156">
        <v>6.3252725599402453</v>
      </c>
      <c r="G173" s="156">
        <v>13.281367980759621</v>
      </c>
      <c r="H173" s="156">
        <v>10.844107472009734</v>
      </c>
      <c r="I173" s="156">
        <v>15.518642355616251</v>
      </c>
      <c r="J173" s="156">
        <v>8.8181798198485684</v>
      </c>
      <c r="K173" s="156">
        <v>9.4064376164956425</v>
      </c>
      <c r="L173" s="156">
        <v>9.678159203733701</v>
      </c>
      <c r="M173" s="156">
        <v>14.455080946010561</v>
      </c>
      <c r="N173" s="156">
        <v>9.5628405583583351</v>
      </c>
      <c r="O173" s="156">
        <v>7.9751272779164308</v>
      </c>
      <c r="P173" s="156">
        <v>9.7220218926340589</v>
      </c>
      <c r="Q173" s="156">
        <v>7.5084764402835038</v>
      </c>
    </row>
    <row r="174" spans="1:17" ht="12" customHeight="1" x14ac:dyDescent="0.3">
      <c r="A174" s="159" t="s">
        <v>59</v>
      </c>
      <c r="B174" s="57"/>
      <c r="C174" s="57">
        <v>2.6521132367364761</v>
      </c>
      <c r="D174" s="57">
        <v>3.3179704209334551</v>
      </c>
      <c r="E174" s="57">
        <v>4.991955172856704</v>
      </c>
      <c r="F174" s="57">
        <v>2.3974851045528101</v>
      </c>
      <c r="G174" s="57">
        <v>4.7139247754998541</v>
      </c>
      <c r="H174" s="57">
        <v>4.4530057288852385</v>
      </c>
      <c r="I174" s="57">
        <v>6.2210949153421522</v>
      </c>
      <c r="J174" s="57">
        <v>4.5165649212877526</v>
      </c>
      <c r="K174" s="57">
        <v>5.8122030243724918</v>
      </c>
      <c r="L174" s="57">
        <v>4.2169682851442838</v>
      </c>
      <c r="M174" s="57">
        <v>6.7256430996513288</v>
      </c>
      <c r="N174" s="57">
        <v>3.3482887655664948</v>
      </c>
      <c r="O174" s="57">
        <v>3.0953499901898089</v>
      </c>
      <c r="P174" s="57">
        <v>3.2861369549620223</v>
      </c>
      <c r="Q174" s="57">
        <v>2.2150444766684774</v>
      </c>
    </row>
    <row r="175" spans="1:17" ht="12" customHeight="1" x14ac:dyDescent="0.3">
      <c r="A175" s="158" t="s">
        <v>62</v>
      </c>
      <c r="B175" s="157"/>
      <c r="C175" s="157">
        <f t="shared" ref="C175" si="694">SUM(C176:C177)</f>
        <v>28.546183133070063</v>
      </c>
      <c r="D175" s="157">
        <f t="shared" ref="D175" si="695">SUM(D176:D177)</f>
        <v>29.717443017003937</v>
      </c>
      <c r="E175" s="157">
        <f t="shared" ref="E175" si="696">SUM(E176:E177)</f>
        <v>34.229329869038011</v>
      </c>
      <c r="F175" s="157">
        <f t="shared" ref="F175" si="697">SUM(F176:F177)</f>
        <v>28.508672238892665</v>
      </c>
      <c r="G175" s="157">
        <f t="shared" ref="G175" si="698">SUM(G176:G177)</f>
        <v>28.126473895828518</v>
      </c>
      <c r="H175" s="157">
        <f t="shared" ref="H175" si="699">SUM(H176:H177)</f>
        <v>31.872990687098739</v>
      </c>
      <c r="I175" s="157">
        <f t="shared" ref="I175" si="700">SUM(I176:I177)</f>
        <v>29.718345033516183</v>
      </c>
      <c r="J175" s="157">
        <f t="shared" ref="J175" si="701">SUM(J176:J177)</f>
        <v>23.96388784184753</v>
      </c>
      <c r="K175" s="157">
        <f t="shared" ref="K175" si="702">SUM(K176:K177)</f>
        <v>23.689434967766189</v>
      </c>
      <c r="L175" s="157">
        <f t="shared" ref="L175" si="703">SUM(L176:L177)</f>
        <v>22.592592738491938</v>
      </c>
      <c r="M175" s="157">
        <f t="shared" ref="M175" si="704">SUM(M176:M177)</f>
        <v>17.875662270163708</v>
      </c>
      <c r="N175" s="157">
        <f t="shared" ref="N175" si="705">SUM(N176:N177)</f>
        <v>19.422195954242177</v>
      </c>
      <c r="O175" s="157">
        <f t="shared" ref="O175" si="706">SUM(O176:O177)</f>
        <v>17.31240932232425</v>
      </c>
      <c r="P175" s="157">
        <f t="shared" ref="P175" si="707">SUM(P176:P177)</f>
        <v>18.077166797979444</v>
      </c>
      <c r="Q175" s="157">
        <f t="shared" ref="Q175" si="708">SUM(Q176:Q177)</f>
        <v>17.160130908059212</v>
      </c>
    </row>
    <row r="176" spans="1:17" ht="12" customHeight="1" x14ac:dyDescent="0.3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3">
      <c r="A177" s="29" t="s">
        <v>140</v>
      </c>
      <c r="B177" s="57"/>
      <c r="C177" s="57">
        <v>28.546183133070063</v>
      </c>
      <c r="D177" s="57">
        <v>29.717443017003937</v>
      </c>
      <c r="E177" s="57">
        <v>34.229329869038011</v>
      </c>
      <c r="F177" s="57">
        <v>28.508672238892665</v>
      </c>
      <c r="G177" s="57">
        <v>28.126473895828518</v>
      </c>
      <c r="H177" s="57">
        <v>31.872990687098739</v>
      </c>
      <c r="I177" s="57">
        <v>29.718345033516183</v>
      </c>
      <c r="J177" s="57">
        <v>23.96388784184753</v>
      </c>
      <c r="K177" s="57">
        <v>23.689434967766189</v>
      </c>
      <c r="L177" s="57">
        <v>22.592592738491938</v>
      </c>
      <c r="M177" s="57">
        <v>17.875662270163708</v>
      </c>
      <c r="N177" s="57">
        <v>19.422195954242177</v>
      </c>
      <c r="O177" s="57">
        <v>17.31240932232425</v>
      </c>
      <c r="P177" s="57">
        <v>18.077166797979444</v>
      </c>
      <c r="Q177" s="57">
        <v>17.160130908059212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175</v>
      </c>
    </row>
    <row r="3" spans="1:17" ht="12" customHeight="1" x14ac:dyDescent="0.3">
      <c r="A3" s="152" t="s">
        <v>172</v>
      </c>
      <c r="B3" s="168"/>
      <c r="C3" s="168">
        <f t="shared" ref="C3" si="0">SUM(C4,C7,C9,C19)</f>
        <v>132.37661565353602</v>
      </c>
      <c r="D3" s="168">
        <f t="shared" ref="D3" si="1">SUM(D4,D7,D9,D19)</f>
        <v>365.79012426656203</v>
      </c>
      <c r="E3" s="168">
        <f t="shared" ref="E3" si="2">SUM(E4,E7,E9,E19)</f>
        <v>163.12647639302713</v>
      </c>
      <c r="F3" s="168">
        <f t="shared" ref="F3" si="3">SUM(F4,F7,F9,F19)</f>
        <v>239.79430864467164</v>
      </c>
      <c r="G3" s="168">
        <f t="shared" ref="G3" si="4">SUM(G4,G7,G9,G19)</f>
        <v>294.35615415625739</v>
      </c>
      <c r="H3" s="168">
        <f t="shared" ref="H3" si="5">SUM(H4,H7,H9,H19)</f>
        <v>326.16871484064472</v>
      </c>
      <c r="I3" s="168">
        <f t="shared" ref="I3" si="6">SUM(I4,I7,I9,I19)</f>
        <v>213.53169737904022</v>
      </c>
      <c r="J3" s="168">
        <f t="shared" ref="J3" si="7">SUM(J4,J7,J9,J19)</f>
        <v>268.45408725261086</v>
      </c>
      <c r="K3" s="168">
        <f t="shared" ref="K3" si="8">SUM(K4,K7,K9,K19)</f>
        <v>231.14996951698313</v>
      </c>
      <c r="L3" s="168">
        <f t="shared" ref="L3" si="9">SUM(L4,L7,L9,L19)</f>
        <v>354.6735362007035</v>
      </c>
      <c r="M3" s="168">
        <f t="shared" ref="M3" si="10">SUM(M4,M7,M9,M19)</f>
        <v>230.4631786049242</v>
      </c>
      <c r="N3" s="168">
        <f t="shared" ref="N3" si="11">SUM(N4,N7,N9,N19)</f>
        <v>170.71648931703368</v>
      </c>
      <c r="O3" s="168">
        <f t="shared" ref="O3" si="12">SUM(O4,O7,O9,O19)</f>
        <v>89.480102817172863</v>
      </c>
      <c r="P3" s="168">
        <f t="shared" ref="P3" si="13">SUM(P4,P7,P9,P19)</f>
        <v>104.17050775788321</v>
      </c>
      <c r="Q3" s="168">
        <f t="shared" ref="Q3" si="14">SUM(Q4,Q7,Q9,Q19)</f>
        <v>62.315770176115848</v>
      </c>
    </row>
    <row r="4" spans="1:17" ht="12.9" customHeight="1" x14ac:dyDescent="0.3">
      <c r="A4" s="158" t="s">
        <v>65</v>
      </c>
      <c r="B4" s="157"/>
      <c r="C4" s="157">
        <f t="shared" ref="C4:Q4" si="15">SUM(C5:C6)</f>
        <v>108.7881386643941</v>
      </c>
      <c r="D4" s="157">
        <f t="shared" si="15"/>
        <v>302.76809599508027</v>
      </c>
      <c r="E4" s="157">
        <f t="shared" si="15"/>
        <v>130.32550998265907</v>
      </c>
      <c r="F4" s="157">
        <f t="shared" si="15"/>
        <v>190.9372934977722</v>
      </c>
      <c r="G4" s="157">
        <f t="shared" si="15"/>
        <v>237.96744498542157</v>
      </c>
      <c r="H4" s="157">
        <f t="shared" si="15"/>
        <v>264.57071051344315</v>
      </c>
      <c r="I4" s="157">
        <f t="shared" si="15"/>
        <v>165.80979941776391</v>
      </c>
      <c r="J4" s="157">
        <f t="shared" si="15"/>
        <v>209.6658291981131</v>
      </c>
      <c r="K4" s="157">
        <f t="shared" si="15"/>
        <v>182.08073461570211</v>
      </c>
      <c r="L4" s="157">
        <f t="shared" si="15"/>
        <v>286.32738371209945</v>
      </c>
      <c r="M4" s="157">
        <f t="shared" si="15"/>
        <v>174.47133972412686</v>
      </c>
      <c r="N4" s="157">
        <f t="shared" si="15"/>
        <v>134.5516923755348</v>
      </c>
      <c r="O4" s="157">
        <f t="shared" si="15"/>
        <v>70.651053553091245</v>
      </c>
      <c r="P4" s="157">
        <f t="shared" si="15"/>
        <v>81.010998531673351</v>
      </c>
      <c r="Q4" s="157">
        <f t="shared" si="15"/>
        <v>46.696542976031061</v>
      </c>
    </row>
    <row r="5" spans="1:17" ht="12" customHeight="1" x14ac:dyDescent="0.3">
      <c r="A5" s="23" t="s">
        <v>58</v>
      </c>
      <c r="B5" s="156"/>
      <c r="C5" s="156">
        <v>108.01463516758396</v>
      </c>
      <c r="D5" s="156">
        <v>301.00399254597681</v>
      </c>
      <c r="E5" s="156">
        <v>128.78270425461511</v>
      </c>
      <c r="F5" s="156">
        <v>188.57103048613658</v>
      </c>
      <c r="G5" s="156">
        <v>235.47280378684502</v>
      </c>
      <c r="H5" s="156">
        <v>261.54157880012895</v>
      </c>
      <c r="I5" s="156">
        <v>163.82614468500978</v>
      </c>
      <c r="J5" s="156">
        <v>207.36615173690546</v>
      </c>
      <c r="K5" s="156">
        <v>180.22302491255172</v>
      </c>
      <c r="L5" s="156">
        <v>283.23772330661586</v>
      </c>
      <c r="M5" s="156">
        <v>172.37472834051238</v>
      </c>
      <c r="N5" s="156">
        <v>133.05661212679499</v>
      </c>
      <c r="O5" s="156">
        <v>69.846992227220539</v>
      </c>
      <c r="P5" s="156">
        <v>79.92146204312148</v>
      </c>
      <c r="Q5" s="156">
        <v>45.990845865444371</v>
      </c>
    </row>
    <row r="6" spans="1:17" ht="12" customHeight="1" x14ac:dyDescent="0.3">
      <c r="A6" s="23" t="s">
        <v>60</v>
      </c>
      <c r="B6" s="156"/>
      <c r="C6" s="156">
        <v>0.77350349681013286</v>
      </c>
      <c r="D6" s="156">
        <v>1.7641034491034564</v>
      </c>
      <c r="E6" s="156">
        <v>1.5428057280439487</v>
      </c>
      <c r="F6" s="156">
        <v>2.366263011635624</v>
      </c>
      <c r="G6" s="156">
        <v>2.4946411985765549</v>
      </c>
      <c r="H6" s="156">
        <v>3.0291317133141855</v>
      </c>
      <c r="I6" s="156">
        <v>1.9836547327541429</v>
      </c>
      <c r="J6" s="156">
        <v>2.2996774612076454</v>
      </c>
      <c r="K6" s="156">
        <v>1.8577097031503891</v>
      </c>
      <c r="L6" s="156">
        <v>3.0896604054835568</v>
      </c>
      <c r="M6" s="156">
        <v>2.0966113836144946</v>
      </c>
      <c r="N6" s="156">
        <v>1.4950802487398238</v>
      </c>
      <c r="O6" s="156">
        <v>0.80406132587070378</v>
      </c>
      <c r="P6" s="156">
        <v>1.0895364885518652</v>
      </c>
      <c r="Q6" s="156">
        <v>0.70569711058669204</v>
      </c>
    </row>
    <row r="7" spans="1:17" ht="12.9" customHeight="1" x14ac:dyDescent="0.3">
      <c r="A7" s="158" t="s">
        <v>112</v>
      </c>
      <c r="B7" s="157"/>
      <c r="C7" s="157">
        <f t="shared" ref="C7:Q7" si="16">C8</f>
        <v>0.29687217603066529</v>
      </c>
      <c r="D7" s="157">
        <f t="shared" si="16"/>
        <v>0.35672114790954285</v>
      </c>
      <c r="E7" s="157">
        <f t="shared" si="16"/>
        <v>0.33463608280167406</v>
      </c>
      <c r="F7" s="157">
        <f t="shared" si="16"/>
        <v>0.49735419180974444</v>
      </c>
      <c r="G7" s="157">
        <f t="shared" si="16"/>
        <v>0.41760785572114106</v>
      </c>
      <c r="H7" s="157">
        <f t="shared" si="16"/>
        <v>1.0007029448460887</v>
      </c>
      <c r="I7" s="157">
        <f t="shared" si="16"/>
        <v>0.89800541145844337</v>
      </c>
      <c r="J7" s="157">
        <f t="shared" si="16"/>
        <v>1.3388322288164334</v>
      </c>
      <c r="K7" s="157">
        <f t="shared" si="16"/>
        <v>1.6533203810527277</v>
      </c>
      <c r="L7" s="157">
        <f t="shared" si="16"/>
        <v>1.9403386588913507</v>
      </c>
      <c r="M7" s="157">
        <f t="shared" si="16"/>
        <v>1.3752814028532794</v>
      </c>
      <c r="N7" s="157">
        <f t="shared" si="16"/>
        <v>1.2193290881040373</v>
      </c>
      <c r="O7" s="157">
        <f t="shared" si="16"/>
        <v>0.32970464945000355</v>
      </c>
      <c r="P7" s="157">
        <f t="shared" si="16"/>
        <v>1.1591292471311925</v>
      </c>
      <c r="Q7" s="157">
        <f t="shared" si="16"/>
        <v>0.7791060631951866</v>
      </c>
    </row>
    <row r="8" spans="1:17" ht="12" customHeight="1" x14ac:dyDescent="0.3">
      <c r="A8" s="23" t="s">
        <v>60</v>
      </c>
      <c r="B8" s="156"/>
      <c r="C8" s="156">
        <v>0.29687217603066529</v>
      </c>
      <c r="D8" s="156">
        <v>0.35672114790954285</v>
      </c>
      <c r="E8" s="156">
        <v>0.33463608280167406</v>
      </c>
      <c r="F8" s="156">
        <v>0.49735419180974444</v>
      </c>
      <c r="G8" s="156">
        <v>0.41760785572114106</v>
      </c>
      <c r="H8" s="156">
        <v>1.0007029448460887</v>
      </c>
      <c r="I8" s="156">
        <v>0.89800541145844337</v>
      </c>
      <c r="J8" s="156">
        <v>1.3388322288164334</v>
      </c>
      <c r="K8" s="156">
        <v>1.6533203810527277</v>
      </c>
      <c r="L8" s="156">
        <v>1.9403386588913507</v>
      </c>
      <c r="M8" s="156">
        <v>1.3752814028532794</v>
      </c>
      <c r="N8" s="156">
        <v>1.2193290881040373</v>
      </c>
      <c r="O8" s="156">
        <v>0.32970464945000355</v>
      </c>
      <c r="P8" s="156">
        <v>1.1591292471311925</v>
      </c>
      <c r="Q8" s="156">
        <v>0.7791060631951866</v>
      </c>
    </row>
    <row r="9" spans="1:17" ht="12" customHeight="1" x14ac:dyDescent="0.3">
      <c r="A9" s="158" t="s">
        <v>63</v>
      </c>
      <c r="B9" s="157"/>
      <c r="C9" s="157">
        <f t="shared" ref="C9" si="17">SUM(C10:C12,C15:C16)</f>
        <v>16.362832776491175</v>
      </c>
      <c r="D9" s="157">
        <f t="shared" ref="D9" si="18">SUM(D10:D12,D15:D16)</f>
        <v>44.21623399875017</v>
      </c>
      <c r="E9" s="157">
        <f t="shared" ref="E9" si="19">SUM(E10:E12,E15:E16)</f>
        <v>21.288415743863364</v>
      </c>
      <c r="F9" s="157">
        <f t="shared" ref="F9" si="20">SUM(F10:F12,F15:F16)</f>
        <v>32.082972818557323</v>
      </c>
      <c r="G9" s="157">
        <f t="shared" ref="G9" si="21">SUM(G10:G12,G15:G16)</f>
        <v>37.246634517105605</v>
      </c>
      <c r="H9" s="157">
        <f t="shared" ref="H9" si="22">SUM(H10:H12,H15:H16)</f>
        <v>40.747931426318921</v>
      </c>
      <c r="I9" s="157">
        <f t="shared" ref="I9" si="23">SUM(I10:I12,I15:I16)</f>
        <v>33.456874814434791</v>
      </c>
      <c r="J9" s="157">
        <f t="shared" ref="J9" si="24">SUM(J10:J12,J15:J16)</f>
        <v>39.989223205540902</v>
      </c>
      <c r="K9" s="157">
        <f t="shared" ref="K9" si="25">SUM(K10:K12,K15:K16)</f>
        <v>32.84600210622618</v>
      </c>
      <c r="L9" s="157">
        <f t="shared" ref="L9" si="26">SUM(L10:L12,L15:L16)</f>
        <v>45.486598759609571</v>
      </c>
      <c r="M9" s="157">
        <f t="shared" ref="M9" si="27">SUM(M10:M12,M15:M16)</f>
        <v>39.04135506182643</v>
      </c>
      <c r="N9" s="157">
        <f t="shared" ref="N9" si="28">SUM(N10:N12,N15:N16)</f>
        <v>23.401969898853771</v>
      </c>
      <c r="O9" s="157">
        <f t="shared" ref="O9" si="29">SUM(O10:O12,O15:O16)</f>
        <v>12.894933111864237</v>
      </c>
      <c r="P9" s="157">
        <f t="shared" ref="P9" si="30">SUM(P10:P12,P15:P16)</f>
        <v>14.899515834244085</v>
      </c>
      <c r="Q9" s="157">
        <f t="shared" ref="Q9" si="31">SUM(Q10:Q12,Q15:Q16)</f>
        <v>10.633373226410443</v>
      </c>
    </row>
    <row r="10" spans="1:17" ht="12" customHeight="1" x14ac:dyDescent="0.3">
      <c r="A10" s="167" t="s">
        <v>171</v>
      </c>
      <c r="B10" s="132"/>
      <c r="C10" s="132">
        <v>10.355186340934603</v>
      </c>
      <c r="D10" s="132">
        <v>29.288864663454483</v>
      </c>
      <c r="E10" s="132">
        <v>11.499272610899908</v>
      </c>
      <c r="F10" s="132">
        <v>20.957503367300259</v>
      </c>
      <c r="G10" s="132">
        <v>26.967628323838678</v>
      </c>
      <c r="H10" s="132">
        <v>25.110211289402599</v>
      </c>
      <c r="I10" s="132">
        <v>12.820640529666791</v>
      </c>
      <c r="J10" s="132">
        <v>17.213658600318908</v>
      </c>
      <c r="K10" s="132">
        <v>17.411324253260567</v>
      </c>
      <c r="L10" s="132">
        <v>24.199393031662044</v>
      </c>
      <c r="M10" s="132">
        <v>16.102400800670406</v>
      </c>
      <c r="N10" s="132">
        <v>14.055328545099723</v>
      </c>
      <c r="O10" s="132">
        <v>7.187831671904565</v>
      </c>
      <c r="P10" s="132">
        <v>8.5073510369279823</v>
      </c>
      <c r="Q10" s="132">
        <v>3.4582077808947362</v>
      </c>
    </row>
    <row r="11" spans="1:17" ht="12" customHeight="1" x14ac:dyDescent="0.3">
      <c r="A11" s="167" t="s">
        <v>144</v>
      </c>
      <c r="B11" s="132"/>
      <c r="C11" s="132">
        <v>1.768806416861924E-2</v>
      </c>
      <c r="D11" s="132">
        <v>3.8967600538853925E-2</v>
      </c>
      <c r="E11" s="132">
        <v>1.1489334231634087E-2</v>
      </c>
      <c r="F11" s="132">
        <v>3.7066973044737321E-2</v>
      </c>
      <c r="G11" s="132">
        <v>1.8188688547366671E-2</v>
      </c>
      <c r="H11" s="132">
        <v>1.2653556343017803E-2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3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7.2735917703446761E-4</v>
      </c>
      <c r="E12" s="132">
        <f t="shared" ref="E12" si="34">SUM(E13:E14)</f>
        <v>0</v>
      </c>
      <c r="F12" s="132">
        <f t="shared" ref="F12" si="35">SUM(F13:F14)</f>
        <v>1.049277770740397E-3</v>
      </c>
      <c r="G12" s="132">
        <f t="shared" ref="G12" si="36">SUM(G13:G14)</f>
        <v>7.2081262538543011E-4</v>
      </c>
      <c r="H12" s="132">
        <f t="shared" ref="H12" si="37">SUM(H13:H14)</f>
        <v>4.9324674386969842E-5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6.1858360187067316E-3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3">
      <c r="A13" s="166" t="s">
        <v>57</v>
      </c>
      <c r="B13" s="165"/>
      <c r="C13" s="165">
        <v>0</v>
      </c>
      <c r="D13" s="165">
        <v>4.9317497443167747E-4</v>
      </c>
      <c r="E13" s="165">
        <v>0</v>
      </c>
      <c r="F13" s="165">
        <v>7.1032754800167915E-4</v>
      </c>
      <c r="G13" s="165">
        <v>4.8722464336638965E-4</v>
      </c>
      <c r="H13" s="165">
        <v>3.3268273068736623E-5</v>
      </c>
      <c r="I13" s="165">
        <v>0</v>
      </c>
      <c r="J13" s="165">
        <v>0</v>
      </c>
      <c r="K13" s="165">
        <v>0</v>
      </c>
      <c r="L13" s="165">
        <v>3.88531002879778E-3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3">
      <c r="A14" s="147" t="s">
        <v>59</v>
      </c>
      <c r="B14" s="164"/>
      <c r="C14" s="164">
        <v>0</v>
      </c>
      <c r="D14" s="164">
        <v>2.3418420260279011E-4</v>
      </c>
      <c r="E14" s="164">
        <v>0</v>
      </c>
      <c r="F14" s="164">
        <v>3.389502227387178E-4</v>
      </c>
      <c r="G14" s="164">
        <v>2.3358798201904044E-4</v>
      </c>
      <c r="H14" s="164">
        <v>1.6056401318233216E-5</v>
      </c>
      <c r="I14" s="164">
        <v>0</v>
      </c>
      <c r="J14" s="164">
        <v>0</v>
      </c>
      <c r="K14" s="164">
        <v>0</v>
      </c>
      <c r="L14" s="164">
        <v>2.3005259899089516E-3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3">
      <c r="A15" s="163" t="s">
        <v>142</v>
      </c>
      <c r="B15" s="162"/>
      <c r="C15" s="162">
        <v>5.8566865430030441</v>
      </c>
      <c r="D15" s="162">
        <v>14.541437544787199</v>
      </c>
      <c r="E15" s="162">
        <v>8.5572527190342154</v>
      </c>
      <c r="F15" s="162">
        <v>10.714214528166185</v>
      </c>
      <c r="G15" s="162">
        <v>9.6342146840942888</v>
      </c>
      <c r="H15" s="162">
        <v>13.736385462032112</v>
      </c>
      <c r="I15" s="162">
        <v>17.89123013824414</v>
      </c>
      <c r="J15" s="162">
        <v>20.737274824597716</v>
      </c>
      <c r="K15" s="162">
        <v>12.439046441167799</v>
      </c>
      <c r="L15" s="162">
        <v>15.42475293658249</v>
      </c>
      <c r="M15" s="162">
        <v>18.275209660500497</v>
      </c>
      <c r="N15" s="162">
        <v>8.1234529211840982</v>
      </c>
      <c r="O15" s="162">
        <v>4.6804276767430428</v>
      </c>
      <c r="P15" s="162">
        <v>5.8996474566122279</v>
      </c>
      <c r="Q15" s="162">
        <v>5.6391100170927375</v>
      </c>
    </row>
    <row r="16" spans="1:17" ht="12" customHeight="1" x14ac:dyDescent="0.3">
      <c r="A16" s="161" t="s">
        <v>141</v>
      </c>
      <c r="B16" s="160"/>
      <c r="C16" s="160">
        <f t="shared" ref="C16" si="47">SUM(C17:C18)</f>
        <v>0.13327182838490886</v>
      </c>
      <c r="D16" s="160">
        <f t="shared" ref="D16" si="48">SUM(D17:D18)</f>
        <v>0.34623683079259637</v>
      </c>
      <c r="E16" s="160">
        <f t="shared" ref="E16" si="49">SUM(E17:E18)</f>
        <v>1.2204010796976057</v>
      </c>
      <c r="F16" s="160">
        <f t="shared" ref="F16" si="50">SUM(F17:F18)</f>
        <v>0.37313867227540393</v>
      </c>
      <c r="G16" s="160">
        <f t="shared" ref="G16" si="51">SUM(G17:G18)</f>
        <v>0.6258820079998938</v>
      </c>
      <c r="H16" s="160">
        <f t="shared" ref="H16" si="52">SUM(H17:H18)</f>
        <v>1.88863179386681</v>
      </c>
      <c r="I16" s="160">
        <f t="shared" ref="I16" si="53">SUM(I17:I18)</f>
        <v>2.7450041465238595</v>
      </c>
      <c r="J16" s="160">
        <f t="shared" ref="J16" si="54">SUM(J17:J18)</f>
        <v>2.0382897806242783</v>
      </c>
      <c r="K16" s="160">
        <f t="shared" ref="K16" si="55">SUM(K17:K18)</f>
        <v>2.9956314117978167</v>
      </c>
      <c r="L16" s="160">
        <f t="shared" ref="L16" si="56">SUM(L17:L18)</f>
        <v>5.8562669553463325</v>
      </c>
      <c r="M16" s="160">
        <f t="shared" ref="M16" si="57">SUM(M17:M18)</f>
        <v>4.6637446006555248</v>
      </c>
      <c r="N16" s="160">
        <f t="shared" ref="N16" si="58">SUM(N17:N18)</f>
        <v>1.2231884325699465</v>
      </c>
      <c r="O16" s="160">
        <f t="shared" ref="O16" si="59">SUM(O17:O18)</f>
        <v>1.0266737632166287</v>
      </c>
      <c r="P16" s="160">
        <f t="shared" ref="P16" si="60">SUM(P17:P18)</f>
        <v>0.4925173407038741</v>
      </c>
      <c r="Q16" s="160">
        <f t="shared" ref="Q16" si="61">SUM(Q17:Q18)</f>
        <v>1.5360554284229688</v>
      </c>
    </row>
    <row r="17" spans="1:17" ht="12" customHeight="1" x14ac:dyDescent="0.3">
      <c r="A17" s="148" t="s">
        <v>60</v>
      </c>
      <c r="B17" s="156"/>
      <c r="C17" s="156">
        <v>7.143472180251377E-2</v>
      </c>
      <c r="D17" s="156">
        <v>0.25585268460566307</v>
      </c>
      <c r="E17" s="156">
        <v>0.86444022990738023</v>
      </c>
      <c r="F17" s="156">
        <v>0.22479658559302171</v>
      </c>
      <c r="G17" s="156">
        <v>0.43220213763607079</v>
      </c>
      <c r="H17" s="156">
        <v>1.3528186412751544</v>
      </c>
      <c r="I17" s="156">
        <v>1.8632557912981595</v>
      </c>
      <c r="J17" s="156">
        <v>1.4027137761896802</v>
      </c>
      <c r="K17" s="156">
        <v>2.0521135961033798</v>
      </c>
      <c r="L17" s="156">
        <v>4.0428254680341267</v>
      </c>
      <c r="M17" s="156">
        <v>3.2731880734813004</v>
      </c>
      <c r="N17" s="156">
        <v>0.84987757052314861</v>
      </c>
      <c r="O17" s="156">
        <v>0.74608443559438165</v>
      </c>
      <c r="P17" s="156">
        <v>0.36386056809092232</v>
      </c>
      <c r="Q17" s="156">
        <v>1.1956662172543204</v>
      </c>
    </row>
    <row r="18" spans="1:17" ht="12" customHeight="1" x14ac:dyDescent="0.3">
      <c r="A18" s="148" t="s">
        <v>59</v>
      </c>
      <c r="B18" s="156"/>
      <c r="C18" s="156">
        <v>6.1837106582395107E-2</v>
      </c>
      <c r="D18" s="156">
        <v>9.0384146186933273E-2</v>
      </c>
      <c r="E18" s="156">
        <v>0.35596084979022546</v>
      </c>
      <c r="F18" s="156">
        <v>0.14834208668238222</v>
      </c>
      <c r="G18" s="156">
        <v>0.19367987036382303</v>
      </c>
      <c r="H18" s="156">
        <v>0.53581315259165563</v>
      </c>
      <c r="I18" s="156">
        <v>0.88174835522569994</v>
      </c>
      <c r="J18" s="156">
        <v>0.63557600443459816</v>
      </c>
      <c r="K18" s="156">
        <v>0.94351781569443705</v>
      </c>
      <c r="L18" s="156">
        <v>1.813441487312206</v>
      </c>
      <c r="M18" s="156">
        <v>1.3905565271742246</v>
      </c>
      <c r="N18" s="156">
        <v>0.37331086204679792</v>
      </c>
      <c r="O18" s="156">
        <v>0.28058932762224703</v>
      </c>
      <c r="P18" s="156">
        <v>0.12865677261295175</v>
      </c>
      <c r="Q18" s="156">
        <v>0.34038921116864834</v>
      </c>
    </row>
    <row r="19" spans="1:17" ht="12" customHeight="1" x14ac:dyDescent="0.3">
      <c r="A19" s="158" t="s">
        <v>62</v>
      </c>
      <c r="B19" s="157"/>
      <c r="C19" s="157">
        <f t="shared" ref="C19" si="62">SUM(C20:C22)</f>
        <v>6.9287720366200967</v>
      </c>
      <c r="D19" s="157">
        <f t="shared" ref="D19" si="63">SUM(D20:D22)</f>
        <v>18.449073124822089</v>
      </c>
      <c r="E19" s="157">
        <f t="shared" ref="E19" si="64">SUM(E20:E22)</f>
        <v>11.177914583703023</v>
      </c>
      <c r="F19" s="157">
        <f t="shared" ref="F19" si="65">SUM(F20:F22)</f>
        <v>16.276688136532378</v>
      </c>
      <c r="G19" s="157">
        <f t="shared" ref="G19" si="66">SUM(G20:G22)</f>
        <v>18.724466798009054</v>
      </c>
      <c r="H19" s="157">
        <f t="shared" ref="H19" si="67">SUM(H20:H22)</f>
        <v>19.849369956036607</v>
      </c>
      <c r="I19" s="157">
        <f t="shared" ref="I19" si="68">SUM(I20:I22)</f>
        <v>13.367017735383049</v>
      </c>
      <c r="J19" s="157">
        <f t="shared" ref="J19" si="69">SUM(J20:J22)</f>
        <v>17.460202620140407</v>
      </c>
      <c r="K19" s="157">
        <f t="shared" ref="K19" si="70">SUM(K20:K22)</f>
        <v>14.569912414002118</v>
      </c>
      <c r="L19" s="157">
        <f t="shared" ref="L19" si="71">SUM(L20:L22)</f>
        <v>20.919215070103128</v>
      </c>
      <c r="M19" s="157">
        <f t="shared" ref="M19" si="72">SUM(M20:M22)</f>
        <v>15.575202416117612</v>
      </c>
      <c r="N19" s="157">
        <f t="shared" ref="N19" si="73">SUM(N20:N22)</f>
        <v>11.543497954541055</v>
      </c>
      <c r="O19" s="157">
        <f t="shared" ref="O19" si="74">SUM(O20:O22)</f>
        <v>5.6044115027673804</v>
      </c>
      <c r="P19" s="157">
        <f t="shared" ref="P19" si="75">SUM(P20:P22)</f>
        <v>7.1008641448345884</v>
      </c>
      <c r="Q19" s="157">
        <f t="shared" ref="Q19" si="76">SUM(Q20:Q22)</f>
        <v>4.2067479104791579</v>
      </c>
    </row>
    <row r="20" spans="1:17" ht="12" customHeight="1" x14ac:dyDescent="0.3">
      <c r="A20" s="23" t="s">
        <v>58</v>
      </c>
      <c r="B20" s="156"/>
      <c r="C20" s="156">
        <v>1.846470852922284</v>
      </c>
      <c r="D20" s="156">
        <v>3.9939798460165208</v>
      </c>
      <c r="E20" s="156">
        <v>2.938299982178703</v>
      </c>
      <c r="F20" s="156">
        <v>3.7869649168850783</v>
      </c>
      <c r="G20" s="156">
        <v>4.2491916544234591</v>
      </c>
      <c r="H20" s="156">
        <v>4.0852245822110431</v>
      </c>
      <c r="I20" s="156">
        <v>1.8758076243449335</v>
      </c>
      <c r="J20" s="156">
        <v>4.0523373642336704</v>
      </c>
      <c r="K20" s="156">
        <v>2.9638518569712806</v>
      </c>
      <c r="L20" s="156">
        <v>4.9209441604491619</v>
      </c>
      <c r="M20" s="156">
        <v>4.3448509533943209</v>
      </c>
      <c r="N20" s="156">
        <v>4.6813269208061445</v>
      </c>
      <c r="O20" s="156">
        <v>2.8738329583896167</v>
      </c>
      <c r="P20" s="156">
        <v>4.4864309753521034</v>
      </c>
      <c r="Q20" s="156">
        <v>3.4064379127655884</v>
      </c>
    </row>
    <row r="21" spans="1:17" ht="12" customHeight="1" x14ac:dyDescent="0.3">
      <c r="A21" s="23" t="s">
        <v>57</v>
      </c>
      <c r="B21" s="156"/>
      <c r="C21" s="156">
        <v>1.4099270138129567E-2</v>
      </c>
      <c r="D21" s="156">
        <v>2.033503580877353E-3</v>
      </c>
      <c r="E21" s="156">
        <v>2.0357348021884797E-3</v>
      </c>
      <c r="F21" s="156">
        <v>1.4333842534385107E-2</v>
      </c>
      <c r="G21" s="156">
        <v>0</v>
      </c>
      <c r="H21" s="156">
        <v>3.6999125394469465E-2</v>
      </c>
      <c r="I21" s="156">
        <v>0</v>
      </c>
      <c r="J21" s="156">
        <v>0</v>
      </c>
      <c r="K21" s="156">
        <v>3.3926493289914274E-4</v>
      </c>
      <c r="L21" s="156">
        <v>7.2565747712786792E-4</v>
      </c>
      <c r="M21" s="156">
        <v>4.1377522562376081E-3</v>
      </c>
      <c r="N21" s="156">
        <v>2.2791594842684827E-2</v>
      </c>
      <c r="O21" s="156">
        <v>0</v>
      </c>
      <c r="P21" s="156">
        <v>3.0536843333238417E-3</v>
      </c>
      <c r="Q21" s="156">
        <v>0</v>
      </c>
    </row>
    <row r="22" spans="1:17" ht="12" customHeight="1" x14ac:dyDescent="0.3">
      <c r="A22" s="29" t="s">
        <v>140</v>
      </c>
      <c r="B22" s="57"/>
      <c r="C22" s="57">
        <v>5.0682019135596832</v>
      </c>
      <c r="D22" s="57">
        <v>14.453059775224689</v>
      </c>
      <c r="E22" s="57">
        <v>8.2375788667221315</v>
      </c>
      <c r="F22" s="57">
        <v>12.475389377112913</v>
      </c>
      <c r="G22" s="57">
        <v>14.475275143585595</v>
      </c>
      <c r="H22" s="57">
        <v>15.727146248431096</v>
      </c>
      <c r="I22" s="57">
        <v>11.491210111038116</v>
      </c>
      <c r="J22" s="57">
        <v>13.407865255906739</v>
      </c>
      <c r="K22" s="57">
        <v>11.60572129209794</v>
      </c>
      <c r="L22" s="57">
        <v>15.99754525217684</v>
      </c>
      <c r="M22" s="57">
        <v>11.226213710467054</v>
      </c>
      <c r="N22" s="57">
        <v>6.8393794388922249</v>
      </c>
      <c r="O22" s="57">
        <v>2.7305785443777641</v>
      </c>
      <c r="P22" s="57">
        <v>2.6113794851491612</v>
      </c>
      <c r="Q22" s="57">
        <v>0.80030999771356959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68">
        <f t="shared" ref="C24" si="77">SUM(C25,C28,C30,C39)</f>
        <v>22.023358720839717</v>
      </c>
      <c r="D24" s="168">
        <f t="shared" ref="D24" si="78">SUM(D25,D28,D30,D39)</f>
        <v>29.854126641237585</v>
      </c>
      <c r="E24" s="168">
        <f t="shared" ref="E24" si="79">SUM(E25,E28,E30,E39)</f>
        <v>18.292483439897858</v>
      </c>
      <c r="F24" s="168">
        <f t="shared" ref="F24" si="80">SUM(F25,F28,F30,F39)</f>
        <v>41.365326407921245</v>
      </c>
      <c r="G24" s="168">
        <f t="shared" ref="G24" si="81">SUM(G25,G28,G30,G39)</f>
        <v>34.01790799130265</v>
      </c>
      <c r="H24" s="168">
        <f t="shared" ref="H24" si="82">SUM(H25,H28,H30,H39)</f>
        <v>69.875613480200713</v>
      </c>
      <c r="I24" s="168">
        <f t="shared" ref="I24" si="83">SUM(I25,I28,I30,I39)</f>
        <v>65.959796358396119</v>
      </c>
      <c r="J24" s="168">
        <f t="shared" ref="J24" si="84">SUM(J25,J28,J30,J39)</f>
        <v>63.706979717668887</v>
      </c>
      <c r="K24" s="168">
        <f t="shared" ref="K24" si="85">SUM(K25,K28,K30,K39)</f>
        <v>45.477287340354174</v>
      </c>
      <c r="L24" s="168">
        <f t="shared" ref="L24" si="86">SUM(L25,L28,L30,L39)</f>
        <v>40.138833684972219</v>
      </c>
      <c r="M24" s="168">
        <f t="shared" ref="M24" si="87">SUM(M25,M28,M30,M39)</f>
        <v>54.755496836232609</v>
      </c>
      <c r="N24" s="168">
        <f t="shared" ref="N24" si="88">SUM(N25,N28,N30,N39)</f>
        <v>23.692210183500553</v>
      </c>
      <c r="O24" s="168">
        <f t="shared" ref="O24" si="89">SUM(O25,O28,O30,O39)</f>
        <v>39.196885555245601</v>
      </c>
      <c r="P24" s="168">
        <f t="shared" ref="P24" si="90">SUM(P25,P28,P30,P39)</f>
        <v>31.571607085496478</v>
      </c>
      <c r="Q24" s="168">
        <f t="shared" ref="Q24" si="91">SUM(Q25,Q28,Q30,Q39)</f>
        <v>11.404512677856324</v>
      </c>
    </row>
    <row r="25" spans="1:17" ht="12.9" customHeight="1" x14ac:dyDescent="0.3">
      <c r="A25" s="158" t="s">
        <v>65</v>
      </c>
      <c r="B25" s="157"/>
      <c r="C25" s="157">
        <f t="shared" ref="C25:Q25" si="92">SUM(C26:C27)</f>
        <v>15.162545156966603</v>
      </c>
      <c r="D25" s="157">
        <f t="shared" si="92"/>
        <v>20.332591636860545</v>
      </c>
      <c r="E25" s="157">
        <f t="shared" si="92"/>
        <v>13.236758682138406</v>
      </c>
      <c r="F25" s="157">
        <f t="shared" si="92"/>
        <v>30.075102396139837</v>
      </c>
      <c r="G25" s="157">
        <f t="shared" si="92"/>
        <v>23.238842401388737</v>
      </c>
      <c r="H25" s="157">
        <f t="shared" si="92"/>
        <v>49.328329479113442</v>
      </c>
      <c r="I25" s="157">
        <f t="shared" si="92"/>
        <v>45.785261175189568</v>
      </c>
      <c r="J25" s="157">
        <f t="shared" si="92"/>
        <v>41.527574730298333</v>
      </c>
      <c r="K25" s="157">
        <f t="shared" si="92"/>
        <v>28.862086143190513</v>
      </c>
      <c r="L25" s="157">
        <f t="shared" si="92"/>
        <v>23.242741575849266</v>
      </c>
      <c r="M25" s="157">
        <f t="shared" si="92"/>
        <v>31.522330887956684</v>
      </c>
      <c r="N25" s="157">
        <f t="shared" si="92"/>
        <v>13.081546942005211</v>
      </c>
      <c r="O25" s="157">
        <f t="shared" si="92"/>
        <v>24.325254816395734</v>
      </c>
      <c r="P25" s="157">
        <f t="shared" si="92"/>
        <v>17.398132472420812</v>
      </c>
      <c r="Q25" s="157">
        <f t="shared" si="92"/>
        <v>6.2306657406245307</v>
      </c>
    </row>
    <row r="26" spans="1:17" ht="12" customHeight="1" x14ac:dyDescent="0.3">
      <c r="A26" s="23" t="s">
        <v>84</v>
      </c>
      <c r="B26" s="156"/>
      <c r="C26" s="156">
        <v>14.750543231974037</v>
      </c>
      <c r="D26" s="156">
        <v>19.767226235769147</v>
      </c>
      <c r="E26" s="156">
        <v>12.830940599770924</v>
      </c>
      <c r="F26" s="156">
        <v>29.144980697203863</v>
      </c>
      <c r="G26" s="156">
        <v>22.600344815334498</v>
      </c>
      <c r="H26" s="156">
        <v>47.758145649242586</v>
      </c>
      <c r="I26" s="156">
        <v>44.519054247481051</v>
      </c>
      <c r="J26" s="156">
        <v>40.448297355212063</v>
      </c>
      <c r="K26" s="156">
        <v>28.367750199430624</v>
      </c>
      <c r="L26" s="156">
        <v>22.407379378114875</v>
      </c>
      <c r="M26" s="156">
        <v>30.530145059660271</v>
      </c>
      <c r="N26" s="156">
        <v>12.539455254289489</v>
      </c>
      <c r="O26" s="156">
        <v>23.810797031703579</v>
      </c>
      <c r="P26" s="156">
        <v>16.920628275816586</v>
      </c>
      <c r="Q26" s="156">
        <v>6.0391712785305067</v>
      </c>
    </row>
    <row r="27" spans="1:17" ht="12" customHeight="1" x14ac:dyDescent="0.3">
      <c r="A27" s="23" t="s">
        <v>60</v>
      </c>
      <c r="B27" s="156"/>
      <c r="C27" s="156">
        <v>0.41200192499256622</v>
      </c>
      <c r="D27" s="156">
        <v>0.56536540109139843</v>
      </c>
      <c r="E27" s="156">
        <v>0.4058180823674819</v>
      </c>
      <c r="F27" s="156">
        <v>0.93012169893597441</v>
      </c>
      <c r="G27" s="156">
        <v>0.63849758605423879</v>
      </c>
      <c r="H27" s="156">
        <v>1.5701838298708555</v>
      </c>
      <c r="I27" s="156">
        <v>1.2662069277085193</v>
      </c>
      <c r="J27" s="156">
        <v>1.0792773750862685</v>
      </c>
      <c r="K27" s="156">
        <v>0.49433594375989065</v>
      </c>
      <c r="L27" s="156">
        <v>0.8353621977343918</v>
      </c>
      <c r="M27" s="156">
        <v>0.992185828296415</v>
      </c>
      <c r="N27" s="156">
        <v>0.54209168771572136</v>
      </c>
      <c r="O27" s="156">
        <v>0.51445778469215486</v>
      </c>
      <c r="P27" s="156">
        <v>0.47750419660422694</v>
      </c>
      <c r="Q27" s="156">
        <v>0.19149446209402438</v>
      </c>
    </row>
    <row r="28" spans="1:17" ht="12.9" customHeight="1" x14ac:dyDescent="0.3">
      <c r="A28" s="158" t="s">
        <v>112</v>
      </c>
      <c r="B28" s="157"/>
      <c r="C28" s="157">
        <f t="shared" ref="C28:Q28" si="93">C29</f>
        <v>1.1419712381249185</v>
      </c>
      <c r="D28" s="157">
        <f t="shared" si="93"/>
        <v>1.4525731465256742</v>
      </c>
      <c r="E28" s="157">
        <f t="shared" si="93"/>
        <v>0.62227261942433598</v>
      </c>
      <c r="F28" s="157">
        <f t="shared" si="93"/>
        <v>1.7856887612131345</v>
      </c>
      <c r="G28" s="157">
        <f t="shared" si="93"/>
        <v>1.5889307596654854</v>
      </c>
      <c r="H28" s="157">
        <f t="shared" si="93"/>
        <v>2.5304689089826167</v>
      </c>
      <c r="I28" s="157">
        <f t="shared" si="93"/>
        <v>2.0151103695238186</v>
      </c>
      <c r="J28" s="157">
        <f t="shared" si="93"/>
        <v>4.3062894200673911</v>
      </c>
      <c r="K28" s="157">
        <f t="shared" si="93"/>
        <v>3.9971099976285149</v>
      </c>
      <c r="L28" s="157">
        <f t="shared" si="93"/>
        <v>2.4517511126992702</v>
      </c>
      <c r="M28" s="157">
        <f t="shared" si="93"/>
        <v>4.9323082131572002</v>
      </c>
      <c r="N28" s="157">
        <f t="shared" si="93"/>
        <v>1.969074548880025</v>
      </c>
      <c r="O28" s="157">
        <f t="shared" si="93"/>
        <v>3.796260964843909</v>
      </c>
      <c r="P28" s="157">
        <f t="shared" si="93"/>
        <v>4.2370531916851393</v>
      </c>
      <c r="Q28" s="157">
        <f t="shared" si="93"/>
        <v>1.6022136814593713</v>
      </c>
    </row>
    <row r="29" spans="1:17" ht="12" customHeight="1" x14ac:dyDescent="0.3">
      <c r="A29" s="23" t="s">
        <v>60</v>
      </c>
      <c r="B29" s="156"/>
      <c r="C29" s="156">
        <v>1.1419712381249185</v>
      </c>
      <c r="D29" s="156">
        <v>1.4525731465256742</v>
      </c>
      <c r="E29" s="156">
        <v>0.62227261942433598</v>
      </c>
      <c r="F29" s="156">
        <v>1.7856887612131345</v>
      </c>
      <c r="G29" s="156">
        <v>1.5889307596654854</v>
      </c>
      <c r="H29" s="156">
        <v>2.5304689089826167</v>
      </c>
      <c r="I29" s="156">
        <v>2.0151103695238186</v>
      </c>
      <c r="J29" s="156">
        <v>4.3062894200673911</v>
      </c>
      <c r="K29" s="156">
        <v>3.9971099976285149</v>
      </c>
      <c r="L29" s="156">
        <v>2.4517511126992702</v>
      </c>
      <c r="M29" s="156">
        <v>4.9323082131572002</v>
      </c>
      <c r="N29" s="156">
        <v>1.969074548880025</v>
      </c>
      <c r="O29" s="156">
        <v>3.796260964843909</v>
      </c>
      <c r="P29" s="156">
        <v>4.2370531916851393</v>
      </c>
      <c r="Q29" s="156">
        <v>1.6022136814593713</v>
      </c>
    </row>
    <row r="30" spans="1:17" ht="12" customHeight="1" x14ac:dyDescent="0.3">
      <c r="A30" s="158" t="s">
        <v>63</v>
      </c>
      <c r="B30" s="157"/>
      <c r="C30" s="157">
        <f t="shared" ref="C30" si="94">SUM(C31:C32,C35:C36)</f>
        <v>3.6815123591796506</v>
      </c>
      <c r="D30" s="157">
        <f t="shared" ref="D30" si="95">SUM(D31:D32,D35:D36)</f>
        <v>5.2952979095826143</v>
      </c>
      <c r="E30" s="157">
        <f t="shared" ref="E30" si="96">SUM(E31:E32,E35:E36)</f>
        <v>2.8906369487081798</v>
      </c>
      <c r="F30" s="157">
        <f t="shared" ref="F30" si="97">SUM(F31:F32,F35:F36)</f>
        <v>6.353154031028863</v>
      </c>
      <c r="G30" s="157">
        <f t="shared" ref="G30" si="98">SUM(G31:G32,G35:G36)</f>
        <v>5.8324210767716824</v>
      </c>
      <c r="H30" s="157">
        <f t="shared" ref="H30" si="99">SUM(H31:H32,H35:H36)</f>
        <v>11.591723921392495</v>
      </c>
      <c r="I30" s="157">
        <f t="shared" ref="I30" si="100">SUM(I31:I32,I35:I36)</f>
        <v>11.801630638945472</v>
      </c>
      <c r="J30" s="157">
        <f t="shared" ref="J30" si="101">SUM(J31:J32,J35:J36)</f>
        <v>11.506568651154176</v>
      </c>
      <c r="K30" s="157">
        <f t="shared" ref="K30" si="102">SUM(K31:K32,K35:K36)</f>
        <v>8.1016578409781062</v>
      </c>
      <c r="L30" s="157">
        <f t="shared" ref="L30" si="103">SUM(L31:L32,L35:L36)</f>
        <v>7.7006603102104521</v>
      </c>
      <c r="M30" s="157">
        <f t="shared" ref="M30" si="104">SUM(M31:M32,M35:M36)</f>
        <v>11.395639246717074</v>
      </c>
      <c r="N30" s="157">
        <f t="shared" ref="N30" si="105">SUM(N31:N32,N35:N36)</f>
        <v>5.4955369640448453</v>
      </c>
      <c r="O30" s="157">
        <f t="shared" ref="O30" si="106">SUM(O31:O32,O35:O36)</f>
        <v>7.4540246926239773</v>
      </c>
      <c r="P30" s="157">
        <f t="shared" ref="P30" si="107">SUM(P31:P32,P35:P36)</f>
        <v>6.3913640837688721</v>
      </c>
      <c r="Q30" s="157">
        <f t="shared" ref="Q30" si="108">SUM(Q31:Q32,Q35:Q36)</f>
        <v>2.3184572628078812</v>
      </c>
    </row>
    <row r="31" spans="1:17" ht="12" customHeight="1" x14ac:dyDescent="0.3">
      <c r="A31" s="167" t="s">
        <v>169</v>
      </c>
      <c r="B31" s="132"/>
      <c r="C31" s="132">
        <v>3.1620103471825063</v>
      </c>
      <c r="D31" s="132">
        <v>4.6956792680557271</v>
      </c>
      <c r="E31" s="132">
        <v>2.3712447465416018</v>
      </c>
      <c r="F31" s="132">
        <v>5.29932049218929</v>
      </c>
      <c r="G31" s="132">
        <v>4.676764400199823</v>
      </c>
      <c r="H31" s="132">
        <v>9.2087707118591133</v>
      </c>
      <c r="I31" s="132">
        <v>8.7095738539429259</v>
      </c>
      <c r="J31" s="132">
        <v>7.5480504997477409</v>
      </c>
      <c r="K31" s="132">
        <v>3.2923292924015151</v>
      </c>
      <c r="L31" s="132">
        <v>3.6635100742175024</v>
      </c>
      <c r="M31" s="132">
        <v>2.8063111228941091</v>
      </c>
      <c r="N31" s="132">
        <v>3.1121402102713391</v>
      </c>
      <c r="O31" s="132">
        <v>5.1112850000928356</v>
      </c>
      <c r="P31" s="132">
        <v>2.749332622894578</v>
      </c>
      <c r="Q31" s="132">
        <v>0.21937213814341894</v>
      </c>
    </row>
    <row r="32" spans="1:17" ht="12" customHeight="1" x14ac:dyDescent="0.3">
      <c r="A32" s="167" t="s">
        <v>168</v>
      </c>
      <c r="B32" s="132"/>
      <c r="C32" s="132">
        <f t="shared" ref="C32" si="109">SUM(C33:C34)</f>
        <v>0.39895801289302812</v>
      </c>
      <c r="D32" s="132">
        <f t="shared" ref="D32" si="110">SUM(D33:D34)</f>
        <v>0.4206949559000237</v>
      </c>
      <c r="E32" s="132">
        <f t="shared" ref="E32" si="111">SUM(E33:E34)</f>
        <v>0.43067134311513722</v>
      </c>
      <c r="F32" s="132">
        <f t="shared" ref="F32" si="112">SUM(F33:F34)</f>
        <v>0.91779742576406842</v>
      </c>
      <c r="G32" s="132">
        <f t="shared" ref="G32" si="113">SUM(G33:G34)</f>
        <v>0.94341609024037454</v>
      </c>
      <c r="H32" s="132">
        <f t="shared" ref="H32" si="114">SUM(H33:H34)</f>
        <v>1.5389380277586786</v>
      </c>
      <c r="I32" s="132">
        <f t="shared" ref="I32" si="115">SUM(I33:I34)</f>
        <v>2.6599867148523382</v>
      </c>
      <c r="J32" s="132">
        <f t="shared" ref="J32" si="116">SUM(J33:J34)</f>
        <v>3.7997006296219382</v>
      </c>
      <c r="K32" s="132">
        <f t="shared" ref="K32" si="117">SUM(K33:K34)</f>
        <v>2.9063600282356923</v>
      </c>
      <c r="L32" s="132">
        <f t="shared" ref="L32" si="118">SUM(L33:L34)</f>
        <v>3.7758204937717412</v>
      </c>
      <c r="M32" s="132">
        <f t="shared" ref="M32" si="119">SUM(M33:M34)</f>
        <v>2.1470096696706786</v>
      </c>
      <c r="N32" s="132">
        <f t="shared" ref="N32" si="120">SUM(N33:N34)</f>
        <v>1.8684425910527409</v>
      </c>
      <c r="O32" s="132">
        <f t="shared" ref="O32" si="121">SUM(O33:O34)</f>
        <v>2.1458998928106929</v>
      </c>
      <c r="P32" s="132">
        <f t="shared" ref="P32" si="122">SUM(P33:P34)</f>
        <v>1.5409911403255208</v>
      </c>
      <c r="Q32" s="132">
        <f t="shared" ref="Q32" si="123">SUM(Q33:Q34)</f>
        <v>0.83616648207617184</v>
      </c>
    </row>
    <row r="33" spans="1:17" ht="12" customHeight="1" x14ac:dyDescent="0.3">
      <c r="A33" s="166" t="s">
        <v>57</v>
      </c>
      <c r="B33" s="165"/>
      <c r="C33" s="165">
        <v>0.12660950937212398</v>
      </c>
      <c r="D33" s="165">
        <v>0.14682944186190069</v>
      </c>
      <c r="E33" s="165">
        <v>0.15357888246003931</v>
      </c>
      <c r="F33" s="165">
        <v>0.40106887058137269</v>
      </c>
      <c r="G33" s="165">
        <v>0.36311769719374742</v>
      </c>
      <c r="H33" s="165">
        <v>0.68079122301919104</v>
      </c>
      <c r="I33" s="165">
        <v>1.0502045329253562</v>
      </c>
      <c r="J33" s="165">
        <v>1.5952070747368141</v>
      </c>
      <c r="K33" s="165">
        <v>1.1640800303181205</v>
      </c>
      <c r="L33" s="165">
        <v>1.3835424647205143</v>
      </c>
      <c r="M33" s="165">
        <v>0.87213941009163609</v>
      </c>
      <c r="N33" s="165">
        <v>0.58832014636551122</v>
      </c>
      <c r="O33" s="165">
        <v>0.77752530115952356</v>
      </c>
      <c r="P33" s="165">
        <v>0.55072840489243458</v>
      </c>
      <c r="Q33" s="165">
        <v>0.27179016779386761</v>
      </c>
    </row>
    <row r="34" spans="1:17" ht="12" customHeight="1" x14ac:dyDescent="0.3">
      <c r="A34" s="147" t="s">
        <v>59</v>
      </c>
      <c r="B34" s="164"/>
      <c r="C34" s="164">
        <v>0.27234850352090412</v>
      </c>
      <c r="D34" s="164">
        <v>0.27386551403812304</v>
      </c>
      <c r="E34" s="164">
        <v>0.27709246065509791</v>
      </c>
      <c r="F34" s="164">
        <v>0.51672855518269578</v>
      </c>
      <c r="G34" s="164">
        <v>0.58029839304662711</v>
      </c>
      <c r="H34" s="164">
        <v>0.85814680473948757</v>
      </c>
      <c r="I34" s="164">
        <v>1.6097821819269817</v>
      </c>
      <c r="J34" s="164">
        <v>2.2044935548851243</v>
      </c>
      <c r="K34" s="164">
        <v>1.7422799979175718</v>
      </c>
      <c r="L34" s="164">
        <v>2.3922780290512269</v>
      </c>
      <c r="M34" s="164">
        <v>1.2748702595790427</v>
      </c>
      <c r="N34" s="164">
        <v>1.2801224446872297</v>
      </c>
      <c r="O34" s="164">
        <v>1.3683745916511691</v>
      </c>
      <c r="P34" s="164">
        <v>0.99026273543308618</v>
      </c>
      <c r="Q34" s="164">
        <v>0.56437631428230417</v>
      </c>
    </row>
    <row r="35" spans="1:17" ht="12" customHeight="1" x14ac:dyDescent="0.3">
      <c r="A35" s="163" t="s">
        <v>142</v>
      </c>
      <c r="B35" s="162"/>
      <c r="C35" s="162">
        <v>0.10428642617206846</v>
      </c>
      <c r="D35" s="162">
        <v>5.0208337471962128E-2</v>
      </c>
      <c r="E35" s="162">
        <v>4.230453398716106E-2</v>
      </c>
      <c r="F35" s="162">
        <v>8.3083221966919363E-2</v>
      </c>
      <c r="G35" s="162">
        <v>0.1384036980396135</v>
      </c>
      <c r="H35" s="162">
        <v>0.77267577785595254</v>
      </c>
      <c r="I35" s="162">
        <v>0.35593294220495642</v>
      </c>
      <c r="J35" s="162">
        <v>0.12952141013383145</v>
      </c>
      <c r="K35" s="162">
        <v>1.4752652375048436</v>
      </c>
      <c r="L35" s="162">
        <v>0.15010334393707087</v>
      </c>
      <c r="M35" s="162">
        <v>5.2800807778782763</v>
      </c>
      <c r="N35" s="162">
        <v>0.1239143774386442</v>
      </c>
      <c r="O35" s="162">
        <v>9.1293919935087106E-2</v>
      </c>
      <c r="P35" s="162">
        <v>1.5734651041410019</v>
      </c>
      <c r="Q35" s="162">
        <v>1.0886958735458017</v>
      </c>
    </row>
    <row r="36" spans="1:17" ht="12" customHeight="1" x14ac:dyDescent="0.3">
      <c r="A36" s="161" t="s">
        <v>141</v>
      </c>
      <c r="B36" s="160"/>
      <c r="C36" s="160">
        <f t="shared" ref="C36" si="124">SUM(C37:C38)</f>
        <v>1.6257572932047708E-2</v>
      </c>
      <c r="D36" s="160">
        <f t="shared" ref="D36" si="125">SUM(D37:D38)</f>
        <v>0.12871534815490199</v>
      </c>
      <c r="E36" s="160">
        <f t="shared" ref="E36" si="126">SUM(E37:E38)</f>
        <v>4.6416325064279167E-2</v>
      </c>
      <c r="F36" s="160">
        <f t="shared" ref="F36" si="127">SUM(F37:F38)</f>
        <v>5.2952891108584421E-2</v>
      </c>
      <c r="G36" s="160">
        <f t="shared" ref="G36" si="128">SUM(G37:G38)</f>
        <v>7.3836888291871974E-2</v>
      </c>
      <c r="H36" s="160">
        <f t="shared" ref="H36" si="129">SUM(H37:H38)</f>
        <v>7.1339403918750433E-2</v>
      </c>
      <c r="I36" s="160">
        <f t="shared" ref="I36" si="130">SUM(I37:I38)</f>
        <v>7.6137127945249211E-2</v>
      </c>
      <c r="J36" s="160">
        <f t="shared" ref="J36" si="131">SUM(J37:J38)</f>
        <v>2.9296111650663495E-2</v>
      </c>
      <c r="K36" s="160">
        <f t="shared" ref="K36" si="132">SUM(K37:K38)</f>
        <v>0.42770328283605558</v>
      </c>
      <c r="L36" s="160">
        <f t="shared" ref="L36" si="133">SUM(L37:L38)</f>
        <v>0.11122639828413869</v>
      </c>
      <c r="M36" s="160">
        <f t="shared" ref="M36" si="134">SUM(M37:M38)</f>
        <v>1.1622376762740103</v>
      </c>
      <c r="N36" s="160">
        <f t="shared" ref="N36" si="135">SUM(N37:N38)</f>
        <v>0.39103978528212158</v>
      </c>
      <c r="O36" s="160">
        <f t="shared" ref="O36" si="136">SUM(O37:O38)</f>
        <v>0.10554587978536115</v>
      </c>
      <c r="P36" s="160">
        <f t="shared" ref="P36" si="137">SUM(P37:P38)</f>
        <v>0.52757521640777139</v>
      </c>
      <c r="Q36" s="160">
        <f t="shared" ref="Q36" si="138">SUM(Q37:Q38)</f>
        <v>0.17422276904248912</v>
      </c>
    </row>
    <row r="37" spans="1:17" ht="12" customHeight="1" x14ac:dyDescent="0.3">
      <c r="A37" s="148" t="s">
        <v>60</v>
      </c>
      <c r="B37" s="156"/>
      <c r="C37" s="156">
        <v>1.0929714395991837E-2</v>
      </c>
      <c r="D37" s="156">
        <v>5.9400843812787135E-3</v>
      </c>
      <c r="E37" s="156">
        <v>3.2014406380212312E-3</v>
      </c>
      <c r="F37" s="156">
        <v>6.3224556295291964E-3</v>
      </c>
      <c r="G37" s="156">
        <v>1.0100497425931195E-2</v>
      </c>
      <c r="H37" s="156">
        <v>3.5458401320311812E-2</v>
      </c>
      <c r="I37" s="156">
        <v>2.6889723187448242E-2</v>
      </c>
      <c r="J37" s="156">
        <v>6.6708278139775514E-4</v>
      </c>
      <c r="K37" s="156">
        <v>0.16155718652916218</v>
      </c>
      <c r="L37" s="156">
        <v>6.6480568438226931E-2</v>
      </c>
      <c r="M37" s="156">
        <v>0.49291340076992485</v>
      </c>
      <c r="N37" s="156">
        <v>5.2232766528975676E-2</v>
      </c>
      <c r="O37" s="156">
        <v>3.5376949866184233E-2</v>
      </c>
      <c r="P37" s="156">
        <v>0.22598205045727809</v>
      </c>
      <c r="Q37" s="156">
        <v>6.9190887378454816E-2</v>
      </c>
    </row>
    <row r="38" spans="1:17" ht="12" customHeight="1" x14ac:dyDescent="0.3">
      <c r="A38" s="148" t="s">
        <v>59</v>
      </c>
      <c r="B38" s="156"/>
      <c r="C38" s="156">
        <v>5.327858536055872E-3</v>
      </c>
      <c r="D38" s="156">
        <v>0.12277526377362329</v>
      </c>
      <c r="E38" s="156">
        <v>4.3214884426257934E-2</v>
      </c>
      <c r="F38" s="156">
        <v>4.6630435479055224E-2</v>
      </c>
      <c r="G38" s="156">
        <v>6.3736390865940781E-2</v>
      </c>
      <c r="H38" s="156">
        <v>3.588100259843862E-2</v>
      </c>
      <c r="I38" s="156">
        <v>4.9247404757800976E-2</v>
      </c>
      <c r="J38" s="156">
        <v>2.862902886926574E-2</v>
      </c>
      <c r="K38" s="156">
        <v>0.2661460963068934</v>
      </c>
      <c r="L38" s="156">
        <v>4.4745829845911765E-2</v>
      </c>
      <c r="M38" s="156">
        <v>0.66932427550408558</v>
      </c>
      <c r="N38" s="156">
        <v>0.33880701875314589</v>
      </c>
      <c r="O38" s="156">
        <v>7.0168929919176906E-2</v>
      </c>
      <c r="P38" s="156">
        <v>0.30159316595049335</v>
      </c>
      <c r="Q38" s="156">
        <v>0.10503188166403431</v>
      </c>
    </row>
    <row r="39" spans="1:17" ht="12" customHeight="1" x14ac:dyDescent="0.3">
      <c r="A39" s="158" t="s">
        <v>62</v>
      </c>
      <c r="B39" s="157"/>
      <c r="C39" s="157">
        <f t="shared" ref="C39" si="139">SUM(C40:C41)</f>
        <v>2.0373299665685476</v>
      </c>
      <c r="D39" s="157">
        <f t="shared" ref="D39" si="140">SUM(D40:D41)</f>
        <v>2.7736639482687502</v>
      </c>
      <c r="E39" s="157">
        <f t="shared" ref="E39" si="141">SUM(E40:E41)</f>
        <v>1.5428151896269358</v>
      </c>
      <c r="F39" s="157">
        <f t="shared" ref="F39" si="142">SUM(F40:F41)</f>
        <v>3.1513812195394131</v>
      </c>
      <c r="G39" s="157">
        <f t="shared" ref="G39" si="143">SUM(G40:G41)</f>
        <v>3.3577137534767409</v>
      </c>
      <c r="H39" s="157">
        <f t="shared" ref="H39" si="144">SUM(H40:H41)</f>
        <v>6.425091170712161</v>
      </c>
      <c r="I39" s="157">
        <f t="shared" ref="I39" si="145">SUM(I40:I41)</f>
        <v>6.3577941747372657</v>
      </c>
      <c r="J39" s="157">
        <f t="shared" ref="J39" si="146">SUM(J40:J41)</f>
        <v>6.3665469161489838</v>
      </c>
      <c r="K39" s="157">
        <f t="shared" ref="K39" si="147">SUM(K40:K41)</f>
        <v>4.5164333585570358</v>
      </c>
      <c r="L39" s="157">
        <f t="shared" ref="L39" si="148">SUM(L40:L41)</f>
        <v>6.7436806862132332</v>
      </c>
      <c r="M39" s="157">
        <f t="shared" ref="M39" si="149">SUM(M40:M41)</f>
        <v>6.9052184884016548</v>
      </c>
      <c r="N39" s="157">
        <f t="shared" ref="N39" si="150">SUM(N40:N41)</f>
        <v>3.1460517285704732</v>
      </c>
      <c r="O39" s="157">
        <f t="shared" ref="O39" si="151">SUM(O40:O41)</f>
        <v>3.6213450813819814</v>
      </c>
      <c r="P39" s="157">
        <f t="shared" ref="P39" si="152">SUM(P40:P41)</f>
        <v>3.5450573376216519</v>
      </c>
      <c r="Q39" s="157">
        <f t="shared" ref="Q39" si="153">SUM(Q40:Q41)</f>
        <v>1.2531759929645414</v>
      </c>
    </row>
    <row r="40" spans="1:17" ht="12" customHeight="1" x14ac:dyDescent="0.3">
      <c r="A40" s="23" t="s">
        <v>57</v>
      </c>
      <c r="B40" s="156"/>
      <c r="C40" s="156">
        <v>1.5977122377883171</v>
      </c>
      <c r="D40" s="156">
        <v>2.3838843985215172</v>
      </c>
      <c r="E40" s="156">
        <v>1.4875576312251029</v>
      </c>
      <c r="F40" s="156">
        <v>2.9733674604765854</v>
      </c>
      <c r="G40" s="156">
        <v>3.1090305657832067</v>
      </c>
      <c r="H40" s="156">
        <v>4.4297512377385821</v>
      </c>
      <c r="I40" s="156">
        <v>5.9358482579881002</v>
      </c>
      <c r="J40" s="156">
        <v>6.3403131383008775</v>
      </c>
      <c r="K40" s="156">
        <v>2.4249864641157761</v>
      </c>
      <c r="L40" s="156">
        <v>4.1536180748310967</v>
      </c>
      <c r="M40" s="156">
        <v>3.701111297746682</v>
      </c>
      <c r="N40" s="156">
        <v>0.20077767466832952</v>
      </c>
      <c r="O40" s="156">
        <v>2.0137584988729555</v>
      </c>
      <c r="P40" s="156">
        <v>0.49448512752238516</v>
      </c>
      <c r="Q40" s="156">
        <v>0.49364202168182947</v>
      </c>
    </row>
    <row r="41" spans="1:17" ht="12" customHeight="1" x14ac:dyDescent="0.3">
      <c r="A41" s="29" t="s">
        <v>140</v>
      </c>
      <c r="B41" s="57"/>
      <c r="C41" s="57">
        <v>0.43961772878023064</v>
      </c>
      <c r="D41" s="57">
        <v>0.38977954974723295</v>
      </c>
      <c r="E41" s="57">
        <v>5.5257558401832836E-2</v>
      </c>
      <c r="F41" s="57">
        <v>0.17801375906282749</v>
      </c>
      <c r="G41" s="57">
        <v>0.24868318769353417</v>
      </c>
      <c r="H41" s="57">
        <v>1.9953399329735793</v>
      </c>
      <c r="I41" s="57">
        <v>0.42194591674916543</v>
      </c>
      <c r="J41" s="57">
        <v>2.6233777848106564E-2</v>
      </c>
      <c r="K41" s="57">
        <v>2.0914468944412596</v>
      </c>
      <c r="L41" s="57">
        <v>2.5900626113821366</v>
      </c>
      <c r="M41" s="57">
        <v>3.2041071906549723</v>
      </c>
      <c r="N41" s="57">
        <v>2.9452740539021436</v>
      </c>
      <c r="O41" s="57">
        <v>1.6075865825090259</v>
      </c>
      <c r="P41" s="57">
        <v>3.0505722100992667</v>
      </c>
      <c r="Q41" s="57">
        <v>0.75953397128271183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68">
        <f t="shared" ref="C43" si="154">SUM(C44,C47,C49,C58)</f>
        <v>1290.2092896130839</v>
      </c>
      <c r="D43" s="168">
        <f t="shared" ref="D43" si="155">SUM(D44,D47,D49,D58)</f>
        <v>535.07227775673471</v>
      </c>
      <c r="E43" s="168">
        <f t="shared" ref="E43" si="156">SUM(E44,E47,E49,E58)</f>
        <v>849.86285541604082</v>
      </c>
      <c r="F43" s="168">
        <f t="shared" ref="F43" si="157">SUM(F44,F47,F49,F58)</f>
        <v>846.44066967099366</v>
      </c>
      <c r="G43" s="168">
        <f t="shared" ref="G43" si="158">SUM(G44,G47,G49,G58)</f>
        <v>857.41299602883009</v>
      </c>
      <c r="H43" s="168">
        <f t="shared" ref="H43" si="159">SUM(H44,H47,H49,H58)</f>
        <v>830.1324810070754</v>
      </c>
      <c r="I43" s="168">
        <f t="shared" ref="I43" si="160">SUM(I44,I47,I49,I58)</f>
        <v>403.97291120775344</v>
      </c>
      <c r="J43" s="168">
        <f t="shared" ref="J43" si="161">SUM(J44,J47,J49,J58)</f>
        <v>1063.3308348547748</v>
      </c>
      <c r="K43" s="168">
        <f t="shared" ref="K43" si="162">SUM(K44,K47,K49,K58)</f>
        <v>861.69645165875829</v>
      </c>
      <c r="L43" s="168">
        <f t="shared" ref="L43" si="163">SUM(L44,L47,L49,L58)</f>
        <v>846.46095350626501</v>
      </c>
      <c r="M43" s="168">
        <f t="shared" ref="M43" si="164">SUM(M44,M47,M49,M58)</f>
        <v>914.95721545742299</v>
      </c>
      <c r="N43" s="168">
        <f t="shared" ref="N43" si="165">SUM(N44,N47,N49,N58)</f>
        <v>691.09195348975197</v>
      </c>
      <c r="O43" s="168">
        <f t="shared" ref="O43" si="166">SUM(O44,O47,O49,O58)</f>
        <v>872.71024701615806</v>
      </c>
      <c r="P43" s="168">
        <f t="shared" ref="P43" si="167">SUM(P44,P47,P49,P58)</f>
        <v>1050.5192320988208</v>
      </c>
      <c r="Q43" s="168">
        <f t="shared" ref="Q43" si="168">SUM(Q44,Q47,Q49,Q58)</f>
        <v>702.08796583102776</v>
      </c>
    </row>
    <row r="44" spans="1:17" ht="12.9" customHeight="1" x14ac:dyDescent="0.3">
      <c r="A44" s="158" t="s">
        <v>65</v>
      </c>
      <c r="B44" s="157"/>
      <c r="C44" s="157">
        <f t="shared" ref="C44:Q44" si="169">SUM(C45:C46)</f>
        <v>1025.5341323061625</v>
      </c>
      <c r="D44" s="157">
        <f t="shared" si="169"/>
        <v>398.58001964622201</v>
      </c>
      <c r="E44" s="157">
        <f t="shared" si="169"/>
        <v>667.61898274632415</v>
      </c>
      <c r="F44" s="157">
        <f t="shared" si="169"/>
        <v>633.5860004030767</v>
      </c>
      <c r="G44" s="157">
        <f t="shared" si="169"/>
        <v>669.46849053756148</v>
      </c>
      <c r="H44" s="157">
        <f t="shared" si="169"/>
        <v>661.43766808048008</v>
      </c>
      <c r="I44" s="157">
        <f t="shared" si="169"/>
        <v>291.10044660387609</v>
      </c>
      <c r="J44" s="157">
        <f t="shared" si="169"/>
        <v>814.08385652067648</v>
      </c>
      <c r="K44" s="157">
        <f t="shared" si="169"/>
        <v>634.31442525197394</v>
      </c>
      <c r="L44" s="157">
        <f t="shared" si="169"/>
        <v>646.83012755093227</v>
      </c>
      <c r="M44" s="157">
        <f t="shared" si="169"/>
        <v>664.25138396752709</v>
      </c>
      <c r="N44" s="157">
        <f t="shared" si="169"/>
        <v>537.66193437291338</v>
      </c>
      <c r="O44" s="157">
        <f t="shared" si="169"/>
        <v>657.53657162817944</v>
      </c>
      <c r="P44" s="157">
        <f t="shared" si="169"/>
        <v>756.47998107853971</v>
      </c>
      <c r="Q44" s="157">
        <f t="shared" si="169"/>
        <v>479.98167601203971</v>
      </c>
    </row>
    <row r="45" spans="1:17" ht="12" customHeight="1" x14ac:dyDescent="0.3">
      <c r="A45" s="23" t="s">
        <v>166</v>
      </c>
      <c r="B45" s="156"/>
      <c r="C45" s="156">
        <v>1001.2986753640459</v>
      </c>
      <c r="D45" s="156">
        <v>387.53519178130909</v>
      </c>
      <c r="E45" s="156">
        <v>649.66644499901054</v>
      </c>
      <c r="F45" s="156">
        <v>615.88257939888092</v>
      </c>
      <c r="G45" s="156">
        <v>651.37363530717926</v>
      </c>
      <c r="H45" s="156">
        <v>644.73694668014707</v>
      </c>
      <c r="I45" s="156">
        <v>282.66412035937878</v>
      </c>
      <c r="J45" s="156">
        <v>795.8819132821327</v>
      </c>
      <c r="K45" s="156">
        <v>619.88316431254475</v>
      </c>
      <c r="L45" s="156">
        <v>630.01643005785911</v>
      </c>
      <c r="M45" s="156">
        <v>647.14922527275246</v>
      </c>
      <c r="N45" s="156">
        <v>521.91008156027647</v>
      </c>
      <c r="O45" s="156">
        <v>636.84167198933505</v>
      </c>
      <c r="P45" s="156">
        <v>734.31503820616228</v>
      </c>
      <c r="Q45" s="156">
        <v>465.98071797497801</v>
      </c>
    </row>
    <row r="46" spans="1:17" ht="12" customHeight="1" x14ac:dyDescent="0.3">
      <c r="A46" s="23" t="s">
        <v>60</v>
      </c>
      <c r="B46" s="156"/>
      <c r="C46" s="156">
        <v>24.235456942116475</v>
      </c>
      <c r="D46" s="156">
        <v>11.044827864912923</v>
      </c>
      <c r="E46" s="156">
        <v>17.952537747313578</v>
      </c>
      <c r="F46" s="156">
        <v>17.703421004195778</v>
      </c>
      <c r="G46" s="156">
        <v>18.094855230382173</v>
      </c>
      <c r="H46" s="156">
        <v>16.700721400333062</v>
      </c>
      <c r="I46" s="156">
        <v>8.4363262444973</v>
      </c>
      <c r="J46" s="156">
        <v>18.20194323854383</v>
      </c>
      <c r="K46" s="156">
        <v>14.431260939429153</v>
      </c>
      <c r="L46" s="156">
        <v>16.813697493073217</v>
      </c>
      <c r="M46" s="156">
        <v>17.102158694774637</v>
      </c>
      <c r="N46" s="156">
        <v>15.751852812636905</v>
      </c>
      <c r="O46" s="156">
        <v>20.69489963884434</v>
      </c>
      <c r="P46" s="156">
        <v>22.164942872377384</v>
      </c>
      <c r="Q46" s="156">
        <v>14.000958037061695</v>
      </c>
    </row>
    <row r="47" spans="1:17" ht="12.9" customHeight="1" x14ac:dyDescent="0.3">
      <c r="A47" s="158" t="s">
        <v>112</v>
      </c>
      <c r="B47" s="157"/>
      <c r="C47" s="157">
        <f t="shared" ref="C47:Q47" si="170">C48</f>
        <v>27.871738189388093</v>
      </c>
      <c r="D47" s="157">
        <f t="shared" si="170"/>
        <v>16.304469295805092</v>
      </c>
      <c r="E47" s="157">
        <f t="shared" si="170"/>
        <v>14.620966432903982</v>
      </c>
      <c r="F47" s="157">
        <f t="shared" si="170"/>
        <v>28.428415493956685</v>
      </c>
      <c r="G47" s="157">
        <f t="shared" si="170"/>
        <v>19.085900806635628</v>
      </c>
      <c r="H47" s="157">
        <f t="shared" si="170"/>
        <v>17.057888467893491</v>
      </c>
      <c r="I47" s="157">
        <f t="shared" si="170"/>
        <v>13.231607501212611</v>
      </c>
      <c r="J47" s="157">
        <f t="shared" si="170"/>
        <v>32.690600667826374</v>
      </c>
      <c r="K47" s="157">
        <f t="shared" si="170"/>
        <v>44.745436172158428</v>
      </c>
      <c r="L47" s="157">
        <f t="shared" si="170"/>
        <v>31.29555392143827</v>
      </c>
      <c r="M47" s="157">
        <f t="shared" si="170"/>
        <v>36.831440699885214</v>
      </c>
      <c r="N47" s="157">
        <f t="shared" si="170"/>
        <v>13.177342204306811</v>
      </c>
      <c r="O47" s="157">
        <f t="shared" si="170"/>
        <v>12.023284340950397</v>
      </c>
      <c r="P47" s="157">
        <f t="shared" si="170"/>
        <v>35.44369955466972</v>
      </c>
      <c r="Q47" s="157">
        <f t="shared" si="170"/>
        <v>28.523864694481084</v>
      </c>
    </row>
    <row r="48" spans="1:17" ht="12" customHeight="1" x14ac:dyDescent="0.3">
      <c r="A48" s="23" t="s">
        <v>60</v>
      </c>
      <c r="B48" s="156"/>
      <c r="C48" s="156">
        <v>27.871738189388093</v>
      </c>
      <c r="D48" s="156">
        <v>16.304469295805092</v>
      </c>
      <c r="E48" s="156">
        <v>14.620966432903982</v>
      </c>
      <c r="F48" s="156">
        <v>28.428415493956685</v>
      </c>
      <c r="G48" s="156">
        <v>19.085900806635628</v>
      </c>
      <c r="H48" s="156">
        <v>17.057888467893491</v>
      </c>
      <c r="I48" s="156">
        <v>13.231607501212611</v>
      </c>
      <c r="J48" s="156">
        <v>32.690600667826374</v>
      </c>
      <c r="K48" s="156">
        <v>44.745436172158428</v>
      </c>
      <c r="L48" s="156">
        <v>31.29555392143827</v>
      </c>
      <c r="M48" s="156">
        <v>36.831440699885214</v>
      </c>
      <c r="N48" s="156">
        <v>13.177342204306811</v>
      </c>
      <c r="O48" s="156">
        <v>12.023284340950397</v>
      </c>
      <c r="P48" s="156">
        <v>35.44369955466972</v>
      </c>
      <c r="Q48" s="156">
        <v>28.523864694481084</v>
      </c>
    </row>
    <row r="49" spans="1:17" ht="12" customHeight="1" x14ac:dyDescent="0.3">
      <c r="A49" s="158" t="s">
        <v>63</v>
      </c>
      <c r="B49" s="157"/>
      <c r="C49" s="157">
        <f t="shared" ref="C49" si="171">SUM(C50:C51,C54:C55)</f>
        <v>162.46018668475489</v>
      </c>
      <c r="D49" s="157">
        <f t="shared" ref="D49" si="172">SUM(D50:D51,D54:D55)</f>
        <v>79.326884295269622</v>
      </c>
      <c r="E49" s="157">
        <f t="shared" ref="E49" si="173">SUM(E50:E51,E54:E55)</f>
        <v>112.39339478591585</v>
      </c>
      <c r="F49" s="157">
        <f t="shared" ref="F49" si="174">SUM(F50:F51,F54:F55)</f>
        <v>122.11233623994703</v>
      </c>
      <c r="G49" s="157">
        <f t="shared" ref="G49" si="175">SUM(G50:G51,G54:G55)</f>
        <v>114.53522825990585</v>
      </c>
      <c r="H49" s="157">
        <f t="shared" ref="H49" si="176">SUM(H50:H51,H54:H55)</f>
        <v>103.36849264366265</v>
      </c>
      <c r="I49" s="157">
        <f t="shared" ref="I49" si="177">SUM(I50:I51,I54:I55)</f>
        <v>65.799305022620942</v>
      </c>
      <c r="J49" s="157">
        <f t="shared" ref="J49" si="178">SUM(J50:J51,J54:J55)</f>
        <v>144.16851594417849</v>
      </c>
      <c r="K49" s="157">
        <f t="shared" ref="K49" si="179">SUM(K50:K51,K54:K55)</f>
        <v>124.71038684610161</v>
      </c>
      <c r="L49" s="157">
        <f t="shared" ref="L49" si="180">SUM(L50:L51,L54:L55)</f>
        <v>110.69579049442166</v>
      </c>
      <c r="M49" s="157">
        <f t="shared" ref="M49" si="181">SUM(M50:M51,M54:M55)</f>
        <v>141.71269809297968</v>
      </c>
      <c r="N49" s="157">
        <f t="shared" ref="N49" si="182">SUM(N50:N51,N54:N55)</f>
        <v>96.44539980374249</v>
      </c>
      <c r="O49" s="157">
        <f t="shared" ref="O49" si="183">SUM(O50:O51,O54:O55)</f>
        <v>136.18112658502821</v>
      </c>
      <c r="P49" s="157">
        <f t="shared" ref="P49" si="184">SUM(P50:P51,P54:P55)</f>
        <v>172.25967734293053</v>
      </c>
      <c r="Q49" s="157">
        <f t="shared" ref="Q49" si="185">SUM(Q50:Q51,Q54:Q55)</f>
        <v>127.91298723379984</v>
      </c>
    </row>
    <row r="50" spans="1:17" ht="12" customHeight="1" x14ac:dyDescent="0.3">
      <c r="A50" s="167" t="s">
        <v>165</v>
      </c>
      <c r="B50" s="132"/>
      <c r="C50" s="132">
        <v>82.903096303356719</v>
      </c>
      <c r="D50" s="132">
        <v>30.007265130214751</v>
      </c>
      <c r="E50" s="132">
        <v>39.040435535923272</v>
      </c>
      <c r="F50" s="132">
        <v>54.623967761230041</v>
      </c>
      <c r="G50" s="132">
        <v>34.005967435113917</v>
      </c>
      <c r="H50" s="132">
        <v>29.104595967708029</v>
      </c>
      <c r="I50" s="132">
        <v>20.174549207888159</v>
      </c>
      <c r="J50" s="132">
        <v>40.989949279526513</v>
      </c>
      <c r="K50" s="132">
        <v>33.693894748822217</v>
      </c>
      <c r="L50" s="132">
        <v>40.522533765639501</v>
      </c>
      <c r="M50" s="132">
        <v>34.562322014185504</v>
      </c>
      <c r="N50" s="132">
        <v>30.301446531318778</v>
      </c>
      <c r="O50" s="132">
        <v>35.229641892462567</v>
      </c>
      <c r="P50" s="132">
        <v>52.651813724086175</v>
      </c>
      <c r="Q50" s="132">
        <v>32.403905721762577</v>
      </c>
    </row>
    <row r="51" spans="1:17" ht="12" customHeight="1" x14ac:dyDescent="0.3">
      <c r="A51" s="167" t="s">
        <v>164</v>
      </c>
      <c r="B51" s="132"/>
      <c r="C51" s="132">
        <f t="shared" ref="C51" si="186">SUM(C52:C53)</f>
        <v>38.474088705359975</v>
      </c>
      <c r="D51" s="132">
        <f t="shared" ref="D51" si="187">SUM(D52:D53)</f>
        <v>6.8216310803817031</v>
      </c>
      <c r="E51" s="132">
        <f t="shared" ref="E51" si="188">SUM(E52:E53)</f>
        <v>32.277781460922469</v>
      </c>
      <c r="F51" s="132">
        <f t="shared" ref="F51" si="189">SUM(F52:F53)</f>
        <v>9.4524702156338591</v>
      </c>
      <c r="G51" s="132">
        <f t="shared" ref="G51" si="190">SUM(G52:G53)</f>
        <v>40.824599290031387</v>
      </c>
      <c r="H51" s="132">
        <f t="shared" ref="H51" si="191">SUM(H52:H53)</f>
        <v>56.219415206796512</v>
      </c>
      <c r="I51" s="132">
        <f t="shared" ref="I51" si="192">SUM(I52:I53)</f>
        <v>11.490485900351366</v>
      </c>
      <c r="J51" s="132">
        <f t="shared" ref="J51" si="193">SUM(J52:J53)</f>
        <v>68.644405875404871</v>
      </c>
      <c r="K51" s="132">
        <f t="shared" ref="K51" si="194">SUM(K52:K53)</f>
        <v>17.243873131573778</v>
      </c>
      <c r="L51" s="132">
        <f t="shared" ref="L51" si="195">SUM(L52:L53)</f>
        <v>24.030181733395736</v>
      </c>
      <c r="M51" s="132">
        <f t="shared" ref="M51" si="196">SUM(M52:M53)</f>
        <v>59.275486940202271</v>
      </c>
      <c r="N51" s="132">
        <f t="shared" ref="N51" si="197">SUM(N52:N53)</f>
        <v>35.836604137361412</v>
      </c>
      <c r="O51" s="132">
        <f t="shared" ref="O51" si="198">SUM(O52:O53)</f>
        <v>41.662503518469968</v>
      </c>
      <c r="P51" s="132">
        <f t="shared" ref="P51" si="199">SUM(P52:P53)</f>
        <v>67.792280724274846</v>
      </c>
      <c r="Q51" s="132">
        <f t="shared" ref="Q51" si="200">SUM(Q52:Q53)</f>
        <v>43.400925410648917</v>
      </c>
    </row>
    <row r="52" spans="1:17" ht="12" customHeight="1" x14ac:dyDescent="0.3">
      <c r="A52" s="166" t="s">
        <v>163</v>
      </c>
      <c r="B52" s="165"/>
      <c r="C52" s="165">
        <v>26.22668219558437</v>
      </c>
      <c r="D52" s="165">
        <v>4.1800270655816929</v>
      </c>
      <c r="E52" s="165">
        <v>21.54969215141886</v>
      </c>
      <c r="F52" s="165">
        <v>5.3245022517147795</v>
      </c>
      <c r="G52" s="165">
        <v>27.730259829837788</v>
      </c>
      <c r="H52" s="165">
        <v>38.595580215476488</v>
      </c>
      <c r="I52" s="165">
        <v>5.9600186554208294</v>
      </c>
      <c r="J52" s="165">
        <v>43.887570961176749</v>
      </c>
      <c r="K52" s="165">
        <v>9.5083434063947703</v>
      </c>
      <c r="L52" s="165">
        <v>14.595096311845376</v>
      </c>
      <c r="M52" s="165">
        <v>38.886838952075323</v>
      </c>
      <c r="N52" s="165">
        <v>24.276364990600214</v>
      </c>
      <c r="O52" s="165">
        <v>26.614017771153399</v>
      </c>
      <c r="P52" s="165">
        <v>45.122459657832607</v>
      </c>
      <c r="Q52" s="165">
        <v>22.958667577536986</v>
      </c>
    </row>
    <row r="53" spans="1:17" ht="12" customHeight="1" x14ac:dyDescent="0.3">
      <c r="A53" s="147" t="s">
        <v>59</v>
      </c>
      <c r="B53" s="164"/>
      <c r="C53" s="164">
        <v>12.247406509775606</v>
      </c>
      <c r="D53" s="164">
        <v>2.6416040148000106</v>
      </c>
      <c r="E53" s="164">
        <v>10.728089309503609</v>
      </c>
      <c r="F53" s="164">
        <v>4.1279679639190805</v>
      </c>
      <c r="G53" s="164">
        <v>13.094339460193597</v>
      </c>
      <c r="H53" s="164">
        <v>17.623834991320027</v>
      </c>
      <c r="I53" s="164">
        <v>5.5304672449305379</v>
      </c>
      <c r="J53" s="164">
        <v>24.756834914228122</v>
      </c>
      <c r="K53" s="164">
        <v>7.7355297251790089</v>
      </c>
      <c r="L53" s="164">
        <v>9.4350854215503617</v>
      </c>
      <c r="M53" s="164">
        <v>20.388647988126944</v>
      </c>
      <c r="N53" s="164">
        <v>11.560239146761198</v>
      </c>
      <c r="O53" s="164">
        <v>15.048485747316571</v>
      </c>
      <c r="P53" s="164">
        <v>22.669821066442235</v>
      </c>
      <c r="Q53" s="164">
        <v>20.442257833111931</v>
      </c>
    </row>
    <row r="54" spans="1:17" ht="12" customHeight="1" x14ac:dyDescent="0.3">
      <c r="A54" s="163" t="s">
        <v>142</v>
      </c>
      <c r="B54" s="162"/>
      <c r="C54" s="162">
        <v>32.385682284687526</v>
      </c>
      <c r="D54" s="162">
        <v>34.727839740936744</v>
      </c>
      <c r="E54" s="162">
        <v>22.554561340550119</v>
      </c>
      <c r="F54" s="162">
        <v>49.697776440557661</v>
      </c>
      <c r="G54" s="162">
        <v>31.185388231504263</v>
      </c>
      <c r="H54" s="162">
        <v>14.272140937547022</v>
      </c>
      <c r="I54" s="162">
        <v>25.255958336904239</v>
      </c>
      <c r="J54" s="162">
        <v>23.2331829440684</v>
      </c>
      <c r="K54" s="162">
        <v>33.223000103588952</v>
      </c>
      <c r="L54" s="162">
        <v>27.335394098306502</v>
      </c>
      <c r="M54" s="162">
        <v>31.36991122820087</v>
      </c>
      <c r="N54" s="162">
        <v>20.847733764911318</v>
      </c>
      <c r="O54" s="162">
        <v>42.750292429976554</v>
      </c>
      <c r="P54" s="162">
        <v>35.251585116507862</v>
      </c>
      <c r="Q54" s="162">
        <v>41.345917065895087</v>
      </c>
    </row>
    <row r="55" spans="1:17" ht="12" customHeight="1" x14ac:dyDescent="0.3">
      <c r="A55" s="161" t="s">
        <v>141</v>
      </c>
      <c r="B55" s="160"/>
      <c r="C55" s="160">
        <f t="shared" ref="C55" si="201">SUM(C56:C57)</f>
        <v>8.6973193913506641</v>
      </c>
      <c r="D55" s="160">
        <f t="shared" ref="D55" si="202">SUM(D56:D57)</f>
        <v>7.7701483437364267</v>
      </c>
      <c r="E55" s="160">
        <f t="shared" ref="E55" si="203">SUM(E56:E57)</f>
        <v>18.520616448519988</v>
      </c>
      <c r="F55" s="160">
        <f t="shared" ref="F55" si="204">SUM(F56:F57)</f>
        <v>8.3381218225254674</v>
      </c>
      <c r="G55" s="160">
        <f t="shared" ref="G55" si="205">SUM(G56:G57)</f>
        <v>8.519273303256286</v>
      </c>
      <c r="H55" s="160">
        <f t="shared" ref="H55" si="206">SUM(H56:H57)</f>
        <v>3.7723405316110981</v>
      </c>
      <c r="I55" s="160">
        <f t="shared" ref="I55" si="207">SUM(I56:I57)</f>
        <v>8.8783115774771808</v>
      </c>
      <c r="J55" s="160">
        <f t="shared" ref="J55" si="208">SUM(J56:J57)</f>
        <v>11.300977845178725</v>
      </c>
      <c r="K55" s="160">
        <f t="shared" ref="K55" si="209">SUM(K56:K57)</f>
        <v>40.549618862116667</v>
      </c>
      <c r="L55" s="160">
        <f t="shared" ref="L55" si="210">SUM(L56:L57)</f>
        <v>18.807680897079933</v>
      </c>
      <c r="M55" s="160">
        <f t="shared" ref="M55" si="211">SUM(M56:M57)</f>
        <v>16.50497791039102</v>
      </c>
      <c r="N55" s="160">
        <f t="shared" ref="N55" si="212">SUM(N56:N57)</f>
        <v>9.4596153701509849</v>
      </c>
      <c r="O55" s="160">
        <f t="shared" ref="O55" si="213">SUM(O56:O57)</f>
        <v>16.538688744119138</v>
      </c>
      <c r="P55" s="160">
        <f t="shared" ref="P55" si="214">SUM(P56:P57)</f>
        <v>16.563997778061633</v>
      </c>
      <c r="Q55" s="160">
        <f t="shared" ref="Q55" si="215">SUM(Q56:Q57)</f>
        <v>10.762239035493248</v>
      </c>
    </row>
    <row r="56" spans="1:17" ht="12" customHeight="1" x14ac:dyDescent="0.3">
      <c r="A56" s="148" t="s">
        <v>60</v>
      </c>
      <c r="B56" s="156"/>
      <c r="C56" s="156">
        <v>3.0982513218597569</v>
      </c>
      <c r="D56" s="156">
        <v>3.1738252397105122</v>
      </c>
      <c r="E56" s="156">
        <v>10.748363435092092</v>
      </c>
      <c r="F56" s="156">
        <v>2.9779808357702691</v>
      </c>
      <c r="G56" s="156">
        <v>4.1892709706761497</v>
      </c>
      <c r="H56" s="156">
        <v>1.7879724430271406</v>
      </c>
      <c r="I56" s="156">
        <v>4.1398451300089292</v>
      </c>
      <c r="J56" s="156">
        <v>4.4540120629089444</v>
      </c>
      <c r="K56" s="156">
        <v>26.612389043458926</v>
      </c>
      <c r="L56" s="156">
        <v>10.634075242161579</v>
      </c>
      <c r="M56" s="156">
        <v>8.1321715952584555</v>
      </c>
      <c r="N56" s="156">
        <v>5.4140268569498176</v>
      </c>
      <c r="O56" s="156">
        <v>10.552992331980553</v>
      </c>
      <c r="P56" s="156">
        <v>6.6732448545868568</v>
      </c>
      <c r="Q56" s="156">
        <v>4.9980193470161369</v>
      </c>
    </row>
    <row r="57" spans="1:17" ht="12" customHeight="1" x14ac:dyDescent="0.3">
      <c r="A57" s="148" t="s">
        <v>59</v>
      </c>
      <c r="B57" s="156"/>
      <c r="C57" s="156">
        <v>5.5990680694909072</v>
      </c>
      <c r="D57" s="156">
        <v>4.5963231040259149</v>
      </c>
      <c r="E57" s="156">
        <v>7.7722530134278944</v>
      </c>
      <c r="F57" s="156">
        <v>5.3601409867551988</v>
      </c>
      <c r="G57" s="156">
        <v>4.3300023325801362</v>
      </c>
      <c r="H57" s="156">
        <v>1.9843680885839576</v>
      </c>
      <c r="I57" s="156">
        <v>4.7384664474682516</v>
      </c>
      <c r="J57" s="156">
        <v>6.8469657822697805</v>
      </c>
      <c r="K57" s="156">
        <v>13.937229818657739</v>
      </c>
      <c r="L57" s="156">
        <v>8.1736056549183527</v>
      </c>
      <c r="M57" s="156">
        <v>8.3728063151325642</v>
      </c>
      <c r="N57" s="156">
        <v>4.0455885132011673</v>
      </c>
      <c r="O57" s="156">
        <v>5.9856964121385863</v>
      </c>
      <c r="P57" s="156">
        <v>9.8907529234747784</v>
      </c>
      <c r="Q57" s="156">
        <v>5.7642196884771115</v>
      </c>
    </row>
    <row r="58" spans="1:17" ht="12" customHeight="1" x14ac:dyDescent="0.3">
      <c r="A58" s="158" t="s">
        <v>62</v>
      </c>
      <c r="B58" s="157"/>
      <c r="C58" s="157">
        <f t="shared" ref="C58" si="216">SUM(C59:C60)</f>
        <v>74.34323243277845</v>
      </c>
      <c r="D58" s="157">
        <f t="shared" ref="D58" si="217">SUM(D59:D60)</f>
        <v>40.860904519437945</v>
      </c>
      <c r="E58" s="157">
        <f t="shared" ref="E58" si="218">SUM(E59:E60)</f>
        <v>55.229511450896887</v>
      </c>
      <c r="F58" s="157">
        <f t="shared" ref="F58" si="219">SUM(F59:F60)</f>
        <v>62.313917534013328</v>
      </c>
      <c r="G58" s="157">
        <f t="shared" ref="G58" si="220">SUM(G59:G60)</f>
        <v>54.323376424727144</v>
      </c>
      <c r="H58" s="157">
        <f t="shared" ref="H58" si="221">SUM(H59:H60)</f>
        <v>48.268431815039158</v>
      </c>
      <c r="I58" s="157">
        <f t="shared" ref="I58" si="222">SUM(I59:I60)</f>
        <v>33.841552080043748</v>
      </c>
      <c r="J58" s="157">
        <f t="shared" ref="J58" si="223">SUM(J59:J60)</f>
        <v>72.387861722093589</v>
      </c>
      <c r="K58" s="157">
        <f t="shared" ref="K58" si="224">SUM(K59:K60)</f>
        <v>57.92620338852435</v>
      </c>
      <c r="L58" s="157">
        <f t="shared" ref="L58" si="225">SUM(L59:L60)</f>
        <v>57.639481539472854</v>
      </c>
      <c r="M58" s="157">
        <f t="shared" ref="M58" si="226">SUM(M59:M60)</f>
        <v>72.161692697030986</v>
      </c>
      <c r="N58" s="157">
        <f t="shared" ref="N58" si="227">SUM(N59:N60)</f>
        <v>43.807277108789272</v>
      </c>
      <c r="O58" s="157">
        <f t="shared" ref="O58" si="228">SUM(O59:O60)</f>
        <v>66.969264462000083</v>
      </c>
      <c r="P58" s="157">
        <f t="shared" ref="P58" si="229">SUM(P59:P60)</f>
        <v>86.335874122680764</v>
      </c>
      <c r="Q58" s="157">
        <f t="shared" ref="Q58" si="230">SUM(Q59:Q60)</f>
        <v>65.66943789070713</v>
      </c>
    </row>
    <row r="59" spans="1:17" ht="12" customHeight="1" x14ac:dyDescent="0.3">
      <c r="A59" s="23" t="s">
        <v>57</v>
      </c>
      <c r="B59" s="156"/>
      <c r="C59" s="156">
        <v>3.6221087081554503E-3</v>
      </c>
      <c r="D59" s="156">
        <v>1.0750008067290736E-2</v>
      </c>
      <c r="E59" s="156">
        <v>0</v>
      </c>
      <c r="F59" s="156">
        <v>5.1364272130602767E-3</v>
      </c>
      <c r="G59" s="156">
        <v>4.6335084718521404E-3</v>
      </c>
      <c r="H59" s="156">
        <v>0</v>
      </c>
      <c r="I59" s="156">
        <v>1.3110463193912868E-3</v>
      </c>
      <c r="J59" s="156">
        <v>0</v>
      </c>
      <c r="K59" s="156">
        <v>0</v>
      </c>
      <c r="L59" s="156">
        <v>5.0624280473461169E-4</v>
      </c>
      <c r="M59" s="156">
        <v>0</v>
      </c>
      <c r="N59" s="156">
        <v>0</v>
      </c>
      <c r="O59" s="156">
        <v>1.1093652014366789E-3</v>
      </c>
      <c r="P59" s="156">
        <v>6.9586168245925036E-3</v>
      </c>
      <c r="Q59" s="156">
        <v>8.2964316559190916E-3</v>
      </c>
    </row>
    <row r="60" spans="1:17" ht="12" customHeight="1" x14ac:dyDescent="0.3">
      <c r="A60" s="29" t="s">
        <v>140</v>
      </c>
      <c r="B60" s="57"/>
      <c r="C60" s="57">
        <v>74.339610324070293</v>
      </c>
      <c r="D60" s="57">
        <v>40.850154511370654</v>
      </c>
      <c r="E60" s="57">
        <v>55.229511450896887</v>
      </c>
      <c r="F60" s="57">
        <v>62.308781106800268</v>
      </c>
      <c r="G60" s="57">
        <v>54.318742916255289</v>
      </c>
      <c r="H60" s="57">
        <v>48.268431815039158</v>
      </c>
      <c r="I60" s="57">
        <v>33.840241033724354</v>
      </c>
      <c r="J60" s="57">
        <v>72.387861722093589</v>
      </c>
      <c r="K60" s="57">
        <v>57.92620338852435</v>
      </c>
      <c r="L60" s="57">
        <v>57.638975296668121</v>
      </c>
      <c r="M60" s="57">
        <v>72.161692697030986</v>
      </c>
      <c r="N60" s="57">
        <v>43.807277108789272</v>
      </c>
      <c r="O60" s="57">
        <v>66.96815509679864</v>
      </c>
      <c r="P60" s="57">
        <v>86.328915505856173</v>
      </c>
      <c r="Q60" s="57">
        <v>65.661141459051208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68">
        <f t="shared" ref="C62" si="231">SUM(C63,C66,C68,C77)</f>
        <v>2316.8719948177522</v>
      </c>
      <c r="D62" s="168">
        <f t="shared" ref="D62" si="232">SUM(D63,D66,D68,D77)</f>
        <v>2665.9177313557284</v>
      </c>
      <c r="E62" s="168">
        <f t="shared" ref="E62" si="233">SUM(E63,E66,E68,E77)</f>
        <v>2718.309173383946</v>
      </c>
      <c r="F62" s="168">
        <f t="shared" ref="F62" si="234">SUM(F63,F66,F68,F77)</f>
        <v>2776.8108016674514</v>
      </c>
      <c r="G62" s="168">
        <f t="shared" ref="G62" si="235">SUM(G63,G66,G68,G77)</f>
        <v>2449.4601144846574</v>
      </c>
      <c r="H62" s="168">
        <f t="shared" ref="H62" si="236">SUM(H63,H66,H68,H77)</f>
        <v>2324.3008363232461</v>
      </c>
      <c r="I62" s="168">
        <f t="shared" ref="I62" si="237">SUM(I63,I66,I68,I77)</f>
        <v>1727.7967367702352</v>
      </c>
      <c r="J62" s="168">
        <f t="shared" ref="J62" si="238">SUM(J63,J66,J68,J77)</f>
        <v>2829.1747462548897</v>
      </c>
      <c r="K62" s="168">
        <f t="shared" ref="K62" si="239">SUM(K63,K66,K68,K77)</f>
        <v>2452.2638725620736</v>
      </c>
      <c r="L62" s="168">
        <f t="shared" ref="L62" si="240">SUM(L63,L66,L68,L77)</f>
        <v>2493.7878666040724</v>
      </c>
      <c r="M62" s="168">
        <f t="shared" ref="M62" si="241">SUM(M63,M66,M68,M77)</f>
        <v>1741.7734099255774</v>
      </c>
      <c r="N62" s="168">
        <f t="shared" ref="N62" si="242">SUM(N63,N66,N68,N77)</f>
        <v>2955.0979493041318</v>
      </c>
      <c r="O62" s="168">
        <f t="shared" ref="O62" si="243">SUM(O63,O66,O68,O77)</f>
        <v>1742.106269538835</v>
      </c>
      <c r="P62" s="168">
        <f t="shared" ref="P62" si="244">SUM(P63,P66,P68,P77)</f>
        <v>1708.9703269868949</v>
      </c>
      <c r="Q62" s="168">
        <f t="shared" ref="Q62" si="245">SUM(Q63,Q66,Q68,Q77)</f>
        <v>2371.0742203325926</v>
      </c>
    </row>
    <row r="63" spans="1:17" ht="12.9" customHeight="1" x14ac:dyDescent="0.3">
      <c r="A63" s="158" t="s">
        <v>65</v>
      </c>
      <c r="B63" s="157"/>
      <c r="C63" s="157">
        <f t="shared" ref="C63:Q63" si="246">SUM(C64:C65)</f>
        <v>1821.921374547305</v>
      </c>
      <c r="D63" s="157">
        <f t="shared" si="246"/>
        <v>2129.6378823205214</v>
      </c>
      <c r="E63" s="157">
        <f t="shared" si="246"/>
        <v>2125.2709977899326</v>
      </c>
      <c r="F63" s="157">
        <f t="shared" si="246"/>
        <v>2192.0769881965639</v>
      </c>
      <c r="G63" s="157">
        <f t="shared" si="246"/>
        <v>1908.490258458221</v>
      </c>
      <c r="H63" s="157">
        <f t="shared" si="246"/>
        <v>1797.7894360441687</v>
      </c>
      <c r="I63" s="157">
        <f t="shared" si="246"/>
        <v>1330.7876214764246</v>
      </c>
      <c r="J63" s="157">
        <f t="shared" si="246"/>
        <v>2116.9302465641872</v>
      </c>
      <c r="K63" s="157">
        <f t="shared" si="246"/>
        <v>1836.9050045798006</v>
      </c>
      <c r="L63" s="157">
        <f t="shared" si="246"/>
        <v>1914.0272800871865</v>
      </c>
      <c r="M63" s="157">
        <f t="shared" si="246"/>
        <v>1257.746029780016</v>
      </c>
      <c r="N63" s="157">
        <f t="shared" si="246"/>
        <v>2163.3322619923706</v>
      </c>
      <c r="O63" s="157">
        <f t="shared" si="246"/>
        <v>1256.1605800585187</v>
      </c>
      <c r="P63" s="157">
        <f t="shared" si="246"/>
        <v>1150.9995213077011</v>
      </c>
      <c r="Q63" s="157">
        <f t="shared" si="246"/>
        <v>1755.5039102524961</v>
      </c>
    </row>
    <row r="64" spans="1:17" ht="12" customHeight="1" x14ac:dyDescent="0.3">
      <c r="A64" s="23" t="s">
        <v>161</v>
      </c>
      <c r="B64" s="156"/>
      <c r="C64" s="156">
        <v>1778.1503853702332</v>
      </c>
      <c r="D64" s="156">
        <v>2078.6436297965761</v>
      </c>
      <c r="E64" s="156">
        <v>2065.6709248666125</v>
      </c>
      <c r="F64" s="156">
        <v>2132.0634942696774</v>
      </c>
      <c r="G64" s="156">
        <v>1853.8770791303714</v>
      </c>
      <c r="H64" s="156">
        <v>1749.4552659370395</v>
      </c>
      <c r="I64" s="156">
        <v>1290.6949386438068</v>
      </c>
      <c r="J64" s="156">
        <v>2067.9910930614724</v>
      </c>
      <c r="K64" s="156">
        <v>1794.2217348403433</v>
      </c>
      <c r="L64" s="156">
        <v>1872.868952699416</v>
      </c>
      <c r="M64" s="156">
        <v>1224.1984052589808</v>
      </c>
      <c r="N64" s="156">
        <v>2105.1767179581329</v>
      </c>
      <c r="O64" s="156">
        <v>1224.62237828558</v>
      </c>
      <c r="P64" s="156">
        <v>1120.3152896557217</v>
      </c>
      <c r="Q64" s="156">
        <v>1700.3307063561151</v>
      </c>
    </row>
    <row r="65" spans="1:17" ht="12" customHeight="1" x14ac:dyDescent="0.3">
      <c r="A65" s="23" t="s">
        <v>60</v>
      </c>
      <c r="B65" s="156"/>
      <c r="C65" s="156">
        <v>43.770989177071911</v>
      </c>
      <c r="D65" s="156">
        <v>50.994252523945114</v>
      </c>
      <c r="E65" s="156">
        <v>59.600072923320305</v>
      </c>
      <c r="F65" s="156">
        <v>60.01349392688639</v>
      </c>
      <c r="G65" s="156">
        <v>54.613179327849643</v>
      </c>
      <c r="H65" s="156">
        <v>48.334170107129296</v>
      </c>
      <c r="I65" s="156">
        <v>40.092682832617918</v>
      </c>
      <c r="J65" s="156">
        <v>48.939153502714845</v>
      </c>
      <c r="K65" s="156">
        <v>42.683269739457316</v>
      </c>
      <c r="L65" s="156">
        <v>41.15832738777042</v>
      </c>
      <c r="M65" s="156">
        <v>33.547624521035132</v>
      </c>
      <c r="N65" s="156">
        <v>58.1555440342376</v>
      </c>
      <c r="O65" s="156">
        <v>31.538201772938798</v>
      </c>
      <c r="P65" s="156">
        <v>30.684231651979481</v>
      </c>
      <c r="Q65" s="156">
        <v>55.17320389638094</v>
      </c>
    </row>
    <row r="66" spans="1:17" ht="12.9" customHeight="1" x14ac:dyDescent="0.3">
      <c r="A66" s="158" t="s">
        <v>112</v>
      </c>
      <c r="B66" s="157"/>
      <c r="C66" s="157">
        <f t="shared" ref="C66:Q66" si="247">C67</f>
        <v>32.759973994095148</v>
      </c>
      <c r="D66" s="157">
        <f t="shared" si="247"/>
        <v>26.670563520012941</v>
      </c>
      <c r="E66" s="157">
        <f t="shared" si="247"/>
        <v>28.534983829445505</v>
      </c>
      <c r="F66" s="157">
        <f t="shared" si="247"/>
        <v>39.723666248688829</v>
      </c>
      <c r="G66" s="157">
        <f t="shared" si="247"/>
        <v>43.664896077348672</v>
      </c>
      <c r="H66" s="157">
        <f t="shared" si="247"/>
        <v>41.174962753618061</v>
      </c>
      <c r="I66" s="157">
        <f t="shared" si="247"/>
        <v>26.460163432075252</v>
      </c>
      <c r="J66" s="157">
        <f t="shared" si="247"/>
        <v>89.291965843711921</v>
      </c>
      <c r="K66" s="157">
        <f t="shared" si="247"/>
        <v>89.5641459926415</v>
      </c>
      <c r="L66" s="157">
        <f t="shared" si="247"/>
        <v>89.302458163926943</v>
      </c>
      <c r="M66" s="157">
        <f t="shared" si="247"/>
        <v>109.86766136179395</v>
      </c>
      <c r="N66" s="157">
        <f t="shared" si="247"/>
        <v>176.37750272004479</v>
      </c>
      <c r="O66" s="157">
        <f t="shared" si="247"/>
        <v>126.48339213983323</v>
      </c>
      <c r="P66" s="157">
        <f t="shared" si="247"/>
        <v>134.86955475346275</v>
      </c>
      <c r="Q66" s="157">
        <f t="shared" si="247"/>
        <v>88.935031051180673</v>
      </c>
    </row>
    <row r="67" spans="1:17" ht="12" customHeight="1" x14ac:dyDescent="0.3">
      <c r="A67" s="23" t="s">
        <v>60</v>
      </c>
      <c r="B67" s="156"/>
      <c r="C67" s="156">
        <v>32.759973994095148</v>
      </c>
      <c r="D67" s="156">
        <v>26.670563520012941</v>
      </c>
      <c r="E67" s="156">
        <v>28.534983829445505</v>
      </c>
      <c r="F67" s="156">
        <v>39.723666248688829</v>
      </c>
      <c r="G67" s="156">
        <v>43.664896077348672</v>
      </c>
      <c r="H67" s="156">
        <v>41.174962753618061</v>
      </c>
      <c r="I67" s="156">
        <v>26.460163432075252</v>
      </c>
      <c r="J67" s="156">
        <v>89.291965843711921</v>
      </c>
      <c r="K67" s="156">
        <v>89.5641459926415</v>
      </c>
      <c r="L67" s="156">
        <v>89.302458163926943</v>
      </c>
      <c r="M67" s="156">
        <v>109.86766136179395</v>
      </c>
      <c r="N67" s="156">
        <v>176.37750272004479</v>
      </c>
      <c r="O67" s="156">
        <v>126.48339213983323</v>
      </c>
      <c r="P67" s="156">
        <v>134.86955475346275</v>
      </c>
      <c r="Q67" s="156">
        <v>88.935031051180673</v>
      </c>
    </row>
    <row r="68" spans="1:17" ht="12" customHeight="1" x14ac:dyDescent="0.3">
      <c r="A68" s="158" t="s">
        <v>63</v>
      </c>
      <c r="B68" s="157"/>
      <c r="C68" s="157">
        <f t="shared" ref="C68" si="248">SUM(C69:C70,C73:C74)</f>
        <v>334.9735592725736</v>
      </c>
      <c r="D68" s="157">
        <f t="shared" ref="D68" si="249">SUM(D69:D70,D73:D74)</f>
        <v>368.20837396945427</v>
      </c>
      <c r="E68" s="157">
        <f t="shared" ref="E68" si="250">SUM(E69:E70,E73:E74)</f>
        <v>405.61855746482138</v>
      </c>
      <c r="F68" s="157">
        <f t="shared" ref="F68" si="251">SUM(F69:F70,F73:F74)</f>
        <v>387.69323412454946</v>
      </c>
      <c r="G68" s="157">
        <f t="shared" ref="G68" si="252">SUM(G69:G70,G73:G74)</f>
        <v>363.19778694052093</v>
      </c>
      <c r="H68" s="157">
        <f t="shared" ref="H68" si="253">SUM(H69:H70,H73:H74)</f>
        <v>339.45171869325594</v>
      </c>
      <c r="I68" s="157">
        <f t="shared" ref="I68" si="254">SUM(I69:I70,I73:I74)</f>
        <v>263.53710159169373</v>
      </c>
      <c r="J68" s="157">
        <f t="shared" ref="J68" si="255">SUM(J69:J70,J73:J74)</f>
        <v>437.14247961688164</v>
      </c>
      <c r="K68" s="157">
        <f t="shared" ref="K68" si="256">SUM(K69:K70,K73:K74)</f>
        <v>369.50573399174323</v>
      </c>
      <c r="L68" s="157">
        <f t="shared" ref="L68" si="257">SUM(L69:L70,L73:L74)</f>
        <v>352.04462953235713</v>
      </c>
      <c r="M68" s="157">
        <f t="shared" ref="M68" si="258">SUM(M69:M70,M73:M74)</f>
        <v>269.0488763931815</v>
      </c>
      <c r="N68" s="157">
        <f t="shared" ref="N68" si="259">SUM(N69:N70,N73:N74)</f>
        <v>436.86235795855293</v>
      </c>
      <c r="O68" s="157">
        <f t="shared" ref="O68" si="260">SUM(O69:O70,O73:O74)</f>
        <v>261.17346873837931</v>
      </c>
      <c r="P68" s="157">
        <f t="shared" ref="P68" si="261">SUM(P69:P70,P73:P74)</f>
        <v>298.39006932006987</v>
      </c>
      <c r="Q68" s="157">
        <f t="shared" ref="Q68" si="262">SUM(Q69:Q70,Q73:Q74)</f>
        <v>366.37735687178952</v>
      </c>
    </row>
    <row r="69" spans="1:17" ht="12" customHeight="1" x14ac:dyDescent="0.3">
      <c r="A69" s="167" t="s">
        <v>160</v>
      </c>
      <c r="B69" s="132"/>
      <c r="C69" s="132">
        <v>184.78286609545879</v>
      </c>
      <c r="D69" s="132">
        <v>235.00680073684416</v>
      </c>
      <c r="E69" s="132">
        <v>202.72348377967583</v>
      </c>
      <c r="F69" s="132">
        <v>249.23156393327272</v>
      </c>
      <c r="G69" s="132">
        <v>162.2634610516715</v>
      </c>
      <c r="H69" s="132">
        <v>177.67724252458831</v>
      </c>
      <c r="I69" s="132">
        <v>111.35108992433692</v>
      </c>
      <c r="J69" s="132">
        <v>156.72482385484452</v>
      </c>
      <c r="K69" s="132">
        <v>194.21840040782581</v>
      </c>
      <c r="L69" s="132">
        <v>185.77274424746793</v>
      </c>
      <c r="M69" s="132">
        <v>145.06816511987236</v>
      </c>
      <c r="N69" s="132">
        <v>237.76180230233234</v>
      </c>
      <c r="O69" s="132">
        <v>135.66677065991047</v>
      </c>
      <c r="P69" s="132">
        <v>155.88290863373794</v>
      </c>
      <c r="Q69" s="132">
        <v>175.88228900754748</v>
      </c>
    </row>
    <row r="70" spans="1:17" ht="12" customHeight="1" x14ac:dyDescent="0.3">
      <c r="A70" s="167" t="s">
        <v>159</v>
      </c>
      <c r="B70" s="132"/>
      <c r="C70" s="132">
        <f t="shared" ref="C70" si="263">SUM(C71:C72)</f>
        <v>53.727444547676477</v>
      </c>
      <c r="D70" s="132">
        <f t="shared" ref="D70" si="264">SUM(D71:D72)</f>
        <v>61.739039364724349</v>
      </c>
      <c r="E70" s="132">
        <f t="shared" ref="E70" si="265">SUM(E71:E72)</f>
        <v>78.786886654627793</v>
      </c>
      <c r="F70" s="132">
        <f t="shared" ref="F70" si="266">SUM(F71:F72)</f>
        <v>36.857481987696694</v>
      </c>
      <c r="G70" s="132">
        <f t="shared" ref="G70" si="267">SUM(G71:G72)</f>
        <v>69.804705767963455</v>
      </c>
      <c r="H70" s="132">
        <f t="shared" ref="H70" si="268">SUM(H71:H72)</f>
        <v>83.522202493467958</v>
      </c>
      <c r="I70" s="132">
        <f t="shared" ref="I70" si="269">SUM(I71:I72)</f>
        <v>115.76945043910655</v>
      </c>
      <c r="J70" s="132">
        <f t="shared" ref="J70" si="270">SUM(J71:J72)</f>
        <v>65.012786020069839</v>
      </c>
      <c r="K70" s="132">
        <f t="shared" ref="K70" si="271">SUM(K71:K72)</f>
        <v>127.93418523168748</v>
      </c>
      <c r="L70" s="132">
        <f t="shared" ref="L70" si="272">SUM(L71:L72)</f>
        <v>140.02513042138997</v>
      </c>
      <c r="M70" s="132">
        <f t="shared" ref="M70" si="273">SUM(M71:M72)</f>
        <v>74.219120873586363</v>
      </c>
      <c r="N70" s="132">
        <f t="shared" ref="N70" si="274">SUM(N71:N72)</f>
        <v>107.70150923348099</v>
      </c>
      <c r="O70" s="132">
        <f t="shared" ref="O70" si="275">SUM(O71:O72)</f>
        <v>48.179010013511629</v>
      </c>
      <c r="P70" s="132">
        <f t="shared" ref="P70" si="276">SUM(P71:P72)</f>
        <v>51.485436252854448</v>
      </c>
      <c r="Q70" s="132">
        <f t="shared" ref="Q70" si="277">SUM(Q71:Q72)</f>
        <v>142.70631027841344</v>
      </c>
    </row>
    <row r="71" spans="1:17" ht="12" customHeight="1" x14ac:dyDescent="0.3">
      <c r="A71" s="166" t="s">
        <v>109</v>
      </c>
      <c r="B71" s="165"/>
      <c r="C71" s="165">
        <v>36.44314036394514</v>
      </c>
      <c r="D71" s="165">
        <v>42.184439803548145</v>
      </c>
      <c r="E71" s="165">
        <v>53.870980372531456</v>
      </c>
      <c r="F71" s="165">
        <v>24.231130401037507</v>
      </c>
      <c r="G71" s="165">
        <v>46.165821992895708</v>
      </c>
      <c r="H71" s="165">
        <v>52.890050378896973</v>
      </c>
      <c r="I71" s="165">
        <v>72.982129205946336</v>
      </c>
      <c r="J71" s="165">
        <v>36.50475308612301</v>
      </c>
      <c r="K71" s="165">
        <v>79.187999003948505</v>
      </c>
      <c r="L71" s="165">
        <v>78.780114139780778</v>
      </c>
      <c r="M71" s="165">
        <v>48.370882266387348</v>
      </c>
      <c r="N71" s="165">
        <v>68.016743450181806</v>
      </c>
      <c r="O71" s="165">
        <v>28.49551940188773</v>
      </c>
      <c r="P71" s="165">
        <v>28.943320410297744</v>
      </c>
      <c r="Q71" s="165">
        <v>94.814164275819977</v>
      </c>
    </row>
    <row r="72" spans="1:17" ht="12" customHeight="1" x14ac:dyDescent="0.3">
      <c r="A72" s="147" t="s">
        <v>59</v>
      </c>
      <c r="B72" s="164"/>
      <c r="C72" s="164">
        <v>17.284304183731336</v>
      </c>
      <c r="D72" s="164">
        <v>19.5545995611762</v>
      </c>
      <c r="E72" s="164">
        <v>24.915906282096341</v>
      </c>
      <c r="F72" s="164">
        <v>12.626351586659185</v>
      </c>
      <c r="G72" s="164">
        <v>23.638883775067747</v>
      </c>
      <c r="H72" s="164">
        <v>30.632152114570989</v>
      </c>
      <c r="I72" s="164">
        <v>42.787321233160206</v>
      </c>
      <c r="J72" s="164">
        <v>28.508032933946826</v>
      </c>
      <c r="K72" s="164">
        <v>48.746186227738974</v>
      </c>
      <c r="L72" s="164">
        <v>61.245016281609189</v>
      </c>
      <c r="M72" s="164">
        <v>25.848238607199011</v>
      </c>
      <c r="N72" s="164">
        <v>39.684765783299184</v>
      </c>
      <c r="O72" s="164">
        <v>19.683490611623895</v>
      </c>
      <c r="P72" s="164">
        <v>22.542115842556704</v>
      </c>
      <c r="Q72" s="164">
        <v>47.892146002593456</v>
      </c>
    </row>
    <row r="73" spans="1:17" ht="12" customHeight="1" x14ac:dyDescent="0.3">
      <c r="A73" s="163" t="s">
        <v>142</v>
      </c>
      <c r="B73" s="162"/>
      <c r="C73" s="162">
        <v>86.977370205785931</v>
      </c>
      <c r="D73" s="162">
        <v>61.742518385981008</v>
      </c>
      <c r="E73" s="162">
        <v>117.80073913815036</v>
      </c>
      <c r="F73" s="162">
        <v>79.370436097901234</v>
      </c>
      <c r="G73" s="162">
        <v>116.43535178740892</v>
      </c>
      <c r="H73" s="162">
        <v>63.139433844038436</v>
      </c>
      <c r="I73" s="162">
        <v>31.769994543229085</v>
      </c>
      <c r="J73" s="162">
        <v>148.39370121156222</v>
      </c>
      <c r="K73" s="162">
        <v>40.397883965903517</v>
      </c>
      <c r="L73" s="162">
        <v>24.20264815954669</v>
      </c>
      <c r="M73" s="162">
        <v>43.987625405543959</v>
      </c>
      <c r="N73" s="162">
        <v>66.07831783827956</v>
      </c>
      <c r="O73" s="162">
        <v>72.751290982650701</v>
      </c>
      <c r="P73" s="162">
        <v>58.238588784313656</v>
      </c>
      <c r="Q73" s="162">
        <v>41.755490999098612</v>
      </c>
    </row>
    <row r="74" spans="1:17" ht="12" customHeight="1" x14ac:dyDescent="0.3">
      <c r="A74" s="161" t="s">
        <v>141</v>
      </c>
      <c r="B74" s="160"/>
      <c r="C74" s="160">
        <f t="shared" ref="C74" si="278">SUM(C75:C76)</f>
        <v>9.4858784236523981</v>
      </c>
      <c r="D74" s="160">
        <f t="shared" ref="D74" si="279">SUM(D75:D76)</f>
        <v>9.7200154819048201</v>
      </c>
      <c r="E74" s="160">
        <f t="shared" ref="E74" si="280">SUM(E75:E76)</f>
        <v>6.307447892367346</v>
      </c>
      <c r="F74" s="160">
        <f t="shared" ref="F74" si="281">SUM(F75:F76)</f>
        <v>22.23375210567885</v>
      </c>
      <c r="G74" s="160">
        <f t="shared" ref="G74" si="282">SUM(G75:G76)</f>
        <v>14.694268333477066</v>
      </c>
      <c r="H74" s="160">
        <f t="shared" ref="H74" si="283">SUM(H75:H76)</f>
        <v>15.112839831161232</v>
      </c>
      <c r="I74" s="160">
        <f t="shared" ref="I74" si="284">SUM(I75:I76)</f>
        <v>4.6465666850211926</v>
      </c>
      <c r="J74" s="160">
        <f t="shared" ref="J74" si="285">SUM(J75:J76)</f>
        <v>67.011168530405087</v>
      </c>
      <c r="K74" s="160">
        <f t="shared" ref="K74" si="286">SUM(K75:K76)</f>
        <v>6.955264386326423</v>
      </c>
      <c r="L74" s="160">
        <f t="shared" ref="L74" si="287">SUM(L75:L76)</f>
        <v>2.0441067039525191</v>
      </c>
      <c r="M74" s="160">
        <f t="shared" ref="M74" si="288">SUM(M75:M76)</f>
        <v>5.7739649941788036</v>
      </c>
      <c r="N74" s="160">
        <f t="shared" ref="N74" si="289">SUM(N75:N76)</f>
        <v>25.32072858446006</v>
      </c>
      <c r="O74" s="160">
        <f t="shared" ref="O74" si="290">SUM(O75:O76)</f>
        <v>4.5763970823065057</v>
      </c>
      <c r="P74" s="160">
        <f t="shared" ref="P74" si="291">SUM(P75:P76)</f>
        <v>32.783135649163825</v>
      </c>
      <c r="Q74" s="160">
        <f t="shared" ref="Q74" si="292">SUM(Q75:Q76)</f>
        <v>6.0332665867299449</v>
      </c>
    </row>
    <row r="75" spans="1:17" ht="12" customHeight="1" x14ac:dyDescent="0.3">
      <c r="A75" s="148" t="s">
        <v>60</v>
      </c>
      <c r="B75" s="156"/>
      <c r="C75" s="156">
        <v>6.627257891794831</v>
      </c>
      <c r="D75" s="156">
        <v>6.9395261282999074</v>
      </c>
      <c r="E75" s="156">
        <v>4.024538779839351</v>
      </c>
      <c r="F75" s="156">
        <v>15.195361030608973</v>
      </c>
      <c r="G75" s="156">
        <v>10.036273542228827</v>
      </c>
      <c r="H75" s="156">
        <v>10.248621897422424</v>
      </c>
      <c r="I75" s="156">
        <v>2.6472868141916139</v>
      </c>
      <c r="J75" s="156">
        <v>46.104235858962149</v>
      </c>
      <c r="K75" s="156">
        <v>3.3876274708013239</v>
      </c>
      <c r="L75" s="156">
        <v>1.42114217729905</v>
      </c>
      <c r="M75" s="156">
        <v>3.959345628365567</v>
      </c>
      <c r="N75" s="156">
        <v>15.122707950399754</v>
      </c>
      <c r="O75" s="156">
        <v>2.9498607147295015</v>
      </c>
      <c r="P75" s="156">
        <v>23.118059688453481</v>
      </c>
      <c r="Q75" s="156">
        <v>4.2224975809231298</v>
      </c>
    </row>
    <row r="76" spans="1:17" ht="12" customHeight="1" x14ac:dyDescent="0.3">
      <c r="A76" s="148" t="s">
        <v>59</v>
      </c>
      <c r="B76" s="156"/>
      <c r="C76" s="156">
        <v>2.8586205318575661</v>
      </c>
      <c r="D76" s="156">
        <v>2.7804893536049122</v>
      </c>
      <c r="E76" s="156">
        <v>2.2829091125279954</v>
      </c>
      <c r="F76" s="156">
        <v>7.0383910750698755</v>
      </c>
      <c r="G76" s="156">
        <v>4.657994791248238</v>
      </c>
      <c r="H76" s="156">
        <v>4.8642179337388081</v>
      </c>
      <c r="I76" s="156">
        <v>1.9992798708295789</v>
      </c>
      <c r="J76" s="156">
        <v>20.906932671442934</v>
      </c>
      <c r="K76" s="156">
        <v>3.5676369155250987</v>
      </c>
      <c r="L76" s="156">
        <v>0.62296452665346902</v>
      </c>
      <c r="M76" s="156">
        <v>1.8146193658132366</v>
      </c>
      <c r="N76" s="156">
        <v>10.198020634060306</v>
      </c>
      <c r="O76" s="156">
        <v>1.6265363675770044</v>
      </c>
      <c r="P76" s="156">
        <v>9.6650759607103449</v>
      </c>
      <c r="Q76" s="156">
        <v>1.8107690058068153</v>
      </c>
    </row>
    <row r="77" spans="1:17" ht="12" customHeight="1" x14ac:dyDescent="0.3">
      <c r="A77" s="158" t="s">
        <v>62</v>
      </c>
      <c r="B77" s="157"/>
      <c r="C77" s="157">
        <f t="shared" ref="C77" si="293">SUM(C78:C79)</f>
        <v>127.21708700377843</v>
      </c>
      <c r="D77" s="157">
        <f t="shared" ref="D77" si="294">SUM(D78:D79)</f>
        <v>141.40091154573994</v>
      </c>
      <c r="E77" s="157">
        <f t="shared" ref="E77" si="295">SUM(E78:E79)</f>
        <v>158.88463429974624</v>
      </c>
      <c r="F77" s="157">
        <f t="shared" ref="F77" si="296">SUM(F78:F79)</f>
        <v>157.31691309764923</v>
      </c>
      <c r="G77" s="157">
        <f t="shared" ref="G77" si="297">SUM(G78:G79)</f>
        <v>134.10717300856672</v>
      </c>
      <c r="H77" s="157">
        <f t="shared" ref="H77" si="298">SUM(H78:H79)</f>
        <v>145.8847188322033</v>
      </c>
      <c r="I77" s="157">
        <f t="shared" ref="I77" si="299">SUM(I78:I79)</f>
        <v>107.01185027004161</v>
      </c>
      <c r="J77" s="157">
        <f t="shared" ref="J77" si="300">SUM(J78:J79)</f>
        <v>185.81005423010888</v>
      </c>
      <c r="K77" s="157">
        <f t="shared" ref="K77" si="301">SUM(K78:K79)</f>
        <v>156.2889879978884</v>
      </c>
      <c r="L77" s="157">
        <f t="shared" ref="L77" si="302">SUM(L78:L79)</f>
        <v>138.41349882060189</v>
      </c>
      <c r="M77" s="157">
        <f t="shared" ref="M77" si="303">SUM(M78:M79)</f>
        <v>105.11084239058589</v>
      </c>
      <c r="N77" s="157">
        <f t="shared" ref="N77" si="304">SUM(N78:N79)</f>
        <v>178.52582663316338</v>
      </c>
      <c r="O77" s="157">
        <f t="shared" ref="O77" si="305">SUM(O78:O79)</f>
        <v>98.288828602103735</v>
      </c>
      <c r="P77" s="157">
        <f t="shared" ref="P77" si="306">SUM(P78:P79)</f>
        <v>124.71118160566112</v>
      </c>
      <c r="Q77" s="157">
        <f t="shared" ref="Q77" si="307">SUM(Q78:Q79)</f>
        <v>160.25792215712633</v>
      </c>
    </row>
    <row r="78" spans="1:17" ht="12" customHeight="1" x14ac:dyDescent="0.3">
      <c r="A78" s="23" t="s">
        <v>109</v>
      </c>
      <c r="B78" s="156"/>
      <c r="C78" s="156">
        <v>95.406098455872183</v>
      </c>
      <c r="D78" s="156">
        <v>114.37714121725499</v>
      </c>
      <c r="E78" s="156">
        <v>122.89185203472046</v>
      </c>
      <c r="F78" s="156">
        <v>125.32302180615731</v>
      </c>
      <c r="G78" s="156">
        <v>112.48232109587516</v>
      </c>
      <c r="H78" s="156">
        <v>115.85926386360481</v>
      </c>
      <c r="I78" s="156">
        <v>86.045529708754074</v>
      </c>
      <c r="J78" s="156">
        <v>134.28921736501363</v>
      </c>
      <c r="K78" s="156">
        <v>140.66173088824624</v>
      </c>
      <c r="L78" s="156">
        <v>132.91317895868983</v>
      </c>
      <c r="M78" s="156">
        <v>101.60176193968451</v>
      </c>
      <c r="N78" s="156">
        <v>160.98851299526498</v>
      </c>
      <c r="O78" s="156">
        <v>90.32308427532972</v>
      </c>
      <c r="P78" s="156">
        <v>91.505595833709251</v>
      </c>
      <c r="Q78" s="156">
        <v>111.15060768771932</v>
      </c>
    </row>
    <row r="79" spans="1:17" ht="12" customHeight="1" x14ac:dyDescent="0.3">
      <c r="A79" s="29" t="s">
        <v>140</v>
      </c>
      <c r="B79" s="57"/>
      <c r="C79" s="57">
        <v>31.810988547906248</v>
      </c>
      <c r="D79" s="57">
        <v>27.023770328484957</v>
      </c>
      <c r="E79" s="57">
        <v>35.992782265025788</v>
      </c>
      <c r="F79" s="57">
        <v>31.993891291491909</v>
      </c>
      <c r="G79" s="57">
        <v>21.624851912691543</v>
      </c>
      <c r="H79" s="57">
        <v>30.025454968598506</v>
      </c>
      <c r="I79" s="57">
        <v>20.966320561287525</v>
      </c>
      <c r="J79" s="57">
        <v>51.520836865095241</v>
      </c>
      <c r="K79" s="57">
        <v>15.627257109642171</v>
      </c>
      <c r="L79" s="57">
        <v>5.5003198619120575</v>
      </c>
      <c r="M79" s="57">
        <v>3.509080450901374</v>
      </c>
      <c r="N79" s="57">
        <v>17.537313637898389</v>
      </c>
      <c r="O79" s="57">
        <v>7.9657443267740078</v>
      </c>
      <c r="P79" s="57">
        <v>33.205585771951867</v>
      </c>
      <c r="Q79" s="57">
        <v>49.107314469407008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68">
        <f t="shared" ref="C81" si="308">SUM(C82,C85,C87,C100)</f>
        <v>361.37376860119235</v>
      </c>
      <c r="D81" s="168">
        <f t="shared" ref="D81" si="309">SUM(D82,D85,D87,D100)</f>
        <v>798.59340766800244</v>
      </c>
      <c r="E81" s="168">
        <f t="shared" ref="E81" si="310">SUM(E82,E85,E87,E100)</f>
        <v>826.8495434621251</v>
      </c>
      <c r="F81" s="168">
        <f t="shared" ref="F81" si="311">SUM(F82,F85,F87,F100)</f>
        <v>754.74359826744058</v>
      </c>
      <c r="G81" s="168">
        <f t="shared" ref="G81" si="312">SUM(G82,G85,G87,G100)</f>
        <v>982.27641924173429</v>
      </c>
      <c r="H81" s="168">
        <f t="shared" ref="H81" si="313">SUM(H82,H85,H87,H100)</f>
        <v>1133.9042217764861</v>
      </c>
      <c r="I81" s="168">
        <f t="shared" ref="I81" si="314">SUM(I82,I85,I87,I100)</f>
        <v>1649.5436504615989</v>
      </c>
      <c r="J81" s="168">
        <f t="shared" ref="J81" si="315">SUM(J82,J85,J87,J100)</f>
        <v>1010.5395645547284</v>
      </c>
      <c r="K81" s="168">
        <f t="shared" ref="K81" si="316">SUM(K82,K85,K87,K100)</f>
        <v>1026.4630590629595</v>
      </c>
      <c r="L81" s="168">
        <f t="shared" ref="L81" si="317">SUM(L82,L85,L87,L100)</f>
        <v>1152.0701801920504</v>
      </c>
      <c r="M81" s="168">
        <f t="shared" ref="M81" si="318">SUM(M82,M85,M87,M100)</f>
        <v>1123.0191025768459</v>
      </c>
      <c r="N81" s="168">
        <f t="shared" ref="N81" si="319">SUM(N82,N85,N87,N100)</f>
        <v>1044.2975408018599</v>
      </c>
      <c r="O81" s="168">
        <f t="shared" ref="O81" si="320">SUM(O82,O85,O87,O100)</f>
        <v>1116.0635647369863</v>
      </c>
      <c r="P81" s="168">
        <f t="shared" ref="P81" si="321">SUM(P82,P85,P87,P100)</f>
        <v>1110.1482543372395</v>
      </c>
      <c r="Q81" s="168">
        <f t="shared" ref="Q81" si="322">SUM(Q82,Q85,Q87,Q100)</f>
        <v>850.72784651374968</v>
      </c>
    </row>
    <row r="82" spans="1:17" ht="12.9" customHeight="1" x14ac:dyDescent="0.3">
      <c r="A82" s="158" t="s">
        <v>65</v>
      </c>
      <c r="B82" s="157"/>
      <c r="C82" s="157">
        <f t="shared" ref="C82:Q82" si="323">SUM(C83:C84)</f>
        <v>275.5441509265122</v>
      </c>
      <c r="D82" s="157">
        <f t="shared" si="323"/>
        <v>577.3086575643398</v>
      </c>
      <c r="E82" s="157">
        <f t="shared" si="323"/>
        <v>638.15865766586671</v>
      </c>
      <c r="F82" s="157">
        <f t="shared" si="323"/>
        <v>566.74060480029505</v>
      </c>
      <c r="G82" s="157">
        <f t="shared" si="323"/>
        <v>719.35378338141072</v>
      </c>
      <c r="H82" s="157">
        <f t="shared" si="323"/>
        <v>813.93583528248882</v>
      </c>
      <c r="I82" s="157">
        <f t="shared" si="323"/>
        <v>1197.6824396488091</v>
      </c>
      <c r="J82" s="157">
        <f t="shared" si="323"/>
        <v>736.04527889727683</v>
      </c>
      <c r="K82" s="157">
        <f t="shared" si="323"/>
        <v>745.57030771802249</v>
      </c>
      <c r="L82" s="157">
        <f t="shared" si="323"/>
        <v>877.70902220112373</v>
      </c>
      <c r="M82" s="157">
        <f t="shared" si="323"/>
        <v>819.20235912848705</v>
      </c>
      <c r="N82" s="157">
        <f t="shared" si="323"/>
        <v>737.30760137458572</v>
      </c>
      <c r="O82" s="157">
        <f t="shared" si="323"/>
        <v>770.00872371106777</v>
      </c>
      <c r="P82" s="157">
        <f t="shared" si="323"/>
        <v>720.64357332208499</v>
      </c>
      <c r="Q82" s="157">
        <f t="shared" si="323"/>
        <v>588.99916317265536</v>
      </c>
    </row>
    <row r="83" spans="1:17" ht="12" customHeight="1" x14ac:dyDescent="0.3">
      <c r="A83" s="23" t="s">
        <v>157</v>
      </c>
      <c r="B83" s="156"/>
      <c r="C83" s="156">
        <v>273.17467366009134</v>
      </c>
      <c r="D83" s="156">
        <v>571.56632529911269</v>
      </c>
      <c r="E83" s="156">
        <v>630.93839915685783</v>
      </c>
      <c r="F83" s="156">
        <v>561.14460145595081</v>
      </c>
      <c r="G83" s="156">
        <v>710.23042919568388</v>
      </c>
      <c r="H83" s="156">
        <v>804.03661937851678</v>
      </c>
      <c r="I83" s="156">
        <v>1183.8279430675552</v>
      </c>
      <c r="J83" s="156">
        <v>727.93283189664794</v>
      </c>
      <c r="K83" s="156">
        <v>737.96728024152605</v>
      </c>
      <c r="L83" s="156">
        <v>866.94361083023875</v>
      </c>
      <c r="M83" s="156">
        <v>809.88961067934372</v>
      </c>
      <c r="N83" s="156">
        <v>727.71859423548676</v>
      </c>
      <c r="O83" s="156">
        <v>759.83489587810413</v>
      </c>
      <c r="P83" s="156">
        <v>712.13599447701779</v>
      </c>
      <c r="Q83" s="156">
        <v>580.85758270238807</v>
      </c>
    </row>
    <row r="84" spans="1:17" ht="12" customHeight="1" x14ac:dyDescent="0.3">
      <c r="A84" s="23" t="s">
        <v>60</v>
      </c>
      <c r="B84" s="156"/>
      <c r="C84" s="156">
        <v>2.3694772664208466</v>
      </c>
      <c r="D84" s="156">
        <v>5.7423322652270539</v>
      </c>
      <c r="E84" s="156">
        <v>7.2202585090089393</v>
      </c>
      <c r="F84" s="156">
        <v>5.5960033443442008</v>
      </c>
      <c r="G84" s="156">
        <v>9.123354185726857</v>
      </c>
      <c r="H84" s="156">
        <v>9.8992159039720953</v>
      </c>
      <c r="I84" s="156">
        <v>13.854496581253995</v>
      </c>
      <c r="J84" s="156">
        <v>8.1124470006288742</v>
      </c>
      <c r="K84" s="156">
        <v>7.603027476496389</v>
      </c>
      <c r="L84" s="156">
        <v>10.765411370884991</v>
      </c>
      <c r="M84" s="156">
        <v>9.3127484491433794</v>
      </c>
      <c r="N84" s="156">
        <v>9.5890071390989675</v>
      </c>
      <c r="O84" s="156">
        <v>10.173827832963687</v>
      </c>
      <c r="P84" s="156">
        <v>8.5075788450671901</v>
      </c>
      <c r="Q84" s="156">
        <v>8.1415804702672414</v>
      </c>
    </row>
    <row r="85" spans="1:17" ht="12.9" customHeight="1" x14ac:dyDescent="0.3">
      <c r="A85" s="158" t="s">
        <v>112</v>
      </c>
      <c r="B85" s="157"/>
      <c r="C85" s="157">
        <f t="shared" ref="C85:Q85" si="324">C86</f>
        <v>5.7916066741798886</v>
      </c>
      <c r="D85" s="157">
        <f t="shared" si="324"/>
        <v>21.543664918114384</v>
      </c>
      <c r="E85" s="157">
        <f t="shared" si="324"/>
        <v>12.36183469987256</v>
      </c>
      <c r="F85" s="157">
        <f t="shared" si="324"/>
        <v>17.321772717142412</v>
      </c>
      <c r="G85" s="157">
        <f t="shared" si="324"/>
        <v>24.448728013331507</v>
      </c>
      <c r="H85" s="157">
        <f t="shared" si="324"/>
        <v>33.994973975974879</v>
      </c>
      <c r="I85" s="157">
        <f t="shared" si="324"/>
        <v>45.319553909578161</v>
      </c>
      <c r="J85" s="157">
        <f t="shared" si="324"/>
        <v>30.398449246804621</v>
      </c>
      <c r="K85" s="157">
        <f t="shared" si="324"/>
        <v>35.715716074751839</v>
      </c>
      <c r="L85" s="157">
        <f t="shared" si="324"/>
        <v>26.14823750037699</v>
      </c>
      <c r="M85" s="157">
        <f t="shared" si="324"/>
        <v>18.12140480540268</v>
      </c>
      <c r="N85" s="157">
        <f t="shared" si="324"/>
        <v>37.330825562076392</v>
      </c>
      <c r="O85" s="157">
        <f t="shared" si="324"/>
        <v>54.80490507192949</v>
      </c>
      <c r="P85" s="157">
        <f t="shared" si="324"/>
        <v>101.39625374582909</v>
      </c>
      <c r="Q85" s="157">
        <f t="shared" si="324"/>
        <v>42.610591451144067</v>
      </c>
    </row>
    <row r="86" spans="1:17" ht="12" customHeight="1" x14ac:dyDescent="0.3">
      <c r="A86" s="23" t="s">
        <v>60</v>
      </c>
      <c r="B86" s="156"/>
      <c r="C86" s="156">
        <v>5.7916066741798886</v>
      </c>
      <c r="D86" s="156">
        <v>21.543664918114384</v>
      </c>
      <c r="E86" s="156">
        <v>12.36183469987256</v>
      </c>
      <c r="F86" s="156">
        <v>17.321772717142412</v>
      </c>
      <c r="G86" s="156">
        <v>24.448728013331507</v>
      </c>
      <c r="H86" s="156">
        <v>33.994973975974879</v>
      </c>
      <c r="I86" s="156">
        <v>45.319553909578161</v>
      </c>
      <c r="J86" s="156">
        <v>30.398449246804621</v>
      </c>
      <c r="K86" s="156">
        <v>35.715716074751839</v>
      </c>
      <c r="L86" s="156">
        <v>26.14823750037699</v>
      </c>
      <c r="M86" s="156">
        <v>18.12140480540268</v>
      </c>
      <c r="N86" s="156">
        <v>37.330825562076392</v>
      </c>
      <c r="O86" s="156">
        <v>54.80490507192949</v>
      </c>
      <c r="P86" s="156">
        <v>101.39625374582909</v>
      </c>
      <c r="Q86" s="156">
        <v>42.610591451144067</v>
      </c>
    </row>
    <row r="87" spans="1:17" ht="12" customHeight="1" x14ac:dyDescent="0.3">
      <c r="A87" s="158" t="s">
        <v>63</v>
      </c>
      <c r="B87" s="157"/>
      <c r="C87" s="157">
        <f t="shared" ref="C87" si="325">SUM(C88:C89,C92:C93,C96:C97)</f>
        <v>50.537206216999266</v>
      </c>
      <c r="D87" s="157">
        <f t="shared" ref="D87" si="326">SUM(D88:D89,D92:D93,D96:D97)</f>
        <v>130.31290107648098</v>
      </c>
      <c r="E87" s="157">
        <f t="shared" ref="E87" si="327">SUM(E88:E89,E92:E93,E96:E97)</f>
        <v>112.96620204409962</v>
      </c>
      <c r="F87" s="157">
        <f t="shared" ref="F87" si="328">SUM(F88:F89,F92:F93,F96:F97)</f>
        <v>107.40106971414941</v>
      </c>
      <c r="G87" s="157">
        <f t="shared" ref="G87" si="329">SUM(G88:G89,G92:G93,G96:G97)</f>
        <v>156.32393053767461</v>
      </c>
      <c r="H87" s="157">
        <f t="shared" ref="H87" si="330">SUM(H88:H89,H92:H93,H96:H97)</f>
        <v>181.52792466806872</v>
      </c>
      <c r="I87" s="157">
        <f t="shared" ref="I87" si="331">SUM(I88:I89,I92:I93,I96:I97)</f>
        <v>267.88907588807018</v>
      </c>
      <c r="J87" s="157">
        <f t="shared" ref="J87" si="332">SUM(J88:J89,J92:J93,J96:J97)</f>
        <v>159.23559326812503</v>
      </c>
      <c r="K87" s="157">
        <f t="shared" ref="K87" si="333">SUM(K88:K89,K92:K93,K96:K97)</f>
        <v>160.0916376898841</v>
      </c>
      <c r="L87" s="157">
        <f t="shared" ref="L87" si="334">SUM(L88:L89,L92:L93,L96:L97)</f>
        <v>161.71505657024585</v>
      </c>
      <c r="M87" s="157">
        <f t="shared" ref="M87" si="335">SUM(M88:M89,M92:M93,M96:M97)</f>
        <v>183.08343010534995</v>
      </c>
      <c r="N87" s="157">
        <f t="shared" ref="N87" si="336">SUM(N88:N89,N92:N93,N96:N97)</f>
        <v>169.11807384482825</v>
      </c>
      <c r="O87" s="157">
        <f t="shared" ref="O87" si="337">SUM(O88:O89,O92:O93,O96:O97)</f>
        <v>186.15732469230369</v>
      </c>
      <c r="P87" s="157">
        <f t="shared" ref="P87" si="338">SUM(P88:P89,P92:P93,P96:P97)</f>
        <v>187.0972019926734</v>
      </c>
      <c r="Q87" s="157">
        <f t="shared" ref="Q87" si="339">SUM(Q88:Q89,Q92:Q93,Q96:Q97)</f>
        <v>141.91563649238654</v>
      </c>
    </row>
    <row r="88" spans="1:17" ht="12" customHeight="1" x14ac:dyDescent="0.3">
      <c r="A88" s="167" t="s">
        <v>156</v>
      </c>
      <c r="B88" s="132"/>
      <c r="C88" s="132">
        <v>24.276322659396051</v>
      </c>
      <c r="D88" s="132">
        <v>43.262789219291307</v>
      </c>
      <c r="E88" s="132">
        <v>49.825714791063575</v>
      </c>
      <c r="F88" s="132">
        <v>44.428557107657966</v>
      </c>
      <c r="G88" s="132">
        <v>56.999506844210323</v>
      </c>
      <c r="H88" s="132">
        <v>64.285974657810925</v>
      </c>
      <c r="I88" s="132">
        <v>115.45415010951919</v>
      </c>
      <c r="J88" s="132">
        <v>60.112043272994185</v>
      </c>
      <c r="K88" s="132">
        <v>44.987492891473494</v>
      </c>
      <c r="L88" s="132">
        <v>59.23609887693663</v>
      </c>
      <c r="M88" s="132">
        <v>57.841259329771638</v>
      </c>
      <c r="N88" s="132">
        <v>47.659812196456116</v>
      </c>
      <c r="O88" s="132">
        <v>47.219566642803727</v>
      </c>
      <c r="P88" s="132">
        <v>63.938795099471243</v>
      </c>
      <c r="Q88" s="132">
        <v>23.4232931935049</v>
      </c>
    </row>
    <row r="89" spans="1:17" ht="12" customHeight="1" x14ac:dyDescent="0.3">
      <c r="A89" s="167" t="s">
        <v>155</v>
      </c>
      <c r="B89" s="132"/>
      <c r="C89" s="132">
        <f t="shared" ref="C89" si="340">SUM(C90:C91)</f>
        <v>5.4757005373072651</v>
      </c>
      <c r="D89" s="132">
        <f t="shared" ref="D89" si="341">SUM(D90:D91)</f>
        <v>6.5848728187121015</v>
      </c>
      <c r="E89" s="132">
        <f t="shared" ref="E89" si="342">SUM(E90:E91)</f>
        <v>12.320871324770767</v>
      </c>
      <c r="F89" s="132">
        <f t="shared" ref="F89" si="343">SUM(F90:F91)</f>
        <v>6.3634693017011941</v>
      </c>
      <c r="G89" s="132">
        <f t="shared" ref="G89" si="344">SUM(G90:G91)</f>
        <v>16.211110184676336</v>
      </c>
      <c r="H89" s="132">
        <f t="shared" ref="H89" si="345">SUM(H90:H91)</f>
        <v>19.685713188624195</v>
      </c>
      <c r="I89" s="132">
        <f t="shared" ref="I89" si="346">SUM(I90:I91)</f>
        <v>31.326728104184987</v>
      </c>
      <c r="J89" s="132">
        <f t="shared" ref="J89" si="347">SUM(J90:J91)</f>
        <v>26.32888661263501</v>
      </c>
      <c r="K89" s="132">
        <f t="shared" ref="K89" si="348">SUM(K90:K91)</f>
        <v>51.669564564657662</v>
      </c>
      <c r="L89" s="132">
        <f t="shared" ref="L89" si="349">SUM(L90:L91)</f>
        <v>31.55565990394286</v>
      </c>
      <c r="M89" s="132">
        <f t="shared" ref="M89" si="350">SUM(M90:M91)</f>
        <v>49.337211833128698</v>
      </c>
      <c r="N89" s="132">
        <f t="shared" ref="N89" si="351">SUM(N90:N91)</f>
        <v>32.840668587914294</v>
      </c>
      <c r="O89" s="132">
        <f t="shared" ref="O89" si="352">SUM(O90:O91)</f>
        <v>48.069419895693514</v>
      </c>
      <c r="P89" s="132">
        <f t="shared" ref="P89" si="353">SUM(P90:P91)</f>
        <v>46.616017440263334</v>
      </c>
      <c r="Q89" s="132">
        <f t="shared" ref="Q89" si="354">SUM(Q90:Q91)</f>
        <v>37.321594212593389</v>
      </c>
    </row>
    <row r="90" spans="1:17" ht="12" customHeight="1" x14ac:dyDescent="0.3">
      <c r="A90" s="166" t="s">
        <v>55</v>
      </c>
      <c r="B90" s="165"/>
      <c r="C90" s="165">
        <v>3.5195028251650786</v>
      </c>
      <c r="D90" s="165">
        <v>4.2339977723720077</v>
      </c>
      <c r="E90" s="165">
        <v>8.4048223979999932</v>
      </c>
      <c r="F90" s="165">
        <v>3.9022856363964968</v>
      </c>
      <c r="G90" s="165">
        <v>10.340932787432225</v>
      </c>
      <c r="H90" s="165">
        <v>12.321854798736428</v>
      </c>
      <c r="I90" s="165">
        <v>18.525809017017174</v>
      </c>
      <c r="J90" s="165">
        <v>14.646438382598868</v>
      </c>
      <c r="K90" s="165">
        <v>31.615928534988051</v>
      </c>
      <c r="L90" s="165">
        <v>20.134967792333125</v>
      </c>
      <c r="M90" s="165">
        <v>28.519314803080452</v>
      </c>
      <c r="N90" s="165">
        <v>16.867074053571017</v>
      </c>
      <c r="O90" s="165">
        <v>25.635030101379531</v>
      </c>
      <c r="P90" s="165">
        <v>26.930640886719569</v>
      </c>
      <c r="Q90" s="165">
        <v>23.992258275374443</v>
      </c>
    </row>
    <row r="91" spans="1:17" ht="12" customHeight="1" x14ac:dyDescent="0.3">
      <c r="A91" s="147" t="s">
        <v>59</v>
      </c>
      <c r="B91" s="164"/>
      <c r="C91" s="164">
        <v>1.956197712142187</v>
      </c>
      <c r="D91" s="164">
        <v>2.3508750463400938</v>
      </c>
      <c r="E91" s="164">
        <v>3.9160489267707743</v>
      </c>
      <c r="F91" s="164">
        <v>2.4611836653046972</v>
      </c>
      <c r="G91" s="164">
        <v>5.8701773972441131</v>
      </c>
      <c r="H91" s="164">
        <v>7.3638583898877679</v>
      </c>
      <c r="I91" s="164">
        <v>12.800919087167815</v>
      </c>
      <c r="J91" s="164">
        <v>11.682448230036144</v>
      </c>
      <c r="K91" s="164">
        <v>20.053636029669608</v>
      </c>
      <c r="L91" s="164">
        <v>11.420692111609736</v>
      </c>
      <c r="M91" s="164">
        <v>20.817897030048247</v>
      </c>
      <c r="N91" s="164">
        <v>15.973594534343281</v>
      </c>
      <c r="O91" s="164">
        <v>22.434389794313983</v>
      </c>
      <c r="P91" s="164">
        <v>19.685376553543769</v>
      </c>
      <c r="Q91" s="164">
        <v>13.329335937218946</v>
      </c>
    </row>
    <row r="92" spans="1:17" ht="12" customHeight="1" x14ac:dyDescent="0.3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1.2043486761774724E-2</v>
      </c>
      <c r="G92" s="162">
        <v>7.3666956664025672E-3</v>
      </c>
      <c r="H92" s="162">
        <v>5.7143179577824416E-2</v>
      </c>
      <c r="I92" s="162">
        <v>5.9294080514763953E-2</v>
      </c>
      <c r="J92" s="162">
        <v>1.3127774909710219E-2</v>
      </c>
      <c r="K92" s="162">
        <v>3.6946189228920408E-3</v>
      </c>
      <c r="L92" s="162">
        <v>0</v>
      </c>
      <c r="M92" s="162">
        <v>0</v>
      </c>
      <c r="N92" s="162">
        <v>0</v>
      </c>
      <c r="O92" s="162">
        <v>0</v>
      </c>
      <c r="P92" s="162">
        <v>0.12666772131133763</v>
      </c>
      <c r="Q92" s="162">
        <v>0.11215665824151229</v>
      </c>
    </row>
    <row r="93" spans="1:17" ht="12" customHeight="1" x14ac:dyDescent="0.3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5.9772985631016726E-2</v>
      </c>
      <c r="I93" s="160">
        <f t="shared" ref="I93" si="361">SUM(I94:I95)</f>
        <v>5.1072177073825581E-2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2.3258702746236246E-2</v>
      </c>
      <c r="O93" s="160">
        <f t="shared" ref="O93" si="367">SUM(O94:O95)</f>
        <v>2.1190357880686385E-2</v>
      </c>
      <c r="P93" s="160">
        <f t="shared" ref="P93" si="368">SUM(P94:P95)</f>
        <v>6.4258056042499997E-2</v>
      </c>
      <c r="Q93" s="160">
        <f t="shared" ref="Q93" si="369">SUM(Q94:Q95)</f>
        <v>1.0845340794700889E-2</v>
      </c>
    </row>
    <row r="94" spans="1:17" ht="12" customHeight="1" x14ac:dyDescent="0.3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4.0351927329524626E-2</v>
      </c>
      <c r="I94" s="156">
        <v>3.4429890501270023E-2</v>
      </c>
      <c r="J94" s="156">
        <v>0</v>
      </c>
      <c r="K94" s="156">
        <v>0</v>
      </c>
      <c r="L94" s="156">
        <v>0</v>
      </c>
      <c r="M94" s="156">
        <v>0</v>
      </c>
      <c r="N94" s="156">
        <v>1.5597785280033423E-2</v>
      </c>
      <c r="O94" s="156">
        <v>1.421379425833191E-2</v>
      </c>
      <c r="P94" s="156">
        <v>4.2476439141682081E-2</v>
      </c>
      <c r="Q94" s="156">
        <v>6.6541610131775585E-3</v>
      </c>
    </row>
    <row r="95" spans="1:17" ht="12" customHeight="1" x14ac:dyDescent="0.3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1.9421058301492097E-2</v>
      </c>
      <c r="I95" s="156">
        <v>1.6642286572555554E-2</v>
      </c>
      <c r="J95" s="156">
        <v>0</v>
      </c>
      <c r="K95" s="156">
        <v>0</v>
      </c>
      <c r="L95" s="156">
        <v>0</v>
      </c>
      <c r="M95" s="156">
        <v>0</v>
      </c>
      <c r="N95" s="156">
        <v>7.6609174662028209E-3</v>
      </c>
      <c r="O95" s="156">
        <v>6.976563622354476E-3</v>
      </c>
      <c r="P95" s="156">
        <v>2.1781616900817917E-2</v>
      </c>
      <c r="Q95" s="156">
        <v>4.1911797815233302E-3</v>
      </c>
    </row>
    <row r="96" spans="1:17" ht="12" customHeight="1" x14ac:dyDescent="0.3">
      <c r="A96" s="163" t="s">
        <v>142</v>
      </c>
      <c r="B96" s="162"/>
      <c r="C96" s="162">
        <v>16.827589310658293</v>
      </c>
      <c r="D96" s="162">
        <v>75.510952129853294</v>
      </c>
      <c r="E96" s="162">
        <v>40.054843022564846</v>
      </c>
      <c r="F96" s="162">
        <v>49.76472476428772</v>
      </c>
      <c r="G96" s="162">
        <v>73.725111968577437</v>
      </c>
      <c r="H96" s="162">
        <v>79.624610783898206</v>
      </c>
      <c r="I96" s="162">
        <v>98.394212568865328</v>
      </c>
      <c r="J96" s="162">
        <v>60.886562750731208</v>
      </c>
      <c r="K96" s="162">
        <v>47.114791574829951</v>
      </c>
      <c r="L96" s="162">
        <v>49.832227159738359</v>
      </c>
      <c r="M96" s="162">
        <v>53.889907283889499</v>
      </c>
      <c r="N96" s="162">
        <v>56.592348166695878</v>
      </c>
      <c r="O96" s="162">
        <v>62.285267004400794</v>
      </c>
      <c r="P96" s="162">
        <v>58.171813260076746</v>
      </c>
      <c r="Q96" s="162">
        <v>58.332429236568018</v>
      </c>
    </row>
    <row r="97" spans="1:17" ht="12" customHeight="1" x14ac:dyDescent="0.3">
      <c r="A97" s="161" t="s">
        <v>141</v>
      </c>
      <c r="B97" s="160"/>
      <c r="C97" s="160">
        <f t="shared" ref="C97" si="370">SUM(C98:C99)</f>
        <v>3.9575937096376546</v>
      </c>
      <c r="D97" s="160">
        <f t="shared" ref="D97" si="371">SUM(D98:D99)</f>
        <v>4.9542869086242964</v>
      </c>
      <c r="E97" s="160">
        <f t="shared" ref="E97" si="372">SUM(E98:E99)</f>
        <v>10.764772905700429</v>
      </c>
      <c r="F97" s="160">
        <f t="shared" ref="F97" si="373">SUM(F98:F99)</f>
        <v>6.8322750537407586</v>
      </c>
      <c r="G97" s="160">
        <f t="shared" ref="G97" si="374">SUM(G98:G99)</f>
        <v>9.3808348445441379</v>
      </c>
      <c r="H97" s="160">
        <f t="shared" ref="H97" si="375">SUM(H98:H99)</f>
        <v>17.814709872526556</v>
      </c>
      <c r="I97" s="160">
        <f t="shared" ref="I97" si="376">SUM(I98:I99)</f>
        <v>22.603618847912109</v>
      </c>
      <c r="J97" s="160">
        <f t="shared" ref="J97" si="377">SUM(J98:J99)</f>
        <v>11.894972856854906</v>
      </c>
      <c r="K97" s="160">
        <f t="shared" ref="K97" si="378">SUM(K98:K99)</f>
        <v>16.316094040000074</v>
      </c>
      <c r="L97" s="160">
        <f t="shared" ref="L97" si="379">SUM(L98:L99)</f>
        <v>21.091070629628014</v>
      </c>
      <c r="M97" s="160">
        <f t="shared" ref="M97" si="380">SUM(M98:M99)</f>
        <v>22.015051658560118</v>
      </c>
      <c r="N97" s="160">
        <f t="shared" ref="N97" si="381">SUM(N98:N99)</f>
        <v>32.001986191015746</v>
      </c>
      <c r="O97" s="160">
        <f t="shared" ref="O97" si="382">SUM(O98:O99)</f>
        <v>28.561880791524977</v>
      </c>
      <c r="P97" s="160">
        <f t="shared" ref="P97" si="383">SUM(P98:P99)</f>
        <v>18.179650415508245</v>
      </c>
      <c r="Q97" s="160">
        <f t="shared" ref="Q97" si="384">SUM(Q98:Q99)</f>
        <v>22.715317850684027</v>
      </c>
    </row>
    <row r="98" spans="1:17" ht="12" customHeight="1" x14ac:dyDescent="0.3">
      <c r="A98" s="148" t="s">
        <v>60</v>
      </c>
      <c r="B98" s="156"/>
      <c r="C98" s="156">
        <v>2.6662703976211231</v>
      </c>
      <c r="D98" s="156">
        <v>2.9920954755945837</v>
      </c>
      <c r="E98" s="156">
        <v>7.4983385584377231</v>
      </c>
      <c r="F98" s="156">
        <v>4.0052517770987599</v>
      </c>
      <c r="G98" s="156">
        <v>5.8300660304351899</v>
      </c>
      <c r="H98" s="156">
        <v>10.878152762173066</v>
      </c>
      <c r="I98" s="156">
        <v>13.18845978348571</v>
      </c>
      <c r="J98" s="156">
        <v>6.4830449542026312</v>
      </c>
      <c r="K98" s="156">
        <v>7.9327812104415303</v>
      </c>
      <c r="L98" s="156">
        <v>12.197469831203396</v>
      </c>
      <c r="M98" s="156">
        <v>12.019330577216419</v>
      </c>
      <c r="N98" s="156">
        <v>18.134040727044461</v>
      </c>
      <c r="O98" s="156">
        <v>14.8441915138281</v>
      </c>
      <c r="P98" s="156">
        <v>10.775052213869962</v>
      </c>
      <c r="Q98" s="156">
        <v>15.360438027242383</v>
      </c>
    </row>
    <row r="99" spans="1:17" ht="12" customHeight="1" x14ac:dyDescent="0.3">
      <c r="A99" s="148" t="s">
        <v>59</v>
      </c>
      <c r="B99" s="156"/>
      <c r="C99" s="156">
        <v>1.2913233120165317</v>
      </c>
      <c r="D99" s="156">
        <v>1.9621914330297126</v>
      </c>
      <c r="E99" s="156">
        <v>3.2664343472627069</v>
      </c>
      <c r="F99" s="156">
        <v>2.8270232766419983</v>
      </c>
      <c r="G99" s="156">
        <v>3.5507688141089475</v>
      </c>
      <c r="H99" s="156">
        <v>6.9365571103534922</v>
      </c>
      <c r="I99" s="156">
        <v>9.4151590644264012</v>
      </c>
      <c r="J99" s="156">
        <v>5.411927902652276</v>
      </c>
      <c r="K99" s="156">
        <v>8.3833128295585446</v>
      </c>
      <c r="L99" s="156">
        <v>8.8936007984246199</v>
      </c>
      <c r="M99" s="156">
        <v>9.9957210813436976</v>
      </c>
      <c r="N99" s="156">
        <v>13.867945463971287</v>
      </c>
      <c r="O99" s="156">
        <v>13.717689277696877</v>
      </c>
      <c r="P99" s="156">
        <v>7.404598201638283</v>
      </c>
      <c r="Q99" s="156">
        <v>7.3548798234416433</v>
      </c>
    </row>
    <row r="100" spans="1:17" ht="12" customHeight="1" x14ac:dyDescent="0.3">
      <c r="A100" s="158" t="s">
        <v>62</v>
      </c>
      <c r="B100" s="157"/>
      <c r="C100" s="157">
        <f t="shared" ref="C100" si="385">SUM(C101:C103)</f>
        <v>29.500804783501007</v>
      </c>
      <c r="D100" s="157">
        <f t="shared" ref="D100" si="386">SUM(D101:D103)</f>
        <v>69.428184109067303</v>
      </c>
      <c r="E100" s="157">
        <f t="shared" ref="E100" si="387">SUM(E101:E103)</f>
        <v>63.36284905228613</v>
      </c>
      <c r="F100" s="157">
        <f t="shared" ref="F100" si="388">SUM(F101:F103)</f>
        <v>63.280151035853741</v>
      </c>
      <c r="G100" s="157">
        <f t="shared" ref="G100" si="389">SUM(G101:G103)</f>
        <v>82.14997730931735</v>
      </c>
      <c r="H100" s="157">
        <f t="shared" ref="H100" si="390">SUM(H101:H103)</f>
        <v>104.44548784995371</v>
      </c>
      <c r="I100" s="157">
        <f t="shared" ref="I100" si="391">SUM(I101:I103)</f>
        <v>138.65258101514135</v>
      </c>
      <c r="J100" s="157">
        <f t="shared" ref="J100" si="392">SUM(J101:J103)</f>
        <v>84.860243142521895</v>
      </c>
      <c r="K100" s="157">
        <f t="shared" ref="K100" si="393">SUM(K101:K103)</f>
        <v>85.08539758030102</v>
      </c>
      <c r="L100" s="157">
        <f t="shared" ref="L100" si="394">SUM(L101:L103)</f>
        <v>86.4978639203038</v>
      </c>
      <c r="M100" s="157">
        <f t="shared" ref="M100" si="395">SUM(M101:M103)</f>
        <v>102.61190853760623</v>
      </c>
      <c r="N100" s="157">
        <f t="shared" ref="N100" si="396">SUM(N101:N103)</f>
        <v>100.54104002036946</v>
      </c>
      <c r="O100" s="157">
        <f t="shared" ref="O100" si="397">SUM(O101:O103)</f>
        <v>105.09261126168522</v>
      </c>
      <c r="P100" s="157">
        <f t="shared" ref="P100" si="398">SUM(P101:P103)</f>
        <v>101.01122527665201</v>
      </c>
      <c r="Q100" s="157">
        <f t="shared" ref="Q100" si="399">SUM(Q101:Q103)</f>
        <v>77.202455397563796</v>
      </c>
    </row>
    <row r="101" spans="1:17" ht="12" customHeight="1" x14ac:dyDescent="0.3">
      <c r="A101" s="23" t="s">
        <v>55</v>
      </c>
      <c r="B101" s="156"/>
      <c r="C101" s="156">
        <v>0.20596644714565893</v>
      </c>
      <c r="D101" s="156">
        <v>1.1985572454841968</v>
      </c>
      <c r="E101" s="156">
        <v>3.219406513369536</v>
      </c>
      <c r="F101" s="156">
        <v>4.0870270704398788</v>
      </c>
      <c r="G101" s="156">
        <v>5.1243317058235194</v>
      </c>
      <c r="H101" s="156">
        <v>2.5018757033726149</v>
      </c>
      <c r="I101" s="156">
        <v>7.4302296512648063</v>
      </c>
      <c r="J101" s="156">
        <v>4.861843973450342</v>
      </c>
      <c r="K101" s="156">
        <v>3.8178099554921765</v>
      </c>
      <c r="L101" s="156">
        <v>0.50212988155625993</v>
      </c>
      <c r="M101" s="156">
        <v>0.9282130418044916</v>
      </c>
      <c r="N101" s="156">
        <v>2.0869329393020211</v>
      </c>
      <c r="O101" s="156">
        <v>3.9343772468224074</v>
      </c>
      <c r="P101" s="156">
        <v>2.8508706728408573</v>
      </c>
      <c r="Q101" s="156">
        <v>1.5169474542196835</v>
      </c>
    </row>
    <row r="102" spans="1:17" ht="12" customHeight="1" x14ac:dyDescent="0.3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3">
      <c r="A103" s="29" t="s">
        <v>140</v>
      </c>
      <c r="B103" s="57"/>
      <c r="C103" s="57">
        <v>29.294838336355348</v>
      </c>
      <c r="D103" s="57">
        <v>68.229626863583107</v>
      </c>
      <c r="E103" s="57">
        <v>60.143442538916595</v>
      </c>
      <c r="F103" s="57">
        <v>59.193123965413861</v>
      </c>
      <c r="G103" s="57">
        <v>77.025645603493828</v>
      </c>
      <c r="H103" s="57">
        <v>101.94361214658109</v>
      </c>
      <c r="I103" s="57">
        <v>131.22235136387656</v>
      </c>
      <c r="J103" s="57">
        <v>79.998399169071547</v>
      </c>
      <c r="K103" s="57">
        <v>81.26758762480884</v>
      </c>
      <c r="L103" s="57">
        <v>85.995734038747543</v>
      </c>
      <c r="M103" s="57">
        <v>101.68369549580173</v>
      </c>
      <c r="N103" s="57">
        <v>98.454107081067448</v>
      </c>
      <c r="O103" s="57">
        <v>101.15823401486281</v>
      </c>
      <c r="P103" s="57">
        <v>98.160354603811157</v>
      </c>
      <c r="Q103" s="57">
        <v>75.685507943344106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68">
        <f t="shared" ref="C105" si="400">SUM(C106,C109,C111,C120)</f>
        <v>2.7081381243127995</v>
      </c>
      <c r="D105" s="168">
        <f t="shared" ref="D105" si="401">SUM(D106,D109,D111,D120)</f>
        <v>6.0164843274046067</v>
      </c>
      <c r="E105" s="168">
        <f t="shared" ref="E105" si="402">SUM(E106,E109,E111,E120)</f>
        <v>4.7310206998184086</v>
      </c>
      <c r="F105" s="168">
        <f t="shared" ref="F105" si="403">SUM(F106,F109,F111,F120)</f>
        <v>3.4141174874731925</v>
      </c>
      <c r="G105" s="168">
        <f t="shared" ref="G105" si="404">SUM(G106,G109,G111,G120)</f>
        <v>3.6126236294508698</v>
      </c>
      <c r="H105" s="168">
        <f t="shared" ref="H105" si="405">SUM(H106,H109,H111,H120)</f>
        <v>1.4757323611713085</v>
      </c>
      <c r="I105" s="168">
        <f t="shared" ref="I105" si="406">SUM(I106,I109,I111,I120)</f>
        <v>3.1247713624636537</v>
      </c>
      <c r="J105" s="168">
        <f t="shared" ref="J105" si="407">SUM(J106,J109,J111,J120)</f>
        <v>2.9368542063572685</v>
      </c>
      <c r="K105" s="168">
        <f t="shared" ref="K105" si="408">SUM(K106,K109,K111,K120)</f>
        <v>7.3486653462493061</v>
      </c>
      <c r="L105" s="168">
        <f t="shared" ref="L105" si="409">SUM(L106,L109,L111,L120)</f>
        <v>7.6835154296873469</v>
      </c>
      <c r="M105" s="168">
        <f t="shared" ref="M105" si="410">SUM(M106,M109,M111,M120)</f>
        <v>9.2887878301117581</v>
      </c>
      <c r="N105" s="168">
        <f t="shared" ref="N105" si="411">SUM(N106,N109,N111,N120)</f>
        <v>9.8227095344601416</v>
      </c>
      <c r="O105" s="168">
        <f t="shared" ref="O105" si="412">SUM(O106,O109,O111,O120)</f>
        <v>4.6951446634200291</v>
      </c>
      <c r="P105" s="168">
        <f t="shared" ref="P105" si="413">SUM(P106,P109,P111,P120)</f>
        <v>9.5104849551688151</v>
      </c>
      <c r="Q105" s="168">
        <f t="shared" ref="Q105" si="414">SUM(Q106,Q109,Q111,Q120)</f>
        <v>6.0415231467553703</v>
      </c>
    </row>
    <row r="106" spans="1:17" ht="12.9" customHeight="1" x14ac:dyDescent="0.3">
      <c r="A106" s="158" t="s">
        <v>65</v>
      </c>
      <c r="B106" s="157"/>
      <c r="C106" s="157">
        <f t="shared" ref="C106:Q106" si="415">SUM(C107:C108)</f>
        <v>2.0983512146674568</v>
      </c>
      <c r="D106" s="157">
        <f t="shared" si="415"/>
        <v>4.7790142544881515</v>
      </c>
      <c r="E106" s="157">
        <f t="shared" si="415"/>
        <v>3.7048820109727321</v>
      </c>
      <c r="F106" s="157">
        <f t="shared" si="415"/>
        <v>2.68176492194605</v>
      </c>
      <c r="G106" s="157">
        <f t="shared" si="415"/>
        <v>2.650405130026638</v>
      </c>
      <c r="H106" s="157">
        <f t="shared" si="415"/>
        <v>1.0535118888525665</v>
      </c>
      <c r="I106" s="157">
        <f t="shared" si="415"/>
        <v>2.1707203103768493</v>
      </c>
      <c r="J106" s="157">
        <f t="shared" si="415"/>
        <v>1.9501313944720793</v>
      </c>
      <c r="K106" s="157">
        <f t="shared" si="415"/>
        <v>5.2172072570880488</v>
      </c>
      <c r="L106" s="157">
        <f t="shared" si="415"/>
        <v>5.7144675518485535</v>
      </c>
      <c r="M106" s="157">
        <f t="shared" si="415"/>
        <v>6.5528679782705526</v>
      </c>
      <c r="N106" s="157">
        <f t="shared" si="415"/>
        <v>6.795639786220268</v>
      </c>
      <c r="O106" s="157">
        <f t="shared" si="415"/>
        <v>3.1232100594933696</v>
      </c>
      <c r="P106" s="157">
        <f t="shared" si="415"/>
        <v>6.4528160755878545</v>
      </c>
      <c r="Q106" s="157">
        <f t="shared" si="415"/>
        <v>4.1372918959403844</v>
      </c>
    </row>
    <row r="107" spans="1:17" ht="12" customHeight="1" x14ac:dyDescent="0.3">
      <c r="A107" s="23" t="s">
        <v>153</v>
      </c>
      <c r="B107" s="156"/>
      <c r="C107" s="156">
        <v>2.0900082084321094</v>
      </c>
      <c r="D107" s="156">
        <v>4.7615451882426632</v>
      </c>
      <c r="E107" s="156">
        <v>3.6836949350798998</v>
      </c>
      <c r="F107" s="156">
        <v>2.6671479580441106</v>
      </c>
      <c r="G107" s="156">
        <v>2.6358434712750753</v>
      </c>
      <c r="H107" s="156">
        <v>1.046520174102646</v>
      </c>
      <c r="I107" s="156">
        <v>2.1515106314752153</v>
      </c>
      <c r="J107" s="156">
        <v>1.9388585669766962</v>
      </c>
      <c r="K107" s="156">
        <v>5.1854990735004005</v>
      </c>
      <c r="L107" s="156">
        <v>5.6844015556351621</v>
      </c>
      <c r="M107" s="156">
        <v>6.5181721931919956</v>
      </c>
      <c r="N107" s="156">
        <v>6.765473816787801</v>
      </c>
      <c r="O107" s="156">
        <v>3.1115453098253401</v>
      </c>
      <c r="P107" s="156">
        <v>6.4234312723542928</v>
      </c>
      <c r="Q107" s="156">
        <v>4.1132317693322911</v>
      </c>
    </row>
    <row r="108" spans="1:17" ht="12" customHeight="1" x14ac:dyDescent="0.3">
      <c r="A108" s="23" t="s">
        <v>60</v>
      </c>
      <c r="B108" s="156"/>
      <c r="C108" s="156">
        <v>8.3430062353473597E-3</v>
      </c>
      <c r="D108" s="156">
        <v>1.7469066245487986E-2</v>
      </c>
      <c r="E108" s="156">
        <v>2.1187075892832523E-2</v>
      </c>
      <c r="F108" s="156">
        <v>1.4616963901939119E-2</v>
      </c>
      <c r="G108" s="156">
        <v>1.4561658751562899E-2</v>
      </c>
      <c r="H108" s="156">
        <v>6.9917147499204925E-3</v>
      </c>
      <c r="I108" s="156">
        <v>1.9209678901634164E-2</v>
      </c>
      <c r="J108" s="156">
        <v>1.1272827495383116E-2</v>
      </c>
      <c r="K108" s="156">
        <v>3.1708183587647827E-2</v>
      </c>
      <c r="L108" s="156">
        <v>3.0065996213391084E-2</v>
      </c>
      <c r="M108" s="156">
        <v>3.4695785078556973E-2</v>
      </c>
      <c r="N108" s="156">
        <v>3.0165969432467188E-2</v>
      </c>
      <c r="O108" s="156">
        <v>1.1664749668029556E-2</v>
      </c>
      <c r="P108" s="156">
        <v>2.9384803233562073E-2</v>
      </c>
      <c r="Q108" s="156">
        <v>2.4060126608093629E-2</v>
      </c>
    </row>
    <row r="109" spans="1:17" ht="12.9" customHeight="1" x14ac:dyDescent="0.3">
      <c r="A109" s="158" t="s">
        <v>112</v>
      </c>
      <c r="B109" s="157"/>
      <c r="C109" s="157">
        <f t="shared" ref="C109:Q109" si="416">C110</f>
        <v>2.0770990243782036E-2</v>
      </c>
      <c r="D109" s="157">
        <f t="shared" si="416"/>
        <v>2.694692590397188E-2</v>
      </c>
      <c r="E109" s="157">
        <f t="shared" si="416"/>
        <v>1.5246164757147393E-2</v>
      </c>
      <c r="F109" s="157">
        <f t="shared" si="416"/>
        <v>2.9173267828435451E-2</v>
      </c>
      <c r="G109" s="157">
        <f t="shared" si="416"/>
        <v>2.7716573305334793E-2</v>
      </c>
      <c r="H109" s="157">
        <f t="shared" si="416"/>
        <v>2.8001876262192138E-2</v>
      </c>
      <c r="I109" s="157">
        <f t="shared" si="416"/>
        <v>6.2372403932558884E-2</v>
      </c>
      <c r="J109" s="157">
        <f t="shared" si="416"/>
        <v>8.5387562496206187E-2</v>
      </c>
      <c r="K109" s="157">
        <f t="shared" si="416"/>
        <v>0.14413362244987046</v>
      </c>
      <c r="L109" s="157">
        <f t="shared" si="416"/>
        <v>0.19789285331380962</v>
      </c>
      <c r="M109" s="157">
        <f t="shared" si="416"/>
        <v>0.18647067408249252</v>
      </c>
      <c r="N109" s="157">
        <f t="shared" si="416"/>
        <v>0.36389769986730358</v>
      </c>
      <c r="O109" s="157">
        <f t="shared" si="416"/>
        <v>0.18431284567463863</v>
      </c>
      <c r="P109" s="157">
        <f t="shared" si="416"/>
        <v>0.27083729368273773</v>
      </c>
      <c r="Q109" s="157">
        <f t="shared" si="416"/>
        <v>0.27489151456111677</v>
      </c>
    </row>
    <row r="110" spans="1:17" ht="12" customHeight="1" x14ac:dyDescent="0.3">
      <c r="A110" s="23" t="s">
        <v>60</v>
      </c>
      <c r="B110" s="156"/>
      <c r="C110" s="156">
        <v>2.0770990243782036E-2</v>
      </c>
      <c r="D110" s="156">
        <v>2.694692590397188E-2</v>
      </c>
      <c r="E110" s="156">
        <v>1.5246164757147393E-2</v>
      </c>
      <c r="F110" s="156">
        <v>2.9173267828435451E-2</v>
      </c>
      <c r="G110" s="156">
        <v>2.7716573305334793E-2</v>
      </c>
      <c r="H110" s="156">
        <v>2.8001876262192138E-2</v>
      </c>
      <c r="I110" s="156">
        <v>6.2372403932558884E-2</v>
      </c>
      <c r="J110" s="156">
        <v>8.5387562496206187E-2</v>
      </c>
      <c r="K110" s="156">
        <v>0.14413362244987046</v>
      </c>
      <c r="L110" s="156">
        <v>0.19789285331380962</v>
      </c>
      <c r="M110" s="156">
        <v>0.18647067408249252</v>
      </c>
      <c r="N110" s="156">
        <v>0.36389769986730358</v>
      </c>
      <c r="O110" s="156">
        <v>0.18431284567463863</v>
      </c>
      <c r="P110" s="156">
        <v>0.27083729368273773</v>
      </c>
      <c r="Q110" s="156">
        <v>0.27489151456111677</v>
      </c>
    </row>
    <row r="111" spans="1:17" ht="12" customHeight="1" x14ac:dyDescent="0.3">
      <c r="A111" s="158" t="s">
        <v>63</v>
      </c>
      <c r="B111" s="157"/>
      <c r="C111" s="157">
        <f t="shared" ref="C111" si="417">SUM(C112:C113,C116:C117)</f>
        <v>0.39027589877310259</v>
      </c>
      <c r="D111" s="157">
        <f t="shared" ref="D111" si="418">SUM(D112:D113,D116:D117)</f>
        <v>0.80592644453110951</v>
      </c>
      <c r="E111" s="157">
        <f t="shared" ref="E111" si="419">SUM(E112:E113,E116:E117)</f>
        <v>0.67534891089241478</v>
      </c>
      <c r="F111" s="157">
        <f t="shared" ref="F111" si="420">SUM(F112:F113,F116:F117)</f>
        <v>0.47362826181442552</v>
      </c>
      <c r="G111" s="157">
        <f t="shared" ref="G111" si="421">SUM(G112:G113,G116:G117)</f>
        <v>0.64751237123808447</v>
      </c>
      <c r="H111" s="157">
        <f t="shared" ref="H111" si="422">SUM(H112:H113,H116:H117)</f>
        <v>0.25461073689789421</v>
      </c>
      <c r="I111" s="157">
        <f t="shared" ref="I111" si="423">SUM(I112:I113,I116:I117)</f>
        <v>0.6212634179888129</v>
      </c>
      <c r="J111" s="157">
        <f t="shared" ref="J111" si="424">SUM(J112:J113,J116:J117)</f>
        <v>0.60279596196318086</v>
      </c>
      <c r="K111" s="157">
        <f t="shared" ref="K111" si="425">SUM(K112:K113,K116:K117)</f>
        <v>1.4560988597816817</v>
      </c>
      <c r="L111" s="157">
        <f t="shared" ref="L111" si="426">SUM(L112:L113,L116:L117)</f>
        <v>1.2299343281342381</v>
      </c>
      <c r="M111" s="157">
        <f t="shared" ref="M111" si="427">SUM(M112:M113,M116:M117)</f>
        <v>1.7509665093906297</v>
      </c>
      <c r="N111" s="157">
        <f t="shared" ref="N111" si="428">SUM(N112:N113,N116:N117)</f>
        <v>1.923514009967592</v>
      </c>
      <c r="O111" s="157">
        <f t="shared" ref="O111" si="429">SUM(O112:O113,O116:O117)</f>
        <v>0.99088888760871674</v>
      </c>
      <c r="P111" s="157">
        <f t="shared" ref="P111" si="430">SUM(P112:P113,P116:P117)</f>
        <v>1.9991583954493315</v>
      </c>
      <c r="Q111" s="157">
        <f t="shared" ref="Q111" si="431">SUM(Q112:Q113,Q116:Q117)</f>
        <v>1.2067806235839837</v>
      </c>
    </row>
    <row r="112" spans="1:17" ht="12" customHeight="1" x14ac:dyDescent="0.3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3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3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3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3">
      <c r="A116" s="163" t="s">
        <v>142</v>
      </c>
      <c r="B116" s="162"/>
      <c r="C116" s="162">
        <v>0.38419481698207564</v>
      </c>
      <c r="D116" s="162">
        <v>0.79763929317508198</v>
      </c>
      <c r="E116" s="162">
        <v>0.6295619173563497</v>
      </c>
      <c r="F116" s="162">
        <v>0.40294069626886353</v>
      </c>
      <c r="G116" s="162">
        <v>0.60376233711901339</v>
      </c>
      <c r="H116" s="162">
        <v>0.19896605149758639</v>
      </c>
      <c r="I116" s="162">
        <v>0.45689848221279156</v>
      </c>
      <c r="J116" s="162">
        <v>0.38777504156035897</v>
      </c>
      <c r="K116" s="162">
        <v>0.92489614071179138</v>
      </c>
      <c r="L116" s="162">
        <v>0.60641003829300411</v>
      </c>
      <c r="M116" s="162">
        <v>0.83531756323573603</v>
      </c>
      <c r="N116" s="162">
        <v>1.0158508661124914</v>
      </c>
      <c r="O116" s="162">
        <v>0.43774809435055806</v>
      </c>
      <c r="P116" s="162">
        <v>1.0727518836218384</v>
      </c>
      <c r="Q116" s="162">
        <v>0.64433852474825126</v>
      </c>
    </row>
    <row r="117" spans="1:17" ht="12" customHeight="1" x14ac:dyDescent="0.3">
      <c r="A117" s="161" t="s">
        <v>141</v>
      </c>
      <c r="B117" s="160"/>
      <c r="C117" s="160">
        <f t="shared" ref="C117" si="447">SUM(C118:C119)</f>
        <v>6.0810817910269613E-3</v>
      </c>
      <c r="D117" s="160">
        <f t="shared" ref="D117" si="448">SUM(D118:D119)</f>
        <v>8.2871513560275438E-3</v>
      </c>
      <c r="E117" s="160">
        <f t="shared" ref="E117" si="449">SUM(E118:E119)</f>
        <v>4.5786993536065107E-2</v>
      </c>
      <c r="F117" s="160">
        <f t="shared" ref="F117" si="450">SUM(F118:F119)</f>
        <v>7.0687565545561978E-2</v>
      </c>
      <c r="G117" s="160">
        <f t="shared" ref="G117" si="451">SUM(G118:G119)</f>
        <v>4.3750034119071121E-2</v>
      </c>
      <c r="H117" s="160">
        <f t="shared" ref="H117" si="452">SUM(H118:H119)</f>
        <v>5.5644685400307793E-2</v>
      </c>
      <c r="I117" s="160">
        <f t="shared" ref="I117" si="453">SUM(I118:I119)</f>
        <v>0.16436493577602132</v>
      </c>
      <c r="J117" s="160">
        <f t="shared" ref="J117" si="454">SUM(J118:J119)</f>
        <v>0.21502092040282189</v>
      </c>
      <c r="K117" s="160">
        <f t="shared" ref="K117" si="455">SUM(K118:K119)</f>
        <v>0.53120271906989025</v>
      </c>
      <c r="L117" s="160">
        <f t="shared" ref="L117" si="456">SUM(L118:L119)</f>
        <v>0.62352428984123387</v>
      </c>
      <c r="M117" s="160">
        <f t="shared" ref="M117" si="457">SUM(M118:M119)</f>
        <v>0.91564894615489378</v>
      </c>
      <c r="N117" s="160">
        <f t="shared" ref="N117" si="458">SUM(N118:N119)</f>
        <v>0.90766314385510072</v>
      </c>
      <c r="O117" s="160">
        <f t="shared" ref="O117" si="459">SUM(O118:O119)</f>
        <v>0.55314079325815868</v>
      </c>
      <c r="P117" s="160">
        <f t="shared" ref="P117" si="460">SUM(P118:P119)</f>
        <v>0.92640651182749312</v>
      </c>
      <c r="Q117" s="160">
        <f t="shared" ref="Q117" si="461">SUM(Q118:Q119)</f>
        <v>0.5624420988357326</v>
      </c>
    </row>
    <row r="118" spans="1:17" ht="12" customHeight="1" x14ac:dyDescent="0.3">
      <c r="A118" s="148" t="s">
        <v>60</v>
      </c>
      <c r="B118" s="156"/>
      <c r="C118" s="156">
        <v>4.0535028851308198E-3</v>
      </c>
      <c r="D118" s="156">
        <v>5.4999375576012923E-3</v>
      </c>
      <c r="E118" s="156">
        <v>3.2684203687409902E-2</v>
      </c>
      <c r="F118" s="156">
        <v>4.6502085706504381E-2</v>
      </c>
      <c r="G118" s="156">
        <v>2.3658811000385322E-2</v>
      </c>
      <c r="H118" s="156">
        <v>3.3394905209114284E-2</v>
      </c>
      <c r="I118" s="156">
        <v>6.5614020885782762E-2</v>
      </c>
      <c r="J118" s="156">
        <v>9.254403838276086E-2</v>
      </c>
      <c r="K118" s="156">
        <v>0.29880078759933115</v>
      </c>
      <c r="L118" s="156">
        <v>0.29958299592697346</v>
      </c>
      <c r="M118" s="156">
        <v>0.53984671474424117</v>
      </c>
      <c r="N118" s="156">
        <v>0.44943825031510642</v>
      </c>
      <c r="O118" s="156">
        <v>0.25775716839026236</v>
      </c>
      <c r="P118" s="156">
        <v>0.55411643172220992</v>
      </c>
      <c r="Q118" s="156">
        <v>0.36996855452284272</v>
      </c>
    </row>
    <row r="119" spans="1:17" ht="12" customHeight="1" x14ac:dyDescent="0.3">
      <c r="A119" s="148" t="s">
        <v>59</v>
      </c>
      <c r="B119" s="156"/>
      <c r="C119" s="156">
        <v>2.0275789058961415E-3</v>
      </c>
      <c r="D119" s="156">
        <v>2.787213798426252E-3</v>
      </c>
      <c r="E119" s="156">
        <v>1.3102789848655207E-2</v>
      </c>
      <c r="F119" s="156">
        <v>2.4185479839057594E-2</v>
      </c>
      <c r="G119" s="156">
        <v>2.0091223118685799E-2</v>
      </c>
      <c r="H119" s="156">
        <v>2.2249780191193509E-2</v>
      </c>
      <c r="I119" s="156">
        <v>9.8750914890238559E-2</v>
      </c>
      <c r="J119" s="156">
        <v>0.12247688202006105</v>
      </c>
      <c r="K119" s="156">
        <v>0.23240193147055915</v>
      </c>
      <c r="L119" s="156">
        <v>0.32394129391426035</v>
      </c>
      <c r="M119" s="156">
        <v>0.37580223141065255</v>
      </c>
      <c r="N119" s="156">
        <v>0.45822489353999429</v>
      </c>
      <c r="O119" s="156">
        <v>0.29538362486789627</v>
      </c>
      <c r="P119" s="156">
        <v>0.37229008010528319</v>
      </c>
      <c r="Q119" s="156">
        <v>0.19247354431288988</v>
      </c>
    </row>
    <row r="120" spans="1:17" ht="12" customHeight="1" x14ac:dyDescent="0.3">
      <c r="A120" s="158" t="s">
        <v>62</v>
      </c>
      <c r="B120" s="157"/>
      <c r="C120" s="157">
        <f t="shared" ref="C120" si="462">SUM(C121:C122)</f>
        <v>0.19874002062845825</v>
      </c>
      <c r="D120" s="157">
        <f t="shared" ref="D120" si="463">SUM(D121:D122)</f>
        <v>0.4045967024813738</v>
      </c>
      <c r="E120" s="157">
        <f t="shared" ref="E120" si="464">SUM(E121:E122)</f>
        <v>0.33554361319611431</v>
      </c>
      <c r="F120" s="157">
        <f t="shared" ref="F120" si="465">SUM(F121:F122)</f>
        <v>0.2295510358842815</v>
      </c>
      <c r="G120" s="157">
        <f t="shared" ref="G120" si="466">SUM(G121:G122)</f>
        <v>0.28698955488081263</v>
      </c>
      <c r="H120" s="157">
        <f t="shared" ref="H120" si="467">SUM(H121:H122)</f>
        <v>0.13960785915865553</v>
      </c>
      <c r="I120" s="157">
        <f t="shared" ref="I120" si="468">SUM(I121:I122)</f>
        <v>0.27041523016543284</v>
      </c>
      <c r="J120" s="157">
        <f t="shared" ref="J120" si="469">SUM(J121:J122)</f>
        <v>0.29853928742580216</v>
      </c>
      <c r="K120" s="157">
        <f t="shared" ref="K120" si="470">SUM(K121:K122)</f>
        <v>0.531225606929705</v>
      </c>
      <c r="L120" s="157">
        <f t="shared" ref="L120" si="471">SUM(L121:L122)</f>
        <v>0.54122069639074599</v>
      </c>
      <c r="M120" s="157">
        <f t="shared" ref="M120" si="472">SUM(M121:M122)</f>
        <v>0.79848266836808324</v>
      </c>
      <c r="N120" s="157">
        <f t="shared" ref="N120" si="473">SUM(N121:N122)</f>
        <v>0.7396580384049789</v>
      </c>
      <c r="O120" s="157">
        <f t="shared" ref="O120" si="474">SUM(O121:O122)</f>
        <v>0.39673287064330376</v>
      </c>
      <c r="P120" s="157">
        <f t="shared" ref="P120" si="475">SUM(P121:P122)</f>
        <v>0.78767319044888995</v>
      </c>
      <c r="Q120" s="157">
        <f t="shared" ref="Q120" si="476">SUM(Q121:Q122)</f>
        <v>0.42255911266988511</v>
      </c>
    </row>
    <row r="121" spans="1:17" ht="12" customHeight="1" x14ac:dyDescent="0.3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3">
      <c r="A122" s="29" t="s">
        <v>140</v>
      </c>
      <c r="B122" s="57"/>
      <c r="C122" s="57">
        <v>0.19874002062845825</v>
      </c>
      <c r="D122" s="57">
        <v>0.4045967024813738</v>
      </c>
      <c r="E122" s="57">
        <v>0.33554361319611431</v>
      </c>
      <c r="F122" s="57">
        <v>0.2295510358842815</v>
      </c>
      <c r="G122" s="57">
        <v>0.28698955488081263</v>
      </c>
      <c r="H122" s="57">
        <v>0.13960785915865553</v>
      </c>
      <c r="I122" s="57">
        <v>0.27041523016543284</v>
      </c>
      <c r="J122" s="57">
        <v>0.29853928742580216</v>
      </c>
      <c r="K122" s="57">
        <v>0.531225606929705</v>
      </c>
      <c r="L122" s="57">
        <v>0.54122069639074599</v>
      </c>
      <c r="M122" s="57">
        <v>0.79848266836808324</v>
      </c>
      <c r="N122" s="57">
        <v>0.7396580384049789</v>
      </c>
      <c r="O122" s="57">
        <v>0.39673287064330376</v>
      </c>
      <c r="P122" s="57">
        <v>0.78767319044888995</v>
      </c>
      <c r="Q122" s="57">
        <v>0.42255911266988511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68">
        <f t="shared" ref="C124" si="477">SUM(C125,C128,C130,C139)</f>
        <v>882.19038200030377</v>
      </c>
      <c r="D124" s="168">
        <f t="shared" ref="D124" si="478">SUM(D125,D128,D130,D139)</f>
        <v>576.94230828302341</v>
      </c>
      <c r="E124" s="168">
        <f t="shared" ref="E124" si="479">SUM(E125,E128,E130,E139)</f>
        <v>551.50071415699983</v>
      </c>
      <c r="F124" s="168">
        <f t="shared" ref="F124" si="480">SUM(F125,F128,F130,F139)</f>
        <v>709.54790337062218</v>
      </c>
      <c r="G124" s="168">
        <f t="shared" ref="G124" si="481">SUM(G125,G128,G130,G139)</f>
        <v>555.16039761005231</v>
      </c>
      <c r="H124" s="168">
        <f t="shared" ref="H124" si="482">SUM(H125,H128,H130,H139)</f>
        <v>491.55168586613377</v>
      </c>
      <c r="I124" s="168">
        <f t="shared" ref="I124" si="483">SUM(I125,I128,I130,I139)</f>
        <v>754.68090266189802</v>
      </c>
      <c r="J124" s="168">
        <f t="shared" ref="J124" si="484">SUM(J125,J128,J130,J139)</f>
        <v>525.61102851721023</v>
      </c>
      <c r="K124" s="168">
        <f t="shared" ref="K124" si="485">SUM(K125,K128,K130,K139)</f>
        <v>613.10157947093774</v>
      </c>
      <c r="L124" s="168">
        <f t="shared" ref="L124" si="486">SUM(L125,L128,L130,L139)</f>
        <v>905.93441889452561</v>
      </c>
      <c r="M124" s="168">
        <f t="shared" ref="M124" si="487">SUM(M125,M128,M130,M139)</f>
        <v>814.76983185628126</v>
      </c>
      <c r="N124" s="168">
        <f t="shared" ref="N124" si="488">SUM(N125,N128,N130,N139)</f>
        <v>635.26226497648975</v>
      </c>
      <c r="O124" s="168">
        <f t="shared" ref="O124" si="489">SUM(O125,O128,O130,O139)</f>
        <v>1123.3447940095623</v>
      </c>
      <c r="P124" s="168">
        <f t="shared" ref="P124" si="490">SUM(P125,P128,P130,P139)</f>
        <v>726.00044705630864</v>
      </c>
      <c r="Q124" s="168">
        <f t="shared" ref="Q124" si="491">SUM(Q125,Q128,Q130,Q139)</f>
        <v>697.58960986197496</v>
      </c>
    </row>
    <row r="125" spans="1:17" ht="12.9" customHeight="1" x14ac:dyDescent="0.3">
      <c r="A125" s="158" t="s">
        <v>65</v>
      </c>
      <c r="B125" s="157"/>
      <c r="C125" s="157">
        <f t="shared" ref="C125:Q125" si="492">SUM(C126:C127)</f>
        <v>719.68815249764282</v>
      </c>
      <c r="D125" s="157">
        <f t="shared" si="492"/>
        <v>465.87629070771533</v>
      </c>
      <c r="E125" s="157">
        <f t="shared" si="492"/>
        <v>445.61441952348656</v>
      </c>
      <c r="F125" s="157">
        <f t="shared" si="492"/>
        <v>565.8725748122522</v>
      </c>
      <c r="G125" s="157">
        <f t="shared" si="492"/>
        <v>449.07536539379817</v>
      </c>
      <c r="H125" s="157">
        <f t="shared" si="492"/>
        <v>388.16474333397082</v>
      </c>
      <c r="I125" s="157">
        <f t="shared" si="492"/>
        <v>594.56084878053321</v>
      </c>
      <c r="J125" s="157">
        <f t="shared" si="492"/>
        <v>420.98081502682425</v>
      </c>
      <c r="K125" s="157">
        <f t="shared" si="492"/>
        <v>480.0648548666851</v>
      </c>
      <c r="L125" s="157">
        <f t="shared" si="492"/>
        <v>720.478957299787</v>
      </c>
      <c r="M125" s="157">
        <f t="shared" si="492"/>
        <v>608.13479902184895</v>
      </c>
      <c r="N125" s="157">
        <f t="shared" si="492"/>
        <v>491.01020196164222</v>
      </c>
      <c r="O125" s="157">
        <f t="shared" si="492"/>
        <v>862.4151174440733</v>
      </c>
      <c r="P125" s="157">
        <f t="shared" si="492"/>
        <v>529.18962082805604</v>
      </c>
      <c r="Q125" s="157">
        <f t="shared" si="492"/>
        <v>523.23297576270829</v>
      </c>
    </row>
    <row r="126" spans="1:17" ht="12" customHeight="1" x14ac:dyDescent="0.3">
      <c r="A126" s="23" t="s">
        <v>149</v>
      </c>
      <c r="B126" s="156"/>
      <c r="C126" s="156">
        <v>717.12393508738762</v>
      </c>
      <c r="D126" s="156">
        <v>463.85513858019129</v>
      </c>
      <c r="E126" s="156">
        <v>443.2866569552499</v>
      </c>
      <c r="F126" s="156">
        <v>562.62925995136095</v>
      </c>
      <c r="G126" s="156">
        <v>446.57117970244894</v>
      </c>
      <c r="H126" s="156">
        <v>385.9652219008961</v>
      </c>
      <c r="I126" s="156">
        <v>591.03180439676362</v>
      </c>
      <c r="J126" s="156">
        <v>418.74098062605992</v>
      </c>
      <c r="K126" s="156">
        <v>477.14249662243759</v>
      </c>
      <c r="L126" s="156">
        <v>716.21249818725335</v>
      </c>
      <c r="M126" s="156">
        <v>604.72771492441314</v>
      </c>
      <c r="N126" s="156">
        <v>488.32194380715964</v>
      </c>
      <c r="O126" s="156">
        <v>857.53394361939229</v>
      </c>
      <c r="P126" s="156">
        <v>525.77274594864923</v>
      </c>
      <c r="Q126" s="156">
        <v>519.70196555624409</v>
      </c>
    </row>
    <row r="127" spans="1:17" ht="12" customHeight="1" x14ac:dyDescent="0.3">
      <c r="A127" s="23" t="s">
        <v>60</v>
      </c>
      <c r="B127" s="156"/>
      <c r="C127" s="156">
        <v>2.5642174102552007</v>
      </c>
      <c r="D127" s="156">
        <v>2.0211521275240316</v>
      </c>
      <c r="E127" s="156">
        <v>2.3277625682366585</v>
      </c>
      <c r="F127" s="156">
        <v>3.2433148608912656</v>
      </c>
      <c r="G127" s="156">
        <v>2.5041856913492122</v>
      </c>
      <c r="H127" s="156">
        <v>2.1995214330747337</v>
      </c>
      <c r="I127" s="156">
        <v>3.5290443837695995</v>
      </c>
      <c r="J127" s="156">
        <v>2.2398344007643201</v>
      </c>
      <c r="K127" s="156">
        <v>2.9223582442475196</v>
      </c>
      <c r="L127" s="156">
        <v>4.2664591125337061</v>
      </c>
      <c r="M127" s="156">
        <v>3.407084097435789</v>
      </c>
      <c r="N127" s="156">
        <v>2.6882581544826047</v>
      </c>
      <c r="O127" s="156">
        <v>4.8811738246810634</v>
      </c>
      <c r="P127" s="156">
        <v>3.4168748794067985</v>
      </c>
      <c r="Q127" s="156">
        <v>3.5310102064642526</v>
      </c>
    </row>
    <row r="128" spans="1:17" ht="12.9" customHeight="1" x14ac:dyDescent="0.3">
      <c r="A128" s="158" t="s">
        <v>112</v>
      </c>
      <c r="B128" s="157"/>
      <c r="C128" s="157">
        <f t="shared" ref="C128:Q128" si="493">C129</f>
        <v>3.787009869620638</v>
      </c>
      <c r="D128" s="157">
        <f t="shared" si="493"/>
        <v>2.3771063960832839</v>
      </c>
      <c r="E128" s="157">
        <f t="shared" si="493"/>
        <v>2.0696225238181469</v>
      </c>
      <c r="F128" s="157">
        <f t="shared" si="493"/>
        <v>5.1150859032338891</v>
      </c>
      <c r="G128" s="157">
        <f t="shared" si="493"/>
        <v>3.5705184752268671</v>
      </c>
      <c r="H128" s="157">
        <f t="shared" si="493"/>
        <v>4.5548360252382789</v>
      </c>
      <c r="I128" s="157">
        <f t="shared" si="493"/>
        <v>4.8635628213258562</v>
      </c>
      <c r="J128" s="157">
        <f t="shared" si="493"/>
        <v>6.0614135114305361</v>
      </c>
      <c r="K128" s="157">
        <f t="shared" si="493"/>
        <v>8.6985225151969896</v>
      </c>
      <c r="L128" s="157">
        <f t="shared" si="493"/>
        <v>12.236254528212152</v>
      </c>
      <c r="M128" s="157">
        <f t="shared" si="493"/>
        <v>23.881633652094447</v>
      </c>
      <c r="N128" s="157">
        <f t="shared" si="493"/>
        <v>15.975300137330935</v>
      </c>
      <c r="O128" s="157">
        <f t="shared" si="493"/>
        <v>25.573184453779223</v>
      </c>
      <c r="P128" s="157">
        <f t="shared" si="493"/>
        <v>18.656710077916557</v>
      </c>
      <c r="Q128" s="157">
        <f t="shared" si="493"/>
        <v>10.636900406560338</v>
      </c>
    </row>
    <row r="129" spans="1:17" ht="12" customHeight="1" x14ac:dyDescent="0.3">
      <c r="A129" s="23" t="s">
        <v>60</v>
      </c>
      <c r="B129" s="156"/>
      <c r="C129" s="156">
        <v>3.787009869620638</v>
      </c>
      <c r="D129" s="156">
        <v>2.3771063960832839</v>
      </c>
      <c r="E129" s="156">
        <v>2.0696225238181469</v>
      </c>
      <c r="F129" s="156">
        <v>5.1150859032338891</v>
      </c>
      <c r="G129" s="156">
        <v>3.5705184752268671</v>
      </c>
      <c r="H129" s="156">
        <v>4.5548360252382789</v>
      </c>
      <c r="I129" s="156">
        <v>4.8635628213258562</v>
      </c>
      <c r="J129" s="156">
        <v>6.0614135114305361</v>
      </c>
      <c r="K129" s="156">
        <v>8.6985225151969896</v>
      </c>
      <c r="L129" s="156">
        <v>12.236254528212152</v>
      </c>
      <c r="M129" s="156">
        <v>23.881633652094447</v>
      </c>
      <c r="N129" s="156">
        <v>15.975300137330935</v>
      </c>
      <c r="O129" s="156">
        <v>25.573184453779223</v>
      </c>
      <c r="P129" s="156">
        <v>18.656710077916557</v>
      </c>
      <c r="Q129" s="156">
        <v>10.636900406560338</v>
      </c>
    </row>
    <row r="130" spans="1:17" ht="12" customHeight="1" x14ac:dyDescent="0.3">
      <c r="A130" s="158" t="s">
        <v>63</v>
      </c>
      <c r="B130" s="157"/>
      <c r="C130" s="157">
        <f t="shared" ref="C130" si="494">SUM(C131:C132,C135:C136)</f>
        <v>107.05963044199912</v>
      </c>
      <c r="D130" s="157">
        <f t="shared" ref="D130" si="495">SUM(D131:D132,D135:D136)</f>
        <v>74.521483927372543</v>
      </c>
      <c r="E130" s="157">
        <f t="shared" ref="E130" si="496">SUM(E131:E132,E135:E136)</f>
        <v>70.005018574438282</v>
      </c>
      <c r="F130" s="157">
        <f t="shared" ref="F130" si="497">SUM(F131:F132,F135:F136)</f>
        <v>92.702441227048126</v>
      </c>
      <c r="G130" s="157">
        <f t="shared" ref="G130" si="498">SUM(G131:G132,G135:G136)</f>
        <v>69.245950948945278</v>
      </c>
      <c r="H130" s="157">
        <f t="shared" ref="H130" si="499">SUM(H131:H132,H135:H136)</f>
        <v>65.629205406459661</v>
      </c>
      <c r="I130" s="157">
        <f t="shared" ref="I130" si="500">SUM(I131:I132,I135:I136)</f>
        <v>104.19148687318931</v>
      </c>
      <c r="J130" s="157">
        <f t="shared" ref="J130" si="501">SUM(J131:J132,J135:J136)</f>
        <v>66.201184052203573</v>
      </c>
      <c r="K130" s="157">
        <f t="shared" ref="K130" si="502">SUM(K131:K132,K135:K136)</f>
        <v>83.216095367786465</v>
      </c>
      <c r="L130" s="157">
        <f t="shared" ref="L130" si="503">SUM(L131:L132,L135:L136)</f>
        <v>112.19888399761493</v>
      </c>
      <c r="M130" s="157">
        <f t="shared" ref="M130" si="504">SUM(M131:M132,M135:M136)</f>
        <v>118.32229282668183</v>
      </c>
      <c r="N130" s="157">
        <f t="shared" ref="N130" si="505">SUM(N131:N132,N135:N136)</f>
        <v>83.393521166639857</v>
      </c>
      <c r="O130" s="157">
        <f t="shared" ref="O130" si="506">SUM(O131:O132,O135:O136)</f>
        <v>156.366896390639</v>
      </c>
      <c r="P130" s="157">
        <f t="shared" ref="P130" si="507">SUM(P131:P132,P135:P136)</f>
        <v>115.26075529832143</v>
      </c>
      <c r="Q130" s="157">
        <f t="shared" ref="Q130" si="508">SUM(Q131:Q132,Q135:Q136)</f>
        <v>109.11328004957345</v>
      </c>
    </row>
    <row r="131" spans="1:17" ht="12" customHeight="1" x14ac:dyDescent="0.3">
      <c r="A131" s="167" t="s">
        <v>148</v>
      </c>
      <c r="B131" s="132"/>
      <c r="C131" s="132">
        <v>82.483696949980114</v>
      </c>
      <c r="D131" s="132">
        <v>40.847638783854499</v>
      </c>
      <c r="E131" s="132">
        <v>39.292239362961588</v>
      </c>
      <c r="F131" s="132">
        <v>70.834824498086107</v>
      </c>
      <c r="G131" s="132">
        <v>35.142387178160803</v>
      </c>
      <c r="H131" s="132">
        <v>25.46009889449244</v>
      </c>
      <c r="I131" s="132">
        <v>49.251982720674874</v>
      </c>
      <c r="J131" s="132">
        <v>37.718291954131821</v>
      </c>
      <c r="K131" s="132">
        <v>44.204824574155978</v>
      </c>
      <c r="L131" s="132">
        <v>72.467941419989799</v>
      </c>
      <c r="M131" s="132">
        <v>72.781449922075325</v>
      </c>
      <c r="N131" s="132">
        <v>54.354591929224355</v>
      </c>
      <c r="O131" s="132">
        <v>54.78912898008619</v>
      </c>
      <c r="P131" s="132">
        <v>54.070961200366092</v>
      </c>
      <c r="Q131" s="132">
        <v>29.622242824511734</v>
      </c>
    </row>
    <row r="132" spans="1:17" ht="12" customHeight="1" x14ac:dyDescent="0.3">
      <c r="A132" s="167" t="s">
        <v>147</v>
      </c>
      <c r="B132" s="132"/>
      <c r="C132" s="132">
        <f t="shared" ref="C132" si="509">SUM(C133:C134)</f>
        <v>5.3634196470667952</v>
      </c>
      <c r="D132" s="132">
        <f t="shared" ref="D132" si="510">SUM(D133:D134)</f>
        <v>14.511990758499206</v>
      </c>
      <c r="E132" s="132">
        <f t="shared" ref="E132" si="511">SUM(E133:E134)</f>
        <v>15.691160630110325</v>
      </c>
      <c r="F132" s="132">
        <f t="shared" ref="F132" si="512">SUM(F133:F134)</f>
        <v>8.7456524431350804</v>
      </c>
      <c r="G132" s="132">
        <f t="shared" ref="G132" si="513">SUM(G133:G134)</f>
        <v>19.909242361851611</v>
      </c>
      <c r="H132" s="132">
        <f t="shared" ref="H132" si="514">SUM(H133:H134)</f>
        <v>21.495866702261822</v>
      </c>
      <c r="I132" s="132">
        <f t="shared" ref="I132" si="515">SUM(I133:I134)</f>
        <v>26.442557547214154</v>
      </c>
      <c r="J132" s="132">
        <f t="shared" ref="J132" si="516">SUM(J133:J134)</f>
        <v>21.492691919911081</v>
      </c>
      <c r="K132" s="132">
        <f t="shared" ref="K132" si="517">SUM(K133:K134)</f>
        <v>28.835936692134545</v>
      </c>
      <c r="L132" s="132">
        <f t="shared" ref="L132" si="518">SUM(L133:L134)</f>
        <v>24.810199957355362</v>
      </c>
      <c r="M132" s="132">
        <f t="shared" ref="M132" si="519">SUM(M133:M134)</f>
        <v>39.606478288354964</v>
      </c>
      <c r="N132" s="132">
        <f t="shared" ref="N132" si="520">SUM(N133:N134)</f>
        <v>12.270676448233342</v>
      </c>
      <c r="O132" s="132">
        <f t="shared" ref="O132" si="521">SUM(O133:O134)</f>
        <v>72.881957834117529</v>
      </c>
      <c r="P132" s="132">
        <f t="shared" ref="P132" si="522">SUM(P133:P134)</f>
        <v>41.853695345938782</v>
      </c>
      <c r="Q132" s="132">
        <f t="shared" ref="Q132" si="523">SUM(Q133:Q134)</f>
        <v>50.768389825285105</v>
      </c>
    </row>
    <row r="133" spans="1:17" ht="12" customHeight="1" x14ac:dyDescent="0.3">
      <c r="A133" s="166" t="s">
        <v>61</v>
      </c>
      <c r="B133" s="165"/>
      <c r="C133" s="165">
        <v>3.6270160075890865</v>
      </c>
      <c r="D133" s="165">
        <v>10.174709311561804</v>
      </c>
      <c r="E133" s="165">
        <v>10.536733595661307</v>
      </c>
      <c r="F133" s="165">
        <v>5.9167947777718943</v>
      </c>
      <c r="G133" s="165">
        <v>14.010592284750368</v>
      </c>
      <c r="H133" s="165">
        <v>14.632539476949002</v>
      </c>
      <c r="I133" s="165">
        <v>18.837231597240553</v>
      </c>
      <c r="J133" s="165">
        <v>14.910510324910607</v>
      </c>
      <c r="K133" s="165">
        <v>19.583551107532237</v>
      </c>
      <c r="L133" s="165">
        <v>16.989260052568739</v>
      </c>
      <c r="M133" s="165">
        <v>25.730374437213619</v>
      </c>
      <c r="N133" s="165">
        <v>7.8141622279491205</v>
      </c>
      <c r="O133" s="165">
        <v>49.849812198821006</v>
      </c>
      <c r="P133" s="165">
        <v>28.099477809779206</v>
      </c>
      <c r="Q133" s="165">
        <v>35.446062695340558</v>
      </c>
    </row>
    <row r="134" spans="1:17" ht="12" customHeight="1" x14ac:dyDescent="0.3">
      <c r="A134" s="147" t="s">
        <v>59</v>
      </c>
      <c r="B134" s="164"/>
      <c r="C134" s="164">
        <v>1.7364036394777087</v>
      </c>
      <c r="D134" s="164">
        <v>4.3372814469374008</v>
      </c>
      <c r="E134" s="164">
        <v>5.1544270344490171</v>
      </c>
      <c r="F134" s="164">
        <v>2.8288576653631865</v>
      </c>
      <c r="G134" s="164">
        <v>5.8986500771012444</v>
      </c>
      <c r="H134" s="164">
        <v>6.8633272253128208</v>
      </c>
      <c r="I134" s="164">
        <v>7.6053259499735999</v>
      </c>
      <c r="J134" s="164">
        <v>6.5821815950004741</v>
      </c>
      <c r="K134" s="164">
        <v>9.25238558460231</v>
      </c>
      <c r="L134" s="164">
        <v>7.8209399047866244</v>
      </c>
      <c r="M134" s="164">
        <v>13.876103851141346</v>
      </c>
      <c r="N134" s="164">
        <v>4.4565142202842214</v>
      </c>
      <c r="O134" s="164">
        <v>23.032145635296526</v>
      </c>
      <c r="P134" s="164">
        <v>13.754217536159578</v>
      </c>
      <c r="Q134" s="164">
        <v>15.322327129944549</v>
      </c>
    </row>
    <row r="135" spans="1:17" ht="12" customHeight="1" x14ac:dyDescent="0.3">
      <c r="A135" s="163" t="s">
        <v>142</v>
      </c>
      <c r="B135" s="162"/>
      <c r="C135" s="162">
        <v>18.335849703777544</v>
      </c>
      <c r="D135" s="162">
        <v>17.417783903600807</v>
      </c>
      <c r="E135" s="162">
        <v>14.321081229481674</v>
      </c>
      <c r="F135" s="162">
        <v>12.225067741281066</v>
      </c>
      <c r="G135" s="162">
        <v>12.738832871775053</v>
      </c>
      <c r="H135" s="162">
        <v>17.281996654999201</v>
      </c>
      <c r="I135" s="162">
        <v>25.621039425071288</v>
      </c>
      <c r="J135" s="162">
        <v>5.5120393184171279</v>
      </c>
      <c r="K135" s="162">
        <v>9.2442856547917263</v>
      </c>
      <c r="L135" s="162">
        <v>13.26499490299822</v>
      </c>
      <c r="M135" s="162">
        <v>4.8178684595459886</v>
      </c>
      <c r="N135" s="162">
        <v>15.390754576389341</v>
      </c>
      <c r="O135" s="162">
        <v>20.182638221360694</v>
      </c>
      <c r="P135" s="162">
        <v>15.892800324400421</v>
      </c>
      <c r="Q135" s="162">
        <v>20.420945438203532</v>
      </c>
    </row>
    <row r="136" spans="1:17" ht="12" customHeight="1" x14ac:dyDescent="0.3">
      <c r="A136" s="161" t="s">
        <v>141</v>
      </c>
      <c r="B136" s="160"/>
      <c r="C136" s="160">
        <f t="shared" ref="C136" si="524">SUM(C137:C138)</f>
        <v>0.87666414117467073</v>
      </c>
      <c r="D136" s="160">
        <f t="shared" ref="D136" si="525">SUM(D137:D138)</f>
        <v>1.7440704814180314</v>
      </c>
      <c r="E136" s="160">
        <f t="shared" ref="E136" si="526">SUM(E137:E138)</f>
        <v>0.70053735188469257</v>
      </c>
      <c r="F136" s="160">
        <f t="shared" ref="F136" si="527">SUM(F137:F138)</f>
        <v>0.89689654454586787</v>
      </c>
      <c r="G136" s="160">
        <f t="shared" ref="G136" si="528">SUM(G137:G138)</f>
        <v>1.4554885371577997</v>
      </c>
      <c r="H136" s="160">
        <f t="shared" ref="H136" si="529">SUM(H137:H138)</f>
        <v>1.3912431547062016</v>
      </c>
      <c r="I136" s="160">
        <f t="shared" ref="I136" si="530">SUM(I137:I138)</f>
        <v>2.8759071802289919</v>
      </c>
      <c r="J136" s="160">
        <f t="shared" ref="J136" si="531">SUM(J137:J138)</f>
        <v>1.4781608597435447</v>
      </c>
      <c r="K136" s="160">
        <f t="shared" ref="K136" si="532">SUM(K137:K138)</f>
        <v>0.93104844670420384</v>
      </c>
      <c r="L136" s="160">
        <f t="shared" ref="L136" si="533">SUM(L137:L138)</f>
        <v>1.6557477172715362</v>
      </c>
      <c r="M136" s="160">
        <f t="shared" ref="M136" si="534">SUM(M137:M138)</f>
        <v>1.1164961567055507</v>
      </c>
      <c r="N136" s="160">
        <f t="shared" ref="N136" si="535">SUM(N137:N138)</f>
        <v>1.3774982127928197</v>
      </c>
      <c r="O136" s="160">
        <f t="shared" ref="O136" si="536">SUM(O137:O138)</f>
        <v>8.5131713550745758</v>
      </c>
      <c r="P136" s="160">
        <f t="shared" ref="P136" si="537">SUM(P137:P138)</f>
        <v>3.4432984276161269</v>
      </c>
      <c r="Q136" s="160">
        <f t="shared" ref="Q136" si="538">SUM(Q137:Q138)</f>
        <v>8.3017019615730767</v>
      </c>
    </row>
    <row r="137" spans="1:17" ht="12" customHeight="1" x14ac:dyDescent="0.3">
      <c r="A137" s="148" t="s">
        <v>60</v>
      </c>
      <c r="B137" s="156"/>
      <c r="C137" s="156">
        <v>0.56135213591123911</v>
      </c>
      <c r="D137" s="156">
        <v>1.2187957596859915</v>
      </c>
      <c r="E137" s="156">
        <v>0.46568837934619317</v>
      </c>
      <c r="F137" s="156">
        <v>0.62834601332609663</v>
      </c>
      <c r="G137" s="156">
        <v>1.0004055669966831</v>
      </c>
      <c r="H137" s="156">
        <v>0.93714582241792599</v>
      </c>
      <c r="I137" s="156">
        <v>2.020627417021458</v>
      </c>
      <c r="J137" s="156">
        <v>1.012435743732317</v>
      </c>
      <c r="K137" s="156">
        <v>0.66823496362416612</v>
      </c>
      <c r="L137" s="156">
        <v>1.1674163764022651</v>
      </c>
      <c r="M137" s="156">
        <v>0.77171730147508344</v>
      </c>
      <c r="N137" s="156">
        <v>1.0535942269992937</v>
      </c>
      <c r="O137" s="156">
        <v>6.3947887175839755</v>
      </c>
      <c r="P137" s="156">
        <v>2.4018052384117388</v>
      </c>
      <c r="Q137" s="156">
        <v>6.143782516738276</v>
      </c>
    </row>
    <row r="138" spans="1:17" ht="12" customHeight="1" x14ac:dyDescent="0.3">
      <c r="A138" s="148" t="s">
        <v>59</v>
      </c>
      <c r="B138" s="156"/>
      <c r="C138" s="156">
        <v>0.31531200526343162</v>
      </c>
      <c r="D138" s="156">
        <v>0.52527472173203982</v>
      </c>
      <c r="E138" s="156">
        <v>0.23484897253849943</v>
      </c>
      <c r="F138" s="156">
        <v>0.26855053121977118</v>
      </c>
      <c r="G138" s="156">
        <v>0.45508297016111654</v>
      </c>
      <c r="H138" s="156">
        <v>0.45409733228827565</v>
      </c>
      <c r="I138" s="156">
        <v>0.85527976320753385</v>
      </c>
      <c r="J138" s="156">
        <v>0.46572511601122762</v>
      </c>
      <c r="K138" s="156">
        <v>0.26281348308003771</v>
      </c>
      <c r="L138" s="156">
        <v>0.48833134086927121</v>
      </c>
      <c r="M138" s="156">
        <v>0.34477885523046725</v>
      </c>
      <c r="N138" s="156">
        <v>0.32390398579352597</v>
      </c>
      <c r="O138" s="156">
        <v>2.1183826374905999</v>
      </c>
      <c r="P138" s="156">
        <v>1.0414931892043879</v>
      </c>
      <c r="Q138" s="156">
        <v>2.1579194448347998</v>
      </c>
    </row>
    <row r="139" spans="1:17" ht="12" customHeight="1" x14ac:dyDescent="0.3">
      <c r="A139" s="158" t="s">
        <v>62</v>
      </c>
      <c r="B139" s="157"/>
      <c r="C139" s="157">
        <f t="shared" ref="C139" si="539">SUM(C140:C141)</f>
        <v>51.655589191041123</v>
      </c>
      <c r="D139" s="157">
        <f t="shared" ref="D139" si="540">SUM(D140:D141)</f>
        <v>34.16742725185226</v>
      </c>
      <c r="E139" s="157">
        <f t="shared" ref="E139" si="541">SUM(E140:E141)</f>
        <v>33.811653535256816</v>
      </c>
      <c r="F139" s="157">
        <f t="shared" ref="F139" si="542">SUM(F140:F141)</f>
        <v>45.857801428088017</v>
      </c>
      <c r="G139" s="157">
        <f t="shared" ref="G139" si="543">SUM(G140:G141)</f>
        <v>33.268562792082015</v>
      </c>
      <c r="H139" s="157">
        <f t="shared" ref="H139" si="544">SUM(H140:H141)</f>
        <v>33.202901100465006</v>
      </c>
      <c r="I139" s="157">
        <f t="shared" ref="I139" si="545">SUM(I140:I141)</f>
        <v>51.065004186849627</v>
      </c>
      <c r="J139" s="157">
        <f t="shared" ref="J139" si="546">SUM(J140:J141)</f>
        <v>32.367615926751803</v>
      </c>
      <c r="K139" s="157">
        <f t="shared" ref="K139" si="547">SUM(K140:K141)</f>
        <v>41.122106721269283</v>
      </c>
      <c r="L139" s="157">
        <f t="shared" ref="L139" si="548">SUM(L140:L141)</f>
        <v>61.020323068911487</v>
      </c>
      <c r="M139" s="157">
        <f t="shared" ref="M139" si="549">SUM(M140:M141)</f>
        <v>64.431106355655956</v>
      </c>
      <c r="N139" s="157">
        <f t="shared" ref="N139" si="550">SUM(N140:N141)</f>
        <v>44.883241710876696</v>
      </c>
      <c r="O139" s="157">
        <f t="shared" ref="O139" si="551">SUM(O140:O141)</f>
        <v>78.989595721070842</v>
      </c>
      <c r="P139" s="157">
        <f t="shared" ref="P139" si="552">SUM(P140:P141)</f>
        <v>62.893360852014702</v>
      </c>
      <c r="Q139" s="157">
        <f t="shared" ref="Q139" si="553">SUM(Q140:Q141)</f>
        <v>54.606453643132937</v>
      </c>
    </row>
    <row r="140" spans="1:17" ht="12" customHeight="1" x14ac:dyDescent="0.3">
      <c r="A140" s="23" t="s">
        <v>57</v>
      </c>
      <c r="B140" s="156"/>
      <c r="C140" s="156">
        <v>0</v>
      </c>
      <c r="D140" s="156">
        <v>0</v>
      </c>
      <c r="E140" s="156">
        <v>3.9634212374257283E-3</v>
      </c>
      <c r="F140" s="156">
        <v>0</v>
      </c>
      <c r="G140" s="156">
        <v>0</v>
      </c>
      <c r="H140" s="156">
        <v>9.4324244108076854E-4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3.8064654343535308E-2</v>
      </c>
      <c r="P140" s="156">
        <v>3.0429817232074309E-2</v>
      </c>
      <c r="Q140" s="156">
        <v>5.7701205590796188E-2</v>
      </c>
    </row>
    <row r="141" spans="1:17" ht="12" customHeight="1" x14ac:dyDescent="0.3">
      <c r="A141" s="29" t="s">
        <v>140</v>
      </c>
      <c r="B141" s="57"/>
      <c r="C141" s="57">
        <v>51.655589191041123</v>
      </c>
      <c r="D141" s="57">
        <v>34.16742725185226</v>
      </c>
      <c r="E141" s="57">
        <v>33.807690114019394</v>
      </c>
      <c r="F141" s="57">
        <v>45.857801428088017</v>
      </c>
      <c r="G141" s="57">
        <v>33.268562792082015</v>
      </c>
      <c r="H141" s="57">
        <v>33.201957858023924</v>
      </c>
      <c r="I141" s="57">
        <v>51.065004186849627</v>
      </c>
      <c r="J141" s="57">
        <v>32.367615926751803</v>
      </c>
      <c r="K141" s="57">
        <v>41.122106721269283</v>
      </c>
      <c r="L141" s="57">
        <v>61.020323068911487</v>
      </c>
      <c r="M141" s="57">
        <v>64.431106355655956</v>
      </c>
      <c r="N141" s="57">
        <v>44.883241710876696</v>
      </c>
      <c r="O141" s="57">
        <v>78.951531066727313</v>
      </c>
      <c r="P141" s="57">
        <v>62.862931034782626</v>
      </c>
      <c r="Q141" s="57">
        <v>54.548752437542142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68">
        <f t="shared" ref="C143" si="554">SUM(C144,C146,C148,C157)</f>
        <v>132.15494898632687</v>
      </c>
      <c r="D143" s="168">
        <f t="shared" ref="D143" si="555">SUM(D144,D146,D148,D157)</f>
        <v>144.81281525726453</v>
      </c>
      <c r="E143" s="168">
        <f t="shared" ref="E143" si="556">SUM(E144,E146,E148,E157)</f>
        <v>186.30657842896022</v>
      </c>
      <c r="F143" s="168">
        <f t="shared" ref="F143" si="557">SUM(F144,F146,F148,F157)</f>
        <v>168.92592671414135</v>
      </c>
      <c r="G143" s="168">
        <f t="shared" ref="G143" si="558">SUM(G144,G146,G148,G157)</f>
        <v>184.91885011131097</v>
      </c>
      <c r="H143" s="168">
        <f t="shared" ref="H143" si="559">SUM(H144,H146,H148,H157)</f>
        <v>190.53382063477267</v>
      </c>
      <c r="I143" s="168">
        <f t="shared" ref="I143" si="560">SUM(I144,I146,I148,I157)</f>
        <v>178.30636996648286</v>
      </c>
      <c r="J143" s="168">
        <f t="shared" ref="J143" si="561">SUM(J144,J146,J148,J157)</f>
        <v>183.19385097097626</v>
      </c>
      <c r="K143" s="168">
        <f t="shared" ref="K143" si="562">SUM(K144,K146,K148,K157)</f>
        <v>198.26293701294941</v>
      </c>
      <c r="L143" s="168">
        <f t="shared" ref="L143" si="563">SUM(L144,L146,L148,L157)</f>
        <v>273.87809084939795</v>
      </c>
      <c r="M143" s="168">
        <f t="shared" ref="M143" si="564">SUM(M144,M146,M148,M157)</f>
        <v>303.80718297209722</v>
      </c>
      <c r="N143" s="168">
        <f t="shared" ref="N143" si="565">SUM(N144,N146,N148,N157)</f>
        <v>324.19484891547489</v>
      </c>
      <c r="O143" s="168">
        <f t="shared" ref="O143" si="566">SUM(O144,O146,O148,O157)</f>
        <v>492.14892466129487</v>
      </c>
      <c r="P143" s="168">
        <f t="shared" ref="P143" si="567">SUM(P144,P146,P148,P157)</f>
        <v>471.81117239091662</v>
      </c>
      <c r="Q143" s="168">
        <f t="shared" ref="Q143" si="568">SUM(Q144,Q146,Q148,Q157)</f>
        <v>659.5081725184923</v>
      </c>
    </row>
    <row r="144" spans="1:17" ht="12.9" customHeight="1" x14ac:dyDescent="0.3">
      <c r="A144" s="158" t="s">
        <v>65</v>
      </c>
      <c r="B144" s="157"/>
      <c r="C144" s="157">
        <f t="shared" ref="C144:Q144" si="569">C145</f>
        <v>94.485221824343185</v>
      </c>
      <c r="D144" s="157">
        <f t="shared" si="569"/>
        <v>108.71320703783842</v>
      </c>
      <c r="E144" s="157">
        <f t="shared" si="569"/>
        <v>138.25144673195621</v>
      </c>
      <c r="F144" s="157">
        <f t="shared" si="569"/>
        <v>122.92068503790883</v>
      </c>
      <c r="G144" s="157">
        <f t="shared" si="569"/>
        <v>131.97457473291161</v>
      </c>
      <c r="H144" s="157">
        <f t="shared" si="569"/>
        <v>133.53156083528907</v>
      </c>
      <c r="I144" s="157">
        <f t="shared" si="569"/>
        <v>119.17827782732681</v>
      </c>
      <c r="J144" s="157">
        <f t="shared" si="569"/>
        <v>126.0667939380988</v>
      </c>
      <c r="K144" s="157">
        <f t="shared" si="569"/>
        <v>142.16015641159504</v>
      </c>
      <c r="L144" s="157">
        <f t="shared" si="569"/>
        <v>188.65469943614161</v>
      </c>
      <c r="M144" s="157">
        <f t="shared" si="569"/>
        <v>203.0480254985255</v>
      </c>
      <c r="N144" s="157">
        <f t="shared" si="569"/>
        <v>232.6087982124287</v>
      </c>
      <c r="O144" s="157">
        <f t="shared" si="569"/>
        <v>353.07818820681706</v>
      </c>
      <c r="P144" s="157">
        <f t="shared" si="569"/>
        <v>323.01658825196137</v>
      </c>
      <c r="Q144" s="157">
        <f t="shared" si="569"/>
        <v>459.45353794668847</v>
      </c>
    </row>
    <row r="145" spans="1:17" ht="12" customHeight="1" x14ac:dyDescent="0.3">
      <c r="A145" s="23" t="s">
        <v>60</v>
      </c>
      <c r="B145" s="156"/>
      <c r="C145" s="156">
        <v>94.485221824343185</v>
      </c>
      <c r="D145" s="156">
        <v>108.71320703783842</v>
      </c>
      <c r="E145" s="156">
        <v>138.25144673195621</v>
      </c>
      <c r="F145" s="156">
        <v>122.92068503790883</v>
      </c>
      <c r="G145" s="156">
        <v>131.97457473291161</v>
      </c>
      <c r="H145" s="156">
        <v>133.53156083528907</v>
      </c>
      <c r="I145" s="156">
        <v>119.17827782732681</v>
      </c>
      <c r="J145" s="156">
        <v>126.0667939380988</v>
      </c>
      <c r="K145" s="156">
        <v>142.16015641159504</v>
      </c>
      <c r="L145" s="156">
        <v>188.65469943614161</v>
      </c>
      <c r="M145" s="156">
        <v>203.0480254985255</v>
      </c>
      <c r="N145" s="156">
        <v>232.6087982124287</v>
      </c>
      <c r="O145" s="156">
        <v>353.07818820681706</v>
      </c>
      <c r="P145" s="156">
        <v>323.01658825196137</v>
      </c>
      <c r="Q145" s="156">
        <v>459.45353794668847</v>
      </c>
    </row>
    <row r="146" spans="1:17" ht="12.9" customHeight="1" x14ac:dyDescent="0.3">
      <c r="A146" s="158" t="s">
        <v>112</v>
      </c>
      <c r="B146" s="157"/>
      <c r="C146" s="157">
        <f t="shared" ref="C146:Q146" si="570">C147</f>
        <v>10.219920189609537</v>
      </c>
      <c r="D146" s="157">
        <f t="shared" si="570"/>
        <v>7.7943001627813056</v>
      </c>
      <c r="E146" s="157">
        <f t="shared" si="570"/>
        <v>11.041270314272845</v>
      </c>
      <c r="F146" s="157">
        <f t="shared" si="570"/>
        <v>11.546505374705781</v>
      </c>
      <c r="G146" s="157">
        <f t="shared" si="570"/>
        <v>14.31272183549944</v>
      </c>
      <c r="H146" s="157">
        <f t="shared" si="570"/>
        <v>16.444455351802922</v>
      </c>
      <c r="I146" s="157">
        <f t="shared" si="570"/>
        <v>19.453764303533074</v>
      </c>
      <c r="J146" s="157">
        <f t="shared" si="570"/>
        <v>17.297754513608012</v>
      </c>
      <c r="K146" s="157">
        <f t="shared" si="570"/>
        <v>14.541324764166911</v>
      </c>
      <c r="L146" s="157">
        <f t="shared" si="570"/>
        <v>27.615960663502932</v>
      </c>
      <c r="M146" s="157">
        <f t="shared" si="570"/>
        <v>32.426738879378497</v>
      </c>
      <c r="N146" s="157">
        <f t="shared" si="570"/>
        <v>22.970686810588337</v>
      </c>
      <c r="O146" s="157">
        <f t="shared" si="570"/>
        <v>29.333016042864287</v>
      </c>
      <c r="P146" s="157">
        <f t="shared" si="570"/>
        <v>35.795489301031729</v>
      </c>
      <c r="Q146" s="157">
        <f t="shared" si="570"/>
        <v>44.382250666821498</v>
      </c>
    </row>
    <row r="147" spans="1:17" ht="12" customHeight="1" x14ac:dyDescent="0.3">
      <c r="A147" s="23" t="s">
        <v>60</v>
      </c>
      <c r="B147" s="156"/>
      <c r="C147" s="156">
        <v>10.219920189609537</v>
      </c>
      <c r="D147" s="156">
        <v>7.7943001627813056</v>
      </c>
      <c r="E147" s="156">
        <v>11.041270314272845</v>
      </c>
      <c r="F147" s="156">
        <v>11.546505374705781</v>
      </c>
      <c r="G147" s="156">
        <v>14.31272183549944</v>
      </c>
      <c r="H147" s="156">
        <v>16.444455351802922</v>
      </c>
      <c r="I147" s="156">
        <v>19.453764303533074</v>
      </c>
      <c r="J147" s="156">
        <v>17.297754513608012</v>
      </c>
      <c r="K147" s="156">
        <v>14.541324764166911</v>
      </c>
      <c r="L147" s="156">
        <v>27.615960663502932</v>
      </c>
      <c r="M147" s="156">
        <v>32.426738879378497</v>
      </c>
      <c r="N147" s="156">
        <v>22.970686810588337</v>
      </c>
      <c r="O147" s="156">
        <v>29.333016042864287</v>
      </c>
      <c r="P147" s="156">
        <v>35.795489301031729</v>
      </c>
      <c r="Q147" s="156">
        <v>44.382250666821498</v>
      </c>
    </row>
    <row r="148" spans="1:17" ht="12" customHeight="1" x14ac:dyDescent="0.3">
      <c r="A148" s="158" t="s">
        <v>63</v>
      </c>
      <c r="B148" s="157"/>
      <c r="C148" s="157">
        <f t="shared" ref="C148" si="571">SUM(C149:C150,C153:C154)</f>
        <v>19.421511137299063</v>
      </c>
      <c r="D148" s="157">
        <f t="shared" ref="D148" si="572">SUM(D149:D150,D153:D154)</f>
        <v>20.272839501377888</v>
      </c>
      <c r="E148" s="157">
        <f t="shared" ref="E148" si="573">SUM(E149:E150,E153:E154)</f>
        <v>26.206872581375315</v>
      </c>
      <c r="F148" s="157">
        <f t="shared" ref="F148" si="574">SUM(F149:F150,F153:F154)</f>
        <v>24.535274747261987</v>
      </c>
      <c r="G148" s="157">
        <f t="shared" ref="G148" si="575">SUM(G149:G150,G153:G154)</f>
        <v>27.545299319115287</v>
      </c>
      <c r="H148" s="157">
        <f t="shared" ref="H148" si="576">SUM(H149:H150,H153:H154)</f>
        <v>28.156611981361333</v>
      </c>
      <c r="I148" s="157">
        <f t="shared" ref="I148" si="577">SUM(I149:I150,I153:I154)</f>
        <v>27.445432051664945</v>
      </c>
      <c r="J148" s="157">
        <f t="shared" ref="J148" si="578">SUM(J149:J150,J153:J154)</f>
        <v>27.339675711434928</v>
      </c>
      <c r="K148" s="157">
        <f t="shared" ref="K148" si="579">SUM(K149:K150,K153:K154)</f>
        <v>29.03691782015698</v>
      </c>
      <c r="L148" s="157">
        <f t="shared" ref="L148" si="580">SUM(L149:L150,L153:L154)</f>
        <v>39.591536678659281</v>
      </c>
      <c r="M148" s="157">
        <f t="shared" ref="M148" si="581">SUM(M149:M150,M153:M154)</f>
        <v>47.906980539776001</v>
      </c>
      <c r="N148" s="157">
        <f t="shared" ref="N148" si="582">SUM(N149:N150,N153:N154)</f>
        <v>48.036985731203195</v>
      </c>
      <c r="O148" s="157">
        <f t="shared" ref="O148" si="583">SUM(O149:O150,O153:O154)</f>
        <v>76.962851838621987</v>
      </c>
      <c r="P148" s="157">
        <f t="shared" ref="P148" si="584">SUM(P149:P150,P153:P154)</f>
        <v>80.496565020096128</v>
      </c>
      <c r="Q148" s="157">
        <f t="shared" ref="Q148" si="585">SUM(Q149:Q150,Q153:Q154)</f>
        <v>108.9449101400166</v>
      </c>
    </row>
    <row r="149" spans="1:17" ht="12" customHeight="1" x14ac:dyDescent="0.3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3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3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3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3">
      <c r="A153" s="163" t="s">
        <v>142</v>
      </c>
      <c r="B153" s="162"/>
      <c r="C153" s="162">
        <v>17.87482205352363</v>
      </c>
      <c r="D153" s="162">
        <v>17.648905169473586</v>
      </c>
      <c r="E153" s="162">
        <v>22.521138852386187</v>
      </c>
      <c r="F153" s="162">
        <v>21.287875634101699</v>
      </c>
      <c r="G153" s="162">
        <v>21.911415745199729</v>
      </c>
      <c r="H153" s="162">
        <v>22.156695369319337</v>
      </c>
      <c r="I153" s="162">
        <v>15.63027685681541</v>
      </c>
      <c r="J153" s="162">
        <v>16.630908819840986</v>
      </c>
      <c r="K153" s="162">
        <v>19.34845055190706</v>
      </c>
      <c r="L153" s="162">
        <v>25.489133297256419</v>
      </c>
      <c r="M153" s="162">
        <v>25.33721623180454</v>
      </c>
      <c r="N153" s="162">
        <v>29.963350336803874</v>
      </c>
      <c r="O153" s="162">
        <v>56.49689707986326</v>
      </c>
      <c r="P153" s="162">
        <v>54.695848835578758</v>
      </c>
      <c r="Q153" s="162">
        <v>76.395582089427265</v>
      </c>
    </row>
    <row r="154" spans="1:17" ht="12" customHeight="1" x14ac:dyDescent="0.3">
      <c r="A154" s="161" t="s">
        <v>141</v>
      </c>
      <c r="B154" s="160"/>
      <c r="C154" s="160">
        <f t="shared" ref="C154" si="601">SUM(C155:C156)</f>
        <v>1.5466890837754321</v>
      </c>
      <c r="D154" s="160">
        <f t="shared" ref="D154" si="602">SUM(D155:D156)</f>
        <v>2.6239343319043007</v>
      </c>
      <c r="E154" s="160">
        <f t="shared" ref="E154" si="603">SUM(E155:E156)</f>
        <v>3.6857337289891285</v>
      </c>
      <c r="F154" s="160">
        <f t="shared" ref="F154" si="604">SUM(F155:F156)</f>
        <v>3.2473991131602866</v>
      </c>
      <c r="G154" s="160">
        <f t="shared" ref="G154" si="605">SUM(G155:G156)</f>
        <v>5.6338835739155559</v>
      </c>
      <c r="H154" s="160">
        <f t="shared" ref="H154" si="606">SUM(H155:H156)</f>
        <v>5.9999166120419964</v>
      </c>
      <c r="I154" s="160">
        <f t="shared" ref="I154" si="607">SUM(I155:I156)</f>
        <v>11.815155194849535</v>
      </c>
      <c r="J154" s="160">
        <f t="shared" ref="J154" si="608">SUM(J155:J156)</f>
        <v>10.708766891593944</v>
      </c>
      <c r="K154" s="160">
        <f t="shared" ref="K154" si="609">SUM(K155:K156)</f>
        <v>9.6884672682499193</v>
      </c>
      <c r="L154" s="160">
        <f t="shared" ref="L154" si="610">SUM(L155:L156)</f>
        <v>14.102403381402862</v>
      </c>
      <c r="M154" s="160">
        <f t="shared" ref="M154" si="611">SUM(M155:M156)</f>
        <v>22.569764307971461</v>
      </c>
      <c r="N154" s="160">
        <f t="shared" ref="N154" si="612">SUM(N155:N156)</f>
        <v>18.073635394399322</v>
      </c>
      <c r="O154" s="160">
        <f t="shared" ref="O154" si="613">SUM(O155:O156)</f>
        <v>20.465954758758727</v>
      </c>
      <c r="P154" s="160">
        <f t="shared" ref="P154" si="614">SUM(P155:P156)</f>
        <v>25.800716184517366</v>
      </c>
      <c r="Q154" s="160">
        <f t="shared" ref="Q154" si="615">SUM(Q155:Q156)</f>
        <v>32.549328050589338</v>
      </c>
    </row>
    <row r="155" spans="1:17" ht="12" customHeight="1" x14ac:dyDescent="0.3">
      <c r="A155" s="148" t="s">
        <v>60</v>
      </c>
      <c r="B155" s="156"/>
      <c r="C155" s="156">
        <v>0.90147130753970417</v>
      </c>
      <c r="D155" s="156">
        <v>1.6525253386818788</v>
      </c>
      <c r="E155" s="156">
        <v>2.3424869050064028</v>
      </c>
      <c r="F155" s="156">
        <v>2.0135881923287355</v>
      </c>
      <c r="G155" s="156">
        <v>3.7843749633314419</v>
      </c>
      <c r="H155" s="156">
        <v>3.4972358559343242</v>
      </c>
      <c r="I155" s="156">
        <v>6.867857908876208</v>
      </c>
      <c r="J155" s="156">
        <v>5.4935036120862994</v>
      </c>
      <c r="K155" s="156">
        <v>5.7034728977439535</v>
      </c>
      <c r="L155" s="156">
        <v>7.9691579981198259</v>
      </c>
      <c r="M155" s="156">
        <v>14.611245887809948</v>
      </c>
      <c r="N155" s="156">
        <v>12.02272067562653</v>
      </c>
      <c r="O155" s="156">
        <v>14.181145243763078</v>
      </c>
      <c r="P155" s="156">
        <v>17.134626245599694</v>
      </c>
      <c r="Q155" s="156">
        <v>21.756999407719302</v>
      </c>
    </row>
    <row r="156" spans="1:17" ht="12" customHeight="1" x14ac:dyDescent="0.3">
      <c r="A156" s="148" t="s">
        <v>59</v>
      </c>
      <c r="B156" s="156"/>
      <c r="C156" s="156">
        <v>0.64521777623572785</v>
      </c>
      <c r="D156" s="156">
        <v>0.9714089932224218</v>
      </c>
      <c r="E156" s="156">
        <v>1.3432468239827255</v>
      </c>
      <c r="F156" s="156">
        <v>1.2338109208315511</v>
      </c>
      <c r="G156" s="156">
        <v>1.8495086105841141</v>
      </c>
      <c r="H156" s="156">
        <v>2.5026807561076723</v>
      </c>
      <c r="I156" s="156">
        <v>4.9472972859733275</v>
      </c>
      <c r="J156" s="156">
        <v>5.2152632795076448</v>
      </c>
      <c r="K156" s="156">
        <v>3.9849943705059649</v>
      </c>
      <c r="L156" s="156">
        <v>6.1332453832830351</v>
      </c>
      <c r="M156" s="156">
        <v>7.9585184201615107</v>
      </c>
      <c r="N156" s="156">
        <v>6.0509147187727912</v>
      </c>
      <c r="O156" s="156">
        <v>6.2848095149956471</v>
      </c>
      <c r="P156" s="156">
        <v>8.666089938917672</v>
      </c>
      <c r="Q156" s="156">
        <v>10.792328642870038</v>
      </c>
    </row>
    <row r="157" spans="1:17" ht="12" customHeight="1" x14ac:dyDescent="0.3">
      <c r="A157" s="158" t="s">
        <v>62</v>
      </c>
      <c r="B157" s="157"/>
      <c r="C157" s="157">
        <f t="shared" ref="C157" si="616">SUM(C158:C159)</f>
        <v>8.0282958350750917</v>
      </c>
      <c r="D157" s="157">
        <f t="shared" ref="D157" si="617">SUM(D158:D159)</f>
        <v>8.0324685552669113</v>
      </c>
      <c r="E157" s="157">
        <f t="shared" ref="E157" si="618">SUM(E158:E159)</f>
        <v>10.806988801355848</v>
      </c>
      <c r="F157" s="157">
        <f t="shared" ref="F157" si="619">SUM(F158:F159)</f>
        <v>9.9234615542647866</v>
      </c>
      <c r="G157" s="157">
        <f t="shared" ref="G157" si="620">SUM(G158:G159)</f>
        <v>11.086254223784636</v>
      </c>
      <c r="H157" s="157">
        <f t="shared" ref="H157" si="621">SUM(H158:H159)</f>
        <v>12.401192466319356</v>
      </c>
      <c r="I157" s="157">
        <f t="shared" ref="I157" si="622">SUM(I158:I159)</f>
        <v>12.228895783958047</v>
      </c>
      <c r="J157" s="157">
        <f t="shared" ref="J157" si="623">SUM(J158:J159)</f>
        <v>12.489626807834512</v>
      </c>
      <c r="K157" s="157">
        <f t="shared" ref="K157" si="624">SUM(K158:K159)</f>
        <v>12.524538017030467</v>
      </c>
      <c r="L157" s="157">
        <f t="shared" ref="L157" si="625">SUM(L158:L159)</f>
        <v>18.015894071094145</v>
      </c>
      <c r="M157" s="157">
        <f t="shared" ref="M157" si="626">SUM(M158:M159)</f>
        <v>20.425438054417238</v>
      </c>
      <c r="N157" s="157">
        <f t="shared" ref="N157" si="627">SUM(N158:N159)</f>
        <v>20.578378161254623</v>
      </c>
      <c r="O157" s="157">
        <f t="shared" ref="O157" si="628">SUM(O158:O159)</f>
        <v>32.774868572991501</v>
      </c>
      <c r="P157" s="157">
        <f t="shared" ref="P157" si="629">SUM(P158:P159)</f>
        <v>32.502529817827394</v>
      </c>
      <c r="Q157" s="157">
        <f t="shared" ref="Q157" si="630">SUM(Q158:Q159)</f>
        <v>46.727473764965687</v>
      </c>
    </row>
    <row r="158" spans="1:17" ht="12" customHeight="1" x14ac:dyDescent="0.3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3">
      <c r="A159" s="29" t="s">
        <v>140</v>
      </c>
      <c r="B159" s="57"/>
      <c r="C159" s="57">
        <v>8.0282958350750917</v>
      </c>
      <c r="D159" s="57">
        <v>8.0324685552669113</v>
      </c>
      <c r="E159" s="57">
        <v>10.806988801355848</v>
      </c>
      <c r="F159" s="57">
        <v>9.9234615542647866</v>
      </c>
      <c r="G159" s="57">
        <v>11.086254223784636</v>
      </c>
      <c r="H159" s="57">
        <v>12.401192466319356</v>
      </c>
      <c r="I159" s="57">
        <v>12.228895783958047</v>
      </c>
      <c r="J159" s="57">
        <v>12.489626807834512</v>
      </c>
      <c r="K159" s="57">
        <v>12.524538017030467</v>
      </c>
      <c r="L159" s="57">
        <v>18.015894071094145</v>
      </c>
      <c r="M159" s="57">
        <v>20.425438054417238</v>
      </c>
      <c r="N159" s="57">
        <v>20.578378161254623</v>
      </c>
      <c r="O159" s="57">
        <v>32.774868572991501</v>
      </c>
      <c r="P159" s="57">
        <v>32.502529817827394</v>
      </c>
      <c r="Q159" s="57">
        <v>46.727473764965687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68">
        <f t="shared" ref="C161" si="631">SUM(C162,C164,C166,C175)</f>
        <v>405.76495668399258</v>
      </c>
      <c r="D161" s="168">
        <f t="shared" ref="D161" si="632">SUM(D162,D164,D166,D175)</f>
        <v>418.05109445799508</v>
      </c>
      <c r="E161" s="168">
        <f t="shared" ref="E161" si="633">SUM(E162,E164,E166,E175)</f>
        <v>487.37604224380567</v>
      </c>
      <c r="F161" s="168">
        <f t="shared" ref="F161" si="634">SUM(F162,F164,F166,F175)</f>
        <v>419.37730091989891</v>
      </c>
      <c r="G161" s="168">
        <f t="shared" ref="G161" si="635">SUM(G162,G164,G166,G175)</f>
        <v>378.92296208610242</v>
      </c>
      <c r="H161" s="168">
        <f t="shared" ref="H161" si="636">SUM(H162,H164,H166,H175)</f>
        <v>396.10193690634935</v>
      </c>
      <c r="I161" s="168">
        <f t="shared" ref="I161" si="637">SUM(I162,I164,I166,I175)</f>
        <v>354.62316533863486</v>
      </c>
      <c r="J161" s="168">
        <f t="shared" ref="J161" si="638">SUM(J162,J164,J166,J175)</f>
        <v>293.8585293199352</v>
      </c>
      <c r="K161" s="168">
        <f t="shared" ref="K161" si="639">SUM(K162,K164,K166,K175)</f>
        <v>285.12588743172415</v>
      </c>
      <c r="L161" s="168">
        <f t="shared" ref="L161" si="640">SUM(L162,L164,L166,L175)</f>
        <v>329.28969424076115</v>
      </c>
      <c r="M161" s="168">
        <f t="shared" ref="M161" si="641">SUM(M162,M164,M166,M175)</f>
        <v>219.6101584887702</v>
      </c>
      <c r="N161" s="168">
        <f t="shared" ref="N161" si="642">SUM(N162,N164,N166,N175)</f>
        <v>269.8056247147133</v>
      </c>
      <c r="O161" s="168">
        <f t="shared" ref="O161" si="643">SUM(O162,O164,O166,O175)</f>
        <v>248.33400274347815</v>
      </c>
      <c r="P161" s="168">
        <f t="shared" ref="P161" si="644">SUM(P162,P164,P166,P175)</f>
        <v>227.70201651405034</v>
      </c>
      <c r="Q161" s="168">
        <f t="shared" ref="Q161" si="645">SUM(Q162,Q164,Q166,Q175)</f>
        <v>221.73929737111359</v>
      </c>
    </row>
    <row r="162" spans="1:17" ht="12.9" customHeight="1" x14ac:dyDescent="0.3">
      <c r="A162" s="158" t="s">
        <v>65</v>
      </c>
      <c r="B162" s="157"/>
      <c r="C162" s="157">
        <f t="shared" ref="C162:Q162" si="646">C163</f>
        <v>319.53280782316631</v>
      </c>
      <c r="D162" s="157">
        <f t="shared" si="646"/>
        <v>328.81919746567337</v>
      </c>
      <c r="E162" s="157">
        <f t="shared" si="646"/>
        <v>384.01791124676811</v>
      </c>
      <c r="F162" s="157">
        <f t="shared" si="646"/>
        <v>330.5933272904586</v>
      </c>
      <c r="G162" s="157">
        <f t="shared" si="646"/>
        <v>294.66503276785625</v>
      </c>
      <c r="H162" s="157">
        <f t="shared" si="646"/>
        <v>302.73732268477374</v>
      </c>
      <c r="I162" s="157">
        <f t="shared" si="646"/>
        <v>267.34298081960304</v>
      </c>
      <c r="J162" s="157">
        <f t="shared" si="646"/>
        <v>220.38020956703045</v>
      </c>
      <c r="K162" s="157">
        <f t="shared" si="646"/>
        <v>208.63105914529058</v>
      </c>
      <c r="L162" s="157">
        <f t="shared" si="646"/>
        <v>254.83911382983155</v>
      </c>
      <c r="M162" s="157">
        <f t="shared" si="646"/>
        <v>163.35631777220129</v>
      </c>
      <c r="N162" s="157">
        <f t="shared" si="646"/>
        <v>206.23446656950642</v>
      </c>
      <c r="O162" s="157">
        <f t="shared" si="646"/>
        <v>190.98963728478572</v>
      </c>
      <c r="P162" s="157">
        <f t="shared" si="646"/>
        <v>167.1789730587175</v>
      </c>
      <c r="Q162" s="157">
        <f t="shared" si="646"/>
        <v>166.86747172970001</v>
      </c>
    </row>
    <row r="163" spans="1:17" ht="12" customHeight="1" x14ac:dyDescent="0.3">
      <c r="A163" s="23" t="s">
        <v>60</v>
      </c>
      <c r="B163" s="57"/>
      <c r="C163" s="57">
        <v>319.53280782316631</v>
      </c>
      <c r="D163" s="57">
        <v>328.81919746567337</v>
      </c>
      <c r="E163" s="57">
        <v>384.01791124676811</v>
      </c>
      <c r="F163" s="57">
        <v>330.5933272904586</v>
      </c>
      <c r="G163" s="57">
        <v>294.66503276785625</v>
      </c>
      <c r="H163" s="57">
        <v>302.73732268477374</v>
      </c>
      <c r="I163" s="57">
        <v>267.34298081960304</v>
      </c>
      <c r="J163" s="57">
        <v>220.38020956703045</v>
      </c>
      <c r="K163" s="57">
        <v>208.63105914529058</v>
      </c>
      <c r="L163" s="57">
        <v>254.83911382983155</v>
      </c>
      <c r="M163" s="57">
        <v>163.35631777220129</v>
      </c>
      <c r="N163" s="57">
        <v>206.23446656950642</v>
      </c>
      <c r="O163" s="57">
        <v>190.98963728478572</v>
      </c>
      <c r="P163" s="57">
        <v>167.1789730587175</v>
      </c>
      <c r="Q163" s="57">
        <v>166.86747172970001</v>
      </c>
    </row>
    <row r="164" spans="1:17" ht="12.9" customHeight="1" x14ac:dyDescent="0.3">
      <c r="A164" s="158" t="s">
        <v>112</v>
      </c>
      <c r="B164" s="157"/>
      <c r="C164" s="157">
        <f t="shared" ref="C164:Q164" si="647">C165</f>
        <v>2.464344832745732</v>
      </c>
      <c r="D164" s="157">
        <f t="shared" si="647"/>
        <v>2.447862631897364</v>
      </c>
      <c r="E164" s="157">
        <f t="shared" si="647"/>
        <v>2.3325061108977025</v>
      </c>
      <c r="F164" s="157">
        <f t="shared" si="647"/>
        <v>3.2351060580857589</v>
      </c>
      <c r="G164" s="157">
        <f t="shared" si="647"/>
        <v>3.0295272875903358</v>
      </c>
      <c r="H164" s="157">
        <f t="shared" si="647"/>
        <v>5.3344889888863847</v>
      </c>
      <c r="I164" s="157">
        <f t="shared" si="647"/>
        <v>4.9109992368623407</v>
      </c>
      <c r="J164" s="157">
        <f t="shared" si="647"/>
        <v>7.0387964048743887</v>
      </c>
      <c r="K164" s="157">
        <f t="shared" si="647"/>
        <v>10.05009715286196</v>
      </c>
      <c r="L164" s="157">
        <f t="shared" si="647"/>
        <v>8.229443917680463</v>
      </c>
      <c r="M164" s="157">
        <f t="shared" si="647"/>
        <v>2.7052703242108076</v>
      </c>
      <c r="N164" s="157">
        <f t="shared" si="647"/>
        <v>5.2887463472880381</v>
      </c>
      <c r="O164" s="157">
        <f t="shared" si="647"/>
        <v>4.9915928088828423</v>
      </c>
      <c r="P164" s="157">
        <f t="shared" si="647"/>
        <v>4.8854052811217707</v>
      </c>
      <c r="Q164" s="157">
        <f t="shared" si="647"/>
        <v>4.0173220212756737</v>
      </c>
    </row>
    <row r="165" spans="1:17" ht="12" customHeight="1" x14ac:dyDescent="0.3">
      <c r="A165" s="23" t="s">
        <v>60</v>
      </c>
      <c r="B165" s="156"/>
      <c r="C165" s="156">
        <v>2.464344832745732</v>
      </c>
      <c r="D165" s="156">
        <v>2.447862631897364</v>
      </c>
      <c r="E165" s="156">
        <v>2.3325061108977025</v>
      </c>
      <c r="F165" s="156">
        <v>3.2351060580857589</v>
      </c>
      <c r="G165" s="156">
        <v>3.0295272875903358</v>
      </c>
      <c r="H165" s="156">
        <v>5.3344889888863847</v>
      </c>
      <c r="I165" s="156">
        <v>4.9109992368623407</v>
      </c>
      <c r="J165" s="156">
        <v>7.0387964048743887</v>
      </c>
      <c r="K165" s="156">
        <v>10.05009715286196</v>
      </c>
      <c r="L165" s="156">
        <v>8.229443917680463</v>
      </c>
      <c r="M165" s="156">
        <v>2.7052703242108076</v>
      </c>
      <c r="N165" s="156">
        <v>5.2887463472880381</v>
      </c>
      <c r="O165" s="156">
        <v>4.9915928088828423</v>
      </c>
      <c r="P165" s="156">
        <v>4.8854052811217707</v>
      </c>
      <c r="Q165" s="156">
        <v>4.0173220212756737</v>
      </c>
    </row>
    <row r="166" spans="1:17" ht="12" customHeight="1" x14ac:dyDescent="0.3">
      <c r="A166" s="158" t="s">
        <v>63</v>
      </c>
      <c r="B166" s="157"/>
      <c r="C166" s="157">
        <f t="shared" ref="C166" si="648">SUM(C167:C168,C171:C172)</f>
        <v>60.232205951280555</v>
      </c>
      <c r="D166" s="157">
        <f t="shared" ref="D166" si="649">SUM(D167:D168,D171:D172)</f>
        <v>62.183024633548982</v>
      </c>
      <c r="E166" s="157">
        <f t="shared" ref="E166" si="650">SUM(E167:E168,E171:E172)</f>
        <v>72.579521809994162</v>
      </c>
      <c r="F166" s="157">
        <f t="shared" ref="F166" si="651">SUM(F167:F168,F171:F172)</f>
        <v>61.783666602286161</v>
      </c>
      <c r="G166" s="157">
        <f t="shared" ref="G166" si="652">SUM(G167:G168,G171:G172)</f>
        <v>57.701078423835952</v>
      </c>
      <c r="H166" s="157">
        <f t="shared" ref="H166" si="653">SUM(H167:H168,H171:H172)</f>
        <v>61.230655264988982</v>
      </c>
      <c r="I166" s="157">
        <f t="shared" ref="I166" si="654">SUM(I167:I168,I171:I172)</f>
        <v>57.235591626745375</v>
      </c>
      <c r="J166" s="157">
        <f t="shared" ref="J166" si="655">SUM(J167:J168,J171:J172)</f>
        <v>46.072478001868461</v>
      </c>
      <c r="K166" s="157">
        <f t="shared" ref="K166" si="656">SUM(K167:K168,K171:K172)</f>
        <v>46.308537477181567</v>
      </c>
      <c r="L166" s="157">
        <f t="shared" ref="L166" si="657">SUM(L167:L168,L171:L172)</f>
        <v>46.945326530694409</v>
      </c>
      <c r="M166" s="157">
        <f t="shared" ref="M166" si="658">SUM(M167:M168,M171:M172)</f>
        <v>38.327788980192175</v>
      </c>
      <c r="N166" s="157">
        <f t="shared" ref="N166" si="659">SUM(N167:N168,N171:N172)</f>
        <v>41.700025958211988</v>
      </c>
      <c r="O166" s="157">
        <f t="shared" ref="O166" si="660">SUM(O167:O168,O171:O172)</f>
        <v>37.565098342653044</v>
      </c>
      <c r="P166" s="157">
        <f t="shared" ref="P166" si="661">SUM(P167:P168,P171:P172)</f>
        <v>40.149762907420012</v>
      </c>
      <c r="Q166" s="157">
        <f t="shared" ref="Q166" si="662">SUM(Q167:Q168,Q171:Q172)</f>
        <v>36.157457121795019</v>
      </c>
    </row>
    <row r="167" spans="1:17" ht="12" customHeight="1" x14ac:dyDescent="0.3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3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3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3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3">
      <c r="A171" s="163" t="s">
        <v>142</v>
      </c>
      <c r="B171" s="162"/>
      <c r="C171" s="162">
        <v>52.049778561479172</v>
      </c>
      <c r="D171" s="162">
        <v>52.348697525698029</v>
      </c>
      <c r="E171" s="162">
        <v>56.033497060907969</v>
      </c>
      <c r="F171" s="162">
        <v>54.5572222512289</v>
      </c>
      <c r="G171" s="162">
        <v>42.637511173449113</v>
      </c>
      <c r="H171" s="162">
        <v>48.224874868754085</v>
      </c>
      <c r="I171" s="162">
        <v>38.772056427706453</v>
      </c>
      <c r="J171" s="162">
        <v>34.801527402195198</v>
      </c>
      <c r="K171" s="162">
        <v>33.366040934005262</v>
      </c>
      <c r="L171" s="162">
        <v>35.414373937613512</v>
      </c>
      <c r="M171" s="162">
        <v>20.467037922628805</v>
      </c>
      <c r="N171" s="162">
        <v>30.718430134894433</v>
      </c>
      <c r="O171" s="162">
        <v>28.018097120476344</v>
      </c>
      <c r="P171" s="162">
        <v>29.111969560967772</v>
      </c>
      <c r="Q171" s="162">
        <v>27.842584850314996</v>
      </c>
    </row>
    <row r="172" spans="1:17" ht="12" customHeight="1" x14ac:dyDescent="0.3">
      <c r="A172" s="161" t="s">
        <v>141</v>
      </c>
      <c r="B172" s="160"/>
      <c r="C172" s="160">
        <f t="shared" ref="C172" si="678">SUM(C173:C174)</f>
        <v>8.1824273898013828</v>
      </c>
      <c r="D172" s="160">
        <f t="shared" ref="D172" si="679">SUM(D173:D174)</f>
        <v>9.8343271078509513</v>
      </c>
      <c r="E172" s="160">
        <f t="shared" ref="E172" si="680">SUM(E173:E174)</f>
        <v>16.546024749086186</v>
      </c>
      <c r="F172" s="160">
        <f t="shared" ref="F172" si="681">SUM(F173:F174)</f>
        <v>7.2264443510572569</v>
      </c>
      <c r="G172" s="160">
        <f t="shared" ref="G172" si="682">SUM(G173:G174)</f>
        <v>15.063567250386843</v>
      </c>
      <c r="H172" s="160">
        <f t="shared" ref="H172" si="683">SUM(H173:H174)</f>
        <v>13.005780396234897</v>
      </c>
      <c r="I172" s="160">
        <f t="shared" ref="I172" si="684">SUM(I173:I174)</f>
        <v>18.463535199038919</v>
      </c>
      <c r="J172" s="160">
        <f t="shared" ref="J172" si="685">SUM(J173:J174)</f>
        <v>11.270950599673263</v>
      </c>
      <c r="K172" s="160">
        <f t="shared" ref="K172" si="686">SUM(K173:K174)</f>
        <v>12.942496543176302</v>
      </c>
      <c r="L172" s="160">
        <f t="shared" ref="L172" si="687">SUM(L173:L174)</f>
        <v>11.530952593080899</v>
      </c>
      <c r="M172" s="160">
        <f t="shared" ref="M172" si="688">SUM(M173:M174)</f>
        <v>17.86075105756337</v>
      </c>
      <c r="N172" s="160">
        <f t="shared" ref="N172" si="689">SUM(N173:N174)</f>
        <v>10.981595823317555</v>
      </c>
      <c r="O172" s="160">
        <f t="shared" ref="O172" si="690">SUM(O173:O174)</f>
        <v>9.5470012221767018</v>
      </c>
      <c r="P172" s="160">
        <f t="shared" ref="P172" si="691">SUM(P173:P174)</f>
        <v>11.03779334645224</v>
      </c>
      <c r="Q172" s="160">
        <f t="shared" ref="Q172" si="692">SUM(Q173:Q174)</f>
        <v>8.3148722714800201</v>
      </c>
    </row>
    <row r="173" spans="1:17" ht="12" customHeight="1" x14ac:dyDescent="0.3">
      <c r="A173" s="148" t="s">
        <v>60</v>
      </c>
      <c r="B173" s="156"/>
      <c r="C173" s="156">
        <v>5.4956930376786532</v>
      </c>
      <c r="D173" s="156">
        <v>6.4765828646393171</v>
      </c>
      <c r="E173" s="156">
        <v>11.512569198343568</v>
      </c>
      <c r="F173" s="156">
        <v>4.8061449323386274</v>
      </c>
      <c r="G173" s="156">
        <v>10.328213493486119</v>
      </c>
      <c r="H173" s="156">
        <v>8.5168339190628259</v>
      </c>
      <c r="I173" s="156">
        <v>12.166927252439164</v>
      </c>
      <c r="J173" s="156">
        <v>6.7159483876354713</v>
      </c>
      <c r="K173" s="156">
        <v>7.0854409624500576</v>
      </c>
      <c r="L173" s="156">
        <v>7.2876068439764641</v>
      </c>
      <c r="M173" s="156">
        <v>11.103260594162279</v>
      </c>
      <c r="N173" s="156">
        <v>7.6064338406833159</v>
      </c>
      <c r="O173" s="156">
        <v>6.425339825396291</v>
      </c>
      <c r="P173" s="156">
        <v>7.720322929820191</v>
      </c>
      <c r="Q173" s="156">
        <v>6.0825922839179256</v>
      </c>
    </row>
    <row r="174" spans="1:17" ht="12" customHeight="1" x14ac:dyDescent="0.3">
      <c r="A174" s="159" t="s">
        <v>59</v>
      </c>
      <c r="B174" s="57"/>
      <c r="C174" s="57">
        <v>2.6867343521227296</v>
      </c>
      <c r="D174" s="57">
        <v>3.3577442432116338</v>
      </c>
      <c r="E174" s="57">
        <v>5.033455550742616</v>
      </c>
      <c r="F174" s="57">
        <v>2.42029941871863</v>
      </c>
      <c r="G174" s="57">
        <v>4.7353537569007242</v>
      </c>
      <c r="H174" s="57">
        <v>4.4889464771720711</v>
      </c>
      <c r="I174" s="57">
        <v>6.296607946599754</v>
      </c>
      <c r="J174" s="57">
        <v>4.5550022120377927</v>
      </c>
      <c r="K174" s="57">
        <v>5.8570555807262448</v>
      </c>
      <c r="L174" s="57">
        <v>4.2433457491044351</v>
      </c>
      <c r="M174" s="57">
        <v>6.7574904634010897</v>
      </c>
      <c r="N174" s="57">
        <v>3.3751619826342401</v>
      </c>
      <c r="O174" s="57">
        <v>3.1216613967804103</v>
      </c>
      <c r="P174" s="57">
        <v>3.317470416632049</v>
      </c>
      <c r="Q174" s="57">
        <v>2.2322799875620953</v>
      </c>
    </row>
    <row r="175" spans="1:17" ht="12" customHeight="1" x14ac:dyDescent="0.3">
      <c r="A175" s="158" t="s">
        <v>62</v>
      </c>
      <c r="B175" s="157"/>
      <c r="C175" s="157">
        <f t="shared" ref="C175" si="693">SUM(C176:C177)</f>
        <v>23.535598076799989</v>
      </c>
      <c r="D175" s="157">
        <f t="shared" ref="D175" si="694">SUM(D176:D177)</f>
        <v>24.601009726875368</v>
      </c>
      <c r="E175" s="157">
        <f t="shared" ref="E175" si="695">SUM(E176:E177)</f>
        <v>28.446103076145693</v>
      </c>
      <c r="F175" s="157">
        <f t="shared" ref="F175" si="696">SUM(F176:F177)</f>
        <v>23.765200969068406</v>
      </c>
      <c r="G175" s="157">
        <f t="shared" ref="G175" si="697">SUM(G176:G177)</f>
        <v>23.527323606819888</v>
      </c>
      <c r="H175" s="157">
        <f t="shared" ref="H175" si="698">SUM(H176:H177)</f>
        <v>26.799469967700247</v>
      </c>
      <c r="I175" s="157">
        <f t="shared" ref="I175" si="699">SUM(I176:I177)</f>
        <v>25.133593655424107</v>
      </c>
      <c r="J175" s="157">
        <f t="shared" ref="J175" si="700">SUM(J176:J177)</f>
        <v>20.367045346161966</v>
      </c>
      <c r="K175" s="157">
        <f t="shared" ref="K175" si="701">SUM(K176:K177)</f>
        <v>20.136193656390027</v>
      </c>
      <c r="L175" s="157">
        <f t="shared" ref="L175" si="702">SUM(L176:L177)</f>
        <v>19.275809962554789</v>
      </c>
      <c r="M175" s="157">
        <f t="shared" ref="M175" si="703">SUM(M176:M177)</f>
        <v>15.220781412165945</v>
      </c>
      <c r="N175" s="157">
        <f t="shared" ref="N175" si="704">SUM(N176:N177)</f>
        <v>16.582385839706884</v>
      </c>
      <c r="O175" s="157">
        <f t="shared" ref="O175" si="705">SUM(O176:O177)</f>
        <v>14.787674307156559</v>
      </c>
      <c r="P175" s="157">
        <f t="shared" ref="P175" si="706">SUM(P176:P177)</f>
        <v>15.487875266791052</v>
      </c>
      <c r="Q175" s="157">
        <f t="shared" ref="Q175" si="707">SUM(Q176:Q177)</f>
        <v>14.697046498342905</v>
      </c>
    </row>
    <row r="176" spans="1:17" ht="12" customHeight="1" x14ac:dyDescent="0.3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3">
      <c r="A177" s="29" t="s">
        <v>140</v>
      </c>
      <c r="B177" s="57"/>
      <c r="C177" s="57">
        <v>23.535598076799989</v>
      </c>
      <c r="D177" s="57">
        <v>24.601009726875368</v>
      </c>
      <c r="E177" s="57">
        <v>28.446103076145693</v>
      </c>
      <c r="F177" s="57">
        <v>23.765200969068406</v>
      </c>
      <c r="G177" s="57">
        <v>23.527323606819888</v>
      </c>
      <c r="H177" s="57">
        <v>26.799469967700247</v>
      </c>
      <c r="I177" s="57">
        <v>25.133593655424107</v>
      </c>
      <c r="J177" s="57">
        <v>20.367045346161966</v>
      </c>
      <c r="K177" s="57">
        <v>20.136193656390027</v>
      </c>
      <c r="L177" s="57">
        <v>19.275809962554789</v>
      </c>
      <c r="M177" s="57">
        <v>15.220781412165945</v>
      </c>
      <c r="N177" s="57">
        <v>16.582385839706884</v>
      </c>
      <c r="O177" s="57">
        <v>14.787674307156559</v>
      </c>
      <c r="P177" s="57">
        <v>15.487875266791052</v>
      </c>
      <c r="Q177" s="57">
        <v>14.697046498342905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176</v>
      </c>
    </row>
    <row r="3" spans="1:17" ht="12" customHeight="1" x14ac:dyDescent="0.3">
      <c r="A3" s="152" t="s">
        <v>172</v>
      </c>
      <c r="B3" s="175"/>
      <c r="C3" s="175">
        <f>IF(RES_hhdet_in_tes!C3=0,"",RES_hhdet_in_tes!C3/RES_hhdet_in_fec!C3)</f>
        <v>0.5030771829718711</v>
      </c>
      <c r="D3" s="175">
        <f>IF(RES_hhdet_in_tes!D3=0,"",RES_hhdet_in_tes!D3/RES_hhdet_in_fec!D3)</f>
        <v>0.50608664943489601</v>
      </c>
      <c r="E3" s="175">
        <f>IF(RES_hhdet_in_tes!E3=0,"",RES_hhdet_in_tes!E3/RES_hhdet_in_fec!E3)</f>
        <v>0.51875720192420416</v>
      </c>
      <c r="F3" s="175">
        <f>IF(RES_hhdet_in_tes!F3=0,"",RES_hhdet_in_tes!F3/RES_hhdet_in_fec!F3)</f>
        <v>0.51452027463424366</v>
      </c>
      <c r="G3" s="175">
        <f>IF(RES_hhdet_in_tes!G3=0,"",RES_hhdet_in_tes!G3/RES_hhdet_in_fec!G3)</f>
        <v>0.52081832562085073</v>
      </c>
      <c r="H3" s="175">
        <f>IF(RES_hhdet_in_tes!H3=0,"",RES_hhdet_in_tes!H3/RES_hhdet_in_fec!H3)</f>
        <v>0.53256713219889018</v>
      </c>
      <c r="I3" s="175">
        <f>IF(RES_hhdet_in_tes!I3=0,"",RES_hhdet_in_tes!I3/RES_hhdet_in_fec!I3)</f>
        <v>0.56066189538872913</v>
      </c>
      <c r="J3" s="175">
        <f>IF(RES_hhdet_in_tes!J3=0,"",RES_hhdet_in_tes!J3/RES_hhdet_in_fec!J3)</f>
        <v>0.54119463747774976</v>
      </c>
      <c r="K3" s="175">
        <f>IF(RES_hhdet_in_tes!K3=0,"",RES_hhdet_in_tes!K3/RES_hhdet_in_fec!K3)</f>
        <v>0.54130664317702626</v>
      </c>
      <c r="L3" s="175">
        <f>IF(RES_hhdet_in_tes!L3=0,"",RES_hhdet_in_tes!L3/RES_hhdet_in_fec!L3)</f>
        <v>0.55188087559912191</v>
      </c>
      <c r="M3" s="175">
        <f>IF(RES_hhdet_in_tes!M3=0,"",RES_hhdet_in_tes!M3/RES_hhdet_in_fec!M3)</f>
        <v>0.55053089432431679</v>
      </c>
      <c r="N3" s="175">
        <f>IF(RES_hhdet_in_tes!N3=0,"",RES_hhdet_in_tes!N3/RES_hhdet_in_fec!N3)</f>
        <v>0.52484343033544578</v>
      </c>
      <c r="O3" s="175">
        <f>IF(RES_hhdet_in_tes!O3=0,"",RES_hhdet_in_tes!O3/RES_hhdet_in_fec!O3)</f>
        <v>0.52599122015090272</v>
      </c>
      <c r="P3" s="175">
        <f>IF(RES_hhdet_in_tes!P3=0,"",RES_hhdet_in_tes!P3/RES_hhdet_in_fec!P3)</f>
        <v>0.51921670205217452</v>
      </c>
      <c r="Q3" s="175">
        <f>IF(RES_hhdet_in_tes!Q3=0,"",RES_hhdet_in_tes!Q3/RES_hhdet_in_fec!Q3)</f>
        <v>0.52883822336297504</v>
      </c>
    </row>
    <row r="4" spans="1:17" ht="12.9" customHeight="1" x14ac:dyDescent="0.3">
      <c r="A4" s="158" t="s">
        <v>65</v>
      </c>
      <c r="B4" s="169"/>
      <c r="C4" s="169">
        <f>IF(RES_hhdet_in_tes!C4=0,"",RES_hhdet_in_tes!C4/RES_hhdet_in_fec!C4)</f>
        <v>0.49629364897449807</v>
      </c>
      <c r="D4" s="169">
        <f>IF(RES_hhdet_in_tes!D4=0,"",RES_hhdet_in_tes!D4/RES_hhdet_in_fec!D4)</f>
        <v>0.49894673970024211</v>
      </c>
      <c r="E4" s="169">
        <f>IF(RES_hhdet_in_tes!E4=0,"",RES_hhdet_in_tes!E4/RES_hhdet_in_fec!E4)</f>
        <v>0.5081915312014742</v>
      </c>
      <c r="F4" s="169">
        <f>IF(RES_hhdet_in_tes!F4=0,"",RES_hhdet_in_tes!F4/RES_hhdet_in_fec!F4)</f>
        <v>0.50518822888803805</v>
      </c>
      <c r="G4" s="169">
        <f>IF(RES_hhdet_in_tes!G4=0,"",RES_hhdet_in_tes!G4/RES_hhdet_in_fec!G4)</f>
        <v>0.51474580899055344</v>
      </c>
      <c r="H4" s="169">
        <f>IF(RES_hhdet_in_tes!H4=0,"",RES_hhdet_in_tes!H4/RES_hhdet_in_fec!H4)</f>
        <v>0.52319075219984512</v>
      </c>
      <c r="I4" s="169">
        <f>IF(RES_hhdet_in_tes!I4=0,"",RES_hhdet_in_tes!I4/RES_hhdet_in_fec!I4)</f>
        <v>0.54005684113202723</v>
      </c>
      <c r="J4" s="169">
        <f>IF(RES_hhdet_in_tes!J4=0,"",RES_hhdet_in_tes!J4/RES_hhdet_in_fec!J4)</f>
        <v>0.52284444371859906</v>
      </c>
      <c r="K4" s="169">
        <f>IF(RES_hhdet_in_tes!K4=0,"",RES_hhdet_in_tes!K4/RES_hhdet_in_fec!K4)</f>
        <v>0.52506502322711723</v>
      </c>
      <c r="L4" s="169">
        <f>IF(RES_hhdet_in_tes!L4=0,"",RES_hhdet_in_tes!L4/RES_hhdet_in_fec!L4)</f>
        <v>0.54119356206214986</v>
      </c>
      <c r="M4" s="169">
        <f>IF(RES_hhdet_in_tes!M4=0,"",RES_hhdet_in_tes!M4/RES_hhdet_in_fec!M4)</f>
        <v>0.53185885194582228</v>
      </c>
      <c r="N4" s="169">
        <f>IF(RES_hhdet_in_tes!N4=0,"",RES_hhdet_in_tes!N4/RES_hhdet_in_fec!N4)</f>
        <v>0.51583664359624948</v>
      </c>
      <c r="O4" s="169">
        <f>IF(RES_hhdet_in_tes!O4=0,"",RES_hhdet_in_tes!O4/RES_hhdet_in_fec!O4)</f>
        <v>0.51987840792436035</v>
      </c>
      <c r="P4" s="169">
        <f>IF(RES_hhdet_in_tes!P4=0,"",RES_hhdet_in_tes!P4/RES_hhdet_in_fec!P4)</f>
        <v>0.51475964182433276</v>
      </c>
      <c r="Q4" s="169">
        <f>IF(RES_hhdet_in_tes!Q4=0,"",RES_hhdet_in_tes!Q4/RES_hhdet_in_fec!Q4)</f>
        <v>0.51704792248509468</v>
      </c>
    </row>
    <row r="5" spans="1:17" ht="12" customHeight="1" x14ac:dyDescent="0.3">
      <c r="A5" s="23" t="s">
        <v>58</v>
      </c>
      <c r="B5" s="73"/>
      <c r="C5" s="73">
        <f>IF(RES_hhdet_in_tes!C5=0,"",RES_hhdet_in_tes!C5/RES_hhdet_in_fec!C5)</f>
        <v>0.49446373141087357</v>
      </c>
      <c r="D5" s="73">
        <f>IF(RES_hhdet_in_tes!D5=0,"",RES_hhdet_in_tes!D5/RES_hhdet_in_fec!D5)</f>
        <v>0.49744640432020287</v>
      </c>
      <c r="E5" s="73">
        <f>IF(RES_hhdet_in_tes!E5=0,"",RES_hhdet_in_tes!E5/RES_hhdet_in_fec!E5)</f>
        <v>0.505132711749676</v>
      </c>
      <c r="F5" s="73">
        <f>IF(RES_hhdet_in_tes!F5=0,"",RES_hhdet_in_tes!F5/RES_hhdet_in_fec!F5)</f>
        <v>0.50198370615058685</v>
      </c>
      <c r="G5" s="73">
        <f>IF(RES_hhdet_in_tes!G5=0,"",RES_hhdet_in_tes!G5/RES_hhdet_in_fec!G5)</f>
        <v>0.51203682582803101</v>
      </c>
      <c r="H5" s="73">
        <f>IF(RES_hhdet_in_tes!H5=0,"",RES_hhdet_in_tes!H5/RES_hhdet_in_fec!H5)</f>
        <v>0.52022828572991797</v>
      </c>
      <c r="I5" s="73">
        <f>IF(RES_hhdet_in_tes!I5=0,"",RES_hhdet_in_tes!I5/RES_hhdet_in_fec!I5)</f>
        <v>0.53697125121559575</v>
      </c>
      <c r="J5" s="73">
        <f>IF(RES_hhdet_in_tes!J5=0,"",RES_hhdet_in_tes!J5/RES_hhdet_in_fec!J5)</f>
        <v>0.52001174541435025</v>
      </c>
      <c r="K5" s="73">
        <f>IF(RES_hhdet_in_tes!K5=0,"",RES_hhdet_in_tes!K5/RES_hhdet_in_fec!K5)</f>
        <v>0.52242427215598197</v>
      </c>
      <c r="L5" s="73">
        <f>IF(RES_hhdet_in_tes!L5=0,"",RES_hhdet_in_tes!L5/RES_hhdet_in_fec!L5)</f>
        <v>0.53841438362370253</v>
      </c>
      <c r="M5" s="73">
        <f>IF(RES_hhdet_in_tes!M5=0,"",RES_hhdet_in_tes!M5/RES_hhdet_in_fec!M5)</f>
        <v>0.52877149860554296</v>
      </c>
      <c r="N5" s="73">
        <f>IF(RES_hhdet_in_tes!N5=0,"",RES_hhdet_in_tes!N5/RES_hhdet_in_fec!N5)</f>
        <v>0.51296886810773834</v>
      </c>
      <c r="O5" s="73">
        <f>IF(RES_hhdet_in_tes!O5=0,"",RES_hhdet_in_tes!O5/RES_hhdet_in_fec!O5)</f>
        <v>0.51695001901458837</v>
      </c>
      <c r="P5" s="73">
        <f>IF(RES_hhdet_in_tes!P5=0,"",RES_hhdet_in_tes!P5/RES_hhdet_in_fec!P5)</f>
        <v>0.51130903779853698</v>
      </c>
      <c r="Q5" s="73">
        <f>IF(RES_hhdet_in_tes!Q5=0,"",RES_hhdet_in_tes!Q5/RES_hhdet_in_fec!Q5)</f>
        <v>0.51319705823379302</v>
      </c>
    </row>
    <row r="6" spans="1:17" ht="12" customHeight="1" x14ac:dyDescent="0.3">
      <c r="A6" s="23" t="s">
        <v>60</v>
      </c>
      <c r="B6" s="73"/>
      <c r="C6" s="73">
        <f>IF(RES_hhdet_in_tes!C6=0,"",RES_hhdet_in_tes!C6/RES_hhdet_in_fec!C6)</f>
        <v>1.0270848845912728</v>
      </c>
      <c r="D6" s="73">
        <f>IF(RES_hhdet_in_tes!D6=0,"",RES_hhdet_in_tes!D6/RES_hhdet_in_fec!D6)</f>
        <v>1.0279597972277756</v>
      </c>
      <c r="E6" s="73">
        <f>IF(RES_hhdet_in_tes!E6=0,"",RES_hhdet_in_tes!E6/RES_hhdet_in_fec!E6)</f>
        <v>1.0276234989065367</v>
      </c>
      <c r="F6" s="73">
        <f>IF(RES_hhdet_in_tes!F6=0,"",RES_hhdet_in_tes!F6/RES_hhdet_in_fec!F6)</f>
        <v>1.0283270664759845</v>
      </c>
      <c r="G6" s="73">
        <f>IF(RES_hhdet_in_tes!G6=0,"",RES_hhdet_in_tes!G6/RES_hhdet_in_fec!G6)</f>
        <v>1.028232284567697</v>
      </c>
      <c r="H6" s="73">
        <f>IF(RES_hhdet_in_tes!H6=0,"",RES_hhdet_in_tes!H6/RES_hhdet_in_fec!H6)</f>
        <v>1.0292536103704011</v>
      </c>
      <c r="I6" s="73">
        <f>IF(RES_hhdet_in_tes!I6=0,"",RES_hhdet_in_tes!I6/RES_hhdet_in_fec!I6)</f>
        <v>1.0278464413531061</v>
      </c>
      <c r="J6" s="73">
        <f>IF(RES_hhdet_in_tes!J6=0,"",RES_hhdet_in_tes!J6/RES_hhdet_in_fec!J6)</f>
        <v>1.0276025040154111</v>
      </c>
      <c r="K6" s="73">
        <f>IF(RES_hhdet_in_tes!K6=0,"",RES_hhdet_in_tes!K6/RES_hhdet_in_fec!K6)</f>
        <v>1.030315602483441</v>
      </c>
      <c r="L6" s="73">
        <f>IF(RES_hhdet_in_tes!L6=0,"",RES_hhdet_in_tes!L6/RES_hhdet_in_fec!L6)</f>
        <v>1.0273128354632504</v>
      </c>
      <c r="M6" s="73">
        <f>IF(RES_hhdet_in_tes!M6=0,"",RES_hhdet_in_tes!M6/RES_hhdet_in_fec!M6)</f>
        <v>1.0228766147238078</v>
      </c>
      <c r="N6" s="73">
        <f>IF(RES_hhdet_in_tes!N6=0,"",RES_hhdet_in_tes!N6/RES_hhdet_in_fec!N6)</f>
        <v>1.026617846401314</v>
      </c>
      <c r="O6" s="73">
        <f>IF(RES_hhdet_in_tes!O6=0,"",RES_hhdet_in_tes!O6/RES_hhdet_in_fec!O6)</f>
        <v>1.023550774610857</v>
      </c>
      <c r="P6" s="73">
        <f>IF(RES_hhdet_in_tes!P6=0,"",RES_hhdet_in_tes!P6/RES_hhdet_in_fec!P6)</f>
        <v>1.0193906701457047</v>
      </c>
      <c r="Q6" s="73">
        <f>IF(RES_hhdet_in_tes!Q6=0,"",RES_hhdet_in_tes!Q6/RES_hhdet_in_fec!Q6)</f>
        <v>1.0118761560924698</v>
      </c>
    </row>
    <row r="7" spans="1:17" ht="12.9" customHeight="1" x14ac:dyDescent="0.3">
      <c r="A7" s="158" t="s">
        <v>112</v>
      </c>
      <c r="B7" s="169"/>
      <c r="C7" s="169">
        <f>IF(RES_hhdet_in_tes!C7=0,"",RES_hhdet_in_tes!C7/RES_hhdet_in_fec!C7)</f>
        <v>1.8337547130783505</v>
      </c>
      <c r="D7" s="169">
        <f>IF(RES_hhdet_in_tes!D7=0,"",RES_hhdet_in_tes!D7/RES_hhdet_in_fec!D7)</f>
        <v>1.8634727659707102</v>
      </c>
      <c r="E7" s="169">
        <f>IF(RES_hhdet_in_tes!E7=0,"",RES_hhdet_in_tes!E7/RES_hhdet_in_fec!E7)</f>
        <v>1.9196567090911465</v>
      </c>
      <c r="F7" s="169">
        <f>IF(RES_hhdet_in_tes!F7=0,"",RES_hhdet_in_tes!F7/RES_hhdet_in_fec!F7)</f>
        <v>2.0225748088421693</v>
      </c>
      <c r="G7" s="169">
        <f>IF(RES_hhdet_in_tes!G7=0,"",RES_hhdet_in_tes!G7/RES_hhdet_in_fec!G7)</f>
        <v>2.1091732733359052</v>
      </c>
      <c r="H7" s="169">
        <f>IF(RES_hhdet_in_tes!H7=0,"",RES_hhdet_in_tes!H7/RES_hhdet_in_fec!H7)</f>
        <v>2.1436865781319083</v>
      </c>
      <c r="I7" s="169">
        <f>IF(RES_hhdet_in_tes!I7=0,"",RES_hhdet_in_tes!I7/RES_hhdet_in_fec!I7)</f>
        <v>2.3146055877914185</v>
      </c>
      <c r="J7" s="169">
        <f>IF(RES_hhdet_in_tes!J7=0,"",RES_hhdet_in_tes!J7/RES_hhdet_in_fec!J7)</f>
        <v>2.4292406279701013</v>
      </c>
      <c r="K7" s="169">
        <f>IF(RES_hhdet_in_tes!K7=0,"",RES_hhdet_in_tes!K7/RES_hhdet_in_fec!K7)</f>
        <v>2.590599963619777</v>
      </c>
      <c r="L7" s="169">
        <f>IF(RES_hhdet_in_tes!L7=0,"",RES_hhdet_in_tes!L7/RES_hhdet_in_fec!L7)</f>
        <v>2.6799469163652345</v>
      </c>
      <c r="M7" s="169">
        <f>IF(RES_hhdet_in_tes!M7=0,"",RES_hhdet_in_tes!M7/RES_hhdet_in_fec!M7)</f>
        <v>2.7918607101501505</v>
      </c>
      <c r="N7" s="169">
        <f>IF(RES_hhdet_in_tes!N7=0,"",RES_hhdet_in_tes!N7/RES_hhdet_in_fec!N7)</f>
        <v>2.9653488666487777</v>
      </c>
      <c r="O7" s="169">
        <f>IF(RES_hhdet_in_tes!O7=0,"",RES_hhdet_in_tes!O7/RES_hhdet_in_fec!O7)</f>
        <v>3.0476531134077849</v>
      </c>
      <c r="P7" s="169">
        <f>IF(RES_hhdet_in_tes!P7=0,"",RES_hhdet_in_tes!P7/RES_hhdet_in_fec!P7)</f>
        <v>3.0049973340814362</v>
      </c>
      <c r="Q7" s="169">
        <f>IF(RES_hhdet_in_tes!Q7=0,"",RES_hhdet_in_tes!Q7/RES_hhdet_in_fec!Q7)</f>
        <v>3.1134012259116872</v>
      </c>
    </row>
    <row r="8" spans="1:17" ht="12" customHeight="1" x14ac:dyDescent="0.3">
      <c r="A8" s="23" t="s">
        <v>60</v>
      </c>
      <c r="B8" s="73"/>
      <c r="C8" s="73">
        <f>IF(RES_hhdet_in_tes!C8=0,"",RES_hhdet_in_tes!C8/RES_hhdet_in_fec!C8)</f>
        <v>1.8337547130783505</v>
      </c>
      <c r="D8" s="73">
        <f>IF(RES_hhdet_in_tes!D8=0,"",RES_hhdet_in_tes!D8/RES_hhdet_in_fec!D8)</f>
        <v>1.8634727659707102</v>
      </c>
      <c r="E8" s="73">
        <f>IF(RES_hhdet_in_tes!E8=0,"",RES_hhdet_in_tes!E8/RES_hhdet_in_fec!E8)</f>
        <v>1.9196567090911465</v>
      </c>
      <c r="F8" s="73">
        <f>IF(RES_hhdet_in_tes!F8=0,"",RES_hhdet_in_tes!F8/RES_hhdet_in_fec!F8)</f>
        <v>2.0225748088421693</v>
      </c>
      <c r="G8" s="73">
        <f>IF(RES_hhdet_in_tes!G8=0,"",RES_hhdet_in_tes!G8/RES_hhdet_in_fec!G8)</f>
        <v>2.1091732733359052</v>
      </c>
      <c r="H8" s="73">
        <f>IF(RES_hhdet_in_tes!H8=0,"",RES_hhdet_in_tes!H8/RES_hhdet_in_fec!H8)</f>
        <v>2.1436865781319083</v>
      </c>
      <c r="I8" s="73">
        <f>IF(RES_hhdet_in_tes!I8=0,"",RES_hhdet_in_tes!I8/RES_hhdet_in_fec!I8)</f>
        <v>2.3146055877914185</v>
      </c>
      <c r="J8" s="73">
        <f>IF(RES_hhdet_in_tes!J8=0,"",RES_hhdet_in_tes!J8/RES_hhdet_in_fec!J8)</f>
        <v>2.4292406279701013</v>
      </c>
      <c r="K8" s="73">
        <f>IF(RES_hhdet_in_tes!K8=0,"",RES_hhdet_in_tes!K8/RES_hhdet_in_fec!K8)</f>
        <v>2.590599963619777</v>
      </c>
      <c r="L8" s="73">
        <f>IF(RES_hhdet_in_tes!L8=0,"",RES_hhdet_in_tes!L8/RES_hhdet_in_fec!L8)</f>
        <v>2.6799469163652345</v>
      </c>
      <c r="M8" s="73">
        <f>IF(RES_hhdet_in_tes!M8=0,"",RES_hhdet_in_tes!M8/RES_hhdet_in_fec!M8)</f>
        <v>2.7918607101501505</v>
      </c>
      <c r="N8" s="73">
        <f>IF(RES_hhdet_in_tes!N8=0,"",RES_hhdet_in_tes!N8/RES_hhdet_in_fec!N8)</f>
        <v>2.9653488666487777</v>
      </c>
      <c r="O8" s="73">
        <f>IF(RES_hhdet_in_tes!O8=0,"",RES_hhdet_in_tes!O8/RES_hhdet_in_fec!O8)</f>
        <v>3.0476531134077849</v>
      </c>
      <c r="P8" s="73">
        <f>IF(RES_hhdet_in_tes!P8=0,"",RES_hhdet_in_tes!P8/RES_hhdet_in_fec!P8)</f>
        <v>3.0049973340814362</v>
      </c>
      <c r="Q8" s="73">
        <f>IF(RES_hhdet_in_tes!Q8=0,"",RES_hhdet_in_tes!Q8/RES_hhdet_in_fec!Q8)</f>
        <v>3.1134012259116872</v>
      </c>
    </row>
    <row r="9" spans="1:17" ht="12" customHeight="1" x14ac:dyDescent="0.3">
      <c r="A9" s="158" t="s">
        <v>63</v>
      </c>
      <c r="B9" s="169"/>
      <c r="C9" s="169">
        <f>IF(RES_hhdet_in_tes!C9=0,"",RES_hhdet_in_tes!C9/RES_hhdet_in_fec!C9)</f>
        <v>0.51059809333436368</v>
      </c>
      <c r="D9" s="169">
        <f>IF(RES_hhdet_in_tes!D9=0,"",RES_hhdet_in_tes!D9/RES_hhdet_in_fec!D9)</f>
        <v>0.51171671282022513</v>
      </c>
      <c r="E9" s="169">
        <f>IF(RES_hhdet_in_tes!E9=0,"",RES_hhdet_in_tes!E9/RES_hhdet_in_fec!E9)</f>
        <v>0.54211660656792471</v>
      </c>
      <c r="F9" s="169">
        <f>IF(RES_hhdet_in_tes!F9=0,"",RES_hhdet_in_tes!F9/RES_hhdet_in_fec!F9)</f>
        <v>0.51946489384578398</v>
      </c>
      <c r="G9" s="169">
        <f>IF(RES_hhdet_in_tes!G9=0,"",RES_hhdet_in_tes!G9/RES_hhdet_in_fec!G9)</f>
        <v>0.50979960885812192</v>
      </c>
      <c r="H9" s="169">
        <f>IF(RES_hhdet_in_tes!H9=0,"",RES_hhdet_in_tes!H9/RES_hhdet_in_fec!H9)</f>
        <v>0.53800168747236876</v>
      </c>
      <c r="I9" s="169">
        <f>IF(RES_hhdet_in_tes!I9=0,"",RES_hhdet_in_tes!I9/RES_hhdet_in_fec!I9)</f>
        <v>0.61400454527027426</v>
      </c>
      <c r="J9" s="169">
        <f>IF(RES_hhdet_in_tes!J9=0,"",RES_hhdet_in_tes!J9/RES_hhdet_in_fec!J9)</f>
        <v>0.59543482187632413</v>
      </c>
      <c r="K9" s="169">
        <f>IF(RES_hhdet_in_tes!K9=0,"",RES_hhdet_in_tes!K9/RES_hhdet_in_fec!K9)</f>
        <v>0.57135437693878854</v>
      </c>
      <c r="L9" s="169">
        <f>IF(RES_hhdet_in_tes!L9=0,"",RES_hhdet_in_tes!L9/RES_hhdet_in_fec!L9)</f>
        <v>0.56773549488857145</v>
      </c>
      <c r="M9" s="169">
        <f>IF(RES_hhdet_in_tes!M9=0,"",RES_hhdet_in_tes!M9/RES_hhdet_in_fec!M9)</f>
        <v>0.60483527039275953</v>
      </c>
      <c r="N9" s="169">
        <f>IF(RES_hhdet_in_tes!N9=0,"",RES_hhdet_in_tes!N9/RES_hhdet_in_fec!N9)</f>
        <v>0.54871072947823218</v>
      </c>
      <c r="O9" s="169">
        <f>IF(RES_hhdet_in_tes!O9=0,"",RES_hhdet_in_tes!O9/RES_hhdet_in_fec!O9)</f>
        <v>0.56633949409339701</v>
      </c>
      <c r="P9" s="169">
        <f>IF(RES_hhdet_in_tes!P9=0,"",RES_hhdet_in_tes!P9/RES_hhdet_in_fec!P9)</f>
        <v>0.55101518726907039</v>
      </c>
      <c r="Q9" s="169">
        <f>IF(RES_hhdet_in_tes!Q9=0,"",RES_hhdet_in_tes!Q9/RES_hhdet_in_fec!Q9)</f>
        <v>0.63880287325576102</v>
      </c>
    </row>
    <row r="10" spans="1:17" ht="12" customHeight="1" x14ac:dyDescent="0.3">
      <c r="A10" s="167" t="s">
        <v>171</v>
      </c>
      <c r="B10" s="174"/>
      <c r="C10" s="174">
        <f>IF(RES_hhdet_in_tes!C10=0,"",RES_hhdet_in_tes!C10/RES_hhdet_in_fec!C10)</f>
        <v>0.44128224279099526</v>
      </c>
      <c r="D10" s="174">
        <f>IF(RES_hhdet_in_tes!D10=0,"",RES_hhdet_in_tes!D10/RES_hhdet_in_fec!D10)</f>
        <v>0.44639708946527207</v>
      </c>
      <c r="E10" s="174">
        <f>IF(RES_hhdet_in_tes!E10=0,"",RES_hhdet_in_tes!E10/RES_hhdet_in_fec!E10)</f>
        <v>0.44575902792755373</v>
      </c>
      <c r="F10" s="174">
        <f>IF(RES_hhdet_in_tes!F10=0,"",RES_hhdet_in_tes!F10/RES_hhdet_in_fec!F10)</f>
        <v>0.44933990130106805</v>
      </c>
      <c r="G10" s="174">
        <f>IF(RES_hhdet_in_tes!G10=0,"",RES_hhdet_in_tes!G10/RES_hhdet_in_fec!G10)</f>
        <v>0.45381798190291645</v>
      </c>
      <c r="H10" s="174">
        <f>IF(RES_hhdet_in_tes!H10=0,"",RES_hhdet_in_tes!H10/RES_hhdet_in_fec!H10)</f>
        <v>0.45483743484771511</v>
      </c>
      <c r="I10" s="174">
        <f>IF(RES_hhdet_in_tes!I10=0,"",RES_hhdet_in_tes!I10/RES_hhdet_in_fec!I10)</f>
        <v>0.46318892435950021</v>
      </c>
      <c r="J10" s="174">
        <f>IF(RES_hhdet_in_tes!J10=0,"",RES_hhdet_in_tes!J10/RES_hhdet_in_fec!J10)</f>
        <v>0.46156775622925345</v>
      </c>
      <c r="K10" s="174">
        <f>IF(RES_hhdet_in_tes!K10=0,"",RES_hhdet_in_tes!K10/RES_hhdet_in_fec!K10)</f>
        <v>0.46826294646319438</v>
      </c>
      <c r="L10" s="174">
        <f>IF(RES_hhdet_in_tes!L10=0,"",RES_hhdet_in_tes!L10/RES_hhdet_in_fec!L10)</f>
        <v>0.46067391799089691</v>
      </c>
      <c r="M10" s="174">
        <f>IF(RES_hhdet_in_tes!M10=0,"",RES_hhdet_in_tes!M10/RES_hhdet_in_fec!M10)</f>
        <v>0.4694341934386228</v>
      </c>
      <c r="N10" s="174">
        <f>IF(RES_hhdet_in_tes!N10=0,"",RES_hhdet_in_tes!N10/RES_hhdet_in_fec!N10)</f>
        <v>0.46599409663376518</v>
      </c>
      <c r="O10" s="174">
        <f>IF(RES_hhdet_in_tes!O10=0,"",RES_hhdet_in_tes!O10/RES_hhdet_in_fec!O10)</f>
        <v>0.46705356161122308</v>
      </c>
      <c r="P10" s="174">
        <f>IF(RES_hhdet_in_tes!P10=0,"",RES_hhdet_in_tes!P10/RES_hhdet_in_fec!P10)</f>
        <v>0.46558791707228575</v>
      </c>
      <c r="Q10" s="174">
        <f>IF(RES_hhdet_in_tes!Q10=0,"",RES_hhdet_in_tes!Q10/RES_hhdet_in_fec!Q10)</f>
        <v>0.464301152520743</v>
      </c>
    </row>
    <row r="11" spans="1:17" ht="12" customHeight="1" x14ac:dyDescent="0.3">
      <c r="A11" s="167" t="s">
        <v>144</v>
      </c>
      <c r="B11" s="174"/>
      <c r="C11" s="174">
        <f>IF(RES_hhdet_in_tes!C11=0,"",RES_hhdet_in_tes!C11/RES_hhdet_in_fec!C11)</f>
        <v>0.52231075512921832</v>
      </c>
      <c r="D11" s="174">
        <f>IF(RES_hhdet_in_tes!D11=0,"",RES_hhdet_in_tes!D11/RES_hhdet_in_fec!D11)</f>
        <v>0.55347723647128189</v>
      </c>
      <c r="E11" s="174">
        <f>IF(RES_hhdet_in_tes!E11=0,"",RES_hhdet_in_tes!E11/RES_hhdet_in_fec!E11)</f>
        <v>0.53379343526736345</v>
      </c>
      <c r="F11" s="174">
        <f>IF(RES_hhdet_in_tes!F11=0,"",RES_hhdet_in_tes!F11/RES_hhdet_in_fec!F11)</f>
        <v>0.56326220129535987</v>
      </c>
      <c r="G11" s="174">
        <f>IF(RES_hhdet_in_tes!G11=0,"",RES_hhdet_in_tes!G11/RES_hhdet_in_fec!G11)</f>
        <v>0.56652868249466537</v>
      </c>
      <c r="H11" s="174">
        <f>IF(RES_hhdet_in_tes!H11=0,"",RES_hhdet_in_tes!H11/RES_hhdet_in_fec!H11)</f>
        <v>0.55253769910887263</v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3">
      <c r="A12" s="167" t="s">
        <v>143</v>
      </c>
      <c r="B12" s="174"/>
      <c r="C12" s="174" t="str">
        <f>IF(RES_hhdet_in_tes!C12=0,"",RES_hhdet_in_tes!C12/RES_hhdet_in_fec!C12)</f>
        <v/>
      </c>
      <c r="D12" s="174">
        <f>IF(RES_hhdet_in_tes!D12=0,"",RES_hhdet_in_tes!D12/RES_hhdet_in_fec!D12)</f>
        <v>0.64957888844258738</v>
      </c>
      <c r="E12" s="174" t="str">
        <f>IF(RES_hhdet_in_tes!E12=0,"",RES_hhdet_in_tes!E12/RES_hhdet_in_fec!E12)</f>
        <v/>
      </c>
      <c r="F12" s="174">
        <f>IF(RES_hhdet_in_tes!F12=0,"",RES_hhdet_in_tes!F12/RES_hhdet_in_fec!F12)</f>
        <v>0.6557759028079625</v>
      </c>
      <c r="G12" s="174">
        <f>IF(RES_hhdet_in_tes!G12=0,"",RES_hhdet_in_tes!G12/RES_hhdet_in_fec!G12)</f>
        <v>0.65925281423885373</v>
      </c>
      <c r="H12" s="174">
        <f>IF(RES_hhdet_in_tes!H12=0,"",RES_hhdet_in_tes!H12/RES_hhdet_in_fec!H12)</f>
        <v>0.66280286825035228</v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>
        <f>IF(RES_hhdet_in_tes!L12=0,"",RES_hhdet_in_tes!L12/RES_hhdet_in_fec!L12)</f>
        <v>0.65247342512335282</v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3">
      <c r="A13" s="166" t="s">
        <v>57</v>
      </c>
      <c r="B13" s="173"/>
      <c r="C13" s="173" t="str">
        <f>IF(RES_hhdet_in_tes!C13=0,"",RES_hhdet_in_tes!C13/RES_hhdet_in_fec!C13)</f>
        <v/>
      </c>
      <c r="D13" s="173">
        <f>IF(RES_hhdet_in_tes!D13=0,"",RES_hhdet_in_tes!D13/RES_hhdet_in_fec!D13)</f>
        <v>0.55691038596936515</v>
      </c>
      <c r="E13" s="173" t="str">
        <f>IF(RES_hhdet_in_tes!E13=0,"",RES_hhdet_in_tes!E13/RES_hhdet_in_fec!E13)</f>
        <v/>
      </c>
      <c r="F13" s="173">
        <f>IF(RES_hhdet_in_tes!F13=0,"",RES_hhdet_in_tes!F13/RES_hhdet_in_fec!F13)</f>
        <v>0.56325797722468296</v>
      </c>
      <c r="G13" s="173">
        <f>IF(RES_hhdet_in_tes!G13=0,"",RES_hhdet_in_tes!G13/RES_hhdet_in_fec!G13)</f>
        <v>0.56636896265414061</v>
      </c>
      <c r="H13" s="173">
        <f>IF(RES_hhdet_in_tes!H13=0,"",RES_hhdet_in_tes!H13/RES_hhdet_in_fec!H13)</f>
        <v>0.56905234970465801</v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>
        <f>IF(RES_hhdet_in_tes!L13=0,"",RES_hhdet_in_tes!L13/RES_hhdet_in_fec!L13)</f>
        <v>0.54112436104344497</v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3">
      <c r="A14" s="147" t="s">
        <v>59</v>
      </c>
      <c r="B14" s="172"/>
      <c r="C14" s="172" t="str">
        <f>IF(RES_hhdet_in_tes!C14=0,"",RES_hhdet_in_tes!C14/RES_hhdet_in_fec!C14)</f>
        <v/>
      </c>
      <c r="D14" s="172">
        <f>IF(RES_hhdet_in_tes!D14=0,"",RES_hhdet_in_tes!D14/RES_hhdet_in_fec!D14)</f>
        <v>1.0000000000000002</v>
      </c>
      <c r="E14" s="172" t="str">
        <f>IF(RES_hhdet_in_tes!E14=0,"",RES_hhdet_in_tes!E14/RES_hhdet_in_fec!E14)</f>
        <v/>
      </c>
      <c r="F14" s="172">
        <f>IF(RES_hhdet_in_tes!F14=0,"",RES_hhdet_in_tes!F14/RES_hhdet_in_fec!F14)</f>
        <v>1.0000000000000002</v>
      </c>
      <c r="G14" s="172">
        <f>IF(RES_hhdet_in_tes!G14=0,"",RES_hhdet_in_tes!G14/RES_hhdet_in_fec!G14)</f>
        <v>1.0020160088325225</v>
      </c>
      <c r="H14" s="172">
        <f>IF(RES_hhdet_in_tes!H14=0,"",RES_hhdet_in_tes!H14/RES_hhdet_in_fec!H14)</f>
        <v>1.00630943672369</v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>
        <f>IF(RES_hhdet_in_tes!L14=0,"",RES_hhdet_in_tes!L14/RES_hhdet_in_fec!L14)</f>
        <v>0.99999999999999978</v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3">
      <c r="A15" s="163" t="s">
        <v>142</v>
      </c>
      <c r="B15" s="171"/>
      <c r="C15" s="171">
        <f>IF(RES_hhdet_in_tes!C15=0,"",RES_hhdet_in_tes!C15/RES_hhdet_in_fec!C15)</f>
        <v>0.69881119865456931</v>
      </c>
      <c r="D15" s="171">
        <f>IF(RES_hhdet_in_tes!D15=0,"",RES_hhdet_in_tes!D15/RES_hhdet_in_fec!D15)</f>
        <v>0.71709885107791493</v>
      </c>
      <c r="E15" s="171">
        <f>IF(RES_hhdet_in_tes!E15=0,"",RES_hhdet_in_tes!E15/RES_hhdet_in_fec!E15)</f>
        <v>0.71448107351119616</v>
      </c>
      <c r="F15" s="171">
        <f>IF(RES_hhdet_in_tes!F15=0,"",RES_hhdet_in_tes!F15/RES_hhdet_in_fec!F15)</f>
        <v>0.73407700673605292</v>
      </c>
      <c r="G15" s="171">
        <f>IF(RES_hhdet_in_tes!G15=0,"",RES_hhdet_in_tes!G15/RES_hhdet_in_fec!G15)</f>
        <v>0.74833728464466809</v>
      </c>
      <c r="H15" s="171">
        <f>IF(RES_hhdet_in_tes!H15=0,"",RES_hhdet_in_tes!H15/RES_hhdet_in_fec!H15)</f>
        <v>0.75120170254837626</v>
      </c>
      <c r="I15" s="171">
        <f>IF(RES_hhdet_in_tes!I15=0,"",RES_hhdet_in_tes!I15/RES_hhdet_in_fec!I15)</f>
        <v>0.7575878296202353</v>
      </c>
      <c r="J15" s="171">
        <f>IF(RES_hhdet_in_tes!J15=0,"",RES_hhdet_in_tes!J15/RES_hhdet_in_fec!J15)</f>
        <v>0.75594528360930813</v>
      </c>
      <c r="K15" s="171">
        <f>IF(RES_hhdet_in_tes!K15=0,"",RES_hhdet_in_tes!K15/RES_hhdet_in_fec!K15)</f>
        <v>0.74388416392859857</v>
      </c>
      <c r="L15" s="171">
        <f>IF(RES_hhdet_in_tes!L15=0,"",RES_hhdet_in_tes!L15/RES_hhdet_in_fec!L15)</f>
        <v>0.75711540366394303</v>
      </c>
      <c r="M15" s="171">
        <f>IF(RES_hhdet_in_tes!M15=0,"",RES_hhdet_in_tes!M15/RES_hhdet_in_fec!M15)</f>
        <v>0.7456916104879826</v>
      </c>
      <c r="N15" s="171">
        <f>IF(RES_hhdet_in_tes!N15=0,"",RES_hhdet_in_tes!N15/RES_hhdet_in_fec!N15)</f>
        <v>0.74150071972688769</v>
      </c>
      <c r="O15" s="171">
        <f>IF(RES_hhdet_in_tes!O15=0,"",RES_hhdet_in_tes!O15/RES_hhdet_in_fec!O15)</f>
        <v>0.76505568314846484</v>
      </c>
      <c r="P15" s="171">
        <f>IF(RES_hhdet_in_tes!P15=0,"",RES_hhdet_in_tes!P15/RES_hhdet_in_fec!P15)</f>
        <v>0.7226269764002573</v>
      </c>
      <c r="Q15" s="171">
        <f>IF(RES_hhdet_in_tes!Q15=0,"",RES_hhdet_in_tes!Q15/RES_hhdet_in_fec!Q15)</f>
        <v>0.76879570738397329</v>
      </c>
    </row>
    <row r="16" spans="1:17" ht="12" customHeight="1" x14ac:dyDescent="0.3">
      <c r="A16" s="161" t="s">
        <v>141</v>
      </c>
      <c r="B16" s="170"/>
      <c r="C16" s="170">
        <f>IF(RES_hhdet_in_tes!C16=0,"",RES_hhdet_in_tes!C16/RES_hhdet_in_fec!C16)</f>
        <v>0.8053603535674555</v>
      </c>
      <c r="D16" s="170">
        <f>IF(RES_hhdet_in_tes!D16=0,"",RES_hhdet_in_tes!D16/RES_hhdet_in_fec!D16)</f>
        <v>0.77582324409443593</v>
      </c>
      <c r="E16" s="170">
        <f>IF(RES_hhdet_in_tes!E16=0,"",RES_hhdet_in_tes!E16/RES_hhdet_in_fec!E16)</f>
        <v>0.82817162762877583</v>
      </c>
      <c r="F16" s="170">
        <f>IF(RES_hhdet_in_tes!F16=0,"",RES_hhdet_in_tes!F16/RES_hhdet_in_fec!F16)</f>
        <v>0.81465058875686802</v>
      </c>
      <c r="G16" s="170">
        <f>IF(RES_hhdet_in_tes!G16=0,"",RES_hhdet_in_tes!G16/RES_hhdet_in_fec!G16)</f>
        <v>0.85728138161061218</v>
      </c>
      <c r="H16" s="170">
        <f>IF(RES_hhdet_in_tes!H16=0,"",RES_hhdet_in_tes!H16/RES_hhdet_in_fec!H16)</f>
        <v>0.84937574897343882</v>
      </c>
      <c r="I16" s="170">
        <f>IF(RES_hhdet_in_tes!I16=0,"",RES_hhdet_in_tes!I16/RES_hhdet_in_fec!I16)</f>
        <v>0.85929090003336106</v>
      </c>
      <c r="J16" s="170">
        <f>IF(RES_hhdet_in_tes!J16=0,"",RES_hhdet_in_tes!J16/RES_hhdet_in_fec!J16)</f>
        <v>0.83757451532255101</v>
      </c>
      <c r="K16" s="170">
        <f>IF(RES_hhdet_in_tes!K16=0,"",RES_hhdet_in_tes!K16/RES_hhdet_in_fec!K16)</f>
        <v>0.83596925806054856</v>
      </c>
      <c r="L16" s="170">
        <f>IF(RES_hhdet_in_tes!L16=0,"",RES_hhdet_in_tes!L16/RES_hhdet_in_fec!L16)</f>
        <v>0.81264824356902909</v>
      </c>
      <c r="M16" s="170">
        <f>IF(RES_hhdet_in_tes!M16=0,"",RES_hhdet_in_tes!M16/RES_hhdet_in_fec!M16)</f>
        <v>0.81259982091437211</v>
      </c>
      <c r="N16" s="170">
        <f>IF(RES_hhdet_in_tes!N16=0,"",RES_hhdet_in_tes!N16/RES_hhdet_in_fec!N16)</f>
        <v>0.79865623844011813</v>
      </c>
      <c r="O16" s="170">
        <f>IF(RES_hhdet_in_tes!O16=0,"",RES_hhdet_in_tes!O16/RES_hhdet_in_fec!O16)</f>
        <v>0.81390833766960202</v>
      </c>
      <c r="P16" s="170">
        <f>IF(RES_hhdet_in_tes!P16=0,"",RES_hhdet_in_tes!P16/RES_hhdet_in_fec!P16)</f>
        <v>0.8158652887200285</v>
      </c>
      <c r="Q16" s="170">
        <f>IF(RES_hhdet_in_tes!Q16=0,"",RES_hhdet_in_tes!Q16/RES_hhdet_in_fec!Q16)</f>
        <v>0.82468773531759176</v>
      </c>
    </row>
    <row r="17" spans="1:17" ht="12" customHeight="1" x14ac:dyDescent="0.3">
      <c r="A17" s="148" t="s">
        <v>60</v>
      </c>
      <c r="B17" s="73"/>
      <c r="C17" s="73">
        <f>IF(RES_hhdet_in_tes!C17=0,"",RES_hhdet_in_tes!C17/RES_hhdet_in_fec!C17)</f>
        <v>0.68831218523645488</v>
      </c>
      <c r="D17" s="73">
        <f>IF(RES_hhdet_in_tes!D17=0,"",RES_hhdet_in_tes!D17/RES_hhdet_in_fec!D17)</f>
        <v>0.71469725679978402</v>
      </c>
      <c r="E17" s="73">
        <f>IF(RES_hhdet_in_tes!E17=0,"",RES_hhdet_in_tes!E17/RES_hhdet_in_fec!E17)</f>
        <v>0.7711784429996521</v>
      </c>
      <c r="F17" s="73">
        <f>IF(RES_hhdet_in_tes!F17=0,"",RES_hhdet_in_tes!F17/RES_hhdet_in_fec!F17)</f>
        <v>0.71923243841565221</v>
      </c>
      <c r="G17" s="73">
        <f>IF(RES_hhdet_in_tes!G17=0,"",RES_hhdet_in_tes!G17/RES_hhdet_in_fec!G17)</f>
        <v>0.80179893525419943</v>
      </c>
      <c r="H17" s="73">
        <f>IF(RES_hhdet_in_tes!H17=0,"",RES_hhdet_in_tes!H17/RES_hhdet_in_fec!H17)</f>
        <v>0.79881615871640288</v>
      </c>
      <c r="I17" s="73">
        <f>IF(RES_hhdet_in_tes!I17=0,"",RES_hhdet_in_tes!I17/RES_hhdet_in_fec!I17)</f>
        <v>0.80232941395493851</v>
      </c>
      <c r="J17" s="73">
        <f>IF(RES_hhdet_in_tes!J17=0,"",RES_hhdet_in_tes!J17/RES_hhdet_in_fec!J17)</f>
        <v>0.77812420542666938</v>
      </c>
      <c r="K17" s="73">
        <f>IF(RES_hhdet_in_tes!K17=0,"",RES_hhdet_in_tes!K17/RES_hhdet_in_fec!K17)</f>
        <v>0.77531782941360805</v>
      </c>
      <c r="L17" s="73">
        <f>IF(RES_hhdet_in_tes!L17=0,"",RES_hhdet_in_tes!L17/RES_hhdet_in_fec!L17)</f>
        <v>0.74829795414821654</v>
      </c>
      <c r="M17" s="73">
        <f>IF(RES_hhdet_in_tes!M17=0,"",RES_hhdet_in_tes!M17/RES_hhdet_in_fec!M17)</f>
        <v>0.75197961383751133</v>
      </c>
      <c r="N17" s="73">
        <f>IF(RES_hhdet_in_tes!N17=0,"",RES_hhdet_in_tes!N17/RES_hhdet_in_fec!N17)</f>
        <v>0.73266213650364875</v>
      </c>
      <c r="O17" s="73">
        <f>IF(RES_hhdet_in_tes!O17=0,"",RES_hhdet_in_tes!O17/RES_hhdet_in_fec!O17)</f>
        <v>0.75970773384540946</v>
      </c>
      <c r="P17" s="73">
        <f>IF(RES_hhdet_in_tes!P17=0,"",RES_hhdet_in_tes!P17/RES_hhdet_in_fec!P17)</f>
        <v>0.76479256126908146</v>
      </c>
      <c r="Q17" s="73">
        <f>IF(RES_hhdet_in_tes!Q17=0,"",RES_hhdet_in_tes!Q17/RES_hhdet_in_fec!Q17)</f>
        <v>0.7854270526929148</v>
      </c>
    </row>
    <row r="18" spans="1:17" ht="12" customHeight="1" x14ac:dyDescent="0.3">
      <c r="A18" s="148" t="s">
        <v>59</v>
      </c>
      <c r="B18" s="73"/>
      <c r="C18" s="73">
        <f>IF(RES_hhdet_in_tes!C18=0,"",RES_hhdet_in_tes!C18/RES_hhdet_in_fec!C18)</f>
        <v>1.0022457952445112</v>
      </c>
      <c r="D18" s="73">
        <f>IF(RES_hhdet_in_tes!D18=0,"",RES_hhdet_in_tes!D18/RES_hhdet_in_fec!D18)</f>
        <v>1.0236536057733028</v>
      </c>
      <c r="E18" s="73">
        <f>IF(RES_hhdet_in_tes!E18=0,"",RES_hhdet_in_tes!E18/RES_hhdet_in_fec!E18)</f>
        <v>1.0093175710786348</v>
      </c>
      <c r="F18" s="73">
        <f>IF(RES_hhdet_in_tes!F18=0,"",RES_hhdet_in_tes!F18/RES_hhdet_in_fec!F18)</f>
        <v>1.0196414710617745</v>
      </c>
      <c r="G18" s="73">
        <f>IF(RES_hhdet_in_tes!G18=0,"",RES_hhdet_in_tes!G18/RES_hhdet_in_fec!G18)</f>
        <v>1.0138336024556556</v>
      </c>
      <c r="H18" s="73">
        <f>IF(RES_hhdet_in_tes!H18=0,"",RES_hhdet_in_tes!H18/RES_hhdet_in_fec!H18)</f>
        <v>1.0109236280661154</v>
      </c>
      <c r="I18" s="73">
        <f>IF(RES_hhdet_in_tes!I18=0,"",RES_hhdet_in_tes!I18/RES_hhdet_in_fec!I18)</f>
        <v>1.0109572396100059</v>
      </c>
      <c r="J18" s="73">
        <f>IF(RES_hhdet_in_tes!J18=0,"",RES_hhdet_in_tes!J18/RES_hhdet_in_fec!J18)</f>
        <v>1.0074497928213768</v>
      </c>
      <c r="K18" s="73">
        <f>IF(RES_hhdet_in_tes!K18=0,"",RES_hhdet_in_tes!K18/RES_hhdet_in_fec!K18)</f>
        <v>1.0073647079634482</v>
      </c>
      <c r="L18" s="73">
        <f>IF(RES_hhdet_in_tes!L18=0,"",RES_hhdet_in_tes!L18/RES_hhdet_in_fec!L18)</f>
        <v>1.0053988628739403</v>
      </c>
      <c r="M18" s="73">
        <f>IF(RES_hhdet_in_tes!M18=0,"",RES_hhdet_in_tes!M18/RES_hhdet_in_fec!M18)</f>
        <v>1.002906541082472</v>
      </c>
      <c r="N18" s="73">
        <f>IF(RES_hhdet_in_tes!N18=0,"",RES_hhdet_in_tes!N18/RES_hhdet_in_fec!N18)</f>
        <v>1.004678544546646</v>
      </c>
      <c r="O18" s="73">
        <f>IF(RES_hhdet_in_tes!O18=0,"",RES_hhdet_in_tes!O18/RES_hhdet_in_fec!O18)</f>
        <v>1.0044569211311232</v>
      </c>
      <c r="P18" s="73">
        <f>IF(RES_hhdet_in_tes!P18=0,"",RES_hhdet_in_tes!P18/RES_hhdet_in_fec!P18)</f>
        <v>1.0058296707315331</v>
      </c>
      <c r="Q18" s="73">
        <f>IF(RES_hhdet_in_tes!Q18=0,"",RES_hhdet_in_tes!Q18/RES_hhdet_in_fec!Q18)</f>
        <v>1.0003302101458489</v>
      </c>
    </row>
    <row r="19" spans="1:17" ht="12" customHeight="1" x14ac:dyDescent="0.3">
      <c r="A19" s="158" t="s">
        <v>62</v>
      </c>
      <c r="B19" s="169"/>
      <c r="C19" s="169">
        <f>IF(RES_hhdet_in_tes!C19=0,"",RES_hhdet_in_tes!C19/RES_hhdet_in_fec!C19)</f>
        <v>0.59097218521830686</v>
      </c>
      <c r="D19" s="169">
        <f>IF(RES_hhdet_in_tes!D19=0,"",RES_hhdet_in_tes!D19/RES_hhdet_in_fec!D19)</f>
        <v>0.6282014626120298</v>
      </c>
      <c r="E19" s="169">
        <f>IF(RES_hhdet_in_tes!E19=0,"",RES_hhdet_in_tes!E19/RES_hhdet_in_fec!E19)</f>
        <v>0.60215031904117866</v>
      </c>
      <c r="F19" s="169">
        <f>IF(RES_hhdet_in_tes!F19=0,"",RES_hhdet_in_tes!F19/RES_hhdet_in_fec!F19)</f>
        <v>0.62377390132408683</v>
      </c>
      <c r="G19" s="169">
        <f>IF(RES_hhdet_in_tes!G19=0,"",RES_hhdet_in_tes!G19/RES_hhdet_in_fec!G19)</f>
        <v>0.63215849858518214</v>
      </c>
      <c r="H19" s="169">
        <f>IF(RES_hhdet_in_tes!H19=0,"",RES_hhdet_in_tes!H19/RES_hhdet_in_fec!H19)</f>
        <v>0.64966860368925239</v>
      </c>
      <c r="I19" s="169">
        <f>IF(RES_hhdet_in_tes!I19=0,"",RES_hhdet_in_tes!I19/RES_hhdet_in_fec!I19)</f>
        <v>0.70516076322430288</v>
      </c>
      <c r="J19" s="169">
        <f>IF(RES_hhdet_in_tes!J19=0,"",RES_hhdet_in_tes!J19/RES_hhdet_in_fec!J19)</f>
        <v>0.63912249507897367</v>
      </c>
      <c r="K19" s="169">
        <f>IF(RES_hhdet_in_tes!K19=0,"",RES_hhdet_in_tes!K19/RES_hhdet_in_fec!K19)</f>
        <v>0.65871871957907024</v>
      </c>
      <c r="L19" s="169">
        <f>IF(RES_hhdet_in_tes!L19=0,"",RES_hhdet_in_tes!L19/RES_hhdet_in_fec!L19)</f>
        <v>0.63868950498767529</v>
      </c>
      <c r="M19" s="169">
        <f>IF(RES_hhdet_in_tes!M19=0,"",RES_hhdet_in_tes!M19/RES_hhdet_in_fec!M19)</f>
        <v>0.60988679834392612</v>
      </c>
      <c r="N19" s="169">
        <f>IF(RES_hhdet_in_tes!N19=0,"",RES_hhdet_in_tes!N19/RES_hhdet_in_fec!N19)</f>
        <v>0.54018832767981395</v>
      </c>
      <c r="O19" s="169">
        <f>IF(RES_hhdet_in_tes!O19=0,"",RES_hhdet_in_tes!O19/RES_hhdet_in_fec!O19)</f>
        <v>0.49418036165089774</v>
      </c>
      <c r="P19" s="169">
        <f>IF(RES_hhdet_in_tes!P19=0,"",RES_hhdet_in_tes!P19/RES_hhdet_in_fec!P19)</f>
        <v>0.44862942954349833</v>
      </c>
      <c r="Q19" s="169">
        <f>IF(RES_hhdet_in_tes!Q19=0,"",RES_hhdet_in_tes!Q19/RES_hhdet_in_fec!Q19)</f>
        <v>0.39591293431446911</v>
      </c>
    </row>
    <row r="20" spans="1:17" ht="12" customHeight="1" x14ac:dyDescent="0.3">
      <c r="A20" s="23" t="s">
        <v>58</v>
      </c>
      <c r="B20" s="73"/>
      <c r="C20" s="73">
        <f>IF(RES_hhdet_in_tes!C20=0,"",RES_hhdet_in_tes!C20/RES_hhdet_in_fec!C20)</f>
        <v>0.33497005759640386</v>
      </c>
      <c r="D20" s="73">
        <f>IF(RES_hhdet_in_tes!D20=0,"",RES_hhdet_in_tes!D20/RES_hhdet_in_fec!D20)</f>
        <v>0.33813227340759061</v>
      </c>
      <c r="E20" s="73">
        <f>IF(RES_hhdet_in_tes!E20=0,"",RES_hhdet_in_tes!E20/RES_hhdet_in_fec!E20)</f>
        <v>0.34078916778217466</v>
      </c>
      <c r="F20" s="73">
        <f>IF(RES_hhdet_in_tes!F20=0,"",RES_hhdet_in_tes!F20/RES_hhdet_in_fec!F20)</f>
        <v>0.34327478334128236</v>
      </c>
      <c r="G20" s="73">
        <f>IF(RES_hhdet_in_tes!G20=0,"",RES_hhdet_in_tes!G20/RES_hhdet_in_fec!G20)</f>
        <v>0.34596248373573274</v>
      </c>
      <c r="H20" s="73">
        <f>IF(RES_hhdet_in_tes!H20=0,"",RES_hhdet_in_tes!H20/RES_hhdet_in_fec!H20)</f>
        <v>0.34837488438241992</v>
      </c>
      <c r="I20" s="73">
        <f>IF(RES_hhdet_in_tes!I20=0,"",RES_hhdet_in_tes!I20/RES_hhdet_in_fec!I20)</f>
        <v>0.35119682976473321</v>
      </c>
      <c r="J20" s="73">
        <f>IF(RES_hhdet_in_tes!J20=0,"",RES_hhdet_in_tes!J20/RES_hhdet_in_fec!J20)</f>
        <v>0.35361112724015586</v>
      </c>
      <c r="K20" s="73">
        <f>IF(RES_hhdet_in_tes!K20=0,"",RES_hhdet_in_tes!K20/RES_hhdet_in_fec!K20)</f>
        <v>0.35411575652303745</v>
      </c>
      <c r="L20" s="73">
        <f>IF(RES_hhdet_in_tes!L20=0,"",RES_hhdet_in_tes!L20/RES_hhdet_in_fec!L20)</f>
        <v>0.35490022373268859</v>
      </c>
      <c r="M20" s="73">
        <f>IF(RES_hhdet_in_tes!M20=0,"",RES_hhdet_in_tes!M20/RES_hhdet_in_fec!M20)</f>
        <v>0.35479255066148246</v>
      </c>
      <c r="N20" s="73">
        <f>IF(RES_hhdet_in_tes!N20=0,"",RES_hhdet_in_tes!N20/RES_hhdet_in_fec!N20)</f>
        <v>0.35452384574646739</v>
      </c>
      <c r="O20" s="73">
        <f>IF(RES_hhdet_in_tes!O20=0,"",RES_hhdet_in_tes!O20/RES_hhdet_in_fec!O20)</f>
        <v>0.35416743978622139</v>
      </c>
      <c r="P20" s="73">
        <f>IF(RES_hhdet_in_tes!P20=0,"",RES_hhdet_in_tes!P20/RES_hhdet_in_fec!P20)</f>
        <v>0.35352402156606405</v>
      </c>
      <c r="Q20" s="73">
        <f>IF(RES_hhdet_in_tes!Q20=0,"",RES_hhdet_in_tes!Q20/RES_hhdet_in_fec!Q20)</f>
        <v>0.3523079868493042</v>
      </c>
    </row>
    <row r="21" spans="1:17" ht="12" customHeight="1" x14ac:dyDescent="0.3">
      <c r="A21" s="23" t="s">
        <v>57</v>
      </c>
      <c r="B21" s="73"/>
      <c r="C21" s="73">
        <f>IF(RES_hhdet_in_tes!C21=0,"",RES_hhdet_in_tes!C21/RES_hhdet_in_fec!C21)</f>
        <v>0.44986205189675399</v>
      </c>
      <c r="D21" s="73">
        <f>IF(RES_hhdet_in_tes!D21=0,"",RES_hhdet_in_tes!D21/RES_hhdet_in_fec!D21)</f>
        <v>0.45314487265423559</v>
      </c>
      <c r="E21" s="73">
        <f>IF(RES_hhdet_in_tes!E21=0,"",RES_hhdet_in_tes!E21/RES_hhdet_in_fec!E21)</f>
        <v>0.4546048498563075</v>
      </c>
      <c r="F21" s="73">
        <f>IF(RES_hhdet_in_tes!F21=0,"",RES_hhdet_in_tes!F21/RES_hhdet_in_fec!F21)</f>
        <v>0.45244982987663612</v>
      </c>
      <c r="G21" s="73" t="str">
        <f>IF(RES_hhdet_in_tes!G21=0,"",RES_hhdet_in_tes!G21/RES_hhdet_in_fec!G21)</f>
        <v/>
      </c>
      <c r="H21" s="73">
        <f>IF(RES_hhdet_in_tes!H21=0,"",RES_hhdet_in_tes!H21/RES_hhdet_in_fec!H21)</f>
        <v>0.46990649434103765</v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>
        <f>IF(RES_hhdet_in_tes!K21=0,"",RES_hhdet_in_tes!K21/RES_hhdet_in_fec!K21)</f>
        <v>0.45729459853887178</v>
      </c>
      <c r="L21" s="73">
        <f>IF(RES_hhdet_in_tes!L21=0,"",RES_hhdet_in_tes!L21/RES_hhdet_in_fec!L21)</f>
        <v>0.46944208523648062</v>
      </c>
      <c r="M21" s="73">
        <f>IF(RES_hhdet_in_tes!M21=0,"",RES_hhdet_in_tes!M21/RES_hhdet_in_fec!M21)</f>
        <v>0.47062386196880229</v>
      </c>
      <c r="N21" s="73">
        <f>IF(RES_hhdet_in_tes!N21=0,"",RES_hhdet_in_tes!N21/RES_hhdet_in_fec!N21)</f>
        <v>0.47375119424145695</v>
      </c>
      <c r="O21" s="73" t="str">
        <f>IF(RES_hhdet_in_tes!O21=0,"",RES_hhdet_in_tes!O21/RES_hhdet_in_fec!O21)</f>
        <v/>
      </c>
      <c r="P21" s="73">
        <f>IF(RES_hhdet_in_tes!P21=0,"",RES_hhdet_in_tes!P21/RES_hhdet_in_fec!P21)</f>
        <v>0.48028691124891099</v>
      </c>
      <c r="Q21" s="73" t="str">
        <f>IF(RES_hhdet_in_tes!Q21=0,"",RES_hhdet_in_tes!Q21/RES_hhdet_in_fec!Q21)</f>
        <v/>
      </c>
    </row>
    <row r="22" spans="1:17" ht="12" customHeight="1" x14ac:dyDescent="0.3">
      <c r="A22" s="29" t="s">
        <v>140</v>
      </c>
      <c r="B22" s="65"/>
      <c r="C22" s="65">
        <f>IF(RES_hhdet_in_tes!C22=0,"",RES_hhdet_in_tes!C22/RES_hhdet_in_fec!C22)</f>
        <v>0.82000782767109881</v>
      </c>
      <c r="D22" s="65">
        <f>IF(RES_hhdet_in_tes!D22=0,"",RES_hhdet_in_tes!D22/RES_hhdet_in_fec!D22)</f>
        <v>0.82345592551956615</v>
      </c>
      <c r="E22" s="65">
        <f>IF(RES_hhdet_in_tes!E22=0,"",RES_hhdet_in_tes!E22/RES_hhdet_in_fec!E22)</f>
        <v>0.82899674453387318</v>
      </c>
      <c r="F22" s="65">
        <f>IF(RES_hhdet_in_tes!F22=0,"",RES_hhdet_in_tes!F22/RES_hhdet_in_fec!F22)</f>
        <v>0.83001410482792592</v>
      </c>
      <c r="G22" s="65">
        <f>IF(RES_hhdet_in_tes!G22=0,"",RES_hhdet_in_tes!G22/RES_hhdet_in_fec!G22)</f>
        <v>0.83490361968460036</v>
      </c>
      <c r="H22" s="65">
        <f>IF(RES_hhdet_in_tes!H22=0,"",RES_hhdet_in_tes!H22/RES_hhdet_in_fec!H22)</f>
        <v>0.83887895485459241</v>
      </c>
      <c r="I22" s="65">
        <f>IF(RES_hhdet_in_tes!I22=0,"",RES_hhdet_in_tes!I22/RES_hhdet_in_fec!I22)</f>
        <v>0.84402341402482783</v>
      </c>
      <c r="J22" s="65">
        <f>IF(RES_hhdet_in_tes!J22=0,"",RES_hhdet_in_tes!J22/RES_hhdet_in_fec!J22)</f>
        <v>0.84543381247980609</v>
      </c>
      <c r="K22" s="65">
        <f>IF(RES_hhdet_in_tes!K22=0,"",RES_hhdet_in_tes!K22/RES_hhdet_in_fec!K22)</f>
        <v>0.84416932213362927</v>
      </c>
      <c r="L22" s="65">
        <f>IF(RES_hhdet_in_tes!L22=0,"",RES_hhdet_in_tes!L22/RES_hhdet_in_fec!L22)</f>
        <v>0.84705467333165119</v>
      </c>
      <c r="M22" s="65">
        <f>IF(RES_hhdet_in_tes!M22=0,"",RES_hhdet_in_tes!M22/RES_hhdet_in_fec!M22)</f>
        <v>0.84516330943414064</v>
      </c>
      <c r="N22" s="65">
        <f>IF(RES_hhdet_in_tes!N22=0,"",RES_hhdet_in_tes!N22/RES_hhdet_in_fec!N22)</f>
        <v>0.84262648620532354</v>
      </c>
      <c r="O22" s="65">
        <f>IF(RES_hhdet_in_tes!O22=0,"",RES_hhdet_in_tes!O22/RES_hhdet_in_fec!O22)</f>
        <v>0.84630059459904017</v>
      </c>
      <c r="P22" s="65">
        <f>IF(RES_hhdet_in_tes!P22=0,"",RES_hhdet_in_tes!P22/RES_hhdet_in_fec!P22)</f>
        <v>0.83405338361025128</v>
      </c>
      <c r="Q22" s="65">
        <f>IF(RES_hhdet_in_tes!Q22=0,"",RES_hhdet_in_tes!Q22/RES_hhdet_in_fec!Q22)</f>
        <v>0.83669236627634458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75"/>
      <c r="C24" s="175">
        <f>IF(RES_hhdet_in_tes!C24=0,"",RES_hhdet_in_tes!C24/RES_hhdet_in_fec!C24)</f>
        <v>0.64726085266623479</v>
      </c>
      <c r="D24" s="175">
        <f>IF(RES_hhdet_in_tes!D24=0,"",RES_hhdet_in_tes!D24/RES_hhdet_in_fec!D24)</f>
        <v>0.6385461232622347</v>
      </c>
      <c r="E24" s="175">
        <f>IF(RES_hhdet_in_tes!E24=0,"",RES_hhdet_in_tes!E24/RES_hhdet_in_fec!E24)</f>
        <v>0.64406496838682714</v>
      </c>
      <c r="F24" s="175">
        <f>IF(RES_hhdet_in_tes!F24=0,"",RES_hhdet_in_tes!F24/RES_hhdet_in_fec!F24)</f>
        <v>0.65987770381039368</v>
      </c>
      <c r="G24" s="175">
        <f>IF(RES_hhdet_in_tes!G24=0,"",RES_hhdet_in_tes!G24/RES_hhdet_in_fec!G24)</f>
        <v>0.64224788454957371</v>
      </c>
      <c r="H24" s="175">
        <f>IF(RES_hhdet_in_tes!H24=0,"",RES_hhdet_in_tes!H24/RES_hhdet_in_fec!H24)</f>
        <v>0.6602104668588028</v>
      </c>
      <c r="I24" s="175">
        <f>IF(RES_hhdet_in_tes!I24=0,"",RES_hhdet_in_tes!I24/RES_hhdet_in_fec!I24)</f>
        <v>0.64718274193647618</v>
      </c>
      <c r="J24" s="175">
        <f>IF(RES_hhdet_in_tes!J24=0,"",RES_hhdet_in_tes!J24/RES_hhdet_in_fec!J24)</f>
        <v>0.66779374417937376</v>
      </c>
      <c r="K24" s="175">
        <f>IF(RES_hhdet_in_tes!K24=0,"",RES_hhdet_in_tes!K24/RES_hhdet_in_fec!K24)</f>
        <v>0.70685267639458838</v>
      </c>
      <c r="L24" s="175">
        <f>IF(RES_hhdet_in_tes!L24=0,"",RES_hhdet_in_tes!L24/RES_hhdet_in_fec!L24)</f>
        <v>0.68540833842075843</v>
      </c>
      <c r="M24" s="175">
        <f>IF(RES_hhdet_in_tes!M24=0,"",RES_hhdet_in_tes!M24/RES_hhdet_in_fec!M24)</f>
        <v>0.72246558262058991</v>
      </c>
      <c r="N24" s="175">
        <f>IF(RES_hhdet_in_tes!N24=0,"",RES_hhdet_in_tes!N24/RES_hhdet_in_fec!N24)</f>
        <v>0.73457364079866794</v>
      </c>
      <c r="O24" s="175">
        <f>IF(RES_hhdet_in_tes!O24=0,"",RES_hhdet_in_tes!O24/RES_hhdet_in_fec!O24)</f>
        <v>0.72608383392203923</v>
      </c>
      <c r="P24" s="175">
        <f>IF(RES_hhdet_in_tes!P24=0,"",RES_hhdet_in_tes!P24/RES_hhdet_in_fec!P24)</f>
        <v>0.78790234781258361</v>
      </c>
      <c r="Q24" s="175">
        <f>IF(RES_hhdet_in_tes!Q24=0,"",RES_hhdet_in_tes!Q24/RES_hhdet_in_fec!Q24)</f>
        <v>0.792051563162394</v>
      </c>
    </row>
    <row r="25" spans="1:17" ht="12.9" customHeight="1" x14ac:dyDescent="0.3">
      <c r="A25" s="158" t="s">
        <v>65</v>
      </c>
      <c r="B25" s="169"/>
      <c r="C25" s="169">
        <f>IF(RES_hhdet_in_tes!C25=0,"",RES_hhdet_in_tes!C25/RES_hhdet_in_fec!C25)</f>
        <v>0.65777713892831946</v>
      </c>
      <c r="D25" s="169">
        <f>IF(RES_hhdet_in_tes!D25=0,"",RES_hhdet_in_tes!D25/RES_hhdet_in_fec!D25)</f>
        <v>0.65215614790216558</v>
      </c>
      <c r="E25" s="169">
        <f>IF(RES_hhdet_in_tes!E25=0,"",RES_hhdet_in_tes!E25/RES_hhdet_in_fec!E25)</f>
        <v>0.66230736374714649</v>
      </c>
      <c r="F25" s="169">
        <f>IF(RES_hhdet_in_tes!F25=0,"",RES_hhdet_in_tes!F25/RES_hhdet_in_fec!F25)</f>
        <v>0.67230817393772357</v>
      </c>
      <c r="G25" s="169">
        <f>IF(RES_hhdet_in_tes!G25=0,"",RES_hhdet_in_tes!G25/RES_hhdet_in_fec!G25)</f>
        <v>0.65515116478762181</v>
      </c>
      <c r="H25" s="169">
        <f>IF(RES_hhdet_in_tes!H25=0,"",RES_hhdet_in_tes!H25/RES_hhdet_in_fec!H25)</f>
        <v>0.66810513091120383</v>
      </c>
      <c r="I25" s="169">
        <f>IF(RES_hhdet_in_tes!I25=0,"",RES_hhdet_in_tes!I25/RES_hhdet_in_fec!I25)</f>
        <v>0.6632328056519381</v>
      </c>
      <c r="J25" s="169">
        <f>IF(RES_hhdet_in_tes!J25=0,"",RES_hhdet_in_tes!J25/RES_hhdet_in_fec!J25)</f>
        <v>0.66888378205893573</v>
      </c>
      <c r="K25" s="169">
        <f>IF(RES_hhdet_in_tes!K25=0,"",RES_hhdet_in_tes!K25/RES_hhdet_in_fec!K25)</f>
        <v>0.66465865931190382</v>
      </c>
      <c r="L25" s="169">
        <f>IF(RES_hhdet_in_tes!L25=0,"",RES_hhdet_in_tes!L25/RES_hhdet_in_fec!L25)</f>
        <v>0.67525974069669159</v>
      </c>
      <c r="M25" s="169">
        <f>IF(RES_hhdet_in_tes!M25=0,"",RES_hhdet_in_tes!M25/RES_hhdet_in_fec!M25)</f>
        <v>0.67652667052428939</v>
      </c>
      <c r="N25" s="169">
        <f>IF(RES_hhdet_in_tes!N25=0,"",RES_hhdet_in_tes!N25/RES_hhdet_in_fec!N25)</f>
        <v>0.66717733992230643</v>
      </c>
      <c r="O25" s="169">
        <f>IF(RES_hhdet_in_tes!O25=0,"",RES_hhdet_in_tes!O25/RES_hhdet_in_fec!O25)</f>
        <v>0.6872232312866331</v>
      </c>
      <c r="P25" s="169">
        <f>IF(RES_hhdet_in_tes!P25=0,"",RES_hhdet_in_tes!P25/RES_hhdet_in_fec!P25)</f>
        <v>0.69346480763213691</v>
      </c>
      <c r="Q25" s="169">
        <f>IF(RES_hhdet_in_tes!Q25=0,"",RES_hhdet_in_tes!Q25/RES_hhdet_in_fec!Q25)</f>
        <v>0.69229096694103487</v>
      </c>
    </row>
    <row r="26" spans="1:17" ht="12" customHeight="1" x14ac:dyDescent="0.3">
      <c r="A26" s="23" t="s">
        <v>84</v>
      </c>
      <c r="B26" s="73"/>
      <c r="C26" s="73">
        <f>IF(RES_hhdet_in_tes!C26=0,"",RES_hhdet_in_tes!C26/RES_hhdet_in_fec!C26)</f>
        <v>0.65069076384909752</v>
      </c>
      <c r="D26" s="73">
        <f>IF(RES_hhdet_in_tes!D26=0,"",RES_hhdet_in_tes!D26/RES_hhdet_in_fec!D26)</f>
        <v>0.64482850051312435</v>
      </c>
      <c r="E26" s="73">
        <f>IF(RES_hhdet_in_tes!E26=0,"",RES_hhdet_in_tes!E26/RES_hhdet_in_fec!E26)</f>
        <v>0.65445707153234189</v>
      </c>
      <c r="F26" s="73">
        <f>IF(RES_hhdet_in_tes!F26=0,"",RES_hhdet_in_tes!F26/RES_hhdet_in_fec!F26)</f>
        <v>0.66460944012259049</v>
      </c>
      <c r="G26" s="73">
        <f>IF(RES_hhdet_in_tes!G26=0,"",RES_hhdet_in_tes!G26/RES_hhdet_in_fec!G26)</f>
        <v>0.64793439690807919</v>
      </c>
      <c r="H26" s="73">
        <f>IF(RES_hhdet_in_tes!H26=0,"",RES_hhdet_in_tes!H26/RES_hhdet_in_fec!H26)</f>
        <v>0.65985277187444347</v>
      </c>
      <c r="I26" s="73">
        <f>IF(RES_hhdet_in_tes!I26=0,"",RES_hhdet_in_tes!I26/RES_hhdet_in_fec!I26)</f>
        <v>0.65619306387677867</v>
      </c>
      <c r="J26" s="73">
        <f>IF(RES_hhdet_in_tes!J26=0,"",RES_hhdet_in_tes!J26/RES_hhdet_in_fec!J26)</f>
        <v>0.66242584713712227</v>
      </c>
      <c r="K26" s="73">
        <f>IF(RES_hhdet_in_tes!K26=0,"",RES_hhdet_in_tes!K26/RES_hhdet_in_fec!K26)</f>
        <v>0.66047167016714925</v>
      </c>
      <c r="L26" s="73">
        <f>IF(RES_hhdet_in_tes!L26=0,"",RES_hhdet_in_tes!L26/RES_hhdet_in_fec!L26)</f>
        <v>0.66651216183850992</v>
      </c>
      <c r="M26" s="73">
        <f>IF(RES_hhdet_in_tes!M26=0,"",RES_hhdet_in_tes!M26/RES_hhdet_in_fec!M26)</f>
        <v>0.66907118416686562</v>
      </c>
      <c r="N26" s="73">
        <f>IF(RES_hhdet_in_tes!N26=0,"",RES_hhdet_in_tes!N26/RES_hhdet_in_fec!N26)</f>
        <v>0.65673871997595168</v>
      </c>
      <c r="O26" s="73">
        <f>IF(RES_hhdet_in_tes!O26=0,"",RES_hhdet_in_tes!O26/RES_hhdet_in_fec!O26)</f>
        <v>0.68218743776436919</v>
      </c>
      <c r="P26" s="73">
        <f>IF(RES_hhdet_in_tes!P26=0,"",RES_hhdet_in_tes!P26/RES_hhdet_in_fec!P26)</f>
        <v>0.68699505872050759</v>
      </c>
      <c r="Q26" s="73">
        <f>IF(RES_hhdet_in_tes!Q26=0,"",RES_hhdet_in_tes!Q26/RES_hhdet_in_fec!Q26)</f>
        <v>0.68514549143979631</v>
      </c>
    </row>
    <row r="27" spans="1:17" ht="12" customHeight="1" x14ac:dyDescent="0.3">
      <c r="A27" s="23" t="s">
        <v>60</v>
      </c>
      <c r="B27" s="73"/>
      <c r="C27" s="73">
        <f>IF(RES_hhdet_in_tes!C27=0,"",RES_hhdet_in_tes!C27/RES_hhdet_in_fec!C27)</f>
        <v>1.0781544100898179</v>
      </c>
      <c r="D27" s="73">
        <f>IF(RES_hhdet_in_tes!D27=0,"",RES_hhdet_in_tes!D27/RES_hhdet_in_fec!D27)</f>
        <v>1.0820876764284826</v>
      </c>
      <c r="E27" s="73">
        <f>IF(RES_hhdet_in_tes!E27=0,"",RES_hhdet_in_tes!E27/RES_hhdet_in_fec!E27)</f>
        <v>1.0669562811389497</v>
      </c>
      <c r="F27" s="73">
        <f>IF(RES_hhdet_in_tes!F27=0,"",RES_hhdet_in_tes!F27/RES_hhdet_in_fec!F27)</f>
        <v>1.0553875354130471</v>
      </c>
      <c r="G27" s="73">
        <f>IF(RES_hhdet_in_tes!G27=0,"",RES_hhdet_in_tes!G27/RES_hhdet_in_fec!G27)</f>
        <v>1.0815469179585795</v>
      </c>
      <c r="H27" s="73">
        <f>IF(RES_hhdet_in_tes!H27=0,"",RES_hhdet_in_tes!H27/RES_hhdet_in_fec!H27)</f>
        <v>1.0782655593306534</v>
      </c>
      <c r="I27" s="73">
        <f>IF(RES_hhdet_in_tes!I27=0,"",RES_hhdet_in_tes!I27/RES_hhdet_in_fec!I27)</f>
        <v>1.0649130716480231</v>
      </c>
      <c r="J27" s="73">
        <f>IF(RES_hhdet_in_tes!J27=0,"",RES_hhdet_in_tes!J27/RES_hhdet_in_fec!J27)</f>
        <v>1.0539613935794045</v>
      </c>
      <c r="K27" s="73">
        <f>IF(RES_hhdet_in_tes!K27=0,"",RES_hhdet_in_tes!K27/RES_hhdet_in_fec!K27)</f>
        <v>1.0447152655404306</v>
      </c>
      <c r="L27" s="73">
        <f>IF(RES_hhdet_in_tes!L27=0,"",RES_hhdet_in_tes!L27/RES_hhdet_in_fec!L27)</f>
        <v>1.042137076865812</v>
      </c>
      <c r="M27" s="73">
        <f>IF(RES_hhdet_in_tes!M27=0,"",RES_hhdet_in_tes!M27/RES_hhdet_in_fec!M27)</f>
        <v>1.0295296373348284</v>
      </c>
      <c r="N27" s="73">
        <f>IF(RES_hhdet_in_tes!N27=0,"",RES_hhdet_in_tes!N27/RES_hhdet_in_fec!N27)</f>
        <v>1.0551068647559387</v>
      </c>
      <c r="O27" s="73">
        <f>IF(RES_hhdet_in_tes!O27=0,"",RES_hhdet_in_tes!O27/RES_hhdet_in_fec!O27)</f>
        <v>1.0438656462897615</v>
      </c>
      <c r="P27" s="73">
        <f>IF(RES_hhdet_in_tes!P27=0,"",RES_hhdet_in_tes!P27/RES_hhdet_in_fec!P27)</f>
        <v>1.0407899167574497</v>
      </c>
      <c r="Q27" s="73">
        <f>IF(RES_hhdet_in_tes!Q27=0,"",RES_hhdet_in_tes!Q27/RES_hhdet_in_fec!Q27)</f>
        <v>1.0315829683343989</v>
      </c>
    </row>
    <row r="28" spans="1:17" ht="12.9" customHeight="1" x14ac:dyDescent="0.3">
      <c r="A28" s="158" t="s">
        <v>112</v>
      </c>
      <c r="B28" s="169"/>
      <c r="C28" s="169">
        <f>IF(RES_hhdet_in_tes!C28=0,"",RES_hhdet_in_tes!C28/RES_hhdet_in_fec!C28)</f>
        <v>1.8208357940826514</v>
      </c>
      <c r="D28" s="169">
        <f>IF(RES_hhdet_in_tes!D28=0,"",RES_hhdet_in_tes!D28/RES_hhdet_in_fec!D28)</f>
        <v>1.8599973082462231</v>
      </c>
      <c r="E28" s="169">
        <f>IF(RES_hhdet_in_tes!E28=0,"",RES_hhdet_in_tes!E28/RES_hhdet_in_fec!E28)</f>
        <v>1.9234131069724014</v>
      </c>
      <c r="F28" s="169">
        <f>IF(RES_hhdet_in_tes!F28=0,"",RES_hhdet_in_tes!F28/RES_hhdet_in_fec!F28)</f>
        <v>1.9989566576592583</v>
      </c>
      <c r="G28" s="169">
        <f>IF(RES_hhdet_in_tes!G28=0,"",RES_hhdet_in_tes!G28/RES_hhdet_in_fec!G28)</f>
        <v>2.0902431884510455</v>
      </c>
      <c r="H28" s="169">
        <f>IF(RES_hhdet_in_tes!H28=0,"",RES_hhdet_in_tes!H28/RES_hhdet_in_fec!H28)</f>
        <v>2.2020856376624955</v>
      </c>
      <c r="I28" s="169">
        <f>IF(RES_hhdet_in_tes!I28=0,"",RES_hhdet_in_tes!I28/RES_hhdet_in_fec!I28)</f>
        <v>2.3063013940845578</v>
      </c>
      <c r="J28" s="169">
        <f>IF(RES_hhdet_in_tes!J28=0,"",RES_hhdet_in_tes!J28/RES_hhdet_in_fec!J28)</f>
        <v>2.4253680085298051</v>
      </c>
      <c r="K28" s="169">
        <f>IF(RES_hhdet_in_tes!K28=0,"",RES_hhdet_in_tes!K28/RES_hhdet_in_fec!K28)</f>
        <v>2.5397891934481476</v>
      </c>
      <c r="L28" s="169">
        <f>IF(RES_hhdet_in_tes!L28=0,"",RES_hhdet_in_tes!L28/RES_hhdet_in_fec!L28)</f>
        <v>2.7599087381912573</v>
      </c>
      <c r="M28" s="169">
        <f>IF(RES_hhdet_in_tes!M28=0,"",RES_hhdet_in_tes!M28/RES_hhdet_in_fec!M28)</f>
        <v>2.9399155405806718</v>
      </c>
      <c r="N28" s="169">
        <f>IF(RES_hhdet_in_tes!N28=0,"",RES_hhdet_in_tes!N28/RES_hhdet_in_fec!N28)</f>
        <v>3.1220833206847289</v>
      </c>
      <c r="O28" s="169">
        <f>IF(RES_hhdet_in_tes!O28=0,"",RES_hhdet_in_tes!O28/RES_hhdet_in_fec!O28)</f>
        <v>3.4358331366005048</v>
      </c>
      <c r="P28" s="169">
        <f>IF(RES_hhdet_in_tes!P28=0,"",RES_hhdet_in_tes!P28/RES_hhdet_in_fec!P28)</f>
        <v>3.5960443818631949</v>
      </c>
      <c r="Q28" s="169">
        <f>IF(RES_hhdet_in_tes!Q28=0,"",RES_hhdet_in_tes!Q28/RES_hhdet_in_fec!Q28)</f>
        <v>3.6622104556866599</v>
      </c>
    </row>
    <row r="29" spans="1:17" ht="12" customHeight="1" x14ac:dyDescent="0.3">
      <c r="A29" s="23" t="s">
        <v>60</v>
      </c>
      <c r="B29" s="73"/>
      <c r="C29" s="73">
        <f>IF(RES_hhdet_in_tes!C29=0,"",RES_hhdet_in_tes!C29/RES_hhdet_in_fec!C29)</f>
        <v>1.8208357940826514</v>
      </c>
      <c r="D29" s="73">
        <f>IF(RES_hhdet_in_tes!D29=0,"",RES_hhdet_in_tes!D29/RES_hhdet_in_fec!D29)</f>
        <v>1.8599973082462231</v>
      </c>
      <c r="E29" s="73">
        <f>IF(RES_hhdet_in_tes!E29=0,"",RES_hhdet_in_tes!E29/RES_hhdet_in_fec!E29)</f>
        <v>1.9234131069724014</v>
      </c>
      <c r="F29" s="73">
        <f>IF(RES_hhdet_in_tes!F29=0,"",RES_hhdet_in_tes!F29/RES_hhdet_in_fec!F29)</f>
        <v>1.9989566576592583</v>
      </c>
      <c r="G29" s="73">
        <f>IF(RES_hhdet_in_tes!G29=0,"",RES_hhdet_in_tes!G29/RES_hhdet_in_fec!G29)</f>
        <v>2.0902431884510455</v>
      </c>
      <c r="H29" s="73">
        <f>IF(RES_hhdet_in_tes!H29=0,"",RES_hhdet_in_tes!H29/RES_hhdet_in_fec!H29)</f>
        <v>2.2020856376624955</v>
      </c>
      <c r="I29" s="73">
        <f>IF(RES_hhdet_in_tes!I29=0,"",RES_hhdet_in_tes!I29/RES_hhdet_in_fec!I29)</f>
        <v>2.3063013940845578</v>
      </c>
      <c r="J29" s="73">
        <f>IF(RES_hhdet_in_tes!J29=0,"",RES_hhdet_in_tes!J29/RES_hhdet_in_fec!J29)</f>
        <v>2.4253680085298051</v>
      </c>
      <c r="K29" s="73">
        <f>IF(RES_hhdet_in_tes!K29=0,"",RES_hhdet_in_tes!K29/RES_hhdet_in_fec!K29)</f>
        <v>2.5397891934481476</v>
      </c>
      <c r="L29" s="73">
        <f>IF(RES_hhdet_in_tes!L29=0,"",RES_hhdet_in_tes!L29/RES_hhdet_in_fec!L29)</f>
        <v>2.7599087381912573</v>
      </c>
      <c r="M29" s="73">
        <f>IF(RES_hhdet_in_tes!M29=0,"",RES_hhdet_in_tes!M29/RES_hhdet_in_fec!M29)</f>
        <v>2.9399155405806718</v>
      </c>
      <c r="N29" s="73">
        <f>IF(RES_hhdet_in_tes!N29=0,"",RES_hhdet_in_tes!N29/RES_hhdet_in_fec!N29)</f>
        <v>3.1220833206847289</v>
      </c>
      <c r="O29" s="73">
        <f>IF(RES_hhdet_in_tes!O29=0,"",RES_hhdet_in_tes!O29/RES_hhdet_in_fec!O29)</f>
        <v>3.4358331366005048</v>
      </c>
      <c r="P29" s="73">
        <f>IF(RES_hhdet_in_tes!P29=0,"",RES_hhdet_in_tes!P29/RES_hhdet_in_fec!P29)</f>
        <v>3.5960443818631949</v>
      </c>
      <c r="Q29" s="73">
        <f>IF(RES_hhdet_in_tes!Q29=0,"",RES_hhdet_in_tes!Q29/RES_hhdet_in_fec!Q29)</f>
        <v>3.6622104556866599</v>
      </c>
    </row>
    <row r="30" spans="1:17" ht="12" customHeight="1" x14ac:dyDescent="0.3">
      <c r="A30" s="158" t="s">
        <v>63</v>
      </c>
      <c r="B30" s="169"/>
      <c r="C30" s="169">
        <f>IF(RES_hhdet_in_tes!C30=0,"",RES_hhdet_in_tes!C30/RES_hhdet_in_fec!C30)</f>
        <v>0.5918944065540418</v>
      </c>
      <c r="D30" s="169">
        <f>IF(RES_hhdet_in_tes!D30=0,"",RES_hhdet_in_tes!D30/RES_hhdet_in_fec!D30)</f>
        <v>0.58946852014422269</v>
      </c>
      <c r="E30" s="169">
        <f>IF(RES_hhdet_in_tes!E30=0,"",RES_hhdet_in_tes!E30/RES_hhdet_in_fec!E30)</f>
        <v>0.61146081012636133</v>
      </c>
      <c r="F30" s="169">
        <f>IF(RES_hhdet_in_tes!F30=0,"",RES_hhdet_in_tes!F30/RES_hhdet_in_fec!F30)</f>
        <v>0.61504827927582539</v>
      </c>
      <c r="G30" s="169">
        <f>IF(RES_hhdet_in_tes!G30=0,"",RES_hhdet_in_tes!G30/RES_hhdet_in_fec!G30)</f>
        <v>0.60449545067095956</v>
      </c>
      <c r="H30" s="169">
        <f>IF(RES_hhdet_in_tes!H30=0,"",RES_hhdet_in_tes!H30/RES_hhdet_in_fec!H30)</f>
        <v>0.61259915594735215</v>
      </c>
      <c r="I30" s="169">
        <f>IF(RES_hhdet_in_tes!I30=0,"",RES_hhdet_in_tes!I30/RES_hhdet_in_fec!I30)</f>
        <v>0.62782488263684122</v>
      </c>
      <c r="J30" s="169">
        <f>IF(RES_hhdet_in_tes!J30=0,"",RES_hhdet_in_tes!J30/RES_hhdet_in_fec!J30)</f>
        <v>0.64510562788015369</v>
      </c>
      <c r="K30" s="169">
        <f>IF(RES_hhdet_in_tes!K30=0,"",RES_hhdet_in_tes!K30/RES_hhdet_in_fec!K30)</f>
        <v>0.69332995034225098</v>
      </c>
      <c r="L30" s="169">
        <f>IF(RES_hhdet_in_tes!L30=0,"",RES_hhdet_in_tes!L30/RES_hhdet_in_fec!L30)</f>
        <v>0.68895525203597496</v>
      </c>
      <c r="M30" s="169">
        <f>IF(RES_hhdet_in_tes!M30=0,"",RES_hhdet_in_tes!M30/RES_hhdet_in_fec!M30)</f>
        <v>0.71911350935582208</v>
      </c>
      <c r="N30" s="169">
        <f>IF(RES_hhdet_in_tes!N30=0,"",RES_hhdet_in_tes!N30/RES_hhdet_in_fec!N30)</f>
        <v>0.6772816751394346</v>
      </c>
      <c r="O30" s="169">
        <f>IF(RES_hhdet_in_tes!O30=0,"",RES_hhdet_in_tes!O30/RES_hhdet_in_fec!O30)</f>
        <v>0.65451401047140534</v>
      </c>
      <c r="P30" s="169">
        <f>IF(RES_hhdet_in_tes!P30=0,"",RES_hhdet_in_tes!P30/RES_hhdet_in_fec!P30)</f>
        <v>0.69529332780145781</v>
      </c>
      <c r="Q30" s="169">
        <f>IF(RES_hhdet_in_tes!Q30=0,"",RES_hhdet_in_tes!Q30/RES_hhdet_in_fec!Q30)</f>
        <v>0.76207580188805735</v>
      </c>
    </row>
    <row r="31" spans="1:17" ht="12" customHeight="1" x14ac:dyDescent="0.3">
      <c r="A31" s="167" t="s">
        <v>169</v>
      </c>
      <c r="B31" s="174"/>
      <c r="C31" s="174">
        <f>IF(RES_hhdet_in_tes!C31=0,"",RES_hhdet_in_tes!C31/RES_hhdet_in_fec!C31)</f>
        <v>0.56982547370491177</v>
      </c>
      <c r="D31" s="174">
        <f>IF(RES_hhdet_in_tes!D31=0,"",RES_hhdet_in_tes!D31/RES_hhdet_in_fec!D31)</f>
        <v>0.5691197084406302</v>
      </c>
      <c r="E31" s="174">
        <f>IF(RES_hhdet_in_tes!E31=0,"",RES_hhdet_in_tes!E31/RES_hhdet_in_fec!E31)</f>
        <v>0.58000997570078905</v>
      </c>
      <c r="F31" s="174">
        <f>IF(RES_hhdet_in_tes!F31=0,"",RES_hhdet_in_tes!F31/RES_hhdet_in_fec!F31)</f>
        <v>0.59050788375513963</v>
      </c>
      <c r="G31" s="174">
        <f>IF(RES_hhdet_in_tes!G31=0,"",RES_hhdet_in_tes!G31/RES_hhdet_in_fec!G31)</f>
        <v>0.57570075581744817</v>
      </c>
      <c r="H31" s="174">
        <f>IF(RES_hhdet_in_tes!H31=0,"",RES_hhdet_in_tes!H31/RES_hhdet_in_fec!H31)</f>
        <v>0.58394567328380609</v>
      </c>
      <c r="I31" s="174">
        <f>IF(RES_hhdet_in_tes!I31=0,"",RES_hhdet_in_tes!I31/RES_hhdet_in_fec!I31)</f>
        <v>0.5872261893747811</v>
      </c>
      <c r="J31" s="174">
        <f>IF(RES_hhdet_in_tes!J31=0,"",RES_hhdet_in_tes!J31/RES_hhdet_in_fec!J31)</f>
        <v>0.59233859175678572</v>
      </c>
      <c r="K31" s="174">
        <f>IF(RES_hhdet_in_tes!K31=0,"",RES_hhdet_in_tes!K31/RES_hhdet_in_fec!K31)</f>
        <v>0.59661108843736177</v>
      </c>
      <c r="L31" s="174">
        <f>IF(RES_hhdet_in_tes!L31=0,"",RES_hhdet_in_tes!L31/RES_hhdet_in_fec!L31)</f>
        <v>0.59681424723336907</v>
      </c>
      <c r="M31" s="174">
        <f>IF(RES_hhdet_in_tes!M31=0,"",RES_hhdet_in_tes!M31/RES_hhdet_in_fec!M31)</f>
        <v>0.60154830958267969</v>
      </c>
      <c r="N31" s="174">
        <f>IF(RES_hhdet_in_tes!N31=0,"",RES_hhdet_in_tes!N31/RES_hhdet_in_fec!N31)</f>
        <v>0.59293588544321185</v>
      </c>
      <c r="O31" s="174">
        <f>IF(RES_hhdet_in_tes!O31=0,"",RES_hhdet_in_tes!O31/RES_hhdet_in_fec!O31)</f>
        <v>0.60227324679141903</v>
      </c>
      <c r="P31" s="174">
        <f>IF(RES_hhdet_in_tes!P31=0,"",RES_hhdet_in_tes!P31/RES_hhdet_in_fec!P31)</f>
        <v>0.59598341313463543</v>
      </c>
      <c r="Q31" s="174">
        <f>IF(RES_hhdet_in_tes!Q31=0,"",RES_hhdet_in_tes!Q31/RES_hhdet_in_fec!Q31)</f>
        <v>0.5722774642939602</v>
      </c>
    </row>
    <row r="32" spans="1:17" ht="12" customHeight="1" x14ac:dyDescent="0.3">
      <c r="A32" s="167" t="s">
        <v>168</v>
      </c>
      <c r="B32" s="174"/>
      <c r="C32" s="174">
        <f>IF(RES_hhdet_in_tes!C32=0,"",RES_hhdet_in_tes!C32/RES_hhdet_in_fec!C32)</f>
        <v>0.81919092520218306</v>
      </c>
      <c r="D32" s="174">
        <f>IF(RES_hhdet_in_tes!D32=0,"",RES_hhdet_in_tes!D32/RES_hhdet_in_fec!D32)</f>
        <v>0.80037065649645667</v>
      </c>
      <c r="E32" s="174">
        <f>IF(RES_hhdet_in_tes!E32=0,"",RES_hhdet_in_tes!E32/RES_hhdet_in_fec!E32)</f>
        <v>0.81041135716106816</v>
      </c>
      <c r="F32" s="174">
        <f>IF(RES_hhdet_in_tes!F32=0,"",RES_hhdet_in_tes!F32/RES_hhdet_in_fec!F32)</f>
        <v>0.78085497597759668</v>
      </c>
      <c r="G32" s="174">
        <f>IF(RES_hhdet_in_tes!G32=0,"",RES_hhdet_in_tes!G32/RES_hhdet_in_fec!G32)</f>
        <v>0.76210801126610095</v>
      </c>
      <c r="H32" s="174">
        <f>IF(RES_hhdet_in_tes!H32=0,"",RES_hhdet_in_tes!H32/RES_hhdet_in_fec!H32)</f>
        <v>0.76713446050651402</v>
      </c>
      <c r="I32" s="174">
        <f>IF(RES_hhdet_in_tes!I32=0,"",RES_hhdet_in_tes!I32/RES_hhdet_in_fec!I32)</f>
        <v>0.78463818924768458</v>
      </c>
      <c r="J32" s="174">
        <f>IF(RES_hhdet_in_tes!J32=0,"",RES_hhdet_in_tes!J32/RES_hhdet_in_fec!J32)</f>
        <v>0.77965731612967437</v>
      </c>
      <c r="K32" s="174">
        <f>IF(RES_hhdet_in_tes!K32=0,"",RES_hhdet_in_tes!K32/RES_hhdet_in_fec!K32)</f>
        <v>0.79184364052635892</v>
      </c>
      <c r="L32" s="174">
        <f>IF(RES_hhdet_in_tes!L32=0,"",RES_hhdet_in_tes!L32/RES_hhdet_in_fec!L32)</f>
        <v>0.80159251209310445</v>
      </c>
      <c r="M32" s="174">
        <f>IF(RES_hhdet_in_tes!M32=0,"",RES_hhdet_in_tes!M32/RES_hhdet_in_fec!M32)</f>
        <v>0.79722977561316155</v>
      </c>
      <c r="N32" s="174">
        <f>IF(RES_hhdet_in_tes!N32=0,"",RES_hhdet_in_tes!N32/RES_hhdet_in_fec!N32)</f>
        <v>0.82355951040190911</v>
      </c>
      <c r="O32" s="174">
        <f>IF(RES_hhdet_in_tes!O32=0,"",RES_hhdet_in_tes!O32/RES_hhdet_in_fec!O32)</f>
        <v>0.80769220243461004</v>
      </c>
      <c r="P32" s="174">
        <f>IF(RES_hhdet_in_tes!P32=0,"",RES_hhdet_in_tes!P32/RES_hhdet_in_fec!P32)</f>
        <v>0.80876373020356584</v>
      </c>
      <c r="Q32" s="174">
        <f>IF(RES_hhdet_in_tes!Q32=0,"",RES_hhdet_in_tes!Q32/RES_hhdet_in_fec!Q32)</f>
        <v>0.81672760631451691</v>
      </c>
    </row>
    <row r="33" spans="1:17" ht="12" customHeight="1" x14ac:dyDescent="0.3">
      <c r="A33" s="166" t="s">
        <v>57</v>
      </c>
      <c r="B33" s="173"/>
      <c r="C33" s="173">
        <f>IF(RES_hhdet_in_tes!C33=0,"",RES_hhdet_in_tes!C33/RES_hhdet_in_fec!C33)</f>
        <v>0.56888170017550632</v>
      </c>
      <c r="D33" s="173">
        <f>IF(RES_hhdet_in_tes!D33=0,"",RES_hhdet_in_tes!D33/RES_hhdet_in_fec!D33)</f>
        <v>0.57062242582822675</v>
      </c>
      <c r="E33" s="173">
        <f>IF(RES_hhdet_in_tes!E33=0,"",RES_hhdet_in_tes!E33/RES_hhdet_in_fec!E33)</f>
        <v>0.59810735842633922</v>
      </c>
      <c r="F33" s="173">
        <f>IF(RES_hhdet_in_tes!F33=0,"",RES_hhdet_in_tes!F33/RES_hhdet_in_fec!F33)</f>
        <v>0.60039208302689895</v>
      </c>
      <c r="G33" s="173">
        <f>IF(RES_hhdet_in_tes!G33=0,"",RES_hhdet_in_tes!G33/RES_hhdet_in_fec!G33)</f>
        <v>0.55440753634572992</v>
      </c>
      <c r="H33" s="173">
        <f>IF(RES_hhdet_in_tes!H33=0,"",RES_hhdet_in_tes!H33/RES_hhdet_in_fec!H33)</f>
        <v>0.58425427063768542</v>
      </c>
      <c r="I33" s="173">
        <f>IF(RES_hhdet_in_tes!I33=0,"",RES_hhdet_in_tes!I33/RES_hhdet_in_fec!I33)</f>
        <v>0.58120988735278656</v>
      </c>
      <c r="J33" s="173">
        <f>IF(RES_hhdet_in_tes!J33=0,"",RES_hhdet_in_tes!J33/RES_hhdet_in_fec!J33)</f>
        <v>0.59241094125897242</v>
      </c>
      <c r="K33" s="173">
        <f>IF(RES_hhdet_in_tes!K33=0,"",RES_hhdet_in_tes!K33/RES_hhdet_in_fec!K33)</f>
        <v>0.59846519362695516</v>
      </c>
      <c r="L33" s="173">
        <f>IF(RES_hhdet_in_tes!L33=0,"",RES_hhdet_in_tes!L33/RES_hhdet_in_fec!L33)</f>
        <v>0.59261630892317141</v>
      </c>
      <c r="M33" s="173">
        <f>IF(RES_hhdet_in_tes!M33=0,"",RES_hhdet_in_tes!M33/RES_hhdet_in_fec!M33)</f>
        <v>0.61085271246596906</v>
      </c>
      <c r="N33" s="173">
        <f>IF(RES_hhdet_in_tes!N33=0,"",RES_hhdet_in_tes!N33/RES_hhdet_in_fec!N33)</f>
        <v>0.58798460544666742</v>
      </c>
      <c r="O33" s="173">
        <f>IF(RES_hhdet_in_tes!O33=0,"",RES_hhdet_in_tes!O33/RES_hhdet_in_fec!O33)</f>
        <v>0.59663003952056293</v>
      </c>
      <c r="P33" s="173">
        <f>IF(RES_hhdet_in_tes!P33=0,"",RES_hhdet_in_tes!P33/RES_hhdet_in_fec!P33)</f>
        <v>0.59565356786007728</v>
      </c>
      <c r="Q33" s="173">
        <f>IF(RES_hhdet_in_tes!Q33=0,"",RES_hhdet_in_tes!Q33/RES_hhdet_in_fec!Q33)</f>
        <v>0.5904039987236599</v>
      </c>
    </row>
    <row r="34" spans="1:17" ht="12" customHeight="1" x14ac:dyDescent="0.3">
      <c r="A34" s="147" t="s">
        <v>59</v>
      </c>
      <c r="B34" s="172"/>
      <c r="C34" s="172">
        <f>IF(RES_hhdet_in_tes!C34=0,"",RES_hhdet_in_tes!C34/RES_hhdet_in_fec!C34)</f>
        <v>1.0298439176748606</v>
      </c>
      <c r="D34" s="172">
        <f>IF(RES_hhdet_in_tes!D34=0,"",RES_hhdet_in_tes!D34/RES_hhdet_in_fec!D34)</f>
        <v>1.0207031793268069</v>
      </c>
      <c r="E34" s="172">
        <f>IF(RES_hhdet_in_tes!E34=0,"",RES_hhdet_in_tes!E34/RES_hhdet_in_fec!E34)</f>
        <v>1.008899022587737</v>
      </c>
      <c r="F34" s="172">
        <f>IF(RES_hhdet_in_tes!F34=0,"",RES_hhdet_in_tes!F34/RES_hhdet_in_fec!F34)</f>
        <v>1.0184584364011187</v>
      </c>
      <c r="G34" s="172">
        <f>IF(RES_hhdet_in_tes!G34=0,"",RES_hhdet_in_tes!G34/RES_hhdet_in_fec!G34)</f>
        <v>0.99547173445845927</v>
      </c>
      <c r="H34" s="172">
        <f>IF(RES_hhdet_in_tes!H34=0,"",RES_hhdet_in_tes!H34/RES_hhdet_in_fec!H34)</f>
        <v>1.0205641063019588</v>
      </c>
      <c r="I34" s="172">
        <f>IF(RES_hhdet_in_tes!I34=0,"",RES_hhdet_in_tes!I34/RES_hhdet_in_fec!I34)</f>
        <v>1.0168207194907875</v>
      </c>
      <c r="J34" s="172">
        <f>IF(RES_hhdet_in_tes!J34=0,"",RES_hhdet_in_tes!J34/RES_hhdet_in_fec!J34)</f>
        <v>1.0108577371878147</v>
      </c>
      <c r="K34" s="172">
        <f>IF(RES_hhdet_in_tes!K34=0,"",RES_hhdet_in_tes!K34/RES_hhdet_in_fec!K34)</f>
        <v>1.0098639348227147</v>
      </c>
      <c r="L34" s="172">
        <f>IF(RES_hhdet_in_tes!L34=0,"",RES_hhdet_in_tes!L34/RES_hhdet_in_fec!L34)</f>
        <v>1.0069508553631077</v>
      </c>
      <c r="M34" s="172">
        <f>IF(RES_hhdet_in_tes!M34=0,"",RES_hhdet_in_tes!M34/RES_hhdet_in_fec!M34)</f>
        <v>1.007526407503367</v>
      </c>
      <c r="N34" s="172">
        <f>IF(RES_hhdet_in_tes!N34=0,"",RES_hhdet_in_tes!N34/RES_hhdet_in_fec!N34)</f>
        <v>1.0094253010033374</v>
      </c>
      <c r="O34" s="172">
        <f>IF(RES_hhdet_in_tes!O34=0,"",RES_hhdet_in_tes!O34/RES_hhdet_in_fec!O34)</f>
        <v>1.0108898251044351</v>
      </c>
      <c r="P34" s="172">
        <f>IF(RES_hhdet_in_tes!P34=0,"",RES_hhdet_in_tes!P34/RES_hhdet_in_fec!P34)</f>
        <v>1.0096604220052765</v>
      </c>
      <c r="Q34" s="172">
        <f>IF(RES_hhdet_in_tes!Q34=0,"",RES_hhdet_in_tes!Q34/RES_hhdet_in_fec!Q34)</f>
        <v>1.0016353885504665</v>
      </c>
    </row>
    <row r="35" spans="1:17" ht="12" customHeight="1" x14ac:dyDescent="0.3">
      <c r="A35" s="163" t="s">
        <v>142</v>
      </c>
      <c r="B35" s="171"/>
      <c r="C35" s="171">
        <f>IF(RES_hhdet_in_tes!C35=0,"",RES_hhdet_in_tes!C35/RES_hhdet_in_fec!C35)</f>
        <v>0.63847870982025701</v>
      </c>
      <c r="D35" s="171">
        <f>IF(RES_hhdet_in_tes!D35=0,"",RES_hhdet_in_tes!D35/RES_hhdet_in_fec!D35)</f>
        <v>0.67002488222013301</v>
      </c>
      <c r="E35" s="171">
        <f>IF(RES_hhdet_in_tes!E35=0,"",RES_hhdet_in_tes!E35/RES_hhdet_in_fec!E35)</f>
        <v>0.70854730975766922</v>
      </c>
      <c r="F35" s="171">
        <f>IF(RES_hhdet_in_tes!F35=0,"",RES_hhdet_in_tes!F35/RES_hhdet_in_fec!F35)</f>
        <v>0.66859419139932674</v>
      </c>
      <c r="G35" s="171">
        <f>IF(RES_hhdet_in_tes!G35=0,"",RES_hhdet_in_tes!G35/RES_hhdet_in_fec!G35)</f>
        <v>0.662779328235793</v>
      </c>
      <c r="H35" s="171">
        <f>IF(RES_hhdet_in_tes!H35=0,"",RES_hhdet_in_tes!H35/RES_hhdet_in_fec!H35)</f>
        <v>0.727865998737519</v>
      </c>
      <c r="I35" s="171">
        <f>IF(RES_hhdet_in_tes!I35=0,"",RES_hhdet_in_tes!I35/RES_hhdet_in_fec!I35)</f>
        <v>0.7271313303148208</v>
      </c>
      <c r="J35" s="171">
        <f>IF(RES_hhdet_in_tes!J35=0,"",RES_hhdet_in_tes!J35/RES_hhdet_in_fec!J35)</f>
        <v>0.67920031540597325</v>
      </c>
      <c r="K35" s="171">
        <f>IF(RES_hhdet_in_tes!K35=0,"",RES_hhdet_in_tes!K35/RES_hhdet_in_fec!K35)</f>
        <v>0.73313812220039087</v>
      </c>
      <c r="L35" s="171">
        <f>IF(RES_hhdet_in_tes!L35=0,"",RES_hhdet_in_tes!L35/RES_hhdet_in_fec!L35)</f>
        <v>0.76842468966538835</v>
      </c>
      <c r="M35" s="171">
        <f>IF(RES_hhdet_in_tes!M35=0,"",RES_hhdet_in_tes!M35/RES_hhdet_in_fec!M35)</f>
        <v>0.73764677228960485</v>
      </c>
      <c r="N35" s="171">
        <f>IF(RES_hhdet_in_tes!N35=0,"",RES_hhdet_in_tes!N35/RES_hhdet_in_fec!N35)</f>
        <v>0.67161362559748705</v>
      </c>
      <c r="O35" s="171">
        <f>IF(RES_hhdet_in_tes!O35=0,"",RES_hhdet_in_tes!O35/RES_hhdet_in_fec!O35)</f>
        <v>0.72250416949185148</v>
      </c>
      <c r="P35" s="171">
        <f>IF(RES_hhdet_in_tes!P35=0,"",RES_hhdet_in_tes!P35/RES_hhdet_in_fec!P35)</f>
        <v>0.75885047429391483</v>
      </c>
      <c r="Q35" s="171">
        <f>IF(RES_hhdet_in_tes!Q35=0,"",RES_hhdet_in_tes!Q35/RES_hhdet_in_fec!Q35)</f>
        <v>0.75789310583391922</v>
      </c>
    </row>
    <row r="36" spans="1:17" ht="12" customHeight="1" x14ac:dyDescent="0.3">
      <c r="A36" s="161" t="s">
        <v>141</v>
      </c>
      <c r="B36" s="170"/>
      <c r="C36" s="170">
        <f>IF(RES_hhdet_in_tes!C36=0,"",RES_hhdet_in_tes!C36/RES_hhdet_in_fec!C36)</f>
        <v>0.79521724707644437</v>
      </c>
      <c r="D36" s="170">
        <f>IF(RES_hhdet_in_tes!D36=0,"",RES_hhdet_in_tes!D36/RES_hhdet_in_fec!D36)</f>
        <v>0.97632110912346004</v>
      </c>
      <c r="E36" s="170">
        <f>IF(RES_hhdet_in_tes!E36=0,"",RES_hhdet_in_tes!E36/RES_hhdet_in_fec!E36)</f>
        <v>0.96668152966549326</v>
      </c>
      <c r="F36" s="170">
        <f>IF(RES_hhdet_in_tes!F36=0,"",RES_hhdet_in_tes!F36/RES_hhdet_in_fec!F36)</f>
        <v>0.9505725387989824</v>
      </c>
      <c r="G36" s="170">
        <f>IF(RES_hhdet_in_tes!G36=0,"",RES_hhdet_in_tes!G36/RES_hhdet_in_fec!G36)</f>
        <v>0.94562958181219825</v>
      </c>
      <c r="H36" s="170">
        <f>IF(RES_hhdet_in_tes!H36=0,"",RES_hhdet_in_tes!H36/RES_hhdet_in_fec!H36)</f>
        <v>0.8428505632344071</v>
      </c>
      <c r="I36" s="170">
        <f>IF(RES_hhdet_in_tes!I36=0,"",RES_hhdet_in_tes!I36/RES_hhdet_in_fec!I36)</f>
        <v>0.88178249957049437</v>
      </c>
      <c r="J36" s="170">
        <f>IF(RES_hhdet_in_tes!J36=0,"",RES_hhdet_in_tes!J36/RES_hhdet_in_fec!J36)</f>
        <v>0.98726327865302388</v>
      </c>
      <c r="K36" s="170">
        <f>IF(RES_hhdet_in_tes!K36=0,"",RES_hhdet_in_tes!K36/RES_hhdet_in_fec!K36)</f>
        <v>0.88345814285497459</v>
      </c>
      <c r="L36" s="170">
        <f>IF(RES_hhdet_in_tes!L36=0,"",RES_hhdet_in_tes!L36/RES_hhdet_in_fec!L36)</f>
        <v>0.83553206203200725</v>
      </c>
      <c r="M36" s="170">
        <f>IF(RES_hhdet_in_tes!M36=0,"",RES_hhdet_in_tes!M36/RES_hhdet_in_fec!M36)</f>
        <v>0.87350400238560888</v>
      </c>
      <c r="N36" s="170">
        <f>IF(RES_hhdet_in_tes!N36=0,"",RES_hhdet_in_tes!N36/RES_hhdet_in_fec!N36)</f>
        <v>0.94873480791422471</v>
      </c>
      <c r="O36" s="170">
        <f>IF(RES_hhdet_in_tes!O36=0,"",RES_hhdet_in_tes!O36/RES_hhdet_in_fec!O36)</f>
        <v>0.8884378424077457</v>
      </c>
      <c r="P36" s="170">
        <f>IF(RES_hhdet_in_tes!P36=0,"",RES_hhdet_in_tes!P36/RES_hhdet_in_fec!P36)</f>
        <v>0.87874464106635952</v>
      </c>
      <c r="Q36" s="170">
        <f>IF(RES_hhdet_in_tes!Q36=0,"",RES_hhdet_in_tes!Q36/RES_hhdet_in_fec!Q36)</f>
        <v>0.87688959897698182</v>
      </c>
    </row>
    <row r="37" spans="1:17" ht="12" customHeight="1" x14ac:dyDescent="0.3">
      <c r="A37" s="148" t="s">
        <v>60</v>
      </c>
      <c r="B37" s="73"/>
      <c r="C37" s="73">
        <f>IF(RES_hhdet_in_tes!C37=0,"",RES_hhdet_in_tes!C37/RES_hhdet_in_fec!C37)</f>
        <v>0.71864362525737846</v>
      </c>
      <c r="D37" s="73">
        <f>IF(RES_hhdet_in_tes!D37=0,"",RES_hhdet_in_tes!D37/RES_hhdet_in_fec!D37)</f>
        <v>0.64818214547864739</v>
      </c>
      <c r="E37" s="73">
        <f>IF(RES_hhdet_in_tes!E37=0,"",RES_hhdet_in_tes!E37/RES_hhdet_in_fec!E37)</f>
        <v>0.65809338469249046</v>
      </c>
      <c r="F37" s="73">
        <f>IF(RES_hhdet_in_tes!F37=0,"",RES_hhdet_in_tes!F37/RES_hhdet_in_fec!F37)</f>
        <v>0.68544009297333508</v>
      </c>
      <c r="G37" s="73">
        <f>IF(RES_hhdet_in_tes!G37=0,"",RES_hhdet_in_tes!G37/RES_hhdet_in_fec!G37)</f>
        <v>0.6928089060659488</v>
      </c>
      <c r="H37" s="73">
        <f>IF(RES_hhdet_in_tes!H37=0,"",RES_hhdet_in_tes!H37/RES_hhdet_in_fec!H37)</f>
        <v>0.7176922832468573</v>
      </c>
      <c r="I37" s="73">
        <f>IF(RES_hhdet_in_tes!I37=0,"",RES_hhdet_in_tes!I37/RES_hhdet_in_fec!I37)</f>
        <v>0.71606608925659776</v>
      </c>
      <c r="J37" s="73">
        <f>IF(RES_hhdet_in_tes!J37=0,"",RES_hhdet_in_tes!J37/RES_hhdet_in_fec!J37)</f>
        <v>0.62699939329153465</v>
      </c>
      <c r="K37" s="73">
        <f>IF(RES_hhdet_in_tes!K37=0,"",RES_hhdet_in_tes!K37/RES_hhdet_in_fec!K37)</f>
        <v>0.7357347865519277</v>
      </c>
      <c r="L37" s="73">
        <f>IF(RES_hhdet_in_tes!L37=0,"",RES_hhdet_in_tes!L37/RES_hhdet_in_fec!L37)</f>
        <v>0.74917584733382625</v>
      </c>
      <c r="M37" s="73">
        <f>IF(RES_hhdet_in_tes!M37=0,"",RES_hhdet_in_tes!M37/RES_hhdet_in_fec!M37)</f>
        <v>0.74374260073380005</v>
      </c>
      <c r="N37" s="73">
        <f>IF(RES_hhdet_in_tes!N37=0,"",RES_hhdet_in_tes!N37/RES_hhdet_in_fec!N37)</f>
        <v>0.70838421907540705</v>
      </c>
      <c r="O37" s="73">
        <f>IF(RES_hhdet_in_tes!O37=0,"",RES_hhdet_in_tes!O37/RES_hhdet_in_fec!O37)</f>
        <v>0.72199524672927706</v>
      </c>
      <c r="P37" s="73">
        <f>IF(RES_hhdet_in_tes!P37=0,"",RES_hhdet_in_tes!P37/RES_hhdet_in_fec!P37)</f>
        <v>0.75424066800901102</v>
      </c>
      <c r="Q37" s="73">
        <f>IF(RES_hhdet_in_tes!Q37=0,"",RES_hhdet_in_tes!Q37/RES_hhdet_in_fec!Q37)</f>
        <v>0.74784515242987637</v>
      </c>
    </row>
    <row r="38" spans="1:17" ht="12" customHeight="1" x14ac:dyDescent="0.3">
      <c r="A38" s="148" t="s">
        <v>59</v>
      </c>
      <c r="B38" s="73"/>
      <c r="C38" s="73">
        <f>IF(RES_hhdet_in_tes!C38=0,"",RES_hhdet_in_tes!C38/RES_hhdet_in_fec!C38)</f>
        <v>1.0176640530606831</v>
      </c>
      <c r="D38" s="73">
        <f>IF(RES_hhdet_in_tes!D38=0,"",RES_hhdet_in_tes!D38/RES_hhdet_in_fec!D38)</f>
        <v>1.0008345783426524</v>
      </c>
      <c r="E38" s="73">
        <f>IF(RES_hhdet_in_tes!E38=0,"",RES_hhdet_in_tes!E38/RES_hhdet_in_fec!E38)</f>
        <v>1.001470532876173</v>
      </c>
      <c r="F38" s="73">
        <f>IF(RES_hhdet_in_tes!F38=0,"",RES_hhdet_in_tes!F38/RES_hhdet_in_fec!F38)</f>
        <v>1.0031852690758902</v>
      </c>
      <c r="G38" s="73">
        <f>IF(RES_hhdet_in_tes!G38=0,"",RES_hhdet_in_tes!G38/RES_hhdet_in_fec!G38)</f>
        <v>1.0036721037423273</v>
      </c>
      <c r="H38" s="73">
        <f>IF(RES_hhdet_in_tes!H38=0,"",RES_hhdet_in_tes!H38/RES_hhdet_in_fec!H38)</f>
        <v>1.0183486483234294</v>
      </c>
      <c r="I38" s="73">
        <f>IF(RES_hhdet_in_tes!I38=0,"",RES_hhdet_in_tes!I38/RES_hhdet_in_fec!I38)</f>
        <v>1.0093221413282136</v>
      </c>
      <c r="J38" s="73">
        <f>IF(RES_hhdet_in_tes!J38=0,"",RES_hhdet_in_tes!J38/RES_hhdet_in_fec!J38)</f>
        <v>1.000660460800981</v>
      </c>
      <c r="K38" s="73">
        <f>IF(RES_hhdet_in_tes!K38=0,"",RES_hhdet_in_tes!K38/RES_hhdet_in_fec!K38)</f>
        <v>1.0060795765395871</v>
      </c>
      <c r="L38" s="73">
        <f>IF(RES_hhdet_in_tes!L38=0,"",RES_hhdet_in_tes!L38/RES_hhdet_in_fec!L38)</f>
        <v>1.008193752670612</v>
      </c>
      <c r="M38" s="73">
        <f>IF(RES_hhdet_in_tes!M38=0,"",RES_hhdet_in_tes!M38/RES_hhdet_in_fec!M38)</f>
        <v>1.0022837630592334</v>
      </c>
      <c r="N38" s="73">
        <f>IF(RES_hhdet_in_tes!N38=0,"",RES_hhdet_in_tes!N38/RES_hhdet_in_fec!N38)</f>
        <v>1.0011002167469067</v>
      </c>
      <c r="O38" s="73">
        <f>IF(RES_hhdet_in_tes!O38=0,"",RES_hhdet_in_tes!O38/RES_hhdet_in_fec!O38)</f>
        <v>1.0052779142979673</v>
      </c>
      <c r="P38" s="73">
        <f>IF(RES_hhdet_in_tes!P38=0,"",RES_hhdet_in_tes!P38/RES_hhdet_in_fec!P38)</f>
        <v>1.0027753947341025</v>
      </c>
      <c r="Q38" s="73">
        <f>IF(RES_hhdet_in_tes!Q38=0,"",RES_hhdet_in_tes!Q38/RES_hhdet_in_fec!Q38)</f>
        <v>0.98935167152298764</v>
      </c>
    </row>
    <row r="39" spans="1:17" ht="12" customHeight="1" x14ac:dyDescent="0.3">
      <c r="A39" s="158" t="s">
        <v>62</v>
      </c>
      <c r="B39" s="169"/>
      <c r="C39" s="169">
        <f>IF(RES_hhdet_in_tes!C39=0,"",RES_hhdet_in_tes!C39/RES_hhdet_in_fec!C39)</f>
        <v>0.49363033873674911</v>
      </c>
      <c r="D39" s="169">
        <f>IF(RES_hhdet_in_tes!D39=0,"",RES_hhdet_in_tes!D39/RES_hhdet_in_fec!D39)</f>
        <v>0.47725814749784323</v>
      </c>
      <c r="E39" s="169">
        <f>IF(RES_hhdet_in_tes!E39=0,"",RES_hhdet_in_tes!E39/RES_hhdet_in_fec!E39)</f>
        <v>0.45851145618165828</v>
      </c>
      <c r="F39" s="169">
        <f>IF(RES_hhdet_in_tes!F39=0,"",RES_hhdet_in_tes!F39/RES_hhdet_in_fec!F39)</f>
        <v>0.46829912656745637</v>
      </c>
      <c r="G39" s="169">
        <f>IF(RES_hhdet_in_tes!G39=0,"",RES_hhdet_in_tes!G39/RES_hhdet_in_fec!G39)</f>
        <v>0.47375788113426409</v>
      </c>
      <c r="H39" s="169">
        <f>IF(RES_hhdet_in_tes!H39=0,"",RES_hhdet_in_tes!H39/RES_hhdet_in_fec!H39)</f>
        <v>0.53839069551178753</v>
      </c>
      <c r="I39" s="169">
        <f>IF(RES_hhdet_in_tes!I39=0,"",RES_hhdet_in_tes!I39/RES_hhdet_in_fec!I39)</f>
        <v>0.4811592849036686</v>
      </c>
      <c r="J39" s="169">
        <f>IF(RES_hhdet_in_tes!J39=0,"",RES_hhdet_in_tes!J39/RES_hhdet_in_fec!J39)</f>
        <v>0.46464166263959727</v>
      </c>
      <c r="K39" s="169">
        <f>IF(RES_hhdet_in_tes!K39=0,"",RES_hhdet_in_tes!K39/RES_hhdet_in_fec!K39)</f>
        <v>0.59000877997909373</v>
      </c>
      <c r="L39" s="169">
        <f>IF(RES_hhdet_in_tes!L39=0,"",RES_hhdet_in_tes!L39/RES_hhdet_in_fec!L39)</f>
        <v>0.5584442292292624</v>
      </c>
      <c r="M39" s="169">
        <f>IF(RES_hhdet_in_tes!M39=0,"",RES_hhdet_in_tes!M39/RES_hhdet_in_fec!M39)</f>
        <v>0.59166078561415825</v>
      </c>
      <c r="N39" s="169">
        <f>IF(RES_hhdet_in_tes!N39=0,"",RES_hhdet_in_tes!N39/RES_hhdet_in_fec!N39)</f>
        <v>0.80649238367729514</v>
      </c>
      <c r="O39" s="169">
        <f>IF(RES_hhdet_in_tes!O39=0,"",RES_hhdet_in_tes!O39/RES_hhdet_in_fec!O39)</f>
        <v>0.59424906628038787</v>
      </c>
      <c r="P39" s="169">
        <f>IF(RES_hhdet_in_tes!P39=0,"",RES_hhdet_in_tes!P39/RES_hhdet_in_fec!P39)</f>
        <v>0.76879736580664004</v>
      </c>
      <c r="Q39" s="169">
        <f>IF(RES_hhdet_in_tes!Q39=0,"",RES_hhdet_in_tes!Q39/RES_hhdet_in_fec!Q39)</f>
        <v>0.65309020784645966</v>
      </c>
    </row>
    <row r="40" spans="1:17" ht="12" customHeight="1" x14ac:dyDescent="0.3">
      <c r="A40" s="23" t="s">
        <v>57</v>
      </c>
      <c r="B40" s="73"/>
      <c r="C40" s="73">
        <f>IF(RES_hhdet_in_tes!C40=0,"",RES_hhdet_in_tes!C40/RES_hhdet_in_fec!C40)</f>
        <v>0.44535367179526819</v>
      </c>
      <c r="D40" s="73">
        <f>IF(RES_hhdet_in_tes!D40=0,"",RES_hhdet_in_tes!D40/RES_hhdet_in_fec!D40)</f>
        <v>0.44626495559495943</v>
      </c>
      <c r="E40" s="73">
        <f>IF(RES_hhdet_in_tes!E40=0,"",RES_hhdet_in_tes!E40/RES_hhdet_in_fec!E40)</f>
        <v>0.45096387178925346</v>
      </c>
      <c r="F40" s="73">
        <f>IF(RES_hhdet_in_tes!F40=0,"",RES_hhdet_in_tes!F40/RES_hhdet_in_fec!F40)</f>
        <v>0.45636186917084803</v>
      </c>
      <c r="G40" s="73">
        <f>IF(RES_hhdet_in_tes!G40=0,"",RES_hhdet_in_tes!G40/RES_hhdet_in_fec!G40)</f>
        <v>0.45782710872240029</v>
      </c>
      <c r="H40" s="73">
        <f>IF(RES_hhdet_in_tes!H40=0,"",RES_hhdet_in_tes!H40/RES_hhdet_in_fec!H40)</f>
        <v>0.46376929826111357</v>
      </c>
      <c r="I40" s="73">
        <f>IF(RES_hhdet_in_tes!I40=0,"",RES_hhdet_in_tes!I40/RES_hhdet_in_fec!I40)</f>
        <v>0.46687611637273468</v>
      </c>
      <c r="J40" s="73">
        <f>IF(RES_hhdet_in_tes!J40=0,"",RES_hhdet_in_tes!J40/RES_hhdet_in_fec!J40)</f>
        <v>0.46376450593757368</v>
      </c>
      <c r="K40" s="73">
        <f>IF(RES_hhdet_in_tes!K40=0,"",RES_hhdet_in_tes!K40/RES_hhdet_in_fec!K40)</f>
        <v>0.46599405162905183</v>
      </c>
      <c r="L40" s="73">
        <f>IF(RES_hhdet_in_tes!L40=0,"",RES_hhdet_in_tes!L40/RES_hhdet_in_fec!L40)</f>
        <v>0.46046104838138407</v>
      </c>
      <c r="M40" s="73">
        <f>IF(RES_hhdet_in_tes!M40=0,"",RES_hhdet_in_tes!M40/RES_hhdet_in_fec!M40)</f>
        <v>0.46797920882796235</v>
      </c>
      <c r="N40" s="73">
        <f>IF(RES_hhdet_in_tes!N40=0,"",RES_hhdet_in_tes!N40/RES_hhdet_in_fec!N40)</f>
        <v>0.46081038814502956</v>
      </c>
      <c r="O40" s="73">
        <f>IF(RES_hhdet_in_tes!O40=0,"",RES_hhdet_in_tes!O40/RES_hhdet_in_fec!O40)</f>
        <v>0.4790678180932002</v>
      </c>
      <c r="P40" s="73">
        <f>IF(RES_hhdet_in_tes!P40=0,"",RES_hhdet_in_tes!P40/RES_hhdet_in_fec!P40)</f>
        <v>0.48136108410757789</v>
      </c>
      <c r="Q40" s="73">
        <f>IF(RES_hhdet_in_tes!Q40=0,"",RES_hhdet_in_tes!Q40/RES_hhdet_in_fec!Q40)</f>
        <v>0.48307456533217608</v>
      </c>
    </row>
    <row r="41" spans="1:17" ht="12" customHeight="1" x14ac:dyDescent="0.3">
      <c r="A41" s="29" t="s">
        <v>140</v>
      </c>
      <c r="B41" s="65"/>
      <c r="C41" s="65">
        <f>IF(RES_hhdet_in_tes!C41=0,"",RES_hhdet_in_tes!C41/RES_hhdet_in_fec!C41)</f>
        <v>0.81452199027149674</v>
      </c>
      <c r="D41" s="65">
        <f>IF(RES_hhdet_in_tes!D41=0,"",RES_hhdet_in_tes!D41/RES_hhdet_in_fec!D41)</f>
        <v>0.82966230313228606</v>
      </c>
      <c r="E41" s="65">
        <f>IF(RES_hhdet_in_tes!E41=0,"",RES_hhdet_in_tes!E41/RES_hhdet_in_fec!E41)</f>
        <v>0.83450010199218083</v>
      </c>
      <c r="F41" s="65">
        <f>IF(RES_hhdet_in_tes!F41=0,"",RES_hhdet_in_tes!F41/RES_hhdet_in_fec!F41)</f>
        <v>0.83165684177351662</v>
      </c>
      <c r="G41" s="65">
        <f>IF(RES_hhdet_in_tes!G41=0,"",RES_hhdet_in_tes!G41/RES_hhdet_in_fec!G41)</f>
        <v>0.8385461511697645</v>
      </c>
      <c r="H41" s="65">
        <f>IF(RES_hhdet_in_tes!H41=0,"",RES_hhdet_in_tes!H41/RES_hhdet_in_fec!H41)</f>
        <v>0.83758435165256229</v>
      </c>
      <c r="I41" s="65">
        <f>IF(RES_hhdet_in_tes!I41=0,"",RES_hhdet_in_tes!I41/RES_hhdet_in_fec!I41)</f>
        <v>0.84469756314316946</v>
      </c>
      <c r="J41" s="65">
        <f>IF(RES_hhdet_in_tes!J41=0,"",RES_hhdet_in_tes!J41/RES_hhdet_in_fec!J41)</f>
        <v>0.85588169823389459</v>
      </c>
      <c r="K41" s="65">
        <f>IF(RES_hhdet_in_tes!K41=0,"",RES_hhdet_in_tes!K41/RES_hhdet_in_fec!K41)</f>
        <v>0.85331818478341803</v>
      </c>
      <c r="L41" s="65">
        <f>IF(RES_hhdet_in_tes!L41=0,"",RES_hhdet_in_tes!L41/RES_hhdet_in_fec!L41)</f>
        <v>0.84773547459788567</v>
      </c>
      <c r="M41" s="65">
        <f>IF(RES_hhdet_in_tes!M41=0,"",RES_hhdet_in_tes!M41/RES_hhdet_in_fec!M41)</f>
        <v>0.85165808474909233</v>
      </c>
      <c r="N41" s="65">
        <f>IF(RES_hhdet_in_tes!N41=0,"",RES_hhdet_in_tes!N41/RES_hhdet_in_fec!N41)</f>
        <v>0.84995756035622239</v>
      </c>
      <c r="O41" s="65">
        <f>IF(RES_hhdet_in_tes!O41=0,"",RES_hhdet_in_tes!O41/RES_hhdet_in_fec!O41)</f>
        <v>0.85035367126796935</v>
      </c>
      <c r="P41" s="65">
        <f>IF(RES_hhdet_in_tes!P41=0,"",RES_hhdet_in_tes!P41/RES_hhdet_in_fec!P41)</f>
        <v>0.85118593750595517</v>
      </c>
      <c r="Q41" s="65">
        <f>IF(RES_hhdet_in_tes!Q41=0,"",RES_hhdet_in_tes!Q41/RES_hhdet_in_fec!Q41)</f>
        <v>0.84678201653846452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75"/>
      <c r="C43" s="175">
        <f>IF(RES_hhdet_in_tes!C43=0,"",RES_hhdet_in_tes!C43/RES_hhdet_in_fec!C43)</f>
        <v>0.67702348269472457</v>
      </c>
      <c r="D43" s="175">
        <f>IF(RES_hhdet_in_tes!D43=0,"",RES_hhdet_in_tes!D43/RES_hhdet_in_fec!D43)</f>
        <v>0.67424753316311947</v>
      </c>
      <c r="E43" s="175">
        <f>IF(RES_hhdet_in_tes!E43=0,"",RES_hhdet_in_tes!E43/RES_hhdet_in_fec!E43)</f>
        <v>0.68049101999080264</v>
      </c>
      <c r="F43" s="175">
        <f>IF(RES_hhdet_in_tes!F43=0,"",RES_hhdet_in_tes!F43/RES_hhdet_in_fec!F43)</f>
        <v>0.67952723145947835</v>
      </c>
      <c r="G43" s="175">
        <f>IF(RES_hhdet_in_tes!G43=0,"",RES_hhdet_in_tes!G43/RES_hhdet_in_fec!G43)</f>
        <v>0.69248397708032716</v>
      </c>
      <c r="H43" s="175">
        <f>IF(RES_hhdet_in_tes!H43=0,"",RES_hhdet_in_tes!H43/RES_hhdet_in_fec!H43)</f>
        <v>0.6979466921863221</v>
      </c>
      <c r="I43" s="175">
        <f>IF(RES_hhdet_in_tes!I43=0,"",RES_hhdet_in_tes!I43/RES_hhdet_in_fec!I43)</f>
        <v>0.69808519905226929</v>
      </c>
      <c r="J43" s="175">
        <f>IF(RES_hhdet_in_tes!J43=0,"",RES_hhdet_in_tes!J43/RES_hhdet_in_fec!J43)</f>
        <v>0.70793053142392159</v>
      </c>
      <c r="K43" s="175">
        <f>IF(RES_hhdet_in_tes!K43=0,"",RES_hhdet_in_tes!K43/RES_hhdet_in_fec!K43)</f>
        <v>0.7237898367800123</v>
      </c>
      <c r="L43" s="175">
        <f>IF(RES_hhdet_in_tes!L43=0,"",RES_hhdet_in_tes!L43/RES_hhdet_in_fec!L43)</f>
        <v>0.72774951701900625</v>
      </c>
      <c r="M43" s="175">
        <f>IF(RES_hhdet_in_tes!M43=0,"",RES_hhdet_in_tes!M43/RES_hhdet_in_fec!M43)</f>
        <v>0.72965017423300116</v>
      </c>
      <c r="N43" s="175">
        <f>IF(RES_hhdet_in_tes!N43=0,"",RES_hhdet_in_tes!N43/RES_hhdet_in_fec!N43)</f>
        <v>0.73002442019098901</v>
      </c>
      <c r="O43" s="175">
        <f>IF(RES_hhdet_in_tes!O43=0,"",RES_hhdet_in_tes!O43/RES_hhdet_in_fec!O43)</f>
        <v>0.72673788341758649</v>
      </c>
      <c r="P43" s="175">
        <f>IF(RES_hhdet_in_tes!P43=0,"",RES_hhdet_in_tes!P43/RES_hhdet_in_fec!P43)</f>
        <v>0.74066677273968051</v>
      </c>
      <c r="Q43" s="175">
        <f>IF(RES_hhdet_in_tes!Q43=0,"",RES_hhdet_in_tes!Q43/RES_hhdet_in_fec!Q43)</f>
        <v>0.73790143489669369</v>
      </c>
    </row>
    <row r="44" spans="1:17" ht="12.9" customHeight="1" x14ac:dyDescent="0.3">
      <c r="A44" s="158" t="s">
        <v>65</v>
      </c>
      <c r="B44" s="169"/>
      <c r="C44" s="169">
        <f>IF(RES_hhdet_in_tes!C44=0,"",RES_hhdet_in_tes!C44/RES_hhdet_in_fec!C44)</f>
        <v>0.6642013891676114</v>
      </c>
      <c r="D44" s="169">
        <f>IF(RES_hhdet_in_tes!D44=0,"",RES_hhdet_in_tes!D44/RES_hhdet_in_fec!D44)</f>
        <v>0.64931903318433459</v>
      </c>
      <c r="E44" s="169">
        <f>IF(RES_hhdet_in_tes!E44=0,"",RES_hhdet_in_tes!E44/RES_hhdet_in_fec!E44)</f>
        <v>0.66424509840106394</v>
      </c>
      <c r="F44" s="169">
        <f>IF(RES_hhdet_in_tes!F44=0,"",RES_hhdet_in_tes!F44/RES_hhdet_in_fec!F44)</f>
        <v>0.65461354076858724</v>
      </c>
      <c r="G44" s="169">
        <f>IF(RES_hhdet_in_tes!G44=0,"",RES_hhdet_in_tes!G44/RES_hhdet_in_fec!G44)</f>
        <v>0.6741230988550464</v>
      </c>
      <c r="H44" s="169">
        <f>IF(RES_hhdet_in_tes!H44=0,"",RES_hhdet_in_tes!H44/RES_hhdet_in_fec!H44)</f>
        <v>0.68220441618436845</v>
      </c>
      <c r="I44" s="169">
        <f>IF(RES_hhdet_in_tes!I44=0,"",RES_hhdet_in_tes!I44/RES_hhdet_in_fec!I44)</f>
        <v>0.66542064876939644</v>
      </c>
      <c r="J44" s="169">
        <f>IF(RES_hhdet_in_tes!J44=0,"",RES_hhdet_in_tes!J44/RES_hhdet_in_fec!J44)</f>
        <v>0.68239210375709614</v>
      </c>
      <c r="K44" s="169">
        <f>IF(RES_hhdet_in_tes!K44=0,"",RES_hhdet_in_tes!K44/RES_hhdet_in_fec!K44)</f>
        <v>0.67981867817510211</v>
      </c>
      <c r="L44" s="169">
        <f>IF(RES_hhdet_in_tes!L44=0,"",RES_hhdet_in_tes!L44/RES_hhdet_in_fec!L44)</f>
        <v>0.69782107893337719</v>
      </c>
      <c r="M44" s="169">
        <f>IF(RES_hhdet_in_tes!M44=0,"",RES_hhdet_in_tes!M44/RES_hhdet_in_fec!M44)</f>
        <v>0.69542591860761827</v>
      </c>
      <c r="N44" s="169">
        <f>IF(RES_hhdet_in_tes!N44=0,"",RES_hhdet_in_tes!N44/RES_hhdet_in_fec!N44)</f>
        <v>0.71264425629357431</v>
      </c>
      <c r="O44" s="169">
        <f>IF(RES_hhdet_in_tes!O44=0,"",RES_hhdet_in_tes!O44/RES_hhdet_in_fec!O44)</f>
        <v>0.70868378153315914</v>
      </c>
      <c r="P44" s="169">
        <f>IF(RES_hhdet_in_tes!P44=0,"",RES_hhdet_in_tes!P44/RES_hhdet_in_fec!P44)</f>
        <v>0.71331782206841499</v>
      </c>
      <c r="Q44" s="169">
        <f>IF(RES_hhdet_in_tes!Q44=0,"",RES_hhdet_in_tes!Q44/RES_hhdet_in_fec!Q44)</f>
        <v>0.69889020813893055</v>
      </c>
    </row>
    <row r="45" spans="1:17" ht="12" customHeight="1" x14ac:dyDescent="0.3">
      <c r="A45" s="23" t="s">
        <v>166</v>
      </c>
      <c r="B45" s="73"/>
      <c r="C45" s="73">
        <f>IF(RES_hhdet_in_tes!C45=0,"",RES_hhdet_in_tes!C45/RES_hhdet_in_fec!C45)</f>
        <v>0.65826071029335287</v>
      </c>
      <c r="D45" s="73">
        <f>IF(RES_hhdet_in_tes!D45=0,"",RES_hhdet_in_tes!D45/RES_hhdet_in_fec!D45)</f>
        <v>0.64195957852136865</v>
      </c>
      <c r="E45" s="73">
        <f>IF(RES_hhdet_in_tes!E45=0,"",RES_hhdet_in_tes!E45/RES_hhdet_in_fec!E45)</f>
        <v>0.6573837585141955</v>
      </c>
      <c r="F45" s="73">
        <f>IF(RES_hhdet_in_tes!F45=0,"",RES_hhdet_in_tes!F45/RES_hhdet_in_fec!F45)</f>
        <v>0.64722621478248588</v>
      </c>
      <c r="G45" s="73">
        <f>IF(RES_hhdet_in_tes!G45=0,"",RES_hhdet_in_tes!G45/RES_hhdet_in_fec!G45)</f>
        <v>0.66731978945413961</v>
      </c>
      <c r="H45" s="73">
        <f>IF(RES_hhdet_in_tes!H45=0,"",RES_hhdet_in_tes!H45/RES_hhdet_in_fec!H45)</f>
        <v>0.67602253350175223</v>
      </c>
      <c r="I45" s="73">
        <f>IF(RES_hhdet_in_tes!I45=0,"",RES_hhdet_in_tes!I45/RES_hhdet_in_fec!I45)</f>
        <v>0.65795700293238735</v>
      </c>
      <c r="J45" s="73">
        <f>IF(RES_hhdet_in_tes!J45=0,"",RES_hhdet_in_tes!J45/RES_hhdet_in_fec!J45)</f>
        <v>0.67689977576477545</v>
      </c>
      <c r="K45" s="73">
        <f>IF(RES_hhdet_in_tes!K45=0,"",RES_hhdet_in_tes!K45/RES_hhdet_in_fec!K45)</f>
        <v>0.67434611542929068</v>
      </c>
      <c r="L45" s="73">
        <f>IF(RES_hhdet_in_tes!L45=0,"",RES_hhdet_in_tes!L45/RES_hhdet_in_fec!L45)</f>
        <v>0.69159762114641699</v>
      </c>
      <c r="M45" s="73">
        <f>IF(RES_hhdet_in_tes!M45=0,"",RES_hhdet_in_tes!M45/RES_hhdet_in_fec!M45)</f>
        <v>0.68936929883532272</v>
      </c>
      <c r="N45" s="73">
        <f>IF(RES_hhdet_in_tes!N45=0,"",RES_hhdet_in_tes!N45/RES_hhdet_in_fec!N45)</f>
        <v>0.70589375296407775</v>
      </c>
      <c r="O45" s="73">
        <f>IF(RES_hhdet_in_tes!O45=0,"",RES_hhdet_in_tes!O45/RES_hhdet_in_fec!O45)</f>
        <v>0.70143521965503319</v>
      </c>
      <c r="P45" s="73">
        <f>IF(RES_hhdet_in_tes!P45=0,"",RES_hhdet_in_tes!P45/RES_hhdet_in_fec!P45)</f>
        <v>0.70669011673038395</v>
      </c>
      <c r="Q45" s="73">
        <f>IF(RES_hhdet_in_tes!Q45=0,"",RES_hhdet_in_tes!Q45/RES_hhdet_in_fec!Q45)</f>
        <v>0.69217494741325891</v>
      </c>
    </row>
    <row r="46" spans="1:17" ht="12" customHeight="1" x14ac:dyDescent="0.3">
      <c r="A46" s="23" t="s">
        <v>60</v>
      </c>
      <c r="B46" s="73"/>
      <c r="C46" s="73">
        <f>IF(RES_hhdet_in_tes!C46=0,"",RES_hhdet_in_tes!C46/RES_hhdet_in_fec!C46)</f>
        <v>1.0591028044448054</v>
      </c>
      <c r="D46" s="73">
        <f>IF(RES_hhdet_in_tes!D46=0,"",RES_hhdet_in_tes!D46/RES_hhdet_in_fec!D46)</f>
        <v>1.086261966034813</v>
      </c>
      <c r="E46" s="73">
        <f>IF(RES_hhdet_in_tes!E46=0,"",RES_hhdet_in_tes!E46/RES_hhdet_in_fec!E46)</f>
        <v>1.0674146266023137</v>
      </c>
      <c r="F46" s="73">
        <f>IF(RES_hhdet_in_tes!F46=0,"",RES_hhdet_in_tes!F46/RES_hhdet_in_fec!F46)</f>
        <v>1.0857285535600016</v>
      </c>
      <c r="G46" s="73">
        <f>IF(RES_hhdet_in_tes!G46=0,"",RES_hhdet_in_tes!G46/RES_hhdet_in_fec!G46)</f>
        <v>1.0649586015256938</v>
      </c>
      <c r="H46" s="73">
        <f>IF(RES_hhdet_in_tes!H46=0,"",RES_hhdet_in_tes!H46/RES_hhdet_in_fec!H46)</f>
        <v>1.0544544389810431</v>
      </c>
      <c r="I46" s="73">
        <f>IF(RES_hhdet_in_tes!I46=0,"",RES_hhdet_in_tes!I46/RES_hhdet_in_fec!I46)</f>
        <v>1.0733912664724465</v>
      </c>
      <c r="J46" s="73">
        <f>IF(RES_hhdet_in_tes!J46=0,"",RES_hhdet_in_tes!J46/RES_hhdet_in_fec!J46)</f>
        <v>1.0576166663347162</v>
      </c>
      <c r="K46" s="73">
        <f>IF(RES_hhdet_in_tes!K46=0,"",RES_hhdet_in_tes!K46/RES_hhdet_in_fec!K46)</f>
        <v>1.0436091622299501</v>
      </c>
      <c r="L46" s="73">
        <f>IF(RES_hhdet_in_tes!L46=0,"",RES_hhdet_in_tes!L46/RES_hhdet_in_fec!L46)</f>
        <v>1.0528125964982376</v>
      </c>
      <c r="M46" s="73">
        <f>IF(RES_hhdet_in_tes!M46=0,"",RES_hhdet_in_tes!M46/RES_hhdet_in_fec!M46)</f>
        <v>1.0417651638373071</v>
      </c>
      <c r="N46" s="73">
        <f>IF(RES_hhdet_in_tes!N46=0,"",RES_hhdet_in_tes!N46/RES_hhdet_in_fec!N46)</f>
        <v>1.0431818717245882</v>
      </c>
      <c r="O46" s="73">
        <f>IF(RES_hhdet_in_tes!O46=0,"",RES_hhdet_in_tes!O46/RES_hhdet_in_fec!O46)</f>
        <v>1.0391317052872382</v>
      </c>
      <c r="P46" s="73">
        <f>IF(RES_hhdet_in_tes!P46=0,"",RES_hhdet_in_tes!P46/RES_hhdet_in_fec!P46)</f>
        <v>1.0348531599100759</v>
      </c>
      <c r="Q46" s="73">
        <f>IF(RES_hhdet_in_tes!Q46=0,"",RES_hhdet_in_tes!Q46/RES_hhdet_in_fec!Q46)</f>
        <v>1.0321693719050709</v>
      </c>
    </row>
    <row r="47" spans="1:17" ht="12.9" customHeight="1" x14ac:dyDescent="0.3">
      <c r="A47" s="158" t="s">
        <v>112</v>
      </c>
      <c r="B47" s="169"/>
      <c r="C47" s="169">
        <f>IF(RES_hhdet_in_tes!C47=0,"",RES_hhdet_in_tes!C47/RES_hhdet_in_fec!C47)</f>
        <v>1.8258583529758234</v>
      </c>
      <c r="D47" s="169">
        <f>IF(RES_hhdet_in_tes!D47=0,"",RES_hhdet_in_tes!D47/RES_hhdet_in_fec!D47)</f>
        <v>1.8625336666514887</v>
      </c>
      <c r="E47" s="169">
        <f>IF(RES_hhdet_in_tes!E47=0,"",RES_hhdet_in_tes!E47/RES_hhdet_in_fec!E47)</f>
        <v>1.9199625680695755</v>
      </c>
      <c r="F47" s="169">
        <f>IF(RES_hhdet_in_tes!F47=0,"",RES_hhdet_in_tes!F47/RES_hhdet_in_fec!F47)</f>
        <v>1.998458898788364</v>
      </c>
      <c r="G47" s="169">
        <f>IF(RES_hhdet_in_tes!G47=0,"",RES_hhdet_in_tes!G47/RES_hhdet_in_fec!G47)</f>
        <v>2.0983179587699685</v>
      </c>
      <c r="H47" s="169">
        <f>IF(RES_hhdet_in_tes!H47=0,"",RES_hhdet_in_tes!H47/RES_hhdet_in_fec!H47)</f>
        <v>2.2047009643258138</v>
      </c>
      <c r="I47" s="169">
        <f>IF(RES_hhdet_in_tes!I47=0,"",RES_hhdet_in_tes!I47/RES_hhdet_in_fec!I47)</f>
        <v>2.2880602546054383</v>
      </c>
      <c r="J47" s="169">
        <f>IF(RES_hhdet_in_tes!J47=0,"",RES_hhdet_in_tes!J47/RES_hhdet_in_fec!J47)</f>
        <v>2.4100182170647622</v>
      </c>
      <c r="K47" s="169">
        <f>IF(RES_hhdet_in_tes!K47=0,"",RES_hhdet_in_tes!K47/RES_hhdet_in_fec!K47)</f>
        <v>2.5886046761819452</v>
      </c>
      <c r="L47" s="169">
        <f>IF(RES_hhdet_in_tes!L47=0,"",RES_hhdet_in_tes!L47/RES_hhdet_in_fec!L47)</f>
        <v>2.7625081779946807</v>
      </c>
      <c r="M47" s="169">
        <f>IF(RES_hhdet_in_tes!M47=0,"",RES_hhdet_in_tes!M47/RES_hhdet_in_fec!M47)</f>
        <v>2.9489720818316889</v>
      </c>
      <c r="N47" s="169">
        <f>IF(RES_hhdet_in_tes!N47=0,"",RES_hhdet_in_tes!N47/RES_hhdet_in_fec!N47)</f>
        <v>3.2150705945923566</v>
      </c>
      <c r="O47" s="169">
        <f>IF(RES_hhdet_in_tes!O47=0,"",RES_hhdet_in_tes!O47/RES_hhdet_in_fec!O47)</f>
        <v>3.3722157002540714</v>
      </c>
      <c r="P47" s="169">
        <f>IF(RES_hhdet_in_tes!P47=0,"",RES_hhdet_in_tes!P47/RES_hhdet_in_fec!P47)</f>
        <v>3.42138683543876</v>
      </c>
      <c r="Q47" s="169">
        <f>IF(RES_hhdet_in_tes!Q47=0,"",RES_hhdet_in_tes!Q47/RES_hhdet_in_fec!Q47)</f>
        <v>3.6374673866559606</v>
      </c>
    </row>
    <row r="48" spans="1:17" ht="12" customHeight="1" x14ac:dyDescent="0.3">
      <c r="A48" s="23" t="s">
        <v>60</v>
      </c>
      <c r="B48" s="73"/>
      <c r="C48" s="73">
        <f>IF(RES_hhdet_in_tes!C48=0,"",RES_hhdet_in_tes!C48/RES_hhdet_in_fec!C48)</f>
        <v>1.8258583529758234</v>
      </c>
      <c r="D48" s="73">
        <f>IF(RES_hhdet_in_tes!D48=0,"",RES_hhdet_in_tes!D48/RES_hhdet_in_fec!D48)</f>
        <v>1.8625336666514887</v>
      </c>
      <c r="E48" s="73">
        <f>IF(RES_hhdet_in_tes!E48=0,"",RES_hhdet_in_tes!E48/RES_hhdet_in_fec!E48)</f>
        <v>1.9199625680695755</v>
      </c>
      <c r="F48" s="73">
        <f>IF(RES_hhdet_in_tes!F48=0,"",RES_hhdet_in_tes!F48/RES_hhdet_in_fec!F48)</f>
        <v>1.998458898788364</v>
      </c>
      <c r="G48" s="73">
        <f>IF(RES_hhdet_in_tes!G48=0,"",RES_hhdet_in_tes!G48/RES_hhdet_in_fec!G48)</f>
        <v>2.0983179587699685</v>
      </c>
      <c r="H48" s="73">
        <f>IF(RES_hhdet_in_tes!H48=0,"",RES_hhdet_in_tes!H48/RES_hhdet_in_fec!H48)</f>
        <v>2.2047009643258138</v>
      </c>
      <c r="I48" s="73">
        <f>IF(RES_hhdet_in_tes!I48=0,"",RES_hhdet_in_tes!I48/RES_hhdet_in_fec!I48)</f>
        <v>2.2880602546054383</v>
      </c>
      <c r="J48" s="73">
        <f>IF(RES_hhdet_in_tes!J48=0,"",RES_hhdet_in_tes!J48/RES_hhdet_in_fec!J48)</f>
        <v>2.4100182170647622</v>
      </c>
      <c r="K48" s="73">
        <f>IF(RES_hhdet_in_tes!K48=0,"",RES_hhdet_in_tes!K48/RES_hhdet_in_fec!K48)</f>
        <v>2.5886046761819452</v>
      </c>
      <c r="L48" s="73">
        <f>IF(RES_hhdet_in_tes!L48=0,"",RES_hhdet_in_tes!L48/RES_hhdet_in_fec!L48)</f>
        <v>2.7625081779946807</v>
      </c>
      <c r="M48" s="73">
        <f>IF(RES_hhdet_in_tes!M48=0,"",RES_hhdet_in_tes!M48/RES_hhdet_in_fec!M48)</f>
        <v>2.9489720818316889</v>
      </c>
      <c r="N48" s="73">
        <f>IF(RES_hhdet_in_tes!N48=0,"",RES_hhdet_in_tes!N48/RES_hhdet_in_fec!N48)</f>
        <v>3.2150705945923566</v>
      </c>
      <c r="O48" s="73">
        <f>IF(RES_hhdet_in_tes!O48=0,"",RES_hhdet_in_tes!O48/RES_hhdet_in_fec!O48)</f>
        <v>3.3722157002540714</v>
      </c>
      <c r="P48" s="73">
        <f>IF(RES_hhdet_in_tes!P48=0,"",RES_hhdet_in_tes!P48/RES_hhdet_in_fec!P48)</f>
        <v>3.42138683543876</v>
      </c>
      <c r="Q48" s="73">
        <f>IF(RES_hhdet_in_tes!Q48=0,"",RES_hhdet_in_tes!Q48/RES_hhdet_in_fec!Q48)</f>
        <v>3.6374673866559606</v>
      </c>
    </row>
    <row r="49" spans="1:17" ht="12" customHeight="1" x14ac:dyDescent="0.3">
      <c r="A49" s="158" t="s">
        <v>63</v>
      </c>
      <c r="B49" s="169"/>
      <c r="C49" s="169">
        <f>IF(RES_hhdet_in_tes!C49=0,"",RES_hhdet_in_tes!C49/RES_hhdet_in_fec!C49)</f>
        <v>0.6324908020069987</v>
      </c>
      <c r="D49" s="169">
        <f>IF(RES_hhdet_in_tes!D49=0,"",RES_hhdet_in_tes!D49/RES_hhdet_in_fec!D49)</f>
        <v>0.65146109472175306</v>
      </c>
      <c r="E49" s="169">
        <f>IF(RES_hhdet_in_tes!E49=0,"",RES_hhdet_in_tes!E49/RES_hhdet_in_fec!E49)</f>
        <v>0.66084460077712881</v>
      </c>
      <c r="F49" s="169">
        <f>IF(RES_hhdet_in_tes!F49=0,"",RES_hhdet_in_tes!F49/RES_hhdet_in_fec!F49)</f>
        <v>0.64572061276501824</v>
      </c>
      <c r="G49" s="169">
        <f>IF(RES_hhdet_in_tes!G49=0,"",RES_hhdet_in_tes!G49/RES_hhdet_in_fec!G49)</f>
        <v>0.66816520792170453</v>
      </c>
      <c r="H49" s="169">
        <f>IF(RES_hhdet_in_tes!H49=0,"",RES_hhdet_in_tes!H49/RES_hhdet_in_fec!H49)</f>
        <v>0.66646102838978527</v>
      </c>
      <c r="I49" s="169">
        <f>IF(RES_hhdet_in_tes!I49=0,"",RES_hhdet_in_tes!I49/RES_hhdet_in_fec!I49)</f>
        <v>0.68884677210016931</v>
      </c>
      <c r="J49" s="169">
        <f>IF(RES_hhdet_in_tes!J49=0,"",RES_hhdet_in_tes!J49/RES_hhdet_in_fec!J49)</f>
        <v>0.68388780582907782</v>
      </c>
      <c r="K49" s="169">
        <f>IF(RES_hhdet_in_tes!K49=0,"",RES_hhdet_in_tes!K49/RES_hhdet_in_fec!K49)</f>
        <v>0.7234980365279674</v>
      </c>
      <c r="L49" s="169">
        <f>IF(RES_hhdet_in_tes!L49=0,"",RES_hhdet_in_tes!L49/RES_hhdet_in_fec!L49)</f>
        <v>0.70334581153571196</v>
      </c>
      <c r="M49" s="169">
        <f>IF(RES_hhdet_in_tes!M49=0,"",RES_hhdet_in_tes!M49/RES_hhdet_in_fec!M49)</f>
        <v>0.70204709104703444</v>
      </c>
      <c r="N49" s="169">
        <f>IF(RES_hhdet_in_tes!N49=0,"",RES_hhdet_in_tes!N49/RES_hhdet_in_fec!N49)</f>
        <v>0.70420859907766808</v>
      </c>
      <c r="O49" s="169">
        <f>IF(RES_hhdet_in_tes!O49=0,"",RES_hhdet_in_tes!O49/RES_hhdet_in_fec!O49)</f>
        <v>0.71206074939945907</v>
      </c>
      <c r="P49" s="169">
        <f>IF(RES_hhdet_in_tes!P49=0,"",RES_hhdet_in_tes!P49/RES_hhdet_in_fec!P49)</f>
        <v>0.69844757340832186</v>
      </c>
      <c r="Q49" s="169">
        <f>IF(RES_hhdet_in_tes!Q49=0,"",RES_hhdet_in_tes!Q49/RES_hhdet_in_fec!Q49)</f>
        <v>0.71056837718932186</v>
      </c>
    </row>
    <row r="50" spans="1:17" ht="12" customHeight="1" x14ac:dyDescent="0.3">
      <c r="A50" s="167" t="s">
        <v>165</v>
      </c>
      <c r="B50" s="174"/>
      <c r="C50" s="174">
        <f>IF(RES_hhdet_in_tes!C50=0,"",RES_hhdet_in_tes!C50/RES_hhdet_in_fec!C50)</f>
        <v>0.5697221098769063</v>
      </c>
      <c r="D50" s="174">
        <f>IF(RES_hhdet_in_tes!D50=0,"",RES_hhdet_in_tes!D50/RES_hhdet_in_fec!D50)</f>
        <v>0.55432859696799541</v>
      </c>
      <c r="E50" s="174">
        <f>IF(RES_hhdet_in_tes!E50=0,"",RES_hhdet_in_tes!E50/RES_hhdet_in_fec!E50)</f>
        <v>0.55277170631195494</v>
      </c>
      <c r="F50" s="174">
        <f>IF(RES_hhdet_in_tes!F50=0,"",RES_hhdet_in_tes!F50/RES_hhdet_in_fec!F50)</f>
        <v>0.55640704458975321</v>
      </c>
      <c r="G50" s="174">
        <f>IF(RES_hhdet_in_tes!G50=0,"",RES_hhdet_in_tes!G50/RES_hhdet_in_fec!G50)</f>
        <v>0.56612851900776284</v>
      </c>
      <c r="H50" s="174">
        <f>IF(RES_hhdet_in_tes!H50=0,"",RES_hhdet_in_tes!H50/RES_hhdet_in_fec!H50)</f>
        <v>0.56518708661624173</v>
      </c>
      <c r="I50" s="174">
        <f>IF(RES_hhdet_in_tes!I50=0,"",RES_hhdet_in_tes!I50/RES_hhdet_in_fec!I50)</f>
        <v>0.56755503676008345</v>
      </c>
      <c r="J50" s="174">
        <f>IF(RES_hhdet_in_tes!J50=0,"",RES_hhdet_in_tes!J50/RES_hhdet_in_fec!J50)</f>
        <v>0.57557252591688479</v>
      </c>
      <c r="K50" s="174">
        <f>IF(RES_hhdet_in_tes!K50=0,"",RES_hhdet_in_tes!K50/RES_hhdet_in_fec!K50)</f>
        <v>0.5779772570517866</v>
      </c>
      <c r="L50" s="174">
        <f>IF(RES_hhdet_in_tes!L50=0,"",RES_hhdet_in_tes!L50/RES_hhdet_in_fec!L50)</f>
        <v>0.60233079899790232</v>
      </c>
      <c r="M50" s="174">
        <f>IF(RES_hhdet_in_tes!M50=0,"",RES_hhdet_in_tes!M50/RES_hhdet_in_fec!M50)</f>
        <v>0.57911391375688726</v>
      </c>
      <c r="N50" s="174">
        <f>IF(RES_hhdet_in_tes!N50=0,"",RES_hhdet_in_tes!N50/RES_hhdet_in_fec!N50)</f>
        <v>0.61071619027558988</v>
      </c>
      <c r="O50" s="174">
        <f>IF(RES_hhdet_in_tes!O50=0,"",RES_hhdet_in_tes!O50/RES_hhdet_in_fec!O50)</f>
        <v>0.58946012293339833</v>
      </c>
      <c r="P50" s="174">
        <f>IF(RES_hhdet_in_tes!P50=0,"",RES_hhdet_in_tes!P50/RES_hhdet_in_fec!P50)</f>
        <v>0.60061785056894168</v>
      </c>
      <c r="Q50" s="174">
        <f>IF(RES_hhdet_in_tes!Q50=0,"",RES_hhdet_in_tes!Q50/RES_hhdet_in_fec!Q50)</f>
        <v>0.58412842811100352</v>
      </c>
    </row>
    <row r="51" spans="1:17" ht="12" customHeight="1" x14ac:dyDescent="0.3">
      <c r="A51" s="167" t="s">
        <v>164</v>
      </c>
      <c r="B51" s="174"/>
      <c r="C51" s="174">
        <f>IF(RES_hhdet_in_tes!C51=0,"",RES_hhdet_in_tes!C51/RES_hhdet_in_fec!C51)</f>
        <v>0.68999943841391465</v>
      </c>
      <c r="D51" s="174">
        <f>IF(RES_hhdet_in_tes!D51=0,"",RES_hhdet_in_tes!D51/RES_hhdet_in_fec!D51)</f>
        <v>0.69463472994560593</v>
      </c>
      <c r="E51" s="174">
        <f>IF(RES_hhdet_in_tes!E51=0,"",RES_hhdet_in_tes!E51/RES_hhdet_in_fec!E51)</f>
        <v>0.69379205823434931</v>
      </c>
      <c r="F51" s="174">
        <f>IF(RES_hhdet_in_tes!F51=0,"",RES_hhdet_in_tes!F51/RES_hhdet_in_fec!F51)</f>
        <v>0.69770741461042507</v>
      </c>
      <c r="G51" s="174">
        <f>IF(RES_hhdet_in_tes!G51=0,"",RES_hhdet_in_tes!G51/RES_hhdet_in_fec!G51)</f>
        <v>0.70226584353738375</v>
      </c>
      <c r="H51" s="174">
        <f>IF(RES_hhdet_in_tes!H51=0,"",RES_hhdet_in_tes!H51/RES_hhdet_in_fec!H51)</f>
        <v>0.7045724870771094</v>
      </c>
      <c r="I51" s="174">
        <f>IF(RES_hhdet_in_tes!I51=0,"",RES_hhdet_in_tes!I51/RES_hhdet_in_fec!I51)</f>
        <v>0.71638297097080617</v>
      </c>
      <c r="J51" s="174">
        <f>IF(RES_hhdet_in_tes!J51=0,"",RES_hhdet_in_tes!J51/RES_hhdet_in_fec!J51)</f>
        <v>0.71788570448164446</v>
      </c>
      <c r="K51" s="174">
        <f>IF(RES_hhdet_in_tes!K51=0,"",RES_hhdet_in_tes!K51/RES_hhdet_in_fec!K51)</f>
        <v>0.71086655142473887</v>
      </c>
      <c r="L51" s="174">
        <f>IF(RES_hhdet_in_tes!L51=0,"",RES_hhdet_in_tes!L51/RES_hhdet_in_fec!L51)</f>
        <v>0.71536534159923104</v>
      </c>
      <c r="M51" s="174">
        <f>IF(RES_hhdet_in_tes!M51=0,"",RES_hhdet_in_tes!M51/RES_hhdet_in_fec!M51)</f>
        <v>0.71823710404196461</v>
      </c>
      <c r="N51" s="174">
        <f>IF(RES_hhdet_in_tes!N51=0,"",RES_hhdet_in_tes!N51/RES_hhdet_in_fec!N51)</f>
        <v>0.72045109382098571</v>
      </c>
      <c r="O51" s="174">
        <f>IF(RES_hhdet_in_tes!O51=0,"",RES_hhdet_in_tes!O51/RES_hhdet_in_fec!O51)</f>
        <v>0.72130327053568277</v>
      </c>
      <c r="P51" s="174">
        <f>IF(RES_hhdet_in_tes!P51=0,"",RES_hhdet_in_tes!P51/RES_hhdet_in_fec!P51)</f>
        <v>0.72289034396519347</v>
      </c>
      <c r="Q51" s="174">
        <f>IF(RES_hhdet_in_tes!Q51=0,"",RES_hhdet_in_tes!Q51/RES_hhdet_in_fec!Q51)</f>
        <v>0.74460859897915799</v>
      </c>
    </row>
    <row r="52" spans="1:17" ht="12" customHeight="1" x14ac:dyDescent="0.3">
      <c r="A52" s="166" t="s">
        <v>163</v>
      </c>
      <c r="B52" s="173"/>
      <c r="C52" s="173">
        <f>IF(RES_hhdet_in_tes!C52=0,"",RES_hhdet_in_tes!C52/RES_hhdet_in_fec!C52)</f>
        <v>0.59967399836070401</v>
      </c>
      <c r="D52" s="173">
        <f>IF(RES_hhdet_in_tes!D52=0,"",RES_hhdet_in_tes!D52/RES_hhdet_in_fec!D52)</f>
        <v>0.57721901882896498</v>
      </c>
      <c r="E52" s="173">
        <f>IF(RES_hhdet_in_tes!E52=0,"",RES_hhdet_in_tes!E52/RES_hhdet_in_fec!E52)</f>
        <v>0.59915426215578538</v>
      </c>
      <c r="F52" s="173">
        <f>IF(RES_hhdet_in_tes!F52=0,"",RES_hhdet_in_tes!F52/RES_hhdet_in_fec!F52)</f>
        <v>0.55850624186765996</v>
      </c>
      <c r="G52" s="173">
        <f>IF(RES_hhdet_in_tes!G52=0,"",RES_hhdet_in_tes!G52/RES_hhdet_in_fec!G52)</f>
        <v>0.61252827312906744</v>
      </c>
      <c r="H52" s="173">
        <f>IF(RES_hhdet_in_tes!H52=0,"",RES_hhdet_in_tes!H52/RES_hhdet_in_fec!H52)</f>
        <v>0.61782000483938526</v>
      </c>
      <c r="I52" s="173">
        <f>IF(RES_hhdet_in_tes!I52=0,"",RES_hhdet_in_tes!I52/RES_hhdet_in_fec!I52)</f>
        <v>0.56128079792090735</v>
      </c>
      <c r="J52" s="173">
        <f>IF(RES_hhdet_in_tes!J52=0,"",RES_hhdet_in_tes!J52/RES_hhdet_in_fec!J52)</f>
        <v>0.61626949511235563</v>
      </c>
      <c r="K52" s="173">
        <f>IF(RES_hhdet_in_tes!K52=0,"",RES_hhdet_in_tes!K52/RES_hhdet_in_fec!K52)</f>
        <v>0.57167916947898167</v>
      </c>
      <c r="L52" s="173">
        <f>IF(RES_hhdet_in_tes!L52=0,"",RES_hhdet_in_tes!L52/RES_hhdet_in_fec!L52)</f>
        <v>0.60047731553821615</v>
      </c>
      <c r="M52" s="173">
        <f>IF(RES_hhdet_in_tes!M52=0,"",RES_hhdet_in_tes!M52/RES_hhdet_in_fec!M52)</f>
        <v>0.62260763388775386</v>
      </c>
      <c r="N52" s="173">
        <f>IF(RES_hhdet_in_tes!N52=0,"",RES_hhdet_in_tes!N52/RES_hhdet_in_fec!N52)</f>
        <v>0.63226542814298836</v>
      </c>
      <c r="O52" s="173">
        <f>IF(RES_hhdet_in_tes!O52=0,"",RES_hhdet_in_tes!O52/RES_hhdet_in_fec!O52)</f>
        <v>0.62022377343496693</v>
      </c>
      <c r="P52" s="173">
        <f>IF(RES_hhdet_in_tes!P52=0,"",RES_hhdet_in_tes!P52/RES_hhdet_in_fec!P52)</f>
        <v>0.63103114965427942</v>
      </c>
      <c r="Q52" s="173">
        <f>IF(RES_hhdet_in_tes!Q52=0,"",RES_hhdet_in_tes!Q52/RES_hhdet_in_fec!Q52)</f>
        <v>0.60275176660599605</v>
      </c>
    </row>
    <row r="53" spans="1:17" ht="12" customHeight="1" x14ac:dyDescent="0.3">
      <c r="A53" s="147" t="s">
        <v>59</v>
      </c>
      <c r="B53" s="172"/>
      <c r="C53" s="172">
        <f>IF(RES_hhdet_in_tes!C53=0,"",RES_hhdet_in_tes!C53/RES_hhdet_in_fec!C53)</f>
        <v>1.0185212206657515</v>
      </c>
      <c r="D53" s="172">
        <f>IF(RES_hhdet_in_tes!D53=0,"",RES_hhdet_in_tes!D53/RES_hhdet_in_fec!D53)</f>
        <v>1.0243570186753712</v>
      </c>
      <c r="E53" s="172">
        <f>IF(RES_hhdet_in_tes!E53=0,"",RES_hhdet_in_tes!E53/RES_hhdet_in_fec!E53)</f>
        <v>1.0162196976239344</v>
      </c>
      <c r="F53" s="172">
        <f>IF(RES_hhdet_in_tes!F53=0,"",RES_hhdet_in_tes!F53/RES_hhdet_in_fec!F53)</f>
        <v>1.02828237187894</v>
      </c>
      <c r="G53" s="172">
        <f>IF(RES_hhdet_in_tes!G53=0,"",RES_hhdet_in_tes!G53/RES_hhdet_in_fec!G53)</f>
        <v>1.0181525651375956</v>
      </c>
      <c r="H53" s="172">
        <f>IF(RES_hhdet_in_tes!H53=0,"",RES_hhdet_in_tes!H53/RES_hhdet_in_fec!H53)</f>
        <v>1.0174456567305146</v>
      </c>
      <c r="I53" s="172">
        <f>IF(RES_hhdet_in_tes!I53=0,"",RES_hhdet_in_tes!I53/RES_hhdet_in_fec!I53)</f>
        <v>1.0201967114651516</v>
      </c>
      <c r="J53" s="172">
        <f>IF(RES_hhdet_in_tes!J53=0,"",RES_hhdet_in_tes!J53/RES_hhdet_in_fec!J53)</f>
        <v>1.0144022646513631</v>
      </c>
      <c r="K53" s="172">
        <f>IF(RES_hhdet_in_tes!K53=0,"",RES_hhdet_in_tes!K53/RES_hhdet_in_fec!K53)</f>
        <v>1.0144648177962698</v>
      </c>
      <c r="L53" s="172">
        <f>IF(RES_hhdet_in_tes!L53=0,"",RES_hhdet_in_tes!L53/RES_hhdet_in_fec!L53)</f>
        <v>1.0160923879367707</v>
      </c>
      <c r="M53" s="172">
        <f>IF(RES_hhdet_in_tes!M53=0,"",RES_hhdet_in_tes!M53/RES_hhdet_in_fec!M53)</f>
        <v>1.0158203055049411</v>
      </c>
      <c r="N53" s="172">
        <f>IF(RES_hhdet_in_tes!N53=0,"",RES_hhdet_in_tes!N53/RES_hhdet_in_fec!N53)</f>
        <v>1.0188776213320876</v>
      </c>
      <c r="O53" s="172">
        <f>IF(RES_hhdet_in_tes!O53=0,"",RES_hhdet_in_tes!O53/RES_hhdet_in_fec!O53)</f>
        <v>1.0133872535627739</v>
      </c>
      <c r="P53" s="172">
        <f>IF(RES_hhdet_in_tes!P53=0,"",RES_hhdet_in_tes!P53/RES_hhdet_in_fec!P53)</f>
        <v>1.0177904021611361</v>
      </c>
      <c r="Q53" s="172">
        <f>IF(RES_hhdet_in_tes!Q53=0,"",RES_hhdet_in_tes!Q53/RES_hhdet_in_fec!Q53)</f>
        <v>1.0121361557720616</v>
      </c>
    </row>
    <row r="54" spans="1:17" ht="12" customHeight="1" x14ac:dyDescent="0.3">
      <c r="A54" s="163" t="s">
        <v>142</v>
      </c>
      <c r="B54" s="171"/>
      <c r="C54" s="171">
        <f>IF(RES_hhdet_in_tes!C54=0,"",RES_hhdet_in_tes!C54/RES_hhdet_in_fec!C54)</f>
        <v>0.70890070203121369</v>
      </c>
      <c r="D54" s="171">
        <f>IF(RES_hhdet_in_tes!D54=0,"",RES_hhdet_in_tes!D54/RES_hhdet_in_fec!D54)</f>
        <v>0.71221788971766964</v>
      </c>
      <c r="E54" s="171">
        <f>IF(RES_hhdet_in_tes!E54=0,"",RES_hhdet_in_tes!E54/RES_hhdet_in_fec!E54)</f>
        <v>0.72524604817696448</v>
      </c>
      <c r="F54" s="171">
        <f>IF(RES_hhdet_in_tes!F54=0,"",RES_hhdet_in_tes!F54/RES_hhdet_in_fec!F54)</f>
        <v>0.73192208469798836</v>
      </c>
      <c r="G54" s="171">
        <f>IF(RES_hhdet_in_tes!G54=0,"",RES_hhdet_in_tes!G54/RES_hhdet_in_fec!G54)</f>
        <v>0.72397700607361548</v>
      </c>
      <c r="H54" s="171">
        <f>IF(RES_hhdet_in_tes!H54=0,"",RES_hhdet_in_tes!H54/RES_hhdet_in_fec!H54)</f>
        <v>0.73695674757542595</v>
      </c>
      <c r="I54" s="171">
        <f>IF(RES_hhdet_in_tes!I54=0,"",RES_hhdet_in_tes!I54/RES_hhdet_in_fec!I54)</f>
        <v>0.75296437437023789</v>
      </c>
      <c r="J54" s="171">
        <f>IF(RES_hhdet_in_tes!J54=0,"",RES_hhdet_in_tes!J54/RES_hhdet_in_fec!J54)</f>
        <v>0.74807452427564669</v>
      </c>
      <c r="K54" s="171">
        <f>IF(RES_hhdet_in_tes!K54=0,"",RES_hhdet_in_tes!K54/RES_hhdet_in_fec!K54)</f>
        <v>0.76125966707321324</v>
      </c>
      <c r="L54" s="171">
        <f>IF(RES_hhdet_in_tes!L54=0,"",RES_hhdet_in_tes!L54/RES_hhdet_in_fec!L54)</f>
        <v>0.78010573163744734</v>
      </c>
      <c r="M54" s="171">
        <f>IF(RES_hhdet_in_tes!M54=0,"",RES_hhdet_in_tes!M54/RES_hhdet_in_fec!M54)</f>
        <v>0.76281078774306132</v>
      </c>
      <c r="N54" s="171">
        <f>IF(RES_hhdet_in_tes!N54=0,"",RES_hhdet_in_tes!N54/RES_hhdet_in_fec!N54)</f>
        <v>0.77894576057053699</v>
      </c>
      <c r="O54" s="171">
        <f>IF(RES_hhdet_in_tes!O54=0,"",RES_hhdet_in_tes!O54/RES_hhdet_in_fec!O54)</f>
        <v>0.77939863713447288</v>
      </c>
      <c r="P54" s="171">
        <f>IF(RES_hhdet_in_tes!P54=0,"",RES_hhdet_in_tes!P54/RES_hhdet_in_fec!P54)</f>
        <v>0.76049868760105144</v>
      </c>
      <c r="Q54" s="171">
        <f>IF(RES_hhdet_in_tes!Q54=0,"",RES_hhdet_in_tes!Q54/RES_hhdet_in_fec!Q54)</f>
        <v>0.76740284893464727</v>
      </c>
    </row>
    <row r="55" spans="1:17" ht="12" customHeight="1" x14ac:dyDescent="0.3">
      <c r="A55" s="161" t="s">
        <v>141</v>
      </c>
      <c r="B55" s="170"/>
      <c r="C55" s="170">
        <f>IF(RES_hhdet_in_tes!C55=0,"",RES_hhdet_in_tes!C55/RES_hhdet_in_fec!C55)</f>
        <v>0.87861919874977634</v>
      </c>
      <c r="D55" s="170">
        <f>IF(RES_hhdet_in_tes!D55=0,"",RES_hhdet_in_tes!D55/RES_hhdet_in_fec!D55)</f>
        <v>0.85816041149383682</v>
      </c>
      <c r="E55" s="170">
        <f>IF(RES_hhdet_in_tes!E55=0,"",RES_hhdet_in_tes!E55/RES_hhdet_in_fec!E55)</f>
        <v>0.84856563882270108</v>
      </c>
      <c r="F55" s="170">
        <f>IF(RES_hhdet_in_tes!F55=0,"",RES_hhdet_in_tes!F55/RES_hhdet_in_fec!F55)</f>
        <v>0.87869292112603348</v>
      </c>
      <c r="G55" s="170">
        <f>IF(RES_hhdet_in_tes!G55=0,"",RES_hhdet_in_tes!G55/RES_hhdet_in_fec!G55)</f>
        <v>0.83998619265401875</v>
      </c>
      <c r="H55" s="170">
        <f>IF(RES_hhdet_in_tes!H55=0,"",RES_hhdet_in_tes!H55/RES_hhdet_in_fec!H55)</f>
        <v>0.84838143343254813</v>
      </c>
      <c r="I55" s="170">
        <f>IF(RES_hhdet_in_tes!I55=0,"",RES_hhdet_in_tes!I55/RES_hhdet_in_fec!I55)</f>
        <v>0.8542654253801939</v>
      </c>
      <c r="J55" s="170">
        <f>IF(RES_hhdet_in_tes!J55=0,"",RES_hhdet_in_tes!J55/RES_hhdet_in_fec!J55)</f>
        <v>0.87511208015979469</v>
      </c>
      <c r="K55" s="170">
        <f>IF(RES_hhdet_in_tes!K55=0,"",RES_hhdet_in_tes!K55/RES_hhdet_in_fec!K55)</f>
        <v>0.87816275195467719</v>
      </c>
      <c r="L55" s="170">
        <f>IF(RES_hhdet_in_tes!L55=0,"",RES_hhdet_in_tes!L55/RES_hhdet_in_fec!L55)</f>
        <v>0.8757425097879622</v>
      </c>
      <c r="M55" s="170">
        <f>IF(RES_hhdet_in_tes!M55=0,"",RES_hhdet_in_tes!M55/RES_hhdet_in_fec!M55)</f>
        <v>0.89111227848436114</v>
      </c>
      <c r="N55" s="170">
        <f>IF(RES_hhdet_in_tes!N55=0,"",RES_hhdet_in_tes!N55/RES_hhdet_in_fec!N55)</f>
        <v>0.87317844379025822</v>
      </c>
      <c r="O55" s="170">
        <f>IF(RES_hhdet_in_tes!O55=0,"",RES_hhdet_in_tes!O55/RES_hhdet_in_fec!O55)</f>
        <v>0.87631612794182145</v>
      </c>
      <c r="P55" s="170">
        <f>IF(RES_hhdet_in_tes!P55=0,"",RES_hhdet_in_tes!P55/RES_hhdet_in_fec!P55)</f>
        <v>0.87934519514860821</v>
      </c>
      <c r="Q55" s="170">
        <f>IF(RES_hhdet_in_tes!Q55=0,"",RES_hhdet_in_tes!Q55/RES_hhdet_in_fec!Q55)</f>
        <v>0.8695726474480473</v>
      </c>
    </row>
    <row r="56" spans="1:17" ht="12" customHeight="1" x14ac:dyDescent="0.3">
      <c r="A56" s="148" t="s">
        <v>60</v>
      </c>
      <c r="B56" s="73"/>
      <c r="C56" s="73">
        <f>IF(RES_hhdet_in_tes!C56=0,"",RES_hhdet_in_tes!C56/RES_hhdet_in_fec!C56)</f>
        <v>0.69385996326094268</v>
      </c>
      <c r="D56" s="73">
        <f>IF(RES_hhdet_in_tes!D56=0,"",RES_hhdet_in_tes!D56/RES_hhdet_in_fec!D56)</f>
        <v>0.70032470421223569</v>
      </c>
      <c r="E56" s="73">
        <f>IF(RES_hhdet_in_tes!E56=0,"",RES_hhdet_in_tes!E56/RES_hhdet_in_fec!E56)</f>
        <v>0.76075716553467709</v>
      </c>
      <c r="F56" s="73">
        <f>IF(RES_hhdet_in_tes!F56=0,"",RES_hhdet_in_tes!F56/RES_hhdet_in_fec!F56)</f>
        <v>0.70749055479684908</v>
      </c>
      <c r="G56" s="73">
        <f>IF(RES_hhdet_in_tes!G56=0,"",RES_hhdet_in_tes!G56/RES_hhdet_in_fec!G56)</f>
        <v>0.72410212936653695</v>
      </c>
      <c r="H56" s="73">
        <f>IF(RES_hhdet_in_tes!H56=0,"",RES_hhdet_in_tes!H56/RES_hhdet_in_fec!H56)</f>
        <v>0.72286089341591508</v>
      </c>
      <c r="I56" s="73">
        <f>IF(RES_hhdet_in_tes!I56=0,"",RES_hhdet_in_tes!I56/RES_hhdet_in_fec!I56)</f>
        <v>0.72501990499368407</v>
      </c>
      <c r="J56" s="73">
        <f>IF(RES_hhdet_in_tes!J56=0,"",RES_hhdet_in_tes!J56/RES_hhdet_in_fec!J56)</f>
        <v>0.72520871560037614</v>
      </c>
      <c r="K56" s="73">
        <f>IF(RES_hhdet_in_tes!K56=0,"",RES_hhdet_in_tes!K56/RES_hhdet_in_fec!K56)</f>
        <v>0.82265263535878941</v>
      </c>
      <c r="L56" s="73">
        <f>IF(RES_hhdet_in_tes!L56=0,"",RES_hhdet_in_tes!L56/RES_hhdet_in_fec!L56)</f>
        <v>0.7943997209703092</v>
      </c>
      <c r="M56" s="73">
        <f>IF(RES_hhdet_in_tes!M56=0,"",RES_hhdet_in_tes!M56/RES_hhdet_in_fec!M56)</f>
        <v>0.79707504998917933</v>
      </c>
      <c r="N56" s="73">
        <f>IF(RES_hhdet_in_tes!N56=0,"",RES_hhdet_in_tes!N56/RES_hhdet_in_fec!N56)</f>
        <v>0.79389454745931487</v>
      </c>
      <c r="O56" s="73">
        <f>IF(RES_hhdet_in_tes!O56=0,"",RES_hhdet_in_tes!O56/RES_hhdet_in_fec!O56)</f>
        <v>0.81631945219796487</v>
      </c>
      <c r="P56" s="73">
        <f>IF(RES_hhdet_in_tes!P56=0,"",RES_hhdet_in_tes!P56/RES_hhdet_in_fec!P56)</f>
        <v>0.74344316637814223</v>
      </c>
      <c r="Q56" s="73">
        <f>IF(RES_hhdet_in_tes!Q56=0,"",RES_hhdet_in_tes!Q56/RES_hhdet_in_fec!Q56)</f>
        <v>0.75770549901920847</v>
      </c>
    </row>
    <row r="57" spans="1:17" ht="12" customHeight="1" x14ac:dyDescent="0.3">
      <c r="A57" s="148" t="s">
        <v>59</v>
      </c>
      <c r="B57" s="73"/>
      <c r="C57" s="73">
        <f>IF(RES_hhdet_in_tes!C57=0,"",RES_hhdet_in_tes!C57/RES_hhdet_in_fec!C57)</f>
        <v>1.0304509281518175</v>
      </c>
      <c r="D57" s="73">
        <f>IF(RES_hhdet_in_tes!D57=0,"",RES_hhdet_in_tes!D57/RES_hhdet_in_fec!D57)</f>
        <v>1.0163257014353875</v>
      </c>
      <c r="E57" s="73">
        <f>IF(RES_hhdet_in_tes!E57=0,"",RES_hhdet_in_tes!E57/RES_hhdet_in_fec!E57)</f>
        <v>1.0097397309474061</v>
      </c>
      <c r="F57" s="73">
        <f>IF(RES_hhdet_in_tes!F57=0,"",RES_hhdet_in_tes!F57/RES_hhdet_in_fec!F57)</f>
        <v>1.015175031812088</v>
      </c>
      <c r="G57" s="73">
        <f>IF(RES_hhdet_in_tes!G57=0,"",RES_hhdet_in_tes!G57/RES_hhdet_in_fec!G57)</f>
        <v>0.99387455754566356</v>
      </c>
      <c r="H57" s="73">
        <f>IF(RES_hhdet_in_tes!H57=0,"",RES_hhdet_in_tes!H57/RES_hhdet_in_fec!H57)</f>
        <v>1.0057374175561538</v>
      </c>
      <c r="I57" s="73">
        <f>IF(RES_hhdet_in_tes!I57=0,"",RES_hhdet_in_tes!I57/RES_hhdet_in_fec!I57)</f>
        <v>1.0118561403317841</v>
      </c>
      <c r="J57" s="73">
        <f>IF(RES_hhdet_in_tes!J57=0,"",RES_hhdet_in_tes!J57/RES_hhdet_in_fec!J57)</f>
        <v>1.0110621553154324</v>
      </c>
      <c r="K57" s="73">
        <f>IF(RES_hhdet_in_tes!K57=0,"",RES_hhdet_in_tes!K57/RES_hhdet_in_fec!K57)</f>
        <v>1.0080426557951003</v>
      </c>
      <c r="L57" s="73">
        <f>IF(RES_hhdet_in_tes!L57=0,"",RES_hhdet_in_tes!L57/RES_hhdet_in_fec!L57)</f>
        <v>1.0103387873824117</v>
      </c>
      <c r="M57" s="73">
        <f>IF(RES_hhdet_in_tes!M57=0,"",RES_hhdet_in_tes!M57/RES_hhdet_in_fec!M57)</f>
        <v>1.0064370824396665</v>
      </c>
      <c r="N57" s="73">
        <f>IF(RES_hhdet_in_tes!N57=0,"",RES_hhdet_in_tes!N57/RES_hhdet_in_fec!N57)</f>
        <v>1.0078789539893109</v>
      </c>
      <c r="O57" s="73">
        <f>IF(RES_hhdet_in_tes!O57=0,"",RES_hhdet_in_tes!O57/RES_hhdet_in_fec!O57)</f>
        <v>1.0067704384945169</v>
      </c>
      <c r="P57" s="73">
        <f>IF(RES_hhdet_in_tes!P57=0,"",RES_hhdet_in_tes!P57/RES_hhdet_in_fec!P57)</f>
        <v>1.0030571116096325</v>
      </c>
      <c r="Q57" s="73">
        <f>IF(RES_hhdet_in_tes!Q57=0,"",RES_hhdet_in_tes!Q57/RES_hhdet_in_fec!Q57)</f>
        <v>0.99723304690823222</v>
      </c>
    </row>
    <row r="58" spans="1:17" ht="12" customHeight="1" x14ac:dyDescent="0.3">
      <c r="A58" s="158" t="s">
        <v>62</v>
      </c>
      <c r="B58" s="169"/>
      <c r="C58" s="169">
        <f>IF(RES_hhdet_in_tes!C58=0,"",RES_hhdet_in_tes!C58/RES_hhdet_in_fec!C58)</f>
        <v>0.82995777711787388</v>
      </c>
      <c r="D58" s="169">
        <f>IF(RES_hhdet_in_tes!D58=0,"",RES_hhdet_in_tes!D58/RES_hhdet_in_fec!D58)</f>
        <v>0.83017465973009186</v>
      </c>
      <c r="E58" s="169">
        <f>IF(RES_hhdet_in_tes!E58=0,"",RES_hhdet_in_tes!E58/RES_hhdet_in_fec!E58)</f>
        <v>0.83520851191435597</v>
      </c>
      <c r="F58" s="169">
        <f>IF(RES_hhdet_in_tes!F58=0,"",RES_hhdet_in_tes!F58/RES_hhdet_in_fec!F58)</f>
        <v>0.83734512068063349</v>
      </c>
      <c r="G58" s="169">
        <f>IF(RES_hhdet_in_tes!G58=0,"",RES_hhdet_in_tes!G58/RES_hhdet_in_fec!G58)</f>
        <v>0.84142051029774922</v>
      </c>
      <c r="H58" s="169">
        <f>IF(RES_hhdet_in_tes!H58=0,"",RES_hhdet_in_tes!H58/RES_hhdet_in_fec!H58)</f>
        <v>0.84688287065331014</v>
      </c>
      <c r="I58" s="169">
        <f>IF(RES_hhdet_in_tes!I58=0,"",RES_hhdet_in_tes!I58/RES_hhdet_in_fec!I58)</f>
        <v>0.84784144061002176</v>
      </c>
      <c r="J58" s="169">
        <f>IF(RES_hhdet_in_tes!J58=0,"",RES_hhdet_in_tes!J58/RES_hhdet_in_fec!J58)</f>
        <v>0.85494203452885664</v>
      </c>
      <c r="K58" s="169">
        <f>IF(RES_hhdet_in_tes!K58=0,"",RES_hhdet_in_tes!K58/RES_hhdet_in_fec!K58)</f>
        <v>0.8542055114055298</v>
      </c>
      <c r="L58" s="169">
        <f>IF(RES_hhdet_in_tes!L58=0,"",RES_hhdet_in_tes!L58/RES_hhdet_in_fec!L58)</f>
        <v>0.85417521292227638</v>
      </c>
      <c r="M58" s="169">
        <f>IF(RES_hhdet_in_tes!M58=0,"",RES_hhdet_in_tes!M58/RES_hhdet_in_fec!M58)</f>
        <v>0.85450072636520391</v>
      </c>
      <c r="N58" s="169">
        <f>IF(RES_hhdet_in_tes!N58=0,"",RES_hhdet_in_tes!N58/RES_hhdet_in_fec!N58)</f>
        <v>0.85636679368531921</v>
      </c>
      <c r="O58" s="169">
        <f>IF(RES_hhdet_in_tes!O58=0,"",RES_hhdet_in_tes!O58/RES_hhdet_in_fec!O58)</f>
        <v>0.85619693131664432</v>
      </c>
      <c r="P58" s="169">
        <f>IF(RES_hhdet_in_tes!P58=0,"",RES_hhdet_in_tes!P58/RES_hhdet_in_fec!P58)</f>
        <v>0.85615078497017172</v>
      </c>
      <c r="Q58" s="169">
        <f>IF(RES_hhdet_in_tes!Q58=0,"",RES_hhdet_in_tes!Q58/RES_hhdet_in_fec!Q58)</f>
        <v>0.85471318647809491</v>
      </c>
    </row>
    <row r="59" spans="1:17" ht="12" customHeight="1" x14ac:dyDescent="0.3">
      <c r="A59" s="23" t="s">
        <v>57</v>
      </c>
      <c r="B59" s="73"/>
      <c r="C59" s="73">
        <f>IF(RES_hhdet_in_tes!C59=0,"",RES_hhdet_in_tes!C59/RES_hhdet_in_fec!C59)</f>
        <v>0.45512590606023001</v>
      </c>
      <c r="D59" s="73">
        <f>IF(RES_hhdet_in_tes!D59=0,"",RES_hhdet_in_tes!D59/RES_hhdet_in_fec!D59)</f>
        <v>0.45383191042144311</v>
      </c>
      <c r="E59" s="73" t="str">
        <f>IF(RES_hhdet_in_tes!E59=0,"",RES_hhdet_in_tes!E59/RES_hhdet_in_fec!E59)</f>
        <v/>
      </c>
      <c r="F59" s="73">
        <f>IF(RES_hhdet_in_tes!F59=0,"",RES_hhdet_in_tes!F59/RES_hhdet_in_fec!F59)</f>
        <v>0.4630115955606236</v>
      </c>
      <c r="G59" s="73">
        <f>IF(RES_hhdet_in_tes!G59=0,"",RES_hhdet_in_tes!G59/RES_hhdet_in_fec!G59)</f>
        <v>0.46733298723462957</v>
      </c>
      <c r="H59" s="73" t="str">
        <f>IF(RES_hhdet_in_tes!H59=0,"",RES_hhdet_in_tes!H59/RES_hhdet_in_fec!H59)</f>
        <v/>
      </c>
      <c r="I59" s="73">
        <f>IF(RES_hhdet_in_tes!I59=0,"",RES_hhdet_in_tes!I59/RES_hhdet_in_fec!I59)</f>
        <v>0.47921782086813036</v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>
        <f>IF(RES_hhdet_in_tes!L59=0,"",RES_hhdet_in_tes!L59/RES_hhdet_in_fec!L59)</f>
        <v>0.48563316766343284</v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>
        <f>IF(RES_hhdet_in_tes!O59=0,"",RES_hhdet_in_tes!O59/RES_hhdet_in_fec!O59)</f>
        <v>0.47148777694185601</v>
      </c>
      <c r="P59" s="73">
        <f>IF(RES_hhdet_in_tes!P59=0,"",RES_hhdet_in_tes!P59/RES_hhdet_in_fec!P59)</f>
        <v>0.47260510299890734</v>
      </c>
      <c r="Q59" s="73">
        <f>IF(RES_hhdet_in_tes!Q59=0,"",RES_hhdet_in_tes!Q59/RES_hhdet_in_fec!Q59)</f>
        <v>0.4723180101727566</v>
      </c>
    </row>
    <row r="60" spans="1:17" ht="12" customHeight="1" x14ac:dyDescent="0.3">
      <c r="A60" s="29" t="s">
        <v>140</v>
      </c>
      <c r="B60" s="65"/>
      <c r="C60" s="65">
        <f>IF(RES_hhdet_in_tes!C60=0,"",RES_hhdet_in_tes!C60/RES_hhdet_in_fec!C60)</f>
        <v>0.82999108289571877</v>
      </c>
      <c r="D60" s="65">
        <f>IF(RES_hhdet_in_tes!D60=0,"",RES_hhdet_in_tes!D60/RES_hhdet_in_fec!D60)</f>
        <v>0.83035586376645454</v>
      </c>
      <c r="E60" s="65">
        <f>IF(RES_hhdet_in_tes!E60=0,"",RES_hhdet_in_tes!E60/RES_hhdet_in_fec!E60)</f>
        <v>0.83520851191435597</v>
      </c>
      <c r="F60" s="65">
        <f>IF(RES_hhdet_in_tes!F60=0,"",RES_hhdet_in_tes!F60/RES_hhdet_in_fec!F60)</f>
        <v>0.83740093070066191</v>
      </c>
      <c r="G60" s="65">
        <f>IF(RES_hhdet_in_tes!G60=0,"",RES_hhdet_in_tes!G60/RES_hhdet_in_fec!G60)</f>
        <v>0.84147796820270249</v>
      </c>
      <c r="H60" s="65">
        <f>IF(RES_hhdet_in_tes!H60=0,"",RES_hhdet_in_tes!H60/RES_hhdet_in_fec!H60)</f>
        <v>0.84688287065331014</v>
      </c>
      <c r="I60" s="65">
        <f>IF(RES_hhdet_in_tes!I60=0,"",RES_hhdet_in_tes!I60/RES_hhdet_in_fec!I60)</f>
        <v>0.84786670811559506</v>
      </c>
      <c r="J60" s="65">
        <f>IF(RES_hhdet_in_tes!J60=0,"",RES_hhdet_in_tes!J60/RES_hhdet_in_fec!J60)</f>
        <v>0.85494203452885664</v>
      </c>
      <c r="K60" s="65">
        <f>IF(RES_hhdet_in_tes!K60=0,"",RES_hhdet_in_tes!K60/RES_hhdet_in_fec!K60)</f>
        <v>0.8542055114055298</v>
      </c>
      <c r="L60" s="65">
        <f>IF(RES_hhdet_in_tes!L60=0,"",RES_hhdet_in_tes!L60/RES_hhdet_in_fec!L60)</f>
        <v>0.85418090631540478</v>
      </c>
      <c r="M60" s="65">
        <f>IF(RES_hhdet_in_tes!M60=0,"",RES_hhdet_in_tes!M60/RES_hhdet_in_fec!M60)</f>
        <v>0.85450072636520391</v>
      </c>
      <c r="N60" s="65">
        <f>IF(RES_hhdet_in_tes!N60=0,"",RES_hhdet_in_tes!N60/RES_hhdet_in_fec!N60)</f>
        <v>0.85636679368531921</v>
      </c>
      <c r="O60" s="65">
        <f>IF(RES_hhdet_in_tes!O60=0,"",RES_hhdet_in_tes!O60/RES_hhdet_in_fec!O60)</f>
        <v>0.85620850436648843</v>
      </c>
      <c r="P60" s="65">
        <f>IF(RES_hhdet_in_tes!P60=0,"",RES_hhdet_in_tes!P60/RES_hhdet_in_fec!P60)</f>
        <v>0.85620679476718142</v>
      </c>
      <c r="Q60" s="65">
        <f>IF(RES_hhdet_in_tes!Q60=0,"",RES_hhdet_in_tes!Q60/RES_hhdet_in_fec!Q60)</f>
        <v>0.85480062959791747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75"/>
      <c r="C62" s="175">
        <f>IF(RES_hhdet_in_tes!C62=0,"",RES_hhdet_in_tes!C62/RES_hhdet_in_fec!C62)</f>
        <v>0.67689592350918459</v>
      </c>
      <c r="D62" s="175">
        <f>IF(RES_hhdet_in_tes!D62=0,"",RES_hhdet_in_tes!D62/RES_hhdet_in_fec!D62)</f>
        <v>0.67910457964323512</v>
      </c>
      <c r="E62" s="175">
        <f>IF(RES_hhdet_in_tes!E62=0,"",RES_hhdet_in_tes!E62/RES_hhdet_in_fec!E62)</f>
        <v>0.67634408520808487</v>
      </c>
      <c r="F62" s="175">
        <f>IF(RES_hhdet_in_tes!F62=0,"",RES_hhdet_in_tes!F62/RES_hhdet_in_fec!F62)</f>
        <v>0.68688361802282294</v>
      </c>
      <c r="G62" s="175">
        <f>IF(RES_hhdet_in_tes!G62=0,"",RES_hhdet_in_tes!G62/RES_hhdet_in_fec!G62)</f>
        <v>0.69000378638826376</v>
      </c>
      <c r="H62" s="175">
        <f>IF(RES_hhdet_in_tes!H62=0,"",RES_hhdet_in_tes!H62/RES_hhdet_in_fec!H62)</f>
        <v>0.69379709922696953</v>
      </c>
      <c r="I62" s="175">
        <f>IF(RES_hhdet_in_tes!I62=0,"",RES_hhdet_in_tes!I62/RES_hhdet_in_fec!I62)</f>
        <v>0.70304855718861448</v>
      </c>
      <c r="J62" s="175">
        <f>IF(RES_hhdet_in_tes!J62=0,"",RES_hhdet_in_tes!J62/RES_hhdet_in_fec!J62)</f>
        <v>0.70941889902581712</v>
      </c>
      <c r="K62" s="175">
        <f>IF(RES_hhdet_in_tes!K62=0,"",RES_hhdet_in_tes!K62/RES_hhdet_in_fec!K62)</f>
        <v>0.7072316488893704</v>
      </c>
      <c r="L62" s="175">
        <f>IF(RES_hhdet_in_tes!L62=0,"",RES_hhdet_in_tes!L62/RES_hhdet_in_fec!L62)</f>
        <v>0.7122673517049829</v>
      </c>
      <c r="M62" s="175">
        <f>IF(RES_hhdet_in_tes!M62=0,"",RES_hhdet_in_tes!M62/RES_hhdet_in_fec!M62)</f>
        <v>0.72377285640277433</v>
      </c>
      <c r="N62" s="175">
        <f>IF(RES_hhdet_in_tes!N62=0,"",RES_hhdet_in_tes!N62/RES_hhdet_in_fec!N62)</f>
        <v>0.73799206968344722</v>
      </c>
      <c r="O62" s="175">
        <f>IF(RES_hhdet_in_tes!O62=0,"",RES_hhdet_in_tes!O62/RES_hhdet_in_fec!O62)</f>
        <v>0.73877732930178641</v>
      </c>
      <c r="P62" s="175">
        <f>IF(RES_hhdet_in_tes!P62=0,"",RES_hhdet_in_tes!P62/RES_hhdet_in_fec!P62)</f>
        <v>0.75453664699009293</v>
      </c>
      <c r="Q62" s="175">
        <f>IF(RES_hhdet_in_tes!Q62=0,"",RES_hhdet_in_tes!Q62/RES_hhdet_in_fec!Q62)</f>
        <v>0.74474721779105335</v>
      </c>
    </row>
    <row r="63" spans="1:17" ht="12.9" customHeight="1" x14ac:dyDescent="0.3">
      <c r="A63" s="158" t="s">
        <v>65</v>
      </c>
      <c r="B63" s="169"/>
      <c r="C63" s="169">
        <f>IF(RES_hhdet_in_tes!C63=0,"",RES_hhdet_in_tes!C63/RES_hhdet_in_fec!C63)</f>
        <v>0.688730050398486</v>
      </c>
      <c r="D63" s="169">
        <f>IF(RES_hhdet_in_tes!D63=0,"",RES_hhdet_in_tes!D63/RES_hhdet_in_fec!D63)</f>
        <v>0.69456642789037559</v>
      </c>
      <c r="E63" s="169">
        <f>IF(RES_hhdet_in_tes!E63=0,"",RES_hhdet_in_tes!E63/RES_hhdet_in_fec!E63)</f>
        <v>0.68934503352232979</v>
      </c>
      <c r="F63" s="169">
        <f>IF(RES_hhdet_in_tes!F63=0,"",RES_hhdet_in_tes!F63/RES_hhdet_in_fec!F63)</f>
        <v>0.69989819725140401</v>
      </c>
      <c r="G63" s="169">
        <f>IF(RES_hhdet_in_tes!G63=0,"",RES_hhdet_in_tes!G63/RES_hhdet_in_fec!G63)</f>
        <v>0.69802169952750703</v>
      </c>
      <c r="H63" s="169">
        <f>IF(RES_hhdet_in_tes!H63=0,"",RES_hhdet_in_tes!H63/RES_hhdet_in_fec!H63)</f>
        <v>0.70382889759374778</v>
      </c>
      <c r="I63" s="169">
        <f>IF(RES_hhdet_in_tes!I63=0,"",RES_hhdet_in_tes!I63/RES_hhdet_in_fec!I63)</f>
        <v>0.71279120310069399</v>
      </c>
      <c r="J63" s="169">
        <f>IF(RES_hhdet_in_tes!J63=0,"",RES_hhdet_in_tes!J63/RES_hhdet_in_fec!J63)</f>
        <v>0.70291905556202838</v>
      </c>
      <c r="K63" s="169">
        <f>IF(RES_hhdet_in_tes!K63=0,"",RES_hhdet_in_tes!K63/RES_hhdet_in_fec!K63)</f>
        <v>0.71009241051990168</v>
      </c>
      <c r="L63" s="169">
        <f>IF(RES_hhdet_in_tes!L63=0,"",RES_hhdet_in_tes!L63/RES_hhdet_in_fec!L63)</f>
        <v>0.71387839589710189</v>
      </c>
      <c r="M63" s="169">
        <f>IF(RES_hhdet_in_tes!M63=0,"",RES_hhdet_in_tes!M63/RES_hhdet_in_fec!M63)</f>
        <v>0.71249880915999075</v>
      </c>
      <c r="N63" s="169">
        <f>IF(RES_hhdet_in_tes!N63=0,"",RES_hhdet_in_tes!N63/RES_hhdet_in_fec!N63)</f>
        <v>0.72705976045961862</v>
      </c>
      <c r="O63" s="169">
        <f>IF(RES_hhdet_in_tes!O63=0,"",RES_hhdet_in_tes!O63/RES_hhdet_in_fec!O63)</f>
        <v>0.71719804443429047</v>
      </c>
      <c r="P63" s="169">
        <f>IF(RES_hhdet_in_tes!P63=0,"",RES_hhdet_in_tes!P63/RES_hhdet_in_fec!P63)</f>
        <v>0.7289196737740733</v>
      </c>
      <c r="Q63" s="169">
        <f>IF(RES_hhdet_in_tes!Q63=0,"",RES_hhdet_in_tes!Q63/RES_hhdet_in_fec!Q63)</f>
        <v>0.74436365947671024</v>
      </c>
    </row>
    <row r="64" spans="1:17" ht="12" customHeight="1" x14ac:dyDescent="0.3">
      <c r="A64" s="23" t="s">
        <v>161</v>
      </c>
      <c r="B64" s="73"/>
      <c r="C64" s="73">
        <f>IF(RES_hhdet_in_tes!C64=0,"",RES_hhdet_in_tes!C64/RES_hhdet_in_fec!C64)</f>
        <v>0.68285012010246093</v>
      </c>
      <c r="D64" s="73">
        <f>IF(RES_hhdet_in_tes!D64=0,"",RES_hhdet_in_tes!D64/RES_hhdet_in_fec!D64)</f>
        <v>0.68880735095588519</v>
      </c>
      <c r="E64" s="73">
        <f>IF(RES_hhdet_in_tes!E64=0,"",RES_hhdet_in_tes!E64/RES_hhdet_in_fec!E64)</f>
        <v>0.68242025656988303</v>
      </c>
      <c r="F64" s="73">
        <f>IF(RES_hhdet_in_tes!F64=0,"",RES_hhdet_in_tes!F64/RES_hhdet_in_fec!F64)</f>
        <v>0.69331425260949897</v>
      </c>
      <c r="G64" s="73">
        <f>IF(RES_hhdet_in_tes!G64=0,"",RES_hhdet_in_tes!G64/RES_hhdet_in_fec!G64)</f>
        <v>0.69108654268647451</v>
      </c>
      <c r="H64" s="73">
        <f>IF(RES_hhdet_in_tes!H64=0,"",RES_hhdet_in_tes!H64/RES_hhdet_in_fec!H64)</f>
        <v>0.6974412112724353</v>
      </c>
      <c r="I64" s="73">
        <f>IF(RES_hhdet_in_tes!I64=0,"",RES_hhdet_in_tes!I64/RES_hhdet_in_fec!I64)</f>
        <v>0.70583194780021608</v>
      </c>
      <c r="J64" s="73">
        <f>IF(RES_hhdet_in_tes!J64=0,"",RES_hhdet_in_tes!J64/RES_hhdet_in_fec!J64)</f>
        <v>0.69758053723700841</v>
      </c>
      <c r="K64" s="73">
        <f>IF(RES_hhdet_in_tes!K64=0,"",RES_hhdet_in_tes!K64/RES_hhdet_in_fec!K64)</f>
        <v>0.70468270933342758</v>
      </c>
      <c r="L64" s="73">
        <f>IF(RES_hhdet_in_tes!L64=0,"",RES_hhdet_in_tes!L64/RES_hhdet_in_fec!L64)</f>
        <v>0.70894199458738949</v>
      </c>
      <c r="M64" s="73">
        <f>IF(RES_hhdet_in_tes!M64=0,"",RES_hhdet_in_tes!M64/RES_hhdet_in_fec!M64)</f>
        <v>0.70631279569267458</v>
      </c>
      <c r="N64" s="73">
        <f>IF(RES_hhdet_in_tes!N64=0,"",RES_hhdet_in_tes!N64/RES_hhdet_in_fec!N64)</f>
        <v>0.72103467681159872</v>
      </c>
      <c r="O64" s="73">
        <f>IF(RES_hhdet_in_tes!O64=0,"",RES_hhdet_in_tes!O64/RES_hhdet_in_fec!O64)</f>
        <v>0.71151555441687964</v>
      </c>
      <c r="P64" s="73">
        <f>IF(RES_hhdet_in_tes!P64=0,"",RES_hhdet_in_tes!P64/RES_hhdet_in_fec!P64)</f>
        <v>0.72305447297027525</v>
      </c>
      <c r="Q64" s="73">
        <f>IF(RES_hhdet_in_tes!Q64=0,"",RES_hhdet_in_tes!Q64/RES_hhdet_in_fec!Q64)</f>
        <v>0.73756913222967235</v>
      </c>
    </row>
    <row r="65" spans="1:17" ht="12" customHeight="1" x14ac:dyDescent="0.3">
      <c r="A65" s="23" t="s">
        <v>60</v>
      </c>
      <c r="B65" s="73"/>
      <c r="C65" s="73">
        <f>IF(RES_hhdet_in_tes!C65=0,"",RES_hhdet_in_tes!C65/RES_hhdet_in_fec!C65)</f>
        <v>1.0592707204789062</v>
      </c>
      <c r="D65" s="73">
        <f>IF(RES_hhdet_in_tes!D65=0,"",RES_hhdet_in_tes!D65/RES_hhdet_in_fec!D65)</f>
        <v>1.053668501319575</v>
      </c>
      <c r="E65" s="73">
        <f>IF(RES_hhdet_in_tes!E65=0,"",RES_hhdet_in_tes!E65/RES_hhdet_in_fec!E65)</f>
        <v>1.0633062871243648</v>
      </c>
      <c r="F65" s="73">
        <f>IF(RES_hhdet_in_tes!F65=0,"",RES_hhdet_in_tes!F65/RES_hhdet_in_fec!F65)</f>
        <v>1.0562438415848419</v>
      </c>
      <c r="G65" s="73">
        <f>IF(RES_hhdet_in_tes!G65=0,"",RES_hhdet_in_tes!G65/RES_hhdet_in_fec!G65)</f>
        <v>1.0586499027988299</v>
      </c>
      <c r="H65" s="73">
        <f>IF(RES_hhdet_in_tes!H65=0,"",RES_hhdet_in_tes!H65/RES_hhdet_in_fec!H65)</f>
        <v>1.0528492384520729</v>
      </c>
      <c r="I65" s="73">
        <f>IF(RES_hhdet_in_tes!I65=0,"",RES_hhdet_in_tes!I65/RES_hhdet_in_fec!I65)</f>
        <v>1.0442442753416303</v>
      </c>
      <c r="J65" s="73">
        <f>IF(RES_hhdet_in_tes!J65=0,"",RES_hhdet_in_tes!J65/RES_hhdet_in_fec!J65)</f>
        <v>1.0388744956574634</v>
      </c>
      <c r="K65" s="73">
        <f>IF(RES_hhdet_in_tes!K65=0,"",RES_hhdet_in_tes!K65/RES_hhdet_in_fec!K65)</f>
        <v>1.0484153719734322</v>
      </c>
      <c r="L65" s="73">
        <f>IF(RES_hhdet_in_tes!L65=0,"",RES_hhdet_in_tes!L65/RES_hhdet_in_fec!L65)</f>
        <v>1.0449756729346495</v>
      </c>
      <c r="M65" s="73">
        <f>IF(RES_hhdet_in_tes!M65=0,"",RES_hhdet_in_tes!M65/RES_hhdet_in_fec!M65)</f>
        <v>1.0471730417261467</v>
      </c>
      <c r="N65" s="73">
        <f>IF(RES_hhdet_in_tes!N65=0,"",RES_hhdet_in_tes!N65/RES_hhdet_in_fec!N65)</f>
        <v>1.0423577111263411</v>
      </c>
      <c r="O65" s="73">
        <f>IF(RES_hhdet_in_tes!O65=0,"",RES_hhdet_in_tes!O65/RES_hhdet_in_fec!O65)</f>
        <v>1.0395872491423184</v>
      </c>
      <c r="P65" s="73">
        <f>IF(RES_hhdet_in_tes!P65=0,"",RES_hhdet_in_tes!P65/RES_hhdet_in_fec!P65)</f>
        <v>1.0356431479909638</v>
      </c>
      <c r="Q65" s="73">
        <f>IF(RES_hhdet_in_tes!Q65=0,"",RES_hhdet_in_tes!Q65/RES_hhdet_in_fec!Q65)</f>
        <v>1.0394653736707657</v>
      </c>
    </row>
    <row r="66" spans="1:17" ht="12.9" customHeight="1" x14ac:dyDescent="0.3">
      <c r="A66" s="158" t="s">
        <v>112</v>
      </c>
      <c r="B66" s="169"/>
      <c r="C66" s="169">
        <f>IF(RES_hhdet_in_tes!C66=0,"",RES_hhdet_in_tes!C66/RES_hhdet_in_fec!C66)</f>
        <v>1.8626471712677051</v>
      </c>
      <c r="D66" s="169">
        <f>IF(RES_hhdet_in_tes!D66=0,"",RES_hhdet_in_tes!D66/RES_hhdet_in_fec!D66)</f>
        <v>1.9166983758930085</v>
      </c>
      <c r="E66" s="169">
        <f>IF(RES_hhdet_in_tes!E66=0,"",RES_hhdet_in_tes!E66/RES_hhdet_in_fec!E66)</f>
        <v>1.9697351528431881</v>
      </c>
      <c r="F66" s="169">
        <f>IF(RES_hhdet_in_tes!F66=0,"",RES_hhdet_in_tes!F66/RES_hhdet_in_fec!F66)</f>
        <v>2.0469180128891353</v>
      </c>
      <c r="G66" s="169">
        <f>IF(RES_hhdet_in_tes!G66=0,"",RES_hhdet_in_tes!G66/RES_hhdet_in_fec!G66)</f>
        <v>2.1354297228297243</v>
      </c>
      <c r="H66" s="169">
        <f>IF(RES_hhdet_in_tes!H66=0,"",RES_hhdet_in_tes!H66/RES_hhdet_in_fec!H66)</f>
        <v>2.2505002548584514</v>
      </c>
      <c r="I66" s="169">
        <f>IF(RES_hhdet_in_tes!I66=0,"",RES_hhdet_in_tes!I66/RES_hhdet_in_fec!I66)</f>
        <v>2.3789784608518558</v>
      </c>
      <c r="J66" s="169">
        <f>IF(RES_hhdet_in_tes!J66=0,"",RES_hhdet_in_tes!J66/RES_hhdet_in_fec!J66)</f>
        <v>2.4064933324114439</v>
      </c>
      <c r="K66" s="169">
        <f>IF(RES_hhdet_in_tes!K66=0,"",RES_hhdet_in_tes!K66/RES_hhdet_in_fec!K66)</f>
        <v>2.5696080740731038</v>
      </c>
      <c r="L66" s="169">
        <f>IF(RES_hhdet_in_tes!L66=0,"",RES_hhdet_in_tes!L66/RES_hhdet_in_fec!L66)</f>
        <v>2.7601212341717734</v>
      </c>
      <c r="M66" s="169">
        <f>IF(RES_hhdet_in_tes!M66=0,"",RES_hhdet_in_tes!M66/RES_hhdet_in_fec!M66)</f>
        <v>3.0130277154842546</v>
      </c>
      <c r="N66" s="169">
        <f>IF(RES_hhdet_in_tes!N66=0,"",RES_hhdet_in_tes!N66/RES_hhdet_in_fec!N66)</f>
        <v>3.1779840696466501</v>
      </c>
      <c r="O66" s="169">
        <f>IF(RES_hhdet_in_tes!O66=0,"",RES_hhdet_in_tes!O66/RES_hhdet_in_fec!O66)</f>
        <v>3.3509579500918423</v>
      </c>
      <c r="P66" s="169">
        <f>IF(RES_hhdet_in_tes!P66=0,"",RES_hhdet_in_tes!P66/RES_hhdet_in_fec!P66)</f>
        <v>3.5047565209516232</v>
      </c>
      <c r="Q66" s="169">
        <f>IF(RES_hhdet_in_tes!Q66=0,"",RES_hhdet_in_tes!Q66/RES_hhdet_in_fec!Q66)</f>
        <v>3.6539315627204134</v>
      </c>
    </row>
    <row r="67" spans="1:17" ht="12" customHeight="1" x14ac:dyDescent="0.3">
      <c r="A67" s="23" t="s">
        <v>60</v>
      </c>
      <c r="B67" s="73"/>
      <c r="C67" s="73">
        <f>IF(RES_hhdet_in_tes!C67=0,"",RES_hhdet_in_tes!C67/RES_hhdet_in_fec!C67)</f>
        <v>1.8626471712677051</v>
      </c>
      <c r="D67" s="73">
        <f>IF(RES_hhdet_in_tes!D67=0,"",RES_hhdet_in_tes!D67/RES_hhdet_in_fec!D67)</f>
        <v>1.9166983758930085</v>
      </c>
      <c r="E67" s="73">
        <f>IF(RES_hhdet_in_tes!E67=0,"",RES_hhdet_in_tes!E67/RES_hhdet_in_fec!E67)</f>
        <v>1.9697351528431881</v>
      </c>
      <c r="F67" s="73">
        <f>IF(RES_hhdet_in_tes!F67=0,"",RES_hhdet_in_tes!F67/RES_hhdet_in_fec!F67)</f>
        <v>2.0469180128891353</v>
      </c>
      <c r="G67" s="73">
        <f>IF(RES_hhdet_in_tes!G67=0,"",RES_hhdet_in_tes!G67/RES_hhdet_in_fec!G67)</f>
        <v>2.1354297228297243</v>
      </c>
      <c r="H67" s="73">
        <f>IF(RES_hhdet_in_tes!H67=0,"",RES_hhdet_in_tes!H67/RES_hhdet_in_fec!H67)</f>
        <v>2.2505002548584514</v>
      </c>
      <c r="I67" s="73">
        <f>IF(RES_hhdet_in_tes!I67=0,"",RES_hhdet_in_tes!I67/RES_hhdet_in_fec!I67)</f>
        <v>2.3789784608518558</v>
      </c>
      <c r="J67" s="73">
        <f>IF(RES_hhdet_in_tes!J67=0,"",RES_hhdet_in_tes!J67/RES_hhdet_in_fec!J67)</f>
        <v>2.4064933324114439</v>
      </c>
      <c r="K67" s="73">
        <f>IF(RES_hhdet_in_tes!K67=0,"",RES_hhdet_in_tes!K67/RES_hhdet_in_fec!K67)</f>
        <v>2.5696080740731038</v>
      </c>
      <c r="L67" s="73">
        <f>IF(RES_hhdet_in_tes!L67=0,"",RES_hhdet_in_tes!L67/RES_hhdet_in_fec!L67)</f>
        <v>2.7601212341717734</v>
      </c>
      <c r="M67" s="73">
        <f>IF(RES_hhdet_in_tes!M67=0,"",RES_hhdet_in_tes!M67/RES_hhdet_in_fec!M67)</f>
        <v>3.0130277154842546</v>
      </c>
      <c r="N67" s="73">
        <f>IF(RES_hhdet_in_tes!N67=0,"",RES_hhdet_in_tes!N67/RES_hhdet_in_fec!N67)</f>
        <v>3.1779840696466501</v>
      </c>
      <c r="O67" s="73">
        <f>IF(RES_hhdet_in_tes!O67=0,"",RES_hhdet_in_tes!O67/RES_hhdet_in_fec!O67)</f>
        <v>3.3509579500918423</v>
      </c>
      <c r="P67" s="73">
        <f>IF(RES_hhdet_in_tes!P67=0,"",RES_hhdet_in_tes!P67/RES_hhdet_in_fec!P67)</f>
        <v>3.5047565209516232</v>
      </c>
      <c r="Q67" s="73">
        <f>IF(RES_hhdet_in_tes!Q67=0,"",RES_hhdet_in_tes!Q67/RES_hhdet_in_fec!Q67)</f>
        <v>3.6539315627204134</v>
      </c>
    </row>
    <row r="68" spans="1:17" ht="12" customHeight="1" x14ac:dyDescent="0.3">
      <c r="A68" s="158" t="s">
        <v>63</v>
      </c>
      <c r="B68" s="169"/>
      <c r="C68" s="169">
        <f>IF(RES_hhdet_in_tes!C68=0,"",RES_hhdet_in_tes!C68/RES_hhdet_in_fec!C68)</f>
        <v>0.63537709646410634</v>
      </c>
      <c r="D68" s="169">
        <f>IF(RES_hhdet_in_tes!D68=0,"",RES_hhdet_in_tes!D68/RES_hhdet_in_fec!D68)</f>
        <v>0.63258699671502183</v>
      </c>
      <c r="E68" s="169">
        <f>IF(RES_hhdet_in_tes!E68=0,"",RES_hhdet_in_tes!E68/RES_hhdet_in_fec!E68)</f>
        <v>0.64154664380954129</v>
      </c>
      <c r="F68" s="169">
        <f>IF(RES_hhdet_in_tes!F68=0,"",RES_hhdet_in_tes!F68/RES_hhdet_in_fec!F68)</f>
        <v>0.64115302053708911</v>
      </c>
      <c r="G68" s="169">
        <f>IF(RES_hhdet_in_tes!G68=0,"",RES_hhdet_in_tes!G68/RES_hhdet_in_fec!G68)</f>
        <v>0.66182157194368907</v>
      </c>
      <c r="H68" s="169">
        <f>IF(RES_hhdet_in_tes!H68=0,"",RES_hhdet_in_tes!H68/RES_hhdet_in_fec!H68)</f>
        <v>0.65757090527065498</v>
      </c>
      <c r="I68" s="169">
        <f>IF(RES_hhdet_in_tes!I68=0,"",RES_hhdet_in_tes!I68/RES_hhdet_in_fec!I68)</f>
        <v>0.67816974620214709</v>
      </c>
      <c r="J68" s="169">
        <f>IF(RES_hhdet_in_tes!J68=0,"",RES_hhdet_in_tes!J68/RES_hhdet_in_fec!J68)</f>
        <v>0.70190614785859895</v>
      </c>
      <c r="K68" s="169">
        <f>IF(RES_hhdet_in_tes!K68=0,"",RES_hhdet_in_tes!K68/RES_hhdet_in_fec!K68)</f>
        <v>0.66081397331199732</v>
      </c>
      <c r="L68" s="169">
        <f>IF(RES_hhdet_in_tes!L68=0,"",RES_hhdet_in_tes!L68/RES_hhdet_in_fec!L68)</f>
        <v>0.66726426843585485</v>
      </c>
      <c r="M68" s="169">
        <f>IF(RES_hhdet_in_tes!M68=0,"",RES_hhdet_in_tes!M68/RES_hhdet_in_fec!M68)</f>
        <v>0.66044885270254317</v>
      </c>
      <c r="N68" s="169">
        <f>IF(RES_hhdet_in_tes!N68=0,"",RES_hhdet_in_tes!N68/RES_hhdet_in_fec!N68)</f>
        <v>0.67506678668144848</v>
      </c>
      <c r="O68" s="169">
        <f>IF(RES_hhdet_in_tes!O68=0,"",RES_hhdet_in_tes!O68/RES_hhdet_in_fec!O68)</f>
        <v>0.67280471259861219</v>
      </c>
      <c r="P68" s="169">
        <f>IF(RES_hhdet_in_tes!P68=0,"",RES_hhdet_in_tes!P68/RES_hhdet_in_fec!P68)</f>
        <v>0.68529267180685605</v>
      </c>
      <c r="Q68" s="169">
        <f>IF(RES_hhdet_in_tes!Q68=0,"",RES_hhdet_in_tes!Q68/RES_hhdet_in_fec!Q68)</f>
        <v>0.68603495413688764</v>
      </c>
    </row>
    <row r="69" spans="1:17" ht="12" customHeight="1" x14ac:dyDescent="0.3">
      <c r="A69" s="167" t="s">
        <v>160</v>
      </c>
      <c r="B69" s="174"/>
      <c r="C69" s="174">
        <f>IF(RES_hhdet_in_tes!C69=0,"",RES_hhdet_in_tes!C69/RES_hhdet_in_fec!C69)</f>
        <v>0.57638630786070721</v>
      </c>
      <c r="D69" s="174">
        <f>IF(RES_hhdet_in_tes!D69=0,"",RES_hhdet_in_tes!D69/RES_hhdet_in_fec!D69)</f>
        <v>0.58624003270827652</v>
      </c>
      <c r="E69" s="174">
        <f>IF(RES_hhdet_in_tes!E69=0,"",RES_hhdet_in_tes!E69/RES_hhdet_in_fec!E69)</f>
        <v>0.57816792145119078</v>
      </c>
      <c r="F69" s="174">
        <f>IF(RES_hhdet_in_tes!F69=0,"",RES_hhdet_in_tes!F69/RES_hhdet_in_fec!F69)</f>
        <v>0.5941285370971755</v>
      </c>
      <c r="G69" s="174">
        <f>IF(RES_hhdet_in_tes!G69=0,"",RES_hhdet_in_tes!G69/RES_hhdet_in_fec!G69)</f>
        <v>0.58882726334313262</v>
      </c>
      <c r="H69" s="174">
        <f>IF(RES_hhdet_in_tes!H69=0,"",RES_hhdet_in_tes!H69/RES_hhdet_in_fec!H69)</f>
        <v>0.59202838232298893</v>
      </c>
      <c r="I69" s="174">
        <f>IF(RES_hhdet_in_tes!I69=0,"",RES_hhdet_in_tes!I69/RES_hhdet_in_fec!I69)</f>
        <v>0.59835696270395144</v>
      </c>
      <c r="J69" s="174">
        <f>IF(RES_hhdet_in_tes!J69=0,"",RES_hhdet_in_tes!J69/RES_hhdet_in_fec!J69)</f>
        <v>0.60065845262812101</v>
      </c>
      <c r="K69" s="174">
        <f>IF(RES_hhdet_in_tes!K69=0,"",RES_hhdet_in_tes!K69/RES_hhdet_in_fec!K69)</f>
        <v>0.60082545180533109</v>
      </c>
      <c r="L69" s="174">
        <f>IF(RES_hhdet_in_tes!L69=0,"",RES_hhdet_in_tes!L69/RES_hhdet_in_fec!L69)</f>
        <v>0.60872857630348909</v>
      </c>
      <c r="M69" s="174">
        <f>IF(RES_hhdet_in_tes!M69=0,"",RES_hhdet_in_tes!M69/RES_hhdet_in_fec!M69)</f>
        <v>0.60539222722132136</v>
      </c>
      <c r="N69" s="174">
        <f>IF(RES_hhdet_in_tes!N69=0,"",RES_hhdet_in_tes!N69/RES_hhdet_in_fec!N69)</f>
        <v>0.61682451178993314</v>
      </c>
      <c r="O69" s="174">
        <f>IF(RES_hhdet_in_tes!O69=0,"",RES_hhdet_in_tes!O69/RES_hhdet_in_fec!O69)</f>
        <v>0.61516651619000684</v>
      </c>
      <c r="P69" s="174">
        <f>IF(RES_hhdet_in_tes!P69=0,"",RES_hhdet_in_tes!P69/RES_hhdet_in_fec!P69)</f>
        <v>0.61639814852767094</v>
      </c>
      <c r="Q69" s="174">
        <f>IF(RES_hhdet_in_tes!Q69=0,"",RES_hhdet_in_tes!Q69/RES_hhdet_in_fec!Q69)</f>
        <v>0.61826158157495514</v>
      </c>
    </row>
    <row r="70" spans="1:17" ht="12" customHeight="1" x14ac:dyDescent="0.3">
      <c r="A70" s="167" t="s">
        <v>159</v>
      </c>
      <c r="B70" s="174"/>
      <c r="C70" s="174">
        <f>IF(RES_hhdet_in_tes!C70=0,"",RES_hhdet_in_tes!C70/RES_hhdet_in_fec!C70)</f>
        <v>0.71076867906584262</v>
      </c>
      <c r="D70" s="174">
        <f>IF(RES_hhdet_in_tes!D70=0,"",RES_hhdet_in_tes!D70/RES_hhdet_in_fec!D70)</f>
        <v>0.71455565391449949</v>
      </c>
      <c r="E70" s="174">
        <f>IF(RES_hhdet_in_tes!E70=0,"",RES_hhdet_in_tes!E70/RES_hhdet_in_fec!E70)</f>
        <v>0.71716956590272396</v>
      </c>
      <c r="F70" s="174">
        <f>IF(RES_hhdet_in_tes!F70=0,"",RES_hhdet_in_tes!F70/RES_hhdet_in_fec!F70)</f>
        <v>0.69623713438116819</v>
      </c>
      <c r="G70" s="174">
        <f>IF(RES_hhdet_in_tes!G70=0,"",RES_hhdet_in_tes!G70/RES_hhdet_in_fec!G70)</f>
        <v>0.72207892807248097</v>
      </c>
      <c r="H70" s="174">
        <f>IF(RES_hhdet_in_tes!H70=0,"",RES_hhdet_in_tes!H70/RES_hhdet_in_fec!H70)</f>
        <v>0.74235642038650118</v>
      </c>
      <c r="I70" s="174">
        <f>IF(RES_hhdet_in_tes!I70=0,"",RES_hhdet_in_tes!I70/RES_hhdet_in_fec!I70)</f>
        <v>0.75006783263314536</v>
      </c>
      <c r="J70" s="174">
        <f>IF(RES_hhdet_in_tes!J70=0,"",RES_hhdet_in_tes!J70/RES_hhdet_in_fec!J70)</f>
        <v>0.74445022391226356</v>
      </c>
      <c r="K70" s="174">
        <f>IF(RES_hhdet_in_tes!K70=0,"",RES_hhdet_in_tes!K70/RES_hhdet_in_fec!K70)</f>
        <v>0.73748943353685958</v>
      </c>
      <c r="L70" s="174">
        <f>IF(RES_hhdet_in_tes!L70=0,"",RES_hhdet_in_tes!L70/RES_hhdet_in_fec!L70)</f>
        <v>0.74615044266486374</v>
      </c>
      <c r="M70" s="174">
        <f>IF(RES_hhdet_in_tes!M70=0,"",RES_hhdet_in_tes!M70/RES_hhdet_in_fec!M70)</f>
        <v>0.72492722130933185</v>
      </c>
      <c r="N70" s="174">
        <f>IF(RES_hhdet_in_tes!N70=0,"",RES_hhdet_in_tes!N70/RES_hhdet_in_fec!N70)</f>
        <v>0.74589162787161312</v>
      </c>
      <c r="O70" s="174">
        <f>IF(RES_hhdet_in_tes!O70=0,"",RES_hhdet_in_tes!O70/RES_hhdet_in_fec!O70)</f>
        <v>0.73807105396207795</v>
      </c>
      <c r="P70" s="174">
        <f>IF(RES_hhdet_in_tes!P70=0,"",RES_hhdet_in_tes!P70/RES_hhdet_in_fec!P70)</f>
        <v>0.75101173028227342</v>
      </c>
      <c r="Q70" s="174">
        <f>IF(RES_hhdet_in_tes!Q70=0,"",RES_hhdet_in_tes!Q70/RES_hhdet_in_fec!Q70)</f>
        <v>0.75995011395521195</v>
      </c>
    </row>
    <row r="71" spans="1:17" ht="12" customHeight="1" x14ac:dyDescent="0.3">
      <c r="A71" s="166" t="s">
        <v>109</v>
      </c>
      <c r="B71" s="173"/>
      <c r="C71" s="173">
        <f>IF(RES_hhdet_in_tes!C71=0,"",RES_hhdet_in_tes!C71/RES_hhdet_in_fec!C71)</f>
        <v>0.62207985578443814</v>
      </c>
      <c r="D71" s="173">
        <f>IF(RES_hhdet_in_tes!D71=0,"",RES_hhdet_in_tes!D71/RES_hhdet_in_fec!D71)</f>
        <v>0.62827064889641893</v>
      </c>
      <c r="E71" s="173">
        <f>IF(RES_hhdet_in_tes!E71=0,"",RES_hhdet_in_tes!E71/RES_hhdet_in_fec!E71)</f>
        <v>0.63169964350812402</v>
      </c>
      <c r="F71" s="173">
        <f>IF(RES_hhdet_in_tes!F71=0,"",RES_hhdet_in_tes!F71/RES_hhdet_in_fec!F71)</f>
        <v>0.5981106640933197</v>
      </c>
      <c r="G71" s="173">
        <f>IF(RES_hhdet_in_tes!G71=0,"",RES_hhdet_in_tes!G71/RES_hhdet_in_fec!G71)</f>
        <v>0.62919633127427843</v>
      </c>
      <c r="H71" s="173">
        <f>IF(RES_hhdet_in_tes!H71=0,"",RES_hhdet_in_tes!H71/RES_hhdet_in_fec!H71)</f>
        <v>0.64217007972471629</v>
      </c>
      <c r="I71" s="173">
        <f>IF(RES_hhdet_in_tes!I71=0,"",RES_hhdet_in_tes!I71/RES_hhdet_in_fec!I71)</f>
        <v>0.65041724374773813</v>
      </c>
      <c r="J71" s="173">
        <f>IF(RES_hhdet_in_tes!J71=0,"",RES_hhdet_in_tes!J71/RES_hhdet_in_fec!J71)</f>
        <v>0.61688963517025086</v>
      </c>
      <c r="K71" s="173">
        <f>IF(RES_hhdet_in_tes!K71=0,"",RES_hhdet_in_tes!K71/RES_hhdet_in_fec!K71)</f>
        <v>0.63171321848971695</v>
      </c>
      <c r="L71" s="173">
        <f>IF(RES_hhdet_in_tes!L71=0,"",RES_hhdet_in_tes!L71/RES_hhdet_in_fec!L71)</f>
        <v>0.62007542766344681</v>
      </c>
      <c r="M71" s="173">
        <f>IF(RES_hhdet_in_tes!M71=0,"",RES_hhdet_in_tes!M71/RES_hhdet_in_fec!M71)</f>
        <v>0.62902950942454627</v>
      </c>
      <c r="N71" s="173">
        <f>IF(RES_hhdet_in_tes!N71=0,"",RES_hhdet_in_tes!N71/RES_hhdet_in_fec!N71)</f>
        <v>0.64592741473330062</v>
      </c>
      <c r="O71" s="173">
        <f>IF(RES_hhdet_in_tes!O71=0,"",RES_hhdet_in_tes!O71/RES_hhdet_in_fec!O71)</f>
        <v>0.62137658565726117</v>
      </c>
      <c r="P71" s="173">
        <f>IF(RES_hhdet_in_tes!P71=0,"",RES_hhdet_in_tes!P71/RES_hhdet_in_fec!P71)</f>
        <v>0.62445346978243188</v>
      </c>
      <c r="Q71" s="173">
        <f>IF(RES_hhdet_in_tes!Q71=0,"",RES_hhdet_in_tes!Q71/RES_hhdet_in_fec!Q71)</f>
        <v>0.67274357689199926</v>
      </c>
    </row>
    <row r="72" spans="1:17" ht="12" customHeight="1" x14ac:dyDescent="0.3">
      <c r="A72" s="147" t="s">
        <v>59</v>
      </c>
      <c r="B72" s="172"/>
      <c r="C72" s="172">
        <f>IF(RES_hhdet_in_tes!C72=0,"",RES_hhdet_in_tes!C72/RES_hhdet_in_fec!C72)</f>
        <v>1.0162525607750659</v>
      </c>
      <c r="D72" s="172">
        <f>IF(RES_hhdet_in_tes!D72=0,"",RES_hhdet_in_tes!D72/RES_hhdet_in_fec!D72)</f>
        <v>1.01538742197621</v>
      </c>
      <c r="E72" s="172">
        <f>IF(RES_hhdet_in_tes!E72=0,"",RES_hhdet_in_tes!E72/RES_hhdet_in_fec!E72)</f>
        <v>1.0137203079968478</v>
      </c>
      <c r="F72" s="172">
        <f>IF(RES_hhdet_in_tes!F72=0,"",RES_hhdet_in_tes!F72/RES_hhdet_in_fec!F72)</f>
        <v>1.0161785382843549</v>
      </c>
      <c r="G72" s="172">
        <f>IF(RES_hhdet_in_tes!G72=0,"",RES_hhdet_in_tes!G72/RES_hhdet_in_fec!G72)</f>
        <v>1.0145805767941765</v>
      </c>
      <c r="H72" s="172">
        <f>IF(RES_hhdet_in_tes!H72=0,"",RES_hhdet_in_tes!H72/RES_hhdet_in_fec!H72)</f>
        <v>1.0160546478542853</v>
      </c>
      <c r="I72" s="172">
        <f>IF(RES_hhdet_in_tes!I72=0,"",RES_hhdet_in_tes!I72/RES_hhdet_in_fec!I72)</f>
        <v>1.0154301977810749</v>
      </c>
      <c r="J72" s="172">
        <f>IF(RES_hhdet_in_tes!J72=0,"",RES_hhdet_in_tes!J72/RES_hhdet_in_fec!J72)</f>
        <v>1.0125594308538108</v>
      </c>
      <c r="K72" s="172">
        <f>IF(RES_hhdet_in_tes!K72=0,"",RES_hhdet_in_tes!K72/RES_hhdet_in_fec!K72)</f>
        <v>1.013050519373478</v>
      </c>
      <c r="L72" s="172">
        <f>IF(RES_hhdet_in_tes!L72=0,"",RES_hhdet_in_tes!L72/RES_hhdet_in_fec!L72)</f>
        <v>1.0104077677654353</v>
      </c>
      <c r="M72" s="172">
        <f>IF(RES_hhdet_in_tes!M72=0,"",RES_hhdet_in_tes!M72/RES_hhdet_in_fec!M72)</f>
        <v>1.0142990965324272</v>
      </c>
      <c r="N72" s="172">
        <f>IF(RES_hhdet_in_tes!N72=0,"",RES_hhdet_in_tes!N72/RES_hhdet_in_fec!N72)</f>
        <v>1.015161687528747</v>
      </c>
      <c r="O72" s="172">
        <f>IF(RES_hhdet_in_tes!O72=0,"",RES_hhdet_in_tes!O72/RES_hhdet_in_fec!O72)</f>
        <v>1.013660314176718</v>
      </c>
      <c r="P72" s="172">
        <f>IF(RES_hhdet_in_tes!P72=0,"",RES_hhdet_in_tes!P72/RES_hhdet_in_fec!P72)</f>
        <v>1.0151853367746004</v>
      </c>
      <c r="Q72" s="172">
        <f>IF(RES_hhdet_in_tes!Q72=0,"",RES_hhdet_in_tes!Q72/RES_hhdet_in_fec!Q72)</f>
        <v>1.0223047828956549</v>
      </c>
    </row>
    <row r="73" spans="1:17" ht="12" customHeight="1" x14ac:dyDescent="0.3">
      <c r="A73" s="163" t="s">
        <v>142</v>
      </c>
      <c r="B73" s="171"/>
      <c r="C73" s="171">
        <f>IF(RES_hhdet_in_tes!C73=0,"",RES_hhdet_in_tes!C73/RES_hhdet_in_fec!C73)</f>
        <v>0.7272650986460929</v>
      </c>
      <c r="D73" s="171">
        <f>IF(RES_hhdet_in_tes!D73=0,"",RES_hhdet_in_tes!D73/RES_hhdet_in_fec!D73)</f>
        <v>0.74297101238946728</v>
      </c>
      <c r="E73" s="171">
        <f>IF(RES_hhdet_in_tes!E73=0,"",RES_hhdet_in_tes!E73/RES_hhdet_in_fec!E73)</f>
        <v>0.71856656699692645</v>
      </c>
      <c r="F73" s="171">
        <f>IF(RES_hhdet_in_tes!F73=0,"",RES_hhdet_in_tes!F73/RES_hhdet_in_fec!F73)</f>
        <v>0.74767293655950795</v>
      </c>
      <c r="G73" s="171">
        <f>IF(RES_hhdet_in_tes!G73=0,"",RES_hhdet_in_tes!G73/RES_hhdet_in_fec!G73)</f>
        <v>0.73269141469633114</v>
      </c>
      <c r="H73" s="171">
        <f>IF(RES_hhdet_in_tes!H73=0,"",RES_hhdet_in_tes!H73/RES_hhdet_in_fec!H73)</f>
        <v>0.73559587040720054</v>
      </c>
      <c r="I73" s="171">
        <f>IF(RES_hhdet_in_tes!I73=0,"",RES_hhdet_in_tes!I73/RES_hhdet_in_fec!I73)</f>
        <v>0.74397115608818942</v>
      </c>
      <c r="J73" s="171">
        <f>IF(RES_hhdet_in_tes!J73=0,"",RES_hhdet_in_tes!J73/RES_hhdet_in_fec!J73)</f>
        <v>0.75286968638217633</v>
      </c>
      <c r="K73" s="171">
        <f>IF(RES_hhdet_in_tes!K73=0,"",RES_hhdet_in_tes!K73/RES_hhdet_in_fec!K73)</f>
        <v>0.74373705990654859</v>
      </c>
      <c r="L73" s="171">
        <f>IF(RES_hhdet_in_tes!L73=0,"",RES_hhdet_in_tes!L73/RES_hhdet_in_fec!L73)</f>
        <v>0.75083547082408997</v>
      </c>
      <c r="M73" s="171">
        <f>IF(RES_hhdet_in_tes!M73=0,"",RES_hhdet_in_tes!M73/RES_hhdet_in_fec!M73)</f>
        <v>0.75435234029558673</v>
      </c>
      <c r="N73" s="171">
        <f>IF(RES_hhdet_in_tes!N73=0,"",RES_hhdet_in_tes!N73/RES_hhdet_in_fec!N73)</f>
        <v>0.74884343560685329</v>
      </c>
      <c r="O73" s="171">
        <f>IF(RES_hhdet_in_tes!O73=0,"",RES_hhdet_in_tes!O73/RES_hhdet_in_fec!O73)</f>
        <v>0.75086866262470964</v>
      </c>
      <c r="P73" s="171">
        <f>IF(RES_hhdet_in_tes!P73=0,"",RES_hhdet_in_tes!P73/RES_hhdet_in_fec!P73)</f>
        <v>0.7598039453794192</v>
      </c>
      <c r="Q73" s="171">
        <f>IF(RES_hhdet_in_tes!Q73=0,"",RES_hhdet_in_tes!Q73/RES_hhdet_in_fec!Q73)</f>
        <v>0.76319203969026261</v>
      </c>
    </row>
    <row r="74" spans="1:17" ht="12" customHeight="1" x14ac:dyDescent="0.3">
      <c r="A74" s="161" t="s">
        <v>141</v>
      </c>
      <c r="B74" s="170"/>
      <c r="C74" s="170">
        <f>IF(RES_hhdet_in_tes!C74=0,"",RES_hhdet_in_tes!C74/RES_hhdet_in_fec!C74)</f>
        <v>0.82991062211854782</v>
      </c>
      <c r="D74" s="170">
        <f>IF(RES_hhdet_in_tes!D74=0,"",RES_hhdet_in_tes!D74/RES_hhdet_in_fec!D74)</f>
        <v>0.83133332032118568</v>
      </c>
      <c r="E74" s="170">
        <f>IF(RES_hhdet_in_tes!E74=0,"",RES_hhdet_in_tes!E74/RES_hhdet_in_fec!E74)</f>
        <v>0.80620242185044932</v>
      </c>
      <c r="F74" s="170">
        <f>IF(RES_hhdet_in_tes!F74=0,"",RES_hhdet_in_tes!F74/RES_hhdet_in_fec!F74)</f>
        <v>0.85201272144940166</v>
      </c>
      <c r="G74" s="170">
        <f>IF(RES_hhdet_in_tes!G74=0,"",RES_hhdet_in_tes!G74/RES_hhdet_in_fec!G74)</f>
        <v>0.83357285325977704</v>
      </c>
      <c r="H74" s="170">
        <f>IF(RES_hhdet_in_tes!H74=0,"",RES_hhdet_in_tes!H74/RES_hhdet_in_fec!H74)</f>
        <v>0.85091734457691304</v>
      </c>
      <c r="I74" s="170">
        <f>IF(RES_hhdet_in_tes!I74=0,"",RES_hhdet_in_tes!I74/RES_hhdet_in_fec!I74)</f>
        <v>0.85145946312747534</v>
      </c>
      <c r="J74" s="170">
        <f>IF(RES_hhdet_in_tes!J74=0,"",RES_hhdet_in_tes!J74/RES_hhdet_in_fec!J74)</f>
        <v>0.86535676962796471</v>
      </c>
      <c r="K74" s="170">
        <f>IF(RES_hhdet_in_tes!K74=0,"",RES_hhdet_in_tes!K74/RES_hhdet_in_fec!K74)</f>
        <v>0.85603861636898193</v>
      </c>
      <c r="L74" s="170">
        <f>IF(RES_hhdet_in_tes!L74=0,"",RES_hhdet_in_tes!L74/RES_hhdet_in_fec!L74)</f>
        <v>0.81284907440169751</v>
      </c>
      <c r="M74" s="170">
        <f>IF(RES_hhdet_in_tes!M74=0,"",RES_hhdet_in_tes!M74/RES_hhdet_in_fec!M74)</f>
        <v>0.81868020252269069</v>
      </c>
      <c r="N74" s="170">
        <f>IF(RES_hhdet_in_tes!N74=0,"",RES_hhdet_in_tes!N74/RES_hhdet_in_fec!N74)</f>
        <v>0.87177648436748179</v>
      </c>
      <c r="O74" s="170">
        <f>IF(RES_hhdet_in_tes!O74=0,"",RES_hhdet_in_tes!O74/RES_hhdet_in_fec!O74)</f>
        <v>0.83464370794805243</v>
      </c>
      <c r="P74" s="170">
        <f>IF(RES_hhdet_in_tes!P74=0,"",RES_hhdet_in_tes!P74/RES_hhdet_in_fec!P74)</f>
        <v>0.87837634407452836</v>
      </c>
      <c r="Q74" s="170">
        <f>IF(RES_hhdet_in_tes!Q74=0,"",RES_hhdet_in_tes!Q74/RES_hhdet_in_fec!Q74)</f>
        <v>0.85259274203279523</v>
      </c>
    </row>
    <row r="75" spans="1:17" ht="12" customHeight="1" x14ac:dyDescent="0.3">
      <c r="A75" s="148" t="s">
        <v>60</v>
      </c>
      <c r="B75" s="73"/>
      <c r="C75" s="73">
        <f>IF(RES_hhdet_in_tes!C75=0,"",RES_hhdet_in_tes!C75/RES_hhdet_in_fec!C75)</f>
        <v>0.76974398105079611</v>
      </c>
      <c r="D75" s="73">
        <f>IF(RES_hhdet_in_tes!D75=0,"",RES_hhdet_in_tes!D75/RES_hhdet_in_fec!D75)</f>
        <v>0.77587784561560835</v>
      </c>
      <c r="E75" s="73">
        <f>IF(RES_hhdet_in_tes!E75=0,"",RES_hhdet_in_tes!E75/RES_hhdet_in_fec!E75)</f>
        <v>0.72319086460875659</v>
      </c>
      <c r="F75" s="73">
        <f>IF(RES_hhdet_in_tes!F75=0,"",RES_hhdet_in_tes!F75/RES_hhdet_in_fec!F75)</f>
        <v>0.79604806066089684</v>
      </c>
      <c r="G75" s="73">
        <f>IF(RES_hhdet_in_tes!G75=0,"",RES_hhdet_in_tes!G75/RES_hhdet_in_fec!G75)</f>
        <v>0.77196145723931819</v>
      </c>
      <c r="H75" s="73">
        <f>IF(RES_hhdet_in_tes!H75=0,"",RES_hhdet_in_tes!H75/RES_hhdet_in_fec!H75)</f>
        <v>0.79289583167204003</v>
      </c>
      <c r="I75" s="73">
        <f>IF(RES_hhdet_in_tes!I75=0,"",RES_hhdet_in_tes!I75/RES_hhdet_in_fec!I75)</f>
        <v>0.76209028057560946</v>
      </c>
      <c r="J75" s="73">
        <f>IF(RES_hhdet_in_tes!J75=0,"",RES_hhdet_in_tes!J75/RES_hhdet_in_fec!J75)</f>
        <v>0.81482578679671269</v>
      </c>
      <c r="K75" s="73">
        <f>IF(RES_hhdet_in_tes!K75=0,"",RES_hhdet_in_tes!K75/RES_hhdet_in_fec!K75)</f>
        <v>0.73959122804639099</v>
      </c>
      <c r="L75" s="73">
        <f>IF(RES_hhdet_in_tes!L75=0,"",RES_hhdet_in_tes!L75/RES_hhdet_in_fec!L75)</f>
        <v>0.74864171359217491</v>
      </c>
      <c r="M75" s="73">
        <f>IF(RES_hhdet_in_tes!M75=0,"",RES_hhdet_in_tes!M75/RES_hhdet_in_fec!M75)</f>
        <v>0.75400071806108093</v>
      </c>
      <c r="N75" s="73">
        <f>IF(RES_hhdet_in_tes!N75=0,"",RES_hhdet_in_tes!N75/RES_hhdet_in_fec!N75)</f>
        <v>0.80146888033950658</v>
      </c>
      <c r="O75" s="73">
        <f>IF(RES_hhdet_in_tes!O75=0,"",RES_hhdet_in_tes!O75/RES_hhdet_in_fec!O75)</f>
        <v>0.76428321623240658</v>
      </c>
      <c r="P75" s="73">
        <f>IF(RES_hhdet_in_tes!P75=0,"",RES_hhdet_in_tes!P75/RES_hhdet_in_fec!P75)</f>
        <v>0.83562030929042674</v>
      </c>
      <c r="Q75" s="73">
        <f>IF(RES_hhdet_in_tes!Q75=0,"",RES_hhdet_in_tes!Q75/RES_hhdet_in_fec!Q75)</f>
        <v>0.8014505972488486</v>
      </c>
    </row>
    <row r="76" spans="1:17" ht="12" customHeight="1" x14ac:dyDescent="0.3">
      <c r="A76" s="148" t="s">
        <v>59</v>
      </c>
      <c r="B76" s="73"/>
      <c r="C76" s="73">
        <f>IF(RES_hhdet_in_tes!C76=0,"",RES_hhdet_in_tes!C76/RES_hhdet_in_fec!C76)</f>
        <v>1.0135841862975852</v>
      </c>
      <c r="D76" s="73">
        <f>IF(RES_hhdet_in_tes!D76=0,"",RES_hhdet_in_tes!D76/RES_hhdet_in_fec!D76)</f>
        <v>1.0118289829062379</v>
      </c>
      <c r="E76" s="73">
        <f>IF(RES_hhdet_in_tes!E76=0,"",RES_hhdet_in_tes!E76/RES_hhdet_in_fec!E76)</f>
        <v>1.0107278774858632</v>
      </c>
      <c r="F76" s="73">
        <f>IF(RES_hhdet_in_tes!F76=0,"",RES_hhdet_in_tes!F76/RES_hhdet_in_fec!F76)</f>
        <v>1.004470423614241</v>
      </c>
      <c r="G76" s="73">
        <f>IF(RES_hhdet_in_tes!G76=0,"",RES_hhdet_in_tes!G76/RES_hhdet_in_fec!G76)</f>
        <v>1.0066873966726761</v>
      </c>
      <c r="H76" s="73">
        <f>IF(RES_hhdet_in_tes!H76=0,"",RES_hhdet_in_tes!H76/RES_hhdet_in_fec!H76)</f>
        <v>1.0060253802277381</v>
      </c>
      <c r="I76" s="73">
        <f>IF(RES_hhdet_in_tes!I76=0,"",RES_hhdet_in_tes!I76/RES_hhdet_in_fec!I76)</f>
        <v>1.0079754570409896</v>
      </c>
      <c r="J76" s="73">
        <f>IF(RES_hhdet_in_tes!J76=0,"",RES_hhdet_in_tes!J76/RES_hhdet_in_fec!J76)</f>
        <v>1.002446415898113</v>
      </c>
      <c r="K76" s="73">
        <f>IF(RES_hhdet_in_tes!K76=0,"",RES_hhdet_in_tes!K76/RES_hhdet_in_fec!K76)</f>
        <v>1.0065169979257549</v>
      </c>
      <c r="L76" s="73">
        <f>IF(RES_hhdet_in_tes!L76=0,"",RES_hhdet_in_tes!L76/RES_hhdet_in_fec!L76)</f>
        <v>1.0105693067039803</v>
      </c>
      <c r="M76" s="73">
        <f>IF(RES_hhdet_in_tes!M76=0,"",RES_hhdet_in_tes!M76/RES_hhdet_in_fec!M76)</f>
        <v>1.0071954159584313</v>
      </c>
      <c r="N76" s="73">
        <f>IF(RES_hhdet_in_tes!N76=0,"",RES_hhdet_in_tes!N76/RES_hhdet_in_fec!N76)</f>
        <v>1.0021405679675641</v>
      </c>
      <c r="O76" s="73">
        <f>IF(RES_hhdet_in_tes!O76=0,"",RES_hhdet_in_tes!O76/RES_hhdet_in_fec!O76)</f>
        <v>1.0019250528993311</v>
      </c>
      <c r="P76" s="73">
        <f>IF(RES_hhdet_in_tes!P76=0,"",RES_hhdet_in_tes!P76/RES_hhdet_in_fec!P76)</f>
        <v>1.0008695562595182</v>
      </c>
      <c r="Q76" s="73">
        <f>IF(RES_hhdet_in_tes!Q76=0,"",RES_hhdet_in_tes!Q76/RES_hhdet_in_fec!Q76)</f>
        <v>1.0016384705267865</v>
      </c>
    </row>
    <row r="77" spans="1:17" ht="12" customHeight="1" x14ac:dyDescent="0.3">
      <c r="A77" s="158" t="s">
        <v>62</v>
      </c>
      <c r="B77" s="169"/>
      <c r="C77" s="169">
        <f>IF(RES_hhdet_in_tes!C77=0,"",RES_hhdet_in_tes!C77/RES_hhdet_in_fec!C77)</f>
        <v>0.54678833716000896</v>
      </c>
      <c r="D77" s="169">
        <f>IF(RES_hhdet_in_tes!D77=0,"",RES_hhdet_in_tes!D77/RES_hhdet_in_fec!D77)</f>
        <v>0.53659707209406038</v>
      </c>
      <c r="E77" s="169">
        <f>IF(RES_hhdet_in_tes!E77=0,"",RES_hhdet_in_tes!E77/RES_hhdet_in_fec!E77)</f>
        <v>0.54910027598644928</v>
      </c>
      <c r="F77" s="169">
        <f>IF(RES_hhdet_in_tes!F77=0,"",RES_hhdet_in_tes!F77/RES_hhdet_in_fec!F77)</f>
        <v>0.54902241570278143</v>
      </c>
      <c r="G77" s="169">
        <f>IF(RES_hhdet_in_tes!G77=0,"",RES_hhdet_in_tes!G77/RES_hhdet_in_fec!G77)</f>
        <v>0.54393918090754401</v>
      </c>
      <c r="H77" s="169">
        <f>IF(RES_hhdet_in_tes!H77=0,"",RES_hhdet_in_tes!H77/RES_hhdet_in_fec!H77)</f>
        <v>0.55830248538459526</v>
      </c>
      <c r="I77" s="169">
        <f>IF(RES_hhdet_in_tes!I77=0,"",RES_hhdet_in_tes!I77/RES_hhdet_in_fec!I77)</f>
        <v>0.56072336819238489</v>
      </c>
      <c r="J77" s="169">
        <f>IF(RES_hhdet_in_tes!J77=0,"",RES_hhdet_in_tes!J77/RES_hhdet_in_fec!J77)</f>
        <v>0.58709264598086686</v>
      </c>
      <c r="K77" s="169">
        <f>IF(RES_hhdet_in_tes!K77=0,"",RES_hhdet_in_tes!K77/RES_hhdet_in_fec!K77)</f>
        <v>0.54544213372816408</v>
      </c>
      <c r="L77" s="169">
        <f>IF(RES_hhdet_in_tes!L77=0,"",RES_hhdet_in_tes!L77/RES_hhdet_in_fec!L77)</f>
        <v>0.53219441631098463</v>
      </c>
      <c r="M77" s="169">
        <f>IF(RES_hhdet_in_tes!M77=0,"",RES_hhdet_in_tes!M77/RES_hhdet_in_fec!M77)</f>
        <v>0.53241739748356554</v>
      </c>
      <c r="N77" s="169">
        <f>IF(RES_hhdet_in_tes!N77=0,"",RES_hhdet_in_tes!N77/RES_hhdet_in_fec!N77)</f>
        <v>0.54737612683901471</v>
      </c>
      <c r="O77" s="169">
        <f>IF(RES_hhdet_in_tes!O77=0,"",RES_hhdet_in_tes!O77/RES_hhdet_in_fec!O77)</f>
        <v>0.5439978844140142</v>
      </c>
      <c r="P77" s="169">
        <f>IF(RES_hhdet_in_tes!P77=0,"",RES_hhdet_in_tes!P77/RES_hhdet_in_fec!P77)</f>
        <v>0.58832522697558121</v>
      </c>
      <c r="Q77" s="169">
        <f>IF(RES_hhdet_in_tes!Q77=0,"",RES_hhdet_in_tes!Q77/RES_hhdet_in_fec!Q77)</f>
        <v>0.60034151178900119</v>
      </c>
    </row>
    <row r="78" spans="1:17" ht="12" customHeight="1" x14ac:dyDescent="0.3">
      <c r="A78" s="23" t="s">
        <v>109</v>
      </c>
      <c r="B78" s="73"/>
      <c r="C78" s="73">
        <f>IF(RES_hhdet_in_tes!C78=0,"",RES_hhdet_in_tes!C78/RES_hhdet_in_fec!C78)</f>
        <v>0.49146906935490897</v>
      </c>
      <c r="D78" s="73">
        <f>IF(RES_hhdet_in_tes!D78=0,"",RES_hhdet_in_tes!D78/RES_hhdet_in_fec!D78)</f>
        <v>0.49551116079304675</v>
      </c>
      <c r="E78" s="73">
        <f>IF(RES_hhdet_in_tes!E78=0,"",RES_hhdet_in_tes!E78/RES_hhdet_in_fec!E78)</f>
        <v>0.4996689114013893</v>
      </c>
      <c r="F78" s="73">
        <f>IF(RES_hhdet_in_tes!F78=0,"",RES_hhdet_in_tes!F78/RES_hhdet_in_fec!F78)</f>
        <v>0.50528085685554558</v>
      </c>
      <c r="G78" s="73">
        <f>IF(RES_hhdet_in_tes!G78=0,"",RES_hhdet_in_tes!G78/RES_hhdet_in_fec!G78)</f>
        <v>0.50974537889771798</v>
      </c>
      <c r="H78" s="73">
        <f>IF(RES_hhdet_in_tes!H78=0,"",RES_hhdet_in_tes!H78/RES_hhdet_in_fec!H78)</f>
        <v>0.51375068987533523</v>
      </c>
      <c r="I78" s="73">
        <f>IF(RES_hhdet_in_tes!I78=0,"",RES_hhdet_in_tes!I78/RES_hhdet_in_fec!I78)</f>
        <v>0.51842360337341986</v>
      </c>
      <c r="J78" s="73">
        <f>IF(RES_hhdet_in_tes!J78=0,"",RES_hhdet_in_tes!J78/RES_hhdet_in_fec!J78)</f>
        <v>0.52508174366910709</v>
      </c>
      <c r="K78" s="73">
        <f>IF(RES_hhdet_in_tes!K78=0,"",RES_hhdet_in_tes!K78/RES_hhdet_in_fec!K78)</f>
        <v>0.52485175989971011</v>
      </c>
      <c r="L78" s="73">
        <f>IF(RES_hhdet_in_tes!L78=0,"",RES_hhdet_in_tes!L78/RES_hhdet_in_fec!L78)</f>
        <v>0.52422967218329652</v>
      </c>
      <c r="M78" s="73">
        <f>IF(RES_hhdet_in_tes!M78=0,"",RES_hhdet_in_tes!M78/RES_hhdet_in_fec!M78)</f>
        <v>0.52570589706604642</v>
      </c>
      <c r="N78" s="73">
        <f>IF(RES_hhdet_in_tes!N78=0,"",RES_hhdet_in_tes!N78/RES_hhdet_in_fec!N78)</f>
        <v>0.527005526033411</v>
      </c>
      <c r="O78" s="73">
        <f>IF(RES_hhdet_in_tes!O78=0,"",RES_hhdet_in_tes!O78/RES_hhdet_in_fec!O78)</f>
        <v>0.52761961701155746</v>
      </c>
      <c r="P78" s="73">
        <f>IF(RES_hhdet_in_tes!P78=0,"",RES_hhdet_in_tes!P78/RES_hhdet_in_fec!P78)</f>
        <v>0.52811370678195535</v>
      </c>
      <c r="Q78" s="73">
        <f>IF(RES_hhdet_in_tes!Q78=0,"",RES_hhdet_in_tes!Q78/RES_hhdet_in_fec!Q78)</f>
        <v>0.53059647285618672</v>
      </c>
    </row>
    <row r="79" spans="1:17" ht="12" customHeight="1" x14ac:dyDescent="0.3">
      <c r="A79" s="29" t="s">
        <v>140</v>
      </c>
      <c r="B79" s="65"/>
      <c r="C79" s="65">
        <f>IF(RES_hhdet_in_tes!C79=0,"",RES_hhdet_in_tes!C79/RES_hhdet_in_fec!C79)</f>
        <v>0.82544297836130553</v>
      </c>
      <c r="D79" s="65">
        <f>IF(RES_hhdet_in_tes!D79=0,"",RES_hhdet_in_tes!D79/RES_hhdet_in_fec!D79)</f>
        <v>0.82672944026521389</v>
      </c>
      <c r="E79" s="65">
        <f>IF(RES_hhdet_in_tes!E79=0,"",RES_hhdet_in_tes!E79/RES_hhdet_in_fec!E79)</f>
        <v>0.82917521743829692</v>
      </c>
      <c r="F79" s="65">
        <f>IF(RES_hhdet_in_tes!F79=0,"",RES_hhdet_in_tes!F79/RES_hhdet_in_fec!F79)</f>
        <v>0.83071680881191867</v>
      </c>
      <c r="G79" s="65">
        <f>IF(RES_hhdet_in_tes!G79=0,"",RES_hhdet_in_tes!G79/RES_hhdet_in_fec!G79)</f>
        <v>0.8354407302268867</v>
      </c>
      <c r="H79" s="65">
        <f>IF(RES_hhdet_in_tes!H79=0,"",RES_hhdet_in_tes!H79/RES_hhdet_in_fec!H79)</f>
        <v>0.83907514706291908</v>
      </c>
      <c r="I79" s="65">
        <f>IF(RES_hhdet_in_tes!I79=0,"",RES_hhdet_in_tes!I79/RES_hhdet_in_fec!I79)</f>
        <v>0.84301165331252714</v>
      </c>
      <c r="J79" s="65">
        <f>IF(RES_hhdet_in_tes!J79=0,"",RES_hhdet_in_tes!J79/RES_hhdet_in_fec!J79)</f>
        <v>0.84818135204702982</v>
      </c>
      <c r="K79" s="65">
        <f>IF(RES_hhdet_in_tes!K79=0,"",RES_hhdet_in_tes!K79/RES_hhdet_in_fec!K79)</f>
        <v>0.84318741701809596</v>
      </c>
      <c r="L79" s="65">
        <f>IF(RES_hhdet_in_tes!L79=0,"",RES_hhdet_in_tes!L79/RES_hhdet_in_fec!L79)</f>
        <v>0.84093391748152746</v>
      </c>
      <c r="M79" s="65">
        <f>IF(RES_hhdet_in_tes!M79=0,"",RES_hhdet_in_tes!M79/RES_hhdet_in_fec!M79)</f>
        <v>0.84463086725383008</v>
      </c>
      <c r="N79" s="65">
        <f>IF(RES_hhdet_in_tes!N79=0,"",RES_hhdet_in_tes!N79/RES_hhdet_in_fec!N79)</f>
        <v>0.84842171241238273</v>
      </c>
      <c r="O79" s="65">
        <f>IF(RES_hhdet_in_tes!O79=0,"",RES_hhdet_in_tes!O79/RES_hhdet_in_fec!O79)</f>
        <v>0.83947850204428032</v>
      </c>
      <c r="P79" s="65">
        <f>IF(RES_hhdet_in_tes!P79=0,"",RES_hhdet_in_tes!P79/RES_hhdet_in_fec!P79)</f>
        <v>0.85785120060341424</v>
      </c>
      <c r="Q79" s="65">
        <f>IF(RES_hhdet_in_tes!Q79=0,"",RES_hhdet_in_tes!Q79/RES_hhdet_in_fec!Q79)</f>
        <v>0.8546017062741702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75"/>
      <c r="C81" s="175">
        <f>IF(RES_hhdet_in_tes!C81=0,"",RES_hhdet_in_tes!C81/RES_hhdet_in_fec!C81)</f>
        <v>0.58013700076063768</v>
      </c>
      <c r="D81" s="175">
        <f>IF(RES_hhdet_in_tes!D81=0,"",RES_hhdet_in_tes!D81/RES_hhdet_in_fec!D81)</f>
        <v>0.58548467293354967</v>
      </c>
      <c r="E81" s="175">
        <f>IF(RES_hhdet_in_tes!E81=0,"",RES_hhdet_in_tes!E81/RES_hhdet_in_fec!E81)</f>
        <v>0.57922925221896293</v>
      </c>
      <c r="F81" s="175">
        <f>IF(RES_hhdet_in_tes!F81=0,"",RES_hhdet_in_tes!F81/RES_hhdet_in_fec!F81)</f>
        <v>0.57857637434300901</v>
      </c>
      <c r="G81" s="175">
        <f>IF(RES_hhdet_in_tes!G81=0,"",RES_hhdet_in_tes!G81/RES_hhdet_in_fec!G81)</f>
        <v>0.58067725815848914</v>
      </c>
      <c r="H81" s="175">
        <f>IF(RES_hhdet_in_tes!H81=0,"",RES_hhdet_in_tes!H81/RES_hhdet_in_fec!H81)</f>
        <v>0.59346738743988359</v>
      </c>
      <c r="I81" s="175">
        <f>IF(RES_hhdet_in_tes!I81=0,"",RES_hhdet_in_tes!I81/RES_hhdet_in_fec!I81)</f>
        <v>0.59611592595745699</v>
      </c>
      <c r="J81" s="175">
        <f>IF(RES_hhdet_in_tes!J81=0,"",RES_hhdet_in_tes!J81/RES_hhdet_in_fec!J81)</f>
        <v>0.5915391694342812</v>
      </c>
      <c r="K81" s="175">
        <f>IF(RES_hhdet_in_tes!K81=0,"",RES_hhdet_in_tes!K81/RES_hhdet_in_fec!K81)</f>
        <v>0.60389804194962549</v>
      </c>
      <c r="L81" s="175">
        <f>IF(RES_hhdet_in_tes!L81=0,"",RES_hhdet_in_tes!L81/RES_hhdet_in_fec!L81)</f>
        <v>0.61124101357606353</v>
      </c>
      <c r="M81" s="175">
        <f>IF(RES_hhdet_in_tes!M81=0,"",RES_hhdet_in_tes!M81/RES_hhdet_in_fec!M81)</f>
        <v>0.59220370508694131</v>
      </c>
      <c r="N81" s="175">
        <f>IF(RES_hhdet_in_tes!N81=0,"",RES_hhdet_in_tes!N81/RES_hhdet_in_fec!N81)</f>
        <v>0.61238660863954164</v>
      </c>
      <c r="O81" s="175">
        <f>IF(RES_hhdet_in_tes!O81=0,"",RES_hhdet_in_tes!O81/RES_hhdet_in_fec!O81)</f>
        <v>0.63005271363650273</v>
      </c>
      <c r="P81" s="175">
        <f>IF(RES_hhdet_in_tes!P81=0,"",RES_hhdet_in_tes!P81/RES_hhdet_in_fec!P81)</f>
        <v>0.6484146347267552</v>
      </c>
      <c r="Q81" s="175">
        <f>IF(RES_hhdet_in_tes!Q81=0,"",RES_hhdet_in_tes!Q81/RES_hhdet_in_fec!Q81)</f>
        <v>0.65700723064516442</v>
      </c>
    </row>
    <row r="82" spans="1:17" ht="12.9" customHeight="1" x14ac:dyDescent="0.3">
      <c r="A82" s="158" t="s">
        <v>65</v>
      </c>
      <c r="B82" s="169"/>
      <c r="C82" s="169">
        <f>IF(RES_hhdet_in_tes!C82=0,"",RES_hhdet_in_tes!C82/RES_hhdet_in_fec!C82)</f>
        <v>0.55400239074962299</v>
      </c>
      <c r="D82" s="169">
        <f>IF(RES_hhdet_in_tes!D82=0,"",RES_hhdet_in_tes!D82/RES_hhdet_in_fec!D82)</f>
        <v>0.5470390687509683</v>
      </c>
      <c r="E82" s="169">
        <f>IF(RES_hhdet_in_tes!E82=0,"",RES_hhdet_in_tes!E82/RES_hhdet_in_fec!E82)</f>
        <v>0.55565217516444676</v>
      </c>
      <c r="F82" s="169">
        <f>IF(RES_hhdet_in_tes!F82=0,"",RES_hhdet_in_tes!F82/RES_hhdet_in_fec!F82)</f>
        <v>0.5476872941094767</v>
      </c>
      <c r="G82" s="169">
        <f>IF(RES_hhdet_in_tes!G82=0,"",RES_hhdet_in_tes!G82/RES_hhdet_in_fec!G82)</f>
        <v>0.54573931285856681</v>
      </c>
      <c r="H82" s="169">
        <f>IF(RES_hhdet_in_tes!H82=0,"",RES_hhdet_in_tes!H82/RES_hhdet_in_fec!H82)</f>
        <v>0.55209807724593352</v>
      </c>
      <c r="I82" s="169">
        <f>IF(RES_hhdet_in_tes!I82=0,"",RES_hhdet_in_tes!I82/RES_hhdet_in_fec!I82)</f>
        <v>0.56214849015557278</v>
      </c>
      <c r="J82" s="169">
        <f>IF(RES_hhdet_in_tes!J82=0,"",RES_hhdet_in_tes!J82/RES_hhdet_in_fec!J82)</f>
        <v>0.55357405309949759</v>
      </c>
      <c r="K82" s="169">
        <f>IF(RES_hhdet_in_tes!K82=0,"",RES_hhdet_in_tes!K82/RES_hhdet_in_fec!K82)</f>
        <v>0.56253892091754321</v>
      </c>
      <c r="L82" s="169">
        <f>IF(RES_hhdet_in_tes!L82=0,"",RES_hhdet_in_tes!L82/RES_hhdet_in_fec!L82)</f>
        <v>0.57867870642339303</v>
      </c>
      <c r="M82" s="169">
        <f>IF(RES_hhdet_in_tes!M82=0,"",RES_hhdet_in_tes!M82/RES_hhdet_in_fec!M82)</f>
        <v>0.55446709491694646</v>
      </c>
      <c r="N82" s="169">
        <f>IF(RES_hhdet_in_tes!N82=0,"",RES_hhdet_in_tes!N82/RES_hhdet_in_fec!N82)</f>
        <v>0.56102172462313771</v>
      </c>
      <c r="O82" s="169">
        <f>IF(RES_hhdet_in_tes!O82=0,"",RES_hhdet_in_tes!O82/RES_hhdet_in_fec!O82)</f>
        <v>0.5727728723383213</v>
      </c>
      <c r="P82" s="169">
        <f>IF(RES_hhdet_in_tes!P82=0,"",RES_hhdet_in_tes!P82/RES_hhdet_in_fec!P82)</f>
        <v>0.56965815436608547</v>
      </c>
      <c r="Q82" s="169">
        <f>IF(RES_hhdet_in_tes!Q82=0,"",RES_hhdet_in_tes!Q82/RES_hhdet_in_fec!Q82)</f>
        <v>0.59837124007325859</v>
      </c>
    </row>
    <row r="83" spans="1:17" ht="12" customHeight="1" x14ac:dyDescent="0.3">
      <c r="A83" s="23" t="s">
        <v>157</v>
      </c>
      <c r="B83" s="73"/>
      <c r="C83" s="73">
        <f>IF(RES_hhdet_in_tes!C83=0,"",RES_hhdet_in_tes!C83/RES_hhdet_in_fec!C83)</f>
        <v>0.55160398973338709</v>
      </c>
      <c r="D83" s="73">
        <f>IF(RES_hhdet_in_tes!D83=0,"",RES_hhdet_in_tes!D83/RES_hhdet_in_fec!D83)</f>
        <v>0.54430702103432638</v>
      </c>
      <c r="E83" s="73">
        <f>IF(RES_hhdet_in_tes!E83=0,"",RES_hhdet_in_tes!E83/RES_hhdet_in_fec!E83)</f>
        <v>0.55256043245661535</v>
      </c>
      <c r="F83" s="73">
        <f>IF(RES_hhdet_in_tes!F83=0,"",RES_hhdet_in_tes!F83/RES_hhdet_in_fec!F83)</f>
        <v>0.54497200084418895</v>
      </c>
      <c r="G83" s="73">
        <f>IF(RES_hhdet_in_tes!G83=0,"",RES_hhdet_in_tes!G83/RES_hhdet_in_fec!G83)</f>
        <v>0.54235945326686597</v>
      </c>
      <c r="H83" s="73">
        <f>IF(RES_hhdet_in_tes!H83=0,"",RES_hhdet_in_tes!H83/RES_hhdet_in_fec!H83)</f>
        <v>0.54887444767364413</v>
      </c>
      <c r="I83" s="73">
        <f>IF(RES_hhdet_in_tes!I83=0,"",RES_hhdet_in_tes!I83/RES_hhdet_in_fec!I83)</f>
        <v>0.55909471492031781</v>
      </c>
      <c r="J83" s="73">
        <f>IF(RES_hhdet_in_tes!J83=0,"",RES_hhdet_in_tes!J83/RES_hhdet_in_fec!J83)</f>
        <v>0.55065826768439263</v>
      </c>
      <c r="K83" s="73">
        <f>IF(RES_hhdet_in_tes!K83=0,"",RES_hhdet_in_tes!K83/RES_hhdet_in_fec!K83)</f>
        <v>0.55987645109131245</v>
      </c>
      <c r="L83" s="73">
        <f>IF(RES_hhdet_in_tes!L83=0,"",RES_hhdet_in_tes!L83/RES_hhdet_in_fec!L83)</f>
        <v>0.57547767313533627</v>
      </c>
      <c r="M83" s="73">
        <f>IF(RES_hhdet_in_tes!M83=0,"",RES_hhdet_in_tes!M83/RES_hhdet_in_fec!M83)</f>
        <v>0.55153038814859101</v>
      </c>
      <c r="N83" s="73">
        <f>IF(RES_hhdet_in_tes!N83=0,"",RES_hhdet_in_tes!N83/RES_hhdet_in_fec!N83)</f>
        <v>0.55763876007660762</v>
      </c>
      <c r="O83" s="73">
        <f>IF(RES_hhdet_in_tes!O83=0,"",RES_hhdet_in_tes!O83/RES_hhdet_in_fec!O83)</f>
        <v>0.56937613397786935</v>
      </c>
      <c r="P83" s="73">
        <f>IF(RES_hhdet_in_tes!P83=0,"",RES_hhdet_in_tes!P83/RES_hhdet_in_fec!P83)</f>
        <v>0.56664591405483011</v>
      </c>
      <c r="Q83" s="73">
        <f>IF(RES_hhdet_in_tes!Q83=0,"",RES_hhdet_in_tes!Q83/RES_hhdet_in_fec!Q83)</f>
        <v>0.59491145605311424</v>
      </c>
    </row>
    <row r="84" spans="1:17" ht="12" customHeight="1" x14ac:dyDescent="0.3">
      <c r="A84" s="23" t="s">
        <v>60</v>
      </c>
      <c r="B84" s="73"/>
      <c r="C84" s="73">
        <f>IF(RES_hhdet_in_tes!C84=0,"",RES_hhdet_in_tes!C84/RES_hhdet_in_fec!C84)</f>
        <v>1.1108534640353207</v>
      </c>
      <c r="D84" s="73">
        <f>IF(RES_hhdet_in_tes!D84=0,"",RES_hhdet_in_tes!D84/RES_hhdet_in_fec!D84)</f>
        <v>1.0932041520613105</v>
      </c>
      <c r="E84" s="73">
        <f>IF(RES_hhdet_in_tes!E84=0,"",RES_hhdet_in_tes!E84/RES_hhdet_in_fec!E84)</f>
        <v>1.0872595706269899</v>
      </c>
      <c r="F84" s="73">
        <f>IF(RES_hhdet_in_tes!F84=0,"",RES_hhdet_in_tes!F84/RES_hhdet_in_fec!F84)</f>
        <v>1.0945416313581919</v>
      </c>
      <c r="G84" s="73">
        <f>IF(RES_hhdet_in_tes!G84=0,"",RES_hhdet_in_tes!G84/RES_hhdet_in_fec!G84)</f>
        <v>1.0599510699094152</v>
      </c>
      <c r="H84" s="73">
        <f>IF(RES_hhdet_in_tes!H84=0,"",RES_hhdet_in_tes!H84/RES_hhdet_in_fec!H84)</f>
        <v>1.055700648635532</v>
      </c>
      <c r="I84" s="73">
        <f>IF(RES_hhdet_in_tes!I84=0,"",RES_hhdet_in_tes!I84/RES_hhdet_in_fec!I84)</f>
        <v>1.0541191903864831</v>
      </c>
      <c r="J84" s="73">
        <f>IF(RES_hhdet_in_tes!J84=0,"",RES_hhdet_in_tes!J84/RES_hhdet_in_fec!J84)</f>
        <v>1.0546887583287463</v>
      </c>
      <c r="K84" s="73">
        <f>IF(RES_hhdet_in_tes!K84=0,"",RES_hhdet_in_tes!K84/RES_hhdet_in_fec!K84)</f>
        <v>1.0447876062379629</v>
      </c>
      <c r="L84" s="73">
        <f>IF(RES_hhdet_in_tes!L84=0,"",RES_hhdet_in_tes!L84/RES_hhdet_in_fec!L84)</f>
        <v>1.0482211391234184</v>
      </c>
      <c r="M84" s="73">
        <f>IF(RES_hhdet_in_tes!M84=0,"",RES_hhdet_in_tes!M84/RES_hhdet_in_fec!M84)</f>
        <v>1.0326463025683168</v>
      </c>
      <c r="N84" s="73">
        <f>IF(RES_hhdet_in_tes!N84=0,"",RES_hhdet_in_tes!N84/RES_hhdet_in_fec!N84)</f>
        <v>1.0396972420705635</v>
      </c>
      <c r="O84" s="73">
        <f>IF(RES_hhdet_in_tes!O84=0,"",RES_hhdet_in_tes!O84/RES_hhdet_in_fec!O84)</f>
        <v>1.0330493029750065</v>
      </c>
      <c r="P84" s="73">
        <f>IF(RES_hhdet_in_tes!P84=0,"",RES_hhdet_in_tes!P84/RES_hhdet_in_fec!P84)</f>
        <v>1.0263633362164823</v>
      </c>
      <c r="Q84" s="73">
        <f>IF(RES_hhdet_in_tes!Q84=0,"",RES_hhdet_in_tes!Q84/RES_hhdet_in_fec!Q84)</f>
        <v>1.0227056570182096</v>
      </c>
    </row>
    <row r="85" spans="1:17" ht="12.9" customHeight="1" x14ac:dyDescent="0.3">
      <c r="A85" s="158" t="s">
        <v>112</v>
      </c>
      <c r="B85" s="169"/>
      <c r="C85" s="169">
        <f>IF(RES_hhdet_in_tes!C85=0,"",RES_hhdet_in_tes!C85/RES_hhdet_in_fec!C85)</f>
        <v>1.8546100996649209</v>
      </c>
      <c r="D85" s="169">
        <f>IF(RES_hhdet_in_tes!D85=0,"",RES_hhdet_in_tes!D85/RES_hhdet_in_fec!D85)</f>
        <v>1.8568500351988908</v>
      </c>
      <c r="E85" s="169">
        <f>IF(RES_hhdet_in_tes!E85=0,"",RES_hhdet_in_tes!E85/RES_hhdet_in_fec!E85)</f>
        <v>1.9039592219185162</v>
      </c>
      <c r="F85" s="169">
        <f>IF(RES_hhdet_in_tes!F85=0,"",RES_hhdet_in_tes!F85/RES_hhdet_in_fec!F85)</f>
        <v>1.9538942816822134</v>
      </c>
      <c r="G85" s="169">
        <f>IF(RES_hhdet_in_tes!G85=0,"",RES_hhdet_in_tes!G85/RES_hhdet_in_fec!G85)</f>
        <v>2.0712132830767382</v>
      </c>
      <c r="H85" s="169">
        <f>IF(RES_hhdet_in_tes!H85=0,"",RES_hhdet_in_tes!H85/RES_hhdet_in_fec!H85)</f>
        <v>2.135050602249835</v>
      </c>
      <c r="I85" s="169">
        <f>IF(RES_hhdet_in_tes!I85=0,"",RES_hhdet_in_tes!I85/RES_hhdet_in_fec!I85)</f>
        <v>2.2457222602714997</v>
      </c>
      <c r="J85" s="169">
        <f>IF(RES_hhdet_in_tes!J85=0,"",RES_hhdet_in_tes!J85/RES_hhdet_in_fec!J85)</f>
        <v>2.3990390037432094</v>
      </c>
      <c r="K85" s="169">
        <f>IF(RES_hhdet_in_tes!K85=0,"",RES_hhdet_in_tes!K85/RES_hhdet_in_fec!K85)</f>
        <v>2.5588967654267099</v>
      </c>
      <c r="L85" s="169">
        <f>IF(RES_hhdet_in_tes!L85=0,"",RES_hhdet_in_tes!L85/RES_hhdet_in_fec!L85)</f>
        <v>2.7652300219126045</v>
      </c>
      <c r="M85" s="169">
        <f>IF(RES_hhdet_in_tes!M85=0,"",RES_hhdet_in_tes!M85/RES_hhdet_in_fec!M85)</f>
        <v>2.9844340068161936</v>
      </c>
      <c r="N85" s="169">
        <f>IF(RES_hhdet_in_tes!N85=0,"",RES_hhdet_in_tes!N85/RES_hhdet_in_fec!N85)</f>
        <v>3.1753960578777951</v>
      </c>
      <c r="O85" s="169">
        <f>IF(RES_hhdet_in_tes!O85=0,"",RES_hhdet_in_tes!O85/RES_hhdet_in_fec!O85)</f>
        <v>3.3780949733927468</v>
      </c>
      <c r="P85" s="169">
        <f>IF(RES_hhdet_in_tes!P85=0,"",RES_hhdet_in_tes!P85/RES_hhdet_in_fec!P85)</f>
        <v>3.7267053859339661</v>
      </c>
      <c r="Q85" s="169">
        <f>IF(RES_hhdet_in_tes!Q85=0,"",RES_hhdet_in_tes!Q85/RES_hhdet_in_fec!Q85)</f>
        <v>3.7873475399030059</v>
      </c>
    </row>
    <row r="86" spans="1:17" ht="12" customHeight="1" x14ac:dyDescent="0.3">
      <c r="A86" s="23" t="s">
        <v>60</v>
      </c>
      <c r="B86" s="73"/>
      <c r="C86" s="73">
        <f>IF(RES_hhdet_in_tes!C86=0,"",RES_hhdet_in_tes!C86/RES_hhdet_in_fec!C86)</f>
        <v>1.8546100996649209</v>
      </c>
      <c r="D86" s="73">
        <f>IF(RES_hhdet_in_tes!D86=0,"",RES_hhdet_in_tes!D86/RES_hhdet_in_fec!D86)</f>
        <v>1.8568500351988908</v>
      </c>
      <c r="E86" s="73">
        <f>IF(RES_hhdet_in_tes!E86=0,"",RES_hhdet_in_tes!E86/RES_hhdet_in_fec!E86)</f>
        <v>1.9039592219185162</v>
      </c>
      <c r="F86" s="73">
        <f>IF(RES_hhdet_in_tes!F86=0,"",RES_hhdet_in_tes!F86/RES_hhdet_in_fec!F86)</f>
        <v>1.9538942816822134</v>
      </c>
      <c r="G86" s="73">
        <f>IF(RES_hhdet_in_tes!G86=0,"",RES_hhdet_in_tes!G86/RES_hhdet_in_fec!G86)</f>
        <v>2.0712132830767382</v>
      </c>
      <c r="H86" s="73">
        <f>IF(RES_hhdet_in_tes!H86=0,"",RES_hhdet_in_tes!H86/RES_hhdet_in_fec!H86)</f>
        <v>2.135050602249835</v>
      </c>
      <c r="I86" s="73">
        <f>IF(RES_hhdet_in_tes!I86=0,"",RES_hhdet_in_tes!I86/RES_hhdet_in_fec!I86)</f>
        <v>2.2457222602714997</v>
      </c>
      <c r="J86" s="73">
        <f>IF(RES_hhdet_in_tes!J86=0,"",RES_hhdet_in_tes!J86/RES_hhdet_in_fec!J86)</f>
        <v>2.3990390037432094</v>
      </c>
      <c r="K86" s="73">
        <f>IF(RES_hhdet_in_tes!K86=0,"",RES_hhdet_in_tes!K86/RES_hhdet_in_fec!K86)</f>
        <v>2.5588967654267099</v>
      </c>
      <c r="L86" s="73">
        <f>IF(RES_hhdet_in_tes!L86=0,"",RES_hhdet_in_tes!L86/RES_hhdet_in_fec!L86)</f>
        <v>2.7652300219126045</v>
      </c>
      <c r="M86" s="73">
        <f>IF(RES_hhdet_in_tes!M86=0,"",RES_hhdet_in_tes!M86/RES_hhdet_in_fec!M86)</f>
        <v>2.9844340068161936</v>
      </c>
      <c r="N86" s="73">
        <f>IF(RES_hhdet_in_tes!N86=0,"",RES_hhdet_in_tes!N86/RES_hhdet_in_fec!N86)</f>
        <v>3.1753960578777951</v>
      </c>
      <c r="O86" s="73">
        <f>IF(RES_hhdet_in_tes!O86=0,"",RES_hhdet_in_tes!O86/RES_hhdet_in_fec!O86)</f>
        <v>3.3780949733927468</v>
      </c>
      <c r="P86" s="73">
        <f>IF(RES_hhdet_in_tes!P86=0,"",RES_hhdet_in_tes!P86/RES_hhdet_in_fec!P86)</f>
        <v>3.7267053859339661</v>
      </c>
      <c r="Q86" s="73">
        <f>IF(RES_hhdet_in_tes!Q86=0,"",RES_hhdet_in_tes!Q86/RES_hhdet_in_fec!Q86)</f>
        <v>3.7873475399030059</v>
      </c>
    </row>
    <row r="87" spans="1:17" ht="12" customHeight="1" x14ac:dyDescent="0.3">
      <c r="A87" s="158" t="s">
        <v>63</v>
      </c>
      <c r="B87" s="169"/>
      <c r="C87" s="169">
        <f>IF(RES_hhdet_in_tes!C87=0,"",RES_hhdet_in_tes!C87/RES_hhdet_in_fec!C87)</f>
        <v>0.58648001255273763</v>
      </c>
      <c r="D87" s="169">
        <f>IF(RES_hhdet_in_tes!D87=0,"",RES_hhdet_in_tes!D87/RES_hhdet_in_fec!D87)</f>
        <v>0.61736023865174727</v>
      </c>
      <c r="E87" s="169">
        <f>IF(RES_hhdet_in_tes!E87=0,"",RES_hhdet_in_tes!E87/RES_hhdet_in_fec!E87)</f>
        <v>0.59346262236655367</v>
      </c>
      <c r="F87" s="169">
        <f>IF(RES_hhdet_in_tes!F87=0,"",RES_hhdet_in_tes!F87/RES_hhdet_in_fec!F87)</f>
        <v>0.60503052866515916</v>
      </c>
      <c r="G87" s="169">
        <f>IF(RES_hhdet_in_tes!G87=0,"",RES_hhdet_in_tes!G87/RES_hhdet_in_fec!G87)</f>
        <v>0.61444773047837442</v>
      </c>
      <c r="H87" s="169">
        <f>IF(RES_hhdet_in_tes!H87=0,"",RES_hhdet_in_tes!H87/RES_hhdet_in_fec!H87)</f>
        <v>0.62252052249897849</v>
      </c>
      <c r="I87" s="169">
        <f>IF(RES_hhdet_in_tes!I87=0,"",RES_hhdet_in_tes!I87/RES_hhdet_in_fec!I87)</f>
        <v>0.60963533627682298</v>
      </c>
      <c r="J87" s="169">
        <f>IF(RES_hhdet_in_tes!J87=0,"",RES_hhdet_in_tes!J87/RES_hhdet_in_fec!J87)</f>
        <v>0.61898629226703406</v>
      </c>
      <c r="K87" s="169">
        <f>IF(RES_hhdet_in_tes!K87=0,"",RES_hhdet_in_tes!K87/RES_hhdet_in_fec!K87)</f>
        <v>0.6314537807254913</v>
      </c>
      <c r="L87" s="169">
        <f>IF(RES_hhdet_in_tes!L87=0,"",RES_hhdet_in_tes!L87/RES_hhdet_in_fec!L87)</f>
        <v>0.63128259708970036</v>
      </c>
      <c r="M87" s="169">
        <f>IF(RES_hhdet_in_tes!M87=0,"",RES_hhdet_in_tes!M87/RES_hhdet_in_fec!M87)</f>
        <v>0.63169559871735137</v>
      </c>
      <c r="N87" s="169">
        <f>IF(RES_hhdet_in_tes!N87=0,"",RES_hhdet_in_tes!N87/RES_hhdet_in_fec!N87)</f>
        <v>0.65828060907813613</v>
      </c>
      <c r="O87" s="169">
        <f>IF(RES_hhdet_in_tes!O87=0,"",RES_hhdet_in_tes!O87/RES_hhdet_in_fec!O87)</f>
        <v>0.6641791040463958</v>
      </c>
      <c r="P87" s="169">
        <f>IF(RES_hhdet_in_tes!P87=0,"",RES_hhdet_in_tes!P87/RES_hhdet_in_fec!P87)</f>
        <v>0.63185598228672646</v>
      </c>
      <c r="Q87" s="169">
        <f>IF(RES_hhdet_in_tes!Q87=0,"",RES_hhdet_in_tes!Q87/RES_hhdet_in_fec!Q87)</f>
        <v>0.68803333646186515</v>
      </c>
    </row>
    <row r="88" spans="1:17" ht="12" customHeight="1" x14ac:dyDescent="0.3">
      <c r="A88" s="167" t="s">
        <v>156</v>
      </c>
      <c r="B88" s="174"/>
      <c r="C88" s="174">
        <f>IF(RES_hhdet_in_tes!C88=0,"",RES_hhdet_in_tes!C88/RES_hhdet_in_fec!C88)</f>
        <v>0.49614247278583701</v>
      </c>
      <c r="D88" s="174">
        <f>IF(RES_hhdet_in_tes!D88=0,"",RES_hhdet_in_tes!D88/RES_hhdet_in_fec!D88)</f>
        <v>0.49159921075046897</v>
      </c>
      <c r="E88" s="174">
        <f>IF(RES_hhdet_in_tes!E88=0,"",RES_hhdet_in_tes!E88/RES_hhdet_in_fec!E88)</f>
        <v>0.48915358988742824</v>
      </c>
      <c r="F88" s="174">
        <f>IF(RES_hhdet_in_tes!F88=0,"",RES_hhdet_in_tes!F88/RES_hhdet_in_fec!F88)</f>
        <v>0.48884155921524008</v>
      </c>
      <c r="G88" s="174">
        <f>IF(RES_hhdet_in_tes!G88=0,"",RES_hhdet_in_tes!G88/RES_hhdet_in_fec!G88)</f>
        <v>0.49351846896142793</v>
      </c>
      <c r="H88" s="174">
        <f>IF(RES_hhdet_in_tes!H88=0,"",RES_hhdet_in_tes!H88/RES_hhdet_in_fec!H88)</f>
        <v>0.49653170345312647</v>
      </c>
      <c r="I88" s="174">
        <f>IF(RES_hhdet_in_tes!I88=0,"",RES_hhdet_in_tes!I88/RES_hhdet_in_fec!I88)</f>
        <v>0.49745454409922529</v>
      </c>
      <c r="J88" s="174">
        <f>IF(RES_hhdet_in_tes!J88=0,"",RES_hhdet_in_tes!J88/RES_hhdet_in_fec!J88)</f>
        <v>0.49619573690945462</v>
      </c>
      <c r="K88" s="174">
        <f>IF(RES_hhdet_in_tes!K88=0,"",RES_hhdet_in_tes!K88/RES_hhdet_in_fec!K88)</f>
        <v>0.49687302704617364</v>
      </c>
      <c r="L88" s="174">
        <f>IF(RES_hhdet_in_tes!L88=0,"",RES_hhdet_in_tes!L88/RES_hhdet_in_fec!L88)</f>
        <v>0.51399221710112275</v>
      </c>
      <c r="M88" s="174">
        <f>IF(RES_hhdet_in_tes!M88=0,"",RES_hhdet_in_tes!M88/RES_hhdet_in_fec!M88)</f>
        <v>0.50193763248776946</v>
      </c>
      <c r="N88" s="174">
        <f>IF(RES_hhdet_in_tes!N88=0,"",RES_hhdet_in_tes!N88/RES_hhdet_in_fec!N88)</f>
        <v>0.50423479434684737</v>
      </c>
      <c r="O88" s="174">
        <f>IF(RES_hhdet_in_tes!O88=0,"",RES_hhdet_in_tes!O88/RES_hhdet_in_fec!O88)</f>
        <v>0.50895824007562351</v>
      </c>
      <c r="P88" s="174">
        <f>IF(RES_hhdet_in_tes!P88=0,"",RES_hhdet_in_tes!P88/RES_hhdet_in_fec!P88)</f>
        <v>0.50448073296295748</v>
      </c>
      <c r="Q88" s="174">
        <f>IF(RES_hhdet_in_tes!Q88=0,"",RES_hhdet_in_tes!Q88/RES_hhdet_in_fec!Q88)</f>
        <v>0.52855456122493183</v>
      </c>
    </row>
    <row r="89" spans="1:17" ht="12" customHeight="1" x14ac:dyDescent="0.3">
      <c r="A89" s="167" t="s">
        <v>155</v>
      </c>
      <c r="B89" s="174"/>
      <c r="C89" s="174">
        <f>IF(RES_hhdet_in_tes!C89=0,"",RES_hhdet_in_tes!C89/RES_hhdet_in_fec!C89)</f>
        <v>0.62001251605890007</v>
      </c>
      <c r="D89" s="174">
        <f>IF(RES_hhdet_in_tes!D89=0,"",RES_hhdet_in_tes!D89/RES_hhdet_in_fec!D89)</f>
        <v>0.62393835800454689</v>
      </c>
      <c r="E89" s="174">
        <f>IF(RES_hhdet_in_tes!E89=0,"",RES_hhdet_in_tes!E89/RES_hhdet_in_fec!E89)</f>
        <v>0.61685112114538454</v>
      </c>
      <c r="F89" s="174">
        <f>IF(RES_hhdet_in_tes!F89=0,"",RES_hhdet_in_tes!F89/RES_hhdet_in_fec!F89)</f>
        <v>0.63482412633653751</v>
      </c>
      <c r="G89" s="174">
        <f>IF(RES_hhdet_in_tes!G89=0,"",RES_hhdet_in_tes!G89/RES_hhdet_in_fec!G89)</f>
        <v>0.63147472376165514</v>
      </c>
      <c r="H89" s="174">
        <f>IF(RES_hhdet_in_tes!H89=0,"",RES_hhdet_in_tes!H89/RES_hhdet_in_fec!H89)</f>
        <v>0.63995484094094379</v>
      </c>
      <c r="I89" s="174">
        <f>IF(RES_hhdet_in_tes!I89=0,"",RES_hhdet_in_tes!I89/RES_hhdet_in_fec!I89)</f>
        <v>0.65091700160217059</v>
      </c>
      <c r="J89" s="174">
        <f>IF(RES_hhdet_in_tes!J89=0,"",RES_hhdet_in_tes!J89/RES_hhdet_in_fec!J89)</f>
        <v>0.66122061186478687</v>
      </c>
      <c r="K89" s="174">
        <f>IF(RES_hhdet_in_tes!K89=0,"",RES_hhdet_in_tes!K89/RES_hhdet_in_fec!K89)</f>
        <v>0.64691256105176209</v>
      </c>
      <c r="L89" s="174">
        <f>IF(RES_hhdet_in_tes!L89=0,"",RES_hhdet_in_tes!L89/RES_hhdet_in_fec!L89)</f>
        <v>0.6394382852652315</v>
      </c>
      <c r="M89" s="174">
        <f>IF(RES_hhdet_in_tes!M89=0,"",RES_hhdet_in_tes!M89/RES_hhdet_in_fec!M89)</f>
        <v>0.65171265861470995</v>
      </c>
      <c r="N89" s="174">
        <f>IF(RES_hhdet_in_tes!N89=0,"",RES_hhdet_in_tes!N89/RES_hhdet_in_fec!N89)</f>
        <v>0.67146020808528428</v>
      </c>
      <c r="O89" s="174">
        <f>IF(RES_hhdet_in_tes!O89=0,"",RES_hhdet_in_tes!O89/RES_hhdet_in_fec!O89)</f>
        <v>0.66697194040199037</v>
      </c>
      <c r="P89" s="174">
        <f>IF(RES_hhdet_in_tes!P89=0,"",RES_hhdet_in_tes!P89/RES_hhdet_in_fec!P89)</f>
        <v>0.65931535447190048</v>
      </c>
      <c r="Q89" s="174">
        <f>IF(RES_hhdet_in_tes!Q89=0,"",RES_hhdet_in_tes!Q89/RES_hhdet_in_fec!Q89)</f>
        <v>0.6440409641067868</v>
      </c>
    </row>
    <row r="90" spans="1:17" ht="12" customHeight="1" x14ac:dyDescent="0.3">
      <c r="A90" s="166" t="s">
        <v>55</v>
      </c>
      <c r="B90" s="173"/>
      <c r="C90" s="173">
        <f>IF(RES_hhdet_in_tes!C90=0,"",RES_hhdet_in_tes!C90/RES_hhdet_in_fec!C90)</f>
        <v>0.50640710990661297</v>
      </c>
      <c r="D90" s="173">
        <f>IF(RES_hhdet_in_tes!D90=0,"",RES_hhdet_in_tes!D90/RES_hhdet_in_fec!D90)</f>
        <v>0.51172023626875385</v>
      </c>
      <c r="E90" s="173">
        <f>IF(RES_hhdet_in_tes!E90=0,"",RES_hhdet_in_tes!E90/RES_hhdet_in_fec!E90)</f>
        <v>0.5210099007239799</v>
      </c>
      <c r="F90" s="173">
        <f>IF(RES_hhdet_in_tes!F90=0,"",RES_hhdet_in_tes!F90/RES_hhdet_in_fec!F90)</f>
        <v>0.51006548892470616</v>
      </c>
      <c r="G90" s="173">
        <f>IF(RES_hhdet_in_tes!G90=0,"",RES_hhdet_in_tes!G90/RES_hhdet_in_fec!G90)</f>
        <v>0.51867851655112718</v>
      </c>
      <c r="H90" s="173">
        <f>IF(RES_hhdet_in_tes!H90=0,"",RES_hhdet_in_tes!H90/RES_hhdet_in_fec!H90)</f>
        <v>0.52374837351289527</v>
      </c>
      <c r="I90" s="173">
        <f>IF(RES_hhdet_in_tes!I90=0,"",RES_hhdet_in_tes!I90/RES_hhdet_in_fec!I90)</f>
        <v>0.52214703745690638</v>
      </c>
      <c r="J90" s="173">
        <f>IF(RES_hhdet_in_tes!J90=0,"",RES_hhdet_in_tes!J90/RES_hhdet_in_fec!J90)</f>
        <v>0.5179503422228644</v>
      </c>
      <c r="K90" s="173">
        <f>IF(RES_hhdet_in_tes!K90=0,"",RES_hhdet_in_tes!K90/RES_hhdet_in_fec!K90)</f>
        <v>0.52693167581341649</v>
      </c>
      <c r="L90" s="173">
        <f>IF(RES_hhdet_in_tes!L90=0,"",RES_hhdet_in_tes!L90/RES_hhdet_in_fec!L90)</f>
        <v>0.52900332069179823</v>
      </c>
      <c r="M90" s="173">
        <f>IF(RES_hhdet_in_tes!M90=0,"",RES_hhdet_in_tes!M90/RES_hhdet_in_fec!M90)</f>
        <v>0.51759338418552958</v>
      </c>
      <c r="N90" s="173">
        <f>IF(RES_hhdet_in_tes!N90=0,"",RES_hhdet_in_tes!N90/RES_hhdet_in_fec!N90)</f>
        <v>0.50999701155748633</v>
      </c>
      <c r="O90" s="173">
        <f>IF(RES_hhdet_in_tes!O90=0,"",RES_hhdet_in_tes!O90/RES_hhdet_in_fec!O90)</f>
        <v>0.51435678214030955</v>
      </c>
      <c r="P90" s="173">
        <f>IF(RES_hhdet_in_tes!P90=0,"",RES_hhdet_in_tes!P90/RES_hhdet_in_fec!P90)</f>
        <v>0.5257010683022354</v>
      </c>
      <c r="Q90" s="173">
        <f>IF(RES_hhdet_in_tes!Q90=0,"",RES_hhdet_in_tes!Q90/RES_hhdet_in_fec!Q90)</f>
        <v>0.53575491518699836</v>
      </c>
    </row>
    <row r="91" spans="1:17" ht="12" customHeight="1" x14ac:dyDescent="0.3">
      <c r="A91" s="147" t="s">
        <v>59</v>
      </c>
      <c r="B91" s="172"/>
      <c r="C91" s="172">
        <f>IF(RES_hhdet_in_tes!C91=0,"",RES_hhdet_in_tes!C91/RES_hhdet_in_fec!C91)</f>
        <v>1.0396186650447512</v>
      </c>
      <c r="D91" s="172">
        <f>IF(RES_hhdet_in_tes!D91=0,"",RES_hhdet_in_tes!D91/RES_hhdet_in_fec!D91)</f>
        <v>1.031232361367393</v>
      </c>
      <c r="E91" s="172">
        <f>IF(RES_hhdet_in_tes!E91=0,"",RES_hhdet_in_tes!E91/RES_hhdet_in_fec!E91)</f>
        <v>1.0192664566920127</v>
      </c>
      <c r="F91" s="172">
        <f>IF(RES_hhdet_in_tes!F91=0,"",RES_hhdet_in_tes!F91/RES_hhdet_in_fec!F91)</f>
        <v>1.0369734628968685</v>
      </c>
      <c r="G91" s="172">
        <f>IF(RES_hhdet_in_tes!G91=0,"",RES_hhdet_in_tes!G91/RES_hhdet_in_fec!G91)</f>
        <v>1.0236148786191712</v>
      </c>
      <c r="H91" s="172">
        <f>IF(RES_hhdet_in_tes!H91=0,"",RES_hhdet_in_tes!H91/RES_hhdet_in_fec!H91)</f>
        <v>1.0178371612127617</v>
      </c>
      <c r="I91" s="172">
        <f>IF(RES_hhdet_in_tes!I91=0,"",RES_hhdet_in_tes!I91/RES_hhdet_in_fec!I91)</f>
        <v>1.0121697247333483</v>
      </c>
      <c r="J91" s="172">
        <f>IF(RES_hhdet_in_tes!J91=0,"",RES_hhdet_in_tes!J91/RES_hhdet_in_fec!J91)</f>
        <v>1.0122629011496775</v>
      </c>
      <c r="K91" s="172">
        <f>IF(RES_hhdet_in_tes!K91=0,"",RES_hhdet_in_tes!K91/RES_hhdet_in_fec!K91)</f>
        <v>1.0091928863147357</v>
      </c>
      <c r="L91" s="172">
        <f>IF(RES_hhdet_in_tes!L91=0,"",RES_hhdet_in_tes!L91/RES_hhdet_in_fec!L91)</f>
        <v>1.011849342908421</v>
      </c>
      <c r="M91" s="172">
        <f>IF(RES_hhdet_in_tes!M91=0,"",RES_hhdet_in_tes!M91/RES_hhdet_in_fec!M91)</f>
        <v>1.0103769489400845</v>
      </c>
      <c r="N91" s="172">
        <f>IF(RES_hhdet_in_tes!N91=0,"",RES_hhdet_in_tes!N91/RES_hhdet_in_fec!N91)</f>
        <v>1.0086605957064108</v>
      </c>
      <c r="O91" s="172">
        <f>IF(RES_hhdet_in_tes!O91=0,"",RES_hhdet_in_tes!O91/RES_hhdet_in_fec!O91)</f>
        <v>1.0090979534944304</v>
      </c>
      <c r="P91" s="172">
        <f>IF(RES_hhdet_in_tes!P91=0,"",RES_hhdet_in_tes!P91/RES_hhdet_in_fec!P91)</f>
        <v>1.0107700664517438</v>
      </c>
      <c r="Q91" s="172">
        <f>IF(RES_hhdet_in_tes!Q91=0,"",RES_hhdet_in_tes!Q91/RES_hhdet_in_fec!Q91)</f>
        <v>1.0123330328081563</v>
      </c>
    </row>
    <row r="92" spans="1:17" ht="12" customHeight="1" x14ac:dyDescent="0.3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>
        <f>IF(RES_hhdet_in_tes!F92=0,"",RES_hhdet_in_tes!F92/RES_hhdet_in_fec!F92)</f>
        <v>0.5201336170573827</v>
      </c>
      <c r="G92" s="171">
        <f>IF(RES_hhdet_in_tes!G92=0,"",RES_hhdet_in_tes!G92/RES_hhdet_in_fec!G92)</f>
        <v>0.52733097347007385</v>
      </c>
      <c r="H92" s="171">
        <f>IF(RES_hhdet_in_tes!H92=0,"",RES_hhdet_in_tes!H92/RES_hhdet_in_fec!H92)</f>
        <v>0.58258962189732555</v>
      </c>
      <c r="I92" s="171">
        <f>IF(RES_hhdet_in_tes!I92=0,"",RES_hhdet_in_tes!I92/RES_hhdet_in_fec!I92)</f>
        <v>0.57249682955127856</v>
      </c>
      <c r="J92" s="171">
        <f>IF(RES_hhdet_in_tes!J92=0,"",RES_hhdet_in_tes!J92/RES_hhdet_in_fec!J92)</f>
        <v>0.55310355228783081</v>
      </c>
      <c r="K92" s="171">
        <f>IF(RES_hhdet_in_tes!K92=0,"",RES_hhdet_in_tes!K92/RES_hhdet_in_fec!K92)</f>
        <v>0.55282227261582273</v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>
        <f>IF(RES_hhdet_in_tes!P92=0,"",RES_hhdet_in_tes!P92/RES_hhdet_in_fec!P92)</f>
        <v>0.57846947223335088</v>
      </c>
      <c r="Q92" s="171">
        <f>IF(RES_hhdet_in_tes!Q92=0,"",RES_hhdet_in_tes!Q92/RES_hhdet_in_fec!Q92)</f>
        <v>0.55102186780875384</v>
      </c>
    </row>
    <row r="93" spans="1:17" ht="12" customHeight="1" x14ac:dyDescent="0.3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>
        <f>IF(RES_hhdet_in_tes!H93=0,"",RES_hhdet_in_tes!H93/RES_hhdet_in_fec!H93)</f>
        <v>0.66685771746007827</v>
      </c>
      <c r="I93" s="170">
        <f>IF(RES_hhdet_in_tes!I93=0,"",RES_hhdet_in_tes!I93/RES_hhdet_in_fec!I93)</f>
        <v>0.66909214497686853</v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>
        <f>IF(RES_hhdet_in_tes!N93=0,"",RES_hhdet_in_tes!N93/RES_hhdet_in_fec!N93)</f>
        <v>0.68139829576590571</v>
      </c>
      <c r="O93" s="170">
        <f>IF(RES_hhdet_in_tes!O93=0,"",RES_hhdet_in_tes!O93/RES_hhdet_in_fec!O93)</f>
        <v>0.68443690947729963</v>
      </c>
      <c r="P93" s="170">
        <f>IF(RES_hhdet_in_tes!P93=0,"",RES_hhdet_in_tes!P93/RES_hhdet_in_fec!P93)</f>
        <v>0.6819864990043597</v>
      </c>
      <c r="Q93" s="170">
        <f>IF(RES_hhdet_in_tes!Q93=0,"",RES_hhdet_in_tes!Q93/RES_hhdet_in_fec!Q93)</f>
        <v>0.6721647960749092</v>
      </c>
    </row>
    <row r="94" spans="1:17" ht="12" customHeight="1" x14ac:dyDescent="0.3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>
        <f>IF(RES_hhdet_in_tes!H94=0,"",RES_hhdet_in_tes!H94/RES_hhdet_in_fec!H94)</f>
        <v>0.57305238767637168</v>
      </c>
      <c r="I94" s="73">
        <f>IF(RES_hhdet_in_tes!I94=0,"",RES_hhdet_in_tes!I94/RES_hhdet_in_fec!I94)</f>
        <v>0.57505773346908673</v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>
        <f>IF(RES_hhdet_in_tes!N94=0,"",RES_hhdet_in_tes!N94/RES_hhdet_in_fec!N94)</f>
        <v>0.58631602311019637</v>
      </c>
      <c r="O94" s="73">
        <f>IF(RES_hhdet_in_tes!O94=0,"",RES_hhdet_in_tes!O94/RES_hhdet_in_fec!O94)</f>
        <v>0.59006140818520825</v>
      </c>
      <c r="P94" s="73">
        <f>IF(RES_hhdet_in_tes!P94=0,"",RES_hhdet_in_tes!P94/RES_hhdet_in_fec!P94)</f>
        <v>0.58432136767112064</v>
      </c>
      <c r="Q94" s="73">
        <f>IF(RES_hhdet_in_tes!Q94=0,"",RES_hhdet_in_tes!Q94/RES_hhdet_in_fec!Q94)</f>
        <v>0.55436220734568831</v>
      </c>
    </row>
    <row r="95" spans="1:17" ht="12" customHeight="1" x14ac:dyDescent="0.3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>
        <f>IF(RES_hhdet_in_tes!H95=0,"",RES_hhdet_in_tes!H95/RES_hhdet_in_fec!H95)</f>
        <v>1.0105651170389445</v>
      </c>
      <c r="I95" s="73">
        <f>IF(RES_hhdet_in_tes!I95=0,"",RES_hhdet_in_tes!I95/RES_hhdet_in_fec!I95)</f>
        <v>1.0111666955736236</v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>
        <f>IF(RES_hhdet_in_tes!N95=0,"",RES_hhdet_in_tes!N95/RES_hhdet_in_fec!N95)</f>
        <v>1.0172847373065779</v>
      </c>
      <c r="O95" s="73">
        <f>IF(RES_hhdet_in_tes!O95=0,"",RES_hhdet_in_tes!O95/RES_hhdet_in_fec!O95)</f>
        <v>1.0152735451728609</v>
      </c>
      <c r="P95" s="73">
        <f>IF(RES_hhdet_in_tes!P95=0,"",RES_hhdet_in_tes!P95/RES_hhdet_in_fec!P95)</f>
        <v>1.01176845771485</v>
      </c>
      <c r="Q95" s="73">
        <f>IF(RES_hhdet_in_tes!Q95=0,"",RES_hhdet_in_tes!Q95/RES_hhdet_in_fec!Q95)</f>
        <v>1.0144033220733115</v>
      </c>
    </row>
    <row r="96" spans="1:17" ht="12" customHeight="1" x14ac:dyDescent="0.3">
      <c r="A96" s="163" t="s">
        <v>142</v>
      </c>
      <c r="B96" s="171"/>
      <c r="C96" s="171">
        <f>IF(RES_hhdet_in_tes!C96=0,"",RES_hhdet_in_tes!C96/RES_hhdet_in_fec!C96)</f>
        <v>0.71109777907417138</v>
      </c>
      <c r="D96" s="171">
        <f>IF(RES_hhdet_in_tes!D96=0,"",RES_hhdet_in_tes!D96/RES_hhdet_in_fec!D96)</f>
        <v>0.70851864995000313</v>
      </c>
      <c r="E96" s="171">
        <f>IF(RES_hhdet_in_tes!E96=0,"",RES_hhdet_in_tes!E96/RES_hhdet_in_fec!E96)</f>
        <v>0.71893258830738871</v>
      </c>
      <c r="F96" s="171">
        <f>IF(RES_hhdet_in_tes!F96=0,"",RES_hhdet_in_tes!F96/RES_hhdet_in_fec!F96)</f>
        <v>0.72799082231897938</v>
      </c>
      <c r="G96" s="171">
        <f>IF(RES_hhdet_in_tes!G96=0,"",RES_hhdet_in_tes!G96/RES_hhdet_in_fec!G96)</f>
        <v>0.72192330094904422</v>
      </c>
      <c r="H96" s="171">
        <f>IF(RES_hhdet_in_tes!H96=0,"",RES_hhdet_in_tes!H96/RES_hhdet_in_fec!H96)</f>
        <v>0.72307213068213527</v>
      </c>
      <c r="I96" s="171">
        <f>IF(RES_hhdet_in_tes!I96=0,"",RES_hhdet_in_tes!I96/RES_hhdet_in_fec!I96)</f>
        <v>0.7418238833413483</v>
      </c>
      <c r="J96" s="171">
        <f>IF(RES_hhdet_in_tes!J96=0,"",RES_hhdet_in_tes!J96/RES_hhdet_in_fec!J96)</f>
        <v>0.74167786639866684</v>
      </c>
      <c r="K96" s="171">
        <f>IF(RES_hhdet_in_tes!K96=0,"",RES_hhdet_in_tes!K96/RES_hhdet_in_fec!K96)</f>
        <v>0.7354984112374684</v>
      </c>
      <c r="L96" s="171">
        <f>IF(RES_hhdet_in_tes!L96=0,"",RES_hhdet_in_tes!L96/RES_hhdet_in_fec!L96)</f>
        <v>0.75209008317076431</v>
      </c>
      <c r="M96" s="171">
        <f>IF(RES_hhdet_in_tes!M96=0,"",RES_hhdet_in_tes!M96/RES_hhdet_in_fec!M96)</f>
        <v>0.74101978529418044</v>
      </c>
      <c r="N96" s="171">
        <f>IF(RES_hhdet_in_tes!N96=0,"",RES_hhdet_in_tes!N96/RES_hhdet_in_fec!N96)</f>
        <v>0.74615841699037333</v>
      </c>
      <c r="O96" s="171">
        <f>IF(RES_hhdet_in_tes!O96=0,"",RES_hhdet_in_tes!O96/RES_hhdet_in_fec!O96)</f>
        <v>0.75687785931650042</v>
      </c>
      <c r="P96" s="171">
        <f>IF(RES_hhdet_in_tes!P96=0,"",RES_hhdet_in_tes!P96/RES_hhdet_in_fec!P96)</f>
        <v>0.75673062844567829</v>
      </c>
      <c r="Q96" s="171">
        <f>IF(RES_hhdet_in_tes!Q96=0,"",RES_hhdet_in_tes!Q96/RES_hhdet_in_fec!Q96)</f>
        <v>0.75456023794913663</v>
      </c>
    </row>
    <row r="97" spans="1:17" ht="12" customHeight="1" x14ac:dyDescent="0.3">
      <c r="A97" s="161" t="s">
        <v>141</v>
      </c>
      <c r="B97" s="170"/>
      <c r="C97" s="170">
        <f>IF(RES_hhdet_in_tes!C97=0,"",RES_hhdet_in_tes!C97/RES_hhdet_in_fec!C97)</f>
        <v>0.83416119578944115</v>
      </c>
      <c r="D97" s="170">
        <f>IF(RES_hhdet_in_tes!D97=0,"",RES_hhdet_in_tes!D97/RES_hhdet_in_fec!D97)</f>
        <v>0.8330610374550288</v>
      </c>
      <c r="E97" s="170">
        <f>IF(RES_hhdet_in_tes!E97=0,"",RES_hhdet_in_tes!E97/RES_hhdet_in_fec!E97)</f>
        <v>0.84088141490210255</v>
      </c>
      <c r="F97" s="170">
        <f>IF(RES_hhdet_in_tes!F97=0,"",RES_hhdet_in_tes!F97/RES_hhdet_in_fec!F97)</f>
        <v>0.83098125020715263</v>
      </c>
      <c r="G97" s="170">
        <f>IF(RES_hhdet_in_tes!G97=0,"",RES_hhdet_in_tes!G97/RES_hhdet_in_fec!G97)</f>
        <v>0.84447140296811662</v>
      </c>
      <c r="H97" s="170">
        <f>IF(RES_hhdet_in_tes!H97=0,"",RES_hhdet_in_tes!H97/RES_hhdet_in_fec!H97)</f>
        <v>0.84579052931848997</v>
      </c>
      <c r="I97" s="170">
        <f>IF(RES_hhdet_in_tes!I97=0,"",RES_hhdet_in_tes!I97/RES_hhdet_in_fec!I97)</f>
        <v>0.85652038775915718</v>
      </c>
      <c r="J97" s="170">
        <f>IF(RES_hhdet_in_tes!J97=0,"",RES_hhdet_in_tes!J97/RES_hhdet_in_fec!J97)</f>
        <v>0.83938622973031318</v>
      </c>
      <c r="K97" s="170">
        <f>IF(RES_hhdet_in_tes!K97=0,"",RES_hhdet_in_tes!K97/RES_hhdet_in_fec!K97)</f>
        <v>0.85642378451158696</v>
      </c>
      <c r="L97" s="170">
        <f>IF(RES_hhdet_in_tes!L97=0,"",RES_hhdet_in_tes!L97/RES_hhdet_in_fec!L97)</f>
        <v>0.83315795341598864</v>
      </c>
      <c r="M97" s="170">
        <f>IF(RES_hhdet_in_tes!M97=0,"",RES_hhdet_in_tes!M97/RES_hhdet_in_fec!M97)</f>
        <v>0.84140261535088157</v>
      </c>
      <c r="N97" s="170">
        <f>IF(RES_hhdet_in_tes!N97=0,"",RES_hhdet_in_tes!N97/RES_hhdet_in_fec!N97)</f>
        <v>0.85108749449584875</v>
      </c>
      <c r="O97" s="170">
        <f>IF(RES_hhdet_in_tes!O97=0,"",RES_hhdet_in_tes!O97/RES_hhdet_in_fec!O97)</f>
        <v>0.86262392447833336</v>
      </c>
      <c r="P97" s="170">
        <f>IF(RES_hhdet_in_tes!P97=0,"",RES_hhdet_in_tes!P97/RES_hhdet_in_fec!P97)</f>
        <v>0.8465046156027427</v>
      </c>
      <c r="Q97" s="170">
        <f>IF(RES_hhdet_in_tes!Q97=0,"",RES_hhdet_in_tes!Q97/RES_hhdet_in_fec!Q97)</f>
        <v>0.85809888768699594</v>
      </c>
    </row>
    <row r="98" spans="1:17" ht="12" customHeight="1" x14ac:dyDescent="0.3">
      <c r="A98" s="148" t="s">
        <v>60</v>
      </c>
      <c r="B98" s="73"/>
      <c r="C98" s="73">
        <f>IF(RES_hhdet_in_tes!C98=0,"",RES_hhdet_in_tes!C98/RES_hhdet_in_fec!C98)</f>
        <v>0.76745250094087458</v>
      </c>
      <c r="D98" s="73">
        <f>IF(RES_hhdet_in_tes!D98=0,"",RES_hhdet_in_tes!D98/RES_hhdet_in_fec!D98)</f>
        <v>0.7451599123634115</v>
      </c>
      <c r="E98" s="73">
        <f>IF(RES_hhdet_in_tes!E98=0,"",RES_hhdet_in_tes!E98/RES_hhdet_in_fec!E98)</f>
        <v>0.78338793148160257</v>
      </c>
      <c r="F98" s="73">
        <f>IF(RES_hhdet_in_tes!F98=0,"",RES_hhdet_in_tes!F98/RES_hhdet_in_fec!F98)</f>
        <v>0.73607612496778052</v>
      </c>
      <c r="G98" s="73">
        <f>IF(RES_hhdet_in_tes!G98=0,"",RES_hhdet_in_tes!G98/RES_hhdet_in_fec!G98)</f>
        <v>0.76858824729980879</v>
      </c>
      <c r="H98" s="73">
        <f>IF(RES_hhdet_in_tes!H98=0,"",RES_hhdet_in_tes!H98/RES_hhdet_in_fec!H98)</f>
        <v>0.76658723191636036</v>
      </c>
      <c r="I98" s="73">
        <f>IF(RES_hhdet_in_tes!I98=0,"",RES_hhdet_in_tes!I98/RES_hhdet_in_fec!I98)</f>
        <v>0.77344767779141355</v>
      </c>
      <c r="J98" s="73">
        <f>IF(RES_hhdet_in_tes!J98=0,"",RES_hhdet_in_tes!J98/RES_hhdet_in_fec!J98)</f>
        <v>0.73759422252497753</v>
      </c>
      <c r="K98" s="73">
        <f>IF(RES_hhdet_in_tes!K98=0,"",RES_hhdet_in_tes!K98/RES_hhdet_in_fec!K98)</f>
        <v>0.73955098189434676</v>
      </c>
      <c r="L98" s="73">
        <f>IF(RES_hhdet_in_tes!L98=0,"",RES_hhdet_in_tes!L98/RES_hhdet_in_fec!L98)</f>
        <v>0.74099200259892906</v>
      </c>
      <c r="M98" s="73">
        <f>IF(RES_hhdet_in_tes!M98=0,"",RES_hhdet_in_tes!M98/RES_hhdet_in_fec!M98)</f>
        <v>0.74205798380873045</v>
      </c>
      <c r="N98" s="73">
        <f>IF(RES_hhdet_in_tes!N98=0,"",RES_hhdet_in_tes!N98/RES_hhdet_in_fec!N98)</f>
        <v>0.76162886195784674</v>
      </c>
      <c r="O98" s="73">
        <f>IF(RES_hhdet_in_tes!O98=0,"",RES_hhdet_in_tes!O98/RES_hhdet_in_fec!O98)</f>
        <v>0.76266894747445035</v>
      </c>
      <c r="P98" s="73">
        <f>IF(RES_hhdet_in_tes!P98=0,"",RES_hhdet_in_tes!P98/RES_hhdet_in_fec!P98)</f>
        <v>0.75978784715404868</v>
      </c>
      <c r="Q98" s="73">
        <f>IF(RES_hhdet_in_tes!Q98=0,"",RES_hhdet_in_tes!Q98/RES_hhdet_in_fec!Q98)</f>
        <v>0.80105926173806241</v>
      </c>
    </row>
    <row r="99" spans="1:17" ht="12" customHeight="1" x14ac:dyDescent="0.3">
      <c r="A99" s="148" t="s">
        <v>59</v>
      </c>
      <c r="B99" s="73"/>
      <c r="C99" s="73">
        <f>IF(RES_hhdet_in_tes!C99=0,"",RES_hhdet_in_tes!C99/RES_hhdet_in_fec!C99)</f>
        <v>1.0166169088266332</v>
      </c>
      <c r="D99" s="73">
        <f>IF(RES_hhdet_in_tes!D99=0,"",RES_hhdet_in_tes!D99/RES_hhdet_in_fec!D99)</f>
        <v>1.0157774657841054</v>
      </c>
      <c r="E99" s="73">
        <f>IF(RES_hhdet_in_tes!E99=0,"",RES_hhdet_in_tes!E99/RES_hhdet_in_fec!E99)</f>
        <v>1.0112508848361077</v>
      </c>
      <c r="F99" s="73">
        <f>IF(RES_hhdet_in_tes!F99=0,"",RES_hhdet_in_tes!F99/RES_hhdet_in_fec!F99)</f>
        <v>1.0167023255696315</v>
      </c>
      <c r="G99" s="73">
        <f>IF(RES_hhdet_in_tes!G99=0,"",RES_hhdet_in_tes!G99/RES_hhdet_in_fec!G99)</f>
        <v>1.0078515526988423</v>
      </c>
      <c r="H99" s="73">
        <f>IF(RES_hhdet_in_tes!H99=0,"",RES_hhdet_in_tes!H99/RES_hhdet_in_fec!H99)</f>
        <v>1.0093315558448823</v>
      </c>
      <c r="I99" s="73">
        <f>IF(RES_hhdet_in_tes!I99=0,"",RES_hhdet_in_tes!I99/RES_hhdet_in_fec!I99)</f>
        <v>1.0082054839683465</v>
      </c>
      <c r="J99" s="73">
        <f>IF(RES_hhdet_in_tes!J99=0,"",RES_hhdet_in_tes!J99/RES_hhdet_in_fec!J99)</f>
        <v>1.0056373578532969</v>
      </c>
      <c r="K99" s="73">
        <f>IF(RES_hhdet_in_tes!K99=0,"",RES_hhdet_in_tes!K99/RES_hhdet_in_fec!K99)</f>
        <v>1.0070115121808934</v>
      </c>
      <c r="L99" s="73">
        <f>IF(RES_hhdet_in_tes!L99=0,"",RES_hhdet_in_tes!L99/RES_hhdet_in_fec!L99)</f>
        <v>1.0045166964092285</v>
      </c>
      <c r="M99" s="73">
        <f>IF(RES_hhdet_in_tes!M99=0,"",RES_hhdet_in_tes!M99/RES_hhdet_in_fec!M99)</f>
        <v>1.0028401095545496</v>
      </c>
      <c r="N99" s="73">
        <f>IF(RES_hhdet_in_tes!N99=0,"",RES_hhdet_in_tes!N99/RES_hhdet_in_fec!N99)</f>
        <v>1.0055255958277698</v>
      </c>
      <c r="O99" s="73">
        <f>IF(RES_hhdet_in_tes!O99=0,"",RES_hhdet_in_tes!O99/RES_hhdet_in_fec!O99)</f>
        <v>1.0051807859252582</v>
      </c>
      <c r="P99" s="73">
        <f>IF(RES_hhdet_in_tes!P99=0,"",RES_hhdet_in_tes!P99/RES_hhdet_in_fec!P99)</f>
        <v>1.0150961714016908</v>
      </c>
      <c r="Q99" s="73">
        <f>IF(RES_hhdet_in_tes!Q99=0,"",RES_hhdet_in_tes!Q99/RES_hhdet_in_fec!Q99)</f>
        <v>1.0079982642794427</v>
      </c>
    </row>
    <row r="100" spans="1:17" ht="12" customHeight="1" x14ac:dyDescent="0.3">
      <c r="A100" s="158" t="s">
        <v>62</v>
      </c>
      <c r="B100" s="169"/>
      <c r="C100" s="169">
        <f>IF(RES_hhdet_in_tes!C100=0,"",RES_hhdet_in_tes!C100/RES_hhdet_in_fec!C100)</f>
        <v>0.81386199568975781</v>
      </c>
      <c r="D100" s="169">
        <f>IF(RES_hhdet_in_tes!D100=0,"",RES_hhdet_in_tes!D100/RES_hhdet_in_fec!D100)</f>
        <v>0.80758345669169607</v>
      </c>
      <c r="E100" s="169">
        <f>IF(RES_hhdet_in_tes!E100=0,"",RES_hhdet_in_tes!E100/RES_hhdet_in_fec!E100)</f>
        <v>0.77111817255912518</v>
      </c>
      <c r="F100" s="169">
        <f>IF(RES_hhdet_in_tes!F100=0,"",RES_hhdet_in_tes!F100/RES_hhdet_in_fec!F100)</f>
        <v>0.75951466254972699</v>
      </c>
      <c r="G100" s="169">
        <f>IF(RES_hhdet_in_tes!G100=0,"",RES_hhdet_in_tes!G100/RES_hhdet_in_fec!G100)</f>
        <v>0.76589658698811791</v>
      </c>
      <c r="H100" s="169">
        <f>IF(RES_hhdet_in_tes!H100=0,"",RES_hhdet_in_tes!H100/RES_hhdet_in_fec!H100)</f>
        <v>0.81053764755028124</v>
      </c>
      <c r="I100" s="169">
        <f>IF(RES_hhdet_in_tes!I100=0,"",RES_hhdet_in_tes!I100/RES_hhdet_in_fec!I100)</f>
        <v>0.78333756395685439</v>
      </c>
      <c r="J100" s="169">
        <f>IF(RES_hhdet_in_tes!J100=0,"",RES_hhdet_in_tes!J100/RES_hhdet_in_fec!J100)</f>
        <v>0.78014377854420425</v>
      </c>
      <c r="K100" s="169">
        <f>IF(RES_hhdet_in_tes!K100=0,"",RES_hhdet_in_tes!K100/RES_hhdet_in_fec!K100)</f>
        <v>0.79611087167872185</v>
      </c>
      <c r="L100" s="169">
        <f>IF(RES_hhdet_in_tes!L100=0,"",RES_hhdet_in_tes!L100/RES_hhdet_in_fec!L100)</f>
        <v>0.84443131067085231</v>
      </c>
      <c r="M100" s="169">
        <f>IF(RES_hhdet_in_tes!M100=0,"",RES_hhdet_in_tes!M100/RES_hhdet_in_fec!M100)</f>
        <v>0.83438062050684503</v>
      </c>
      <c r="N100" s="169">
        <f>IF(RES_hhdet_in_tes!N100=0,"",RES_hhdet_in_tes!N100/RES_hhdet_in_fec!N100)</f>
        <v>0.82139153581324598</v>
      </c>
      <c r="O100" s="169">
        <f>IF(RES_hhdet_in_tes!O100=0,"",RES_hhdet_in_tes!O100/RES_hhdet_in_fec!O100)</f>
        <v>0.80516432970649643</v>
      </c>
      <c r="P100" s="169">
        <f>IF(RES_hhdet_in_tes!P100=0,"",RES_hhdet_in_tes!P100/RES_hhdet_in_fec!P100)</f>
        <v>0.81634987882313081</v>
      </c>
      <c r="Q100" s="169">
        <f>IF(RES_hhdet_in_tes!Q100=0,"",RES_hhdet_in_tes!Q100/RES_hhdet_in_fec!Q100)</f>
        <v>0.83011398415504711</v>
      </c>
    </row>
    <row r="101" spans="1:17" ht="12" customHeight="1" x14ac:dyDescent="0.3">
      <c r="A101" s="23" t="s">
        <v>55</v>
      </c>
      <c r="B101" s="73"/>
      <c r="C101" s="73">
        <f>IF(RES_hhdet_in_tes!C101=0,"",RES_hhdet_in_tes!C101/RES_hhdet_in_fec!C101)</f>
        <v>0.32713846231903504</v>
      </c>
      <c r="D101" s="73">
        <f>IF(RES_hhdet_in_tes!D101=0,"",RES_hhdet_in_tes!D101/RES_hhdet_in_fec!D101)</f>
        <v>0.32743084646914089</v>
      </c>
      <c r="E101" s="73">
        <f>IF(RES_hhdet_in_tes!E101=0,"",RES_hhdet_in_tes!E101/RES_hhdet_in_fec!E101)</f>
        <v>0.33165289672965731</v>
      </c>
      <c r="F101" s="73">
        <f>IF(RES_hhdet_in_tes!F101=0,"",RES_hhdet_in_tes!F101/RES_hhdet_in_fec!F101)</f>
        <v>0.33488142225505979</v>
      </c>
      <c r="G101" s="73">
        <f>IF(RES_hhdet_in_tes!G101=0,"",RES_hhdet_in_tes!G101/RES_hhdet_in_fec!G101)</f>
        <v>0.33585239395200422</v>
      </c>
      <c r="H101" s="73">
        <f>IF(RES_hhdet_in_tes!H101=0,"",RES_hhdet_in_tes!H101/RES_hhdet_in_fec!H101)</f>
        <v>0.34184737617466843</v>
      </c>
      <c r="I101" s="73">
        <f>IF(RES_hhdet_in_tes!I101=0,"",RES_hhdet_in_tes!I101/RES_hhdet_in_fec!I101)</f>
        <v>0.34013878655574176</v>
      </c>
      <c r="J101" s="73">
        <f>IF(RES_hhdet_in_tes!J101=0,"",RES_hhdet_in_tes!J101/RES_hhdet_in_fec!J101)</f>
        <v>0.34206042105815304</v>
      </c>
      <c r="K101" s="73">
        <f>IF(RES_hhdet_in_tes!K101=0,"",RES_hhdet_in_tes!K101/RES_hhdet_in_fec!K101)</f>
        <v>0.34181790913001092</v>
      </c>
      <c r="L101" s="73">
        <f>IF(RES_hhdet_in_tes!L101=0,"",RES_hhdet_in_tes!L101/RES_hhdet_in_fec!L101)</f>
        <v>0.34280663828184532</v>
      </c>
      <c r="M101" s="73">
        <f>IF(RES_hhdet_in_tes!M101=0,"",RES_hhdet_in_tes!M101/RES_hhdet_in_fec!M101)</f>
        <v>0.34148651434543642</v>
      </c>
      <c r="N101" s="73">
        <f>IF(RES_hhdet_in_tes!N101=0,"",RES_hhdet_in_tes!N101/RES_hhdet_in_fec!N101)</f>
        <v>0.34137140834443946</v>
      </c>
      <c r="O101" s="73">
        <f>IF(RES_hhdet_in_tes!O101=0,"",RES_hhdet_in_tes!O101/RES_hhdet_in_fec!O101)</f>
        <v>0.34120690770058365</v>
      </c>
      <c r="P101" s="73">
        <f>IF(RES_hhdet_in_tes!P101=0,"",RES_hhdet_in_tes!P101/RES_hhdet_in_fec!P101)</f>
        <v>0.34130533580367023</v>
      </c>
      <c r="Q101" s="73">
        <f>IF(RES_hhdet_in_tes!Q101=0,"",RES_hhdet_in_tes!Q101/RES_hhdet_in_fec!Q101)</f>
        <v>0.34696222591566384</v>
      </c>
    </row>
    <row r="102" spans="1:17" ht="12" customHeight="1" x14ac:dyDescent="0.3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3">
      <c r="A103" s="29" t="s">
        <v>140</v>
      </c>
      <c r="B103" s="65"/>
      <c r="C103" s="65">
        <f>IF(RES_hhdet_in_tes!C103=0,"",RES_hhdet_in_tes!C103/RES_hhdet_in_fec!C103)</f>
        <v>0.82246546833075285</v>
      </c>
      <c r="D103" s="65">
        <f>IF(RES_hhdet_in_tes!D103=0,"",RES_hhdet_in_tes!D103/RES_hhdet_in_fec!D103)</f>
        <v>0.8289368518040191</v>
      </c>
      <c r="E103" s="65">
        <f>IF(RES_hhdet_in_tes!E103=0,"",RES_hhdet_in_tes!E103/RES_hhdet_in_fec!E103)</f>
        <v>0.82998907329625793</v>
      </c>
      <c r="F103" s="65">
        <f>IF(RES_hhdet_in_tes!F103=0,"",RES_hhdet_in_tes!F103/RES_hhdet_in_fec!F103)</f>
        <v>0.83239100431133561</v>
      </c>
      <c r="G103" s="65">
        <f>IF(RES_hhdet_in_tes!G103=0,"",RES_hhdet_in_tes!G103/RES_hhdet_in_fec!G103)</f>
        <v>0.83721533334274445</v>
      </c>
      <c r="H103" s="65">
        <f>IF(RES_hhdet_in_tes!H103=0,"",RES_hhdet_in_tes!H103/RES_hhdet_in_fec!H103)</f>
        <v>0.83876026224496791</v>
      </c>
      <c r="I103" s="65">
        <f>IF(RES_hhdet_in_tes!I103=0,"",RES_hhdet_in_tes!I103/RES_hhdet_in_fec!I103)</f>
        <v>0.84573567886668166</v>
      </c>
      <c r="J103" s="65">
        <f>IF(RES_hhdet_in_tes!J103=0,"",RES_hhdet_in_tes!J103/RES_hhdet_in_fec!J103)</f>
        <v>0.84599131876841094</v>
      </c>
      <c r="K103" s="65">
        <f>IF(RES_hhdet_in_tes!K103=0,"",RES_hhdet_in_tes!K103/RES_hhdet_in_fec!K103)</f>
        <v>0.84912736139110156</v>
      </c>
      <c r="L103" s="65">
        <f>IF(RES_hhdet_in_tes!L103=0,"",RES_hhdet_in_tes!L103/RES_hhdet_in_fec!L103)</f>
        <v>0.85170843463353341</v>
      </c>
      <c r="M103" s="65">
        <f>IF(RES_hhdet_in_tes!M103=0,"",RES_hhdet_in_tes!M103/RES_hhdet_in_fec!M103)</f>
        <v>0.84552102145898533</v>
      </c>
      <c r="N103" s="65">
        <f>IF(RES_hhdet_in_tes!N103=0,"",RES_hhdet_in_tes!N103/RES_hhdet_in_fec!N103)</f>
        <v>0.84662626795541007</v>
      </c>
      <c r="O103" s="65">
        <f>IF(RES_hhdet_in_tes!O103=0,"",RES_hhdet_in_tes!O103/RES_hhdet_in_fec!O103)</f>
        <v>0.85012336952297096</v>
      </c>
      <c r="P103" s="65">
        <f>IF(RES_hhdet_in_tes!P103=0,"",RES_hhdet_in_tes!P103/RES_hhdet_in_fec!P103)</f>
        <v>0.85073965343127844</v>
      </c>
      <c r="Q103" s="65">
        <f>IF(RES_hhdet_in_tes!Q103=0,"",RES_hhdet_in_tes!Q103/RES_hhdet_in_fec!Q103)</f>
        <v>0.8539476261826795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75"/>
      <c r="C105" s="175">
        <f>IF(RES_hhdet_in_tes!C105=0,"",RES_hhdet_in_tes!C105/RES_hhdet_in_fec!C105)</f>
        <v>0.80655056286231752</v>
      </c>
      <c r="D105" s="175">
        <f>IF(RES_hhdet_in_tes!D105=0,"",RES_hhdet_in_tes!D105/RES_hhdet_in_fec!D105)</f>
        <v>0.79568567988895389</v>
      </c>
      <c r="E105" s="175">
        <f>IF(RES_hhdet_in_tes!E105=0,"",RES_hhdet_in_tes!E105/RES_hhdet_in_fec!E105)</f>
        <v>0.82487837328889491</v>
      </c>
      <c r="F105" s="175">
        <f>IF(RES_hhdet_in_tes!F105=0,"",RES_hhdet_in_tes!F105/RES_hhdet_in_fec!F105)</f>
        <v>0.83745532242060128</v>
      </c>
      <c r="G105" s="175">
        <f>IF(RES_hhdet_in_tes!G105=0,"",RES_hhdet_in_tes!G105/RES_hhdet_in_fec!G105)</f>
        <v>0.80385769598572598</v>
      </c>
      <c r="H105" s="175">
        <f>IF(RES_hhdet_in_tes!H105=0,"",RES_hhdet_in_tes!H105/RES_hhdet_in_fec!H105)</f>
        <v>0.81758695756966204</v>
      </c>
      <c r="I105" s="175">
        <f>IF(RES_hhdet_in_tes!I105=0,"",RES_hhdet_in_tes!I105/RES_hhdet_in_fec!I105)</f>
        <v>0.80961376704991483</v>
      </c>
      <c r="J105" s="175">
        <f>IF(RES_hhdet_in_tes!J105=0,"",RES_hhdet_in_tes!J105/RES_hhdet_in_fec!J105)</f>
        <v>0.83266957836292654</v>
      </c>
      <c r="K105" s="175">
        <f>IF(RES_hhdet_in_tes!K105=0,"",RES_hhdet_in_tes!K105/RES_hhdet_in_fec!K105)</f>
        <v>0.8274729589521902</v>
      </c>
      <c r="L105" s="175">
        <f>IF(RES_hhdet_in_tes!L105=0,"",RES_hhdet_in_tes!L105/RES_hhdet_in_fec!L105)</f>
        <v>0.85518457837260242</v>
      </c>
      <c r="M105" s="175">
        <f>IF(RES_hhdet_in_tes!M105=0,"",RES_hhdet_in_tes!M105/RES_hhdet_in_fec!M105)</f>
        <v>0.86347077757632962</v>
      </c>
      <c r="N105" s="175">
        <f>IF(RES_hhdet_in_tes!N105=0,"",RES_hhdet_in_tes!N105/RES_hhdet_in_fec!N105)</f>
        <v>0.86899293840615632</v>
      </c>
      <c r="O105" s="175">
        <f>IF(RES_hhdet_in_tes!O105=0,"",RES_hhdet_in_tes!O105/RES_hhdet_in_fec!O105)</f>
        <v>0.86457303696383925</v>
      </c>
      <c r="P105" s="175">
        <f>IF(RES_hhdet_in_tes!P105=0,"",RES_hhdet_in_tes!P105/RES_hhdet_in_fec!P105)</f>
        <v>0.86906000756913004</v>
      </c>
      <c r="Q105" s="175">
        <f>IF(RES_hhdet_in_tes!Q105=0,"",RES_hhdet_in_tes!Q105/RES_hhdet_in_fec!Q105)</f>
        <v>0.88279387409052368</v>
      </c>
    </row>
    <row r="106" spans="1:17" ht="12.9" customHeight="1" x14ac:dyDescent="0.3">
      <c r="A106" s="158" t="s">
        <v>65</v>
      </c>
      <c r="B106" s="169"/>
      <c r="C106" s="169">
        <f>IF(RES_hhdet_in_tes!C106=0,"",RES_hhdet_in_tes!C106/RES_hhdet_in_fec!C106)</f>
        <v>0.8169480485398426</v>
      </c>
      <c r="D106" s="169">
        <f>IF(RES_hhdet_in_tes!D106=0,"",RES_hhdet_in_tes!D106/RES_hhdet_in_fec!D106)</f>
        <v>0.80349351616561659</v>
      </c>
      <c r="E106" s="169">
        <f>IF(RES_hhdet_in_tes!E106=0,"",RES_hhdet_in_tes!E106/RES_hhdet_in_fec!E106)</f>
        <v>0.83677471558649719</v>
      </c>
      <c r="F106" s="169">
        <f>IF(RES_hhdet_in_tes!F106=0,"",RES_hhdet_in_tes!F106/RES_hhdet_in_fec!F106)</f>
        <v>0.84534316428690015</v>
      </c>
      <c r="G106" s="169">
        <f>IF(RES_hhdet_in_tes!G106=0,"",RES_hhdet_in_tes!G106/RES_hhdet_in_fec!G106)</f>
        <v>0.81390059034870954</v>
      </c>
      <c r="H106" s="169">
        <f>IF(RES_hhdet_in_tes!H106=0,"",RES_hhdet_in_tes!H106/RES_hhdet_in_fec!H106)</f>
        <v>0.82137729262530323</v>
      </c>
      <c r="I106" s="169">
        <f>IF(RES_hhdet_in_tes!I106=0,"",RES_hhdet_in_tes!I106/RES_hhdet_in_fec!I106)</f>
        <v>0.80924262991293194</v>
      </c>
      <c r="J106" s="169">
        <f>IF(RES_hhdet_in_tes!J106=0,"",RES_hhdet_in_tes!J106/RES_hhdet_in_fec!J106)</f>
        <v>0.82694702978233692</v>
      </c>
      <c r="K106" s="169">
        <f>IF(RES_hhdet_in_tes!K106=0,"",RES_hhdet_in_tes!K106/RES_hhdet_in_fec!K106)</f>
        <v>0.82735624640016503</v>
      </c>
      <c r="L106" s="169">
        <f>IF(RES_hhdet_in_tes!L106=0,"",RES_hhdet_in_tes!L106/RES_hhdet_in_fec!L106)</f>
        <v>0.8451730381343352</v>
      </c>
      <c r="M106" s="169">
        <f>IF(RES_hhdet_in_tes!M106=0,"",RES_hhdet_in_tes!M106/RES_hhdet_in_fec!M106)</f>
        <v>0.86338718062260444</v>
      </c>
      <c r="N106" s="169">
        <f>IF(RES_hhdet_in_tes!N106=0,"",RES_hhdet_in_tes!N106/RES_hhdet_in_fec!N106)</f>
        <v>0.85429602278002037</v>
      </c>
      <c r="O106" s="169">
        <f>IF(RES_hhdet_in_tes!O106=0,"",RES_hhdet_in_tes!O106/RES_hhdet_in_fec!O106)</f>
        <v>0.84342760098394165</v>
      </c>
      <c r="P106" s="169">
        <f>IF(RES_hhdet_in_tes!P106=0,"",RES_hhdet_in_tes!P106/RES_hhdet_in_fec!P106)</f>
        <v>0.86206153887343473</v>
      </c>
      <c r="Q106" s="169">
        <f>IF(RES_hhdet_in_tes!Q106=0,"",RES_hhdet_in_tes!Q106/RES_hhdet_in_fec!Q106)</f>
        <v>0.86449112501001368</v>
      </c>
    </row>
    <row r="107" spans="1:17" ht="12" customHeight="1" x14ac:dyDescent="0.3">
      <c r="A107" s="23" t="s">
        <v>153</v>
      </c>
      <c r="B107" s="73"/>
      <c r="C107" s="73">
        <f>IF(RES_hhdet_in_tes!C107=0,"",RES_hhdet_in_tes!C107/RES_hhdet_in_fec!C107)</f>
        <v>0.81615467524326224</v>
      </c>
      <c r="D107" s="73">
        <f>IF(RES_hhdet_in_tes!D107=0,"",RES_hhdet_in_tes!D107/RES_hhdet_in_fec!D107)</f>
        <v>0.80277098048101669</v>
      </c>
      <c r="E107" s="73">
        <f>IF(RES_hhdet_in_tes!E107=0,"",RES_hhdet_in_tes!E107/RES_hhdet_in_fec!E107)</f>
        <v>0.83576147837039372</v>
      </c>
      <c r="F107" s="73">
        <f>IF(RES_hhdet_in_tes!F107=0,"",RES_hhdet_in_tes!F107/RES_hhdet_in_fec!F107)</f>
        <v>0.84444902292037294</v>
      </c>
      <c r="G107" s="73">
        <f>IF(RES_hhdet_in_tes!G107=0,"",RES_hhdet_in_tes!G107/RES_hhdet_in_fec!G107)</f>
        <v>0.81298684430246926</v>
      </c>
      <c r="H107" s="73">
        <f>IF(RES_hhdet_in_tes!H107=0,"",RES_hhdet_in_tes!H107/RES_hhdet_in_fec!H107)</f>
        <v>0.82031446307461031</v>
      </c>
      <c r="I107" s="73">
        <f>IF(RES_hhdet_in_tes!I107=0,"",RES_hhdet_in_tes!I107/RES_hhdet_in_fec!I107)</f>
        <v>0.80775158468998121</v>
      </c>
      <c r="J107" s="73">
        <f>IF(RES_hhdet_in_tes!J107=0,"",RES_hhdet_in_tes!J107/RES_hhdet_in_fec!J107)</f>
        <v>0.82605471245175899</v>
      </c>
      <c r="K107" s="73">
        <f>IF(RES_hhdet_in_tes!K107=0,"",RES_hhdet_in_tes!K107/RES_hhdet_in_fec!K107)</f>
        <v>0.82642814150782751</v>
      </c>
      <c r="L107" s="73">
        <f>IF(RES_hhdet_in_tes!L107=0,"",RES_hhdet_in_tes!L107/RES_hhdet_in_fec!L107)</f>
        <v>0.84443756272797166</v>
      </c>
      <c r="M107" s="73">
        <f>IF(RES_hhdet_in_tes!M107=0,"",RES_hhdet_in_tes!M107/RES_hhdet_in_fec!M107)</f>
        <v>0.86271016089692121</v>
      </c>
      <c r="N107" s="73">
        <f>IF(RES_hhdet_in_tes!N107=0,"",RES_hhdet_in_tes!N107/RES_hhdet_in_fec!N107)</f>
        <v>0.85370333081931193</v>
      </c>
      <c r="O107" s="73">
        <f>IF(RES_hhdet_in_tes!O107=0,"",RES_hhdet_in_tes!O107/RES_hhdet_in_fec!O107)</f>
        <v>0.84290281745457607</v>
      </c>
      <c r="P107" s="73">
        <f>IF(RES_hhdet_in_tes!P107=0,"",RES_hhdet_in_tes!P107/RES_hhdet_in_fec!P107)</f>
        <v>0.86147473144282649</v>
      </c>
      <c r="Q107" s="73">
        <f>IF(RES_hhdet_in_tes!Q107=0,"",RES_hhdet_in_tes!Q107/RES_hhdet_in_fec!Q107)</f>
        <v>0.86377459804411083</v>
      </c>
    </row>
    <row r="108" spans="1:17" ht="12" customHeight="1" x14ac:dyDescent="0.3">
      <c r="A108" s="23" t="s">
        <v>60</v>
      </c>
      <c r="B108" s="73"/>
      <c r="C108" s="73">
        <f>IF(RES_hhdet_in_tes!C108=0,"",RES_hhdet_in_tes!C108/RES_hhdet_in_fec!C108)</f>
        <v>1.079930153563871</v>
      </c>
      <c r="D108" s="73">
        <f>IF(RES_hhdet_in_tes!D108=0,"",RES_hhdet_in_tes!D108/RES_hhdet_in_fec!D108)</f>
        <v>1.0646913575379131</v>
      </c>
      <c r="E108" s="73">
        <f>IF(RES_hhdet_in_tes!E108=0,"",RES_hhdet_in_tes!E108/RES_hhdet_in_fec!E108)</f>
        <v>1.0602631709511747</v>
      </c>
      <c r="F108" s="73">
        <f>IF(RES_hhdet_in_tes!F108=0,"",RES_hhdet_in_tes!F108/RES_hhdet_in_fec!F108)</f>
        <v>1.0477818766926095</v>
      </c>
      <c r="G108" s="73">
        <f>IF(RES_hhdet_in_tes!G108=0,"",RES_hhdet_in_tes!G108/RES_hhdet_in_fec!G108)</f>
        <v>1.0217780066035735</v>
      </c>
      <c r="H108" s="73">
        <f>IF(RES_hhdet_in_tes!H108=0,"",RES_hhdet_in_tes!H108/RES_hhdet_in_fec!H108)</f>
        <v>1.0189912471363751</v>
      </c>
      <c r="I108" s="73">
        <f>IF(RES_hhdet_in_tes!I108=0,"",RES_hhdet_in_tes!I108/RES_hhdet_in_fec!I108)</f>
        <v>1.0201553051130725</v>
      </c>
      <c r="J108" s="73">
        <f>IF(RES_hhdet_in_tes!J108=0,"",RES_hhdet_in_tes!J108/RES_hhdet_in_fec!J108)</f>
        <v>1.0156441941380456</v>
      </c>
      <c r="K108" s="73">
        <f>IF(RES_hhdet_in_tes!K108=0,"",RES_hhdet_in_tes!K108/RES_hhdet_in_fec!K108)</f>
        <v>1.0134928844405227</v>
      </c>
      <c r="L108" s="73">
        <f>IF(RES_hhdet_in_tes!L108=0,"",RES_hhdet_in_tes!L108/RES_hhdet_in_fec!L108)</f>
        <v>1.0117812436302389</v>
      </c>
      <c r="M108" s="73">
        <f>IF(RES_hhdet_in_tes!M108=0,"",RES_hhdet_in_tes!M108/RES_hhdet_in_fec!M108)</f>
        <v>1.0126875936429767</v>
      </c>
      <c r="N108" s="73">
        <f>IF(RES_hhdet_in_tes!N108=0,"",RES_hhdet_in_tes!N108/RES_hhdet_in_fec!N108)</f>
        <v>1.0118455987115049</v>
      </c>
      <c r="O108" s="73">
        <f>IF(RES_hhdet_in_tes!O108=0,"",RES_hhdet_in_tes!O108/RES_hhdet_in_fec!O108)</f>
        <v>1.0113946299334722</v>
      </c>
      <c r="P108" s="73">
        <f>IF(RES_hhdet_in_tes!P108=0,"",RES_hhdet_in_tes!P108/RES_hhdet_in_fec!P108)</f>
        <v>1.0128803454547668</v>
      </c>
      <c r="Q108" s="73">
        <f>IF(RES_hhdet_in_tes!Q108=0,"",RES_hhdet_in_tes!Q108/RES_hhdet_in_fec!Q108)</f>
        <v>1.0073463776124549</v>
      </c>
    </row>
    <row r="109" spans="1:17" ht="12.9" customHeight="1" x14ac:dyDescent="0.3">
      <c r="A109" s="158" t="s">
        <v>112</v>
      </c>
      <c r="B109" s="169"/>
      <c r="C109" s="169">
        <f>IF(RES_hhdet_in_tes!C109=0,"",RES_hhdet_in_tes!C109/RES_hhdet_in_fec!C109)</f>
        <v>1.8954824956208209</v>
      </c>
      <c r="D109" s="169">
        <f>IF(RES_hhdet_in_tes!D109=0,"",RES_hhdet_in_tes!D109/RES_hhdet_in_fec!D109)</f>
        <v>1.9374964307860421</v>
      </c>
      <c r="E109" s="169">
        <f>IF(RES_hhdet_in_tes!E109=0,"",RES_hhdet_in_tes!E109/RES_hhdet_in_fec!E109)</f>
        <v>2.0265018148013434</v>
      </c>
      <c r="F109" s="169">
        <f>IF(RES_hhdet_in_tes!F109=0,"",RES_hhdet_in_tes!F109/RES_hhdet_in_fec!F109)</f>
        <v>2.0416229434918574</v>
      </c>
      <c r="G109" s="169">
        <f>IF(RES_hhdet_in_tes!G109=0,"",RES_hhdet_in_tes!G109/RES_hhdet_in_fec!G109)</f>
        <v>2.06197053951488</v>
      </c>
      <c r="H109" s="169">
        <f>IF(RES_hhdet_in_tes!H109=0,"",RES_hhdet_in_tes!H109/RES_hhdet_in_fec!H109)</f>
        <v>2.1725685640686629</v>
      </c>
      <c r="I109" s="169">
        <f>IF(RES_hhdet_in_tes!I109=0,"",RES_hhdet_in_tes!I109/RES_hhdet_in_fec!I109)</f>
        <v>2.2153055927494241</v>
      </c>
      <c r="J109" s="169">
        <f>IF(RES_hhdet_in_tes!J109=0,"",RES_hhdet_in_tes!J109/RES_hhdet_in_fec!J109)</f>
        <v>2.3893213074261292</v>
      </c>
      <c r="K109" s="169">
        <f>IF(RES_hhdet_in_tes!K109=0,"",RES_hhdet_in_tes!K109/RES_hhdet_in_fec!K109)</f>
        <v>2.5405181122181197</v>
      </c>
      <c r="L109" s="169">
        <f>IF(RES_hhdet_in_tes!L109=0,"",RES_hhdet_in_tes!L109/RES_hhdet_in_fec!L109)</f>
        <v>2.6236446625571301</v>
      </c>
      <c r="M109" s="169">
        <f>IF(RES_hhdet_in_tes!M109=0,"",RES_hhdet_in_tes!M109/RES_hhdet_in_fec!M109)</f>
        <v>2.8946326348416105</v>
      </c>
      <c r="N109" s="169">
        <f>IF(RES_hhdet_in_tes!N109=0,"",RES_hhdet_in_tes!N109/RES_hhdet_in_fec!N109)</f>
        <v>2.9908324087331168</v>
      </c>
      <c r="O109" s="169">
        <f>IF(RES_hhdet_in_tes!O109=0,"",RES_hhdet_in_tes!O109/RES_hhdet_in_fec!O109)</f>
        <v>3.1948437553605658</v>
      </c>
      <c r="P109" s="169">
        <f>IF(RES_hhdet_in_tes!P109=0,"",RES_hhdet_in_tes!P109/RES_hhdet_in_fec!P109)</f>
        <v>3.3374176716832467</v>
      </c>
      <c r="Q109" s="169">
        <f>IF(RES_hhdet_in_tes!Q109=0,"",RES_hhdet_in_tes!Q109/RES_hhdet_in_fec!Q109)</f>
        <v>3.4135821847496843</v>
      </c>
    </row>
    <row r="110" spans="1:17" ht="12" customHeight="1" x14ac:dyDescent="0.3">
      <c r="A110" s="23" t="s">
        <v>60</v>
      </c>
      <c r="B110" s="73"/>
      <c r="C110" s="73">
        <f>IF(RES_hhdet_in_tes!C110=0,"",RES_hhdet_in_tes!C110/RES_hhdet_in_fec!C110)</f>
        <v>1.8954824956208209</v>
      </c>
      <c r="D110" s="73">
        <f>IF(RES_hhdet_in_tes!D110=0,"",RES_hhdet_in_tes!D110/RES_hhdet_in_fec!D110)</f>
        <v>1.9374964307860421</v>
      </c>
      <c r="E110" s="73">
        <f>IF(RES_hhdet_in_tes!E110=0,"",RES_hhdet_in_tes!E110/RES_hhdet_in_fec!E110)</f>
        <v>2.0265018148013434</v>
      </c>
      <c r="F110" s="73">
        <f>IF(RES_hhdet_in_tes!F110=0,"",RES_hhdet_in_tes!F110/RES_hhdet_in_fec!F110)</f>
        <v>2.0416229434918574</v>
      </c>
      <c r="G110" s="73">
        <f>IF(RES_hhdet_in_tes!G110=0,"",RES_hhdet_in_tes!G110/RES_hhdet_in_fec!G110)</f>
        <v>2.06197053951488</v>
      </c>
      <c r="H110" s="73">
        <f>IF(RES_hhdet_in_tes!H110=0,"",RES_hhdet_in_tes!H110/RES_hhdet_in_fec!H110)</f>
        <v>2.1725685640686629</v>
      </c>
      <c r="I110" s="73">
        <f>IF(RES_hhdet_in_tes!I110=0,"",RES_hhdet_in_tes!I110/RES_hhdet_in_fec!I110)</f>
        <v>2.2153055927494241</v>
      </c>
      <c r="J110" s="73">
        <f>IF(RES_hhdet_in_tes!J110=0,"",RES_hhdet_in_tes!J110/RES_hhdet_in_fec!J110)</f>
        <v>2.3893213074261292</v>
      </c>
      <c r="K110" s="73">
        <f>IF(RES_hhdet_in_tes!K110=0,"",RES_hhdet_in_tes!K110/RES_hhdet_in_fec!K110)</f>
        <v>2.5405181122181197</v>
      </c>
      <c r="L110" s="73">
        <f>IF(RES_hhdet_in_tes!L110=0,"",RES_hhdet_in_tes!L110/RES_hhdet_in_fec!L110)</f>
        <v>2.6236446625571301</v>
      </c>
      <c r="M110" s="73">
        <f>IF(RES_hhdet_in_tes!M110=0,"",RES_hhdet_in_tes!M110/RES_hhdet_in_fec!M110)</f>
        <v>2.8946326348416105</v>
      </c>
      <c r="N110" s="73">
        <f>IF(RES_hhdet_in_tes!N110=0,"",RES_hhdet_in_tes!N110/RES_hhdet_in_fec!N110)</f>
        <v>2.9908324087331168</v>
      </c>
      <c r="O110" s="73">
        <f>IF(RES_hhdet_in_tes!O110=0,"",RES_hhdet_in_tes!O110/RES_hhdet_in_fec!O110)</f>
        <v>3.1948437553605658</v>
      </c>
      <c r="P110" s="73">
        <f>IF(RES_hhdet_in_tes!P110=0,"",RES_hhdet_in_tes!P110/RES_hhdet_in_fec!P110)</f>
        <v>3.3374176716832467</v>
      </c>
      <c r="Q110" s="73">
        <f>IF(RES_hhdet_in_tes!Q110=0,"",RES_hhdet_in_tes!Q110/RES_hhdet_in_fec!Q110)</f>
        <v>3.4135821847496843</v>
      </c>
    </row>
    <row r="111" spans="1:17" ht="12" customHeight="1" x14ac:dyDescent="0.3">
      <c r="A111" s="158" t="s">
        <v>63</v>
      </c>
      <c r="B111" s="169"/>
      <c r="C111" s="169">
        <f>IF(RES_hhdet_in_tes!C111=0,"",RES_hhdet_in_tes!C111/RES_hhdet_in_fec!C111)</f>
        <v>0.72397954213676186</v>
      </c>
      <c r="D111" s="169">
        <f>IF(RES_hhdet_in_tes!D111=0,"",RES_hhdet_in_tes!D111/RES_hhdet_in_fec!D111)</f>
        <v>0.72553084092969533</v>
      </c>
      <c r="E111" s="169">
        <f>IF(RES_hhdet_in_tes!E111=0,"",RES_hhdet_in_tes!E111/RES_hhdet_in_fec!E111)</f>
        <v>0.75077325456218702</v>
      </c>
      <c r="F111" s="169">
        <f>IF(RES_hhdet_in_tes!F111=0,"",RES_hhdet_in_tes!F111/RES_hhdet_in_fec!F111)</f>
        <v>0.76791818301065473</v>
      </c>
      <c r="G111" s="169">
        <f>IF(RES_hhdet_in_tes!G111=0,"",RES_hhdet_in_tes!G111/RES_hhdet_in_fec!G111)</f>
        <v>0.7381879269969861</v>
      </c>
      <c r="H111" s="169">
        <f>IF(RES_hhdet_in_tes!H111=0,"",RES_hhdet_in_tes!H111/RES_hhdet_in_fec!H111)</f>
        <v>0.74538808834670556</v>
      </c>
      <c r="I111" s="169">
        <f>IF(RES_hhdet_in_tes!I111=0,"",RES_hhdet_in_tes!I111/RES_hhdet_in_fec!I111)</f>
        <v>0.75354037314269995</v>
      </c>
      <c r="J111" s="169">
        <f>IF(RES_hhdet_in_tes!J111=0,"",RES_hhdet_in_tes!J111/RES_hhdet_in_fec!J111)</f>
        <v>0.77763833618728495</v>
      </c>
      <c r="K111" s="169">
        <f>IF(RES_hhdet_in_tes!K111=0,"",RES_hhdet_in_tes!K111/RES_hhdet_in_fec!K111)</f>
        <v>0.77114990105757075</v>
      </c>
      <c r="L111" s="169">
        <f>IF(RES_hhdet_in_tes!L111=0,"",RES_hhdet_in_tes!L111/RES_hhdet_in_fec!L111)</f>
        <v>0.81598717304543267</v>
      </c>
      <c r="M111" s="169">
        <f>IF(RES_hhdet_in_tes!M111=0,"",RES_hhdet_in_tes!M111/RES_hhdet_in_fec!M111)</f>
        <v>0.8095236870949255</v>
      </c>
      <c r="N111" s="169">
        <f>IF(RES_hhdet_in_tes!N111=0,"",RES_hhdet_in_tes!N111/RES_hhdet_in_fec!N111)</f>
        <v>0.81517095356539859</v>
      </c>
      <c r="O111" s="169">
        <f>IF(RES_hhdet_in_tes!O111=0,"",RES_hhdet_in_tes!O111/RES_hhdet_in_fec!O111)</f>
        <v>0.82268878911932386</v>
      </c>
      <c r="P111" s="169">
        <f>IF(RES_hhdet_in_tes!P111=0,"",RES_hhdet_in_tes!P111/RES_hhdet_in_fec!P111)</f>
        <v>0.81286593217691228</v>
      </c>
      <c r="Q111" s="169">
        <f>IF(RES_hhdet_in_tes!Q111=0,"",RES_hhdet_in_tes!Q111/RES_hhdet_in_fec!Q111)</f>
        <v>0.81191029158159989</v>
      </c>
    </row>
    <row r="112" spans="1:17" ht="12" customHeight="1" x14ac:dyDescent="0.3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3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3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3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3">
      <c r="A116" s="163" t="s">
        <v>142</v>
      </c>
      <c r="B116" s="171"/>
      <c r="C116" s="171">
        <f>IF(RES_hhdet_in_tes!C116=0,"",RES_hhdet_in_tes!C116/RES_hhdet_in_fec!C116)</f>
        <v>0.72294561666262491</v>
      </c>
      <c r="D116" s="171">
        <f>IF(RES_hhdet_in_tes!D116=0,"",RES_hhdet_in_tes!D116/RES_hhdet_in_fec!D116)</f>
        <v>0.72483309016101338</v>
      </c>
      <c r="E116" s="171">
        <f>IF(RES_hhdet_in_tes!E116=0,"",RES_hhdet_in_tes!E116/RES_hhdet_in_fec!E116)</f>
        <v>0.74539845764950885</v>
      </c>
      <c r="F116" s="171">
        <f>IF(RES_hhdet_in_tes!F116=0,"",RES_hhdet_in_tes!F116/RES_hhdet_in_fec!F116)</f>
        <v>0.75409155279976481</v>
      </c>
      <c r="G116" s="171">
        <f>IF(RES_hhdet_in_tes!G116=0,"",RES_hhdet_in_tes!G116/RES_hhdet_in_fec!G116)</f>
        <v>0.73069507249845522</v>
      </c>
      <c r="H116" s="171">
        <f>IF(RES_hhdet_in_tes!H116=0,"",RES_hhdet_in_tes!H116/RES_hhdet_in_fec!H116)</f>
        <v>0.72154365016258726</v>
      </c>
      <c r="I116" s="171">
        <f>IF(RES_hhdet_in_tes!I116=0,"",RES_hhdet_in_tes!I116/RES_hhdet_in_fec!I116)</f>
        <v>0.71411107809065888</v>
      </c>
      <c r="J116" s="171">
        <f>IF(RES_hhdet_in_tes!J116=0,"",RES_hhdet_in_tes!J116/RES_hhdet_in_fec!J116)</f>
        <v>0.7272497354402736</v>
      </c>
      <c r="K116" s="171">
        <f>IF(RES_hhdet_in_tes!K116=0,"",RES_hhdet_in_tes!K116/RES_hhdet_in_fec!K116)</f>
        <v>0.72690198373949388</v>
      </c>
      <c r="L116" s="171">
        <f>IF(RES_hhdet_in_tes!L116=0,"",RES_hhdet_in_tes!L116/RES_hhdet_in_fec!L116)</f>
        <v>0.74727525744292134</v>
      </c>
      <c r="M116" s="171">
        <f>IF(RES_hhdet_in_tes!M116=0,"",RES_hhdet_in_tes!M116/RES_hhdet_in_fec!M116)</f>
        <v>0.75114622377994067</v>
      </c>
      <c r="N116" s="171">
        <f>IF(RES_hhdet_in_tes!N116=0,"",RES_hhdet_in_tes!N116/RES_hhdet_in_fec!N116)</f>
        <v>0.76131744342090912</v>
      </c>
      <c r="O116" s="171">
        <f>IF(RES_hhdet_in_tes!O116=0,"",RES_hhdet_in_tes!O116/RES_hhdet_in_fec!O116)</f>
        <v>0.76299575128436992</v>
      </c>
      <c r="P116" s="171">
        <f>IF(RES_hhdet_in_tes!P116=0,"",RES_hhdet_in_tes!P116/RES_hhdet_in_fec!P116)</f>
        <v>0.77202662632273111</v>
      </c>
      <c r="Q116" s="171">
        <f>IF(RES_hhdet_in_tes!Q116=0,"",RES_hhdet_in_tes!Q116/RES_hhdet_in_fec!Q116)</f>
        <v>0.77397038658782014</v>
      </c>
    </row>
    <row r="117" spans="1:17" ht="12" customHeight="1" x14ac:dyDescent="0.3">
      <c r="A117" s="161" t="s">
        <v>141</v>
      </c>
      <c r="B117" s="170"/>
      <c r="C117" s="170">
        <f>IF(RES_hhdet_in_tes!C117=0,"",RES_hhdet_in_tes!C117/RES_hhdet_in_fec!C117)</f>
        <v>0.7958927773871507</v>
      </c>
      <c r="D117" s="170">
        <f>IF(RES_hhdet_in_tes!D117=0,"",RES_hhdet_in_tes!D117/RES_hhdet_in_fec!D117)</f>
        <v>0.79961860187769673</v>
      </c>
      <c r="E117" s="170">
        <f>IF(RES_hhdet_in_tes!E117=0,"",RES_hhdet_in_tes!E117/RES_hhdet_in_fec!E117)</f>
        <v>0.83340057869483586</v>
      </c>
      <c r="F117" s="170">
        <f>IF(RES_hhdet_in_tes!F117=0,"",RES_hhdet_in_tes!F117/RES_hhdet_in_fec!F117)</f>
        <v>0.85754714918561825</v>
      </c>
      <c r="G117" s="170">
        <f>IF(RES_hhdet_in_tes!G117=0,"",RES_hhdet_in_tes!G117/RES_hhdet_in_fec!G117)</f>
        <v>0.85987161224638275</v>
      </c>
      <c r="H117" s="170">
        <f>IF(RES_hhdet_in_tes!H117=0,"",RES_hhdet_in_tes!H117/RES_hhdet_in_fec!H117)</f>
        <v>0.84526697074160684</v>
      </c>
      <c r="I117" s="170">
        <f>IF(RES_hhdet_in_tes!I117=0,"",RES_hhdet_in_tes!I117/RES_hhdet_in_fec!I117)</f>
        <v>0.89016697287705426</v>
      </c>
      <c r="J117" s="170">
        <f>IF(RES_hhdet_in_tes!J117=0,"",RES_hhdet_in_tes!J117/RES_hhdet_in_fec!J117)</f>
        <v>0.88868213564768228</v>
      </c>
      <c r="K117" s="170">
        <f>IF(RES_hhdet_in_tes!K117=0,"",RES_hhdet_in_tes!K117/RES_hhdet_in_fec!K117)</f>
        <v>0.86257054630720853</v>
      </c>
      <c r="L117" s="170">
        <f>IF(RES_hhdet_in_tes!L117=0,"",RES_hhdet_in_tes!L117/RES_hhdet_in_fec!L117)</f>
        <v>0.89612408617441064</v>
      </c>
      <c r="M117" s="170">
        <f>IF(RES_hhdet_in_tes!M117=0,"",RES_hhdet_in_tes!M117/RES_hhdet_in_fec!M117)</f>
        <v>0.87129832729961165</v>
      </c>
      <c r="N117" s="170">
        <f>IF(RES_hhdet_in_tes!N117=0,"",RES_hhdet_in_tes!N117/RES_hhdet_in_fec!N117)</f>
        <v>0.88525547474442723</v>
      </c>
      <c r="O117" s="170">
        <f>IF(RES_hhdet_in_tes!O117=0,"",RES_hhdet_in_tes!O117/RES_hhdet_in_fec!O117)</f>
        <v>0.87698670322362127</v>
      </c>
      <c r="P117" s="170">
        <f>IF(RES_hhdet_in_tes!P117=0,"",RES_hhdet_in_tes!P117/RES_hhdet_in_fec!P117)</f>
        <v>0.86590735795023721</v>
      </c>
      <c r="Q117" s="170">
        <f>IF(RES_hhdet_in_tes!Q117=0,"",RES_hhdet_in_tes!Q117/RES_hhdet_in_fec!Q117)</f>
        <v>0.86021803096011884</v>
      </c>
    </row>
    <row r="118" spans="1:17" ht="12" customHeight="1" x14ac:dyDescent="0.3">
      <c r="A118" s="148" t="s">
        <v>60</v>
      </c>
      <c r="B118" s="73"/>
      <c r="C118" s="73">
        <f>IF(RES_hhdet_in_tes!C118=0,"",RES_hhdet_in_tes!C118/RES_hhdet_in_fec!C118)</f>
        <v>0.71801908031429151</v>
      </c>
      <c r="D118" s="73">
        <f>IF(RES_hhdet_in_tes!D118=0,"",RES_hhdet_in_tes!D118/RES_hhdet_in_fec!D118)</f>
        <v>0.72140563730843277</v>
      </c>
      <c r="E118" s="73">
        <f>IF(RES_hhdet_in_tes!E118=0,"",RES_hhdet_in_tes!E118/RES_hhdet_in_fec!E118)</f>
        <v>0.77974901174052702</v>
      </c>
      <c r="F118" s="73">
        <f>IF(RES_hhdet_in_tes!F118=0,"",RES_hhdet_in_tes!F118/RES_hhdet_in_fec!F118)</f>
        <v>0.79772405923674894</v>
      </c>
      <c r="G118" s="73">
        <f>IF(RES_hhdet_in_tes!G118=0,"",RES_hhdet_in_tes!G118/RES_hhdet_in_fec!G118)</f>
        <v>0.76765843287668067</v>
      </c>
      <c r="H118" s="73">
        <f>IF(RES_hhdet_in_tes!H118=0,"",RES_hhdet_in_tes!H118/RES_hhdet_in_fec!H118)</f>
        <v>0.76495626168231334</v>
      </c>
      <c r="I118" s="73">
        <f>IF(RES_hhdet_in_tes!I118=0,"",RES_hhdet_in_tes!I118/RES_hhdet_in_fec!I118)</f>
        <v>0.76178028626672778</v>
      </c>
      <c r="J118" s="73">
        <f>IF(RES_hhdet_in_tes!J118=0,"",RES_hhdet_in_tes!J118/RES_hhdet_in_fec!J118)</f>
        <v>0.7727609986592352</v>
      </c>
      <c r="K118" s="73">
        <f>IF(RES_hhdet_in_tes!K118=0,"",RES_hhdet_in_tes!K118/RES_hhdet_in_fec!K118)</f>
        <v>0.77786297034653995</v>
      </c>
      <c r="L118" s="73">
        <f>IF(RES_hhdet_in_tes!L118=0,"",RES_hhdet_in_tes!L118/RES_hhdet_in_fec!L118)</f>
        <v>0.8032965527333169</v>
      </c>
      <c r="M118" s="73">
        <f>IF(RES_hhdet_in_tes!M118=0,"",RES_hhdet_in_tes!M118/RES_hhdet_in_fec!M118)</f>
        <v>0.79892757253211077</v>
      </c>
      <c r="N118" s="73">
        <f>IF(RES_hhdet_in_tes!N118=0,"",RES_hhdet_in_tes!N118/RES_hhdet_in_fec!N118)</f>
        <v>0.79101823950999661</v>
      </c>
      <c r="O118" s="73">
        <f>IF(RES_hhdet_in_tes!O118=0,"",RES_hhdet_in_tes!O118/RES_hhdet_in_fec!O118)</f>
        <v>0.76606595973559977</v>
      </c>
      <c r="P118" s="73">
        <f>IF(RES_hhdet_in_tes!P118=0,"",RES_hhdet_in_tes!P118/RES_hhdet_in_fec!P118)</f>
        <v>0.79222598970278646</v>
      </c>
      <c r="Q118" s="73">
        <f>IF(RES_hhdet_in_tes!Q118=0,"",RES_hhdet_in_tes!Q118/RES_hhdet_in_fec!Q118)</f>
        <v>0.80117075974726792</v>
      </c>
    </row>
    <row r="119" spans="1:17" ht="12" customHeight="1" x14ac:dyDescent="0.3">
      <c r="A119" s="148" t="s">
        <v>59</v>
      </c>
      <c r="B119" s="73"/>
      <c r="C119" s="73">
        <f>IF(RES_hhdet_in_tes!C119=0,"",RES_hhdet_in_tes!C119/RES_hhdet_in_fec!C119)</f>
        <v>1.0162375607219962</v>
      </c>
      <c r="D119" s="73">
        <f>IF(RES_hhdet_in_tes!D119=0,"",RES_hhdet_in_tes!D119/RES_hhdet_in_fec!D119)</f>
        <v>1.0172454341499535</v>
      </c>
      <c r="E119" s="73">
        <f>IF(RES_hhdet_in_tes!E119=0,"",RES_hhdet_in_tes!E119/RES_hhdet_in_fec!E119)</f>
        <v>1.0060769479774347</v>
      </c>
      <c r="F119" s="73">
        <f>IF(RES_hhdet_in_tes!F119=0,"",RES_hhdet_in_tes!F119/RES_hhdet_in_fec!F119)</f>
        <v>1.0020293378842442</v>
      </c>
      <c r="G119" s="73">
        <f>IF(RES_hhdet_in_tes!G119=0,"",RES_hhdet_in_tes!G119/RES_hhdet_in_fec!G119)</f>
        <v>1.0015426052553225</v>
      </c>
      <c r="H119" s="73">
        <f>IF(RES_hhdet_in_tes!H119=0,"",RES_hhdet_in_tes!H119/RES_hhdet_in_fec!H119)</f>
        <v>1.003375301235957</v>
      </c>
      <c r="I119" s="73">
        <f>IF(RES_hhdet_in_tes!I119=0,"",RES_hhdet_in_tes!I119/RES_hhdet_in_fec!I119)</f>
        <v>1.0024192570237143</v>
      </c>
      <c r="J119" s="73">
        <f>IF(RES_hhdet_in_tes!J119=0,"",RES_hhdet_in_tes!J119/RES_hhdet_in_fec!J119)</f>
        <v>1.0022890452673872</v>
      </c>
      <c r="K119" s="73">
        <f>IF(RES_hhdet_in_tes!K119=0,"",RES_hhdet_in_tes!K119/RES_hhdet_in_fec!K119)</f>
        <v>1.0030014617541145</v>
      </c>
      <c r="L119" s="73">
        <f>IF(RES_hhdet_in_tes!L119=0,"",RES_hhdet_in_tes!L119/RES_hhdet_in_fec!L119)</f>
        <v>1.0033512310966473</v>
      </c>
      <c r="M119" s="73">
        <f>IF(RES_hhdet_in_tes!M119=0,"",RES_hhdet_in_tes!M119/RES_hhdet_in_fec!M119)</f>
        <v>1.0016383335681192</v>
      </c>
      <c r="N119" s="73">
        <f>IF(RES_hhdet_in_tes!N119=0,"",RES_hhdet_in_tes!N119/RES_hhdet_in_fec!N119)</f>
        <v>1.0023836461400761</v>
      </c>
      <c r="O119" s="73">
        <f>IF(RES_hhdet_in_tes!O119=0,"",RES_hhdet_in_tes!O119/RES_hhdet_in_fec!O119)</f>
        <v>1.0038178293889735</v>
      </c>
      <c r="P119" s="73">
        <f>IF(RES_hhdet_in_tes!P119=0,"",RES_hhdet_in_tes!P119/RES_hhdet_in_fec!P119)</f>
        <v>1.0050334838147095</v>
      </c>
      <c r="Q119" s="73">
        <f>IF(RES_hhdet_in_tes!Q119=0,"",RES_hhdet_in_tes!Q119/RES_hhdet_in_fec!Q119)</f>
        <v>1.002196082375403</v>
      </c>
    </row>
    <row r="120" spans="1:17" ht="12" customHeight="1" x14ac:dyDescent="0.3">
      <c r="A120" s="158" t="s">
        <v>62</v>
      </c>
      <c r="B120" s="169"/>
      <c r="C120" s="169">
        <f>IF(RES_hhdet_in_tes!C120=0,"",RES_hhdet_in_tes!C120/RES_hhdet_in_fec!C120)</f>
        <v>0.83110959110039317</v>
      </c>
      <c r="D120" s="169">
        <f>IF(RES_hhdet_in_tes!D120=0,"",RES_hhdet_in_tes!D120/RES_hhdet_in_fec!D120)</f>
        <v>0.82761393873140976</v>
      </c>
      <c r="E120" s="169">
        <f>IF(RES_hhdet_in_tes!E120=0,"",RES_hhdet_in_tes!E120/RES_hhdet_in_fec!E120)</f>
        <v>0.83722460980342683</v>
      </c>
      <c r="F120" s="169">
        <f>IF(RES_hhdet_in_tes!F120=0,"",RES_hhdet_in_tes!F120/RES_hhdet_in_fec!F120)</f>
        <v>0.83986398548999264</v>
      </c>
      <c r="G120" s="169">
        <f>IF(RES_hhdet_in_tes!G120=0,"",RES_hhdet_in_tes!G120/RES_hhdet_in_fec!G120)</f>
        <v>0.82687266167527551</v>
      </c>
      <c r="H120" s="169">
        <f>IF(RES_hhdet_in_tes!H120=0,"",RES_hhdet_in_tes!H120/RES_hhdet_in_fec!H120)</f>
        <v>0.83150079726283099</v>
      </c>
      <c r="I120" s="169">
        <f>IF(RES_hhdet_in_tes!I120=0,"",RES_hhdet_in_tes!I120/RES_hhdet_in_fec!I120)</f>
        <v>0.83317877159353848</v>
      </c>
      <c r="J120" s="169">
        <f>IF(RES_hhdet_in_tes!J120=0,"",RES_hhdet_in_tes!J120/RES_hhdet_in_fec!J120)</f>
        <v>0.8341306338326383</v>
      </c>
      <c r="K120" s="169">
        <f>IF(RES_hhdet_in_tes!K120=0,"",RES_hhdet_in_tes!K120/RES_hhdet_in_fec!K120)</f>
        <v>0.84318404883914533</v>
      </c>
      <c r="L120" s="169">
        <f>IF(RES_hhdet_in_tes!L120=0,"",RES_hhdet_in_tes!L120/RES_hhdet_in_fec!L120)</f>
        <v>0.84485687905630102</v>
      </c>
      <c r="M120" s="169">
        <f>IF(RES_hhdet_in_tes!M120=0,"",RES_hhdet_in_tes!M120/RES_hhdet_in_fec!M120)</f>
        <v>0.84908699346487648</v>
      </c>
      <c r="N120" s="169">
        <f>IF(RES_hhdet_in_tes!N120=0,"",RES_hhdet_in_tes!N120/RES_hhdet_in_fec!N120)</f>
        <v>0.85256020885126449</v>
      </c>
      <c r="O120" s="169">
        <f>IF(RES_hhdet_in_tes!O120=0,"",RES_hhdet_in_tes!O120/RES_hhdet_in_fec!O120)</f>
        <v>0.85235709003424542</v>
      </c>
      <c r="P120" s="169">
        <f>IF(RES_hhdet_in_tes!P120=0,"",RES_hhdet_in_tes!P120/RES_hhdet_in_fec!P120)</f>
        <v>0.85846396727263952</v>
      </c>
      <c r="Q120" s="169">
        <f>IF(RES_hhdet_in_tes!Q120=0,"",RES_hhdet_in_tes!Q120/RES_hhdet_in_fec!Q120)</f>
        <v>0.86069375203909149</v>
      </c>
    </row>
    <row r="121" spans="1:17" ht="12" customHeight="1" x14ac:dyDescent="0.3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3">
      <c r="A122" s="29" t="s">
        <v>140</v>
      </c>
      <c r="B122" s="65"/>
      <c r="C122" s="65">
        <f>IF(RES_hhdet_in_tes!C122=0,"",RES_hhdet_in_tes!C122/RES_hhdet_in_fec!C122)</f>
        <v>0.83110959110039317</v>
      </c>
      <c r="D122" s="65">
        <f>IF(RES_hhdet_in_tes!D122=0,"",RES_hhdet_in_tes!D122/RES_hhdet_in_fec!D122)</f>
        <v>0.82761393873140976</v>
      </c>
      <c r="E122" s="65">
        <f>IF(RES_hhdet_in_tes!E122=0,"",RES_hhdet_in_tes!E122/RES_hhdet_in_fec!E122)</f>
        <v>0.83722460980342683</v>
      </c>
      <c r="F122" s="65">
        <f>IF(RES_hhdet_in_tes!F122=0,"",RES_hhdet_in_tes!F122/RES_hhdet_in_fec!F122)</f>
        <v>0.83986398548999264</v>
      </c>
      <c r="G122" s="65">
        <f>IF(RES_hhdet_in_tes!G122=0,"",RES_hhdet_in_tes!G122/RES_hhdet_in_fec!G122)</f>
        <v>0.82687266167527551</v>
      </c>
      <c r="H122" s="65">
        <f>IF(RES_hhdet_in_tes!H122=0,"",RES_hhdet_in_tes!H122/RES_hhdet_in_fec!H122)</f>
        <v>0.83150079726283099</v>
      </c>
      <c r="I122" s="65">
        <f>IF(RES_hhdet_in_tes!I122=0,"",RES_hhdet_in_tes!I122/RES_hhdet_in_fec!I122)</f>
        <v>0.83317877159353848</v>
      </c>
      <c r="J122" s="65">
        <f>IF(RES_hhdet_in_tes!J122=0,"",RES_hhdet_in_tes!J122/RES_hhdet_in_fec!J122)</f>
        <v>0.8341306338326383</v>
      </c>
      <c r="K122" s="65">
        <f>IF(RES_hhdet_in_tes!K122=0,"",RES_hhdet_in_tes!K122/RES_hhdet_in_fec!K122)</f>
        <v>0.84318404883914533</v>
      </c>
      <c r="L122" s="65">
        <f>IF(RES_hhdet_in_tes!L122=0,"",RES_hhdet_in_tes!L122/RES_hhdet_in_fec!L122)</f>
        <v>0.84485687905630102</v>
      </c>
      <c r="M122" s="65">
        <f>IF(RES_hhdet_in_tes!M122=0,"",RES_hhdet_in_tes!M122/RES_hhdet_in_fec!M122)</f>
        <v>0.84908699346487648</v>
      </c>
      <c r="N122" s="65">
        <f>IF(RES_hhdet_in_tes!N122=0,"",RES_hhdet_in_tes!N122/RES_hhdet_in_fec!N122)</f>
        <v>0.85256020885126449</v>
      </c>
      <c r="O122" s="65">
        <f>IF(RES_hhdet_in_tes!O122=0,"",RES_hhdet_in_tes!O122/RES_hhdet_in_fec!O122)</f>
        <v>0.85235709003424542</v>
      </c>
      <c r="P122" s="65">
        <f>IF(RES_hhdet_in_tes!P122=0,"",RES_hhdet_in_tes!P122/RES_hhdet_in_fec!P122)</f>
        <v>0.85846396727263952</v>
      </c>
      <c r="Q122" s="65">
        <f>IF(RES_hhdet_in_tes!Q122=0,"",RES_hhdet_in_tes!Q122/RES_hhdet_in_fec!Q122)</f>
        <v>0.86069375203909149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75"/>
      <c r="C124" s="175">
        <f>IF(RES_hhdet_in_tes!C124=0,"",RES_hhdet_in_tes!C124/RES_hhdet_in_fec!C124)</f>
        <v>0.77174209227715684</v>
      </c>
      <c r="D124" s="175">
        <f>IF(RES_hhdet_in_tes!D124=0,"",RES_hhdet_in_tes!D124/RES_hhdet_in_fec!D124)</f>
        <v>0.84020234090640988</v>
      </c>
      <c r="E124" s="175">
        <f>IF(RES_hhdet_in_tes!E124=0,"",RES_hhdet_in_tes!E124/RES_hhdet_in_fec!E124)</f>
        <v>0.81380549294161075</v>
      </c>
      <c r="F124" s="175">
        <f>IF(RES_hhdet_in_tes!F124=0,"",RES_hhdet_in_tes!F124/RES_hhdet_in_fec!F124)</f>
        <v>0.82767914070740678</v>
      </c>
      <c r="G124" s="175">
        <f>IF(RES_hhdet_in_tes!G124=0,"",RES_hhdet_in_tes!G124/RES_hhdet_in_fec!G124)</f>
        <v>0.82351566508460927</v>
      </c>
      <c r="H124" s="175">
        <f>IF(RES_hhdet_in_tes!H124=0,"",RES_hhdet_in_tes!H124/RES_hhdet_in_fec!H124)</f>
        <v>0.83471840442474898</v>
      </c>
      <c r="I124" s="175">
        <f>IF(RES_hhdet_in_tes!I124=0,"",RES_hhdet_in_tes!I124/RES_hhdet_in_fec!I124)</f>
        <v>0.82230942782085237</v>
      </c>
      <c r="J124" s="175">
        <f>IF(RES_hhdet_in_tes!J124=0,"",RES_hhdet_in_tes!J124/RES_hhdet_in_fec!J124)</f>
        <v>0.85458155909301614</v>
      </c>
      <c r="K124" s="175">
        <f>IF(RES_hhdet_in_tes!K124=0,"",RES_hhdet_in_tes!K124/RES_hhdet_in_fec!K124)</f>
        <v>0.83148872874570223</v>
      </c>
      <c r="L124" s="175">
        <f>IF(RES_hhdet_in_tes!L124=0,"",RES_hhdet_in_tes!L124/RES_hhdet_in_fec!L124)</f>
        <v>0.85121529456435263</v>
      </c>
      <c r="M124" s="175">
        <f>IF(RES_hhdet_in_tes!M124=0,"",RES_hhdet_in_tes!M124/RES_hhdet_in_fec!M124)</f>
        <v>0.8586152616379682</v>
      </c>
      <c r="N124" s="175">
        <f>IF(RES_hhdet_in_tes!N124=0,"",RES_hhdet_in_tes!N124/RES_hhdet_in_fec!N124)</f>
        <v>0.82971301400201458</v>
      </c>
      <c r="O124" s="175">
        <f>IF(RES_hhdet_in_tes!O124=0,"",RES_hhdet_in_tes!O124/RES_hhdet_in_fec!O124)</f>
        <v>0.88255877253041459</v>
      </c>
      <c r="P124" s="175">
        <f>IF(RES_hhdet_in_tes!P124=0,"",RES_hhdet_in_tes!P124/RES_hhdet_in_fec!P124)</f>
        <v>0.8739156420378773</v>
      </c>
      <c r="Q124" s="175">
        <f>IF(RES_hhdet_in_tes!Q124=0,"",RES_hhdet_in_tes!Q124/RES_hhdet_in_fec!Q124)</f>
        <v>0.88555710347802097</v>
      </c>
    </row>
    <row r="125" spans="1:17" ht="12.9" customHeight="1" x14ac:dyDescent="0.3">
      <c r="A125" s="158" t="s">
        <v>65</v>
      </c>
      <c r="B125" s="169"/>
      <c r="C125" s="169">
        <f>IF(RES_hhdet_in_tes!C125=0,"",RES_hhdet_in_tes!C125/RES_hhdet_in_fec!C125)</f>
        <v>0.76159678386369867</v>
      </c>
      <c r="D125" s="169">
        <f>IF(RES_hhdet_in_tes!D125=0,"",RES_hhdet_in_tes!D125/RES_hhdet_in_fec!D125)</f>
        <v>0.83769973062340519</v>
      </c>
      <c r="E125" s="169">
        <f>IF(RES_hhdet_in_tes!E125=0,"",RES_hhdet_in_tes!E125/RES_hhdet_in_fec!E125)</f>
        <v>0.80683831558927543</v>
      </c>
      <c r="F125" s="169">
        <f>IF(RES_hhdet_in_tes!F125=0,"",RES_hhdet_in_tes!F125/RES_hhdet_in_fec!F125)</f>
        <v>0.82056857772745206</v>
      </c>
      <c r="G125" s="169">
        <f>IF(RES_hhdet_in_tes!G125=0,"",RES_hhdet_in_tes!G125/RES_hhdet_in_fec!G125)</f>
        <v>0.8158216679620055</v>
      </c>
      <c r="H125" s="169">
        <f>IF(RES_hhdet_in_tes!H125=0,"",RES_hhdet_in_tes!H125/RES_hhdet_in_fec!H125)</f>
        <v>0.8266322754176697</v>
      </c>
      <c r="I125" s="169">
        <f>IF(RES_hhdet_in_tes!I125=0,"",RES_hhdet_in_tes!I125/RES_hhdet_in_fec!I125)</f>
        <v>0.81322642299234726</v>
      </c>
      <c r="J125" s="169">
        <f>IF(RES_hhdet_in_tes!J125=0,"",RES_hhdet_in_tes!J125/RES_hhdet_in_fec!J125)</f>
        <v>0.84326162621351308</v>
      </c>
      <c r="K125" s="169">
        <f>IF(RES_hhdet_in_tes!K125=0,"",RES_hhdet_in_tes!K125/RES_hhdet_in_fec!K125)</f>
        <v>0.81509034521657997</v>
      </c>
      <c r="L125" s="169">
        <f>IF(RES_hhdet_in_tes!L125=0,"",RES_hhdet_in_tes!L125/RES_hhdet_in_fec!L125)</f>
        <v>0.83861491062130811</v>
      </c>
      <c r="M125" s="169">
        <f>IF(RES_hhdet_in_tes!M125=0,"",RES_hhdet_in_tes!M125/RES_hhdet_in_fec!M125)</f>
        <v>0.83321202588468113</v>
      </c>
      <c r="N125" s="169">
        <f>IF(RES_hhdet_in_tes!N125=0,"",RES_hhdet_in_tes!N125/RES_hhdet_in_fec!N125)</f>
        <v>0.80670723395067989</v>
      </c>
      <c r="O125" s="169">
        <f>IF(RES_hhdet_in_tes!O125=0,"",RES_hhdet_in_tes!O125/RES_hhdet_in_fec!O125)</f>
        <v>0.86531936379371754</v>
      </c>
      <c r="P125" s="169">
        <f>IF(RES_hhdet_in_tes!P125=0,"",RES_hhdet_in_tes!P125/RES_hhdet_in_fec!P125)</f>
        <v>0.85313986886694548</v>
      </c>
      <c r="Q125" s="169">
        <f>IF(RES_hhdet_in_tes!Q125=0,"",RES_hhdet_in_tes!Q125/RES_hhdet_in_fec!Q125)</f>
        <v>0.87557771421706243</v>
      </c>
    </row>
    <row r="126" spans="1:17" ht="12" customHeight="1" x14ac:dyDescent="0.3">
      <c r="A126" s="23" t="s">
        <v>149</v>
      </c>
      <c r="B126" s="73"/>
      <c r="C126" s="73">
        <f>IF(RES_hhdet_in_tes!C126=0,"",RES_hhdet_in_tes!C126/RES_hhdet_in_fec!C126)</f>
        <v>0.76090156546293986</v>
      </c>
      <c r="D126" s="73">
        <f>IF(RES_hhdet_in_tes!D126=0,"",RES_hhdet_in_tes!D126/RES_hhdet_in_fec!D126)</f>
        <v>0.83703044442215258</v>
      </c>
      <c r="E126" s="73">
        <f>IF(RES_hhdet_in_tes!E126=0,"",RES_hhdet_in_tes!E126/RES_hhdet_in_fec!E126)</f>
        <v>0.80593011592351671</v>
      </c>
      <c r="F126" s="73">
        <f>IF(RES_hhdet_in_tes!F126=0,"",RES_hhdet_in_tes!F126/RES_hhdet_in_fec!F126)</f>
        <v>0.81961907074605633</v>
      </c>
      <c r="G126" s="73">
        <f>IF(RES_hhdet_in_tes!G126=0,"",RES_hhdet_in_tes!G126/RES_hhdet_in_fec!G126)</f>
        <v>0.81486995996055145</v>
      </c>
      <c r="H126" s="73">
        <f>IF(RES_hhdet_in_tes!H126=0,"",RES_hhdet_in_tes!H126/RES_hhdet_in_fec!H126)</f>
        <v>0.82571089826886956</v>
      </c>
      <c r="I126" s="73">
        <f>IF(RES_hhdet_in_tes!I126=0,"",RES_hhdet_in_tes!I126/RES_hhdet_in_fec!I126)</f>
        <v>0.81221001947296934</v>
      </c>
      <c r="J126" s="73">
        <f>IF(RES_hhdet_in_tes!J126=0,"",RES_hhdet_in_tes!J126/RES_hhdet_in_fec!J126)</f>
        <v>0.8424268793896651</v>
      </c>
      <c r="K126" s="73">
        <f>IF(RES_hhdet_in_tes!K126=0,"",RES_hhdet_in_tes!K126/RES_hhdet_in_fec!K126)</f>
        <v>0.81404036628154552</v>
      </c>
      <c r="L126" s="73">
        <f>IF(RES_hhdet_in_tes!L126=0,"",RES_hhdet_in_tes!L126/RES_hhdet_in_fec!L126)</f>
        <v>0.83767633462996416</v>
      </c>
      <c r="M126" s="73">
        <f>IF(RES_hhdet_in_tes!M126=0,"",RES_hhdet_in_tes!M126/RES_hhdet_in_fec!M126)</f>
        <v>0.83233608611755516</v>
      </c>
      <c r="N126" s="73">
        <f>IF(RES_hhdet_in_tes!N126=0,"",RES_hhdet_in_tes!N126/RES_hhdet_in_fec!N126)</f>
        <v>0.80575025707878656</v>
      </c>
      <c r="O126" s="73">
        <f>IF(RES_hhdet_in_tes!O126=0,"",RES_hhdet_in_tes!O126/RES_hhdet_in_fec!O126)</f>
        <v>0.86456838753682985</v>
      </c>
      <c r="P126" s="73">
        <f>IF(RES_hhdet_in_tes!P126=0,"",RES_hhdet_in_tes!P126/RES_hhdet_in_fec!P126)</f>
        <v>0.852232538143462</v>
      </c>
      <c r="Q126" s="73">
        <f>IF(RES_hhdet_in_tes!Q126=0,"",RES_hhdet_in_tes!Q126/RES_hhdet_in_fec!Q126)</f>
        <v>0.87475471860107468</v>
      </c>
    </row>
    <row r="127" spans="1:17" ht="12" customHeight="1" x14ac:dyDescent="0.3">
      <c r="A127" s="23" t="s">
        <v>60</v>
      </c>
      <c r="B127" s="73"/>
      <c r="C127" s="73">
        <f>IF(RES_hhdet_in_tes!C127=0,"",RES_hhdet_in_tes!C127/RES_hhdet_in_fec!C127)</f>
        <v>1.0229974623571965</v>
      </c>
      <c r="D127" s="73">
        <f>IF(RES_hhdet_in_tes!D127=0,"",RES_hhdet_in_tes!D127/RES_hhdet_in_fec!D127)</f>
        <v>1.0259736654655556</v>
      </c>
      <c r="E127" s="73">
        <f>IF(RES_hhdet_in_tes!E127=0,"",RES_hhdet_in_tes!E127/RES_hhdet_in_fec!E127)</f>
        <v>1.027296185836027</v>
      </c>
      <c r="F127" s="73">
        <f>IF(RES_hhdet_in_tes!F127=0,"",RES_hhdet_in_tes!F127/RES_hhdet_in_fec!F127)</f>
        <v>1.0269488151599822</v>
      </c>
      <c r="G127" s="73">
        <f>IF(RES_hhdet_in_tes!G127=0,"",RES_hhdet_in_tes!G127/RES_hhdet_in_fec!G127)</f>
        <v>1.0304371714276976</v>
      </c>
      <c r="H127" s="73">
        <f>IF(RES_hhdet_in_tes!H127=0,"",RES_hhdet_in_tes!H127/RES_hhdet_in_fec!H127)</f>
        <v>1.0279035296495749</v>
      </c>
      <c r="I127" s="73">
        <f>IF(RES_hhdet_in_tes!I127=0,"",RES_hhdet_in_tes!I127/RES_hhdet_in_fec!I127)</f>
        <v>1.0288546258262035</v>
      </c>
      <c r="J127" s="73">
        <f>IF(RES_hhdet_in_tes!J127=0,"",RES_hhdet_in_tes!J127/RES_hhdet_in_fec!J127)</f>
        <v>1.0349910187101101</v>
      </c>
      <c r="K127" s="73">
        <f>IF(RES_hhdet_in_tes!K127=0,"",RES_hhdet_in_tes!K127/RES_hhdet_in_fec!K127)</f>
        <v>1.0325383841361235</v>
      </c>
      <c r="L127" s="73">
        <f>IF(RES_hhdet_in_tes!L127=0,"",RES_hhdet_in_tes!L127/RES_hhdet_in_fec!L127)</f>
        <v>1.0328924558435411</v>
      </c>
      <c r="M127" s="73">
        <f>IF(RES_hhdet_in_tes!M127=0,"",RES_hhdet_in_tes!M127/RES_hhdet_in_fec!M127)</f>
        <v>1.0245957976434821</v>
      </c>
      <c r="N127" s="73">
        <f>IF(RES_hhdet_in_tes!N127=0,"",RES_hhdet_in_tes!N127/RES_hhdet_in_fec!N127)</f>
        <v>1.028625821900583</v>
      </c>
      <c r="O127" s="73">
        <f>IF(RES_hhdet_in_tes!O127=0,"",RES_hhdet_in_tes!O127/RES_hhdet_in_fec!O127)</f>
        <v>1.0211460192063089</v>
      </c>
      <c r="P127" s="73">
        <f>IF(RES_hhdet_in_tes!P127=0,"",RES_hhdet_in_tes!P127/RES_hhdet_in_fec!P127)</f>
        <v>1.0202869659220504</v>
      </c>
      <c r="Q127" s="73">
        <f>IF(RES_hhdet_in_tes!Q127=0,"",RES_hhdet_in_tes!Q127/RES_hhdet_in_fec!Q127)</f>
        <v>1.0163096508329867</v>
      </c>
    </row>
    <row r="128" spans="1:17" ht="12.9" customHeight="1" x14ac:dyDescent="0.3">
      <c r="A128" s="158" t="s">
        <v>112</v>
      </c>
      <c r="B128" s="169"/>
      <c r="C128" s="169">
        <f>IF(RES_hhdet_in_tes!C128=0,"",RES_hhdet_in_tes!C128/RES_hhdet_in_fec!C128)</f>
        <v>1.8402765412848314</v>
      </c>
      <c r="D128" s="169">
        <f>IF(RES_hhdet_in_tes!D128=0,"",RES_hhdet_in_tes!D128/RES_hhdet_in_fec!D128)</f>
        <v>1.9293899087526449</v>
      </c>
      <c r="E128" s="169">
        <f>IF(RES_hhdet_in_tes!E128=0,"",RES_hhdet_in_tes!E128/RES_hhdet_in_fec!E128)</f>
        <v>1.9404039713437833</v>
      </c>
      <c r="F128" s="169">
        <f>IF(RES_hhdet_in_tes!F128=0,"",RES_hhdet_in_tes!F128/RES_hhdet_in_fec!F128)</f>
        <v>2.0053951823693317</v>
      </c>
      <c r="G128" s="169">
        <f>IF(RES_hhdet_in_tes!G128=0,"",RES_hhdet_in_tes!G128/RES_hhdet_in_fec!G128)</f>
        <v>2.0547896312930796</v>
      </c>
      <c r="H128" s="169">
        <f>IF(RES_hhdet_in_tes!H128=0,"",RES_hhdet_in_tes!H128/RES_hhdet_in_fec!H128)</f>
        <v>2.1707747101231551</v>
      </c>
      <c r="I128" s="169">
        <f>IF(RES_hhdet_in_tes!I128=0,"",RES_hhdet_in_tes!I128/RES_hhdet_in_fec!I128)</f>
        <v>2.2777873777163293</v>
      </c>
      <c r="J128" s="169">
        <f>IF(RES_hhdet_in_tes!J128=0,"",RES_hhdet_in_tes!J128/RES_hhdet_in_fec!J128)</f>
        <v>2.4607304371905223</v>
      </c>
      <c r="K128" s="169">
        <f>IF(RES_hhdet_in_tes!K128=0,"",RES_hhdet_in_tes!K128/RES_hhdet_in_fec!K128)</f>
        <v>2.5499412000523694</v>
      </c>
      <c r="L128" s="169">
        <f>IF(RES_hhdet_in_tes!L128=0,"",RES_hhdet_in_tes!L128/RES_hhdet_in_fec!L128)</f>
        <v>2.7801514456320451</v>
      </c>
      <c r="M128" s="169">
        <f>IF(RES_hhdet_in_tes!M128=0,"",RES_hhdet_in_tes!M128/RES_hhdet_in_fec!M128)</f>
        <v>2.8741221721116634</v>
      </c>
      <c r="N128" s="169">
        <f>IF(RES_hhdet_in_tes!N128=0,"",RES_hhdet_in_tes!N128/RES_hhdet_in_fec!N128)</f>
        <v>3.0719671785581841</v>
      </c>
      <c r="O128" s="169">
        <f>IF(RES_hhdet_in_tes!O128=0,"",RES_hhdet_in_tes!O128/RES_hhdet_in_fec!O128)</f>
        <v>3.2487253546144395</v>
      </c>
      <c r="P128" s="169">
        <f>IF(RES_hhdet_in_tes!P128=0,"",RES_hhdet_in_tes!P128/RES_hhdet_in_fec!P128)</f>
        <v>3.4291192659804972</v>
      </c>
      <c r="Q128" s="169">
        <f>IF(RES_hhdet_in_tes!Q128=0,"",RES_hhdet_in_tes!Q128/RES_hhdet_in_fec!Q128)</f>
        <v>3.502581767036856</v>
      </c>
    </row>
    <row r="129" spans="1:17" ht="12" customHeight="1" x14ac:dyDescent="0.3">
      <c r="A129" s="23" t="s">
        <v>60</v>
      </c>
      <c r="B129" s="73"/>
      <c r="C129" s="73">
        <f>IF(RES_hhdet_in_tes!C129=0,"",RES_hhdet_in_tes!C129/RES_hhdet_in_fec!C129)</f>
        <v>1.8402765412848314</v>
      </c>
      <c r="D129" s="73">
        <f>IF(RES_hhdet_in_tes!D129=0,"",RES_hhdet_in_tes!D129/RES_hhdet_in_fec!D129)</f>
        <v>1.9293899087526449</v>
      </c>
      <c r="E129" s="73">
        <f>IF(RES_hhdet_in_tes!E129=0,"",RES_hhdet_in_tes!E129/RES_hhdet_in_fec!E129)</f>
        <v>1.9404039713437833</v>
      </c>
      <c r="F129" s="73">
        <f>IF(RES_hhdet_in_tes!F129=0,"",RES_hhdet_in_tes!F129/RES_hhdet_in_fec!F129)</f>
        <v>2.0053951823693317</v>
      </c>
      <c r="G129" s="73">
        <f>IF(RES_hhdet_in_tes!G129=0,"",RES_hhdet_in_tes!G129/RES_hhdet_in_fec!G129)</f>
        <v>2.0547896312930796</v>
      </c>
      <c r="H129" s="73">
        <f>IF(RES_hhdet_in_tes!H129=0,"",RES_hhdet_in_tes!H129/RES_hhdet_in_fec!H129)</f>
        <v>2.1707747101231551</v>
      </c>
      <c r="I129" s="73">
        <f>IF(RES_hhdet_in_tes!I129=0,"",RES_hhdet_in_tes!I129/RES_hhdet_in_fec!I129)</f>
        <v>2.2777873777163293</v>
      </c>
      <c r="J129" s="73">
        <f>IF(RES_hhdet_in_tes!J129=0,"",RES_hhdet_in_tes!J129/RES_hhdet_in_fec!J129)</f>
        <v>2.4607304371905223</v>
      </c>
      <c r="K129" s="73">
        <f>IF(RES_hhdet_in_tes!K129=0,"",RES_hhdet_in_tes!K129/RES_hhdet_in_fec!K129)</f>
        <v>2.5499412000523694</v>
      </c>
      <c r="L129" s="73">
        <f>IF(RES_hhdet_in_tes!L129=0,"",RES_hhdet_in_tes!L129/RES_hhdet_in_fec!L129)</f>
        <v>2.7801514456320451</v>
      </c>
      <c r="M129" s="73">
        <f>IF(RES_hhdet_in_tes!M129=0,"",RES_hhdet_in_tes!M129/RES_hhdet_in_fec!M129)</f>
        <v>2.8741221721116634</v>
      </c>
      <c r="N129" s="73">
        <f>IF(RES_hhdet_in_tes!N129=0,"",RES_hhdet_in_tes!N129/RES_hhdet_in_fec!N129)</f>
        <v>3.0719671785581841</v>
      </c>
      <c r="O129" s="73">
        <f>IF(RES_hhdet_in_tes!O129=0,"",RES_hhdet_in_tes!O129/RES_hhdet_in_fec!O129)</f>
        <v>3.2487253546144395</v>
      </c>
      <c r="P129" s="73">
        <f>IF(RES_hhdet_in_tes!P129=0,"",RES_hhdet_in_tes!P129/RES_hhdet_in_fec!P129)</f>
        <v>3.4291192659804972</v>
      </c>
      <c r="Q129" s="73">
        <f>IF(RES_hhdet_in_tes!Q129=0,"",RES_hhdet_in_tes!Q129/RES_hhdet_in_fec!Q129)</f>
        <v>3.502581767036856</v>
      </c>
    </row>
    <row r="130" spans="1:17" ht="12" customHeight="1" x14ac:dyDescent="0.3">
      <c r="A130" s="158" t="s">
        <v>63</v>
      </c>
      <c r="B130" s="169"/>
      <c r="C130" s="169">
        <f>IF(RES_hhdet_in_tes!C130=0,"",RES_hhdet_in_tes!C130/RES_hhdet_in_fec!C130)</f>
        <v>0.80211943390279883</v>
      </c>
      <c r="D130" s="169">
        <f>IF(RES_hhdet_in_tes!D130=0,"",RES_hhdet_in_tes!D130/RES_hhdet_in_fec!D130)</f>
        <v>0.84314013959303868</v>
      </c>
      <c r="E130" s="169">
        <f>IF(RES_hhdet_in_tes!E130=0,"",RES_hhdet_in_tes!E130/RES_hhdet_in_fec!E130)</f>
        <v>0.83525097686327343</v>
      </c>
      <c r="F130" s="169">
        <f>IF(RES_hhdet_in_tes!F130=0,"",RES_hhdet_in_tes!F130/RES_hhdet_in_fec!F130)</f>
        <v>0.83942812992310234</v>
      </c>
      <c r="G130" s="169">
        <f>IF(RES_hhdet_in_tes!G130=0,"",RES_hhdet_in_tes!G130/RES_hhdet_in_fec!G130)</f>
        <v>0.84082339700084252</v>
      </c>
      <c r="H130" s="169">
        <f>IF(RES_hhdet_in_tes!H130=0,"",RES_hhdet_in_tes!H130/RES_hhdet_in_fec!H130)</f>
        <v>0.84258753186984503</v>
      </c>
      <c r="I130" s="169">
        <f>IF(RES_hhdet_in_tes!I130=0,"",RES_hhdet_in_tes!I130/RES_hhdet_in_fec!I130)</f>
        <v>0.83801435899401988</v>
      </c>
      <c r="J130" s="169">
        <f>IF(RES_hhdet_in_tes!J130=0,"",RES_hhdet_in_tes!J130/RES_hhdet_in_fec!J130)</f>
        <v>0.876545083284065</v>
      </c>
      <c r="K130" s="169">
        <f>IF(RES_hhdet_in_tes!K130=0,"",RES_hhdet_in_tes!K130/RES_hhdet_in_fec!K130)</f>
        <v>0.85933758149932826</v>
      </c>
      <c r="L130" s="169">
        <f>IF(RES_hhdet_in_tes!L130=0,"",RES_hhdet_in_tes!L130/RES_hhdet_in_fec!L130)</f>
        <v>0.86798000816401621</v>
      </c>
      <c r="M130" s="169">
        <f>IF(RES_hhdet_in_tes!M130=0,"",RES_hhdet_in_tes!M130/RES_hhdet_in_fec!M130)</f>
        <v>0.87567167458467399</v>
      </c>
      <c r="N130" s="169">
        <f>IF(RES_hhdet_in_tes!N130=0,"",RES_hhdet_in_tes!N130/RES_hhdet_in_fec!N130)</f>
        <v>0.84234518777201861</v>
      </c>
      <c r="O130" s="169">
        <f>IF(RES_hhdet_in_tes!O130=0,"",RES_hhdet_in_tes!O130/RES_hhdet_in_fec!O130)</f>
        <v>0.88850882843835599</v>
      </c>
      <c r="P130" s="169">
        <f>IF(RES_hhdet_in_tes!P130=0,"",RES_hhdet_in_tes!P130/RES_hhdet_in_fec!P130)</f>
        <v>0.87717052286057828</v>
      </c>
      <c r="Q130" s="169">
        <f>IF(RES_hhdet_in_tes!Q130=0,"",RES_hhdet_in_tes!Q130/RES_hhdet_in_fec!Q130)</f>
        <v>0.88598613519533975</v>
      </c>
    </row>
    <row r="131" spans="1:17" ht="12" customHeight="1" x14ac:dyDescent="0.3">
      <c r="A131" s="167" t="s">
        <v>148</v>
      </c>
      <c r="B131" s="174"/>
      <c r="C131" s="174">
        <f>IF(RES_hhdet_in_tes!C131=0,"",RES_hhdet_in_tes!C131/RES_hhdet_in_fec!C131)</f>
        <v>0.81975285557861155</v>
      </c>
      <c r="D131" s="174">
        <f>IF(RES_hhdet_in_tes!D131=0,"",RES_hhdet_in_tes!D131/RES_hhdet_in_fec!D131)</f>
        <v>0.86259459101752023</v>
      </c>
      <c r="E131" s="174">
        <f>IF(RES_hhdet_in_tes!E131=0,"",RES_hhdet_in_tes!E131/RES_hhdet_in_fec!E131)</f>
        <v>0.8431006858666843</v>
      </c>
      <c r="F131" s="174">
        <f>IF(RES_hhdet_in_tes!F131=0,"",RES_hhdet_in_tes!F131/RES_hhdet_in_fec!F131)</f>
        <v>0.84886902803656528</v>
      </c>
      <c r="G131" s="174">
        <f>IF(RES_hhdet_in_tes!G131=0,"",RES_hhdet_in_tes!G131/RES_hhdet_in_fec!G131)</f>
        <v>0.83069203326009289</v>
      </c>
      <c r="H131" s="174">
        <f>IF(RES_hhdet_in_tes!H131=0,"",RES_hhdet_in_tes!H131/RES_hhdet_in_fec!H131)</f>
        <v>0.84305725909028228</v>
      </c>
      <c r="I131" s="174">
        <f>IF(RES_hhdet_in_tes!I131=0,"",RES_hhdet_in_tes!I131/RES_hhdet_in_fec!I131)</f>
        <v>0.84570092993331336</v>
      </c>
      <c r="J131" s="174">
        <f>IF(RES_hhdet_in_tes!J131=0,"",RES_hhdet_in_tes!J131/RES_hhdet_in_fec!J131)</f>
        <v>0.86660122577533949</v>
      </c>
      <c r="K131" s="174">
        <f>IF(RES_hhdet_in_tes!K131=0,"",RES_hhdet_in_tes!K131/RES_hhdet_in_fec!K131)</f>
        <v>0.84549479345305034</v>
      </c>
      <c r="L131" s="174">
        <f>IF(RES_hhdet_in_tes!L131=0,"",RES_hhdet_in_tes!L131/RES_hhdet_in_fec!L131)</f>
        <v>0.87465353786933442</v>
      </c>
      <c r="M131" s="174">
        <f>IF(RES_hhdet_in_tes!M131=0,"",RES_hhdet_in_tes!M131/RES_hhdet_in_fec!M131)</f>
        <v>0.85206530986100004</v>
      </c>
      <c r="N131" s="174">
        <f>IF(RES_hhdet_in_tes!N131=0,"",RES_hhdet_in_tes!N131/RES_hhdet_in_fec!N131)</f>
        <v>0.85080074300529396</v>
      </c>
      <c r="O131" s="174">
        <f>IF(RES_hhdet_in_tes!O131=0,"",RES_hhdet_in_tes!O131/RES_hhdet_in_fec!O131)</f>
        <v>0.86066683515114628</v>
      </c>
      <c r="P131" s="174">
        <f>IF(RES_hhdet_in_tes!P131=0,"",RES_hhdet_in_tes!P131/RES_hhdet_in_fec!P131)</f>
        <v>0.87812448285446321</v>
      </c>
      <c r="Q131" s="174">
        <f>IF(RES_hhdet_in_tes!Q131=0,"",RES_hhdet_in_tes!Q131/RES_hhdet_in_fec!Q131)</f>
        <v>0.85668121295730315</v>
      </c>
    </row>
    <row r="132" spans="1:17" ht="12" customHeight="1" x14ac:dyDescent="0.3">
      <c r="A132" s="167" t="s">
        <v>147</v>
      </c>
      <c r="B132" s="174"/>
      <c r="C132" s="174">
        <f>IF(RES_hhdet_in_tes!C132=0,"",RES_hhdet_in_tes!C132/RES_hhdet_in_fec!C132)</f>
        <v>0.91132635845541377</v>
      </c>
      <c r="D132" s="174">
        <f>IF(RES_hhdet_in_tes!D132=0,"",RES_hhdet_in_tes!D132/RES_hhdet_in_fec!D132)</f>
        <v>0.92736082658643459</v>
      </c>
      <c r="E132" s="174">
        <f>IF(RES_hhdet_in_tes!E132=0,"",RES_hhdet_in_tes!E132/RES_hhdet_in_fec!E132)</f>
        <v>0.92779776712932294</v>
      </c>
      <c r="F132" s="174">
        <f>IF(RES_hhdet_in_tes!F132=0,"",RES_hhdet_in_tes!F132/RES_hhdet_in_fec!F132)</f>
        <v>0.91675796093980699</v>
      </c>
      <c r="G132" s="174">
        <f>IF(RES_hhdet_in_tes!G132=0,"",RES_hhdet_in_tes!G132/RES_hhdet_in_fec!G132)</f>
        <v>0.93077310045554418</v>
      </c>
      <c r="H132" s="174">
        <f>IF(RES_hhdet_in_tes!H132=0,"",RES_hhdet_in_tes!H132/RES_hhdet_in_fec!H132)</f>
        <v>0.94497736830005608</v>
      </c>
      <c r="I132" s="174">
        <f>IF(RES_hhdet_in_tes!I132=0,"",RES_hhdet_in_tes!I132/RES_hhdet_in_fec!I132)</f>
        <v>0.91574262548154306</v>
      </c>
      <c r="J132" s="174">
        <f>IF(RES_hhdet_in_tes!J132=0,"",RES_hhdet_in_tes!J132/RES_hhdet_in_fec!J132)</f>
        <v>0.94211812306085718</v>
      </c>
      <c r="K132" s="174">
        <f>IF(RES_hhdet_in_tes!K132=0,"",RES_hhdet_in_tes!K132/RES_hhdet_in_fec!K132)</f>
        <v>0.92028968250179055</v>
      </c>
      <c r="L132" s="174">
        <f>IF(RES_hhdet_in_tes!L132=0,"",RES_hhdet_in_tes!L132/RES_hhdet_in_fec!L132)</f>
        <v>0.92191084229396969</v>
      </c>
      <c r="M132" s="174">
        <f>IF(RES_hhdet_in_tes!M132=0,"",RES_hhdet_in_tes!M132/RES_hhdet_in_fec!M132)</f>
        <v>0.93798441384402242</v>
      </c>
      <c r="N132" s="174">
        <f>IF(RES_hhdet_in_tes!N132=0,"",RES_hhdet_in_tes!N132/RES_hhdet_in_fec!N132)</f>
        <v>0.90132561646755038</v>
      </c>
      <c r="O132" s="174">
        <f>IF(RES_hhdet_in_tes!O132=0,"",RES_hhdet_in_tes!O132/RES_hhdet_in_fec!O132)</f>
        <v>0.93834876126115141</v>
      </c>
      <c r="P132" s="174">
        <f>IF(RES_hhdet_in_tes!P132=0,"",RES_hhdet_in_tes!P132/RES_hhdet_in_fec!P132)</f>
        <v>0.92456889702925804</v>
      </c>
      <c r="Q132" s="174">
        <f>IF(RES_hhdet_in_tes!Q132=0,"",RES_hhdet_in_tes!Q132/RES_hhdet_in_fec!Q132)</f>
        <v>0.93845315871866863</v>
      </c>
    </row>
    <row r="133" spans="1:17" ht="12" customHeight="1" x14ac:dyDescent="0.3">
      <c r="A133" s="166" t="s">
        <v>61</v>
      </c>
      <c r="B133" s="173"/>
      <c r="C133" s="173">
        <f>IF(RES_hhdet_in_tes!C133=0,"",RES_hhdet_in_tes!C133/RES_hhdet_in_fec!C133)</f>
        <v>0.87125264173936023</v>
      </c>
      <c r="D133" s="173">
        <f>IF(RES_hhdet_in_tes!D133=0,"",RES_hhdet_in_tes!D133/RES_hhdet_in_fec!D133)</f>
        <v>0.89639891977687869</v>
      </c>
      <c r="E133" s="173">
        <f>IF(RES_hhdet_in_tes!E133=0,"",RES_hhdet_in_tes!E133/RES_hhdet_in_fec!E133)</f>
        <v>0.89304484714492627</v>
      </c>
      <c r="F133" s="173">
        <f>IF(RES_hhdet_in_tes!F133=0,"",RES_hhdet_in_tes!F133/RES_hhdet_in_fec!F133)</f>
        <v>0.878332107511405</v>
      </c>
      <c r="G133" s="173">
        <f>IF(RES_hhdet_in_tes!G133=0,"",RES_hhdet_in_tes!G133/RES_hhdet_in_fec!G133)</f>
        <v>0.90144506731727203</v>
      </c>
      <c r="H133" s="173">
        <f>IF(RES_hhdet_in_tes!H133=0,"",RES_hhdet_in_tes!H133/RES_hhdet_in_fec!H133)</f>
        <v>0.91728316611306482</v>
      </c>
      <c r="I133" s="173">
        <f>IF(RES_hhdet_in_tes!I133=0,"",RES_hhdet_in_tes!I133/RES_hhdet_in_fec!I133)</f>
        <v>0.88298802011817346</v>
      </c>
      <c r="J133" s="173">
        <f>IF(RES_hhdet_in_tes!J133=0,"",RES_hhdet_in_tes!J133/RES_hhdet_in_fec!J133)</f>
        <v>0.91478296211369392</v>
      </c>
      <c r="K133" s="173">
        <f>IF(RES_hhdet_in_tes!K133=0,"",RES_hhdet_in_tes!K133/RES_hhdet_in_fec!K133)</f>
        <v>0.88444242994583089</v>
      </c>
      <c r="L133" s="173">
        <f>IF(RES_hhdet_in_tes!L133=0,"",RES_hhdet_in_tes!L133/RES_hhdet_in_fec!L133)</f>
        <v>0.88708999677839817</v>
      </c>
      <c r="M133" s="173">
        <f>IF(RES_hhdet_in_tes!M133=0,"",RES_hhdet_in_tes!M133/RES_hhdet_in_fec!M133)</f>
        <v>0.90478638221924601</v>
      </c>
      <c r="N133" s="173">
        <f>IF(RES_hhdet_in_tes!N133=0,"",RES_hhdet_in_tes!N133/RES_hhdet_in_fec!N133)</f>
        <v>0.85136988232759858</v>
      </c>
      <c r="O133" s="173">
        <f>IF(RES_hhdet_in_tes!O133=0,"",RES_hhdet_in_tes!O133/RES_hhdet_in_fec!O133)</f>
        <v>0.91010506146620906</v>
      </c>
      <c r="P133" s="173">
        <f>IF(RES_hhdet_in_tes!P133=0,"",RES_hhdet_in_tes!P133/RES_hhdet_in_fec!P133)</f>
        <v>0.88981416992392004</v>
      </c>
      <c r="Q133" s="173">
        <f>IF(RES_hhdet_in_tes!Q133=0,"",RES_hhdet_in_tes!Q133/RES_hhdet_in_fec!Q133)</f>
        <v>0.91207620614627805</v>
      </c>
    </row>
    <row r="134" spans="1:17" ht="12" customHeight="1" x14ac:dyDescent="0.3">
      <c r="A134" s="147" t="s">
        <v>59</v>
      </c>
      <c r="B134" s="172"/>
      <c r="C134" s="172">
        <f>IF(RES_hhdet_in_tes!C134=0,"",RES_hhdet_in_tes!C134/RES_hhdet_in_fec!C134)</f>
        <v>1.0081889868960359</v>
      </c>
      <c r="D134" s="172">
        <f>IF(RES_hhdet_in_tes!D134=0,"",RES_hhdet_in_tes!D134/RES_hhdet_in_fec!D134)</f>
        <v>1.0091276009275467</v>
      </c>
      <c r="E134" s="172">
        <f>IF(RES_hhdet_in_tes!E134=0,"",RES_hhdet_in_tes!E134/RES_hhdet_in_fec!E134)</f>
        <v>1.0079834910272067</v>
      </c>
      <c r="F134" s="172">
        <f>IF(RES_hhdet_in_tes!F134=0,"",RES_hhdet_in_tes!F134/RES_hhdet_in_fec!F134)</f>
        <v>1.0090941301504073</v>
      </c>
      <c r="G134" s="172">
        <f>IF(RES_hhdet_in_tes!G134=0,"",RES_hhdet_in_tes!G134/RES_hhdet_in_fec!G134)</f>
        <v>1.0087237579995465</v>
      </c>
      <c r="H134" s="172">
        <f>IF(RES_hhdet_in_tes!H134=0,"",RES_hhdet_in_tes!H134/RES_hhdet_in_fec!H134)</f>
        <v>1.0099883618874834</v>
      </c>
      <c r="I134" s="172">
        <f>IF(RES_hhdet_in_tes!I134=0,"",RES_hhdet_in_tes!I134/RES_hhdet_in_fec!I134)</f>
        <v>1.0083928704372622</v>
      </c>
      <c r="J134" s="172">
        <f>IF(RES_hhdet_in_tes!J134=0,"",RES_hhdet_in_tes!J134/RES_hhdet_in_fec!J134)</f>
        <v>1.0105205254941907</v>
      </c>
      <c r="K134" s="172">
        <f>IF(RES_hhdet_in_tes!K134=0,"",RES_hhdet_in_tes!K134/RES_hhdet_in_fec!K134)</f>
        <v>1.0066474543807031</v>
      </c>
      <c r="L134" s="172">
        <f>IF(RES_hhdet_in_tes!L134=0,"",RES_hhdet_in_tes!L134/RES_hhdet_in_fec!L134)</f>
        <v>1.0078482592231615</v>
      </c>
      <c r="M134" s="172">
        <f>IF(RES_hhdet_in_tes!M134=0,"",RES_hhdet_in_tes!M134/RES_hhdet_in_fec!M134)</f>
        <v>1.0064609481551314</v>
      </c>
      <c r="N134" s="172">
        <f>IF(RES_hhdet_in_tes!N134=0,"",RES_hhdet_in_tes!N134/RES_hhdet_in_fec!N134)</f>
        <v>1.0046940725317188</v>
      </c>
      <c r="O134" s="172">
        <f>IF(RES_hhdet_in_tes!O134=0,"",RES_hhdet_in_tes!O134/RES_hhdet_in_fec!O134)</f>
        <v>1.0059134533853822</v>
      </c>
      <c r="P134" s="172">
        <f>IF(RES_hhdet_in_tes!P134=0,"",RES_hhdet_in_tes!P134/RES_hhdet_in_fec!P134)</f>
        <v>1.0047425597215331</v>
      </c>
      <c r="Q134" s="172">
        <f>IF(RES_hhdet_in_tes!Q134=0,"",RES_hhdet_in_tes!Q134/RES_hhdet_in_fec!Q134)</f>
        <v>1.0057387289927706</v>
      </c>
    </row>
    <row r="135" spans="1:17" ht="12" customHeight="1" x14ac:dyDescent="0.3">
      <c r="A135" s="163" t="s">
        <v>142</v>
      </c>
      <c r="B135" s="171"/>
      <c r="C135" s="171">
        <f>IF(RES_hhdet_in_tes!C135=0,"",RES_hhdet_in_tes!C135/RES_hhdet_in_fec!C135)</f>
        <v>0.70882394687484118</v>
      </c>
      <c r="D135" s="171">
        <f>IF(RES_hhdet_in_tes!D135=0,"",RES_hhdet_in_tes!D135/RES_hhdet_in_fec!D135)</f>
        <v>0.74749279093768006</v>
      </c>
      <c r="E135" s="171">
        <f>IF(RES_hhdet_in_tes!E135=0,"",RES_hhdet_in_tes!E135/RES_hhdet_in_fec!E135)</f>
        <v>0.73729756367398425</v>
      </c>
      <c r="F135" s="171">
        <f>IF(RES_hhdet_in_tes!F135=0,"",RES_hhdet_in_tes!F135/RES_hhdet_in_fec!F135)</f>
        <v>0.74753144574501884</v>
      </c>
      <c r="G135" s="171">
        <f>IF(RES_hhdet_in_tes!G135=0,"",RES_hhdet_in_tes!G135/RES_hhdet_in_fec!G135)</f>
        <v>0.7528847280173836</v>
      </c>
      <c r="H135" s="171">
        <f>IF(RES_hhdet_in_tes!H135=0,"",RES_hhdet_in_tes!H135/RES_hhdet_in_fec!H135)</f>
        <v>0.74368163333194026</v>
      </c>
      <c r="I135" s="171">
        <f>IF(RES_hhdet_in_tes!I135=0,"",RES_hhdet_in_tes!I135/RES_hhdet_in_fec!I135)</f>
        <v>0.75727177467051021</v>
      </c>
      <c r="J135" s="171">
        <f>IF(RES_hhdet_in_tes!J135=0,"",RES_hhdet_in_tes!J135/RES_hhdet_in_fec!J135)</f>
        <v>0.74681931186505124</v>
      </c>
      <c r="K135" s="171">
        <f>IF(RES_hhdet_in_tes!K135=0,"",RES_hhdet_in_tes!K135/RES_hhdet_in_fec!K135)</f>
        <v>0.76551285511713296</v>
      </c>
      <c r="L135" s="171">
        <f>IF(RES_hhdet_in_tes!L135=0,"",RES_hhdet_in_tes!L135/RES_hhdet_in_fec!L135)</f>
        <v>0.75998721631524802</v>
      </c>
      <c r="M135" s="171">
        <f>IF(RES_hhdet_in_tes!M135=0,"",RES_hhdet_in_tes!M135/RES_hhdet_in_fec!M135)</f>
        <v>0.78613974859563518</v>
      </c>
      <c r="N135" s="171">
        <f>IF(RES_hhdet_in_tes!N135=0,"",RES_hhdet_in_tes!N135/RES_hhdet_in_fec!N135)</f>
        <v>0.7768814298660669</v>
      </c>
      <c r="O135" s="171">
        <f>IF(RES_hhdet_in_tes!O135=0,"",RES_hhdet_in_tes!O135/RES_hhdet_in_fec!O135)</f>
        <v>0.81096698748203111</v>
      </c>
      <c r="P135" s="171">
        <f>IF(RES_hhdet_in_tes!P135=0,"",RES_hhdet_in_tes!P135/RES_hhdet_in_fec!P135)</f>
        <v>0.77895442493998779</v>
      </c>
      <c r="Q135" s="171">
        <f>IF(RES_hhdet_in_tes!Q135=0,"",RES_hhdet_in_tes!Q135/RES_hhdet_in_fec!Q135)</f>
        <v>0.81820777970001379</v>
      </c>
    </row>
    <row r="136" spans="1:17" ht="12" customHeight="1" x14ac:dyDescent="0.3">
      <c r="A136" s="161" t="s">
        <v>141</v>
      </c>
      <c r="B136" s="170"/>
      <c r="C136" s="170">
        <f>IF(RES_hhdet_in_tes!C136=0,"",RES_hhdet_in_tes!C136/RES_hhdet_in_fec!C136)</f>
        <v>0.79881521322604665</v>
      </c>
      <c r="D136" s="170">
        <f>IF(RES_hhdet_in_tes!D136=0,"",RES_hhdet_in_tes!D136/RES_hhdet_in_fec!D136)</f>
        <v>0.83811318511874711</v>
      </c>
      <c r="E136" s="170">
        <f>IF(RES_hhdet_in_tes!E136=0,"",RES_hhdet_in_tes!E136/RES_hhdet_in_fec!E136)</f>
        <v>0.80272568897969065</v>
      </c>
      <c r="F136" s="170">
        <f>IF(RES_hhdet_in_tes!F136=0,"",RES_hhdet_in_tes!F136/RES_hhdet_in_fec!F136)</f>
        <v>0.81875724745705269</v>
      </c>
      <c r="G136" s="170">
        <f>IF(RES_hhdet_in_tes!G136=0,"",RES_hhdet_in_tes!G136/RES_hhdet_in_fec!G136)</f>
        <v>0.83651701006429735</v>
      </c>
      <c r="H136" s="170">
        <f>IF(RES_hhdet_in_tes!H136=0,"",RES_hhdet_in_tes!H136/RES_hhdet_in_fec!H136)</f>
        <v>0.8162562342639319</v>
      </c>
      <c r="I136" s="170">
        <f>IF(RES_hhdet_in_tes!I136=0,"",RES_hhdet_in_tes!I136/RES_hhdet_in_fec!I136)</f>
        <v>0.84974324353522535</v>
      </c>
      <c r="J136" s="170">
        <f>IF(RES_hhdet_in_tes!J136=0,"",RES_hhdet_in_tes!J136/RES_hhdet_in_fec!J136)</f>
        <v>0.81806755849477653</v>
      </c>
      <c r="K136" s="170">
        <f>IF(RES_hhdet_in_tes!K136=0,"",RES_hhdet_in_tes!K136/RES_hhdet_in_fec!K136)</f>
        <v>0.81298484450505382</v>
      </c>
      <c r="L136" s="170">
        <f>IF(RES_hhdet_in_tes!L136=0,"",RES_hhdet_in_tes!L136/RES_hhdet_in_fec!L136)</f>
        <v>0.80961449858292467</v>
      </c>
      <c r="M136" s="170">
        <f>IF(RES_hhdet_in_tes!M136=0,"",RES_hhdet_in_tes!M136/RES_hhdet_in_fec!M136)</f>
        <v>0.82675321419522541</v>
      </c>
      <c r="N136" s="170">
        <f>IF(RES_hhdet_in_tes!N136=0,"",RES_hhdet_in_tes!N136/RES_hhdet_in_fec!N136)</f>
        <v>0.81497754005562295</v>
      </c>
      <c r="O136" s="170">
        <f>IF(RES_hhdet_in_tes!O136=0,"",RES_hhdet_in_tes!O136/RES_hhdet_in_fec!O136)</f>
        <v>0.8712234567300271</v>
      </c>
      <c r="P136" s="170">
        <f>IF(RES_hhdet_in_tes!P136=0,"",RES_hhdet_in_tes!P136/RES_hhdet_in_fec!P136)</f>
        <v>0.82890214183337241</v>
      </c>
      <c r="Q136" s="170">
        <f>IF(RES_hhdet_in_tes!Q136=0,"",RES_hhdet_in_tes!Q136/RES_hhdet_in_fec!Q136)</f>
        <v>0.87197090512518183</v>
      </c>
    </row>
    <row r="137" spans="1:17" ht="12" customHeight="1" x14ac:dyDescent="0.3">
      <c r="A137" s="148" t="s">
        <v>60</v>
      </c>
      <c r="B137" s="73"/>
      <c r="C137" s="73">
        <f>IF(RES_hhdet_in_tes!C137=0,"",RES_hhdet_in_tes!C137/RES_hhdet_in_fec!C137)</f>
        <v>0.71371637620146533</v>
      </c>
      <c r="D137" s="73">
        <f>IF(RES_hhdet_in_tes!D137=0,"",RES_hhdet_in_tes!D137/RES_hhdet_in_fec!D137)</f>
        <v>0.77926041575019322</v>
      </c>
      <c r="E137" s="73">
        <f>IF(RES_hhdet_in_tes!E137=0,"",RES_hhdet_in_tes!E137/RES_hhdet_in_fec!E137)</f>
        <v>0.728605831996609</v>
      </c>
      <c r="F137" s="73">
        <f>IF(RES_hhdet_in_tes!F137=0,"",RES_hhdet_in_tes!F137/RES_hhdet_in_fec!F137)</f>
        <v>0.75702083904373052</v>
      </c>
      <c r="G137" s="73">
        <f>IF(RES_hhdet_in_tes!G137=0,"",RES_hhdet_in_tes!G137/RES_hhdet_in_fec!G137)</f>
        <v>0.77578659294470553</v>
      </c>
      <c r="H137" s="73">
        <f>IF(RES_hhdet_in_tes!H137=0,"",RES_hhdet_in_tes!H137/RES_hhdet_in_fec!H137)</f>
        <v>0.74793461830800634</v>
      </c>
      <c r="I137" s="73">
        <f>IF(RES_hhdet_in_tes!I137=0,"",RES_hhdet_in_tes!I137/RES_hhdet_in_fec!I137)</f>
        <v>0.79819493174846312</v>
      </c>
      <c r="J137" s="73">
        <f>IF(RES_hhdet_in_tes!J137=0,"",RES_hhdet_in_tes!J137/RES_hhdet_in_fec!J137)</f>
        <v>0.75446219321278551</v>
      </c>
      <c r="K137" s="73">
        <f>IF(RES_hhdet_in_tes!K137=0,"",RES_hhdet_in_tes!K137/RES_hhdet_in_fec!K137)</f>
        <v>0.75702167034574896</v>
      </c>
      <c r="L137" s="73">
        <f>IF(RES_hhdet_in_tes!L137=0,"",RES_hhdet_in_tes!L137/RES_hhdet_in_fec!L137)</f>
        <v>0.74934444015705959</v>
      </c>
      <c r="M137" s="73">
        <f>IF(RES_hhdet_in_tes!M137=0,"",RES_hhdet_in_tes!M137/RES_hhdet_in_fec!M137)</f>
        <v>0.76672834937442269</v>
      </c>
      <c r="N137" s="73">
        <f>IF(RES_hhdet_in_tes!N137=0,"",RES_hhdet_in_tes!N137/RES_hhdet_in_fec!N137)</f>
        <v>0.77081442888672558</v>
      </c>
      <c r="O137" s="73">
        <f>IF(RES_hhdet_in_tes!O137=0,"",RES_hhdet_in_tes!O137/RES_hhdet_in_fec!O137)</f>
        <v>0.83546634396968678</v>
      </c>
      <c r="P137" s="73">
        <f>IF(RES_hhdet_in_tes!P137=0,"",RES_hhdet_in_tes!P137/RES_hhdet_in_fec!P137)</f>
        <v>0.77164333791837836</v>
      </c>
      <c r="Q137" s="73">
        <f>IF(RES_hhdet_in_tes!Q137=0,"",RES_hhdet_in_tes!Q137/RES_hhdet_in_fec!Q137)</f>
        <v>0.83436667222673988</v>
      </c>
    </row>
    <row r="138" spans="1:17" ht="12" customHeight="1" x14ac:dyDescent="0.3">
      <c r="A138" s="148" t="s">
        <v>59</v>
      </c>
      <c r="B138" s="73"/>
      <c r="C138" s="73">
        <f>IF(RES_hhdet_in_tes!C138=0,"",RES_hhdet_in_tes!C138/RES_hhdet_in_fec!C138)</f>
        <v>1.0140750041695696</v>
      </c>
      <c r="D138" s="73">
        <f>IF(RES_hhdet_in_tes!D138=0,"",RES_hhdet_in_tes!D138/RES_hhdet_in_fec!D138)</f>
        <v>1.0161881400465538</v>
      </c>
      <c r="E138" s="73">
        <f>IF(RES_hhdet_in_tes!E138=0,"",RES_hhdet_in_tes!E138/RES_hhdet_in_fec!E138)</f>
        <v>1.005568912939262</v>
      </c>
      <c r="F138" s="73">
        <f>IF(RES_hhdet_in_tes!F138=0,"",RES_hhdet_in_tes!F138/RES_hhdet_in_fec!F138)</f>
        <v>1.0118261197886278</v>
      </c>
      <c r="G138" s="73">
        <f>IF(RES_hhdet_in_tes!G138=0,"",RES_hhdet_in_tes!G138/RES_hhdet_in_fec!G138)</f>
        <v>1.010393107934908</v>
      </c>
      <c r="H138" s="73">
        <f>IF(RES_hhdet_in_tes!H138=0,"",RES_hhdet_in_tes!H138/RES_hhdet_in_fec!H138)</f>
        <v>1.0058832950238163</v>
      </c>
      <c r="I138" s="73">
        <f>IF(RES_hhdet_in_tes!I138=0,"",RES_hhdet_in_tes!I138/RES_hhdet_in_fec!I138)</f>
        <v>1.0027356939407619</v>
      </c>
      <c r="J138" s="73">
        <f>IF(RES_hhdet_in_tes!J138=0,"",RES_hhdet_in_tes!J138/RES_hhdet_in_fec!J138)</f>
        <v>1.0016390967124837</v>
      </c>
      <c r="K138" s="73">
        <f>IF(RES_hhdet_in_tes!K138=0,"",RES_hhdet_in_tes!K138/RES_hhdet_in_fec!K138)</f>
        <v>1.0011689572881735</v>
      </c>
      <c r="L138" s="73">
        <f>IF(RES_hhdet_in_tes!L138=0,"",RES_hhdet_in_tes!L138/RES_hhdet_in_fec!L138)</f>
        <v>1.0023439469944133</v>
      </c>
      <c r="M138" s="73">
        <f>IF(RES_hhdet_in_tes!M138=0,"",RES_hhdet_in_tes!M138/RES_hhdet_in_fec!M138)</f>
        <v>1.0024039886970746</v>
      </c>
      <c r="N138" s="73">
        <f>IF(RES_hhdet_in_tes!N138=0,"",RES_hhdet_in_tes!N138/RES_hhdet_in_fec!N138)</f>
        <v>1.0016514051644374</v>
      </c>
      <c r="O138" s="73">
        <f>IF(RES_hhdet_in_tes!O138=0,"",RES_hhdet_in_tes!O138/RES_hhdet_in_fec!O138)</f>
        <v>1.0004838110704475</v>
      </c>
      <c r="P138" s="73">
        <f>IF(RES_hhdet_in_tes!P138=0,"",RES_hhdet_in_tes!P138/RES_hhdet_in_fec!P138)</f>
        <v>1.0000296805834605</v>
      </c>
      <c r="Q138" s="73">
        <f>IF(RES_hhdet_in_tes!Q138=0,"",RES_hhdet_in_tes!Q138/RES_hhdet_in_fec!Q138)</f>
        <v>1.0003289957713144</v>
      </c>
    </row>
    <row r="139" spans="1:17" ht="12" customHeight="1" x14ac:dyDescent="0.3">
      <c r="A139" s="158" t="s">
        <v>62</v>
      </c>
      <c r="B139" s="169"/>
      <c r="C139" s="169">
        <f>IF(RES_hhdet_in_tes!C139=0,"",RES_hhdet_in_tes!C139/RES_hhdet_in_fec!C139)</f>
        <v>0.82498355402906698</v>
      </c>
      <c r="D139" s="169">
        <f>IF(RES_hhdet_in_tes!D139=0,"",RES_hhdet_in_tes!D139/RES_hhdet_in_fec!D139)</f>
        <v>0.83507473635453677</v>
      </c>
      <c r="E139" s="169">
        <f>IF(RES_hhdet_in_tes!E139=0,"",RES_hhdet_in_tes!E139/RES_hhdet_in_fec!E139)</f>
        <v>0.83476405956343147</v>
      </c>
      <c r="F139" s="169">
        <f>IF(RES_hhdet_in_tes!F139=0,"",RES_hhdet_in_tes!F139/RES_hhdet_in_fec!F139)</f>
        <v>0.83869016471057245</v>
      </c>
      <c r="G139" s="169">
        <f>IF(RES_hhdet_in_tes!G139=0,"",RES_hhdet_in_tes!G139/RES_hhdet_in_fec!G139)</f>
        <v>0.84044947577771778</v>
      </c>
      <c r="H139" s="169">
        <f>IF(RES_hhdet_in_tes!H139=0,"",RES_hhdet_in_tes!H139/RES_hhdet_in_fec!H139)</f>
        <v>0.84440072916774123</v>
      </c>
      <c r="I139" s="169">
        <f>IF(RES_hhdet_in_tes!I139=0,"",RES_hhdet_in_tes!I139/RES_hhdet_in_fec!I139)</f>
        <v>0.8485705871710254</v>
      </c>
      <c r="J139" s="169">
        <f>IF(RES_hhdet_in_tes!J139=0,"",RES_hhdet_in_tes!J139/RES_hhdet_in_fec!J139)</f>
        <v>0.85553532499997076</v>
      </c>
      <c r="K139" s="169">
        <f>IF(RES_hhdet_in_tes!K139=0,"",RES_hhdet_in_tes!K139/RES_hhdet_in_fec!K139)</f>
        <v>0.85432645458322198</v>
      </c>
      <c r="L139" s="169">
        <f>IF(RES_hhdet_in_tes!L139=0,"",RES_hhdet_in_tes!L139/RES_hhdet_in_fec!L139)</f>
        <v>0.85357197891839132</v>
      </c>
      <c r="M139" s="169">
        <f>IF(RES_hhdet_in_tes!M139=0,"",RES_hhdet_in_tes!M139/RES_hhdet_in_fec!M139)</f>
        <v>0.85186028524859836</v>
      </c>
      <c r="N139" s="169">
        <f>IF(RES_hhdet_in_tes!N139=0,"",RES_hhdet_in_tes!N139/RES_hhdet_in_fec!N139)</f>
        <v>0.85039505032765561</v>
      </c>
      <c r="O139" s="169">
        <f>IF(RES_hhdet_in_tes!O139=0,"",RES_hhdet_in_tes!O139/RES_hhdet_in_fec!O139)</f>
        <v>0.85557237217618665</v>
      </c>
      <c r="P139" s="169">
        <f>IF(RES_hhdet_in_tes!P139=0,"",RES_hhdet_in_tes!P139/RES_hhdet_in_fec!P139)</f>
        <v>0.85431696389013534</v>
      </c>
      <c r="Q139" s="169">
        <f>IF(RES_hhdet_in_tes!Q139=0,"",RES_hhdet_in_tes!Q139/RES_hhdet_in_fec!Q139)</f>
        <v>0.85371286127337909</v>
      </c>
    </row>
    <row r="140" spans="1:17" ht="12" customHeight="1" x14ac:dyDescent="0.3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>
        <f>IF(RES_hhdet_in_tes!E140=0,"",RES_hhdet_in_tes!E140/RES_hhdet_in_fec!E140)</f>
        <v>0.46166624548857271</v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>
        <f>IF(RES_hhdet_in_tes!H140=0,"",RES_hhdet_in_tes!H140/RES_hhdet_in_fec!H140)</f>
        <v>0.47286587279968023</v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>
        <f>IF(RES_hhdet_in_tes!O140=0,"",RES_hhdet_in_tes!O140/RES_hhdet_in_fec!O140)</f>
        <v>0.47498257596380106</v>
      </c>
      <c r="P140" s="73">
        <f>IF(RES_hhdet_in_tes!P140=0,"",RES_hhdet_in_tes!P140/RES_hhdet_in_fec!P140)</f>
        <v>0.46943789754352361</v>
      </c>
      <c r="Q140" s="73">
        <f>IF(RES_hhdet_in_tes!Q140=0,"",RES_hhdet_in_tes!Q140/RES_hhdet_in_fec!Q140)</f>
        <v>0.47081696672732226</v>
      </c>
    </row>
    <row r="141" spans="1:17" ht="12" customHeight="1" x14ac:dyDescent="0.3">
      <c r="A141" s="29" t="s">
        <v>140</v>
      </c>
      <c r="B141" s="65"/>
      <c r="C141" s="65">
        <f>IF(RES_hhdet_in_tes!C141=0,"",RES_hhdet_in_tes!C141/RES_hhdet_in_fec!C141)</f>
        <v>0.82498355402906698</v>
      </c>
      <c r="D141" s="65">
        <f>IF(RES_hhdet_in_tes!D141=0,"",RES_hhdet_in_tes!D141/RES_hhdet_in_fec!D141)</f>
        <v>0.83507473635453677</v>
      </c>
      <c r="E141" s="65">
        <f>IF(RES_hhdet_in_tes!E141=0,"",RES_hhdet_in_tes!E141/RES_hhdet_in_fec!E141)</f>
        <v>0.83484315550608523</v>
      </c>
      <c r="F141" s="65">
        <f>IF(RES_hhdet_in_tes!F141=0,"",RES_hhdet_in_tes!F141/RES_hhdet_in_fec!F141)</f>
        <v>0.83869016471057245</v>
      </c>
      <c r="G141" s="65">
        <f>IF(RES_hhdet_in_tes!G141=0,"",RES_hhdet_in_tes!G141/RES_hhdet_in_fec!G141)</f>
        <v>0.84044947577771778</v>
      </c>
      <c r="H141" s="65">
        <f>IF(RES_hhdet_in_tes!H141=0,"",RES_hhdet_in_tes!H141/RES_hhdet_in_fec!H141)</f>
        <v>0.84441957778631482</v>
      </c>
      <c r="I141" s="65">
        <f>IF(RES_hhdet_in_tes!I141=0,"",RES_hhdet_in_tes!I141/RES_hhdet_in_fec!I141)</f>
        <v>0.8485705871710254</v>
      </c>
      <c r="J141" s="65">
        <f>IF(RES_hhdet_in_tes!J141=0,"",RES_hhdet_in_tes!J141/RES_hhdet_in_fec!J141)</f>
        <v>0.85553532499997076</v>
      </c>
      <c r="K141" s="65">
        <f>IF(RES_hhdet_in_tes!K141=0,"",RES_hhdet_in_tes!K141/RES_hhdet_in_fec!K141)</f>
        <v>0.85432645458322198</v>
      </c>
      <c r="L141" s="65">
        <f>IF(RES_hhdet_in_tes!L141=0,"",RES_hhdet_in_tes!L141/RES_hhdet_in_fec!L141)</f>
        <v>0.85357197891839132</v>
      </c>
      <c r="M141" s="65">
        <f>IF(RES_hhdet_in_tes!M141=0,"",RES_hhdet_in_tes!M141/RES_hhdet_in_fec!M141)</f>
        <v>0.85186028524859836</v>
      </c>
      <c r="N141" s="65">
        <f>IF(RES_hhdet_in_tes!N141=0,"",RES_hhdet_in_tes!N141/RES_hhdet_in_fec!N141)</f>
        <v>0.85039505032765561</v>
      </c>
      <c r="O141" s="65">
        <f>IF(RES_hhdet_in_tes!O141=0,"",RES_hhdet_in_tes!O141/RES_hhdet_in_fec!O141)</f>
        <v>0.85590301976084993</v>
      </c>
      <c r="P141" s="65">
        <f>IF(RES_hhdet_in_tes!P141=0,"",RES_hhdet_in_tes!P141/RES_hhdet_in_fec!P141)</f>
        <v>0.8546561533001249</v>
      </c>
      <c r="Q141" s="65">
        <f>IF(RES_hhdet_in_tes!Q141=0,"",RES_hhdet_in_tes!Q141/RES_hhdet_in_fec!Q141)</f>
        <v>0.85444790683541094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75"/>
      <c r="C143" s="175">
        <f>IF(RES_hhdet_in_tes!C143=0,"",RES_hhdet_in_tes!C143/RES_hhdet_in_fec!C143)</f>
        <v>1.1434845426525377</v>
      </c>
      <c r="D143" s="175">
        <f>IF(RES_hhdet_in_tes!D143=0,"",RES_hhdet_in_tes!D143/RES_hhdet_in_fec!D143)</f>
        <v>1.19165817723454</v>
      </c>
      <c r="E143" s="175">
        <f>IF(RES_hhdet_in_tes!E143=0,"",RES_hhdet_in_tes!E143/RES_hhdet_in_fec!E143)</f>
        <v>1.2191370420414331</v>
      </c>
      <c r="F143" s="175">
        <f>IF(RES_hhdet_in_tes!F143=0,"",RES_hhdet_in_tes!F143/RES_hhdet_in_fec!F143)</f>
        <v>1.2664463937134793</v>
      </c>
      <c r="G143" s="175">
        <f>IF(RES_hhdet_in_tes!G143=0,"",RES_hhdet_in_tes!G143/RES_hhdet_in_fec!G143)</f>
        <v>1.3054054335285219</v>
      </c>
      <c r="H143" s="175">
        <f>IF(RES_hhdet_in_tes!H143=0,"",RES_hhdet_in_tes!H143/RES_hhdet_in_fec!H143)</f>
        <v>1.3677659586009765</v>
      </c>
      <c r="I143" s="175">
        <f>IF(RES_hhdet_in_tes!I143=0,"",RES_hhdet_in_tes!I143/RES_hhdet_in_fec!I143)</f>
        <v>1.4176463230046854</v>
      </c>
      <c r="J143" s="175">
        <f>IF(RES_hhdet_in_tes!J143=0,"",RES_hhdet_in_tes!J143/RES_hhdet_in_fec!J143)</f>
        <v>1.5165725657597486</v>
      </c>
      <c r="K143" s="175">
        <f>IF(RES_hhdet_in_tes!K143=0,"",RES_hhdet_in_tes!K143/RES_hhdet_in_fec!K143)</f>
        <v>1.6255162645772192</v>
      </c>
      <c r="L143" s="175">
        <f>IF(RES_hhdet_in_tes!L143=0,"",RES_hhdet_in_tes!L143/RES_hhdet_in_fec!L143)</f>
        <v>1.7156658661305237</v>
      </c>
      <c r="M143" s="175">
        <f>IF(RES_hhdet_in_tes!M143=0,"",RES_hhdet_in_tes!M143/RES_hhdet_in_fec!M143)</f>
        <v>1.7597770760257034</v>
      </c>
      <c r="N143" s="175">
        <f>IF(RES_hhdet_in_tes!N143=0,"",RES_hhdet_in_tes!N143/RES_hhdet_in_fec!N143)</f>
        <v>1.8795494038997715</v>
      </c>
      <c r="O143" s="175">
        <f>IF(RES_hhdet_in_tes!O143=0,"",RES_hhdet_in_tes!O143/RES_hhdet_in_fec!O143)</f>
        <v>1.9078668006554722</v>
      </c>
      <c r="P143" s="175">
        <f>IF(RES_hhdet_in_tes!P143=0,"",RES_hhdet_in_tes!P143/RES_hhdet_in_fec!P143)</f>
        <v>1.8841352883543787</v>
      </c>
      <c r="Q143" s="175">
        <f>IF(RES_hhdet_in_tes!Q143=0,"",RES_hhdet_in_tes!Q143/RES_hhdet_in_fec!Q143)</f>
        <v>1.9278210413829595</v>
      </c>
    </row>
    <row r="144" spans="1:17" ht="12.9" customHeight="1" x14ac:dyDescent="0.3">
      <c r="A144" s="158" t="s">
        <v>65</v>
      </c>
      <c r="B144" s="169"/>
      <c r="C144" s="169">
        <f>IF(RES_hhdet_in_tes!C144=0,"",RES_hhdet_in_tes!C144/RES_hhdet_in_fec!C144)</f>
        <v>1.2822354945106835</v>
      </c>
      <c r="D144" s="169">
        <f>IF(RES_hhdet_in_tes!D144=0,"",RES_hhdet_in_tes!D144/RES_hhdet_in_fec!D144)</f>
        <v>1.3473307074742809</v>
      </c>
      <c r="E144" s="169">
        <f>IF(RES_hhdet_in_tes!E144=0,"",RES_hhdet_in_tes!E144/RES_hhdet_in_fec!E144)</f>
        <v>1.3932738526308024</v>
      </c>
      <c r="F144" s="169">
        <f>IF(RES_hhdet_in_tes!F144=0,"",RES_hhdet_in_tes!F144/RES_hhdet_in_fec!F144)</f>
        <v>1.4764401391165414</v>
      </c>
      <c r="G144" s="169">
        <f>IF(RES_hhdet_in_tes!G144=0,"",RES_hhdet_in_tes!G144/RES_hhdet_in_fec!G144)</f>
        <v>1.5490680462378668</v>
      </c>
      <c r="H144" s="169">
        <f>IF(RES_hhdet_in_tes!H144=0,"",RES_hhdet_in_tes!H144/RES_hhdet_in_fec!H144)</f>
        <v>1.6644801744214743</v>
      </c>
      <c r="I144" s="169">
        <f>IF(RES_hhdet_in_tes!I144=0,"",RES_hhdet_in_tes!I144/RES_hhdet_in_fec!I144)</f>
        <v>1.7589781345414388</v>
      </c>
      <c r="J144" s="169">
        <f>IF(RES_hhdet_in_tes!J144=0,"",RES_hhdet_in_tes!J144/RES_hhdet_in_fec!J144)</f>
        <v>1.9535018857497874</v>
      </c>
      <c r="K144" s="169">
        <f>IF(RES_hhdet_in_tes!K144=0,"",RES_hhdet_in_tes!K144/RES_hhdet_in_fec!K144)</f>
        <v>2.1795190856312074</v>
      </c>
      <c r="L144" s="169">
        <f>IF(RES_hhdet_in_tes!L144=0,"",RES_hhdet_in_tes!L144/RES_hhdet_in_fec!L144)</f>
        <v>2.3932916497506804</v>
      </c>
      <c r="M144" s="169">
        <f>IF(RES_hhdet_in_tes!M144=0,"",RES_hhdet_in_tes!M144/RES_hhdet_in_fec!M144)</f>
        <v>2.590092358453262</v>
      </c>
      <c r="N144" s="169">
        <f>IF(RES_hhdet_in_tes!N144=0,"",RES_hhdet_in_tes!N144/RES_hhdet_in_fec!N144)</f>
        <v>2.8585016401249792</v>
      </c>
      <c r="O144" s="169">
        <f>IF(RES_hhdet_in_tes!O144=0,"",RES_hhdet_in_tes!O144/RES_hhdet_in_fec!O144)</f>
        <v>3.0957628511874504</v>
      </c>
      <c r="P144" s="169">
        <f>IF(RES_hhdet_in_tes!P144=0,"",RES_hhdet_in_tes!P144/RES_hhdet_in_fec!P144)</f>
        <v>3.1795341046827184</v>
      </c>
      <c r="Q144" s="169">
        <f>IF(RES_hhdet_in_tes!Q144=0,"",RES_hhdet_in_tes!Q144/RES_hhdet_in_fec!Q144)</f>
        <v>3.3139160920352255</v>
      </c>
    </row>
    <row r="145" spans="1:17" ht="12" customHeight="1" x14ac:dyDescent="0.3">
      <c r="A145" s="23" t="s">
        <v>60</v>
      </c>
      <c r="B145" s="73"/>
      <c r="C145" s="73">
        <f>IF(RES_hhdet_in_tes!C145=0,"",RES_hhdet_in_tes!C145/RES_hhdet_in_fec!C145)</f>
        <v>1.2822354945106835</v>
      </c>
      <c r="D145" s="73">
        <f>IF(RES_hhdet_in_tes!D145=0,"",RES_hhdet_in_tes!D145/RES_hhdet_in_fec!D145)</f>
        <v>1.3473307074742809</v>
      </c>
      <c r="E145" s="73">
        <f>IF(RES_hhdet_in_tes!E145=0,"",RES_hhdet_in_tes!E145/RES_hhdet_in_fec!E145)</f>
        <v>1.3932738526308024</v>
      </c>
      <c r="F145" s="73">
        <f>IF(RES_hhdet_in_tes!F145=0,"",RES_hhdet_in_tes!F145/RES_hhdet_in_fec!F145)</f>
        <v>1.4764401391165414</v>
      </c>
      <c r="G145" s="73">
        <f>IF(RES_hhdet_in_tes!G145=0,"",RES_hhdet_in_tes!G145/RES_hhdet_in_fec!G145)</f>
        <v>1.5490680462378668</v>
      </c>
      <c r="H145" s="73">
        <f>IF(RES_hhdet_in_tes!H145=0,"",RES_hhdet_in_tes!H145/RES_hhdet_in_fec!H145)</f>
        <v>1.6644801744214743</v>
      </c>
      <c r="I145" s="73">
        <f>IF(RES_hhdet_in_tes!I145=0,"",RES_hhdet_in_tes!I145/RES_hhdet_in_fec!I145)</f>
        <v>1.7589781345414388</v>
      </c>
      <c r="J145" s="73">
        <f>IF(RES_hhdet_in_tes!J145=0,"",RES_hhdet_in_tes!J145/RES_hhdet_in_fec!J145)</f>
        <v>1.9535018857497874</v>
      </c>
      <c r="K145" s="73">
        <f>IF(RES_hhdet_in_tes!K145=0,"",RES_hhdet_in_tes!K145/RES_hhdet_in_fec!K145)</f>
        <v>2.1795190856312074</v>
      </c>
      <c r="L145" s="73">
        <f>IF(RES_hhdet_in_tes!L145=0,"",RES_hhdet_in_tes!L145/RES_hhdet_in_fec!L145)</f>
        <v>2.3932916497506804</v>
      </c>
      <c r="M145" s="73">
        <f>IF(RES_hhdet_in_tes!M145=0,"",RES_hhdet_in_tes!M145/RES_hhdet_in_fec!M145)</f>
        <v>2.590092358453262</v>
      </c>
      <c r="N145" s="73">
        <f>IF(RES_hhdet_in_tes!N145=0,"",RES_hhdet_in_tes!N145/RES_hhdet_in_fec!N145)</f>
        <v>2.8585016401249792</v>
      </c>
      <c r="O145" s="73">
        <f>IF(RES_hhdet_in_tes!O145=0,"",RES_hhdet_in_tes!O145/RES_hhdet_in_fec!O145)</f>
        <v>3.0957628511874504</v>
      </c>
      <c r="P145" s="73">
        <f>IF(RES_hhdet_in_tes!P145=0,"",RES_hhdet_in_tes!P145/RES_hhdet_in_fec!P145)</f>
        <v>3.1795341046827184</v>
      </c>
      <c r="Q145" s="73">
        <f>IF(RES_hhdet_in_tes!Q145=0,"",RES_hhdet_in_tes!Q145/RES_hhdet_in_fec!Q145)</f>
        <v>3.3139160920352255</v>
      </c>
    </row>
    <row r="146" spans="1:17" ht="12.9" customHeight="1" x14ac:dyDescent="0.3">
      <c r="A146" s="158" t="s">
        <v>112</v>
      </c>
      <c r="B146" s="169"/>
      <c r="C146" s="169">
        <f>IF(RES_hhdet_in_tes!C146=0,"",RES_hhdet_in_tes!C146/RES_hhdet_in_fec!C146)</f>
        <v>1.8655097210171145</v>
      </c>
      <c r="D146" s="169">
        <f>IF(RES_hhdet_in_tes!D146=0,"",RES_hhdet_in_tes!D146/RES_hhdet_in_fec!D146)</f>
        <v>1.9344009983160209</v>
      </c>
      <c r="E146" s="169">
        <f>IF(RES_hhdet_in_tes!E146=0,"",RES_hhdet_in_tes!E146/RES_hhdet_in_fec!E146)</f>
        <v>1.9927496177140522</v>
      </c>
      <c r="F146" s="169">
        <f>IF(RES_hhdet_in_tes!F146=0,"",RES_hhdet_in_tes!F146/RES_hhdet_in_fec!F146)</f>
        <v>2.0736908233850904</v>
      </c>
      <c r="G146" s="169">
        <f>IF(RES_hhdet_in_tes!G146=0,"",RES_hhdet_in_tes!G146/RES_hhdet_in_fec!G146)</f>
        <v>2.1546107955639369</v>
      </c>
      <c r="H146" s="169">
        <f>IF(RES_hhdet_in_tes!H146=0,"",RES_hhdet_in_tes!H146/RES_hhdet_in_fec!H146)</f>
        <v>2.2490253844326542</v>
      </c>
      <c r="I146" s="169">
        <f>IF(RES_hhdet_in_tes!I146=0,"",RES_hhdet_in_tes!I146/RES_hhdet_in_fec!I146)</f>
        <v>2.3039723411576567</v>
      </c>
      <c r="J146" s="169">
        <f>IF(RES_hhdet_in_tes!J146=0,"",RES_hhdet_in_tes!J146/RES_hhdet_in_fec!J146)</f>
        <v>2.419645887465883</v>
      </c>
      <c r="K146" s="169">
        <f>IF(RES_hhdet_in_tes!K146=0,"",RES_hhdet_in_tes!K146/RES_hhdet_in_fec!K146)</f>
        <v>2.6324867916523811</v>
      </c>
      <c r="L146" s="169">
        <f>IF(RES_hhdet_in_tes!L146=0,"",RES_hhdet_in_tes!L146/RES_hhdet_in_fec!L146)</f>
        <v>2.8354331015357279</v>
      </c>
      <c r="M146" s="169">
        <f>IF(RES_hhdet_in_tes!M146=0,"",RES_hhdet_in_tes!M146/RES_hhdet_in_fec!M146)</f>
        <v>3.0349375186732059</v>
      </c>
      <c r="N146" s="169">
        <f>IF(RES_hhdet_in_tes!N146=0,"",RES_hhdet_in_tes!N146/RES_hhdet_in_fec!N146)</f>
        <v>3.2242465564424609</v>
      </c>
      <c r="O146" s="169">
        <f>IF(RES_hhdet_in_tes!O146=0,"",RES_hhdet_in_tes!O146/RES_hhdet_in_fec!O146)</f>
        <v>3.4500183663608133</v>
      </c>
      <c r="P146" s="169">
        <f>IF(RES_hhdet_in_tes!P146=0,"",RES_hhdet_in_tes!P146/RES_hhdet_in_fec!P146)</f>
        <v>3.6613791765351333</v>
      </c>
      <c r="Q146" s="169">
        <f>IF(RES_hhdet_in_tes!Q146=0,"",RES_hhdet_in_tes!Q146/RES_hhdet_in_fec!Q146)</f>
        <v>3.7372175922174966</v>
      </c>
    </row>
    <row r="147" spans="1:17" ht="12" customHeight="1" x14ac:dyDescent="0.3">
      <c r="A147" s="23" t="s">
        <v>60</v>
      </c>
      <c r="B147" s="73"/>
      <c r="C147" s="73">
        <f>IF(RES_hhdet_in_tes!C147=0,"",RES_hhdet_in_tes!C147/RES_hhdet_in_fec!C147)</f>
        <v>1.8655097210171145</v>
      </c>
      <c r="D147" s="73">
        <f>IF(RES_hhdet_in_tes!D147=0,"",RES_hhdet_in_tes!D147/RES_hhdet_in_fec!D147)</f>
        <v>1.9344009983160209</v>
      </c>
      <c r="E147" s="73">
        <f>IF(RES_hhdet_in_tes!E147=0,"",RES_hhdet_in_tes!E147/RES_hhdet_in_fec!E147)</f>
        <v>1.9927496177140522</v>
      </c>
      <c r="F147" s="73">
        <f>IF(RES_hhdet_in_tes!F147=0,"",RES_hhdet_in_tes!F147/RES_hhdet_in_fec!F147)</f>
        <v>2.0736908233850904</v>
      </c>
      <c r="G147" s="73">
        <f>IF(RES_hhdet_in_tes!G147=0,"",RES_hhdet_in_tes!G147/RES_hhdet_in_fec!G147)</f>
        <v>2.1546107955639369</v>
      </c>
      <c r="H147" s="73">
        <f>IF(RES_hhdet_in_tes!H147=0,"",RES_hhdet_in_tes!H147/RES_hhdet_in_fec!H147)</f>
        <v>2.2490253844326542</v>
      </c>
      <c r="I147" s="73">
        <f>IF(RES_hhdet_in_tes!I147=0,"",RES_hhdet_in_tes!I147/RES_hhdet_in_fec!I147)</f>
        <v>2.3039723411576567</v>
      </c>
      <c r="J147" s="73">
        <f>IF(RES_hhdet_in_tes!J147=0,"",RES_hhdet_in_tes!J147/RES_hhdet_in_fec!J147)</f>
        <v>2.419645887465883</v>
      </c>
      <c r="K147" s="73">
        <f>IF(RES_hhdet_in_tes!K147=0,"",RES_hhdet_in_tes!K147/RES_hhdet_in_fec!K147)</f>
        <v>2.6324867916523811</v>
      </c>
      <c r="L147" s="73">
        <f>IF(RES_hhdet_in_tes!L147=0,"",RES_hhdet_in_tes!L147/RES_hhdet_in_fec!L147)</f>
        <v>2.8354331015357279</v>
      </c>
      <c r="M147" s="73">
        <f>IF(RES_hhdet_in_tes!M147=0,"",RES_hhdet_in_tes!M147/RES_hhdet_in_fec!M147)</f>
        <v>3.0349375186732059</v>
      </c>
      <c r="N147" s="73">
        <f>IF(RES_hhdet_in_tes!N147=0,"",RES_hhdet_in_tes!N147/RES_hhdet_in_fec!N147)</f>
        <v>3.2242465564424609</v>
      </c>
      <c r="O147" s="73">
        <f>IF(RES_hhdet_in_tes!O147=0,"",RES_hhdet_in_tes!O147/RES_hhdet_in_fec!O147)</f>
        <v>3.4500183663608133</v>
      </c>
      <c r="P147" s="73">
        <f>IF(RES_hhdet_in_tes!P147=0,"",RES_hhdet_in_tes!P147/RES_hhdet_in_fec!P147)</f>
        <v>3.6613791765351333</v>
      </c>
      <c r="Q147" s="73">
        <f>IF(RES_hhdet_in_tes!Q147=0,"",RES_hhdet_in_tes!Q147/RES_hhdet_in_fec!Q147)</f>
        <v>3.7372175922174966</v>
      </c>
    </row>
    <row r="148" spans="1:17" ht="12" customHeight="1" x14ac:dyDescent="0.3">
      <c r="A148" s="158" t="s">
        <v>63</v>
      </c>
      <c r="B148" s="169"/>
      <c r="C148" s="169">
        <f>IF(RES_hhdet_in_tes!C148=0,"",RES_hhdet_in_tes!C148/RES_hhdet_in_fec!C148)</f>
        <v>0.72736754187266084</v>
      </c>
      <c r="D148" s="169">
        <f>IF(RES_hhdet_in_tes!D148=0,"",RES_hhdet_in_tes!D148/RES_hhdet_in_fec!D148)</f>
        <v>0.74601750135998801</v>
      </c>
      <c r="E148" s="169">
        <f>IF(RES_hhdet_in_tes!E148=0,"",RES_hhdet_in_tes!E148/RES_hhdet_in_fec!E148)</f>
        <v>0.7463191081186128</v>
      </c>
      <c r="F148" s="169">
        <f>IF(RES_hhdet_in_tes!F148=0,"",RES_hhdet_in_tes!F148/RES_hhdet_in_fec!F148)</f>
        <v>0.75018401298948556</v>
      </c>
      <c r="G148" s="169">
        <f>IF(RES_hhdet_in_tes!G148=0,"",RES_hhdet_in_tes!G148/RES_hhdet_in_fec!G148)</f>
        <v>0.75286507399606239</v>
      </c>
      <c r="H148" s="169">
        <f>IF(RES_hhdet_in_tes!H148=0,"",RES_hhdet_in_tes!H148/RES_hhdet_in_fec!H148)</f>
        <v>0.76102618161676261</v>
      </c>
      <c r="I148" s="169">
        <f>IF(RES_hhdet_in_tes!I148=0,"",RES_hhdet_in_tes!I148/RES_hhdet_in_fec!I148)</f>
        <v>0.78351124896773106</v>
      </c>
      <c r="J148" s="169">
        <f>IF(RES_hhdet_in_tes!J148=0,"",RES_hhdet_in_tes!J148/RES_hhdet_in_fec!J148)</f>
        <v>0.79623694231605158</v>
      </c>
      <c r="K148" s="169">
        <f>IF(RES_hhdet_in_tes!K148=0,"",RES_hhdet_in_tes!K148/RES_hhdet_in_fec!K148)</f>
        <v>0.7955072610174676</v>
      </c>
      <c r="L148" s="169">
        <f>IF(RES_hhdet_in_tes!L148=0,"",RES_hhdet_in_tes!L148/RES_hhdet_in_fec!L148)</f>
        <v>0.79426303272873766</v>
      </c>
      <c r="M148" s="169">
        <f>IF(RES_hhdet_in_tes!M148=0,"",RES_hhdet_in_tes!M148/RES_hhdet_in_fec!M148)</f>
        <v>0.80434958749581065</v>
      </c>
      <c r="N148" s="169">
        <f>IF(RES_hhdet_in_tes!N148=0,"",RES_hhdet_in_tes!N148/RES_hhdet_in_fec!N148)</f>
        <v>0.80160073969284928</v>
      </c>
      <c r="O148" s="169">
        <f>IF(RES_hhdet_in_tes!O148=0,"",RES_hhdet_in_tes!O148/RES_hhdet_in_fec!O148)</f>
        <v>0.79154441799913766</v>
      </c>
      <c r="P148" s="169">
        <f>IF(RES_hhdet_in_tes!P148=0,"",RES_hhdet_in_tes!P148/RES_hhdet_in_fec!P148)</f>
        <v>0.79579410225016545</v>
      </c>
      <c r="Q148" s="169">
        <f>IF(RES_hhdet_in_tes!Q148=0,"",RES_hhdet_in_tes!Q148/RES_hhdet_in_fec!Q148)</f>
        <v>0.79384391085316086</v>
      </c>
    </row>
    <row r="149" spans="1:17" ht="12" customHeight="1" x14ac:dyDescent="0.3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3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3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3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3">
      <c r="A153" s="163" t="s">
        <v>142</v>
      </c>
      <c r="B153" s="171"/>
      <c r="C153" s="171">
        <f>IF(RES_hhdet_in_tes!C153=0,"",RES_hhdet_in_tes!C153/RES_hhdet_in_fec!C153)</f>
        <v>0.71986315930283062</v>
      </c>
      <c r="D153" s="171">
        <f>IF(RES_hhdet_in_tes!D153=0,"",RES_hhdet_in_tes!D153/RES_hhdet_in_fec!D153)</f>
        <v>0.73583193615999798</v>
      </c>
      <c r="E153" s="171">
        <f>IF(RES_hhdet_in_tes!E153=0,"",RES_hhdet_in_tes!E153/RES_hhdet_in_fec!E153)</f>
        <v>0.7347471888288305</v>
      </c>
      <c r="F153" s="171">
        <f>IF(RES_hhdet_in_tes!F153=0,"",RES_hhdet_in_tes!F153/RES_hhdet_in_fec!F153)</f>
        <v>0.73937499196955125</v>
      </c>
      <c r="G153" s="171">
        <f>IF(RES_hhdet_in_tes!G153=0,"",RES_hhdet_in_tes!G153/RES_hhdet_in_fec!G153)</f>
        <v>0.73805477996940727</v>
      </c>
      <c r="H153" s="171">
        <f>IF(RES_hhdet_in_tes!H153=0,"",RES_hhdet_in_tes!H153/RES_hhdet_in_fec!H153)</f>
        <v>0.74129440395315993</v>
      </c>
      <c r="I153" s="171">
        <f>IF(RES_hhdet_in_tes!I153=0,"",RES_hhdet_in_tes!I153/RES_hhdet_in_fec!I153)</f>
        <v>0.74327062129313126</v>
      </c>
      <c r="J153" s="171">
        <f>IF(RES_hhdet_in_tes!J153=0,"",RES_hhdet_in_tes!J153/RES_hhdet_in_fec!J153)</f>
        <v>0.75612923515286334</v>
      </c>
      <c r="K153" s="171">
        <f>IF(RES_hhdet_in_tes!K153=0,"",RES_hhdet_in_tes!K153/RES_hhdet_in_fec!K153)</f>
        <v>0.76738957872185198</v>
      </c>
      <c r="L153" s="171">
        <f>IF(RES_hhdet_in_tes!L153=0,"",RES_hhdet_in_tes!L153/RES_hhdet_in_fec!L153)</f>
        <v>0.76260091071200431</v>
      </c>
      <c r="M153" s="171">
        <f>IF(RES_hhdet_in_tes!M153=0,"",RES_hhdet_in_tes!M153/RES_hhdet_in_fec!M153)</f>
        <v>0.76368222874713354</v>
      </c>
      <c r="N153" s="171">
        <f>IF(RES_hhdet_in_tes!N153=0,"",RES_hhdet_in_tes!N153/RES_hhdet_in_fec!N153)</f>
        <v>0.77320841174541577</v>
      </c>
      <c r="O153" s="171">
        <f>IF(RES_hhdet_in_tes!O153=0,"",RES_hhdet_in_tes!O153/RES_hhdet_in_fec!O153)</f>
        <v>0.77417460829872931</v>
      </c>
      <c r="P153" s="171">
        <f>IF(RES_hhdet_in_tes!P153=0,"",RES_hhdet_in_tes!P153/RES_hhdet_in_fec!P153)</f>
        <v>0.77260826378936764</v>
      </c>
      <c r="Q153" s="171">
        <f>IF(RES_hhdet_in_tes!Q153=0,"",RES_hhdet_in_tes!Q153/RES_hhdet_in_fec!Q153)</f>
        <v>0.77384425326004869</v>
      </c>
    </row>
    <row r="154" spans="1:17" ht="12" customHeight="1" x14ac:dyDescent="0.3">
      <c r="A154" s="161" t="s">
        <v>141</v>
      </c>
      <c r="B154" s="170"/>
      <c r="C154" s="170">
        <f>IF(RES_hhdet_in_tes!C154=0,"",RES_hhdet_in_tes!C154/RES_hhdet_in_fec!C154)</f>
        <v>0.82700218814030491</v>
      </c>
      <c r="D154" s="170">
        <f>IF(RES_hhdet_in_tes!D154=0,"",RES_hhdet_in_tes!D154/RES_hhdet_in_fec!D154)</f>
        <v>0.82260592699953916</v>
      </c>
      <c r="E154" s="170">
        <f>IF(RES_hhdet_in_tes!E154=0,"",RES_hhdet_in_tes!E154/RES_hhdet_in_fec!E154)</f>
        <v>0.82578906588205347</v>
      </c>
      <c r="F154" s="170">
        <f>IF(RES_hhdet_in_tes!F154=0,"",RES_hhdet_in_tes!F154/RES_hhdet_in_fec!F154)</f>
        <v>0.82969694166911434</v>
      </c>
      <c r="G154" s="170">
        <f>IF(RES_hhdet_in_tes!G154=0,"",RES_hhdet_in_tes!G154/RES_hhdet_in_fec!G154)</f>
        <v>0.81659515229197399</v>
      </c>
      <c r="H154" s="170">
        <f>IF(RES_hhdet_in_tes!H154=0,"",RES_hhdet_in_tes!H154/RES_hhdet_in_fec!H154)</f>
        <v>0.84398657489282392</v>
      </c>
      <c r="I154" s="170">
        <f>IF(RES_hhdet_in_tes!I154=0,"",RES_hhdet_in_tes!I154/RES_hhdet_in_fec!I154)</f>
        <v>0.8439569341733687</v>
      </c>
      <c r="J154" s="170">
        <f>IF(RES_hhdet_in_tes!J154=0,"",RES_hhdet_in_tes!J154/RES_hhdet_in_fec!J154)</f>
        <v>0.86771727526579945</v>
      </c>
      <c r="K154" s="170">
        <f>IF(RES_hhdet_in_tes!K154=0,"",RES_hhdet_in_tes!K154/RES_hhdet_in_fec!K154)</f>
        <v>0.8583131713786698</v>
      </c>
      <c r="L154" s="170">
        <f>IF(RES_hhdet_in_tes!L154=0,"",RES_hhdet_in_tes!L154/RES_hhdet_in_fec!L154)</f>
        <v>0.85870176530830344</v>
      </c>
      <c r="M154" s="170">
        <f>IF(RES_hhdet_in_tes!M154=0,"",RES_hhdet_in_tes!M154/RES_hhdet_in_fec!M154)</f>
        <v>0.85549198724686304</v>
      </c>
      <c r="N154" s="170">
        <f>IF(RES_hhdet_in_tes!N154=0,"",RES_hhdet_in_tes!N154/RES_hhdet_in_fec!N154)</f>
        <v>0.85356259675619672</v>
      </c>
      <c r="O154" s="170">
        <f>IF(RES_hhdet_in_tes!O154=0,"",RES_hhdet_in_tes!O154/RES_hhdet_in_fec!O154)</f>
        <v>0.84380712644916867</v>
      </c>
      <c r="P154" s="170">
        <f>IF(RES_hhdet_in_tes!P154=0,"",RES_hhdet_in_tes!P154/RES_hhdet_in_fec!P154)</f>
        <v>0.84986133378482731</v>
      </c>
      <c r="Q154" s="170">
        <f>IF(RES_hhdet_in_tes!Q154=0,"",RES_hhdet_in_tes!Q154/RES_hhdet_in_fec!Q154)</f>
        <v>0.8451072690300081</v>
      </c>
    </row>
    <row r="155" spans="1:17" ht="12" customHeight="1" x14ac:dyDescent="0.3">
      <c r="A155" s="148" t="s">
        <v>60</v>
      </c>
      <c r="B155" s="73"/>
      <c r="C155" s="73">
        <f>IF(RES_hhdet_in_tes!C155=0,"",RES_hhdet_in_tes!C155/RES_hhdet_in_fec!C155)</f>
        <v>0.73208684481072683</v>
      </c>
      <c r="D155" s="73">
        <f>IF(RES_hhdet_in_tes!D155=0,"",RES_hhdet_in_tes!D155/RES_hhdet_in_fec!D155)</f>
        <v>0.74205412245376656</v>
      </c>
      <c r="E155" s="73">
        <f>IF(RES_hhdet_in_tes!E155=0,"",RES_hhdet_in_tes!E155/RES_hhdet_in_fec!E155)</f>
        <v>0.74981801376026613</v>
      </c>
      <c r="F155" s="73">
        <f>IF(RES_hhdet_in_tes!F155=0,"",RES_hhdet_in_tes!F155/RES_hhdet_in_fec!F155)</f>
        <v>0.74945617654599295</v>
      </c>
      <c r="G155" s="73">
        <f>IF(RES_hhdet_in_tes!G155=0,"",RES_hhdet_in_tes!G155/RES_hhdet_in_fec!G155)</f>
        <v>0.74989374865477998</v>
      </c>
      <c r="H155" s="73">
        <f>IF(RES_hhdet_in_tes!H155=0,"",RES_hhdet_in_tes!H155/RES_hhdet_in_fec!H155)</f>
        <v>0.75839223323237126</v>
      </c>
      <c r="I155" s="73">
        <f>IF(RES_hhdet_in_tes!I155=0,"",RES_hhdet_in_tes!I155/RES_hhdet_in_fec!I155)</f>
        <v>0.75639245119021903</v>
      </c>
      <c r="J155" s="73">
        <f>IF(RES_hhdet_in_tes!J155=0,"",RES_hhdet_in_tes!J155/RES_hhdet_in_fec!J155)</f>
        <v>0.76807342593844674</v>
      </c>
      <c r="K155" s="73">
        <f>IF(RES_hhdet_in_tes!K155=0,"",RES_hhdet_in_tes!K155/RES_hhdet_in_fec!K155)</f>
        <v>0.7776132562672089</v>
      </c>
      <c r="L155" s="73">
        <f>IF(RES_hhdet_in_tes!L155=0,"",RES_hhdet_in_tes!L155/RES_hhdet_in_fec!L155)</f>
        <v>0.77275351912602874</v>
      </c>
      <c r="M155" s="73">
        <f>IF(RES_hhdet_in_tes!M155=0,"",RES_hhdet_in_tes!M155/RES_hhdet_in_fec!M155)</f>
        <v>0.79181235102370284</v>
      </c>
      <c r="N155" s="73">
        <f>IF(RES_hhdet_in_tes!N155=0,"",RES_hhdet_in_tes!N155/RES_hhdet_in_fec!N155)</f>
        <v>0.7932994199327833</v>
      </c>
      <c r="O155" s="73">
        <f>IF(RES_hhdet_in_tes!O155=0,"",RES_hhdet_in_tes!O155/RES_hhdet_in_fec!O155)</f>
        <v>0.78744243168000361</v>
      </c>
      <c r="P155" s="73">
        <f>IF(RES_hhdet_in_tes!P155=0,"",RES_hhdet_in_tes!P155/RES_hhdet_in_fec!P155)</f>
        <v>0.78795831603264144</v>
      </c>
      <c r="Q155" s="73">
        <f>IF(RES_hhdet_in_tes!Q155=0,"",RES_hhdet_in_tes!Q155/RES_hhdet_in_fec!Q155)</f>
        <v>0.78361615976122356</v>
      </c>
    </row>
    <row r="156" spans="1:17" ht="12" customHeight="1" x14ac:dyDescent="0.3">
      <c r="A156" s="148" t="s">
        <v>59</v>
      </c>
      <c r="B156" s="73"/>
      <c r="C156" s="73">
        <f>IF(RES_hhdet_in_tes!C156=0,"",RES_hhdet_in_tes!C156/RES_hhdet_in_fec!C156)</f>
        <v>1.0099459146028662</v>
      </c>
      <c r="D156" s="73">
        <f>IF(RES_hhdet_in_tes!D156=0,"",RES_hhdet_in_tes!D156/RES_hhdet_in_fec!D156)</f>
        <v>1.0089183008373268</v>
      </c>
      <c r="E156" s="73">
        <f>IF(RES_hhdet_in_tes!E156=0,"",RES_hhdet_in_tes!E156/RES_hhdet_in_fec!E156)</f>
        <v>1.003011914268281</v>
      </c>
      <c r="F156" s="73">
        <f>IF(RES_hhdet_in_tes!F156=0,"",RES_hhdet_in_tes!F156/RES_hhdet_in_fec!F156)</f>
        <v>1.0053658944031771</v>
      </c>
      <c r="G156" s="73">
        <f>IF(RES_hhdet_in_tes!G156=0,"",RES_hhdet_in_tes!G156/RES_hhdet_in_fec!G156)</f>
        <v>0.99828342868312714</v>
      </c>
      <c r="H156" s="73">
        <f>IF(RES_hhdet_in_tes!H156=0,"",RES_hhdet_in_tes!H156/RES_hhdet_in_fec!H156)</f>
        <v>1.0020191725300165</v>
      </c>
      <c r="I156" s="73">
        <f>IF(RES_hhdet_in_tes!I156=0,"",RES_hhdet_in_tes!I156/RES_hhdet_in_fec!I156)</f>
        <v>1.0055566698326361</v>
      </c>
      <c r="J156" s="73">
        <f>IF(RES_hhdet_in_tes!J156=0,"",RES_hhdet_in_tes!J156/RES_hhdet_in_fec!J156)</f>
        <v>1.0050626606750039</v>
      </c>
      <c r="K156" s="73">
        <f>IF(RES_hhdet_in_tes!K156=0,"",RES_hhdet_in_tes!K156/RES_hhdet_in_fec!K156)</f>
        <v>1.0080396890791601</v>
      </c>
      <c r="L156" s="73">
        <f>IF(RES_hhdet_in_tes!L156=0,"",RES_hhdet_in_tes!L156/RES_hhdet_in_fec!L156)</f>
        <v>1.0037621947757773</v>
      </c>
      <c r="M156" s="73">
        <f>IF(RES_hhdet_in_tes!M156=0,"",RES_hhdet_in_tes!M156/RES_hhdet_in_fec!M156)</f>
        <v>1.0036862138330207</v>
      </c>
      <c r="N156" s="73">
        <f>IF(RES_hhdet_in_tes!N156=0,"",RES_hhdet_in_tes!N156/RES_hhdet_in_fec!N156)</f>
        <v>1.0052998541867295</v>
      </c>
      <c r="O156" s="73">
        <f>IF(RES_hhdet_in_tes!O156=0,"",RES_hhdet_in_tes!O156/RES_hhdet_in_fec!O156)</f>
        <v>1.0063449337591739</v>
      </c>
      <c r="P156" s="73">
        <f>IF(RES_hhdet_in_tes!P156=0,"",RES_hhdet_in_tes!P156/RES_hhdet_in_fec!P156)</f>
        <v>1.0061479840740548</v>
      </c>
      <c r="Q156" s="73">
        <f>IF(RES_hhdet_in_tes!Q156=0,"",RES_hhdet_in_tes!Q156/RES_hhdet_in_fec!Q156)</f>
        <v>1.0039228559911666</v>
      </c>
    </row>
    <row r="157" spans="1:17" ht="12" customHeight="1" x14ac:dyDescent="0.3">
      <c r="A157" s="158" t="s">
        <v>62</v>
      </c>
      <c r="B157" s="169"/>
      <c r="C157" s="169">
        <f>IF(RES_hhdet_in_tes!C157=0,"",RES_hhdet_in_tes!C157/RES_hhdet_in_fec!C157)</f>
        <v>0.8272500402696954</v>
      </c>
      <c r="D157" s="169">
        <f>IF(RES_hhdet_in_tes!D157=0,"",RES_hhdet_in_tes!D157/RES_hhdet_in_fec!D157)</f>
        <v>0.83409091300228533</v>
      </c>
      <c r="E157" s="169">
        <f>IF(RES_hhdet_in_tes!E157=0,"",RES_hhdet_in_tes!E157/RES_hhdet_in_fec!E157)</f>
        <v>0.83547868753064647</v>
      </c>
      <c r="F157" s="169">
        <f>IF(RES_hhdet_in_tes!F157=0,"",RES_hhdet_in_tes!F157/RES_hhdet_in_fec!F157)</f>
        <v>0.83691232012665329</v>
      </c>
      <c r="G157" s="169">
        <f>IF(RES_hhdet_in_tes!G157=0,"",RES_hhdet_in_tes!G157/RES_hhdet_in_fec!G157)</f>
        <v>0.83796237674219498</v>
      </c>
      <c r="H157" s="169">
        <f>IF(RES_hhdet_in_tes!H157=0,"",RES_hhdet_in_tes!H157/RES_hhdet_in_fec!H157)</f>
        <v>0.83969268521654938</v>
      </c>
      <c r="I157" s="169">
        <f>IF(RES_hhdet_in_tes!I157=0,"",RES_hhdet_in_tes!I157/RES_hhdet_in_fec!I157)</f>
        <v>0.84048938869427969</v>
      </c>
      <c r="J157" s="169">
        <f>IF(RES_hhdet_in_tes!J157=0,"",RES_hhdet_in_tes!J157/RES_hhdet_in_fec!J157)</f>
        <v>0.84526901679608069</v>
      </c>
      <c r="K157" s="169">
        <f>IF(RES_hhdet_in_tes!K157=0,"",RES_hhdet_in_tes!K157/RES_hhdet_in_fec!K157)</f>
        <v>0.85092061909273686</v>
      </c>
      <c r="L157" s="169">
        <f>IF(RES_hhdet_in_tes!L157=0,"",RES_hhdet_in_tes!L157/RES_hhdet_in_fec!L157)</f>
        <v>0.84897460041331974</v>
      </c>
      <c r="M157" s="169">
        <f>IF(RES_hhdet_in_tes!M157=0,"",RES_hhdet_in_tes!M157/RES_hhdet_in_fec!M157)</f>
        <v>0.85102175737867014</v>
      </c>
      <c r="N157" s="169">
        <f>IF(RES_hhdet_in_tes!N157=0,"",RES_hhdet_in_tes!N157/RES_hhdet_in_fec!N157)</f>
        <v>0.85528182769541727</v>
      </c>
      <c r="O157" s="169">
        <f>IF(RES_hhdet_in_tes!O157=0,"",RES_hhdet_in_tes!O157/RES_hhdet_in_fec!O157)</f>
        <v>0.85860815176748295</v>
      </c>
      <c r="P157" s="169">
        <f>IF(RES_hhdet_in_tes!P157=0,"",RES_hhdet_in_tes!P157/RES_hhdet_in_fec!P157)</f>
        <v>0.85778701698782189</v>
      </c>
      <c r="Q157" s="169">
        <f>IF(RES_hhdet_in_tes!Q157=0,"",RES_hhdet_in_tes!Q157/RES_hhdet_in_fec!Q157)</f>
        <v>0.85985106102897202</v>
      </c>
    </row>
    <row r="158" spans="1:17" ht="12" customHeight="1" x14ac:dyDescent="0.3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3">
      <c r="A159" s="29" t="s">
        <v>140</v>
      </c>
      <c r="B159" s="65"/>
      <c r="C159" s="65">
        <f>IF(RES_hhdet_in_tes!C159=0,"",RES_hhdet_in_tes!C159/RES_hhdet_in_fec!C159)</f>
        <v>0.8272500402696954</v>
      </c>
      <c r="D159" s="65">
        <f>IF(RES_hhdet_in_tes!D159=0,"",RES_hhdet_in_tes!D159/RES_hhdet_in_fec!D159)</f>
        <v>0.83409091300228533</v>
      </c>
      <c r="E159" s="65">
        <f>IF(RES_hhdet_in_tes!E159=0,"",RES_hhdet_in_tes!E159/RES_hhdet_in_fec!E159)</f>
        <v>0.83547868753064647</v>
      </c>
      <c r="F159" s="65">
        <f>IF(RES_hhdet_in_tes!F159=0,"",RES_hhdet_in_tes!F159/RES_hhdet_in_fec!F159)</f>
        <v>0.83691232012665329</v>
      </c>
      <c r="G159" s="65">
        <f>IF(RES_hhdet_in_tes!G159=0,"",RES_hhdet_in_tes!G159/RES_hhdet_in_fec!G159)</f>
        <v>0.83796237674219498</v>
      </c>
      <c r="H159" s="65">
        <f>IF(RES_hhdet_in_tes!H159=0,"",RES_hhdet_in_tes!H159/RES_hhdet_in_fec!H159)</f>
        <v>0.83969268521654938</v>
      </c>
      <c r="I159" s="65">
        <f>IF(RES_hhdet_in_tes!I159=0,"",RES_hhdet_in_tes!I159/RES_hhdet_in_fec!I159)</f>
        <v>0.84048938869427969</v>
      </c>
      <c r="J159" s="65">
        <f>IF(RES_hhdet_in_tes!J159=0,"",RES_hhdet_in_tes!J159/RES_hhdet_in_fec!J159)</f>
        <v>0.84526901679608069</v>
      </c>
      <c r="K159" s="65">
        <f>IF(RES_hhdet_in_tes!K159=0,"",RES_hhdet_in_tes!K159/RES_hhdet_in_fec!K159)</f>
        <v>0.85092061909273686</v>
      </c>
      <c r="L159" s="65">
        <f>IF(RES_hhdet_in_tes!L159=0,"",RES_hhdet_in_tes!L159/RES_hhdet_in_fec!L159)</f>
        <v>0.84897460041331974</v>
      </c>
      <c r="M159" s="65">
        <f>IF(RES_hhdet_in_tes!M159=0,"",RES_hhdet_in_tes!M159/RES_hhdet_in_fec!M159)</f>
        <v>0.85102175737867014</v>
      </c>
      <c r="N159" s="65">
        <f>IF(RES_hhdet_in_tes!N159=0,"",RES_hhdet_in_tes!N159/RES_hhdet_in_fec!N159)</f>
        <v>0.85528182769541727</v>
      </c>
      <c r="O159" s="65">
        <f>IF(RES_hhdet_in_tes!O159=0,"",RES_hhdet_in_tes!O159/RES_hhdet_in_fec!O159)</f>
        <v>0.85860815176748295</v>
      </c>
      <c r="P159" s="65">
        <f>IF(RES_hhdet_in_tes!P159=0,"",RES_hhdet_in_tes!P159/RES_hhdet_in_fec!P159)</f>
        <v>0.85778701698782189</v>
      </c>
      <c r="Q159" s="65">
        <f>IF(RES_hhdet_in_tes!Q159=0,"",RES_hhdet_in_tes!Q159/RES_hhdet_in_fec!Q159)</f>
        <v>0.85985106102897202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75"/>
      <c r="C161" s="175">
        <f>IF(RES_hhdet_in_tes!C161=0,"",RES_hhdet_in_tes!C161/RES_hhdet_in_fec!C161)</f>
        <v>0.78571415182117321</v>
      </c>
      <c r="D161" s="175">
        <f>IF(RES_hhdet_in_tes!D161=0,"",RES_hhdet_in_tes!D161/RES_hhdet_in_fec!D161)</f>
        <v>0.79423610420066904</v>
      </c>
      <c r="E161" s="175">
        <f>IF(RES_hhdet_in_tes!E161=0,"",RES_hhdet_in_tes!E161/RES_hhdet_in_fec!E161)</f>
        <v>0.79511523429177855</v>
      </c>
      <c r="F161" s="175">
        <f>IF(RES_hhdet_in_tes!F161=0,"",RES_hhdet_in_tes!F161/RES_hhdet_in_fec!F161)</f>
        <v>0.79696129154020245</v>
      </c>
      <c r="G161" s="175">
        <f>IF(RES_hhdet_in_tes!G161=0,"",RES_hhdet_in_tes!G161/RES_hhdet_in_fec!G161)</f>
        <v>0.79645338093121865</v>
      </c>
      <c r="H161" s="175">
        <f>IF(RES_hhdet_in_tes!H161=0,"",RES_hhdet_in_tes!H161/RES_hhdet_in_fec!H161)</f>
        <v>0.80243663686809408</v>
      </c>
      <c r="I161" s="175">
        <f>IF(RES_hhdet_in_tes!I161=0,"",RES_hhdet_in_tes!I161/RES_hhdet_in_fec!I161)</f>
        <v>0.81011735015598085</v>
      </c>
      <c r="J161" s="175">
        <f>IF(RES_hhdet_in_tes!J161=0,"",RES_hhdet_in_tes!J161/RES_hhdet_in_fec!J161)</f>
        <v>0.81403245999568308</v>
      </c>
      <c r="K161" s="175">
        <f>IF(RES_hhdet_in_tes!K161=0,"",RES_hhdet_in_tes!K161/RES_hhdet_in_fec!K161)</f>
        <v>0.8200522344834168</v>
      </c>
      <c r="L161" s="175">
        <f>IF(RES_hhdet_in_tes!L161=0,"",RES_hhdet_in_tes!L161/RES_hhdet_in_fec!L161)</f>
        <v>0.830167769555757</v>
      </c>
      <c r="M161" s="175">
        <f>IF(RES_hhdet_in_tes!M161=0,"",RES_hhdet_in_tes!M161/RES_hhdet_in_fec!M161)</f>
        <v>0.82597956927304561</v>
      </c>
      <c r="N161" s="175">
        <f>IF(RES_hhdet_in_tes!N161=0,"",RES_hhdet_in_tes!N161/RES_hhdet_in_fec!N161)</f>
        <v>0.83738124589959573</v>
      </c>
      <c r="O161" s="175">
        <f>IF(RES_hhdet_in_tes!O161=0,"",RES_hhdet_in_tes!O161/RES_hhdet_in_fec!O161)</f>
        <v>0.85071577445115687</v>
      </c>
      <c r="P161" s="175">
        <f>IF(RES_hhdet_in_tes!P161=0,"",RES_hhdet_in_tes!P161/RES_hhdet_in_fec!P161)</f>
        <v>0.84847195823506816</v>
      </c>
      <c r="Q161" s="175">
        <f>IF(RES_hhdet_in_tes!Q161=0,"",RES_hhdet_in_tes!Q161/RES_hhdet_in_fec!Q161)</f>
        <v>0.85304028392262821</v>
      </c>
    </row>
    <row r="162" spans="1:17" ht="12.9" customHeight="1" x14ac:dyDescent="0.3">
      <c r="A162" s="158" t="s">
        <v>65</v>
      </c>
      <c r="B162" s="169"/>
      <c r="C162" s="169">
        <f>IF(RES_hhdet_in_tes!C162=0,"",RES_hhdet_in_tes!C162/RES_hhdet_in_fec!C162)</f>
        <v>0.79099582082417319</v>
      </c>
      <c r="D162" s="169">
        <f>IF(RES_hhdet_in_tes!D162=0,"",RES_hhdet_in_tes!D162/RES_hhdet_in_fec!D162)</f>
        <v>0.79919438380841379</v>
      </c>
      <c r="E162" s="169">
        <f>IF(RES_hhdet_in_tes!E162=0,"",RES_hhdet_in_tes!E162/RES_hhdet_in_fec!E162)</f>
        <v>0.79891140554248252</v>
      </c>
      <c r="F162" s="169">
        <f>IF(RES_hhdet_in_tes!F162=0,"",RES_hhdet_in_tes!F162/RES_hhdet_in_fec!F162)</f>
        <v>0.79998110410230849</v>
      </c>
      <c r="G162" s="169">
        <f>IF(RES_hhdet_in_tes!G162=0,"",RES_hhdet_in_tes!G162/RES_hhdet_in_fec!G162)</f>
        <v>0.79673242436821579</v>
      </c>
      <c r="H162" s="169">
        <f>IF(RES_hhdet_in_tes!H162=0,"",RES_hhdet_in_tes!H162/RES_hhdet_in_fec!H162)</f>
        <v>0.80014326563307403</v>
      </c>
      <c r="I162" s="169">
        <f>IF(RES_hhdet_in_tes!I162=0,"",RES_hhdet_in_tes!I162/RES_hhdet_in_fec!I162)</f>
        <v>0.8053666070622747</v>
      </c>
      <c r="J162" s="169">
        <f>IF(RES_hhdet_in_tes!J162=0,"",RES_hhdet_in_tes!J162/RES_hhdet_in_fec!J162)</f>
        <v>0.80312755025526295</v>
      </c>
      <c r="K162" s="169">
        <f>IF(RES_hhdet_in_tes!K162=0,"",RES_hhdet_in_tes!K162/RES_hhdet_in_fec!K162)</f>
        <v>0.79997042093756243</v>
      </c>
      <c r="L162" s="169">
        <f>IF(RES_hhdet_in_tes!L162=0,"",RES_hhdet_in_tes!L162/RES_hhdet_in_fec!L162)</f>
        <v>0.81878713277073623</v>
      </c>
      <c r="M162" s="169">
        <f>IF(RES_hhdet_in_tes!M162=0,"",RES_hhdet_in_tes!M162/RES_hhdet_in_fec!M162)</f>
        <v>0.82033776135120884</v>
      </c>
      <c r="N162" s="169">
        <f>IF(RES_hhdet_in_tes!N162=0,"",RES_hhdet_in_tes!N162/RES_hhdet_in_fec!N162)</f>
        <v>0.83149609863512397</v>
      </c>
      <c r="O162" s="169">
        <f>IF(RES_hhdet_in_tes!O162=0,"",RES_hhdet_in_tes!O162/RES_hhdet_in_fec!O162)</f>
        <v>0.8466777471892275</v>
      </c>
      <c r="P162" s="169">
        <f>IF(RES_hhdet_in_tes!P162=0,"",RES_hhdet_in_tes!P162/RES_hhdet_in_fec!P162)</f>
        <v>0.84368431409128075</v>
      </c>
      <c r="Q162" s="169">
        <f>IF(RES_hhdet_in_tes!Q162=0,"",RES_hhdet_in_tes!Q162/RES_hhdet_in_fec!Q162)</f>
        <v>0.85253714301374572</v>
      </c>
    </row>
    <row r="163" spans="1:17" ht="12" customHeight="1" x14ac:dyDescent="0.3">
      <c r="A163" s="23" t="s">
        <v>60</v>
      </c>
      <c r="B163" s="65"/>
      <c r="C163" s="65">
        <f>IF(RES_hhdet_in_tes!C163=0,"",RES_hhdet_in_tes!C163/RES_hhdet_in_fec!C163)</f>
        <v>0.79099582082417319</v>
      </c>
      <c r="D163" s="65">
        <f>IF(RES_hhdet_in_tes!D163=0,"",RES_hhdet_in_tes!D163/RES_hhdet_in_fec!D163)</f>
        <v>0.79919438380841379</v>
      </c>
      <c r="E163" s="65">
        <f>IF(RES_hhdet_in_tes!E163=0,"",RES_hhdet_in_tes!E163/RES_hhdet_in_fec!E163)</f>
        <v>0.79891140554248252</v>
      </c>
      <c r="F163" s="65">
        <f>IF(RES_hhdet_in_tes!F163=0,"",RES_hhdet_in_tes!F163/RES_hhdet_in_fec!F163)</f>
        <v>0.79998110410230849</v>
      </c>
      <c r="G163" s="65">
        <f>IF(RES_hhdet_in_tes!G163=0,"",RES_hhdet_in_tes!G163/RES_hhdet_in_fec!G163)</f>
        <v>0.79673242436821579</v>
      </c>
      <c r="H163" s="65">
        <f>IF(RES_hhdet_in_tes!H163=0,"",RES_hhdet_in_tes!H163/RES_hhdet_in_fec!H163)</f>
        <v>0.80014326563307403</v>
      </c>
      <c r="I163" s="65">
        <f>IF(RES_hhdet_in_tes!I163=0,"",RES_hhdet_in_tes!I163/RES_hhdet_in_fec!I163)</f>
        <v>0.8053666070622747</v>
      </c>
      <c r="J163" s="65">
        <f>IF(RES_hhdet_in_tes!J163=0,"",RES_hhdet_in_tes!J163/RES_hhdet_in_fec!J163)</f>
        <v>0.80312755025526295</v>
      </c>
      <c r="K163" s="65">
        <f>IF(RES_hhdet_in_tes!K163=0,"",RES_hhdet_in_tes!K163/RES_hhdet_in_fec!K163)</f>
        <v>0.79997042093756243</v>
      </c>
      <c r="L163" s="65">
        <f>IF(RES_hhdet_in_tes!L163=0,"",RES_hhdet_in_tes!L163/RES_hhdet_in_fec!L163)</f>
        <v>0.81878713277073623</v>
      </c>
      <c r="M163" s="65">
        <f>IF(RES_hhdet_in_tes!M163=0,"",RES_hhdet_in_tes!M163/RES_hhdet_in_fec!M163)</f>
        <v>0.82033776135120884</v>
      </c>
      <c r="N163" s="65">
        <f>IF(RES_hhdet_in_tes!N163=0,"",RES_hhdet_in_tes!N163/RES_hhdet_in_fec!N163)</f>
        <v>0.83149609863512397</v>
      </c>
      <c r="O163" s="65">
        <f>IF(RES_hhdet_in_tes!O163=0,"",RES_hhdet_in_tes!O163/RES_hhdet_in_fec!O163)</f>
        <v>0.8466777471892275</v>
      </c>
      <c r="P163" s="65">
        <f>IF(RES_hhdet_in_tes!P163=0,"",RES_hhdet_in_tes!P163/RES_hhdet_in_fec!P163)</f>
        <v>0.84368431409128075</v>
      </c>
      <c r="Q163" s="65">
        <f>IF(RES_hhdet_in_tes!Q163=0,"",RES_hhdet_in_tes!Q163/RES_hhdet_in_fec!Q163)</f>
        <v>0.85253714301374572</v>
      </c>
    </row>
    <row r="164" spans="1:17" ht="12.9" customHeight="1" x14ac:dyDescent="0.3">
      <c r="A164" s="158" t="s">
        <v>112</v>
      </c>
      <c r="B164" s="169"/>
      <c r="C164" s="169">
        <f>IF(RES_hhdet_in_tes!C164=0,"",RES_hhdet_in_tes!C164/RES_hhdet_in_fec!C164)</f>
        <v>1.8587768320675093</v>
      </c>
      <c r="D164" s="169">
        <f>IF(RES_hhdet_in_tes!D164=0,"",RES_hhdet_in_tes!D164/RES_hhdet_in_fec!D164)</f>
        <v>1.9057945023489236</v>
      </c>
      <c r="E164" s="169">
        <f>IF(RES_hhdet_in_tes!E164=0,"",RES_hhdet_in_tes!E164/RES_hhdet_in_fec!E164)</f>
        <v>1.9713042520393369</v>
      </c>
      <c r="F164" s="169">
        <f>IF(RES_hhdet_in_tes!F164=0,"",RES_hhdet_in_tes!F164/RES_hhdet_in_fec!F164)</f>
        <v>2.0492291813902397</v>
      </c>
      <c r="G164" s="169">
        <f>IF(RES_hhdet_in_tes!G164=0,"",RES_hhdet_in_tes!G164/RES_hhdet_in_fec!G164)</f>
        <v>2.1398931402664272</v>
      </c>
      <c r="H164" s="169">
        <f>IF(RES_hhdet_in_tes!H164=0,"",RES_hhdet_in_tes!H164/RES_hhdet_in_fec!H164)</f>
        <v>2.2549539919490664</v>
      </c>
      <c r="I164" s="169">
        <f>IF(RES_hhdet_in_tes!I164=0,"",RES_hhdet_in_tes!I164/RES_hhdet_in_fec!I164)</f>
        <v>2.3762814175412807</v>
      </c>
      <c r="J164" s="169">
        <f>IF(RES_hhdet_in_tes!J164=0,"",RES_hhdet_in_tes!J164/RES_hhdet_in_fec!J164)</f>
        <v>2.4552786507073265</v>
      </c>
      <c r="K164" s="169">
        <f>IF(RES_hhdet_in_tes!K164=0,"",RES_hhdet_in_tes!K164/RES_hhdet_in_fec!K164)</f>
        <v>2.6344197823389131</v>
      </c>
      <c r="L164" s="169">
        <f>IF(RES_hhdet_in_tes!L164=0,"",RES_hhdet_in_tes!L164/RES_hhdet_in_fec!L164)</f>
        <v>2.8309181012249991</v>
      </c>
      <c r="M164" s="169">
        <f>IF(RES_hhdet_in_tes!M164=0,"",RES_hhdet_in_tes!M164/RES_hhdet_in_fec!M164)</f>
        <v>3.0449506802133852</v>
      </c>
      <c r="N164" s="169">
        <f>IF(RES_hhdet_in_tes!N164=0,"",RES_hhdet_in_tes!N164/RES_hhdet_in_fec!N164)</f>
        <v>3.2708351503679869</v>
      </c>
      <c r="O164" s="169">
        <f>IF(RES_hhdet_in_tes!O164=0,"",RES_hhdet_in_tes!O164/RES_hhdet_in_fec!O164)</f>
        <v>3.4080424651928656</v>
      </c>
      <c r="P164" s="169">
        <f>IF(RES_hhdet_in_tes!P164=0,"",RES_hhdet_in_tes!P164/RES_hhdet_in_fec!P164)</f>
        <v>3.5829808940889314</v>
      </c>
      <c r="Q164" s="169">
        <f>IF(RES_hhdet_in_tes!Q164=0,"",RES_hhdet_in_tes!Q164/RES_hhdet_in_fec!Q164)</f>
        <v>3.6380767837159889</v>
      </c>
    </row>
    <row r="165" spans="1:17" ht="12" customHeight="1" x14ac:dyDescent="0.3">
      <c r="A165" s="23" t="s">
        <v>60</v>
      </c>
      <c r="B165" s="73"/>
      <c r="C165" s="73">
        <f>IF(RES_hhdet_in_tes!C165=0,"",RES_hhdet_in_tes!C165/RES_hhdet_in_fec!C165)</f>
        <v>1.8587768320675093</v>
      </c>
      <c r="D165" s="73">
        <f>IF(RES_hhdet_in_tes!D165=0,"",RES_hhdet_in_tes!D165/RES_hhdet_in_fec!D165)</f>
        <v>1.9057945023489236</v>
      </c>
      <c r="E165" s="73">
        <f>IF(RES_hhdet_in_tes!E165=0,"",RES_hhdet_in_tes!E165/RES_hhdet_in_fec!E165)</f>
        <v>1.9713042520393369</v>
      </c>
      <c r="F165" s="73">
        <f>IF(RES_hhdet_in_tes!F165=0,"",RES_hhdet_in_tes!F165/RES_hhdet_in_fec!F165)</f>
        <v>2.0492291813902397</v>
      </c>
      <c r="G165" s="73">
        <f>IF(RES_hhdet_in_tes!G165=0,"",RES_hhdet_in_tes!G165/RES_hhdet_in_fec!G165)</f>
        <v>2.1398931402664272</v>
      </c>
      <c r="H165" s="73">
        <f>IF(RES_hhdet_in_tes!H165=0,"",RES_hhdet_in_tes!H165/RES_hhdet_in_fec!H165)</f>
        <v>2.2549539919490664</v>
      </c>
      <c r="I165" s="73">
        <f>IF(RES_hhdet_in_tes!I165=0,"",RES_hhdet_in_tes!I165/RES_hhdet_in_fec!I165)</f>
        <v>2.3762814175412807</v>
      </c>
      <c r="J165" s="73">
        <f>IF(RES_hhdet_in_tes!J165=0,"",RES_hhdet_in_tes!J165/RES_hhdet_in_fec!J165)</f>
        <v>2.4552786507073265</v>
      </c>
      <c r="K165" s="73">
        <f>IF(RES_hhdet_in_tes!K165=0,"",RES_hhdet_in_tes!K165/RES_hhdet_in_fec!K165)</f>
        <v>2.6344197823389131</v>
      </c>
      <c r="L165" s="73">
        <f>IF(RES_hhdet_in_tes!L165=0,"",RES_hhdet_in_tes!L165/RES_hhdet_in_fec!L165)</f>
        <v>2.8309181012249991</v>
      </c>
      <c r="M165" s="73">
        <f>IF(RES_hhdet_in_tes!M165=0,"",RES_hhdet_in_tes!M165/RES_hhdet_in_fec!M165)</f>
        <v>3.0449506802133852</v>
      </c>
      <c r="N165" s="73">
        <f>IF(RES_hhdet_in_tes!N165=0,"",RES_hhdet_in_tes!N165/RES_hhdet_in_fec!N165)</f>
        <v>3.2708351503679869</v>
      </c>
      <c r="O165" s="73">
        <f>IF(RES_hhdet_in_tes!O165=0,"",RES_hhdet_in_tes!O165/RES_hhdet_in_fec!O165)</f>
        <v>3.4080424651928656</v>
      </c>
      <c r="P165" s="73">
        <f>IF(RES_hhdet_in_tes!P165=0,"",RES_hhdet_in_tes!P165/RES_hhdet_in_fec!P165)</f>
        <v>3.5829808940889314</v>
      </c>
      <c r="Q165" s="73">
        <f>IF(RES_hhdet_in_tes!Q165=0,"",RES_hhdet_in_tes!Q165/RES_hhdet_in_fec!Q165)</f>
        <v>3.6380767837159889</v>
      </c>
    </row>
    <row r="166" spans="1:17" ht="12" customHeight="1" x14ac:dyDescent="0.3">
      <c r="A166" s="158" t="s">
        <v>63</v>
      </c>
      <c r="B166" s="169"/>
      <c r="C166" s="169">
        <f>IF(RES_hhdet_in_tes!C166=0,"",RES_hhdet_in_tes!C166/RES_hhdet_in_fec!C166)</f>
        <v>0.72926047244456749</v>
      </c>
      <c r="D166" s="169">
        <f>IF(RES_hhdet_in_tes!D166=0,"",RES_hhdet_in_tes!D166/RES_hhdet_in_fec!D166)</f>
        <v>0.74101513764576976</v>
      </c>
      <c r="E166" s="169">
        <f>IF(RES_hhdet_in_tes!E166=0,"",RES_hhdet_in_tes!E166/RES_hhdet_in_fec!E166)</f>
        <v>0.74921762464557962</v>
      </c>
      <c r="F166" s="169">
        <f>IF(RES_hhdet_in_tes!F166=0,"",RES_hhdet_in_tes!F166/RES_hhdet_in_fec!F166)</f>
        <v>0.74544465727520481</v>
      </c>
      <c r="G166" s="169">
        <f>IF(RES_hhdet_in_tes!G166=0,"",RES_hhdet_in_tes!G166/RES_hhdet_in_fec!G166)</f>
        <v>0.75545955239566298</v>
      </c>
      <c r="H166" s="169">
        <f>IF(RES_hhdet_in_tes!H166=0,"",RES_hhdet_in_tes!H166/RES_hhdet_in_fec!H166)</f>
        <v>0.75564127186706875</v>
      </c>
      <c r="I166" s="169">
        <f>IF(RES_hhdet_in_tes!I166=0,"",RES_hhdet_in_tes!I166/RES_hhdet_in_fec!I166)</f>
        <v>0.77339089542726047</v>
      </c>
      <c r="J166" s="169">
        <f>IF(RES_hhdet_in_tes!J166=0,"",RES_hhdet_in_tes!J166/RES_hhdet_in_fec!J166)</f>
        <v>0.77098456350624989</v>
      </c>
      <c r="K166" s="169">
        <f>IF(RES_hhdet_in_tes!K166=0,"",RES_hhdet_in_tes!K166/RES_hhdet_in_fec!K166)</f>
        <v>0.77974246854594687</v>
      </c>
      <c r="L166" s="169">
        <f>IF(RES_hhdet_in_tes!L166=0,"",RES_hhdet_in_tes!L166/RES_hhdet_in_fec!L166)</f>
        <v>0.78353145060052432</v>
      </c>
      <c r="M166" s="169">
        <f>IF(RES_hhdet_in_tes!M166=0,"",RES_hhdet_in_tes!M166/RES_hhdet_in_fec!M166)</f>
        <v>0.79880623954452279</v>
      </c>
      <c r="N166" s="169">
        <f>IF(RES_hhdet_in_tes!N166=0,"",RES_hhdet_in_tes!N166/RES_hhdet_in_fec!N166)</f>
        <v>0.78480373143440441</v>
      </c>
      <c r="O166" s="169">
        <f>IF(RES_hhdet_in_tes!O166=0,"",RES_hhdet_in_tes!O166/RES_hhdet_in_fec!O166)</f>
        <v>0.78985618971254923</v>
      </c>
      <c r="P166" s="169">
        <f>IF(RES_hhdet_in_tes!P166=0,"",RES_hhdet_in_tes!P166/RES_hhdet_in_fec!P166)</f>
        <v>0.79076949143765141</v>
      </c>
      <c r="Q166" s="169">
        <f>IF(RES_hhdet_in_tes!Q166=0,"",RES_hhdet_in_tes!Q166/RES_hhdet_in_fec!Q166)</f>
        <v>0.78696935279006852</v>
      </c>
    </row>
    <row r="167" spans="1:17" ht="12" customHeight="1" x14ac:dyDescent="0.3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3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3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3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3">
      <c r="A171" s="163" t="s">
        <v>142</v>
      </c>
      <c r="B171" s="171"/>
      <c r="C171" s="171">
        <f>IF(RES_hhdet_in_tes!C171=0,"",RES_hhdet_in_tes!C171/RES_hhdet_in_fec!C171)</f>
        <v>0.71623171051990664</v>
      </c>
      <c r="D171" s="171">
        <f>IF(RES_hhdet_in_tes!D171=0,"",RES_hhdet_in_tes!D171/RES_hhdet_in_fec!D171)</f>
        <v>0.72575178695870524</v>
      </c>
      <c r="E171" s="171">
        <f>IF(RES_hhdet_in_tes!E171=0,"",RES_hhdet_in_tes!E171/RES_hhdet_in_fec!E171)</f>
        <v>0.72595987895864955</v>
      </c>
      <c r="F171" s="171">
        <f>IF(RES_hhdet_in_tes!F171=0,"",RES_hhdet_in_tes!F171/RES_hhdet_in_fec!F171)</f>
        <v>0.73568033302927716</v>
      </c>
      <c r="G171" s="171">
        <f>IF(RES_hhdet_in_tes!G171=0,"",RES_hhdet_in_tes!G171/RES_hhdet_in_fec!G171)</f>
        <v>0.73030087266574706</v>
      </c>
      <c r="H171" s="171">
        <f>IF(RES_hhdet_in_tes!H171=0,"",RES_hhdet_in_tes!H171/RES_hhdet_in_fec!H171)</f>
        <v>0.73363371956240608</v>
      </c>
      <c r="I171" s="171">
        <f>IF(RES_hhdet_in_tes!I171=0,"",RES_hhdet_in_tes!I171/RES_hhdet_in_fec!I171)</f>
        <v>0.7418175780115045</v>
      </c>
      <c r="J171" s="171">
        <f>IF(RES_hhdet_in_tes!J171=0,"",RES_hhdet_in_tes!J171/RES_hhdet_in_fec!J171)</f>
        <v>0.7496575642308495</v>
      </c>
      <c r="K171" s="171">
        <f>IF(RES_hhdet_in_tes!K171=0,"",RES_hhdet_in_tes!K171/RES_hhdet_in_fec!K171)</f>
        <v>0.75538533703617583</v>
      </c>
      <c r="L171" s="171">
        <f>IF(RES_hhdet_in_tes!L171=0,"",RES_hhdet_in_tes!L171/RES_hhdet_in_fec!L171)</f>
        <v>0.76954439561333765</v>
      </c>
      <c r="M171" s="171">
        <f>IF(RES_hhdet_in_tes!M171=0,"",RES_hhdet_in_tes!M171/RES_hhdet_in_fec!M171)</f>
        <v>0.76367806397494586</v>
      </c>
      <c r="N171" s="171">
        <f>IF(RES_hhdet_in_tes!N171=0,"",RES_hhdet_in_tes!N171/RES_hhdet_in_fec!N171)</f>
        <v>0.76369916515149328</v>
      </c>
      <c r="O171" s="171">
        <f>IF(RES_hhdet_in_tes!O171=0,"",RES_hhdet_in_tes!O171/RES_hhdet_in_fec!O171)</f>
        <v>0.76785181583705286</v>
      </c>
      <c r="P171" s="171">
        <f>IF(RES_hhdet_in_tes!P171=0,"",RES_hhdet_in_tes!P171/RES_hhdet_in_fec!P171)</f>
        <v>0.77087433034707942</v>
      </c>
      <c r="Q171" s="171">
        <f>IF(RES_hhdet_in_tes!Q171=0,"",RES_hhdet_in_tes!Q171/RES_hhdet_in_fec!Q171)</f>
        <v>0.76867203768815229</v>
      </c>
    </row>
    <row r="172" spans="1:17" ht="12" customHeight="1" x14ac:dyDescent="0.3">
      <c r="A172" s="161" t="s">
        <v>141</v>
      </c>
      <c r="B172" s="170"/>
      <c r="C172" s="170">
        <f>IF(RES_hhdet_in_tes!C172=0,"",RES_hhdet_in_tes!C172/RES_hhdet_in_fec!C172)</f>
        <v>0.82468857963660946</v>
      </c>
      <c r="D172" s="170">
        <f>IF(RES_hhdet_in_tes!D172=0,"",RES_hhdet_in_tes!D172/RES_hhdet_in_fec!D172)</f>
        <v>0.83442925671549573</v>
      </c>
      <c r="E172" s="170">
        <f>IF(RES_hhdet_in_tes!E172=0,"",RES_hhdet_in_tes!E172/RES_hhdet_in_fec!E172)</f>
        <v>0.84039627860552635</v>
      </c>
      <c r="F172" s="170">
        <f>IF(RES_hhdet_in_tes!F172=0,"",RES_hhdet_in_tes!F172/RES_hhdet_in_fec!F172)</f>
        <v>0.82845868577471704</v>
      </c>
      <c r="G172" s="170">
        <f>IF(RES_hhdet_in_tes!G172=0,"",RES_hhdet_in_tes!G172/RES_hhdet_in_fec!G172)</f>
        <v>0.83708375598097118</v>
      </c>
      <c r="H172" s="170">
        <f>IF(RES_hhdet_in_tes!H172=0,"",RES_hhdet_in_tes!H172/RES_hhdet_in_fec!H172)</f>
        <v>0.85021142390931514</v>
      </c>
      <c r="I172" s="170">
        <f>IF(RES_hhdet_in_tes!I172=0,"",RES_hhdet_in_tes!I172/RES_hhdet_in_fec!I172)</f>
        <v>0.84929891143182834</v>
      </c>
      <c r="J172" s="170">
        <f>IF(RES_hhdet_in_tes!J172=0,"",RES_hhdet_in_tes!J172/RES_hhdet_in_fec!J172)</f>
        <v>0.84523182246627759</v>
      </c>
      <c r="K172" s="170">
        <f>IF(RES_hhdet_in_tes!K172=0,"",RES_hhdet_in_tes!K172/RES_hhdet_in_fec!K172)</f>
        <v>0.85043709544074031</v>
      </c>
      <c r="L172" s="170">
        <f>IF(RES_hhdet_in_tes!L172=0,"",RES_hhdet_in_tes!L172/RES_hhdet_in_fec!L172)</f>
        <v>0.82985583272341812</v>
      </c>
      <c r="M172" s="170">
        <f>IF(RES_hhdet_in_tes!M172=0,"",RES_hhdet_in_tes!M172/RES_hhdet_in_fec!M172)</f>
        <v>0.8432549812300445</v>
      </c>
      <c r="N172" s="170">
        <f>IF(RES_hhdet_in_tes!N172=0,"",RES_hhdet_in_tes!N172/RES_hhdet_in_fec!N172)</f>
        <v>0.85055269355626606</v>
      </c>
      <c r="O172" s="170">
        <f>IF(RES_hhdet_in_tes!O172=0,"",RES_hhdet_in_tes!O172/RES_hhdet_in_fec!O172)</f>
        <v>0.86238388743016225</v>
      </c>
      <c r="P172" s="170">
        <f>IF(RES_hhdet_in_tes!P172=0,"",RES_hhdet_in_tes!P172/RES_hhdet_in_fec!P172)</f>
        <v>0.84852848706502637</v>
      </c>
      <c r="Q172" s="170">
        <f>IF(RES_hhdet_in_tes!Q172=0,"",RES_hhdet_in_tes!Q172/RES_hhdet_in_fec!Q172)</f>
        <v>0.85512977680583535</v>
      </c>
    </row>
    <row r="173" spans="1:17" ht="12" customHeight="1" x14ac:dyDescent="0.3">
      <c r="A173" s="148" t="s">
        <v>60</v>
      </c>
      <c r="B173" s="73"/>
      <c r="C173" s="73">
        <f>IF(RES_hhdet_in_tes!C173=0,"",RES_hhdet_in_tes!C173/RES_hhdet_in_fec!C173)</f>
        <v>0.75596977734711579</v>
      </c>
      <c r="D173" s="73">
        <f>IF(RES_hhdet_in_tes!D173=0,"",RES_hhdet_in_tes!D173/RES_hhdet_in_fec!D173)</f>
        <v>0.76485533754980306</v>
      </c>
      <c r="E173" s="73">
        <f>IF(RES_hhdet_in_tes!E173=0,"",RES_hhdet_in_tes!E173/RES_hhdet_in_fec!E173)</f>
        <v>0.7833595412658223</v>
      </c>
      <c r="F173" s="73">
        <f>IF(RES_hhdet_in_tes!F173=0,"",RES_hhdet_in_tes!F173/RES_hhdet_in_fec!F173)</f>
        <v>0.75983206838821682</v>
      </c>
      <c r="G173" s="73">
        <f>IF(RES_hhdet_in_tes!G173=0,"",RES_hhdet_in_tes!G173/RES_hhdet_in_fec!G173)</f>
        <v>0.77764681382583023</v>
      </c>
      <c r="H173" s="73">
        <f>IF(RES_hhdet_in_tes!H173=0,"",RES_hhdet_in_tes!H173/RES_hhdet_in_fec!H173)</f>
        <v>0.78538818810548039</v>
      </c>
      <c r="I173" s="73">
        <f>IF(RES_hhdet_in_tes!I173=0,"",RES_hhdet_in_tes!I173/RES_hhdet_in_fec!I173)</f>
        <v>0.78402008201676932</v>
      </c>
      <c r="J173" s="73">
        <f>IF(RES_hhdet_in_tes!J173=0,"",RES_hhdet_in_tes!J173/RES_hhdet_in_fec!J173)</f>
        <v>0.76160256706477569</v>
      </c>
      <c r="K173" s="73">
        <f>IF(RES_hhdet_in_tes!K173=0,"",RES_hhdet_in_tes!K173/RES_hhdet_in_fec!K173)</f>
        <v>0.75325444672323572</v>
      </c>
      <c r="L173" s="73">
        <f>IF(RES_hhdet_in_tes!L173=0,"",RES_hhdet_in_tes!L173/RES_hhdet_in_fec!L173)</f>
        <v>0.75299513993993872</v>
      </c>
      <c r="M173" s="73">
        <f>IF(RES_hhdet_in_tes!M173=0,"",RES_hhdet_in_tes!M173/RES_hhdet_in_fec!M173)</f>
        <v>0.76812164771907787</v>
      </c>
      <c r="N173" s="73">
        <f>IF(RES_hhdet_in_tes!N173=0,"",RES_hhdet_in_tes!N173/RES_hhdet_in_fec!N173)</f>
        <v>0.79541573387783449</v>
      </c>
      <c r="O173" s="73">
        <f>IF(RES_hhdet_in_tes!O173=0,"",RES_hhdet_in_tes!O173/RES_hhdet_in_fec!O173)</f>
        <v>0.80567238634402905</v>
      </c>
      <c r="P173" s="73">
        <f>IF(RES_hhdet_in_tes!P173=0,"",RES_hhdet_in_tes!P173/RES_hhdet_in_fec!P173)</f>
        <v>0.79410672132609927</v>
      </c>
      <c r="Q173" s="73">
        <f>IF(RES_hhdet_in_tes!Q173=0,"",RES_hhdet_in_tes!Q173/RES_hhdet_in_fec!Q173)</f>
        <v>0.8100967396374037</v>
      </c>
    </row>
    <row r="174" spans="1:17" ht="12" customHeight="1" x14ac:dyDescent="0.3">
      <c r="A174" s="159" t="s">
        <v>59</v>
      </c>
      <c r="B174" s="65"/>
      <c r="C174" s="65">
        <f>IF(RES_hhdet_in_tes!C174=0,"",RES_hhdet_in_tes!C174/RES_hhdet_in_fec!C174)</f>
        <v>1.0130541618309088</v>
      </c>
      <c r="D174" s="65">
        <f>IF(RES_hhdet_in_tes!D174=0,"",RES_hhdet_in_tes!D174/RES_hhdet_in_fec!D174)</f>
        <v>1.0119873950735792</v>
      </c>
      <c r="E174" s="65">
        <f>IF(RES_hhdet_in_tes!E174=0,"",RES_hhdet_in_tes!E174/RES_hhdet_in_fec!E174)</f>
        <v>1.0083134516334535</v>
      </c>
      <c r="F174" s="65">
        <f>IF(RES_hhdet_in_tes!F174=0,"",RES_hhdet_in_tes!F174/RES_hhdet_in_fec!F174)</f>
        <v>1.0095159357288583</v>
      </c>
      <c r="G174" s="65">
        <f>IF(RES_hhdet_in_tes!G174=0,"",RES_hhdet_in_tes!G174/RES_hhdet_in_fec!G174)</f>
        <v>1.0045458895551844</v>
      </c>
      <c r="H174" s="65">
        <f>IF(RES_hhdet_in_tes!H174=0,"",RES_hhdet_in_tes!H174/RES_hhdet_in_fec!H174)</f>
        <v>1.0080711210528421</v>
      </c>
      <c r="I174" s="65">
        <f>IF(RES_hhdet_in_tes!I174=0,"",RES_hhdet_in_tes!I174/RES_hhdet_in_fec!I174)</f>
        <v>1.0121382220148056</v>
      </c>
      <c r="J174" s="65">
        <f>IF(RES_hhdet_in_tes!J174=0,"",RES_hhdet_in_tes!J174/RES_hhdet_in_fec!J174)</f>
        <v>1.0085102929814813</v>
      </c>
      <c r="K174" s="65">
        <f>IF(RES_hhdet_in_tes!K174=0,"",RES_hhdet_in_tes!K174/RES_hhdet_in_fec!K174)</f>
        <v>1.0077169631146179</v>
      </c>
      <c r="L174" s="65">
        <f>IF(RES_hhdet_in_tes!L174=0,"",RES_hhdet_in_tes!L174/RES_hhdet_in_fec!L174)</f>
        <v>1.0062550776236745</v>
      </c>
      <c r="M174" s="65">
        <f>IF(RES_hhdet_in_tes!M174=0,"",RES_hhdet_in_tes!M174/RES_hhdet_in_fec!M174)</f>
        <v>1.0047352146520252</v>
      </c>
      <c r="N174" s="65">
        <f>IF(RES_hhdet_in_tes!N174=0,"",RES_hhdet_in_tes!N174/RES_hhdet_in_fec!N174)</f>
        <v>1.0080259556296658</v>
      </c>
      <c r="O174" s="65">
        <f>IF(RES_hhdet_in_tes!O174=0,"",RES_hhdet_in_tes!O174/RES_hhdet_in_fec!O174)</f>
        <v>1.0085003009914844</v>
      </c>
      <c r="P174" s="65">
        <f>IF(RES_hhdet_in_tes!P174=0,"",RES_hhdet_in_tes!P174/RES_hhdet_in_fec!P174)</f>
        <v>1.0095350443695639</v>
      </c>
      <c r="Q174" s="65">
        <f>IF(RES_hhdet_in_tes!Q174=0,"",RES_hhdet_in_tes!Q174/RES_hhdet_in_fec!Q174)</f>
        <v>1.0077811127835865</v>
      </c>
    </row>
    <row r="175" spans="1:17" ht="12" customHeight="1" x14ac:dyDescent="0.3">
      <c r="A175" s="158" t="s">
        <v>62</v>
      </c>
      <c r="B175" s="169"/>
      <c r="C175" s="169">
        <f>IF(RES_hhdet_in_tes!C175=0,"",RES_hhdet_in_tes!C175/RES_hhdet_in_fec!C175)</f>
        <v>0.82447443033231882</v>
      </c>
      <c r="D175" s="169">
        <f>IF(RES_hhdet_in_tes!D175=0,"",RES_hhdet_in_tes!D175/RES_hhdet_in_fec!D175)</f>
        <v>0.82783063511887578</v>
      </c>
      <c r="E175" s="169">
        <f>IF(RES_hhdet_in_tes!E175=0,"",RES_hhdet_in_tes!E175/RES_hhdet_in_fec!E175)</f>
        <v>0.83104469719334151</v>
      </c>
      <c r="F175" s="169">
        <f>IF(RES_hhdet_in_tes!F175=0,"",RES_hhdet_in_tes!F175/RES_hhdet_in_fec!F175)</f>
        <v>0.83361304132035208</v>
      </c>
      <c r="G175" s="169">
        <f>IF(RES_hhdet_in_tes!G175=0,"",RES_hhdet_in_tes!G175/RES_hhdet_in_fec!G175)</f>
        <v>0.83648322551762389</v>
      </c>
      <c r="H175" s="169">
        <f>IF(RES_hhdet_in_tes!H175=0,"",RES_hhdet_in_tes!H175/RES_hhdet_in_fec!H175)</f>
        <v>0.84082068829982415</v>
      </c>
      <c r="I175" s="169">
        <f>IF(RES_hhdet_in_tes!I175=0,"",RES_hhdet_in_tes!I175/RES_hhdet_in_fec!I175)</f>
        <v>0.84572655802597962</v>
      </c>
      <c r="J175" s="169">
        <f>IF(RES_hhdet_in_tes!J175=0,"",RES_hhdet_in_tes!J175/RES_hhdet_in_fec!J175)</f>
        <v>0.84990571983046548</v>
      </c>
      <c r="K175" s="169">
        <f>IF(RES_hhdet_in_tes!K175=0,"",RES_hhdet_in_tes!K175/RES_hhdet_in_fec!K175)</f>
        <v>0.85000734225147212</v>
      </c>
      <c r="L175" s="169">
        <f>IF(RES_hhdet_in_tes!L175=0,"",RES_hhdet_in_tes!L175/RES_hhdet_in_fec!L175)</f>
        <v>0.8531915829967488</v>
      </c>
      <c r="M175" s="169">
        <f>IF(RES_hhdet_in_tes!M175=0,"",RES_hhdet_in_tes!M175/RES_hhdet_in_fec!M175)</f>
        <v>0.85148069940720295</v>
      </c>
      <c r="N175" s="169">
        <f>IF(RES_hhdet_in_tes!N175=0,"",RES_hhdet_in_tes!N175/RES_hhdet_in_fec!N175)</f>
        <v>0.85378532266764484</v>
      </c>
      <c r="O175" s="169">
        <f>IF(RES_hhdet_in_tes!O175=0,"",RES_hhdet_in_tes!O175/RES_hhdet_in_fec!O175)</f>
        <v>0.85416616669800782</v>
      </c>
      <c r="P175" s="169">
        <f>IF(RES_hhdet_in_tes!P175=0,"",RES_hhdet_in_tes!P175/RES_hhdet_in_fec!P175)</f>
        <v>0.85676452731089436</v>
      </c>
      <c r="Q175" s="169">
        <f>IF(RES_hhdet_in_tes!Q175=0,"",RES_hhdet_in_tes!Q175/RES_hhdet_in_fec!Q175)</f>
        <v>0.85646470747146075</v>
      </c>
    </row>
    <row r="176" spans="1:17" ht="12" customHeight="1" x14ac:dyDescent="0.3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3">
      <c r="A177" s="29" t="s">
        <v>140</v>
      </c>
      <c r="B177" s="65"/>
      <c r="C177" s="65">
        <f>IF(RES_hhdet_in_tes!C177=0,"",RES_hhdet_in_tes!C177/RES_hhdet_in_fec!C177)</f>
        <v>0.82447443033231882</v>
      </c>
      <c r="D177" s="65">
        <f>IF(RES_hhdet_in_tes!D177=0,"",RES_hhdet_in_tes!D177/RES_hhdet_in_fec!D177)</f>
        <v>0.82783063511887578</v>
      </c>
      <c r="E177" s="65">
        <f>IF(RES_hhdet_in_tes!E177=0,"",RES_hhdet_in_tes!E177/RES_hhdet_in_fec!E177)</f>
        <v>0.83104469719334151</v>
      </c>
      <c r="F177" s="65">
        <f>IF(RES_hhdet_in_tes!F177=0,"",RES_hhdet_in_tes!F177/RES_hhdet_in_fec!F177)</f>
        <v>0.83361304132035208</v>
      </c>
      <c r="G177" s="65">
        <f>IF(RES_hhdet_in_tes!G177=0,"",RES_hhdet_in_tes!G177/RES_hhdet_in_fec!G177)</f>
        <v>0.83648322551762389</v>
      </c>
      <c r="H177" s="65">
        <f>IF(RES_hhdet_in_tes!H177=0,"",RES_hhdet_in_tes!H177/RES_hhdet_in_fec!H177)</f>
        <v>0.84082068829982415</v>
      </c>
      <c r="I177" s="65">
        <f>IF(RES_hhdet_in_tes!I177=0,"",RES_hhdet_in_tes!I177/RES_hhdet_in_fec!I177)</f>
        <v>0.84572655802597962</v>
      </c>
      <c r="J177" s="65">
        <f>IF(RES_hhdet_in_tes!J177=0,"",RES_hhdet_in_tes!J177/RES_hhdet_in_fec!J177)</f>
        <v>0.84990571983046548</v>
      </c>
      <c r="K177" s="65">
        <f>IF(RES_hhdet_in_tes!K177=0,"",RES_hhdet_in_tes!K177/RES_hhdet_in_fec!K177)</f>
        <v>0.85000734225147212</v>
      </c>
      <c r="L177" s="65">
        <f>IF(RES_hhdet_in_tes!L177=0,"",RES_hhdet_in_tes!L177/RES_hhdet_in_fec!L177)</f>
        <v>0.8531915829967488</v>
      </c>
      <c r="M177" s="65">
        <f>IF(RES_hhdet_in_tes!M177=0,"",RES_hhdet_in_tes!M177/RES_hhdet_in_fec!M177)</f>
        <v>0.85148069940720295</v>
      </c>
      <c r="N177" s="65">
        <f>IF(RES_hhdet_in_tes!N177=0,"",RES_hhdet_in_tes!N177/RES_hhdet_in_fec!N177)</f>
        <v>0.85378532266764484</v>
      </c>
      <c r="O177" s="65">
        <f>IF(RES_hhdet_in_tes!O177=0,"",RES_hhdet_in_tes!O177/RES_hhdet_in_fec!O177)</f>
        <v>0.85416616669800782</v>
      </c>
      <c r="P177" s="65">
        <f>IF(RES_hhdet_in_tes!P177=0,"",RES_hhdet_in_tes!P177/RES_hhdet_in_fec!P177)</f>
        <v>0.85676452731089436</v>
      </c>
      <c r="Q177" s="65">
        <f>IF(RES_hhdet_in_tes!Q177=0,"",RES_hhdet_in_tes!Q177/RES_hhdet_in_fec!Q177)</f>
        <v>0.85646470747146075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177</v>
      </c>
    </row>
    <row r="3" spans="1:17" ht="12" customHeight="1" x14ac:dyDescent="0.3">
      <c r="A3" s="152" t="s">
        <v>172</v>
      </c>
      <c r="B3" s="168"/>
      <c r="C3" s="168">
        <f t="shared" ref="C3" si="0">SUM(C4,C7,C9,C19)</f>
        <v>989.55322035338133</v>
      </c>
      <c r="D3" s="168">
        <f t="shared" ref="D3" si="1">SUM(D4,D7,D9,D19)</f>
        <v>2737.3289601420256</v>
      </c>
      <c r="E3" s="168">
        <f t="shared" ref="E3" si="2">SUM(E4,E7,E9,E19)</f>
        <v>1162.4060294280105</v>
      </c>
      <c r="F3" s="168">
        <f t="shared" ref="F3" si="3">SUM(F4,F7,F9,F19)</f>
        <v>1739.3867080035666</v>
      </c>
      <c r="G3" s="168">
        <f t="shared" ref="G3" si="4">SUM(G4,G7,G9,G19)</f>
        <v>2123.8003823779718</v>
      </c>
      <c r="H3" s="168">
        <f t="shared" ref="H3" si="5">SUM(H4,H7,H9,H19)</f>
        <v>2285.1725127153522</v>
      </c>
      <c r="I3" s="168">
        <f t="shared" ref="I3" si="6">SUM(I4,I7,I9,I19)</f>
        <v>1364.4641220348738</v>
      </c>
      <c r="J3" s="168">
        <f t="shared" ref="J3" si="7">SUM(J4,J7,J9,J19)</f>
        <v>1801.9614264662118</v>
      </c>
      <c r="K3" s="168">
        <f t="shared" ref="K3" si="8">SUM(K4,K7,K9,K19)</f>
        <v>1582.923634618257</v>
      </c>
      <c r="L3" s="168">
        <f t="shared" ref="L3" si="9">SUM(L4,L7,L9,L19)</f>
        <v>2400.0291058026864</v>
      </c>
      <c r="M3" s="168">
        <f t="shared" ref="M3" si="10">SUM(M4,M7,M9,M19)</f>
        <v>1510.2833363366231</v>
      </c>
      <c r="N3" s="168">
        <f t="shared" ref="N3" si="11">SUM(N4,N7,N9,N19)</f>
        <v>1223.3229365672198</v>
      </c>
      <c r="O3" s="168">
        <f t="shared" ref="O3" si="12">SUM(O4,O7,O9,O19)</f>
        <v>643.67595363236296</v>
      </c>
      <c r="P3" s="168">
        <f t="shared" ref="P3" si="13">SUM(P4,P7,P9,P19)</f>
        <v>752.20602784200696</v>
      </c>
      <c r="Q3" s="168">
        <f t="shared" ref="Q3" si="14">SUM(Q4,Q7,Q9,Q19)</f>
        <v>426.93756867665786</v>
      </c>
    </row>
    <row r="4" spans="1:17" ht="12.9" customHeight="1" x14ac:dyDescent="0.3">
      <c r="A4" s="158" t="s">
        <v>65</v>
      </c>
      <c r="B4" s="157"/>
      <c r="C4" s="157">
        <f t="shared" ref="C4:Q4" si="15">SUM(C5:C6)</f>
        <v>873.62287085056403</v>
      </c>
      <c r="D4" s="157">
        <f t="shared" si="15"/>
        <v>2427.548172725345</v>
      </c>
      <c r="E4" s="157">
        <f t="shared" si="15"/>
        <v>1024.7072458568321</v>
      </c>
      <c r="F4" s="157">
        <f t="shared" si="15"/>
        <v>1508.6076299999825</v>
      </c>
      <c r="G4" s="157">
        <f t="shared" si="15"/>
        <v>1837.6201358059614</v>
      </c>
      <c r="H4" s="157">
        <f t="shared" si="15"/>
        <v>2017.665823701135</v>
      </c>
      <c r="I4" s="157">
        <f t="shared" si="15"/>
        <v>1231.5317823402456</v>
      </c>
      <c r="J4" s="157">
        <f t="shared" si="15"/>
        <v>1606.8669081169564</v>
      </c>
      <c r="K4" s="157">
        <f t="shared" si="15"/>
        <v>1399.4373840192729</v>
      </c>
      <c r="L4" s="157">
        <f t="shared" si="15"/>
        <v>2132.588514044377</v>
      </c>
      <c r="M4" s="157">
        <f t="shared" si="15"/>
        <v>1322.3882500235302</v>
      </c>
      <c r="N4" s="157">
        <f t="shared" si="15"/>
        <v>1048.8112004904992</v>
      </c>
      <c r="O4" s="157">
        <f t="shared" si="15"/>
        <v>548.96179477277565</v>
      </c>
      <c r="P4" s="157">
        <f t="shared" si="15"/>
        <v>629.03734622052821</v>
      </c>
      <c r="Q4" s="157">
        <f t="shared" si="15"/>
        <v>358.81688966261896</v>
      </c>
    </row>
    <row r="5" spans="1:17" ht="12" customHeight="1" x14ac:dyDescent="0.3">
      <c r="A5" s="23" t="s">
        <v>58</v>
      </c>
      <c r="B5" s="156"/>
      <c r="C5" s="156">
        <v>873.62287085056403</v>
      </c>
      <c r="D5" s="156">
        <v>2427.548172725345</v>
      </c>
      <c r="E5" s="156">
        <v>1024.7072458568321</v>
      </c>
      <c r="F5" s="156">
        <v>1508.6076299999825</v>
      </c>
      <c r="G5" s="156">
        <v>1837.6201358059614</v>
      </c>
      <c r="H5" s="156">
        <v>2017.665823701135</v>
      </c>
      <c r="I5" s="156">
        <v>1231.5317823402456</v>
      </c>
      <c r="J5" s="156">
        <v>1606.8669081169564</v>
      </c>
      <c r="K5" s="156">
        <v>1399.4373840192729</v>
      </c>
      <c r="L5" s="156">
        <v>2132.588514044377</v>
      </c>
      <c r="M5" s="156">
        <v>1322.3882500235302</v>
      </c>
      <c r="N5" s="156">
        <v>1048.8112004904992</v>
      </c>
      <c r="O5" s="156">
        <v>548.96179477277565</v>
      </c>
      <c r="P5" s="156">
        <v>629.03734622052821</v>
      </c>
      <c r="Q5" s="156">
        <v>358.81688966261896</v>
      </c>
    </row>
    <row r="6" spans="1:17" ht="12" customHeight="1" x14ac:dyDescent="0.3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" customHeight="1" x14ac:dyDescent="0.3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3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3">
      <c r="A9" s="158" t="s">
        <v>63</v>
      </c>
      <c r="B9" s="157"/>
      <c r="C9" s="157">
        <f t="shared" ref="C9" si="17">SUM(C10:C12,C15:C16)</f>
        <v>93.81066683988881</v>
      </c>
      <c r="D9" s="157">
        <f t="shared" ref="D9" si="18">SUM(D10:D12,D15:D16)</f>
        <v>262.58898525029025</v>
      </c>
      <c r="E9" s="157">
        <f t="shared" ref="E9" si="19">SUM(E10:E12,E15:E16)</f>
        <v>103.29741436427089</v>
      </c>
      <c r="F9" s="157">
        <f t="shared" ref="F9" si="20">SUM(F10:F12,F15:F16)</f>
        <v>186.72319780405638</v>
      </c>
      <c r="G9" s="157">
        <f t="shared" ref="G9" si="21">SUM(G10:G12,G15:G16)</f>
        <v>237.39709436578789</v>
      </c>
      <c r="H9" s="157">
        <f t="shared" ref="H9" si="22">SUM(H10:H12,H15:H16)</f>
        <v>220.68069812361975</v>
      </c>
      <c r="I9" s="157">
        <f t="shared" ref="I9" si="23">SUM(I10:I12,I15:I16)</f>
        <v>111.6869663653957</v>
      </c>
      <c r="J9" s="157">
        <f t="shared" ref="J9" si="24">SUM(J10:J12,J15:J16)</f>
        <v>149.5008713840131</v>
      </c>
      <c r="K9" s="157">
        <f t="shared" ref="K9" si="25">SUM(K10:K12,K15:K16)</f>
        <v>150.14634412462851</v>
      </c>
      <c r="L9" s="157">
        <f t="shared" ref="L9" si="26">SUM(L10:L12,L15:L16)</f>
        <v>212.28859882978048</v>
      </c>
      <c r="M9" s="157">
        <f t="shared" ref="M9" si="27">SUM(M10:M12,M15:M16)</f>
        <v>139.0969536905269</v>
      </c>
      <c r="N9" s="157">
        <f t="shared" ref="N9" si="28">SUM(N10:N12,N15:N16)</f>
        <v>121.8652669977017</v>
      </c>
      <c r="O9" s="157">
        <f t="shared" ref="O9" si="29">SUM(O10:O12,O15:O16)</f>
        <v>62.462581054608314</v>
      </c>
      <c r="P9" s="157">
        <f t="shared" ref="P9" si="30">SUM(P10:P12,P15:P16)</f>
        <v>72.726671974582317</v>
      </c>
      <c r="Q9" s="157">
        <f t="shared" ref="Q9" si="31">SUM(Q10:Q12,Q15:Q16)</f>
        <v>29.711471451618102</v>
      </c>
    </row>
    <row r="10" spans="1:17" ht="12" customHeight="1" x14ac:dyDescent="0.3">
      <c r="A10" s="167" t="s">
        <v>171</v>
      </c>
      <c r="B10" s="132"/>
      <c r="C10" s="132">
        <v>93.721199832409624</v>
      </c>
      <c r="D10" s="132">
        <v>262.40064464335421</v>
      </c>
      <c r="E10" s="132">
        <v>103.24055091370637</v>
      </c>
      <c r="F10" s="132">
        <v>186.54601076544012</v>
      </c>
      <c r="G10" s="132">
        <v>237.31000307766575</v>
      </c>
      <c r="H10" s="132">
        <v>220.62004271340203</v>
      </c>
      <c r="I10" s="132">
        <v>111.6869663653957</v>
      </c>
      <c r="J10" s="132">
        <v>149.5008713840131</v>
      </c>
      <c r="K10" s="132">
        <v>150.14634412462851</v>
      </c>
      <c r="L10" s="132">
        <v>212.26963001622673</v>
      </c>
      <c r="M10" s="132">
        <v>139.0969536905269</v>
      </c>
      <c r="N10" s="132">
        <v>121.8652669977017</v>
      </c>
      <c r="O10" s="132">
        <v>62.462581054608314</v>
      </c>
      <c r="P10" s="132">
        <v>72.726671974582317</v>
      </c>
      <c r="Q10" s="132">
        <v>29.711471451618102</v>
      </c>
    </row>
    <row r="11" spans="1:17" ht="12" customHeight="1" x14ac:dyDescent="0.3">
      <c r="A11" s="167" t="s">
        <v>144</v>
      </c>
      <c r="B11" s="132"/>
      <c r="C11" s="132">
        <v>8.94670074791791E-2</v>
      </c>
      <c r="D11" s="132">
        <v>0.18600108410240657</v>
      </c>
      <c r="E11" s="132">
        <v>5.6863450564526581E-2</v>
      </c>
      <c r="F11" s="132">
        <v>0.17385536168781324</v>
      </c>
      <c r="G11" s="132">
        <v>8.4818591976647026E-2</v>
      </c>
      <c r="H11" s="132">
        <v>6.0500959613593031E-2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3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2.3395228335954693E-3</v>
      </c>
      <c r="E12" s="132">
        <f t="shared" ref="E12" si="34">SUM(E13:E14)</f>
        <v>0</v>
      </c>
      <c r="F12" s="132">
        <f t="shared" ref="F12" si="35">SUM(F13:F14)</f>
        <v>3.3316769284790155E-3</v>
      </c>
      <c r="G12" s="132">
        <f t="shared" ref="G12" si="36">SUM(G13:G14)</f>
        <v>2.2726961454914898E-3</v>
      </c>
      <c r="H12" s="132">
        <f t="shared" ref="H12" si="37">SUM(H13:H14)</f>
        <v>1.5445060411812278E-4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1.8968813553755196E-2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3">
      <c r="A13" s="166" t="s">
        <v>57</v>
      </c>
      <c r="B13" s="165"/>
      <c r="C13" s="165">
        <v>0</v>
      </c>
      <c r="D13" s="165">
        <v>2.3395228335954693E-3</v>
      </c>
      <c r="E13" s="165">
        <v>0</v>
      </c>
      <c r="F13" s="165">
        <v>3.3316769284790155E-3</v>
      </c>
      <c r="G13" s="165">
        <v>2.2726961454914898E-3</v>
      </c>
      <c r="H13" s="165">
        <v>1.5445060411812278E-4</v>
      </c>
      <c r="I13" s="165">
        <v>0</v>
      </c>
      <c r="J13" s="165">
        <v>0</v>
      </c>
      <c r="K13" s="165">
        <v>0</v>
      </c>
      <c r="L13" s="165">
        <v>1.8968813553755196E-2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3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3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3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3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3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3">
      <c r="A19" s="158" t="s">
        <v>62</v>
      </c>
      <c r="B19" s="157"/>
      <c r="C19" s="157">
        <f t="shared" ref="C19" si="62">SUM(C20:C22)</f>
        <v>22.119682662928511</v>
      </c>
      <c r="D19" s="157">
        <f t="shared" ref="D19" si="63">SUM(D20:D22)</f>
        <v>47.191802166390673</v>
      </c>
      <c r="E19" s="157">
        <f t="shared" ref="E19" si="64">SUM(E20:E22)</f>
        <v>34.40136920690756</v>
      </c>
      <c r="F19" s="157">
        <f t="shared" ref="F19" si="65">SUM(F20:F22)</f>
        <v>44.055880199527813</v>
      </c>
      <c r="G19" s="157">
        <f t="shared" ref="G19" si="66">SUM(G20:G22)</f>
        <v>48.78315220622224</v>
      </c>
      <c r="H19" s="157">
        <f t="shared" ref="H19" si="67">SUM(H20:H22)</f>
        <v>46.825990890597431</v>
      </c>
      <c r="I19" s="157">
        <f t="shared" ref="I19" si="68">SUM(I20:I22)</f>
        <v>21.245373329232468</v>
      </c>
      <c r="J19" s="157">
        <f t="shared" ref="J19" si="69">SUM(J20:J22)</f>
        <v>45.593646965242222</v>
      </c>
      <c r="K19" s="157">
        <f t="shared" ref="K19" si="70">SUM(K20:K22)</f>
        <v>33.339906474355502</v>
      </c>
      <c r="L19" s="157">
        <f t="shared" ref="L19" si="71">SUM(L20:L22)</f>
        <v>55.151992928529189</v>
      </c>
      <c r="M19" s="157">
        <f t="shared" ref="M19" si="72">SUM(M20:M22)</f>
        <v>48.798132622565753</v>
      </c>
      <c r="N19" s="157">
        <f t="shared" ref="N19" si="73">SUM(N20:N22)</f>
        <v>52.646469079019042</v>
      </c>
      <c r="O19" s="157">
        <f t="shared" ref="O19" si="74">SUM(O20:O22)</f>
        <v>32.251577804979007</v>
      </c>
      <c r="P19" s="157">
        <f t="shared" ref="P19" si="75">SUM(P20:P22)</f>
        <v>50.442009646896402</v>
      </c>
      <c r="Q19" s="157">
        <f t="shared" ref="Q19" si="76">SUM(Q20:Q22)</f>
        <v>38.409207562420789</v>
      </c>
    </row>
    <row r="20" spans="1:17" ht="12" customHeight="1" x14ac:dyDescent="0.3">
      <c r="A20" s="23" t="s">
        <v>58</v>
      </c>
      <c r="B20" s="156"/>
      <c r="C20" s="156">
        <v>22.036882947055197</v>
      </c>
      <c r="D20" s="156">
        <v>47.17994667809937</v>
      </c>
      <c r="E20" s="156">
        <v>34.389538826452657</v>
      </c>
      <c r="F20" s="156">
        <v>43.972184378371871</v>
      </c>
      <c r="G20" s="156">
        <v>48.78315220622224</v>
      </c>
      <c r="H20" s="156">
        <v>46.617977359858173</v>
      </c>
      <c r="I20" s="156">
        <v>21.245373329232468</v>
      </c>
      <c r="J20" s="156">
        <v>45.593646965242222</v>
      </c>
      <c r="K20" s="156">
        <v>33.337946481557523</v>
      </c>
      <c r="L20" s="156">
        <v>55.147909158965454</v>
      </c>
      <c r="M20" s="156">
        <v>48.774905141456621</v>
      </c>
      <c r="N20" s="156">
        <v>52.519371881941304</v>
      </c>
      <c r="O20" s="156">
        <v>32.251577804979007</v>
      </c>
      <c r="P20" s="156">
        <v>50.425212521503902</v>
      </c>
      <c r="Q20" s="156">
        <v>38.409207562420789</v>
      </c>
    </row>
    <row r="21" spans="1:17" ht="12" customHeight="1" x14ac:dyDescent="0.3">
      <c r="A21" s="23" t="s">
        <v>57</v>
      </c>
      <c r="B21" s="156"/>
      <c r="C21" s="156">
        <v>8.2799715873312252E-2</v>
      </c>
      <c r="D21" s="156">
        <v>1.1855488291300882E-2</v>
      </c>
      <c r="E21" s="156">
        <v>1.1830380454905967E-2</v>
      </c>
      <c r="F21" s="156">
        <v>8.3695821155939126E-2</v>
      </c>
      <c r="G21" s="156">
        <v>0</v>
      </c>
      <c r="H21" s="156">
        <v>0.20801353073926013</v>
      </c>
      <c r="I21" s="156">
        <v>0</v>
      </c>
      <c r="J21" s="156">
        <v>0</v>
      </c>
      <c r="K21" s="156">
        <v>1.9599927979775085E-3</v>
      </c>
      <c r="L21" s="156">
        <v>4.0837695637366009E-3</v>
      </c>
      <c r="M21" s="156">
        <v>2.322748110913446E-2</v>
      </c>
      <c r="N21" s="156">
        <v>0.12709719707773687</v>
      </c>
      <c r="O21" s="156">
        <v>0</v>
      </c>
      <c r="P21" s="156">
        <v>1.6797125392502599E-2</v>
      </c>
      <c r="Q21" s="156">
        <v>0</v>
      </c>
    </row>
    <row r="22" spans="1:17" ht="12" customHeight="1" x14ac:dyDescent="0.3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68">
        <f t="shared" ref="C24" si="77">SUM(C25,C28,C30,C39)</f>
        <v>84.614393516644057</v>
      </c>
      <c r="D24" s="168">
        <f t="shared" ref="D24" si="78">SUM(D25,D28,D30,D39)</f>
        <v>117.57636141098972</v>
      </c>
      <c r="E24" s="168">
        <f t="shared" ref="E24" si="79">SUM(E25,E28,E30,E39)</f>
        <v>71.988730796395373</v>
      </c>
      <c r="F24" s="168">
        <f t="shared" ref="F24" si="80">SUM(F25,F28,F30,F39)</f>
        <v>158.5395955367386</v>
      </c>
      <c r="G24" s="168">
        <f t="shared" ref="G24" si="81">SUM(G25,G28,G30,G39)</f>
        <v>133.28242089083165</v>
      </c>
      <c r="H24" s="168">
        <f t="shared" ref="H24" si="82">SUM(H25,H28,H30,H39)</f>
        <v>261.18522761519478</v>
      </c>
      <c r="I24" s="168">
        <f t="shared" ref="I24" si="83">SUM(I25,I28,I30,I39)</f>
        <v>256.7820767867301</v>
      </c>
      <c r="J24" s="168">
        <f t="shared" ref="J24" si="84">SUM(J25,J28,J30,J39)</f>
        <v>238.21170254005412</v>
      </c>
      <c r="K24" s="168">
        <f t="shared" ref="K24" si="85">SUM(K25,K28,K30,K39)</f>
        <v>146.93593539913348</v>
      </c>
      <c r="L24" s="168">
        <f t="shared" ref="L24" si="86">SUM(L25,L28,L30,L39)</f>
        <v>135.0326240899015</v>
      </c>
      <c r="M24" s="168">
        <f t="shared" ref="M24" si="87">SUM(M25,M28,M30,M39)</f>
        <v>157.54065918024205</v>
      </c>
      <c r="N24" s="168">
        <f t="shared" ref="N24" si="88">SUM(N25,N28,N30,N39)</f>
        <v>68.103451533090961</v>
      </c>
      <c r="O24" s="168">
        <f t="shared" ref="O24" si="89">SUM(O25,O28,O30,O39)</f>
        <v>129.1794047577869</v>
      </c>
      <c r="P24" s="168">
        <f t="shared" ref="P24" si="90">SUM(P25,P28,P30,P39)</f>
        <v>82.412784548136003</v>
      </c>
      <c r="Q24" s="168">
        <f t="shared" ref="Q24" si="91">SUM(Q25,Q28,Q30,Q39)</f>
        <v>28.215152556867448</v>
      </c>
    </row>
    <row r="25" spans="1:17" ht="12.9" customHeight="1" x14ac:dyDescent="0.3">
      <c r="A25" s="158" t="s">
        <v>65</v>
      </c>
      <c r="B25" s="157"/>
      <c r="C25" s="157">
        <f t="shared" ref="C25:Q25" si="92">SUM(C26:C27)</f>
        <v>59.888708452187586</v>
      </c>
      <c r="D25" s="157">
        <f t="shared" si="92"/>
        <v>80.986584413865486</v>
      </c>
      <c r="E25" s="157">
        <f t="shared" si="92"/>
        <v>51.795127261290745</v>
      </c>
      <c r="F25" s="157">
        <f t="shared" si="92"/>
        <v>115.85341528748675</v>
      </c>
      <c r="G25" s="157">
        <f t="shared" si="92"/>
        <v>92.150056120626274</v>
      </c>
      <c r="H25" s="157">
        <f t="shared" si="92"/>
        <v>191.21060914007771</v>
      </c>
      <c r="I25" s="157">
        <f t="shared" si="92"/>
        <v>179.23625825176643</v>
      </c>
      <c r="J25" s="157">
        <f t="shared" si="92"/>
        <v>161.31492476369536</v>
      </c>
      <c r="K25" s="157">
        <f t="shared" si="92"/>
        <v>113.47031871117724</v>
      </c>
      <c r="L25" s="157">
        <f t="shared" si="92"/>
        <v>88.816685835519522</v>
      </c>
      <c r="M25" s="157">
        <f t="shared" si="92"/>
        <v>120.55025034939338</v>
      </c>
      <c r="N25" s="157">
        <f t="shared" si="92"/>
        <v>50.442618466940765</v>
      </c>
      <c r="O25" s="157">
        <f t="shared" si="92"/>
        <v>92.210800024306621</v>
      </c>
      <c r="P25" s="157">
        <f t="shared" si="92"/>
        <v>65.069046992549787</v>
      </c>
      <c r="Q25" s="157">
        <f t="shared" si="92"/>
        <v>23.28660183316752</v>
      </c>
    </row>
    <row r="26" spans="1:17" ht="12" customHeight="1" x14ac:dyDescent="0.3">
      <c r="A26" s="23" t="s">
        <v>84</v>
      </c>
      <c r="B26" s="156"/>
      <c r="C26" s="156">
        <v>59.888708452187586</v>
      </c>
      <c r="D26" s="156">
        <v>80.986584413865486</v>
      </c>
      <c r="E26" s="156">
        <v>51.795127261290745</v>
      </c>
      <c r="F26" s="156">
        <v>115.85341528748675</v>
      </c>
      <c r="G26" s="156">
        <v>92.150056120626274</v>
      </c>
      <c r="H26" s="156">
        <v>191.21060914007771</v>
      </c>
      <c r="I26" s="156">
        <v>179.23625825176643</v>
      </c>
      <c r="J26" s="156">
        <v>161.31492476369536</v>
      </c>
      <c r="K26" s="156">
        <v>113.47031871117724</v>
      </c>
      <c r="L26" s="156">
        <v>88.816685835519522</v>
      </c>
      <c r="M26" s="156">
        <v>120.55025034939338</v>
      </c>
      <c r="N26" s="156">
        <v>50.442618466940765</v>
      </c>
      <c r="O26" s="156">
        <v>92.210800024306621</v>
      </c>
      <c r="P26" s="156">
        <v>65.069046992549787</v>
      </c>
      <c r="Q26" s="156">
        <v>23.28660183316752</v>
      </c>
    </row>
    <row r="27" spans="1:17" ht="12" customHeight="1" x14ac:dyDescent="0.3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" customHeight="1" x14ac:dyDescent="0.3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3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3">
      <c r="A30" s="158" t="s">
        <v>63</v>
      </c>
      <c r="B30" s="157"/>
      <c r="C30" s="157">
        <f t="shared" ref="C30" si="94">SUM(C31:C32,C35:C36)</f>
        <v>15.247938331617121</v>
      </c>
      <c r="D30" s="157">
        <f t="shared" ref="D30" si="95">SUM(D31:D32,D35:D36)</f>
        <v>22.477276107079678</v>
      </c>
      <c r="E30" s="157">
        <f t="shared" ref="E30" si="96">SUM(E31:E32,E35:E36)</f>
        <v>11.479080454445693</v>
      </c>
      <c r="F30" s="157">
        <f t="shared" ref="F30" si="97">SUM(F31:F32,F35:F36)</f>
        <v>25.473408538558211</v>
      </c>
      <c r="G30" s="157">
        <f t="shared" ref="G30" si="98">SUM(G31:G32,G35:G36)</f>
        <v>23.191843312288764</v>
      </c>
      <c r="H30" s="157">
        <f t="shared" ref="H30" si="99">SUM(H31:H32,H35:H36)</f>
        <v>44.740454656760036</v>
      </c>
      <c r="I30" s="157">
        <f t="shared" ref="I30" si="100">SUM(I31:I32,I35:I36)</f>
        <v>43.95715628373388</v>
      </c>
      <c r="J30" s="157">
        <f t="shared" ref="J30" si="101">SUM(J31:J32,J35:J36)</f>
        <v>40.778687822341922</v>
      </c>
      <c r="K30" s="157">
        <f t="shared" ref="K30" si="102">SUM(K31:K32,K35:K36)</f>
        <v>19.717585125007176</v>
      </c>
      <c r="L30" s="157">
        <f t="shared" ref="L30" si="103">SUM(L31:L32,L35:L36)</f>
        <v>22.384775238917403</v>
      </c>
      <c r="M30" s="157">
        <f t="shared" ref="M30" si="104">SUM(M31:M32,M35:M36)</f>
        <v>16.096621926179587</v>
      </c>
      <c r="N30" s="157">
        <f t="shared" ref="N30" si="105">SUM(N31:N32,N35:N36)</f>
        <v>16.50975511816084</v>
      </c>
      <c r="O30" s="157">
        <f t="shared" ref="O30" si="106">SUM(O31:O32,O35:O36)</f>
        <v>25.863517780239548</v>
      </c>
      <c r="P30" s="157">
        <f t="shared" ref="P30" si="107">SUM(P31:P32,P35:P36)</f>
        <v>14.629837611103568</v>
      </c>
      <c r="Q30" s="157">
        <f t="shared" ref="Q30" si="108">SUM(Q31:Q32,Q35:Q36)</f>
        <v>2.2288879049021109</v>
      </c>
    </row>
    <row r="31" spans="1:17" ht="12" customHeight="1" x14ac:dyDescent="0.3">
      <c r="A31" s="167" t="s">
        <v>169</v>
      </c>
      <c r="B31" s="132"/>
      <c r="C31" s="132">
        <v>14.659967289993972</v>
      </c>
      <c r="D31" s="132">
        <v>21.797484361299215</v>
      </c>
      <c r="E31" s="132">
        <v>10.80071467386856</v>
      </c>
      <c r="F31" s="132">
        <v>23.708608222344786</v>
      </c>
      <c r="G31" s="132">
        <v>21.461509616786515</v>
      </c>
      <c r="H31" s="132">
        <v>41.662064744389099</v>
      </c>
      <c r="I31" s="132">
        <v>39.183485446508342</v>
      </c>
      <c r="J31" s="132">
        <v>33.664823615606558</v>
      </c>
      <c r="K31" s="132">
        <v>14.578858472714122</v>
      </c>
      <c r="L31" s="132">
        <v>16.216972593143403</v>
      </c>
      <c r="M31" s="132">
        <v>12.324714895188576</v>
      </c>
      <c r="N31" s="132">
        <v>13.866376700873774</v>
      </c>
      <c r="O31" s="132">
        <v>22.420644888614458</v>
      </c>
      <c r="P31" s="132">
        <v>12.187221012930722</v>
      </c>
      <c r="Q31" s="132">
        <v>1.0127130321472306</v>
      </c>
    </row>
    <row r="32" spans="1:17" ht="12" customHeight="1" x14ac:dyDescent="0.3">
      <c r="A32" s="167" t="s">
        <v>168</v>
      </c>
      <c r="B32" s="132"/>
      <c r="C32" s="132">
        <f t="shared" ref="C32" si="109">SUM(C33:C34)</f>
        <v>0.58797104162314962</v>
      </c>
      <c r="D32" s="132">
        <f t="shared" ref="D32" si="110">SUM(D33:D34)</f>
        <v>0.67979174578046342</v>
      </c>
      <c r="E32" s="132">
        <f t="shared" ref="E32" si="111">SUM(E33:E34)</f>
        <v>0.67836578057713226</v>
      </c>
      <c r="F32" s="132">
        <f t="shared" ref="F32" si="112">SUM(F33:F34)</f>
        <v>1.7648003162134251</v>
      </c>
      <c r="G32" s="132">
        <f t="shared" ref="G32" si="113">SUM(G33:G34)</f>
        <v>1.7303336955022481</v>
      </c>
      <c r="H32" s="132">
        <f t="shared" ref="H32" si="114">SUM(H33:H34)</f>
        <v>3.0783899123709357</v>
      </c>
      <c r="I32" s="132">
        <f t="shared" ref="I32" si="115">SUM(I33:I34)</f>
        <v>4.7736708372255388</v>
      </c>
      <c r="J32" s="132">
        <f t="shared" ref="J32" si="116">SUM(J33:J34)</f>
        <v>7.1138642067353608</v>
      </c>
      <c r="K32" s="132">
        <f t="shared" ref="K32" si="117">SUM(K33:K34)</f>
        <v>5.1387266522930553</v>
      </c>
      <c r="L32" s="132">
        <f t="shared" ref="L32" si="118">SUM(L33:L34)</f>
        <v>6.1678026457739987</v>
      </c>
      <c r="M32" s="132">
        <f t="shared" ref="M32" si="119">SUM(M33:M34)</f>
        <v>3.7719070309910108</v>
      </c>
      <c r="N32" s="132">
        <f t="shared" ref="N32" si="120">SUM(N33:N34)</f>
        <v>2.6433784172870638</v>
      </c>
      <c r="O32" s="132">
        <f t="shared" ref="O32" si="121">SUM(O33:O34)</f>
        <v>3.4428728916250901</v>
      </c>
      <c r="P32" s="132">
        <f t="shared" ref="P32" si="122">SUM(P33:P34)</f>
        <v>2.4426165981728456</v>
      </c>
      <c r="Q32" s="132">
        <f t="shared" ref="Q32" si="123">SUM(Q33:Q34)</f>
        <v>1.21617487275488</v>
      </c>
    </row>
    <row r="33" spans="1:17" ht="12" customHeight="1" x14ac:dyDescent="0.3">
      <c r="A33" s="166" t="s">
        <v>57</v>
      </c>
      <c r="B33" s="165"/>
      <c r="C33" s="165">
        <v>0.58797104162314962</v>
      </c>
      <c r="D33" s="165">
        <v>0.67979174578046342</v>
      </c>
      <c r="E33" s="165">
        <v>0.67836578057713226</v>
      </c>
      <c r="F33" s="165">
        <v>1.7648003162134251</v>
      </c>
      <c r="G33" s="165">
        <v>1.7303336955022481</v>
      </c>
      <c r="H33" s="165">
        <v>3.0783899123709357</v>
      </c>
      <c r="I33" s="165">
        <v>4.7736708372255388</v>
      </c>
      <c r="J33" s="165">
        <v>7.1138642067353608</v>
      </c>
      <c r="K33" s="165">
        <v>5.1387266522930553</v>
      </c>
      <c r="L33" s="165">
        <v>6.1678026457739987</v>
      </c>
      <c r="M33" s="165">
        <v>3.7719070309910108</v>
      </c>
      <c r="N33" s="165">
        <v>2.6433784172870638</v>
      </c>
      <c r="O33" s="165">
        <v>3.4428728916250901</v>
      </c>
      <c r="P33" s="165">
        <v>2.4426165981728456</v>
      </c>
      <c r="Q33" s="165">
        <v>1.21617487275488</v>
      </c>
    </row>
    <row r="34" spans="1:17" ht="12" customHeight="1" x14ac:dyDescent="0.3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3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3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3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3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3">
      <c r="A39" s="158" t="s">
        <v>62</v>
      </c>
      <c r="B39" s="157"/>
      <c r="C39" s="157">
        <f t="shared" ref="C39" si="139">SUM(C40:C41)</f>
        <v>9.4777467328393517</v>
      </c>
      <c r="D39" s="157">
        <f t="shared" ref="D39" si="140">SUM(D40:D41)</f>
        <v>14.11250089004456</v>
      </c>
      <c r="E39" s="157">
        <f t="shared" ref="E39" si="141">SUM(E40:E41)</f>
        <v>8.7145230806589424</v>
      </c>
      <c r="F39" s="157">
        <f t="shared" ref="F39" si="142">SUM(F40:F41)</f>
        <v>17.212771710693644</v>
      </c>
      <c r="G39" s="157">
        <f t="shared" ref="G39" si="143">SUM(G40:G41)</f>
        <v>17.940521457916599</v>
      </c>
      <c r="H39" s="157">
        <f t="shared" ref="H39" si="144">SUM(H40:H41)</f>
        <v>25.234163818357029</v>
      </c>
      <c r="I39" s="157">
        <f t="shared" ref="I39" si="145">SUM(I40:I41)</f>
        <v>33.588662251229792</v>
      </c>
      <c r="J39" s="157">
        <f t="shared" ref="J39" si="146">SUM(J40:J41)</f>
        <v>36.118089954016824</v>
      </c>
      <c r="K39" s="157">
        <f t="shared" ref="K39" si="147">SUM(K40:K41)</f>
        <v>13.748031562949064</v>
      </c>
      <c r="L39" s="157">
        <f t="shared" ref="L39" si="148">SUM(L40:L41)</f>
        <v>23.831163015464593</v>
      </c>
      <c r="M39" s="157">
        <f t="shared" ref="M39" si="149">SUM(M40:M41)</f>
        <v>20.89378690466906</v>
      </c>
      <c r="N39" s="157">
        <f t="shared" ref="N39" si="150">SUM(N40:N41)</f>
        <v>1.1510779479893567</v>
      </c>
      <c r="O39" s="157">
        <f t="shared" ref="O39" si="151">SUM(O40:O41)</f>
        <v>11.10508695324072</v>
      </c>
      <c r="P39" s="157">
        <f t="shared" ref="P39" si="152">SUM(P40:P41)</f>
        <v>2.7138999444826548</v>
      </c>
      <c r="Q39" s="157">
        <f t="shared" ref="Q39" si="153">SUM(Q40:Q41)</f>
        <v>2.6996628187978167</v>
      </c>
    </row>
    <row r="40" spans="1:17" ht="12" customHeight="1" x14ac:dyDescent="0.3">
      <c r="A40" s="23" t="s">
        <v>57</v>
      </c>
      <c r="B40" s="156"/>
      <c r="C40" s="156">
        <v>9.4777467328393517</v>
      </c>
      <c r="D40" s="156">
        <v>14.11250089004456</v>
      </c>
      <c r="E40" s="156">
        <v>8.7145230806589424</v>
      </c>
      <c r="F40" s="156">
        <v>17.212771710693644</v>
      </c>
      <c r="G40" s="156">
        <v>17.940521457916599</v>
      </c>
      <c r="H40" s="156">
        <v>25.234163818357029</v>
      </c>
      <c r="I40" s="156">
        <v>33.588662251229792</v>
      </c>
      <c r="J40" s="156">
        <v>36.118089954016824</v>
      </c>
      <c r="K40" s="156">
        <v>13.748031562949064</v>
      </c>
      <c r="L40" s="156">
        <v>23.831163015464593</v>
      </c>
      <c r="M40" s="156">
        <v>20.89378690466906</v>
      </c>
      <c r="N40" s="156">
        <v>1.1510779479893567</v>
      </c>
      <c r="O40" s="156">
        <v>11.10508695324072</v>
      </c>
      <c r="P40" s="156">
        <v>2.7138999444826548</v>
      </c>
      <c r="Q40" s="156">
        <v>2.6996628187978167</v>
      </c>
    </row>
    <row r="41" spans="1:17" ht="12" customHeight="1" x14ac:dyDescent="0.3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68">
        <f t="shared" ref="C43" si="154">SUM(C44,C47,C49,C58)</f>
        <v>5299.732916513366</v>
      </c>
      <c r="D43" s="168">
        <f t="shared" ref="D43" si="155">SUM(D44,D47,D49,D58)</f>
        <v>2065.0670213571266</v>
      </c>
      <c r="E43" s="168">
        <f t="shared" ref="E43" si="156">SUM(E44,E47,E49,E58)</f>
        <v>3395.7335645980006</v>
      </c>
      <c r="F43" s="168">
        <f t="shared" ref="F43" si="157">SUM(F44,F47,F49,F58)</f>
        <v>3262.3712306771254</v>
      </c>
      <c r="G43" s="168">
        <f t="shared" ref="G43" si="158">SUM(G44,G47,G49,G58)</f>
        <v>3348.0706723803837</v>
      </c>
      <c r="H43" s="168">
        <f t="shared" ref="H43" si="159">SUM(H44,H47,H49,H58)</f>
        <v>3300.7755157553934</v>
      </c>
      <c r="I43" s="168">
        <f t="shared" ref="I43" si="160">SUM(I44,I47,I49,I58)</f>
        <v>1471.6738993786537</v>
      </c>
      <c r="J43" s="168">
        <f t="shared" ref="J43" si="161">SUM(J44,J47,J49,J58)</f>
        <v>4082.8959936986189</v>
      </c>
      <c r="K43" s="168">
        <f t="shared" ref="K43" si="162">SUM(K44,K47,K49,K58)</f>
        <v>3070.7171610119326</v>
      </c>
      <c r="L43" s="168">
        <f t="shared" ref="L43" si="163">SUM(L44,L47,L49,L58)</f>
        <v>3100.5364925819695</v>
      </c>
      <c r="M43" s="168">
        <f t="shared" ref="M43" si="164">SUM(M44,M47,M49,M58)</f>
        <v>3284.7851129060655</v>
      </c>
      <c r="N43" s="168">
        <f t="shared" ref="N43" si="165">SUM(N44,N47,N49,N58)</f>
        <v>2562.174383619616</v>
      </c>
      <c r="O43" s="168">
        <f t="shared" ref="O43" si="166">SUM(O44,O47,O49,O58)</f>
        <v>3127.0460236365793</v>
      </c>
      <c r="P43" s="168">
        <f t="shared" ref="P43" si="167">SUM(P44,P47,P49,P58)</f>
        <v>3706.0386149419969</v>
      </c>
      <c r="Q43" s="168">
        <f t="shared" ref="Q43" si="168">SUM(Q44,Q47,Q49,Q58)</f>
        <v>2373.3714168695874</v>
      </c>
    </row>
    <row r="44" spans="1:17" ht="12.9" customHeight="1" x14ac:dyDescent="0.3">
      <c r="A44" s="158" t="s">
        <v>65</v>
      </c>
      <c r="B44" s="157"/>
      <c r="C44" s="157">
        <f t="shared" ref="C44:Q44" si="169">SUM(C45:C46)</f>
        <v>4713.3049157084315</v>
      </c>
      <c r="D44" s="157">
        <f t="shared" si="169"/>
        <v>1874.4114250765535</v>
      </c>
      <c r="E44" s="157">
        <f t="shared" si="169"/>
        <v>3065.0864796223254</v>
      </c>
      <c r="F44" s="157">
        <f t="shared" si="169"/>
        <v>2930.8272628729369</v>
      </c>
      <c r="G44" s="157">
        <f t="shared" si="169"/>
        <v>3022.2014277910489</v>
      </c>
      <c r="H44" s="157">
        <f t="shared" si="169"/>
        <v>2949.2241537537793</v>
      </c>
      <c r="I44" s="157">
        <f t="shared" si="169"/>
        <v>1328.6647990867498</v>
      </c>
      <c r="J44" s="157">
        <f t="shared" si="169"/>
        <v>3641.9170884614678</v>
      </c>
      <c r="K44" s="157">
        <f t="shared" si="169"/>
        <v>2840.5960155962121</v>
      </c>
      <c r="L44" s="157">
        <f t="shared" si="169"/>
        <v>2817.6045093606795</v>
      </c>
      <c r="M44" s="157">
        <f t="shared" si="169"/>
        <v>2907.0450382439826</v>
      </c>
      <c r="N44" s="157">
        <f t="shared" si="169"/>
        <v>2289.3498019408262</v>
      </c>
      <c r="O44" s="157">
        <f t="shared" si="169"/>
        <v>2809.8438815009408</v>
      </c>
      <c r="P44" s="157">
        <f t="shared" si="169"/>
        <v>3214.6511048249827</v>
      </c>
      <c r="Q44" s="157">
        <f t="shared" si="169"/>
        <v>2083.3006481648031</v>
      </c>
    </row>
    <row r="45" spans="1:17" ht="12" customHeight="1" x14ac:dyDescent="0.3">
      <c r="A45" s="23" t="s">
        <v>166</v>
      </c>
      <c r="B45" s="156"/>
      <c r="C45" s="156">
        <v>4713.3049157084315</v>
      </c>
      <c r="D45" s="156">
        <v>1874.4114250765535</v>
      </c>
      <c r="E45" s="156">
        <v>3065.0864796223254</v>
      </c>
      <c r="F45" s="156">
        <v>2930.8272628729369</v>
      </c>
      <c r="G45" s="156">
        <v>3022.2014277910489</v>
      </c>
      <c r="H45" s="156">
        <v>2949.2241537537793</v>
      </c>
      <c r="I45" s="156">
        <v>1328.6647990867498</v>
      </c>
      <c r="J45" s="156">
        <v>3641.9170884614678</v>
      </c>
      <c r="K45" s="156">
        <v>2840.5960155962121</v>
      </c>
      <c r="L45" s="156">
        <v>2817.6045093606795</v>
      </c>
      <c r="M45" s="156">
        <v>2907.0450382439826</v>
      </c>
      <c r="N45" s="156">
        <v>2289.3498019408262</v>
      </c>
      <c r="O45" s="156">
        <v>2809.8438815009408</v>
      </c>
      <c r="P45" s="156">
        <v>3214.6511048249827</v>
      </c>
      <c r="Q45" s="156">
        <v>2083.3006481648031</v>
      </c>
    </row>
    <row r="46" spans="1:17" ht="12" customHeight="1" x14ac:dyDescent="0.3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" customHeight="1" x14ac:dyDescent="0.3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3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3">
      <c r="A49" s="158" t="s">
        <v>63</v>
      </c>
      <c r="B49" s="157"/>
      <c r="C49" s="157">
        <f t="shared" ref="C49" si="171">SUM(C50:C51,C54:C55)</f>
        <v>586.40697553895188</v>
      </c>
      <c r="D49" s="157">
        <f t="shared" ref="D49" si="172">SUM(D50:D51,D54:D55)</f>
        <v>190.59301775367697</v>
      </c>
      <c r="E49" s="157">
        <f t="shared" ref="E49" si="173">SUM(E50:E51,E54:E55)</f>
        <v>330.64708497567534</v>
      </c>
      <c r="F49" s="157">
        <f t="shared" ref="F49" si="174">SUM(F50:F51,F54:F55)</f>
        <v>331.51466016437848</v>
      </c>
      <c r="G49" s="157">
        <f t="shared" ref="G49" si="175">SUM(G50:G51,G54:G55)</f>
        <v>325.84305099490098</v>
      </c>
      <c r="H49" s="157">
        <f t="shared" ref="H49" si="176">SUM(H50:H51,H54:H55)</f>
        <v>351.55136200161422</v>
      </c>
      <c r="I49" s="157">
        <f t="shared" ref="I49" si="177">SUM(I50:I51,I54:I55)</f>
        <v>143.00187264961295</v>
      </c>
      <c r="J49" s="157">
        <f t="shared" ref="J49" si="178">SUM(J50:J51,J54:J55)</f>
        <v>440.97890523715097</v>
      </c>
      <c r="K49" s="157">
        <f t="shared" ref="K49" si="179">SUM(K50:K51,K54:K55)</f>
        <v>230.12114541572072</v>
      </c>
      <c r="L49" s="157">
        <f t="shared" ref="L49" si="180">SUM(L50:L51,L54:L55)</f>
        <v>282.92922923294566</v>
      </c>
      <c r="M49" s="157">
        <f t="shared" ref="M49" si="181">SUM(M50:M51,M54:M55)</f>
        <v>377.74007466208263</v>
      </c>
      <c r="N49" s="157">
        <f t="shared" ref="N49" si="182">SUM(N50:N51,N54:N55)</f>
        <v>272.82458167879003</v>
      </c>
      <c r="O49" s="157">
        <f t="shared" ref="O49" si="183">SUM(O50:O51,O54:O55)</f>
        <v>317.19592606880593</v>
      </c>
      <c r="P49" s="157">
        <f t="shared" ref="P49" si="184">SUM(P50:P51,P54:P55)</f>
        <v>491.34861132713496</v>
      </c>
      <c r="Q49" s="157">
        <f t="shared" ref="Q49" si="185">SUM(Q50:Q51,Q54:Q55)</f>
        <v>290.02436331675398</v>
      </c>
    </row>
    <row r="50" spans="1:17" ht="12" customHeight="1" x14ac:dyDescent="0.3">
      <c r="A50" s="167" t="s">
        <v>165</v>
      </c>
      <c r="B50" s="132"/>
      <c r="C50" s="132">
        <v>450.80196091846415</v>
      </c>
      <c r="D50" s="132">
        <v>168.10114249072612</v>
      </c>
      <c r="E50" s="132">
        <v>219.11572608962297</v>
      </c>
      <c r="F50" s="132">
        <v>302.05715477740216</v>
      </c>
      <c r="G50" s="132">
        <v>185.56336180686358</v>
      </c>
      <c r="H50" s="132">
        <v>157.91025939364209</v>
      </c>
      <c r="I50" s="132">
        <v>110.04110208372093</v>
      </c>
      <c r="J50" s="132">
        <v>220.1436235050038</v>
      </c>
      <c r="K50" s="132">
        <v>178.8595427975622</v>
      </c>
      <c r="L50" s="132">
        <v>207.84368811846122</v>
      </c>
      <c r="M50" s="132">
        <v>184.30134779134653</v>
      </c>
      <c r="N50" s="132">
        <v>153.82157786471325</v>
      </c>
      <c r="O50" s="132">
        <v>184.29713207332134</v>
      </c>
      <c r="P50" s="132">
        <v>270.0069634995545</v>
      </c>
      <c r="Q50" s="132">
        <v>172.03995887436807</v>
      </c>
    </row>
    <row r="51" spans="1:17" ht="12" customHeight="1" x14ac:dyDescent="0.3">
      <c r="A51" s="167" t="s">
        <v>164</v>
      </c>
      <c r="B51" s="132"/>
      <c r="C51" s="132">
        <f t="shared" ref="C51" si="186">SUM(C52:C53)</f>
        <v>135.60501462048768</v>
      </c>
      <c r="D51" s="132">
        <f t="shared" ref="D51" si="187">SUM(D52:D53)</f>
        <v>22.49187526295087</v>
      </c>
      <c r="E51" s="132">
        <f t="shared" ref="E51" si="188">SUM(E52:E53)</f>
        <v>111.53135888605237</v>
      </c>
      <c r="F51" s="132">
        <f t="shared" ref="F51" si="189">SUM(F52:F53)</f>
        <v>29.457505386976319</v>
      </c>
      <c r="G51" s="132">
        <f t="shared" ref="G51" si="190">SUM(G52:G53)</f>
        <v>140.27968918803739</v>
      </c>
      <c r="H51" s="132">
        <f t="shared" ref="H51" si="191">SUM(H52:H53)</f>
        <v>193.64110260797213</v>
      </c>
      <c r="I51" s="132">
        <f t="shared" ref="I51" si="192">SUM(I52:I53)</f>
        <v>32.960770565892005</v>
      </c>
      <c r="J51" s="132">
        <f t="shared" ref="J51" si="193">SUM(J52:J53)</f>
        <v>220.83528173214717</v>
      </c>
      <c r="K51" s="132">
        <f t="shared" ref="K51" si="194">SUM(K52:K53)</f>
        <v>51.261602618158506</v>
      </c>
      <c r="L51" s="132">
        <f t="shared" ref="L51" si="195">SUM(L52:L53)</f>
        <v>75.085541114484428</v>
      </c>
      <c r="M51" s="132">
        <f t="shared" ref="M51" si="196">SUM(M52:M53)</f>
        <v>193.4387268707361</v>
      </c>
      <c r="N51" s="132">
        <f t="shared" ref="N51" si="197">SUM(N52:N53)</f>
        <v>119.00300381407678</v>
      </c>
      <c r="O51" s="132">
        <f t="shared" ref="O51" si="198">SUM(O52:O53)</f>
        <v>132.8987939954846</v>
      </c>
      <c r="P51" s="132">
        <f t="shared" ref="P51" si="199">SUM(P52:P53)</f>
        <v>221.34164782758046</v>
      </c>
      <c r="Q51" s="132">
        <f t="shared" ref="Q51" si="200">SUM(Q52:Q53)</f>
        <v>117.98440444238591</v>
      </c>
    </row>
    <row r="52" spans="1:17" ht="12" customHeight="1" x14ac:dyDescent="0.3">
      <c r="A52" s="166" t="s">
        <v>163</v>
      </c>
      <c r="B52" s="165"/>
      <c r="C52" s="165">
        <v>135.60501462048768</v>
      </c>
      <c r="D52" s="165">
        <v>22.49187526295087</v>
      </c>
      <c r="E52" s="165">
        <v>111.53135888605237</v>
      </c>
      <c r="F52" s="165">
        <v>29.457505386976319</v>
      </c>
      <c r="G52" s="165">
        <v>140.27968918803739</v>
      </c>
      <c r="H52" s="165">
        <v>193.64110260797213</v>
      </c>
      <c r="I52" s="165">
        <v>32.960770565892005</v>
      </c>
      <c r="J52" s="165">
        <v>220.83528173214717</v>
      </c>
      <c r="K52" s="165">
        <v>51.261602618158506</v>
      </c>
      <c r="L52" s="165">
        <v>75.085541114484428</v>
      </c>
      <c r="M52" s="165">
        <v>193.4387268707361</v>
      </c>
      <c r="N52" s="165">
        <v>119.00300381407678</v>
      </c>
      <c r="O52" s="165">
        <v>132.8987939954846</v>
      </c>
      <c r="P52" s="165">
        <v>221.34164782758046</v>
      </c>
      <c r="Q52" s="165">
        <v>117.98440444238591</v>
      </c>
    </row>
    <row r="53" spans="1:17" ht="12" customHeight="1" x14ac:dyDescent="0.3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3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3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3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3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3">
      <c r="A58" s="158" t="s">
        <v>62</v>
      </c>
      <c r="B58" s="157"/>
      <c r="C58" s="157">
        <f t="shared" ref="C58" si="216">SUM(C59:C60)</f>
        <v>2.1025265982629555E-2</v>
      </c>
      <c r="D58" s="157">
        <f t="shared" ref="D58" si="217">SUM(D59:D60)</f>
        <v>6.2578526896371292E-2</v>
      </c>
      <c r="E58" s="157">
        <f t="shared" ref="E58" si="218">SUM(E59:E60)</f>
        <v>0</v>
      </c>
      <c r="F58" s="157">
        <f t="shared" ref="F58" si="219">SUM(F59:F60)</f>
        <v>2.9307639809924787E-2</v>
      </c>
      <c r="G58" s="157">
        <f t="shared" ref="G58" si="220">SUM(G59:G60)</f>
        <v>2.619359443418233E-2</v>
      </c>
      <c r="H58" s="157">
        <f t="shared" ref="H58" si="221">SUM(H59:H60)</f>
        <v>0</v>
      </c>
      <c r="I58" s="157">
        <f t="shared" ref="I58" si="222">SUM(I59:I60)</f>
        <v>7.2276422908746987E-3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2.753988344686899E-3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6.2160668325726455E-3</v>
      </c>
      <c r="P58" s="157">
        <f t="shared" ref="P58" si="229">SUM(P59:P60)</f>
        <v>3.8898789878961941E-2</v>
      </c>
      <c r="Q58" s="157">
        <f t="shared" ref="Q58" si="230">SUM(Q59:Q60)</f>
        <v>4.6405388030728419E-2</v>
      </c>
    </row>
    <row r="59" spans="1:17" ht="12" customHeight="1" x14ac:dyDescent="0.3">
      <c r="A59" s="23" t="s">
        <v>57</v>
      </c>
      <c r="B59" s="156"/>
      <c r="C59" s="156">
        <v>2.1025265982629555E-2</v>
      </c>
      <c r="D59" s="156">
        <v>6.2578526896371292E-2</v>
      </c>
      <c r="E59" s="156">
        <v>0</v>
      </c>
      <c r="F59" s="156">
        <v>2.9307639809924787E-2</v>
      </c>
      <c r="G59" s="156">
        <v>2.619359443418233E-2</v>
      </c>
      <c r="H59" s="156">
        <v>0</v>
      </c>
      <c r="I59" s="156">
        <v>7.2276422908746987E-3</v>
      </c>
      <c r="J59" s="156">
        <v>0</v>
      </c>
      <c r="K59" s="156">
        <v>0</v>
      </c>
      <c r="L59" s="156">
        <v>2.753988344686899E-3</v>
      </c>
      <c r="M59" s="156">
        <v>0</v>
      </c>
      <c r="N59" s="156">
        <v>0</v>
      </c>
      <c r="O59" s="156">
        <v>6.2160668325726455E-3</v>
      </c>
      <c r="P59" s="156">
        <v>3.8898789878961941E-2</v>
      </c>
      <c r="Q59" s="156">
        <v>4.6405388030728419E-2</v>
      </c>
    </row>
    <row r="60" spans="1:17" ht="12" customHeight="1" x14ac:dyDescent="0.3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68">
        <f t="shared" ref="C62" si="231">SUM(C63,C66,C68,C77)</f>
        <v>7461.055803361869</v>
      </c>
      <c r="D62" s="168">
        <f t="shared" ref="D62" si="232">SUM(D63,D66,D68,D77)</f>
        <v>8728.5196975242761</v>
      </c>
      <c r="E62" s="168">
        <f t="shared" ref="E62" si="233">SUM(E63,E66,E68,E77)</f>
        <v>8709.9109267611911</v>
      </c>
      <c r="F62" s="168">
        <f t="shared" ref="F62" si="234">SUM(F63,F66,F68,F77)</f>
        <v>8884.7453146527114</v>
      </c>
      <c r="G62" s="168">
        <f t="shared" ref="G62" si="235">SUM(G63,G66,G68,G77)</f>
        <v>7637.6709120281157</v>
      </c>
      <c r="H62" s="168">
        <f t="shared" ref="H62" si="236">SUM(H63,H66,H68,H77)</f>
        <v>7318.6626541992209</v>
      </c>
      <c r="I62" s="168">
        <f t="shared" ref="I62" si="237">SUM(I63,I66,I68,I77)</f>
        <v>5384.7130551446653</v>
      </c>
      <c r="J62" s="168">
        <f t="shared" ref="J62" si="238">SUM(J63,J66,J68,J77)</f>
        <v>8287.4268036284448</v>
      </c>
      <c r="K62" s="168">
        <f t="shared" ref="K62" si="239">SUM(K63,K66,K68,K77)</f>
        <v>7642.4448879466618</v>
      </c>
      <c r="L62" s="168">
        <f t="shared" ref="L62" si="240">SUM(L63,L66,L68,L77)</f>
        <v>7815.4035788582605</v>
      </c>
      <c r="M62" s="168">
        <f t="shared" ref="M62" si="241">SUM(M63,M66,M68,M77)</f>
        <v>5268.1193584341263</v>
      </c>
      <c r="N62" s="168">
        <f t="shared" ref="N62" si="242">SUM(N63,N66,N68,N77)</f>
        <v>8727.6994251650267</v>
      </c>
      <c r="O62" s="168">
        <f t="shared" ref="O62" si="243">SUM(O63,O66,O68,O77)</f>
        <v>5070.1732501720171</v>
      </c>
      <c r="P62" s="168">
        <f t="shared" ref="P62" si="244">SUM(P63,P66,P68,P77)</f>
        <v>4745.1234179661878</v>
      </c>
      <c r="Q62" s="168">
        <f t="shared" ref="Q62" si="245">SUM(Q63,Q66,Q68,Q77)</f>
        <v>6905.3923848860641</v>
      </c>
    </row>
    <row r="63" spans="1:17" ht="12.9" customHeight="1" x14ac:dyDescent="0.3">
      <c r="A63" s="158" t="s">
        <v>65</v>
      </c>
      <c r="B63" s="157"/>
      <c r="C63" s="157">
        <f t="shared" ref="C63:Q63" si="246">SUM(C64:C65)</f>
        <v>6114.9029820892274</v>
      </c>
      <c r="D63" s="157">
        <f t="shared" si="246"/>
        <v>7087.363167798927</v>
      </c>
      <c r="E63" s="157">
        <f t="shared" si="246"/>
        <v>7108.6866793914551</v>
      </c>
      <c r="F63" s="157">
        <f t="shared" si="246"/>
        <v>7221.9639089750108</v>
      </c>
      <c r="G63" s="157">
        <f t="shared" si="246"/>
        <v>6300.0135877043876</v>
      </c>
      <c r="H63" s="157">
        <f t="shared" si="246"/>
        <v>5890.9097839344895</v>
      </c>
      <c r="I63" s="157">
        <f t="shared" si="246"/>
        <v>4294.4354701727052</v>
      </c>
      <c r="J63" s="157">
        <f t="shared" si="246"/>
        <v>6938.7537373070145</v>
      </c>
      <c r="K63" s="157">
        <f t="shared" si="246"/>
        <v>5963.4399335237413</v>
      </c>
      <c r="L63" s="157">
        <f t="shared" si="246"/>
        <v>6204.7346347173925</v>
      </c>
      <c r="M63" s="157">
        <f t="shared" si="246"/>
        <v>4070.7732958246597</v>
      </c>
      <c r="N63" s="157">
        <f t="shared" si="246"/>
        <v>6857.5312235463671</v>
      </c>
      <c r="O63" s="157">
        <f t="shared" si="246"/>
        <v>4042.4220194394197</v>
      </c>
      <c r="P63" s="157">
        <f t="shared" si="246"/>
        <v>3636.0498932884111</v>
      </c>
      <c r="Q63" s="157">
        <f t="shared" si="246"/>
        <v>5414.2365362152696</v>
      </c>
    </row>
    <row r="64" spans="1:17" ht="12" customHeight="1" x14ac:dyDescent="0.3">
      <c r="A64" s="23" t="s">
        <v>161</v>
      </c>
      <c r="B64" s="156"/>
      <c r="C64" s="156">
        <v>6114.9029820892274</v>
      </c>
      <c r="D64" s="156">
        <v>7087.363167798927</v>
      </c>
      <c r="E64" s="156">
        <v>7108.6866793914551</v>
      </c>
      <c r="F64" s="156">
        <v>7221.9639089750108</v>
      </c>
      <c r="G64" s="156">
        <v>6300.0135877043876</v>
      </c>
      <c r="H64" s="156">
        <v>5890.9097839344895</v>
      </c>
      <c r="I64" s="156">
        <v>4294.4354701727052</v>
      </c>
      <c r="J64" s="156">
        <v>6938.7537373070145</v>
      </c>
      <c r="K64" s="156">
        <v>5963.4399335237413</v>
      </c>
      <c r="L64" s="156">
        <v>6204.7346347173925</v>
      </c>
      <c r="M64" s="156">
        <v>4070.7732958246597</v>
      </c>
      <c r="N64" s="156">
        <v>6857.5312235463671</v>
      </c>
      <c r="O64" s="156">
        <v>4042.4220194394197</v>
      </c>
      <c r="P64" s="156">
        <v>3636.0498932884111</v>
      </c>
      <c r="Q64" s="156">
        <v>5414.2365362152696</v>
      </c>
    </row>
    <row r="65" spans="1:17" ht="12" customHeight="1" x14ac:dyDescent="0.3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" customHeight="1" x14ac:dyDescent="0.3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3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3">
      <c r="A68" s="158" t="s">
        <v>63</v>
      </c>
      <c r="B68" s="157"/>
      <c r="C68" s="157">
        <f t="shared" ref="C68" si="248">SUM(C69:C70,C73:C74)</f>
        <v>890.34957137695869</v>
      </c>
      <c r="D68" s="157">
        <f t="shared" ref="D68" si="249">SUM(D69:D70,D73:D74)</f>
        <v>1099.1054525919035</v>
      </c>
      <c r="E68" s="157">
        <f t="shared" ref="E68" si="250">SUM(E69:E70,E73:E74)</f>
        <v>1023.679295096123</v>
      </c>
      <c r="F68" s="157">
        <f t="shared" ref="F68" si="251">SUM(F69:F70,F73:F74)</f>
        <v>1080.3196184296651</v>
      </c>
      <c r="G68" s="157">
        <f t="shared" ref="G68" si="252">SUM(G69:G70,G73:G74)</f>
        <v>819.45927049131808</v>
      </c>
      <c r="H68" s="157">
        <f t="shared" ref="H68" si="253">SUM(H69:H70,H73:H74)</f>
        <v>898.17872112183932</v>
      </c>
      <c r="I68" s="157">
        <f t="shared" ref="I68" si="254">SUM(I69:I70,I73:I74)</f>
        <v>700.54477723873447</v>
      </c>
      <c r="J68" s="157">
        <f t="shared" ref="J68" si="255">SUM(J69:J70,J73:J74)</f>
        <v>749.0896538276146</v>
      </c>
      <c r="K68" s="157">
        <f t="shared" ref="K68" si="256">SUM(K69:K70,K73:K74)</f>
        <v>1050.4938448314419</v>
      </c>
      <c r="L68" s="157">
        <f t="shared" ref="L68" si="257">SUM(L69:L70,L73:L74)</f>
        <v>1015.1809947016841</v>
      </c>
      <c r="M68" s="157">
        <f t="shared" ref="M68" si="258">SUM(M69:M70,M73:M74)</f>
        <v>743.41696273616674</v>
      </c>
      <c r="N68" s="157">
        <f t="shared" ref="N68" si="259">SUM(N69:N70,N73:N74)</f>
        <v>1152.6771125349339</v>
      </c>
      <c r="O68" s="157">
        <f t="shared" ref="O68" si="260">SUM(O69:O70,O73:O74)</f>
        <v>625.67810186756628</v>
      </c>
      <c r="P68" s="157">
        <f t="shared" ref="P68" si="261">SUM(P69:P70,P73:P74)</f>
        <v>702.28545253427342</v>
      </c>
      <c r="Q68" s="157">
        <f t="shared" ref="Q68" si="262">SUM(Q69:Q70,Q73:Q74)</f>
        <v>999.14626409464654</v>
      </c>
    </row>
    <row r="69" spans="1:17" ht="12" customHeight="1" x14ac:dyDescent="0.3">
      <c r="A69" s="167" t="s">
        <v>160</v>
      </c>
      <c r="B69" s="132"/>
      <c r="C69" s="132">
        <v>752.76831767650617</v>
      </c>
      <c r="D69" s="132">
        <v>941.41180298422671</v>
      </c>
      <c r="E69" s="132">
        <v>823.38438516030271</v>
      </c>
      <c r="F69" s="132">
        <v>985.17517904392275</v>
      </c>
      <c r="G69" s="132">
        <v>647.14460188932856</v>
      </c>
      <c r="H69" s="132">
        <v>704.74759022698925</v>
      </c>
      <c r="I69" s="132">
        <v>437.02867942911098</v>
      </c>
      <c r="J69" s="132">
        <v>610.96649266898953</v>
      </c>
      <c r="K69" s="132">
        <v>756.63019943090001</v>
      </c>
      <c r="L69" s="132">
        <v>716.77753476489556</v>
      </c>
      <c r="M69" s="132">
        <v>562.80509770344645</v>
      </c>
      <c r="N69" s="132">
        <v>905.35146720172406</v>
      </c>
      <c r="O69" s="132">
        <v>517.97554148624965</v>
      </c>
      <c r="P69" s="132">
        <v>593.50398911072443</v>
      </c>
      <c r="Q69" s="132">
        <v>668.137881695332</v>
      </c>
    </row>
    <row r="70" spans="1:17" ht="12" customHeight="1" x14ac:dyDescent="0.3">
      <c r="A70" s="167" t="s">
        <v>159</v>
      </c>
      <c r="B70" s="132"/>
      <c r="C70" s="132">
        <f t="shared" ref="C70" si="263">SUM(C71:C72)</f>
        <v>137.58125370045258</v>
      </c>
      <c r="D70" s="132">
        <f t="shared" ref="D70" si="264">SUM(D71:D72)</f>
        <v>157.69364960767689</v>
      </c>
      <c r="E70" s="132">
        <f t="shared" ref="E70" si="265">SUM(E71:E72)</f>
        <v>200.29490993582036</v>
      </c>
      <c r="F70" s="132">
        <f t="shared" ref="F70" si="266">SUM(F71:F72)</f>
        <v>95.144439385742331</v>
      </c>
      <c r="G70" s="132">
        <f t="shared" ref="G70" si="267">SUM(G71:G72)</f>
        <v>172.3146686019895</v>
      </c>
      <c r="H70" s="132">
        <f t="shared" ref="H70" si="268">SUM(H71:H72)</f>
        <v>193.43113089485001</v>
      </c>
      <c r="I70" s="132">
        <f t="shared" ref="I70" si="269">SUM(I71:I72)</f>
        <v>263.51609780962355</v>
      </c>
      <c r="J70" s="132">
        <f t="shared" ref="J70" si="270">SUM(J71:J72)</f>
        <v>138.12316115862504</v>
      </c>
      <c r="K70" s="132">
        <f t="shared" ref="K70" si="271">SUM(K71:K72)</f>
        <v>293.86364540054183</v>
      </c>
      <c r="L70" s="132">
        <f t="shared" ref="L70" si="272">SUM(L71:L72)</f>
        <v>298.40345993678858</v>
      </c>
      <c r="M70" s="132">
        <f t="shared" ref="M70" si="273">SUM(M71:M72)</f>
        <v>180.61186503272032</v>
      </c>
      <c r="N70" s="132">
        <f t="shared" ref="N70" si="274">SUM(N71:N72)</f>
        <v>247.32564533320982</v>
      </c>
      <c r="O70" s="132">
        <f t="shared" ref="O70" si="275">SUM(O71:O72)</f>
        <v>107.70256038131659</v>
      </c>
      <c r="P70" s="132">
        <f t="shared" ref="P70" si="276">SUM(P71:P72)</f>
        <v>108.78146342354894</v>
      </c>
      <c r="Q70" s="132">
        <f t="shared" ref="Q70" si="277">SUM(Q71:Q72)</f>
        <v>331.00838239931448</v>
      </c>
    </row>
    <row r="71" spans="1:17" ht="12" customHeight="1" x14ac:dyDescent="0.3">
      <c r="A71" s="166" t="s">
        <v>109</v>
      </c>
      <c r="B71" s="165"/>
      <c r="C71" s="165">
        <v>137.58125370045258</v>
      </c>
      <c r="D71" s="165">
        <v>157.69364960767689</v>
      </c>
      <c r="E71" s="165">
        <v>200.29490993582036</v>
      </c>
      <c r="F71" s="165">
        <v>95.144439385742331</v>
      </c>
      <c r="G71" s="165">
        <v>172.3146686019895</v>
      </c>
      <c r="H71" s="165">
        <v>193.43113089485001</v>
      </c>
      <c r="I71" s="165">
        <v>263.51609780962355</v>
      </c>
      <c r="J71" s="165">
        <v>138.12316115862504</v>
      </c>
      <c r="K71" s="165">
        <v>293.86364540054183</v>
      </c>
      <c r="L71" s="165">
        <v>298.40345993678858</v>
      </c>
      <c r="M71" s="165">
        <v>180.61186503272032</v>
      </c>
      <c r="N71" s="165">
        <v>247.32564533320982</v>
      </c>
      <c r="O71" s="165">
        <v>107.70256038131659</v>
      </c>
      <c r="P71" s="165">
        <v>108.78146342354894</v>
      </c>
      <c r="Q71" s="165">
        <v>331.00838239931448</v>
      </c>
    </row>
    <row r="72" spans="1:17" ht="12" customHeight="1" x14ac:dyDescent="0.3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3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3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3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3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3">
      <c r="A77" s="158" t="s">
        <v>62</v>
      </c>
      <c r="B77" s="157"/>
      <c r="C77" s="157">
        <f t="shared" ref="C77" si="293">SUM(C78:C79)</f>
        <v>455.80324989568271</v>
      </c>
      <c r="D77" s="157">
        <f t="shared" ref="D77" si="294">SUM(D78:D79)</f>
        <v>542.05107713344478</v>
      </c>
      <c r="E77" s="157">
        <f t="shared" ref="E77" si="295">SUM(E78:E79)</f>
        <v>577.54495227361338</v>
      </c>
      <c r="F77" s="157">
        <f t="shared" ref="F77" si="296">SUM(F78:F79)</f>
        <v>582.46178724803565</v>
      </c>
      <c r="G77" s="157">
        <f t="shared" ref="G77" si="297">SUM(G78:G79)</f>
        <v>518.19805383240919</v>
      </c>
      <c r="H77" s="157">
        <f t="shared" ref="H77" si="298">SUM(H78:H79)</f>
        <v>529.57414914289257</v>
      </c>
      <c r="I77" s="157">
        <f t="shared" ref="I77" si="299">SUM(I78:I79)</f>
        <v>389.7328077332258</v>
      </c>
      <c r="J77" s="157">
        <f t="shared" ref="J77" si="300">SUM(J78:J79)</f>
        <v>599.58341249381522</v>
      </c>
      <c r="K77" s="157">
        <f t="shared" ref="K77" si="301">SUM(K78:K79)</f>
        <v>628.51110959147763</v>
      </c>
      <c r="L77" s="157">
        <f t="shared" ref="L77" si="302">SUM(L78:L79)</f>
        <v>595.48794943918404</v>
      </c>
      <c r="M77" s="157">
        <f t="shared" ref="M77" si="303">SUM(M78:M79)</f>
        <v>453.92909987329972</v>
      </c>
      <c r="N77" s="157">
        <f t="shared" ref="N77" si="304">SUM(N78:N79)</f>
        <v>717.49108908372523</v>
      </c>
      <c r="O77" s="157">
        <f t="shared" ref="O77" si="305">SUM(O78:O79)</f>
        <v>402.07312886503109</v>
      </c>
      <c r="P77" s="157">
        <f t="shared" ref="P77" si="306">SUM(P78:P79)</f>
        <v>406.78807214350326</v>
      </c>
      <c r="Q77" s="157">
        <f t="shared" ref="Q77" si="307">SUM(Q78:Q79)</f>
        <v>492.00958457614774</v>
      </c>
    </row>
    <row r="78" spans="1:17" ht="12" customHeight="1" x14ac:dyDescent="0.3">
      <c r="A78" s="23" t="s">
        <v>109</v>
      </c>
      <c r="B78" s="156"/>
      <c r="C78" s="156">
        <v>455.80324989568271</v>
      </c>
      <c r="D78" s="156">
        <v>542.05107713344478</v>
      </c>
      <c r="E78" s="156">
        <v>577.54495227361338</v>
      </c>
      <c r="F78" s="156">
        <v>582.46178724803565</v>
      </c>
      <c r="G78" s="156">
        <v>518.19805383240919</v>
      </c>
      <c r="H78" s="156">
        <v>529.57414914289257</v>
      </c>
      <c r="I78" s="156">
        <v>389.7328077332258</v>
      </c>
      <c r="J78" s="156">
        <v>599.58341249381522</v>
      </c>
      <c r="K78" s="156">
        <v>628.51110959147763</v>
      </c>
      <c r="L78" s="156">
        <v>595.48794943918404</v>
      </c>
      <c r="M78" s="156">
        <v>453.92909987329972</v>
      </c>
      <c r="N78" s="156">
        <v>717.49108908372523</v>
      </c>
      <c r="O78" s="156">
        <v>402.07312886503109</v>
      </c>
      <c r="P78" s="156">
        <v>406.78807214350326</v>
      </c>
      <c r="Q78" s="156">
        <v>492.00958457614774</v>
      </c>
    </row>
    <row r="79" spans="1:17" ht="12" customHeight="1" x14ac:dyDescent="0.3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68">
        <f t="shared" ref="C81" si="308">SUM(C82,C85,C87,C100)</f>
        <v>0.99920262203675314</v>
      </c>
      <c r="D81" s="168">
        <f t="shared" ref="D81" si="309">SUM(D82,D85,D87,D100)</f>
        <v>0.57102988510225605</v>
      </c>
      <c r="E81" s="168">
        <f t="shared" ref="E81" si="310">SUM(E82,E85,E87,E100)</f>
        <v>0.55680316473416835</v>
      </c>
      <c r="F81" s="168">
        <f t="shared" ref="F81" si="311">SUM(F82,F85,F87,F100)</f>
        <v>0.64023591430713966</v>
      </c>
      <c r="G81" s="168">
        <f t="shared" ref="G81" si="312">SUM(G82,G85,G87,G100)</f>
        <v>2.6071884417987388</v>
      </c>
      <c r="H81" s="168">
        <f t="shared" ref="H81" si="313">SUM(H82,H85,H87,H100)</f>
        <v>1.8769985221590784</v>
      </c>
      <c r="I81" s="168">
        <f t="shared" ref="I81" si="314">SUM(I82,I85,I87,I100)</f>
        <v>1.8200939993456049</v>
      </c>
      <c r="J81" s="168">
        <f t="shared" ref="J81" si="315">SUM(J82,J85,J87,J100)</f>
        <v>4.030144968514823</v>
      </c>
      <c r="K81" s="168">
        <f t="shared" ref="K81" si="316">SUM(K82,K85,K87,K100)</f>
        <v>1.0233978479441446</v>
      </c>
      <c r="L81" s="168">
        <f t="shared" ref="L81" si="317">SUM(L82,L85,L87,L100)</f>
        <v>1.2661764330740846</v>
      </c>
      <c r="M81" s="168">
        <f t="shared" ref="M81" si="318">SUM(M82,M85,M87,M100)</f>
        <v>1.7655839416229402</v>
      </c>
      <c r="N81" s="168">
        <f t="shared" ref="N81" si="319">SUM(N82,N85,N87,N100)</f>
        <v>0.99546408461689107</v>
      </c>
      <c r="O81" s="168">
        <f t="shared" ref="O81" si="320">SUM(O82,O85,O87,O100)</f>
        <v>3.1090380787899274</v>
      </c>
      <c r="P81" s="168">
        <f t="shared" ref="P81" si="321">SUM(P82,P85,P87,P100)</f>
        <v>3.0151317176087651</v>
      </c>
      <c r="Q81" s="168">
        <f t="shared" ref="Q81" si="322">SUM(Q82,Q85,Q87,Q100)</f>
        <v>1.3463813961381828</v>
      </c>
    </row>
    <row r="82" spans="1:17" ht="12.9" customHeight="1" x14ac:dyDescent="0.3">
      <c r="A82" s="158" t="s">
        <v>65</v>
      </c>
      <c r="B82" s="157"/>
      <c r="C82" s="157">
        <f t="shared" ref="C82:Q82" si="323">SUM(C83:C84)</f>
        <v>0.93076362425751891</v>
      </c>
      <c r="D82" s="157">
        <f t="shared" si="323"/>
        <v>0.49797454800062474</v>
      </c>
      <c r="E82" s="157">
        <f t="shared" si="323"/>
        <v>0.52712911384868255</v>
      </c>
      <c r="F82" s="157">
        <f t="shared" si="323"/>
        <v>0.54819123791266633</v>
      </c>
      <c r="G82" s="157">
        <f t="shared" si="323"/>
        <v>2.3431762373270093</v>
      </c>
      <c r="H82" s="157">
        <f t="shared" si="323"/>
        <v>1.3361003068492436</v>
      </c>
      <c r="I82" s="157">
        <f t="shared" si="323"/>
        <v>1.2747323879930417</v>
      </c>
      <c r="J82" s="157">
        <f t="shared" si="323"/>
        <v>3.6300845008912002</v>
      </c>
      <c r="K82" s="157">
        <f t="shared" si="323"/>
        <v>0.91440256582352886</v>
      </c>
      <c r="L82" s="157">
        <f t="shared" si="323"/>
        <v>1.1658975778106846</v>
      </c>
      <c r="M82" s="157">
        <f t="shared" si="323"/>
        <v>1.5873512413300555</v>
      </c>
      <c r="N82" s="157">
        <f t="shared" si="323"/>
        <v>0.84203725814468144</v>
      </c>
      <c r="O82" s="157">
        <f t="shared" si="323"/>
        <v>2.7579353233860964</v>
      </c>
      <c r="P82" s="157">
        <f t="shared" si="323"/>
        <v>1.9558475658678283</v>
      </c>
      <c r="Q82" s="157">
        <f t="shared" si="323"/>
        <v>0.66588136710845192</v>
      </c>
    </row>
    <row r="83" spans="1:17" ht="12" customHeight="1" x14ac:dyDescent="0.3">
      <c r="A83" s="23" t="s">
        <v>157</v>
      </c>
      <c r="B83" s="156"/>
      <c r="C83" s="156">
        <v>0.93076362425751891</v>
      </c>
      <c r="D83" s="156">
        <v>0.49797454800062474</v>
      </c>
      <c r="E83" s="156">
        <v>0.52712911384868255</v>
      </c>
      <c r="F83" s="156">
        <v>0.54819123791266633</v>
      </c>
      <c r="G83" s="156">
        <v>2.3431762373270093</v>
      </c>
      <c r="H83" s="156">
        <v>1.3361003068492436</v>
      </c>
      <c r="I83" s="156">
        <v>1.2747323879930417</v>
      </c>
      <c r="J83" s="156">
        <v>3.6300845008912002</v>
      </c>
      <c r="K83" s="156">
        <v>0.91440256582352886</v>
      </c>
      <c r="L83" s="156">
        <v>1.1658975778106846</v>
      </c>
      <c r="M83" s="156">
        <v>1.5873512413300555</v>
      </c>
      <c r="N83" s="156">
        <v>0.84203725814468144</v>
      </c>
      <c r="O83" s="156">
        <v>2.7579353233860964</v>
      </c>
      <c r="P83" s="156">
        <v>1.9558475658678283</v>
      </c>
      <c r="Q83" s="156">
        <v>0.66588136710845192</v>
      </c>
    </row>
    <row r="84" spans="1:17" ht="12" customHeight="1" x14ac:dyDescent="0.3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" customHeight="1" x14ac:dyDescent="0.3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3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3">
      <c r="A87" s="158" t="s">
        <v>63</v>
      </c>
      <c r="B87" s="157"/>
      <c r="C87" s="157">
        <f t="shared" ref="C87" si="325">SUM(C88:C89,C92:C93,C96:C97)</f>
        <v>6.843899777923422E-2</v>
      </c>
      <c r="D87" s="157">
        <f t="shared" ref="D87" si="326">SUM(D88:D89,D92:D93,D96:D97)</f>
        <v>7.3055337101631326E-2</v>
      </c>
      <c r="E87" s="157">
        <f t="shared" ref="E87" si="327">SUM(E88:E89,E92:E93,E96:E97)</f>
        <v>2.9674050885485852E-2</v>
      </c>
      <c r="F87" s="157">
        <f t="shared" ref="F87" si="328">SUM(F88:F89,F92:F93,F96:F97)</f>
        <v>9.2044676394473376E-2</v>
      </c>
      <c r="G87" s="157">
        <f t="shared" ref="G87" si="329">SUM(G88:G89,G92:G93,G96:G97)</f>
        <v>0.26401220447172952</v>
      </c>
      <c r="H87" s="157">
        <f t="shared" ref="H87" si="330">SUM(H88:H89,H92:H93,H96:H97)</f>
        <v>0.54089821530983473</v>
      </c>
      <c r="I87" s="157">
        <f t="shared" ref="I87" si="331">SUM(I88:I89,I92:I93,I96:I97)</f>
        <v>0.54536161135256334</v>
      </c>
      <c r="J87" s="157">
        <f t="shared" ref="J87" si="332">SUM(J88:J89,J92:J93,J96:J97)</f>
        <v>0.40006046762362296</v>
      </c>
      <c r="K87" s="157">
        <f t="shared" ref="K87" si="333">SUM(K88:K89,K92:K93,K96:K97)</f>
        <v>0.10899528212061564</v>
      </c>
      <c r="L87" s="157">
        <f t="shared" ref="L87" si="334">SUM(L88:L89,L92:L93,L96:L97)</f>
        <v>0.10027885526339994</v>
      </c>
      <c r="M87" s="157">
        <f t="shared" ref="M87" si="335">SUM(M88:M89,M92:M93,M96:M97)</f>
        <v>0.17823270029288482</v>
      </c>
      <c r="N87" s="157">
        <f t="shared" ref="N87" si="336">SUM(N88:N89,N92:N93,N96:N97)</f>
        <v>0.15342682647220962</v>
      </c>
      <c r="O87" s="157">
        <f t="shared" ref="O87" si="337">SUM(O88:O89,O92:O93,O96:O97)</f>
        <v>0.35110275540383129</v>
      </c>
      <c r="P87" s="157">
        <f t="shared" ref="P87" si="338">SUM(P88:P89,P92:P93,P96:P97)</f>
        <v>1.0592841517409368</v>
      </c>
      <c r="Q87" s="157">
        <f t="shared" ref="Q87" si="339">SUM(Q88:Q89,Q92:Q93,Q96:Q97)</f>
        <v>0.68050002902973084</v>
      </c>
    </row>
    <row r="88" spans="1:17" ht="12" customHeight="1" x14ac:dyDescent="0.3">
      <c r="A88" s="167" t="s">
        <v>156</v>
      </c>
      <c r="B88" s="132"/>
      <c r="C88" s="132">
        <v>6.4716626637230296E-2</v>
      </c>
      <c r="D88" s="132">
        <v>6.73961391727564E-2</v>
      </c>
      <c r="E88" s="132">
        <v>2.5044655416591365E-2</v>
      </c>
      <c r="F88" s="132">
        <v>2.4874963429901597E-2</v>
      </c>
      <c r="G88" s="132">
        <v>0.20572973016419346</v>
      </c>
      <c r="H88" s="132">
        <v>8.7546258528869159E-2</v>
      </c>
      <c r="I88" s="132">
        <v>0.10477098727131251</v>
      </c>
      <c r="J88" s="132">
        <v>0.30718973914755948</v>
      </c>
      <c r="K88" s="132">
        <v>7.9121355608748514E-2</v>
      </c>
      <c r="L88" s="132">
        <v>8.2724954723642441E-2</v>
      </c>
      <c r="M88" s="132">
        <v>0.14877142959613107</v>
      </c>
      <c r="N88" s="132">
        <v>6.8014240446854515E-2</v>
      </c>
      <c r="O88" s="132">
        <v>0.25218341401540822</v>
      </c>
      <c r="P88" s="132">
        <v>0.2523746242060973</v>
      </c>
      <c r="Q88" s="132">
        <v>9.3520390953479263E-2</v>
      </c>
    </row>
    <row r="89" spans="1:17" ht="12" customHeight="1" x14ac:dyDescent="0.3">
      <c r="A89" s="167" t="s">
        <v>155</v>
      </c>
      <c r="B89" s="132"/>
      <c r="C89" s="132">
        <f t="shared" ref="C89" si="340">SUM(C90:C91)</f>
        <v>3.7223711420039302E-3</v>
      </c>
      <c r="D89" s="132">
        <f t="shared" ref="D89" si="341">SUM(D90:D91)</f>
        <v>5.6591979288749253E-3</v>
      </c>
      <c r="E89" s="132">
        <f t="shared" ref="E89" si="342">SUM(E90:E91)</f>
        <v>4.6293954688944863E-3</v>
      </c>
      <c r="F89" s="132">
        <f t="shared" ref="F89" si="343">SUM(F90:F91)</f>
        <v>5.9982467053374322E-3</v>
      </c>
      <c r="G89" s="132">
        <f t="shared" ref="G89" si="344">SUM(G90:G91)</f>
        <v>2.1376130563894834E-2</v>
      </c>
      <c r="H89" s="132">
        <f t="shared" ref="H89" si="345">SUM(H90:H91)</f>
        <v>8.1952425658659775E-3</v>
      </c>
      <c r="I89" s="132">
        <f t="shared" ref="I89" si="346">SUM(I90:I91)</f>
        <v>8.7951267343120455E-3</v>
      </c>
      <c r="J89" s="132">
        <f t="shared" ref="J89" si="347">SUM(J90:J91)</f>
        <v>3.0166583728701811E-2</v>
      </c>
      <c r="K89" s="132">
        <f t="shared" ref="K89" si="348">SUM(K90:K91)</f>
        <v>1.2217789389658548E-2</v>
      </c>
      <c r="L89" s="132">
        <f t="shared" ref="L89" si="349">SUM(L90:L91)</f>
        <v>1.7553900539757507E-2</v>
      </c>
      <c r="M89" s="132">
        <f t="shared" ref="M89" si="350">SUM(M90:M91)</f>
        <v>2.9461270696753739E-2</v>
      </c>
      <c r="N89" s="132">
        <f t="shared" ref="N89" si="351">SUM(N90:N91)</f>
        <v>1.5130806487078133E-2</v>
      </c>
      <c r="O89" s="132">
        <f t="shared" ref="O89" si="352">SUM(O90:O91)</f>
        <v>3.5280188772449469E-2</v>
      </c>
      <c r="P89" s="132">
        <f t="shared" ref="P89" si="353">SUM(P90:P91)</f>
        <v>3.637071790626932E-2</v>
      </c>
      <c r="Q89" s="132">
        <f t="shared" ref="Q89" si="354">SUM(Q90:Q91)</f>
        <v>1.7534164832009695E-2</v>
      </c>
    </row>
    <row r="90" spans="1:17" ht="12" customHeight="1" x14ac:dyDescent="0.3">
      <c r="A90" s="166" t="s">
        <v>55</v>
      </c>
      <c r="B90" s="165"/>
      <c r="C90" s="165">
        <v>3.7223711420039302E-3</v>
      </c>
      <c r="D90" s="165">
        <v>5.6591979288749253E-3</v>
      </c>
      <c r="E90" s="165">
        <v>4.6293954688944863E-3</v>
      </c>
      <c r="F90" s="165">
        <v>5.9982467053374322E-3</v>
      </c>
      <c r="G90" s="165">
        <v>2.1376130563894834E-2</v>
      </c>
      <c r="H90" s="165">
        <v>8.1952425658659775E-3</v>
      </c>
      <c r="I90" s="165">
        <v>8.7951267343120455E-3</v>
      </c>
      <c r="J90" s="165">
        <v>3.0166583728701811E-2</v>
      </c>
      <c r="K90" s="165">
        <v>1.2217789389658548E-2</v>
      </c>
      <c r="L90" s="165">
        <v>1.7553900539757507E-2</v>
      </c>
      <c r="M90" s="165">
        <v>2.9461270696753739E-2</v>
      </c>
      <c r="N90" s="165">
        <v>1.5130806487078133E-2</v>
      </c>
      <c r="O90" s="165">
        <v>3.5280188772449469E-2</v>
      </c>
      <c r="P90" s="165">
        <v>3.637071790626932E-2</v>
      </c>
      <c r="Q90" s="165">
        <v>1.7534164832009695E-2</v>
      </c>
    </row>
    <row r="91" spans="1:17" ht="12" customHeight="1" x14ac:dyDescent="0.3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3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6.1171466259234343E-2</v>
      </c>
      <c r="G92" s="162">
        <v>3.6906343743641212E-2</v>
      </c>
      <c r="H92" s="162">
        <v>0.25912733744580235</v>
      </c>
      <c r="I92" s="162">
        <v>0.27362125314752161</v>
      </c>
      <c r="J92" s="162">
        <v>6.270414474736169E-2</v>
      </c>
      <c r="K92" s="162">
        <v>1.7656137122208575E-2</v>
      </c>
      <c r="L92" s="162">
        <v>0</v>
      </c>
      <c r="M92" s="162">
        <v>0</v>
      </c>
      <c r="N92" s="162">
        <v>0</v>
      </c>
      <c r="O92" s="162">
        <v>0</v>
      </c>
      <c r="P92" s="162">
        <v>0.5784916409555475</v>
      </c>
      <c r="Q92" s="162">
        <v>0.53773437633634957</v>
      </c>
    </row>
    <row r="93" spans="1:17" ht="12" customHeight="1" x14ac:dyDescent="0.3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0.18602937676929721</v>
      </c>
      <c r="I93" s="160">
        <f t="shared" ref="I93" si="361">SUM(I94:I95)</f>
        <v>0.15817424419941717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7.0281779538276981E-2</v>
      </c>
      <c r="O93" s="160">
        <f t="shared" ref="O93" si="367">SUM(O94:O95)</f>
        <v>6.3639152615973554E-2</v>
      </c>
      <c r="P93" s="160">
        <f t="shared" ref="P93" si="368">SUM(P94:P95)</f>
        <v>0.19204716867302266</v>
      </c>
      <c r="Q93" s="160">
        <f t="shared" ref="Q93" si="369">SUM(Q94:Q95)</f>
        <v>3.1711096907892304E-2</v>
      </c>
    </row>
    <row r="94" spans="1:17" ht="12" customHeight="1" x14ac:dyDescent="0.3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0.18602937676929721</v>
      </c>
      <c r="I94" s="156">
        <v>0.15817424419941717</v>
      </c>
      <c r="J94" s="156">
        <v>0</v>
      </c>
      <c r="K94" s="156">
        <v>0</v>
      </c>
      <c r="L94" s="156">
        <v>0</v>
      </c>
      <c r="M94" s="156">
        <v>0</v>
      </c>
      <c r="N94" s="156">
        <v>7.0281779538276981E-2</v>
      </c>
      <c r="O94" s="156">
        <v>6.3639152615973554E-2</v>
      </c>
      <c r="P94" s="156">
        <v>0.19204716867302266</v>
      </c>
      <c r="Q94" s="156">
        <v>3.1711096907892304E-2</v>
      </c>
    </row>
    <row r="95" spans="1:17" ht="12" customHeight="1" x14ac:dyDescent="0.3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3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3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3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3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3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3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3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3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" customHeight="1" x14ac:dyDescent="0.3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3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3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" customHeight="1" x14ac:dyDescent="0.3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3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3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3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3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3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3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3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3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3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3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3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3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3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2.2680555352652655E-2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5.2698340179597935E-3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0.21171702692088448</v>
      </c>
      <c r="P124" s="168">
        <f t="shared" ref="P124" si="490">SUM(P125,P128,P130,P139)</f>
        <v>0.17125086409816437</v>
      </c>
      <c r="Q124" s="168">
        <f t="shared" ref="Q124" si="491">SUM(Q125,Q128,Q130,Q139)</f>
        <v>0.32377577901394472</v>
      </c>
    </row>
    <row r="125" spans="1:17" ht="12.9" customHeight="1" x14ac:dyDescent="0.3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3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3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" customHeight="1" x14ac:dyDescent="0.3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3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3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3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3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3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3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3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3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3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3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3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2.2680555352652655E-2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5.2698340179597935E-3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0.21171702692088448</v>
      </c>
      <c r="P139" s="157">
        <f t="shared" ref="P139" si="552">SUM(P140:P141)</f>
        <v>0.17125086409816437</v>
      </c>
      <c r="Q139" s="157">
        <f t="shared" ref="Q139" si="553">SUM(Q140:Q141)</f>
        <v>0.32377577901394472</v>
      </c>
    </row>
    <row r="140" spans="1:17" ht="12" customHeight="1" x14ac:dyDescent="0.3">
      <c r="A140" s="23" t="s">
        <v>57</v>
      </c>
      <c r="B140" s="156"/>
      <c r="C140" s="156">
        <v>0</v>
      </c>
      <c r="D140" s="156">
        <v>0</v>
      </c>
      <c r="E140" s="156">
        <v>2.2680555352652655E-2</v>
      </c>
      <c r="F140" s="156">
        <v>0</v>
      </c>
      <c r="G140" s="156">
        <v>0</v>
      </c>
      <c r="H140" s="156">
        <v>5.2698340179597935E-3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0.21171702692088448</v>
      </c>
      <c r="P140" s="156">
        <v>0.17125086409816437</v>
      </c>
      <c r="Q140" s="156">
        <v>0.32377577901394472</v>
      </c>
    </row>
    <row r="141" spans="1:17" ht="12" customHeight="1" x14ac:dyDescent="0.3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" customHeight="1" x14ac:dyDescent="0.3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3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" customHeight="1" x14ac:dyDescent="0.3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3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3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3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3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3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3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3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3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3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3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3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3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3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" customHeight="1" x14ac:dyDescent="0.3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3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" customHeight="1" x14ac:dyDescent="0.3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3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3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3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3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3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3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3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3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3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3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3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3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3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178</v>
      </c>
    </row>
    <row r="3" spans="1:17" ht="12" customHeight="1" x14ac:dyDescent="0.3">
      <c r="A3" s="152" t="s">
        <v>172</v>
      </c>
      <c r="B3" s="168"/>
      <c r="C3" s="168">
        <f t="shared" ref="C3" si="0">SUM(C4,C7,C9,C19)</f>
        <v>22710.474885642609</v>
      </c>
      <c r="D3" s="168">
        <f t="shared" ref="D3" si="1">SUM(D4,D7,D9,D19)</f>
        <v>24343.616696329078</v>
      </c>
      <c r="E3" s="168">
        <f t="shared" ref="E3" si="2">SUM(E4,E7,E9,E19)</f>
        <v>21837.067502860773</v>
      </c>
      <c r="F3" s="168">
        <f t="shared" ref="F3" si="3">SUM(F4,F7,F9,F19)</f>
        <v>22973.332801929464</v>
      </c>
      <c r="G3" s="168">
        <f t="shared" ref="G3" si="4">SUM(G4,G7,G9,G19)</f>
        <v>24007.018407953143</v>
      </c>
      <c r="H3" s="168">
        <f t="shared" ref="H3" si="5">SUM(H4,H7,H9,H19)</f>
        <v>24358.318888761965</v>
      </c>
      <c r="I3" s="168">
        <f t="shared" ref="I3" si="6">SUM(I4,I7,I9,I19)</f>
        <v>20286.357294565729</v>
      </c>
      <c r="J3" s="168">
        <f t="shared" ref="J3" si="7">SUM(J4,J7,J9,J19)</f>
        <v>21625.523009252447</v>
      </c>
      <c r="K3" s="168">
        <f t="shared" ref="K3" si="8">SUM(K4,K7,K9,K19)</f>
        <v>21921.11133458764</v>
      </c>
      <c r="L3" s="168">
        <f t="shared" ref="L3" si="9">SUM(L4,L7,L9,L19)</f>
        <v>23219.31554781169</v>
      </c>
      <c r="M3" s="168">
        <f t="shared" ref="M3" si="10">SUM(M4,M7,M9,M19)</f>
        <v>18788.228565844187</v>
      </c>
      <c r="N3" s="168">
        <f t="shared" ref="N3" si="11">SUM(N4,N7,N9,N19)</f>
        <v>22566.892647305456</v>
      </c>
      <c r="O3" s="168">
        <f t="shared" ref="O3" si="12">SUM(O4,O7,O9,O19)</f>
        <v>23463.256210145464</v>
      </c>
      <c r="P3" s="168">
        <f t="shared" ref="P3" si="13">SUM(P4,P7,P9,P19)</f>
        <v>19253.389102216399</v>
      </c>
      <c r="Q3" s="168">
        <f t="shared" ref="Q3" si="14">SUM(Q4,Q7,Q9,Q19)</f>
        <v>19751.994595557459</v>
      </c>
    </row>
    <row r="4" spans="1:17" ht="12.9" customHeight="1" x14ac:dyDescent="0.3">
      <c r="A4" s="158" t="s">
        <v>65</v>
      </c>
      <c r="B4" s="157"/>
      <c r="C4" s="157">
        <f t="shared" ref="C4:Q4" si="15">SUM(C5:C6)</f>
        <v>18033.227529585849</v>
      </c>
      <c r="D4" s="157">
        <f t="shared" si="15"/>
        <v>19718.401264249798</v>
      </c>
      <c r="E4" s="157">
        <f t="shared" si="15"/>
        <v>17113.707227851479</v>
      </c>
      <c r="F4" s="157">
        <f t="shared" si="15"/>
        <v>17937.750424992199</v>
      </c>
      <c r="G4" s="157">
        <f t="shared" si="15"/>
        <v>19044.542843419917</v>
      </c>
      <c r="H4" s="157">
        <f t="shared" si="15"/>
        <v>19471.139168275873</v>
      </c>
      <c r="I4" s="157">
        <f t="shared" si="15"/>
        <v>15858.240670180896</v>
      </c>
      <c r="J4" s="157">
        <f t="shared" si="15"/>
        <v>16948.546346949686</v>
      </c>
      <c r="K4" s="157">
        <f t="shared" si="15"/>
        <v>17316.322606017678</v>
      </c>
      <c r="L4" s="157">
        <f t="shared" si="15"/>
        <v>18661.875179711118</v>
      </c>
      <c r="M4" s="157">
        <f t="shared" si="15"/>
        <v>14364.73617276002</v>
      </c>
      <c r="N4" s="157">
        <f t="shared" si="15"/>
        <v>17768.94256309971</v>
      </c>
      <c r="O4" s="157">
        <f t="shared" si="15"/>
        <v>18511.994779631888</v>
      </c>
      <c r="P4" s="157">
        <f t="shared" si="15"/>
        <v>14880.219878927219</v>
      </c>
      <c r="Q4" s="157">
        <f t="shared" si="15"/>
        <v>14947.666495566784</v>
      </c>
    </row>
    <row r="5" spans="1:17" ht="12" customHeight="1" x14ac:dyDescent="0.3">
      <c r="A5" s="23" t="s">
        <v>58</v>
      </c>
      <c r="B5" s="156"/>
      <c r="C5" s="156">
        <f>IF(RES_hhdet_in_fec!C5=0,0,RES_hhdet_in_fec!C5/0.086*1000000/RES_hhdet_in_new!C5)</f>
        <v>17971.271072189855</v>
      </c>
      <c r="D5" s="156">
        <f>IF(RES_hhdet_in_fec!D5=0,0,RES_hhdet_in_fec!D5/0.086*1000000/RES_hhdet_in_new!D5)</f>
        <v>19662.636008461581</v>
      </c>
      <c r="E5" s="156">
        <f>IF(RES_hhdet_in_fec!E5=0,0,RES_hhdet_in_fec!E5/0.086*1000000/RES_hhdet_in_new!E5)</f>
        <v>17013.518398023913</v>
      </c>
      <c r="F5" s="156">
        <f>IF(RES_hhdet_in_fec!F5=0,0,RES_hhdet_in_fec!F5/0.086*1000000/RES_hhdet_in_new!F5)</f>
        <v>17828.540480631778</v>
      </c>
      <c r="G5" s="156">
        <f>IF(RES_hhdet_in_fec!G5=0,0,RES_hhdet_in_fec!G5/0.086*1000000/RES_hhdet_in_new!G5)</f>
        <v>18944.597473836991</v>
      </c>
      <c r="H5" s="156">
        <f>IF(RES_hhdet_in_fec!H5=0,0,RES_hhdet_in_fec!H5/0.086*1000000/RES_hhdet_in_new!H5)</f>
        <v>19357.819468596801</v>
      </c>
      <c r="I5" s="156">
        <f>IF(RES_hhdet_in_fec!I5=0,0,RES_hhdet_in_fec!I5/0.086*1000000/RES_hhdet_in_new!I5)</f>
        <v>15758.557434019485</v>
      </c>
      <c r="J5" s="156">
        <f>IF(RES_hhdet_in_fec!J5=0,0,RES_hhdet_in_fec!J5/0.086*1000000/RES_hhdet_in_new!J5)</f>
        <v>16853.96204319127</v>
      </c>
      <c r="K5" s="156">
        <f>IF(RES_hhdet_in_fec!K5=0,0,RES_hhdet_in_fec!K5/0.086*1000000/RES_hhdet_in_new!K5)</f>
        <v>17226.287406085281</v>
      </c>
      <c r="L5" s="156">
        <f>IF(RES_hhdet_in_fec!L5=0,0,RES_hhdet_in_fec!L5/0.086*1000000/RES_hhdet_in_new!L5)</f>
        <v>18555.790407044526</v>
      </c>
      <c r="M5" s="156">
        <f>IF(RES_hhdet_in_fec!M5=0,0,RES_hhdet_in_fec!M5/0.086*1000000/RES_hhdet_in_new!M5)</f>
        <v>14274.979935152907</v>
      </c>
      <c r="N5" s="156">
        <f>IF(RES_hhdet_in_fec!N5=0,0,RES_hhdet_in_fec!N5/0.086*1000000/RES_hhdet_in_new!N5)</f>
        <v>17669.73602304485</v>
      </c>
      <c r="O5" s="156">
        <f>IF(RES_hhdet_in_fec!O5=0,0,RES_hhdet_in_fec!O5/0.086*1000000/RES_hhdet_in_new!O5)</f>
        <v>18404.986806170367</v>
      </c>
      <c r="P5" s="156">
        <f>IF(RES_hhdet_in_fec!P5=0,0,RES_hhdet_in_fec!P5/0.086*1000000/RES_hhdet_in_new!P5)</f>
        <v>14779.161813943152</v>
      </c>
      <c r="Q5" s="156">
        <f>IF(RES_hhdet_in_fec!Q5=0,0,RES_hhdet_in_fec!Q5/0.086*1000000/RES_hhdet_in_new!Q5)</f>
        <v>14832.238688796206</v>
      </c>
    </row>
    <row r="6" spans="1:17" ht="12" customHeight="1" x14ac:dyDescent="0.3">
      <c r="A6" s="23" t="s">
        <v>60</v>
      </c>
      <c r="B6" s="156"/>
      <c r="C6" s="156">
        <f>IF(RES_hhdet_in_fec!C6=0,0,RES_hhdet_in_fec!C6/0.086*1000000/RES_hhdet_in_new!C5)</f>
        <v>61.956457395993802</v>
      </c>
      <c r="D6" s="156">
        <f>IF(RES_hhdet_in_fec!D6=0,0,RES_hhdet_in_fec!D6/0.086*1000000/RES_hhdet_in_new!D5)</f>
        <v>55.765255788217182</v>
      </c>
      <c r="E6" s="156">
        <f>IF(RES_hhdet_in_fec!E6=0,0,RES_hhdet_in_fec!E6/0.086*1000000/RES_hhdet_in_new!E5)</f>
        <v>100.18882982756742</v>
      </c>
      <c r="F6" s="156">
        <f>IF(RES_hhdet_in_fec!F6=0,0,RES_hhdet_in_fec!F6/0.086*1000000/RES_hhdet_in_new!F5)</f>
        <v>109.20994436041926</v>
      </c>
      <c r="G6" s="156">
        <f>IF(RES_hhdet_in_fec!G6=0,0,RES_hhdet_in_fec!G6/0.086*1000000/RES_hhdet_in_new!G5)</f>
        <v>99.945369582924016</v>
      </c>
      <c r="H6" s="156">
        <f>IF(RES_hhdet_in_fec!H6=0,0,RES_hhdet_in_fec!H6/0.086*1000000/RES_hhdet_in_new!H5)</f>
        <v>113.31969967907381</v>
      </c>
      <c r="I6" s="156">
        <f>IF(RES_hhdet_in_fec!I6=0,0,RES_hhdet_in_fec!I6/0.086*1000000/RES_hhdet_in_new!I5)</f>
        <v>99.683236161411315</v>
      </c>
      <c r="J6" s="156">
        <f>IF(RES_hhdet_in_fec!J6=0,0,RES_hhdet_in_fec!J6/0.086*1000000/RES_hhdet_in_new!J5)</f>
        <v>94.584303758416809</v>
      </c>
      <c r="K6" s="156">
        <f>IF(RES_hhdet_in_fec!K6=0,0,RES_hhdet_in_fec!K6/0.086*1000000/RES_hhdet_in_new!K5)</f>
        <v>90.035199932398854</v>
      </c>
      <c r="L6" s="156">
        <f>IF(RES_hhdet_in_fec!L6=0,0,RES_hhdet_in_fec!L6/0.086*1000000/RES_hhdet_in_new!L5)</f>
        <v>106.08477266659185</v>
      </c>
      <c r="M6" s="156">
        <f>IF(RES_hhdet_in_fec!M6=0,0,RES_hhdet_in_fec!M6/0.086*1000000/RES_hhdet_in_new!M5)</f>
        <v>89.756237607113675</v>
      </c>
      <c r="N6" s="156">
        <f>IF(RES_hhdet_in_fec!N6=0,0,RES_hhdet_in_fec!N6/0.086*1000000/RES_hhdet_in_new!N5)</f>
        <v>99.206540054860753</v>
      </c>
      <c r="O6" s="156">
        <f>IF(RES_hhdet_in_fec!O6=0,0,RES_hhdet_in_fec!O6/0.086*1000000/RES_hhdet_in_new!O5)</f>
        <v>107.00797346151943</v>
      </c>
      <c r="P6" s="156">
        <f>IF(RES_hhdet_in_fec!P6=0,0,RES_hhdet_in_fec!P6/0.086*1000000/RES_hhdet_in_new!P5)</f>
        <v>101.05806498406631</v>
      </c>
      <c r="Q6" s="156">
        <f>IF(RES_hhdet_in_fec!Q6=0,0,RES_hhdet_in_fec!Q6/0.086*1000000/RES_hhdet_in_new!Q5)</f>
        <v>115.42780677057843</v>
      </c>
    </row>
    <row r="7" spans="1:17" ht="12.9" customHeight="1" x14ac:dyDescent="0.3">
      <c r="A7" s="158" t="s">
        <v>112</v>
      </c>
      <c r="B7" s="157"/>
      <c r="C7" s="157">
        <f t="shared" ref="C7:Q7" si="16">C8</f>
        <v>1076.3164849417426</v>
      </c>
      <c r="D7" s="157">
        <f t="shared" si="16"/>
        <v>863.0898581988672</v>
      </c>
      <c r="E7" s="157">
        <f t="shared" si="16"/>
        <v>864.01789565136062</v>
      </c>
      <c r="F7" s="157">
        <f t="shared" si="16"/>
        <v>865.93574773964667</v>
      </c>
      <c r="G7" s="157">
        <f t="shared" si="16"/>
        <v>732.51001691965962</v>
      </c>
      <c r="H7" s="157">
        <f t="shared" si="16"/>
        <v>794.45813744455347</v>
      </c>
      <c r="I7" s="157">
        <f t="shared" si="16"/>
        <v>634.52911225299852</v>
      </c>
      <c r="J7" s="157">
        <f t="shared" si="16"/>
        <v>683.86634796021394</v>
      </c>
      <c r="K7" s="157">
        <f t="shared" si="16"/>
        <v>629.63922600601188</v>
      </c>
      <c r="L7" s="157">
        <f t="shared" si="16"/>
        <v>576.0579404220689</v>
      </c>
      <c r="M7" s="157">
        <f t="shared" si="16"/>
        <v>478.64561117578575</v>
      </c>
      <c r="N7" s="157">
        <f t="shared" si="16"/>
        <v>436.91613647340995</v>
      </c>
      <c r="O7" s="157">
        <f t="shared" si="16"/>
        <v>304.88205494202856</v>
      </c>
      <c r="P7" s="157">
        <f t="shared" si="16"/>
        <v>319.9199388809829</v>
      </c>
      <c r="Q7" s="157">
        <f t="shared" si="16"/>
        <v>290.71828739802555</v>
      </c>
    </row>
    <row r="8" spans="1:17" ht="12" customHeight="1" x14ac:dyDescent="0.3">
      <c r="A8" s="23" t="s">
        <v>60</v>
      </c>
      <c r="B8" s="156"/>
      <c r="C8" s="156">
        <f>IF(RES_hhdet_in_fec!C8=0,0,RES_hhdet_in_fec!C8/0.086*1000000/RES_hhdet_in_new!C8)</f>
        <v>1076.3164849417426</v>
      </c>
      <c r="D8" s="156">
        <f>IF(RES_hhdet_in_fec!D8=0,0,RES_hhdet_in_fec!D8/0.086*1000000/RES_hhdet_in_new!D8)</f>
        <v>863.0898581988672</v>
      </c>
      <c r="E8" s="156">
        <f>IF(RES_hhdet_in_fec!E8=0,0,RES_hhdet_in_fec!E8/0.086*1000000/RES_hhdet_in_new!E8)</f>
        <v>864.01789565136062</v>
      </c>
      <c r="F8" s="156">
        <f>IF(RES_hhdet_in_fec!F8=0,0,RES_hhdet_in_fec!F8/0.086*1000000/RES_hhdet_in_new!F8)</f>
        <v>865.93574773964667</v>
      </c>
      <c r="G8" s="156">
        <f>IF(RES_hhdet_in_fec!G8=0,0,RES_hhdet_in_fec!G8/0.086*1000000/RES_hhdet_in_new!G8)</f>
        <v>732.51001691965962</v>
      </c>
      <c r="H8" s="156">
        <f>IF(RES_hhdet_in_fec!H8=0,0,RES_hhdet_in_fec!H8/0.086*1000000/RES_hhdet_in_new!H8)</f>
        <v>794.45813744455347</v>
      </c>
      <c r="I8" s="156">
        <f>IF(RES_hhdet_in_fec!I8=0,0,RES_hhdet_in_fec!I8/0.086*1000000/RES_hhdet_in_new!I8)</f>
        <v>634.52911225299852</v>
      </c>
      <c r="J8" s="156">
        <f>IF(RES_hhdet_in_fec!J8=0,0,RES_hhdet_in_fec!J8/0.086*1000000/RES_hhdet_in_new!J8)</f>
        <v>683.86634796021394</v>
      </c>
      <c r="K8" s="156">
        <f>IF(RES_hhdet_in_fec!K8=0,0,RES_hhdet_in_fec!K8/0.086*1000000/RES_hhdet_in_new!K8)</f>
        <v>629.63922600601188</v>
      </c>
      <c r="L8" s="156">
        <f>IF(RES_hhdet_in_fec!L8=0,0,RES_hhdet_in_fec!L8/0.086*1000000/RES_hhdet_in_new!L8)</f>
        <v>576.0579404220689</v>
      </c>
      <c r="M8" s="156">
        <f>IF(RES_hhdet_in_fec!M8=0,0,RES_hhdet_in_fec!M8/0.086*1000000/RES_hhdet_in_new!M8)</f>
        <v>478.64561117578575</v>
      </c>
      <c r="N8" s="156">
        <f>IF(RES_hhdet_in_fec!N8=0,0,RES_hhdet_in_fec!N8/0.086*1000000/RES_hhdet_in_new!N8)</f>
        <v>436.91613647340995</v>
      </c>
      <c r="O8" s="156">
        <f>IF(RES_hhdet_in_fec!O8=0,0,RES_hhdet_in_fec!O8/0.086*1000000/RES_hhdet_in_new!O8)</f>
        <v>304.88205494202856</v>
      </c>
      <c r="P8" s="156">
        <f>IF(RES_hhdet_in_fec!P8=0,0,RES_hhdet_in_fec!P8/0.086*1000000/RES_hhdet_in_new!P8)</f>
        <v>319.9199388809829</v>
      </c>
      <c r="Q8" s="156">
        <f>IF(RES_hhdet_in_fec!Q8=0,0,RES_hhdet_in_fec!Q8/0.086*1000000/RES_hhdet_in_new!Q8)</f>
        <v>290.71828739802555</v>
      </c>
    </row>
    <row r="9" spans="1:17" ht="12" customHeight="1" x14ac:dyDescent="0.3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2636.391708306995</v>
      </c>
      <c r="D9" s="157">
        <f>IF(SUM(RES_hhdet_in_fec!D10:D12,RES_hhdet_in_fec!D15:D16)=0,0,SUM(RES_hhdet_in_fec!D10:D12,RES_hhdet_in_fec!D15:D16)/0.086*1000000/SUM(RES_hhdet_in_new!D10:D12,RES_hhdet_in_new!D15:D16))</f>
        <v>2807.8113683998085</v>
      </c>
      <c r="E9" s="157">
        <f>IF(SUM(RES_hhdet_in_fec!E10:E12,RES_hhdet_in_fec!E15:E16)=0,0,SUM(RES_hhdet_in_fec!E10:E12,RES_hhdet_in_fec!E15:E16)/0.086*1000000/SUM(RES_hhdet_in_new!E10:E12,RES_hhdet_in_new!E15:E16))</f>
        <v>2620.5516281943787</v>
      </c>
      <c r="F9" s="157">
        <f>IF(SUM(RES_hhdet_in_fec!F10:F12,RES_hhdet_in_fec!F15:F16)=0,0,SUM(RES_hhdet_in_fec!F10:F12,RES_hhdet_in_fec!F15:F16)/0.086*1000000/SUM(RES_hhdet_in_new!F10:F12,RES_hhdet_in_new!F15:F16))</f>
        <v>2931.2228561834327</v>
      </c>
      <c r="G9" s="157">
        <f>IF(SUM(RES_hhdet_in_fec!G10:G12,RES_hhdet_in_fec!G15:G16)=0,0,SUM(RES_hhdet_in_fec!G10:G12,RES_hhdet_in_fec!G15:G16)/0.086*1000000/SUM(RES_hhdet_in_new!G10:G12,RES_hhdet_in_new!G15:G16))</f>
        <v>3009.7703754816644</v>
      </c>
      <c r="H9" s="157">
        <f>IF(SUM(RES_hhdet_in_fec!H10:H12,RES_hhdet_in_fec!H15:H16)=0,0,SUM(RES_hhdet_in_fec!H10:H12,RES_hhdet_in_fec!H15:H16)/0.086*1000000/SUM(RES_hhdet_in_new!H10:H12,RES_hhdet_in_new!H15:H16))</f>
        <v>2916.2958839760117</v>
      </c>
      <c r="I9" s="157">
        <f>IF(SUM(RES_hhdet_in_fec!I10:I12,RES_hhdet_in_fec!I15:I16)=0,0,SUM(RES_hhdet_in_fec!I10:I12,RES_hhdet_in_fec!I15:I16)/0.086*1000000/SUM(RES_hhdet_in_new!I10:I12,RES_hhdet_in_new!I15:I16))</f>
        <v>2814.4793576226621</v>
      </c>
      <c r="J9" s="157">
        <f>IF(SUM(RES_hhdet_in_fec!J10:J12,RES_hhdet_in_fec!J15:J16)=0,0,SUM(RES_hhdet_in_fec!J10:J12,RES_hhdet_in_fec!J15:J16)/0.086*1000000/SUM(RES_hhdet_in_new!J10:J12,RES_hhdet_in_new!J15:J16))</f>
        <v>2838.4812854090651</v>
      </c>
      <c r="K9" s="157">
        <f>IF(SUM(RES_hhdet_in_fec!K10:K12,RES_hhdet_in_fec!K15:K16)=0,0,SUM(RES_hhdet_in_fec!K10:K12,RES_hhdet_in_fec!K15:K16)/0.086*1000000/SUM(RES_hhdet_in_new!K10:K12,RES_hhdet_in_new!K15:K16))</f>
        <v>2870.6597370300778</v>
      </c>
      <c r="L9" s="157">
        <f>IF(SUM(RES_hhdet_in_fec!L10:L12,RES_hhdet_in_fec!L15:L16)=0,0,SUM(RES_hhdet_in_fec!L10:L12,RES_hhdet_in_fec!L15:L16)/0.086*1000000/SUM(RES_hhdet_in_new!L10:L12,RES_hhdet_in_new!L15:L16))</f>
        <v>2826.0668688469227</v>
      </c>
      <c r="M9" s="157">
        <f>IF(SUM(RES_hhdet_in_fec!M10:M12,RES_hhdet_in_fec!M15:M16)=0,0,SUM(RES_hhdet_in_fec!M10:M12,RES_hhdet_in_fec!M15:M16)/0.086*1000000/SUM(RES_hhdet_in_new!M10:M12,RES_hhdet_in_new!M15:M16))</f>
        <v>2826.5568455050475</v>
      </c>
      <c r="N9" s="157">
        <f>IF(SUM(RES_hhdet_in_fec!N10:N12,RES_hhdet_in_fec!N15:N16)=0,0,SUM(RES_hhdet_in_fec!N10:N12,RES_hhdet_in_fec!N15:N16)/0.086*1000000/SUM(RES_hhdet_in_new!N10:N12,RES_hhdet_in_new!N15:N16))</f>
        <v>2905.3173176224896</v>
      </c>
      <c r="O9" s="157">
        <f>IF(SUM(RES_hhdet_in_fec!O10:O12,RES_hhdet_in_fec!O15:O16)=0,0,SUM(RES_hhdet_in_fec!O10:O12,RES_hhdet_in_fec!O15:O16)/0.086*1000000/SUM(RES_hhdet_in_new!O10:O12,RES_hhdet_in_new!O15:O16))</f>
        <v>3101.5486813460243</v>
      </c>
      <c r="P9" s="157">
        <f>IF(SUM(RES_hhdet_in_fec!P10:P12,RES_hhdet_in_fec!P15:P16)=0,0,SUM(RES_hhdet_in_fec!P10:P12,RES_hhdet_in_fec!P15:P16)/0.086*1000000/SUM(RES_hhdet_in_new!P10:P12,RES_hhdet_in_new!P15:P16))</f>
        <v>2556.6921634460182</v>
      </c>
      <c r="Q9" s="157">
        <f>IF(SUM(RES_hhdet_in_fec!Q10:Q12,RES_hhdet_in_fec!Q15:Q16)=0,0,SUM(RES_hhdet_in_fec!Q10:Q12,RES_hhdet_in_fec!Q15:Q16)/0.086*1000000/SUM(RES_hhdet_in_new!Q10:Q12,RES_hhdet_in_new!Q15:Q16))</f>
        <v>2755.0130704865478</v>
      </c>
    </row>
    <row r="10" spans="1:17" ht="12" customHeight="1" x14ac:dyDescent="0.3">
      <c r="A10" s="167" t="s">
        <v>171</v>
      </c>
      <c r="B10" s="132"/>
      <c r="C10" s="132">
        <f>IF(RES_hhdet_in_fec!C10=0,0,RES_hhdet_in_fec!C10/0.086*1000000/RES_hhdet_in_new!C10)</f>
        <v>3020.3827471902455</v>
      </c>
      <c r="D10" s="132">
        <f>IF(RES_hhdet_in_fec!D10=0,0,RES_hhdet_in_fec!D10/0.086*1000000/RES_hhdet_in_new!D10)</f>
        <v>3073.9764327126791</v>
      </c>
      <c r="E10" s="132">
        <f>IF(RES_hhdet_in_fec!E10=0,0,RES_hhdet_in_fec!E10/0.086*1000000/RES_hhdet_in_new!E10)</f>
        <v>3057.3455214740779</v>
      </c>
      <c r="F10" s="132">
        <f>IF(RES_hhdet_in_fec!F10=0,0,RES_hhdet_in_fec!F10/0.086*1000000/RES_hhdet_in_new!F10)</f>
        <v>3112.2262713137134</v>
      </c>
      <c r="G10" s="132">
        <f>IF(RES_hhdet_in_fec!G10=0,0,RES_hhdet_in_fec!G10/0.086*1000000/RES_hhdet_in_new!G10)</f>
        <v>3140.5612007846303</v>
      </c>
      <c r="H10" s="132">
        <f>IF(RES_hhdet_in_fec!H10=0,0,RES_hhdet_in_fec!H10/0.086*1000000/RES_hhdet_in_new!H10)</f>
        <v>3158.9390042285049</v>
      </c>
      <c r="I10" s="132">
        <f>IF(RES_hhdet_in_fec!I10=0,0,RES_hhdet_in_fec!I10/0.086*1000000/RES_hhdet_in_new!I10)</f>
        <v>3302.3530598864672</v>
      </c>
      <c r="J10" s="132">
        <f>IF(RES_hhdet_in_fec!J10=0,0,RES_hhdet_in_fec!J10/0.086*1000000/RES_hhdet_in_new!J10)</f>
        <v>3168.4376593821494</v>
      </c>
      <c r="K10" s="132">
        <f>IF(RES_hhdet_in_fec!K10=0,0,RES_hhdet_in_fec!K10/0.086*1000000/RES_hhdet_in_new!K10)</f>
        <v>3330.672653181678</v>
      </c>
      <c r="L10" s="132">
        <f>IF(RES_hhdet_in_fec!L10=0,0,RES_hhdet_in_fec!L10/0.086*1000000/RES_hhdet_in_new!L10)</f>
        <v>3249.626761019013</v>
      </c>
      <c r="M10" s="132">
        <f>IF(RES_hhdet_in_fec!M10=0,0,RES_hhdet_in_fec!M10/0.086*1000000/RES_hhdet_in_new!M10)</f>
        <v>3301.810158047977</v>
      </c>
      <c r="N10" s="132">
        <f>IF(RES_hhdet_in_fec!N10=0,0,RES_hhdet_in_fec!N10/0.086*1000000/RES_hhdet_in_new!N10)</f>
        <v>3292.0732213742613</v>
      </c>
      <c r="O10" s="132">
        <f>IF(RES_hhdet_in_fec!O10=0,0,RES_hhdet_in_fec!O10/0.086*1000000/RES_hhdet_in_new!O10)</f>
        <v>3330.7886827347202</v>
      </c>
      <c r="P10" s="132">
        <f>IF(RES_hhdet_in_fec!P10=0,0,RES_hhdet_in_fec!P10/0.086*1000000/RES_hhdet_in_new!P10)</f>
        <v>3244.2282537621631</v>
      </c>
      <c r="Q10" s="132">
        <f>IF(RES_hhdet_in_fec!Q10=0,0,RES_hhdet_in_fec!Q10/0.086*1000000/RES_hhdet_in_new!Q10)</f>
        <v>3235.8394970721256</v>
      </c>
    </row>
    <row r="11" spans="1:17" ht="12" customHeight="1" x14ac:dyDescent="0.3">
      <c r="A11" s="167" t="s">
        <v>144</v>
      </c>
      <c r="B11" s="132"/>
      <c r="C11" s="132">
        <f>IF(RES_hhdet_in_fec!C11=0,0,RES_hhdet_in_fec!C11/0.086*1000000/RES_hhdet_in_new!C11)</f>
        <v>1912.8933193609719</v>
      </c>
      <c r="D11" s="132">
        <f>IF(RES_hhdet_in_fec!D11=0,0,RES_hhdet_in_fec!D11/0.086*1000000/RES_hhdet_in_new!D11)</f>
        <v>2942.1961926359145</v>
      </c>
      <c r="E11" s="132">
        <f>IF(RES_hhdet_in_fec!E11=0,0,RES_hhdet_in_fec!E11/0.086*1000000/RES_hhdet_in_new!E11)</f>
        <v>1961.105223389751</v>
      </c>
      <c r="F11" s="132">
        <f>IF(RES_hhdet_in_fec!F11=0,0,RES_hhdet_in_fec!F11/0.086*1000000/RES_hhdet_in_new!F11)</f>
        <v>3220.5563972129958</v>
      </c>
      <c r="G11" s="132">
        <f>IF(RES_hhdet_in_fec!G11=0,0,RES_hhdet_in_fec!G11/0.086*1000000/RES_hhdet_in_new!G11)</f>
        <v>3183.1985754886305</v>
      </c>
      <c r="H11" s="132">
        <f>IF(RES_hhdet_in_fec!H11=0,0,RES_hhdet_in_fec!H11/0.086*1000000/RES_hhdet_in_new!H11)</f>
        <v>2060.7897619917708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3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2604.045482301884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2657.8993260811631</v>
      </c>
      <c r="G12" s="132">
        <f>IF(RES_hhdet_in_fec!G12=0,0,RES_hhdet_in_fec!G12/0.086*1000000/RES_hhdet_in_new!G12)</f>
        <v>2632.5126147202</v>
      </c>
      <c r="H12" s="132">
        <f>IF(RES_hhdet_in_fec!H12=0,0,RES_hhdet_in_fec!H12/0.086*1000000/RES_hhdet_in_new!H12)</f>
        <v>2595.6556572525296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1726.7833373709141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3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2059.4310576442331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2094.8590889736588</v>
      </c>
      <c r="G13" s="165">
        <f>IF(RES_hhdet_in_fec!G13=0,0,RES_hhdet_in_fec!G13/0.086*1000000/RES_hhdet_in_new!G12)</f>
        <v>2071.2373503851477</v>
      </c>
      <c r="H13" s="165">
        <f>IF(RES_hhdet_in_fec!H13=0,0,RES_hhdet_in_fec!H13/0.086*1000000/RES_hhdet_in_new!H12)</f>
        <v>2039.1316555663145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1307.7684841914117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3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544.6144246576514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563.04023710750448</v>
      </c>
      <c r="G14" s="164">
        <f>IF(RES_hhdet_in_fec!G14=0,0,RES_hhdet_in_fec!G14/0.086*1000000/RES_hhdet_in_new!G12)</f>
        <v>561.2752643350525</v>
      </c>
      <c r="H14" s="164">
        <f>IF(RES_hhdet_in_fec!H14=0,0,RES_hhdet_in_fec!H14/0.086*1000000/RES_hhdet_in_new!H12)</f>
        <v>556.52400168621512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419.01485317950221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3">
      <c r="A15" s="163" t="s">
        <v>142</v>
      </c>
      <c r="B15" s="162"/>
      <c r="C15" s="162">
        <f>IF(RES_hhdet_in_fec!C15=0,0,RES_hhdet_in_fec!C15/0.086*1000000/RES_hhdet_in_new!C15)</f>
        <v>1964.390961549334</v>
      </c>
      <c r="D15" s="162">
        <f>IF(RES_hhdet_in_fec!D15=0,0,RES_hhdet_in_fec!D15/0.086*1000000/RES_hhdet_in_new!D15)</f>
        <v>2198.580128623129</v>
      </c>
      <c r="E15" s="162">
        <f>IF(RES_hhdet_in_fec!E15=0,0,RES_hhdet_in_fec!E15/0.086*1000000/RES_hhdet_in_new!E15)</f>
        <v>2077.1175512222117</v>
      </c>
      <c r="F15" s="162">
        <f>IF(RES_hhdet_in_fec!F15=0,0,RES_hhdet_in_fec!F15/0.086*1000000/RES_hhdet_in_new!F15)</f>
        <v>2505.4072433719857</v>
      </c>
      <c r="G15" s="162">
        <f>IF(RES_hhdet_in_fec!G15=0,0,RES_hhdet_in_fec!G15/0.086*1000000/RES_hhdet_in_new!G15)</f>
        <v>2596.4681773214893</v>
      </c>
      <c r="H15" s="162">
        <f>IF(RES_hhdet_in_fec!H15=0,0,RES_hhdet_in_fec!H15/0.086*1000000/RES_hhdet_in_new!H15)</f>
        <v>2476.9540149564923</v>
      </c>
      <c r="I15" s="162">
        <f>IF(RES_hhdet_in_fec!I15=0,0,RES_hhdet_in_fec!I15/0.086*1000000/RES_hhdet_in_new!I15)</f>
        <v>2540.4911550561933</v>
      </c>
      <c r="J15" s="162">
        <f>IF(RES_hhdet_in_fec!J15=0,0,RES_hhdet_in_fec!J15/0.086*1000000/RES_hhdet_in_new!J15)</f>
        <v>2560.7844123931241</v>
      </c>
      <c r="K15" s="162">
        <f>IF(RES_hhdet_in_fec!K15=0,0,RES_hhdet_in_fec!K15/0.086*1000000/RES_hhdet_in_new!K15)</f>
        <v>2372.8057562284844</v>
      </c>
      <c r="L15" s="162">
        <f>IF(RES_hhdet_in_fec!L15=0,0,RES_hhdet_in_fec!L15/0.086*1000000/RES_hhdet_in_new!L15)</f>
        <v>2457.2960742439177</v>
      </c>
      <c r="M15" s="162">
        <f>IF(RES_hhdet_in_fec!M15=0,0,RES_hhdet_in_fec!M15/0.086*1000000/RES_hhdet_in_new!M15)</f>
        <v>2529.0525591111473</v>
      </c>
      <c r="N15" s="162">
        <f>IF(RES_hhdet_in_fec!N15=0,0,RES_hhdet_in_fec!N15/0.086*1000000/RES_hhdet_in_new!N15)</f>
        <v>2319.9910321051198</v>
      </c>
      <c r="O15" s="162">
        <f>IF(RES_hhdet_in_fec!O15=0,0,RES_hhdet_in_fec!O15/0.086*1000000/RES_hhdet_in_new!O15)</f>
        <v>2793.9048415101142</v>
      </c>
      <c r="P15" s="162">
        <f>IF(RES_hhdet_in_fec!P15=0,0,RES_hhdet_in_fec!P15/0.086*1000000/RES_hhdet_in_new!P15)</f>
        <v>1746.5900991309913</v>
      </c>
      <c r="Q15" s="162">
        <f>IF(RES_hhdet_in_fec!Q15=0,0,RES_hhdet_in_fec!Q15/0.086*1000000/RES_hhdet_in_new!Q15)</f>
        <v>2437.9542692911714</v>
      </c>
    </row>
    <row r="16" spans="1:17" ht="12" customHeight="1" x14ac:dyDescent="0.3">
      <c r="A16" s="161" t="s">
        <v>141</v>
      </c>
      <c r="B16" s="160"/>
      <c r="C16" s="160">
        <f>IF(RES_hhdet_in_fec!C16=0,0,RES_hhdet_in_fec!C16/0.086*1000000/RES_hhdet_in_new!C16)</f>
        <v>1622.0956315537869</v>
      </c>
      <c r="D16" s="160">
        <f>IF(RES_hhdet_in_fec!D16=0,0,RES_hhdet_in_fec!D16/0.086*1000000/RES_hhdet_in_new!D16)</f>
        <v>2450.3711475702212</v>
      </c>
      <c r="E16" s="160">
        <f>IF(RES_hhdet_in_fec!E16=0,0,RES_hhdet_in_fec!E16/0.086*1000000/RES_hhdet_in_new!E16)</f>
        <v>1913.2107686895968</v>
      </c>
      <c r="F16" s="160">
        <f>IF(RES_hhdet_in_fec!F16=0,0,RES_hhdet_in_fec!F16/0.086*1000000/RES_hhdet_in_new!F16)</f>
        <v>1929.8096501736898</v>
      </c>
      <c r="G16" s="160">
        <f>IF(RES_hhdet_in_fec!G16=0,0,RES_hhdet_in_fec!G16/0.086*1000000/RES_hhdet_in_new!G16)</f>
        <v>1898.9834213528256</v>
      </c>
      <c r="H16" s="160">
        <f>IF(RES_hhdet_in_fec!H16=0,0,RES_hhdet_in_fec!H16/0.086*1000000/RES_hhdet_in_new!H16)</f>
        <v>2019.3667914049897</v>
      </c>
      <c r="I16" s="160">
        <f>IF(RES_hhdet_in_fec!I16=0,0,RES_hhdet_in_fec!I16/0.086*1000000/RES_hhdet_in_new!I16)</f>
        <v>1898.1191842620392</v>
      </c>
      <c r="J16" s="160">
        <f>IF(RES_hhdet_in_fec!J16=0,0,RES_hhdet_in_fec!J16/0.086*1000000/RES_hhdet_in_new!J16)</f>
        <v>2066.6140912168057</v>
      </c>
      <c r="K16" s="160">
        <f>IF(RES_hhdet_in_fec!K16=0,0,RES_hhdet_in_fec!K16/0.086*1000000/RES_hhdet_in_new!K16)</f>
        <v>1974.2833496205835</v>
      </c>
      <c r="L16" s="160">
        <f>IF(RES_hhdet_in_fec!L16=0,0,RES_hhdet_in_fec!L16/0.086*1000000/RES_hhdet_in_new!L16)</f>
        <v>1853.1490279385268</v>
      </c>
      <c r="M16" s="160">
        <f>IF(RES_hhdet_in_fec!M16=0,0,RES_hhdet_in_fec!M16/0.086*1000000/RES_hhdet_in_new!M16)</f>
        <v>2081.4998059054774</v>
      </c>
      <c r="N16" s="160">
        <f>IF(RES_hhdet_in_fec!N16=0,0,RES_hhdet_in_fec!N16/0.086*1000000/RES_hhdet_in_new!N16)</f>
        <v>1925.4233129523043</v>
      </c>
      <c r="O16" s="160">
        <f>IF(RES_hhdet_in_fec!O16=0,0,RES_hhdet_in_fec!O16/0.086*1000000/RES_hhdet_in_new!O16)</f>
        <v>2375.4837598632239</v>
      </c>
      <c r="P16" s="160">
        <f>IF(RES_hhdet_in_fec!P16=0,0,RES_hhdet_in_fec!P16/0.086*1000000/RES_hhdet_in_new!P16)</f>
        <v>2238.9483516214232</v>
      </c>
      <c r="Q16" s="160">
        <f>IF(RES_hhdet_in_fec!Q16=0,0,RES_hhdet_in_fec!Q16/0.086*1000000/RES_hhdet_in_new!Q16)</f>
        <v>2546.0947051365461</v>
      </c>
    </row>
    <row r="17" spans="1:17" ht="12" customHeight="1" x14ac:dyDescent="0.3">
      <c r="A17" s="148" t="s">
        <v>60</v>
      </c>
      <c r="B17" s="156"/>
      <c r="C17" s="156">
        <f>IF(RES_hhdet_in_fec!C17=0,0,RES_hhdet_in_fec!C17/0.086*1000000/RES_hhdet_in_new!C16)</f>
        <v>1017.3074964884903</v>
      </c>
      <c r="D17" s="156">
        <f>IF(RES_hhdet_in_fec!D17=0,0,RES_hhdet_in_fec!D17/0.086*1000000/RES_hhdet_in_new!D16)</f>
        <v>1965.5733561307684</v>
      </c>
      <c r="E17" s="156">
        <f>IF(RES_hhdet_in_fec!E17=0,0,RES_hhdet_in_fec!E17/0.086*1000000/RES_hhdet_in_new!E16)</f>
        <v>1455.3272807724459</v>
      </c>
      <c r="F17" s="156">
        <f>IF(RES_hhdet_in_fec!F17=0,0,RES_hhdet_in_fec!F17/0.086*1000000/RES_hhdet_in_new!F16)</f>
        <v>1316.8491619079618</v>
      </c>
      <c r="G17" s="156">
        <f>IF(RES_hhdet_in_fec!G17=0,0,RES_hhdet_in_fec!G17/0.086*1000000/RES_hhdet_in_new!G16)</f>
        <v>1402.082385321668</v>
      </c>
      <c r="H17" s="156">
        <f>IF(RES_hhdet_in_fec!H17=0,0,RES_hhdet_in_fec!H17/0.086*1000000/RES_hhdet_in_new!H16)</f>
        <v>1538.0147774230259</v>
      </c>
      <c r="I17" s="156">
        <f>IF(RES_hhdet_in_fec!I17=0,0,RES_hhdet_in_fec!I17/0.086*1000000/RES_hhdet_in_new!I16)</f>
        <v>1379.8772424211295</v>
      </c>
      <c r="J17" s="156">
        <f>IF(RES_hhdet_in_fec!J17=0,0,RES_hhdet_in_fec!J17/0.086*1000000/RES_hhdet_in_new!J16)</f>
        <v>1530.8655532807797</v>
      </c>
      <c r="K17" s="156">
        <f>IF(RES_hhdet_in_fec!K17=0,0,RES_hhdet_in_fec!K17/0.086*1000000/RES_hhdet_in_new!K16)</f>
        <v>1458.2535436749856</v>
      </c>
      <c r="L17" s="156">
        <f>IF(RES_hhdet_in_fec!L17=0,0,RES_hhdet_in_fec!L17/0.086*1000000/RES_hhdet_in_new!L16)</f>
        <v>1389.3207323530037</v>
      </c>
      <c r="M17" s="156">
        <f>IF(RES_hhdet_in_fec!M17=0,0,RES_hhdet_in_fec!M17/0.086*1000000/RES_hhdet_in_new!M16)</f>
        <v>1578.6404649418234</v>
      </c>
      <c r="N17" s="156">
        <f>IF(RES_hhdet_in_fec!N17=0,0,RES_hhdet_in_fec!N17/0.086*1000000/RES_hhdet_in_new!N16)</f>
        <v>1458.2949389692778</v>
      </c>
      <c r="O17" s="156">
        <f>IF(RES_hhdet_in_fec!O17=0,0,RES_hhdet_in_fec!O17/0.086*1000000/RES_hhdet_in_new!O16)</f>
        <v>1849.4241819458211</v>
      </c>
      <c r="P17" s="156">
        <f>IF(RES_hhdet_in_fec!P17=0,0,RES_hhdet_in_fec!P17/0.086*1000000/RES_hhdet_in_new!P16)</f>
        <v>1764.5433971555992</v>
      </c>
      <c r="Q17" s="156">
        <f>IF(RES_hhdet_in_fec!Q17=0,0,RES_hhdet_in_fec!Q17/0.086*1000000/RES_hhdet_in_new!Q16)</f>
        <v>2080.9483697569503</v>
      </c>
    </row>
    <row r="18" spans="1:17" ht="12" customHeight="1" x14ac:dyDescent="0.3">
      <c r="A18" s="148" t="s">
        <v>59</v>
      </c>
      <c r="B18" s="156"/>
      <c r="C18" s="156">
        <f>IF(RES_hhdet_in_fec!C18=0,0,RES_hhdet_in_fec!C18/0.086*1000000/RES_hhdet_in_new!C16)</f>
        <v>604.78813506529673</v>
      </c>
      <c r="D18" s="156">
        <f>IF(RES_hhdet_in_fec!D18=0,0,RES_hhdet_in_fec!D18/0.086*1000000/RES_hhdet_in_new!D16)</f>
        <v>484.79779143945296</v>
      </c>
      <c r="E18" s="156">
        <f>IF(RES_hhdet_in_fec!E18=0,0,RES_hhdet_in_fec!E18/0.086*1000000/RES_hhdet_in_new!E16)</f>
        <v>457.88348791715123</v>
      </c>
      <c r="F18" s="156">
        <f>IF(RES_hhdet_in_fec!F18=0,0,RES_hhdet_in_fec!F18/0.086*1000000/RES_hhdet_in_new!F16)</f>
        <v>612.96048826572792</v>
      </c>
      <c r="G18" s="156">
        <f>IF(RES_hhdet_in_fec!G18=0,0,RES_hhdet_in_fec!G18/0.086*1000000/RES_hhdet_in_new!G16)</f>
        <v>496.90103603115779</v>
      </c>
      <c r="H18" s="156">
        <f>IF(RES_hhdet_in_fec!H18=0,0,RES_hhdet_in_fec!H18/0.086*1000000/RES_hhdet_in_new!H16)</f>
        <v>481.35201398196347</v>
      </c>
      <c r="I18" s="156">
        <f>IF(RES_hhdet_in_fec!I18=0,0,RES_hhdet_in_fec!I18/0.086*1000000/RES_hhdet_in_new!I16)</f>
        <v>518.24194184091004</v>
      </c>
      <c r="J18" s="156">
        <f>IF(RES_hhdet_in_fec!J18=0,0,RES_hhdet_in_fec!J18/0.086*1000000/RES_hhdet_in_new!J16)</f>
        <v>535.74853793602597</v>
      </c>
      <c r="K18" s="156">
        <f>IF(RES_hhdet_in_fec!K18=0,0,RES_hhdet_in_fec!K18/0.086*1000000/RES_hhdet_in_new!K16)</f>
        <v>516.0298059455979</v>
      </c>
      <c r="L18" s="156">
        <f>IF(RES_hhdet_in_fec!L18=0,0,RES_hhdet_in_fec!L18/0.086*1000000/RES_hhdet_in_new!L16)</f>
        <v>463.82829558552294</v>
      </c>
      <c r="M18" s="156">
        <f>IF(RES_hhdet_in_fec!M18=0,0,RES_hhdet_in_fec!M18/0.086*1000000/RES_hhdet_in_new!M16)</f>
        <v>502.85934096365412</v>
      </c>
      <c r="N18" s="156">
        <f>IF(RES_hhdet_in_fec!N18=0,0,RES_hhdet_in_fec!N18/0.086*1000000/RES_hhdet_in_new!N16)</f>
        <v>467.12837398302673</v>
      </c>
      <c r="O18" s="156">
        <f>IF(RES_hhdet_in_fec!O18=0,0,RES_hhdet_in_fec!O18/0.086*1000000/RES_hhdet_in_new!O16)</f>
        <v>526.05957791740298</v>
      </c>
      <c r="P18" s="156">
        <f>IF(RES_hhdet_in_fec!P18=0,0,RES_hhdet_in_fec!P18/0.086*1000000/RES_hhdet_in_new!P16)</f>
        <v>474.40495446582378</v>
      </c>
      <c r="Q18" s="156">
        <f>IF(RES_hhdet_in_fec!Q18=0,0,RES_hhdet_in_fec!Q18/0.086*1000000/RES_hhdet_in_new!Q16)</f>
        <v>465.14633537959531</v>
      </c>
    </row>
    <row r="19" spans="1:17" ht="12" customHeight="1" x14ac:dyDescent="0.3">
      <c r="A19" s="158" t="s">
        <v>62</v>
      </c>
      <c r="B19" s="157"/>
      <c r="C19" s="157">
        <f>IF(SUM(RES_hhdet_in_fec!C20:C22)=0,0,SUM(RES_hhdet_in_fec!C20:C22)/0.086*1000000/SUM(RES_hhdet_in_new!C20:C22))</f>
        <v>964.53916280802264</v>
      </c>
      <c r="D19" s="157">
        <f>IF(SUM(RES_hhdet_in_fec!D20:D22)=0,0,SUM(RES_hhdet_in_fec!D20:D22)/0.086*1000000/SUM(RES_hhdet_in_new!D20:D22))</f>
        <v>954.31420548060601</v>
      </c>
      <c r="E19" s="157">
        <f>IF(SUM(RES_hhdet_in_fec!E20:E22)=0,0,SUM(RES_hhdet_in_fec!E20:E22)/0.086*1000000/SUM(RES_hhdet_in_new!E20:E22))</f>
        <v>1238.7907511635565</v>
      </c>
      <c r="F19" s="157">
        <f>IF(SUM(RES_hhdet_in_fec!F20:F22)=0,0,SUM(RES_hhdet_in_fec!F20:F22)/0.086*1000000/SUM(RES_hhdet_in_new!F20:F22))</f>
        <v>1238.4237730141845</v>
      </c>
      <c r="G19" s="157">
        <f>IF(SUM(RES_hhdet_in_fec!G20:G22)=0,0,SUM(RES_hhdet_in_fec!G20:G22)/0.086*1000000/SUM(RES_hhdet_in_new!G20:G22))</f>
        <v>1220.1951721319012</v>
      </c>
      <c r="H19" s="157">
        <f>IF(SUM(RES_hhdet_in_fec!H20:H22)=0,0,SUM(RES_hhdet_in_fec!H20:H22)/0.086*1000000/SUM(RES_hhdet_in_new!H20:H22))</f>
        <v>1176.4256990655281</v>
      </c>
      <c r="I19" s="157">
        <f>IF(SUM(RES_hhdet_in_fec!I20:I22)=0,0,SUM(RES_hhdet_in_fec!I20:I22)/0.086*1000000/SUM(RES_hhdet_in_new!I20:I22))</f>
        <v>979.10815450917471</v>
      </c>
      <c r="J19" s="157">
        <f>IF(SUM(RES_hhdet_in_fec!J20:J22)=0,0,SUM(RES_hhdet_in_fec!J20:J22)/0.086*1000000/SUM(RES_hhdet_in_new!J20:J22))</f>
        <v>1154.6290289334838</v>
      </c>
      <c r="K19" s="157">
        <f>IF(SUM(RES_hhdet_in_fec!K20:K22)=0,0,SUM(RES_hhdet_in_fec!K20:K22)/0.086*1000000/SUM(RES_hhdet_in_new!K20:K22))</f>
        <v>1104.4897655338721</v>
      </c>
      <c r="L19" s="157">
        <f>IF(SUM(RES_hhdet_in_fec!L20:L22)=0,0,SUM(RES_hhdet_in_fec!L20:L22)/0.086*1000000/SUM(RES_hhdet_in_new!L20:L22))</f>
        <v>1155.3155588315799</v>
      </c>
      <c r="M19" s="157">
        <f>IF(SUM(RES_hhdet_in_fec!M20:M22)=0,0,SUM(RES_hhdet_in_fec!M20:M22)/0.086*1000000/SUM(RES_hhdet_in_new!M20:M22))</f>
        <v>1118.2899364033333</v>
      </c>
      <c r="N19" s="157">
        <f>IF(SUM(RES_hhdet_in_fec!N20:N22)=0,0,SUM(RES_hhdet_in_fec!N20:N22)/0.086*1000000/SUM(RES_hhdet_in_new!N20:N22))</f>
        <v>1455.7166301098487</v>
      </c>
      <c r="O19" s="157">
        <f>IF(SUM(RES_hhdet_in_fec!O20:O22)=0,0,SUM(RES_hhdet_in_fec!O20:O22)/0.086*1000000/SUM(RES_hhdet_in_new!O20:O22))</f>
        <v>1544.8306942255272</v>
      </c>
      <c r="P19" s="157">
        <f>IF(SUM(RES_hhdet_in_fec!P20:P22)=0,0,SUM(RES_hhdet_in_fec!P20:P22)/0.086*1000000/SUM(RES_hhdet_in_new!P20:P22))</f>
        <v>1496.5571209621792</v>
      </c>
      <c r="Q19" s="157">
        <f>IF(SUM(RES_hhdet_in_fec!Q20:Q22)=0,0,SUM(RES_hhdet_in_fec!Q20:Q22)/0.086*1000000/SUM(RES_hhdet_in_new!Q20:Q22))</f>
        <v>1758.5967421061014</v>
      </c>
    </row>
    <row r="20" spans="1:17" ht="12" customHeight="1" x14ac:dyDescent="0.3">
      <c r="A20" s="23" t="s">
        <v>58</v>
      </c>
      <c r="B20" s="156"/>
      <c r="C20" s="156">
        <f>IF(RES_hhdet_in_fec!C20=0,0,RES_hhdet_in_fec!C20/0.086*1000000/RES_hhdet_in_new!C20)</f>
        <v>1467.3684211942098</v>
      </c>
      <c r="D20" s="156">
        <f>IF(RES_hhdet_in_fec!D20=0,0,RES_hhdet_in_fec!D20/0.086*1000000/RES_hhdet_in_new!D20)</f>
        <v>1657.1917485868726</v>
      </c>
      <c r="E20" s="156">
        <f>IF(RES_hhdet_in_fec!E20=0,0,RES_hhdet_in_fec!E20/0.086*1000000/RES_hhdet_in_new!E20)</f>
        <v>1922.3090962489277</v>
      </c>
      <c r="F20" s="156">
        <f>IF(RES_hhdet_in_fec!F20=0,0,RES_hhdet_in_fec!F20/0.086*1000000/RES_hhdet_in_new!F20)</f>
        <v>1939.0341792102702</v>
      </c>
      <c r="G20" s="156">
        <f>IF(RES_hhdet_in_fec!G20=0,0,RES_hhdet_in_fec!G20/0.086*1000000/RES_hhdet_in_new!G20)</f>
        <v>1947.782200241551</v>
      </c>
      <c r="H20" s="156">
        <f>IF(RES_hhdet_in_fec!H20=0,0,RES_hhdet_in_fec!H20/0.086*1000000/RES_hhdet_in_new!H20)</f>
        <v>1978.6227787374194</v>
      </c>
      <c r="I20" s="156">
        <f>IF(RES_hhdet_in_fec!I20=0,0,RES_hhdet_in_fec!I20/0.086*1000000/RES_hhdet_in_new!I20)</f>
        <v>1922.7539465749815</v>
      </c>
      <c r="J20" s="156">
        <f>IF(RES_hhdet_in_fec!J20=0,0,RES_hhdet_in_fec!J20/0.086*1000000/RES_hhdet_in_new!J20)</f>
        <v>1963.5803324604103</v>
      </c>
      <c r="K20" s="156">
        <f>IF(RES_hhdet_in_fec!K20=0,0,RES_hhdet_in_fec!K20/0.086*1000000/RES_hhdet_in_new!K20)</f>
        <v>1982.3611011471924</v>
      </c>
      <c r="L20" s="156">
        <f>IF(RES_hhdet_in_fec!L20=0,0,RES_hhdet_in_fec!L20/0.086*1000000/RES_hhdet_in_new!L20)</f>
        <v>2026.2462128036407</v>
      </c>
      <c r="M20" s="156">
        <f>IF(RES_hhdet_in_fec!M20=0,0,RES_hhdet_in_fec!M20/0.086*1000000/RES_hhdet_in_new!M20)</f>
        <v>2042.1934707233236</v>
      </c>
      <c r="N20" s="156">
        <f>IF(RES_hhdet_in_fec!N20=0,0,RES_hhdet_in_fec!N20/0.086*1000000/RES_hhdet_in_new!N20)</f>
        <v>2052.9930991961542</v>
      </c>
      <c r="O20" s="156">
        <f>IF(RES_hhdet_in_fec!O20=0,0,RES_hhdet_in_fec!O20/0.086*1000000/RES_hhdet_in_new!O20)</f>
        <v>2047.561880776947</v>
      </c>
      <c r="P20" s="156">
        <f>IF(RES_hhdet_in_fec!P20=0,0,RES_hhdet_in_fec!P20/0.086*1000000/RES_hhdet_in_new!P20)</f>
        <v>2042.3866620232345</v>
      </c>
      <c r="Q20" s="156">
        <f>IF(RES_hhdet_in_fec!Q20=0,0,RES_hhdet_in_fec!Q20/0.086*1000000/RES_hhdet_in_new!Q20)</f>
        <v>2053.4127822413607</v>
      </c>
    </row>
    <row r="21" spans="1:17" ht="12" customHeight="1" x14ac:dyDescent="0.3">
      <c r="A21" s="23" t="s">
        <v>57</v>
      </c>
      <c r="B21" s="156"/>
      <c r="C21" s="156">
        <f>IF(RES_hhdet_in_fec!C21=0,0,RES_hhdet_in_fec!C21/0.086*1000000/RES_hhdet_in_new!C21)</f>
        <v>1716.1515485478271</v>
      </c>
      <c r="D21" s="156">
        <f>IF(RES_hhdet_in_fec!D21=0,0,RES_hhdet_in_fec!D21/0.086*1000000/RES_hhdet_in_new!D21)</f>
        <v>1748.7408723026263</v>
      </c>
      <c r="E21" s="156">
        <f>IF(RES_hhdet_in_fec!E21=0,0,RES_hhdet_in_fec!E21/0.086*1000000/RES_hhdet_in_new!E21)</f>
        <v>1788.0586891260928</v>
      </c>
      <c r="F21" s="156">
        <f>IF(RES_hhdet_in_fec!F21=0,0,RES_hhdet_in_fec!F21/0.086*1000000/RES_hhdet_in_new!F21)</f>
        <v>1366.9027185519308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1339.4808238020685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2092.1315217901092</v>
      </c>
      <c r="L21" s="156">
        <f>IF(RES_hhdet_in_fec!L21=0,0,RES_hhdet_in_fec!L21/0.086*1000000/RES_hhdet_in_new!L21)</f>
        <v>1517.9763739199773</v>
      </c>
      <c r="M21" s="156">
        <f>IF(RES_hhdet_in_fec!M21=0,0,RES_hhdet_in_fec!M21/0.086*1000000/RES_hhdet_in_new!M21)</f>
        <v>1937.9768498086391</v>
      </c>
      <c r="N21" s="156">
        <f>IF(RES_hhdet_in_fec!N21=0,0,RES_hhdet_in_fec!N21/0.086*1000000/RES_hhdet_in_new!N21)</f>
        <v>1731.934946906453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1204.0858856452642</v>
      </c>
      <c r="Q21" s="156">
        <f>IF(RES_hhdet_in_fec!Q21=0,0,RES_hhdet_in_fec!Q21/0.086*1000000/RES_hhdet_in_new!Q21)</f>
        <v>0</v>
      </c>
    </row>
    <row r="22" spans="1:17" ht="12" customHeight="1" x14ac:dyDescent="0.3">
      <c r="A22" s="29" t="s">
        <v>140</v>
      </c>
      <c r="B22" s="57"/>
      <c r="C22" s="57">
        <f>IF(RES_hhdet_in_fec!C22=0,0,RES_hhdet_in_fec!C22/0.086*1000000/RES_hhdet_in_new!C22)</f>
        <v>737.50493333607733</v>
      </c>
      <c r="D22" s="57">
        <f>IF(RES_hhdet_in_fec!D22=0,0,RES_hhdet_in_fec!D22/0.086*1000000/RES_hhdet_in_new!D22)</f>
        <v>742.33876816287034</v>
      </c>
      <c r="E22" s="57">
        <f>IF(RES_hhdet_in_fec!E22=0,0,RES_hhdet_in_fec!E22/0.086*1000000/RES_hhdet_in_new!E22)</f>
        <v>946.60750483084507</v>
      </c>
      <c r="F22" s="57">
        <f>IF(RES_hhdet_in_fec!F22=0,0,RES_hhdet_in_fec!F22/0.086*1000000/RES_hhdet_in_new!F22)</f>
        <v>978.68390082176938</v>
      </c>
      <c r="G22" s="57">
        <f>IF(RES_hhdet_in_fec!G22=0,0,RES_hhdet_in_fec!G22/0.086*1000000/RES_hhdet_in_new!G22)</f>
        <v>964.86695271632982</v>
      </c>
      <c r="H22" s="57">
        <f>IF(RES_hhdet_in_fec!H22=0,0,RES_hhdet_in_fec!H22/0.086*1000000/RES_hhdet_in_new!H22)</f>
        <v>938.06084949315266</v>
      </c>
      <c r="I22" s="57">
        <f>IF(RES_hhdet_in_fec!I22=0,0,RES_hhdet_in_fec!I22/0.086*1000000/RES_hhdet_in_new!I22)</f>
        <v>821.03033445968651</v>
      </c>
      <c r="J22" s="57">
        <f>IF(RES_hhdet_in_fec!J22=0,0,RES_hhdet_in_fec!J22/0.086*1000000/RES_hhdet_in_new!J22)</f>
        <v>889.75292598583462</v>
      </c>
      <c r="K22" s="57">
        <f>IF(RES_hhdet_in_fec!K22=0,0,RES_hhdet_in_fec!K22/0.086*1000000/RES_hhdet_in_new!K22)</f>
        <v>869.93485136023639</v>
      </c>
      <c r="L22" s="57">
        <f>IF(RES_hhdet_in_fec!L22=0,0,RES_hhdet_in_fec!L22/0.086*1000000/RES_hhdet_in_new!L22)</f>
        <v>878.17523697670129</v>
      </c>
      <c r="M22" s="57">
        <f>IF(RES_hhdet_in_fec!M22=0,0,RES_hhdet_in_fec!M22/0.086*1000000/RES_hhdet_in_new!M22)</f>
        <v>788.98533358633279</v>
      </c>
      <c r="N22" s="57">
        <f>IF(RES_hhdet_in_fec!N22=0,0,RES_hhdet_in_fec!N22/0.086*1000000/RES_hhdet_in_new!N22)</f>
        <v>987.43663055573529</v>
      </c>
      <c r="O22" s="57">
        <f>IF(RES_hhdet_in_fec!O22=0,0,RES_hhdet_in_fec!O22/0.086*1000000/RES_hhdet_in_new!O22)</f>
        <v>955.08592454360246</v>
      </c>
      <c r="P22" s="57">
        <f>IF(RES_hhdet_in_fec!P22=0,0,RES_hhdet_in_fec!P22/0.086*1000000/RES_hhdet_in_new!P22)</f>
        <v>718.54947318326197</v>
      </c>
      <c r="Q22" s="57">
        <f>IF(RES_hhdet_in_fec!Q22=0,0,RES_hhdet_in_fec!Q22/0.086*1000000/RES_hhdet_in_new!Q22)</f>
        <v>717.41078496175669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68">
        <f t="shared" ref="C24" si="17">SUM(C25,C28,C30,C39)</f>
        <v>13476.477124284263</v>
      </c>
      <c r="D24" s="168">
        <f t="shared" ref="D24" si="18">SUM(D25,D28,D30,D39)</f>
        <v>12883.266728330618</v>
      </c>
      <c r="E24" s="168">
        <f t="shared" ref="E24" si="19">SUM(E25,E28,E30,E39)</f>
        <v>15837.492696329129</v>
      </c>
      <c r="F24" s="168">
        <f t="shared" ref="F24" si="20">SUM(F25,F28,F30,F39)</f>
        <v>15281.800522638621</v>
      </c>
      <c r="G24" s="168">
        <f t="shared" ref="G24" si="21">SUM(G25,G28,G30,G39)</f>
        <v>12940.596215928868</v>
      </c>
      <c r="H24" s="168">
        <f t="shared" ref="H24" si="22">SUM(H25,H28,H30,H39)</f>
        <v>13627.259857932931</v>
      </c>
      <c r="I24" s="168">
        <f t="shared" ref="I24" si="23">SUM(I25,I28,I30,I39)</f>
        <v>12737.279544342491</v>
      </c>
      <c r="J24" s="168">
        <f t="shared" ref="J24" si="24">SUM(J25,J28,J30,J39)</f>
        <v>11794.117340293502</v>
      </c>
      <c r="K24" s="168">
        <f t="shared" ref="K24" si="25">SUM(K25,K28,K30,K39)</f>
        <v>11646.453706441105</v>
      </c>
      <c r="L24" s="168">
        <f t="shared" ref="L24" si="26">SUM(L25,L28,L30,L39)</f>
        <v>10366.698032673319</v>
      </c>
      <c r="M24" s="168">
        <f t="shared" ref="M24" si="27">SUM(M25,M28,M30,M39)</f>
        <v>10285.762108020068</v>
      </c>
      <c r="N24" s="168">
        <f t="shared" ref="N24" si="28">SUM(N25,N28,N30,N39)</f>
        <v>8316.9238493788889</v>
      </c>
      <c r="O24" s="168">
        <f t="shared" ref="O24" si="29">SUM(O25,O28,O30,O39)</f>
        <v>11025.479045661685</v>
      </c>
      <c r="P24" s="168">
        <f t="shared" ref="P24" si="30">SUM(P25,P28,P30,P39)</f>
        <v>9171.2730637545228</v>
      </c>
      <c r="Q24" s="168">
        <f t="shared" ref="Q24" si="31">SUM(Q25,Q28,Q30,Q39)</f>
        <v>9204.7472746705207</v>
      </c>
    </row>
    <row r="25" spans="1:17" ht="12.9" customHeight="1" x14ac:dyDescent="0.3">
      <c r="A25" s="158" t="s">
        <v>65</v>
      </c>
      <c r="B25" s="157"/>
      <c r="C25" s="157">
        <f t="shared" ref="C25:Q25" si="32">SUM(C26:C27)</f>
        <v>8315.1816229500273</v>
      </c>
      <c r="D25" s="157">
        <f t="shared" si="32"/>
        <v>7795.2063214253485</v>
      </c>
      <c r="E25" s="157">
        <f t="shared" si="32"/>
        <v>10315.343611917044</v>
      </c>
      <c r="F25" s="157">
        <f t="shared" si="32"/>
        <v>10157.353407712499</v>
      </c>
      <c r="G25" s="157">
        <f t="shared" si="32"/>
        <v>7985.9206173067259</v>
      </c>
      <c r="H25" s="157">
        <f t="shared" si="32"/>
        <v>8835.7964756182355</v>
      </c>
      <c r="I25" s="157">
        <f t="shared" si="32"/>
        <v>7984.9491493559572</v>
      </c>
      <c r="J25" s="157">
        <f t="shared" si="32"/>
        <v>7088.4104629707172</v>
      </c>
      <c r="K25" s="157">
        <f t="shared" si="32"/>
        <v>7233.3084647118376</v>
      </c>
      <c r="L25" s="157">
        <f t="shared" si="32"/>
        <v>5552.8430703157519</v>
      </c>
      <c r="M25" s="157">
        <f t="shared" si="32"/>
        <v>5768.4602936652818</v>
      </c>
      <c r="N25" s="157">
        <f t="shared" si="32"/>
        <v>4493.8286734031708</v>
      </c>
      <c r="O25" s="157">
        <f t="shared" si="32"/>
        <v>6766.2168894833312</v>
      </c>
      <c r="P25" s="157">
        <f t="shared" si="32"/>
        <v>5352.0388195789592</v>
      </c>
      <c r="Q25" s="157">
        <f t="shared" si="32"/>
        <v>5404.9339161097669</v>
      </c>
    </row>
    <row r="26" spans="1:17" ht="12" customHeight="1" x14ac:dyDescent="0.3">
      <c r="A26" s="23" t="s">
        <v>84</v>
      </c>
      <c r="B26" s="156"/>
      <c r="C26" s="156">
        <f>IF(RES_hhdet_in_fec!C26=0,0,RES_hhdet_in_fec!C26/0.086*1000000/RES_hhdet_in_new!C26)</f>
        <v>8177.3348227594579</v>
      </c>
      <c r="D26" s="156">
        <f>IF(RES_hhdet_in_fec!D26=0,0,RES_hhdet_in_fec!D26/0.086*1000000/RES_hhdet_in_new!D26)</f>
        <v>7664.5732177777145</v>
      </c>
      <c r="E26" s="156">
        <f>IF(RES_hhdet_in_fec!E26=0,0,RES_hhdet_in_fec!E26/0.086*1000000/RES_hhdet_in_new!E26)</f>
        <v>10119.031813581976</v>
      </c>
      <c r="F26" s="156">
        <f>IF(RES_hhdet_in_fec!F26=0,0,RES_hhdet_in_fec!F26/0.086*1000000/RES_hhdet_in_new!F26)</f>
        <v>9957.2430097791384</v>
      </c>
      <c r="G26" s="156">
        <f>IF(RES_hhdet_in_fec!G26=0,0,RES_hhdet_in_fec!G26/0.086*1000000/RES_hhdet_in_new!G26)</f>
        <v>7853.0080914877481</v>
      </c>
      <c r="H26" s="156">
        <f>IF(RES_hhdet_in_fec!H26=0,0,RES_hhdet_in_fec!H26/0.086*1000000/RES_hhdet_in_new!H26)</f>
        <v>8661.5279850784373</v>
      </c>
      <c r="I26" s="156">
        <f>IF(RES_hhdet_in_fec!I26=0,0,RES_hhdet_in_fec!I26/0.086*1000000/RES_hhdet_in_new!I26)</f>
        <v>7847.4173940455912</v>
      </c>
      <c r="J26" s="156">
        <f>IF(RES_hhdet_in_fec!J26=0,0,RES_hhdet_in_fec!J26/0.086*1000000/RES_hhdet_in_new!J26)</f>
        <v>6971.495169110638</v>
      </c>
      <c r="K26" s="156">
        <f>IF(RES_hhdet_in_fec!K26=0,0,RES_hhdet_in_fec!K26/0.086*1000000/RES_hhdet_in_new!K26)</f>
        <v>7154.4892354856793</v>
      </c>
      <c r="L26" s="156">
        <f>IF(RES_hhdet_in_fec!L26=0,0,RES_hhdet_in_fec!L26/0.086*1000000/RES_hhdet_in_new!L26)</f>
        <v>5423.5280789468643</v>
      </c>
      <c r="M26" s="156">
        <f>IF(RES_hhdet_in_fec!M26=0,0,RES_hhdet_in_fec!M26/0.086*1000000/RES_hhdet_in_new!M26)</f>
        <v>5649.1492422950359</v>
      </c>
      <c r="N26" s="156">
        <f>IF(RES_hhdet_in_fec!N26=0,0,RES_hhdet_in_fec!N26/0.086*1000000/RES_hhdet_in_new!N26)</f>
        <v>4376.0748563865163</v>
      </c>
      <c r="O26" s="156">
        <f>IF(RES_hhdet_in_fec!O26=0,0,RES_hhdet_in_fec!O26/0.086*1000000/RES_hhdet_in_new!O26)</f>
        <v>6672.0080862457398</v>
      </c>
      <c r="P26" s="156">
        <f>IF(RES_hhdet_in_fec!P26=0,0,RES_hhdet_in_fec!P26/0.086*1000000/RES_hhdet_in_new!P26)</f>
        <v>5254.1675629979663</v>
      </c>
      <c r="Q26" s="156">
        <f>IF(RES_hhdet_in_fec!Q26=0,0,RES_hhdet_in_fec!Q26/0.086*1000000/RES_hhdet_in_new!Q26)</f>
        <v>5293.4539941637759</v>
      </c>
    </row>
    <row r="27" spans="1:17" ht="12" customHeight="1" x14ac:dyDescent="0.3">
      <c r="A27" s="23" t="s">
        <v>60</v>
      </c>
      <c r="B27" s="156"/>
      <c r="C27" s="156">
        <f>IF(RES_hhdet_in_fec!C27=0,0,RES_hhdet_in_fec!C27/0.086*1000000/RES_hhdet_in_new!C26)</f>
        <v>137.84680019056918</v>
      </c>
      <c r="D27" s="156">
        <f>IF(RES_hhdet_in_fec!D27=0,0,RES_hhdet_in_fec!D27/0.086*1000000/RES_hhdet_in_new!D26)</f>
        <v>130.63310364763362</v>
      </c>
      <c r="E27" s="156">
        <f>IF(RES_hhdet_in_fec!E27=0,0,RES_hhdet_in_fec!E27/0.086*1000000/RES_hhdet_in_new!E26)</f>
        <v>196.31179833506741</v>
      </c>
      <c r="F27" s="156">
        <f>IF(RES_hhdet_in_fec!F27=0,0,RES_hhdet_in_fec!F27/0.086*1000000/RES_hhdet_in_new!F26)</f>
        <v>200.11039793336033</v>
      </c>
      <c r="G27" s="156">
        <f>IF(RES_hhdet_in_fec!G27=0,0,RES_hhdet_in_fec!G27/0.086*1000000/RES_hhdet_in_new!G26)</f>
        <v>132.91252581897749</v>
      </c>
      <c r="H27" s="156">
        <f>IF(RES_hhdet_in_fec!H27=0,0,RES_hhdet_in_fec!H27/0.086*1000000/RES_hhdet_in_new!H26)</f>
        <v>174.26849053979771</v>
      </c>
      <c r="I27" s="156">
        <f>IF(RES_hhdet_in_fec!I27=0,0,RES_hhdet_in_fec!I27/0.086*1000000/RES_hhdet_in_new!I26)</f>
        <v>137.53175531036581</v>
      </c>
      <c r="J27" s="156">
        <f>IF(RES_hhdet_in_fec!J27=0,0,RES_hhdet_in_fec!J27/0.086*1000000/RES_hhdet_in_new!J26)</f>
        <v>116.91529386007899</v>
      </c>
      <c r="K27" s="156">
        <f>IF(RES_hhdet_in_fec!K27=0,0,RES_hhdet_in_fec!K27/0.086*1000000/RES_hhdet_in_new!K26)</f>
        <v>78.819229226158257</v>
      </c>
      <c r="L27" s="156">
        <f>IF(RES_hhdet_in_fec!L27=0,0,RES_hhdet_in_fec!L27/0.086*1000000/RES_hhdet_in_new!L26)</f>
        <v>129.31499136888797</v>
      </c>
      <c r="M27" s="156">
        <f>IF(RES_hhdet_in_fec!M27=0,0,RES_hhdet_in_fec!M27/0.086*1000000/RES_hhdet_in_new!M26)</f>
        <v>119.31105137024558</v>
      </c>
      <c r="N27" s="156">
        <f>IF(RES_hhdet_in_fec!N27=0,0,RES_hhdet_in_fec!N27/0.086*1000000/RES_hhdet_in_new!N26)</f>
        <v>117.75381701665468</v>
      </c>
      <c r="O27" s="156">
        <f>IF(RES_hhdet_in_fec!O27=0,0,RES_hhdet_in_fec!O27/0.086*1000000/RES_hhdet_in_new!O26)</f>
        <v>94.208803237591667</v>
      </c>
      <c r="P27" s="156">
        <f>IF(RES_hhdet_in_fec!P27=0,0,RES_hhdet_in_fec!P27/0.086*1000000/RES_hhdet_in_new!P26)</f>
        <v>97.871256580992949</v>
      </c>
      <c r="Q27" s="156">
        <f>IF(RES_hhdet_in_fec!Q27=0,0,RES_hhdet_in_fec!Q27/0.086*1000000/RES_hhdet_in_new!Q26)</f>
        <v>111.47992194599125</v>
      </c>
    </row>
    <row r="28" spans="1:17" ht="12.9" customHeight="1" x14ac:dyDescent="0.3">
      <c r="A28" s="158" t="s">
        <v>112</v>
      </c>
      <c r="B28" s="157"/>
      <c r="C28" s="157">
        <f t="shared" ref="C28:Q28" si="33">C29</f>
        <v>1428.8125845527586</v>
      </c>
      <c r="D28" s="157">
        <f t="shared" si="33"/>
        <v>1388.9553857652734</v>
      </c>
      <c r="E28" s="157">
        <f t="shared" si="33"/>
        <v>1345.4653027562531</v>
      </c>
      <c r="F28" s="157">
        <f t="shared" si="33"/>
        <v>1251.033382282352</v>
      </c>
      <c r="G28" s="157">
        <f t="shared" si="33"/>
        <v>1186.7795015545064</v>
      </c>
      <c r="H28" s="157">
        <f t="shared" si="33"/>
        <v>1098.841063880262</v>
      </c>
      <c r="I28" s="157">
        <f t="shared" si="33"/>
        <v>1049.6725382144664</v>
      </c>
      <c r="J28" s="157">
        <f t="shared" si="33"/>
        <v>1104.8337552906671</v>
      </c>
      <c r="K28" s="157">
        <f t="shared" si="33"/>
        <v>1191.5990215054981</v>
      </c>
      <c r="L28" s="157">
        <f t="shared" si="33"/>
        <v>1062.5666097530623</v>
      </c>
      <c r="M28" s="157">
        <f t="shared" si="33"/>
        <v>1110.5651055444027</v>
      </c>
      <c r="N28" s="157">
        <f t="shared" si="33"/>
        <v>1069.3545893302896</v>
      </c>
      <c r="O28" s="157">
        <f t="shared" si="33"/>
        <v>917.36555858196687</v>
      </c>
      <c r="P28" s="157">
        <f t="shared" si="33"/>
        <v>874.60734718415677</v>
      </c>
      <c r="Q28" s="157">
        <f t="shared" si="33"/>
        <v>820.43643065910646</v>
      </c>
    </row>
    <row r="29" spans="1:17" ht="12" customHeight="1" x14ac:dyDescent="0.3">
      <c r="A29" s="23" t="s">
        <v>60</v>
      </c>
      <c r="B29" s="156"/>
      <c r="C29" s="156">
        <f>IF(RES_hhdet_in_fec!C29=0,0,RES_hhdet_in_fec!C29/0.086*1000000/RES_hhdet_in_new!C29)</f>
        <v>1428.8125845527586</v>
      </c>
      <c r="D29" s="156">
        <f>IF(RES_hhdet_in_fec!D29=0,0,RES_hhdet_in_fec!D29/0.086*1000000/RES_hhdet_in_new!D29)</f>
        <v>1388.9553857652734</v>
      </c>
      <c r="E29" s="156">
        <f>IF(RES_hhdet_in_fec!E29=0,0,RES_hhdet_in_fec!E29/0.086*1000000/RES_hhdet_in_new!E29)</f>
        <v>1345.4653027562531</v>
      </c>
      <c r="F29" s="156">
        <f>IF(RES_hhdet_in_fec!F29=0,0,RES_hhdet_in_fec!F29/0.086*1000000/RES_hhdet_in_new!F29)</f>
        <v>1251.033382282352</v>
      </c>
      <c r="G29" s="156">
        <f>IF(RES_hhdet_in_fec!G29=0,0,RES_hhdet_in_fec!G29/0.086*1000000/RES_hhdet_in_new!G29)</f>
        <v>1186.7795015545064</v>
      </c>
      <c r="H29" s="156">
        <f>IF(RES_hhdet_in_fec!H29=0,0,RES_hhdet_in_fec!H29/0.086*1000000/RES_hhdet_in_new!H29)</f>
        <v>1098.841063880262</v>
      </c>
      <c r="I29" s="156">
        <f>IF(RES_hhdet_in_fec!I29=0,0,RES_hhdet_in_fec!I29/0.086*1000000/RES_hhdet_in_new!I29)</f>
        <v>1049.6725382144664</v>
      </c>
      <c r="J29" s="156">
        <f>IF(RES_hhdet_in_fec!J29=0,0,RES_hhdet_in_fec!J29/0.086*1000000/RES_hhdet_in_new!J29)</f>
        <v>1104.8337552906671</v>
      </c>
      <c r="K29" s="156">
        <f>IF(RES_hhdet_in_fec!K29=0,0,RES_hhdet_in_fec!K29/0.086*1000000/RES_hhdet_in_new!K29)</f>
        <v>1191.5990215054981</v>
      </c>
      <c r="L29" s="156">
        <f>IF(RES_hhdet_in_fec!L29=0,0,RES_hhdet_in_fec!L29/0.086*1000000/RES_hhdet_in_new!L29)</f>
        <v>1062.5666097530623</v>
      </c>
      <c r="M29" s="156">
        <f>IF(RES_hhdet_in_fec!M29=0,0,RES_hhdet_in_fec!M29/0.086*1000000/RES_hhdet_in_new!M29)</f>
        <v>1110.5651055444027</v>
      </c>
      <c r="N29" s="156">
        <f>IF(RES_hhdet_in_fec!N29=0,0,RES_hhdet_in_fec!N29/0.086*1000000/RES_hhdet_in_new!N29)</f>
        <v>1069.3545893302896</v>
      </c>
      <c r="O29" s="156">
        <f>IF(RES_hhdet_in_fec!O29=0,0,RES_hhdet_in_fec!O29/0.086*1000000/RES_hhdet_in_new!O29)</f>
        <v>917.36555858196687</v>
      </c>
      <c r="P29" s="156">
        <f>IF(RES_hhdet_in_fec!P29=0,0,RES_hhdet_in_fec!P29/0.086*1000000/RES_hhdet_in_new!P29)</f>
        <v>874.60734718415677</v>
      </c>
      <c r="Q29" s="156">
        <f>IF(RES_hhdet_in_fec!Q29=0,0,RES_hhdet_in_fec!Q29/0.086*1000000/RES_hhdet_in_new!Q29)</f>
        <v>820.43643065910646</v>
      </c>
    </row>
    <row r="30" spans="1:17" ht="12" customHeight="1" x14ac:dyDescent="0.3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2243.677510251493</v>
      </c>
      <c r="D30" s="157">
        <f>IF(SUM(RES_hhdet_in_fec!D31:D32,RES_hhdet_in_fec!D35:D36)=0,0,SUM(RES_hhdet_in_fec!D31:D32,RES_hhdet_in_fec!D35:D36)/0.086*1000000/SUM(RES_hhdet_in_new!D31:D32,RES_hhdet_in_new!D35:D36))</f>
        <v>2246.0336060410332</v>
      </c>
      <c r="E30" s="157">
        <f>IF(SUM(RES_hhdet_in_fec!E31:E32,RES_hhdet_in_fec!E35:E36)=0,0,SUM(RES_hhdet_in_fec!E31:E32,RES_hhdet_in_fec!E35:E36)/0.086*1000000/SUM(RES_hhdet_in_new!E31:E32,RES_hhdet_in_new!E35:E36))</f>
        <v>2439.9816140380558</v>
      </c>
      <c r="F30" s="157">
        <f>IF(SUM(RES_hhdet_in_fec!F31:F32,RES_hhdet_in_fec!F35:F36)=0,0,SUM(RES_hhdet_in_fec!F31:F32,RES_hhdet_in_fec!F35:F36)/0.086*1000000/SUM(RES_hhdet_in_new!F31:F32,RES_hhdet_in_new!F35:F36))</f>
        <v>2345.4275225067836</v>
      </c>
      <c r="G30" s="157">
        <f>IF(SUM(RES_hhdet_in_fec!G31:G32,RES_hhdet_in_fec!G35:G36)=0,0,SUM(RES_hhdet_in_fec!G31:G32,RES_hhdet_in_fec!G35:G36)/0.086*1000000/SUM(RES_hhdet_in_new!G31:G32,RES_hhdet_in_new!G35:G36))</f>
        <v>2172.240214844101</v>
      </c>
      <c r="H30" s="157">
        <f>IF(SUM(RES_hhdet_in_fec!H31:H32,RES_hhdet_in_fec!H35:H36)=0,0,SUM(RES_hhdet_in_fec!H31:H32,RES_hhdet_in_fec!H35:H36)/0.086*1000000/SUM(RES_hhdet_in_new!H31:H32,RES_hhdet_in_new!H35:H36))</f>
        <v>2264.4656520323192</v>
      </c>
      <c r="I30" s="157">
        <f>IF(SUM(RES_hhdet_in_fec!I31:I32,RES_hhdet_in_fec!I35:I36)=0,0,SUM(RES_hhdet_in_fec!I31:I32,RES_hhdet_in_fec!I35:I36)/0.086*1000000/SUM(RES_hhdet_in_new!I31:I32,RES_hhdet_in_new!I35:I36))</f>
        <v>2174.282411016176</v>
      </c>
      <c r="J30" s="157">
        <f>IF(SUM(RES_hhdet_in_fec!J31:J32,RES_hhdet_in_fec!J35:J36)=0,0,SUM(RES_hhdet_in_fec!J31:J32,RES_hhdet_in_fec!J35:J36)/0.086*1000000/SUM(RES_hhdet_in_new!J31:J32,RES_hhdet_in_new!J35:J36))</f>
        <v>2036.4697238271458</v>
      </c>
      <c r="K30" s="157">
        <f>IF(SUM(RES_hhdet_in_fec!K31:K32,RES_hhdet_in_fec!K35:K36)=0,0,SUM(RES_hhdet_in_fec!K31:K32,RES_hhdet_in_fec!K35:K36)/0.086*1000000/SUM(RES_hhdet_in_new!K31:K32,RES_hhdet_in_new!K35:K36))</f>
        <v>1946.4438101180615</v>
      </c>
      <c r="L30" s="157">
        <f>IF(SUM(RES_hhdet_in_fec!L31:L32,RES_hhdet_in_fec!L35:L36)=0,0,SUM(RES_hhdet_in_fec!L31:L32,RES_hhdet_in_fec!L35:L36)/0.086*1000000/SUM(RES_hhdet_in_new!L31:L32,RES_hhdet_in_new!L35:L36))</f>
        <v>1803.16660359138</v>
      </c>
      <c r="M30" s="157">
        <f>IF(SUM(RES_hhdet_in_fec!M31:M32,RES_hhdet_in_fec!M35:M36)=0,0,SUM(RES_hhdet_in_fec!M31:M32,RES_hhdet_in_fec!M35:M36)/0.086*1000000/SUM(RES_hhdet_in_new!M31:M32,RES_hhdet_in_new!M35:M36))</f>
        <v>1961.8588193119269</v>
      </c>
      <c r="N30" s="157">
        <f>IF(SUM(RES_hhdet_in_fec!N31:N32,RES_hhdet_in_fec!N35:N36)=0,0,SUM(RES_hhdet_in_fec!N31:N32,RES_hhdet_in_fec!N35:N36)/0.086*1000000/SUM(RES_hhdet_in_new!N31:N32,RES_hhdet_in_new!N35:N36))</f>
        <v>1859.6854899745917</v>
      </c>
      <c r="O30" s="157">
        <f>IF(SUM(RES_hhdet_in_fec!O31:O32,RES_hhdet_in_fec!O35:O36)=0,0,SUM(RES_hhdet_in_fec!O31:O32,RES_hhdet_in_fec!O35:O36)/0.086*1000000/SUM(RES_hhdet_in_new!O31:O32,RES_hhdet_in_new!O35:O36))</f>
        <v>2176.9989940295327</v>
      </c>
      <c r="P30" s="157">
        <f>IF(SUM(RES_hhdet_in_fec!P31:P32,RES_hhdet_in_fec!P35:P36)=0,0,SUM(RES_hhdet_in_fec!P31:P32,RES_hhdet_in_fec!P35:P36)/0.086*1000000/SUM(RES_hhdet_in_new!P31:P32,RES_hhdet_in_new!P35:P36))</f>
        <v>1960.9501056455347</v>
      </c>
      <c r="Q30" s="157">
        <f>IF(SUM(RES_hhdet_in_fec!Q31:Q32,RES_hhdet_in_fec!Q35:Q36)=0,0,SUM(RES_hhdet_in_fec!Q31:Q32,RES_hhdet_in_fec!Q35:Q36)/0.086*1000000/SUM(RES_hhdet_in_new!Q31:Q32,RES_hhdet_in_new!Q35:Q36))</f>
        <v>1827.0293466386152</v>
      </c>
    </row>
    <row r="31" spans="1:17" ht="12" customHeight="1" x14ac:dyDescent="0.3">
      <c r="A31" s="167" t="s">
        <v>169</v>
      </c>
      <c r="B31" s="132"/>
      <c r="C31" s="132">
        <f>IF(RES_hhdet_in_fec!C31=0,0,RES_hhdet_in_fec!C31/0.086*1000000/RES_hhdet_in_new!C31)</f>
        <v>2341.0348656185306</v>
      </c>
      <c r="D31" s="132">
        <f>IF(RES_hhdet_in_fec!D31=0,0,RES_hhdet_in_fec!D31/0.086*1000000/RES_hhdet_in_new!D31)</f>
        <v>2364.2902566903799</v>
      </c>
      <c r="E31" s="132">
        <f>IF(RES_hhdet_in_fec!E31=0,0,RES_hhdet_in_fec!E31/0.086*1000000/RES_hhdet_in_new!E31)</f>
        <v>2516.1120436368019</v>
      </c>
      <c r="F31" s="132">
        <f>IF(RES_hhdet_in_fec!F31=0,0,RES_hhdet_in_fec!F31/0.086*1000000/RES_hhdet_in_new!F31)</f>
        <v>2458.2734171867655</v>
      </c>
      <c r="G31" s="132">
        <f>IF(RES_hhdet_in_fec!G31=0,0,RES_hhdet_in_fec!G31/0.086*1000000/RES_hhdet_in_new!G31)</f>
        <v>2298.4123917998772</v>
      </c>
      <c r="H31" s="132">
        <f>IF(RES_hhdet_in_fec!H31=0,0,RES_hhdet_in_fec!H31/0.086*1000000/RES_hhdet_in_new!H31)</f>
        <v>2391.5433220755667</v>
      </c>
      <c r="I31" s="132">
        <f>IF(RES_hhdet_in_fec!I31=0,0,RES_hhdet_in_fec!I31/0.086*1000000/RES_hhdet_in_new!I31)</f>
        <v>2314.6196214620468</v>
      </c>
      <c r="J31" s="132">
        <f>IF(RES_hhdet_in_fec!J31=0,0,RES_hhdet_in_fec!J31/0.086*1000000/RES_hhdet_in_new!J31)</f>
        <v>2229.2554751024541</v>
      </c>
      <c r="K31" s="132">
        <f>IF(RES_hhdet_in_fec!K31=0,0,RES_hhdet_in_fec!K31/0.086*1000000/RES_hhdet_in_new!K31)</f>
        <v>2353.2414940370686</v>
      </c>
      <c r="L31" s="132">
        <f>IF(RES_hhdet_in_fec!L31=0,0,RES_hhdet_in_fec!L31/0.086*1000000/RES_hhdet_in_new!L31)</f>
        <v>2053.8288086137363</v>
      </c>
      <c r="M31" s="132">
        <f>IF(RES_hhdet_in_fec!M31=0,0,RES_hhdet_in_fec!M31/0.086*1000000/RES_hhdet_in_new!M31)</f>
        <v>2325.4591055360456</v>
      </c>
      <c r="N31" s="132">
        <f>IF(RES_hhdet_in_fec!N31=0,0,RES_hhdet_in_fec!N31/0.086*1000000/RES_hhdet_in_new!N31)</f>
        <v>2144.5366870237208</v>
      </c>
      <c r="O31" s="132">
        <f>IF(RES_hhdet_in_fec!O31=0,0,RES_hhdet_in_fec!O31/0.086*1000000/RES_hhdet_in_new!O31)</f>
        <v>2366.932181617306</v>
      </c>
      <c r="P31" s="132">
        <f>IF(RES_hhdet_in_fec!P31=0,0,RES_hhdet_in_fec!P31/0.086*1000000/RES_hhdet_in_new!P31)</f>
        <v>2242.187553814168</v>
      </c>
      <c r="Q31" s="132">
        <f>IF(RES_hhdet_in_fec!Q31=0,0,RES_hhdet_in_fec!Q31/0.086*1000000/RES_hhdet_in_new!Q31)</f>
        <v>2048.1872877173873</v>
      </c>
    </row>
    <row r="32" spans="1:17" ht="12" customHeight="1" x14ac:dyDescent="0.3">
      <c r="A32" s="167" t="s">
        <v>168</v>
      </c>
      <c r="B32" s="132"/>
      <c r="C32" s="132">
        <f>IF(RES_hhdet_in_fec!C32=0,0,RES_hhdet_in_fec!C32/0.086*1000000/RES_hhdet_in_new!C32)</f>
        <v>1828.5057790639614</v>
      </c>
      <c r="D32" s="132">
        <f>IF(RES_hhdet_in_fec!D32=0,0,RES_hhdet_in_fec!D32/0.086*1000000/RES_hhdet_in_new!D32)</f>
        <v>1893.541725316413</v>
      </c>
      <c r="E32" s="132">
        <f>IF(RES_hhdet_in_fec!E32=0,0,RES_hhdet_in_fec!E32/0.086*1000000/RES_hhdet_in_new!E32)</f>
        <v>2139.7301969993891</v>
      </c>
      <c r="F32" s="132">
        <f>IF(RES_hhdet_in_fec!F32=0,0,RES_hhdet_in_fec!F32/0.086*1000000/RES_hhdet_in_new!F32)</f>
        <v>1970.4212680892599</v>
      </c>
      <c r="G32" s="132">
        <f>IF(RES_hhdet_in_fec!G32=0,0,RES_hhdet_in_fec!G32/0.086*1000000/RES_hhdet_in_new!G32)</f>
        <v>1902.9372195889844</v>
      </c>
      <c r="H32" s="132">
        <f>IF(RES_hhdet_in_fec!H32=0,0,RES_hhdet_in_fec!H32/0.086*1000000/RES_hhdet_in_new!H32)</f>
        <v>1828.7217250062888</v>
      </c>
      <c r="I32" s="132">
        <f>IF(RES_hhdet_in_fec!I32=0,0,RES_hhdet_in_fec!I32/0.086*1000000/RES_hhdet_in_new!I32)</f>
        <v>1755.4642549017958</v>
      </c>
      <c r="J32" s="132">
        <f>IF(RES_hhdet_in_fec!J32=0,0,RES_hhdet_in_fec!J32/0.086*1000000/RES_hhdet_in_new!J32)</f>
        <v>1706.1630776655106</v>
      </c>
      <c r="K32" s="132">
        <f>IF(RES_hhdet_in_fec!K32=0,0,RES_hhdet_in_fec!K32/0.086*1000000/RES_hhdet_in_new!K32)</f>
        <v>1778.7352854537612</v>
      </c>
      <c r="L32" s="132">
        <f>IF(RES_hhdet_in_fec!L32=0,0,RES_hhdet_in_fec!L32/0.086*1000000/RES_hhdet_in_new!L32)</f>
        <v>1522.958917332779</v>
      </c>
      <c r="M32" s="132">
        <f>IF(RES_hhdet_in_fec!M32=0,0,RES_hhdet_in_fec!M32/0.086*1000000/RES_hhdet_in_new!M32)</f>
        <v>1605.0723369680018</v>
      </c>
      <c r="N32" s="132">
        <f>IF(RES_hhdet_in_fec!N32=0,0,RES_hhdet_in_fec!N32/0.086*1000000/RES_hhdet_in_new!N32)</f>
        <v>1669.8355854248114</v>
      </c>
      <c r="O32" s="132">
        <f>IF(RES_hhdet_in_fec!O32=0,0,RES_hhdet_in_fec!O32/0.086*1000000/RES_hhdet_in_new!O32)</f>
        <v>1741.7193485369762</v>
      </c>
      <c r="P32" s="132">
        <f>IF(RES_hhdet_in_fec!P32=0,0,RES_hhdet_in_fec!P32/0.086*1000000/RES_hhdet_in_new!P32)</f>
        <v>1646.2663197629226</v>
      </c>
      <c r="Q32" s="132">
        <f>IF(RES_hhdet_in_fec!Q32=0,0,RES_hhdet_in_fec!Q32/0.086*1000000/RES_hhdet_in_new!Q32)</f>
        <v>1615.0243189794651</v>
      </c>
    </row>
    <row r="33" spans="1:17" ht="12" customHeight="1" x14ac:dyDescent="0.3">
      <c r="A33" s="166" t="s">
        <v>57</v>
      </c>
      <c r="B33" s="165"/>
      <c r="C33" s="165">
        <f>IF(RES_hhdet_in_fec!C33=0,0,RES_hhdet_in_fec!C33/0.086*1000000/RES_hhdet_in_new!C32)</f>
        <v>835.60040170526065</v>
      </c>
      <c r="D33" s="165">
        <f>IF(RES_hhdet_in_fec!D33=0,0,RES_hhdet_in_fec!D33/0.086*1000000/RES_hhdet_in_new!D32)</f>
        <v>926.96437734882045</v>
      </c>
      <c r="E33" s="165">
        <f>IF(RES_hhdet_in_fec!E33=0,0,RES_hhdet_in_fec!E33/0.086*1000000/RES_hhdet_in_new!E32)</f>
        <v>1033.8818639671545</v>
      </c>
      <c r="F33" s="165">
        <f>IF(RES_hhdet_in_fec!F33=0,0,RES_hhdet_in_fec!F33/0.086*1000000/RES_hhdet_in_new!F32)</f>
        <v>1119.8674756086768</v>
      </c>
      <c r="G33" s="165">
        <f>IF(RES_hhdet_in_fec!G33=0,0,RES_hhdet_in_fec!G33/0.086*1000000/RES_hhdet_in_new!G32)</f>
        <v>1006.8296553308106</v>
      </c>
      <c r="H33" s="165">
        <f>IF(RES_hhdet_in_fec!H33=0,0,RES_hhdet_in_fec!H33/0.086*1000000/RES_hhdet_in_new!H32)</f>
        <v>1062.2091485083786</v>
      </c>
      <c r="I33" s="165">
        <f>IF(RES_hhdet_in_fec!I33=0,0,RES_hhdet_in_fec!I33/0.086*1000000/RES_hhdet_in_new!I32)</f>
        <v>935.6703332053487</v>
      </c>
      <c r="J33" s="165">
        <f>IF(RES_hhdet_in_fec!J33=0,0,RES_hhdet_in_fec!J33/0.086*1000000/RES_hhdet_in_new!J32)</f>
        <v>942.69002842884265</v>
      </c>
      <c r="K33" s="165">
        <f>IF(RES_hhdet_in_fec!K33=0,0,RES_hhdet_in_fec!K33/0.086*1000000/RES_hhdet_in_new!K32)</f>
        <v>942.63873847249045</v>
      </c>
      <c r="L33" s="165">
        <f>IF(RES_hhdet_in_fec!L33=0,0,RES_hhdet_in_fec!L33/0.086*1000000/RES_hhdet_in_new!L32)</f>
        <v>754.83042101842932</v>
      </c>
      <c r="M33" s="165">
        <f>IF(RES_hhdet_in_fec!M33=0,0,RES_hhdet_in_fec!M33/0.086*1000000/RES_hhdet_in_new!M32)</f>
        <v>850.92939266539599</v>
      </c>
      <c r="N33" s="165">
        <f>IF(RES_hhdet_in_fec!N33=0,0,RES_hhdet_in_fec!N33/0.086*1000000/RES_hhdet_in_new!N32)</f>
        <v>736.43887391897033</v>
      </c>
      <c r="O33" s="165">
        <f>IF(RES_hhdet_in_fec!O33=0,0,RES_hhdet_in_fec!O33/0.086*1000000/RES_hhdet_in_new!O32)</f>
        <v>854.32678550232106</v>
      </c>
      <c r="P33" s="165">
        <f>IF(RES_hhdet_in_fec!P33=0,0,RES_hhdet_in_fec!P33/0.086*1000000/RES_hhdet_in_new!P32)</f>
        <v>798.85019813936685</v>
      </c>
      <c r="Q33" s="165">
        <f>IF(RES_hhdet_in_fec!Q33=0,0,RES_hhdet_in_fec!Q33/0.086*1000000/RES_hhdet_in_new!Q32)</f>
        <v>726.1862116250137</v>
      </c>
    </row>
    <row r="34" spans="1:17" ht="12" customHeight="1" x14ac:dyDescent="0.3">
      <c r="A34" s="147" t="s">
        <v>59</v>
      </c>
      <c r="B34" s="164"/>
      <c r="C34" s="164">
        <f>IF(RES_hhdet_in_fec!C34=0,0,RES_hhdet_in_fec!C34/0.086*1000000/RES_hhdet_in_new!C32)</f>
        <v>992.90537735870066</v>
      </c>
      <c r="D34" s="164">
        <f>IF(RES_hhdet_in_fec!D34=0,0,RES_hhdet_in_fec!D34/0.086*1000000/RES_hhdet_in_new!D32)</f>
        <v>966.57734796759246</v>
      </c>
      <c r="E34" s="164">
        <f>IF(RES_hhdet_in_fec!E34=0,0,RES_hhdet_in_fec!E34/0.086*1000000/RES_hhdet_in_new!E32)</f>
        <v>1105.8483330322349</v>
      </c>
      <c r="F34" s="164">
        <f>IF(RES_hhdet_in_fec!F34=0,0,RES_hhdet_in_fec!F34/0.086*1000000/RES_hhdet_in_new!F32)</f>
        <v>850.55379248058318</v>
      </c>
      <c r="G34" s="164">
        <f>IF(RES_hhdet_in_fec!G34=0,0,RES_hhdet_in_fec!G34/0.086*1000000/RES_hhdet_in_new!G32)</f>
        <v>896.10756425817374</v>
      </c>
      <c r="H34" s="164">
        <f>IF(RES_hhdet_in_fec!H34=0,0,RES_hhdet_in_fec!H34/0.086*1000000/RES_hhdet_in_new!H32)</f>
        <v>766.51257649790978</v>
      </c>
      <c r="I34" s="164">
        <f>IF(RES_hhdet_in_fec!I34=0,0,RES_hhdet_in_fec!I34/0.086*1000000/RES_hhdet_in_new!I32)</f>
        <v>819.79392169644746</v>
      </c>
      <c r="J34" s="164">
        <f>IF(RES_hhdet_in_fec!J34=0,0,RES_hhdet_in_fec!J34/0.086*1000000/RES_hhdet_in_new!J32)</f>
        <v>763.47304923666786</v>
      </c>
      <c r="K34" s="164">
        <f>IF(RES_hhdet_in_fec!K34=0,0,RES_hhdet_in_fec!K34/0.086*1000000/RES_hhdet_in_new!K32)</f>
        <v>836.09654698127065</v>
      </c>
      <c r="L34" s="164">
        <f>IF(RES_hhdet_in_fec!L34=0,0,RES_hhdet_in_fec!L34/0.086*1000000/RES_hhdet_in_new!L32)</f>
        <v>768.12849631434938</v>
      </c>
      <c r="M34" s="164">
        <f>IF(RES_hhdet_in_fec!M34=0,0,RES_hhdet_in_fec!M34/0.086*1000000/RES_hhdet_in_new!M32)</f>
        <v>754.14294430260554</v>
      </c>
      <c r="N34" s="164">
        <f>IF(RES_hhdet_in_fec!N34=0,0,RES_hhdet_in_fec!N34/0.086*1000000/RES_hhdet_in_new!N32)</f>
        <v>933.39671150584115</v>
      </c>
      <c r="O34" s="164">
        <f>IF(RES_hhdet_in_fec!O34=0,0,RES_hhdet_in_fec!O34/0.086*1000000/RES_hhdet_in_new!O32)</f>
        <v>887.39256303465515</v>
      </c>
      <c r="P34" s="164">
        <f>IF(RES_hhdet_in_fec!P34=0,0,RES_hhdet_in_fec!P34/0.086*1000000/RES_hhdet_in_new!P32)</f>
        <v>847.41612162355591</v>
      </c>
      <c r="Q34" s="164">
        <f>IF(RES_hhdet_in_fec!Q34=0,0,RES_hhdet_in_fec!Q34/0.086*1000000/RES_hhdet_in_new!Q32)</f>
        <v>888.83810735445149</v>
      </c>
    </row>
    <row r="35" spans="1:17" ht="12" customHeight="1" x14ac:dyDescent="0.3">
      <c r="A35" s="163" t="s">
        <v>142</v>
      </c>
      <c r="B35" s="162"/>
      <c r="C35" s="162">
        <f>IF(RES_hhdet_in_fec!C35=0,0,RES_hhdet_in_fec!C35/0.086*1000000/RES_hhdet_in_new!C35)</f>
        <v>1291.4437577494273</v>
      </c>
      <c r="D35" s="162">
        <f>IF(RES_hhdet_in_fec!D35=0,0,RES_hhdet_in_fec!D35/0.086*1000000/RES_hhdet_in_new!D35)</f>
        <v>1671.9018531947481</v>
      </c>
      <c r="E35" s="162">
        <f>IF(RES_hhdet_in_fec!E35=0,0,RES_hhdet_in_fec!E35/0.086*1000000/RES_hhdet_in_new!E35)</f>
        <v>2408.4861830009072</v>
      </c>
      <c r="F35" s="162">
        <f>IF(RES_hhdet_in_fec!F35=0,0,RES_hhdet_in_fec!F35/0.086*1000000/RES_hhdet_in_new!F35)</f>
        <v>1434.2212580248508</v>
      </c>
      <c r="G35" s="162">
        <f>IF(RES_hhdet_in_fec!G35=0,0,RES_hhdet_in_fec!G35/0.086*1000000/RES_hhdet_in_new!G35)</f>
        <v>1273.2008385682273</v>
      </c>
      <c r="H35" s="162">
        <f>IF(RES_hhdet_in_fec!H35=0,0,RES_hhdet_in_fec!H35/0.086*1000000/RES_hhdet_in_new!H35)</f>
        <v>1757.7560389940209</v>
      </c>
      <c r="I35" s="162">
        <f>IF(RES_hhdet_in_fec!I35=0,0,RES_hhdet_in_fec!I35/0.086*1000000/RES_hhdet_in_new!I35)</f>
        <v>1841.1697686275088</v>
      </c>
      <c r="J35" s="162">
        <f>IF(RES_hhdet_in_fec!J35=0,0,RES_hhdet_in_fec!J35/0.086*1000000/RES_hhdet_in_new!J35)</f>
        <v>1295.9930053487085</v>
      </c>
      <c r="K35" s="162">
        <f>IF(RES_hhdet_in_fec!K35=0,0,RES_hhdet_in_fec!K35/0.086*1000000/RES_hhdet_in_new!K35)</f>
        <v>1659.1209040313604</v>
      </c>
      <c r="L35" s="162">
        <f>IF(RES_hhdet_in_fec!L35=0,0,RES_hhdet_in_fec!L35/0.086*1000000/RES_hhdet_in_new!L35)</f>
        <v>3064.3916886865077</v>
      </c>
      <c r="M35" s="162">
        <f>IF(RES_hhdet_in_fec!M35=0,0,RES_hhdet_in_fec!M35/0.086*1000000/RES_hhdet_in_new!M35)</f>
        <v>2073.1908233872518</v>
      </c>
      <c r="N35" s="162">
        <f>IF(RES_hhdet_in_fec!N35=0,0,RES_hhdet_in_fec!N35/0.086*1000000/RES_hhdet_in_new!N35)</f>
        <v>1517.2065262206299</v>
      </c>
      <c r="O35" s="162">
        <f>IF(RES_hhdet_in_fec!O35=0,0,RES_hhdet_in_fec!O35/0.086*1000000/RES_hhdet_in_new!O35)</f>
        <v>2033.8957720119558</v>
      </c>
      <c r="P35" s="162">
        <f>IF(RES_hhdet_in_fec!P35=0,0,RES_hhdet_in_fec!P35/0.086*1000000/RES_hhdet_in_new!P35)</f>
        <v>2018.8350163359787</v>
      </c>
      <c r="Q35" s="162">
        <f>IF(RES_hhdet_in_fec!Q35=0,0,RES_hhdet_in_fec!Q35/0.086*1000000/RES_hhdet_in_new!Q35)</f>
        <v>2090.4846479611356</v>
      </c>
    </row>
    <row r="36" spans="1:17" ht="12" customHeight="1" x14ac:dyDescent="0.3">
      <c r="A36" s="161" t="s">
        <v>141</v>
      </c>
      <c r="B36" s="160"/>
      <c r="C36" s="160">
        <f>IF(RES_hhdet_in_fec!C36=0,0,RES_hhdet_in_fec!C36/0.086*1000000/RES_hhdet_in_new!C36)</f>
        <v>2270.5239584315673</v>
      </c>
      <c r="D36" s="160">
        <f>IF(RES_hhdet_in_fec!D36=0,0,RES_hhdet_in_fec!D36/0.086*1000000/RES_hhdet_in_new!D36)</f>
        <v>703.44644041585957</v>
      </c>
      <c r="E36" s="160">
        <f>IF(RES_hhdet_in_fec!E36=0,0,RES_hhdet_in_fec!E36/0.086*1000000/RES_hhdet_in_new!E36)</f>
        <v>1215.7807889634489</v>
      </c>
      <c r="F36" s="160">
        <f>IF(RES_hhdet_in_fec!F36=0,0,RES_hhdet_in_fec!F36/0.086*1000000/RES_hhdet_in_new!F36)</f>
        <v>791.76788631898773</v>
      </c>
      <c r="G36" s="160">
        <f>IF(RES_hhdet_in_fec!G36=0,0,RES_hhdet_in_fec!G36/0.086*1000000/RES_hhdet_in_new!G36)</f>
        <v>842.224648824273</v>
      </c>
      <c r="H36" s="160">
        <f>IF(RES_hhdet_in_fec!H36=0,0,RES_hhdet_in_fec!H36/0.086*1000000/RES_hhdet_in_new!H36)</f>
        <v>1383.1588633757895</v>
      </c>
      <c r="I36" s="160">
        <f>IF(RES_hhdet_in_fec!I36=0,0,RES_hhdet_in_fec!I36/0.086*1000000/RES_hhdet_in_new!I36)</f>
        <v>2127.6777724206113</v>
      </c>
      <c r="J36" s="160">
        <f>IF(RES_hhdet_in_fec!J36=0,0,RES_hhdet_in_fec!J36/0.086*1000000/RES_hhdet_in_new!J36)</f>
        <v>762.89101568251942</v>
      </c>
      <c r="K36" s="160">
        <f>IF(RES_hhdet_in_fec!K36=0,0,RES_hhdet_in_fec!K36/0.086*1000000/RES_hhdet_in_new!K36)</f>
        <v>1267.3609121935581</v>
      </c>
      <c r="L36" s="160">
        <f>IF(RES_hhdet_in_fec!L36=0,0,RES_hhdet_in_fec!L36/0.086*1000000/RES_hhdet_in_new!L36)</f>
        <v>2499.6279666925757</v>
      </c>
      <c r="M36" s="160">
        <f>IF(RES_hhdet_in_fec!M36=0,0,RES_hhdet_in_fec!M36/0.086*1000000/RES_hhdet_in_new!M36)</f>
        <v>1414.2654407339423</v>
      </c>
      <c r="N36" s="160">
        <f>IF(RES_hhdet_in_fec!N36=0,0,RES_hhdet_in_fec!N36/0.086*1000000/RES_hhdet_in_new!N36)</f>
        <v>946.60061151574678</v>
      </c>
      <c r="O36" s="160">
        <f>IF(RES_hhdet_in_fec!O36=0,0,RES_hhdet_in_fec!O36/0.086*1000000/RES_hhdet_in_new!O36)</f>
        <v>2037.4232126530489</v>
      </c>
      <c r="P36" s="160">
        <f>IF(RES_hhdet_in_fec!P36=0,0,RES_hhdet_in_fec!P36/0.086*1000000/RES_hhdet_in_new!P36)</f>
        <v>1346.6648683948381</v>
      </c>
      <c r="Q36" s="160">
        <f>IF(RES_hhdet_in_fec!Q36=0,0,RES_hhdet_in_fec!Q36/0.086*1000000/RES_hhdet_in_new!Q36)</f>
        <v>1266.0741077396272</v>
      </c>
    </row>
    <row r="37" spans="1:17" ht="12" customHeight="1" x14ac:dyDescent="0.3">
      <c r="A37" s="148" t="s">
        <v>60</v>
      </c>
      <c r="B37" s="156"/>
      <c r="C37" s="156">
        <f>IF(RES_hhdet_in_fec!C37=0,0,RES_hhdet_in_fec!C37/0.086*1000000/RES_hhdet_in_new!C36)</f>
        <v>1689.0846092830407</v>
      </c>
      <c r="D37" s="156">
        <f>IF(RES_hhdet_in_fec!D37=0,0,RES_hhdet_in_fec!D37/0.086*1000000/RES_hhdet_in_new!D36)</f>
        <v>48.897756140348072</v>
      </c>
      <c r="E37" s="156">
        <f>IF(RES_hhdet_in_fec!E37=0,0,RES_hhdet_in_fec!E37/0.086*1000000/RES_hhdet_in_new!E36)</f>
        <v>123.17593641411194</v>
      </c>
      <c r="F37" s="156">
        <f>IF(RES_hhdet_in_fec!F37=0,0,RES_hhdet_in_fec!F37/0.086*1000000/RES_hhdet_in_new!F36)</f>
        <v>131.10213270829652</v>
      </c>
      <c r="G37" s="156">
        <f>IF(RES_hhdet_in_fec!G37=0,0,RES_hhdet_in_fec!G37/0.086*1000000/RES_hhdet_in_new!G36)</f>
        <v>157.25516244727436</v>
      </c>
      <c r="H37" s="156">
        <f>IF(RES_hhdet_in_fec!H37=0,0,RES_hhdet_in_fec!H37/0.086*1000000/RES_hhdet_in_new!H36)</f>
        <v>807.37266890903027</v>
      </c>
      <c r="I37" s="156">
        <f>IF(RES_hhdet_in_fec!I37=0,0,RES_hhdet_in_fec!I37/0.086*1000000/RES_hhdet_in_new!I36)</f>
        <v>925.34581623610359</v>
      </c>
      <c r="J37" s="156">
        <f>IF(RES_hhdet_in_fec!J37=0,0,RES_hhdet_in_fec!J37/0.086*1000000/RES_hhdet_in_new!J36)</f>
        <v>27.352568369677442</v>
      </c>
      <c r="K37" s="156">
        <f>IF(RES_hhdet_in_fec!K37=0,0,RES_hhdet_in_fec!K37/0.086*1000000/RES_hhdet_in_new!K36)</f>
        <v>574.84226737310644</v>
      </c>
      <c r="L37" s="156">
        <f>IF(RES_hhdet_in_fec!L37=0,0,RES_hhdet_in_fec!L37/0.086*1000000/RES_hhdet_in_new!L36)</f>
        <v>1666.2554279230492</v>
      </c>
      <c r="M37" s="156">
        <f>IF(RES_hhdet_in_fec!M37=0,0,RES_hhdet_in_fec!M37/0.086*1000000/RES_hhdet_in_new!M36)</f>
        <v>704.44784632570099</v>
      </c>
      <c r="N37" s="156">
        <f>IF(RES_hhdet_in_fec!N37=0,0,RES_hhdet_in_fec!N37/0.086*1000000/RES_hhdet_in_new!N36)</f>
        <v>169.34205310813869</v>
      </c>
      <c r="O37" s="156">
        <f>IF(RES_hhdet_in_fec!O37=0,0,RES_hhdet_in_fec!O37/0.086*1000000/RES_hhdet_in_new!O36)</f>
        <v>840.33617969043553</v>
      </c>
      <c r="P37" s="156">
        <f>IF(RES_hhdet_in_fec!P37=0,0,RES_hhdet_in_fec!P37/0.086*1000000/RES_hhdet_in_new!P36)</f>
        <v>672.05038412855617</v>
      </c>
      <c r="Q37" s="156">
        <f>IF(RES_hhdet_in_fec!Q37=0,0,RES_hhdet_in_fec!Q37/0.086*1000000/RES_hhdet_in_new!Q36)</f>
        <v>589.57132373862714</v>
      </c>
    </row>
    <row r="38" spans="1:17" ht="12" customHeight="1" x14ac:dyDescent="0.3">
      <c r="A38" s="148" t="s">
        <v>59</v>
      </c>
      <c r="B38" s="156"/>
      <c r="C38" s="156">
        <f>IF(RES_hhdet_in_fec!C38=0,0,RES_hhdet_in_fec!C38/0.086*1000000/RES_hhdet_in_new!C36)</f>
        <v>581.4393491485265</v>
      </c>
      <c r="D38" s="156">
        <f>IF(RES_hhdet_in_fec!D38=0,0,RES_hhdet_in_fec!D38/0.086*1000000/RES_hhdet_in_new!D36)</f>
        <v>654.5486842755115</v>
      </c>
      <c r="E38" s="156">
        <f>IF(RES_hhdet_in_fec!E38=0,0,RES_hhdet_in_fec!E38/0.086*1000000/RES_hhdet_in_new!E36)</f>
        <v>1092.604852549337</v>
      </c>
      <c r="F38" s="156">
        <f>IF(RES_hhdet_in_fec!F38=0,0,RES_hhdet_in_fec!F38/0.086*1000000/RES_hhdet_in_new!F36)</f>
        <v>660.66575361069113</v>
      </c>
      <c r="G38" s="156">
        <f>IF(RES_hhdet_in_fec!G38=0,0,RES_hhdet_in_fec!G38/0.086*1000000/RES_hhdet_in_new!G36)</f>
        <v>684.9694863769987</v>
      </c>
      <c r="H38" s="156">
        <f>IF(RES_hhdet_in_fec!H38=0,0,RES_hhdet_in_fec!H38/0.086*1000000/RES_hhdet_in_new!H36)</f>
        <v>575.7861944667593</v>
      </c>
      <c r="I38" s="156">
        <f>IF(RES_hhdet_in_fec!I38=0,0,RES_hhdet_in_fec!I38/0.086*1000000/RES_hhdet_in_new!I36)</f>
        <v>1202.3319561845076</v>
      </c>
      <c r="J38" s="156">
        <f>IF(RES_hhdet_in_fec!J38=0,0,RES_hhdet_in_fec!J38/0.086*1000000/RES_hhdet_in_new!J36)</f>
        <v>735.53844731284221</v>
      </c>
      <c r="K38" s="156">
        <f>IF(RES_hhdet_in_fec!K38=0,0,RES_hhdet_in_fec!K38/0.086*1000000/RES_hhdet_in_new!K36)</f>
        <v>692.51864482045153</v>
      </c>
      <c r="L38" s="156">
        <f>IF(RES_hhdet_in_fec!L38=0,0,RES_hhdet_in_fec!L38/0.086*1000000/RES_hhdet_in_new!L36)</f>
        <v>833.37253876952605</v>
      </c>
      <c r="M38" s="156">
        <f>IF(RES_hhdet_in_fec!M38=0,0,RES_hhdet_in_fec!M38/0.086*1000000/RES_hhdet_in_new!M36)</f>
        <v>709.81759440824135</v>
      </c>
      <c r="N38" s="156">
        <f>IF(RES_hhdet_in_fec!N38=0,0,RES_hhdet_in_fec!N38/0.086*1000000/RES_hhdet_in_new!N36)</f>
        <v>777.25855840760823</v>
      </c>
      <c r="O38" s="156">
        <f>IF(RES_hhdet_in_fec!O38=0,0,RES_hhdet_in_fec!O38/0.086*1000000/RES_hhdet_in_new!O36)</f>
        <v>1197.0870329626134</v>
      </c>
      <c r="P38" s="156">
        <f>IF(RES_hhdet_in_fec!P38=0,0,RES_hhdet_in_fec!P38/0.086*1000000/RES_hhdet_in_new!P36)</f>
        <v>674.61448426628158</v>
      </c>
      <c r="Q38" s="156">
        <f>IF(RES_hhdet_in_fec!Q38=0,0,RES_hhdet_in_fec!Q38/0.086*1000000/RES_hhdet_in_new!Q36)</f>
        <v>676.50278400100001</v>
      </c>
    </row>
    <row r="39" spans="1:17" ht="12" customHeight="1" x14ac:dyDescent="0.3">
      <c r="A39" s="158" t="s">
        <v>62</v>
      </c>
      <c r="B39" s="157"/>
      <c r="C39" s="157">
        <f>IF(SUM(RES_hhdet_in_fec!C40:C41)=0,0,SUM(RES_hhdet_in_fec!C40:C41)/0.086*1000000/SUM(RES_hhdet_in_new!C40:C41))</f>
        <v>1488.8054065299832</v>
      </c>
      <c r="D39" s="157">
        <f>IF(SUM(RES_hhdet_in_fec!D40:D41)=0,0,SUM(RES_hhdet_in_fec!D40:D41)/0.086*1000000/SUM(RES_hhdet_in_new!D40:D41))</f>
        <v>1453.0714150989616</v>
      </c>
      <c r="E39" s="157">
        <f>IF(SUM(RES_hhdet_in_fec!E40:E41)=0,0,SUM(RES_hhdet_in_fec!E40:E41)/0.086*1000000/SUM(RES_hhdet_in_new!E40:E41))</f>
        <v>1736.7021676177776</v>
      </c>
      <c r="F39" s="157">
        <f>IF(SUM(RES_hhdet_in_fec!F40:F41)=0,0,SUM(RES_hhdet_in_fec!F40:F41)/0.086*1000000/SUM(RES_hhdet_in_new!F40:F41))</f>
        <v>1527.9862101369865</v>
      </c>
      <c r="G39" s="157">
        <f>IF(SUM(RES_hhdet_in_fec!G40:G41)=0,0,SUM(RES_hhdet_in_fec!G40:G41)/0.086*1000000/SUM(RES_hhdet_in_new!G40:G41))</f>
        <v>1595.6558822235352</v>
      </c>
      <c r="H39" s="157">
        <f>IF(SUM(RES_hhdet_in_fec!H40:H41)=0,0,SUM(RES_hhdet_in_fec!H40:H41)/0.086*1000000/SUM(RES_hhdet_in_new!H40:H41))</f>
        <v>1428.1566664021159</v>
      </c>
      <c r="I39" s="157">
        <f>IF(SUM(RES_hhdet_in_fec!I40:I41)=0,0,SUM(RES_hhdet_in_fec!I40:I41)/0.086*1000000/SUM(RES_hhdet_in_new!I40:I41))</f>
        <v>1528.3754457558925</v>
      </c>
      <c r="J39" s="157">
        <f>IF(SUM(RES_hhdet_in_fec!J40:J41)=0,0,SUM(RES_hhdet_in_fec!J40:J41)/0.086*1000000/SUM(RES_hhdet_in_new!J40:J41))</f>
        <v>1564.4033982049714</v>
      </c>
      <c r="K39" s="157">
        <f>IF(SUM(RES_hhdet_in_fec!K40:K41)=0,0,SUM(RES_hhdet_in_fec!K40:K41)/0.086*1000000/SUM(RES_hhdet_in_new!K40:K41))</f>
        <v>1275.1024101057055</v>
      </c>
      <c r="L39" s="157">
        <f>IF(SUM(RES_hhdet_in_fec!L40:L41)=0,0,SUM(RES_hhdet_in_fec!L40:L41)/0.086*1000000/SUM(RES_hhdet_in_new!L40:L41))</f>
        <v>1948.1217490131253</v>
      </c>
      <c r="M39" s="157">
        <f>IF(SUM(RES_hhdet_in_fec!M40:M41)=0,0,SUM(RES_hhdet_in_fec!M40:M41)/0.086*1000000/SUM(RES_hhdet_in_new!M40:M41))</f>
        <v>1444.8778894984578</v>
      </c>
      <c r="N39" s="157">
        <f>IF(SUM(RES_hhdet_in_fec!N40:N41)=0,0,SUM(RES_hhdet_in_fec!N40:N41)/0.086*1000000/SUM(RES_hhdet_in_new!N40:N41))</f>
        <v>894.05509667083584</v>
      </c>
      <c r="O39" s="157">
        <f>IF(SUM(RES_hhdet_in_fec!O40:O41)=0,0,SUM(RES_hhdet_in_fec!O40:O41)/0.086*1000000/SUM(RES_hhdet_in_new!O40:O41))</f>
        <v>1164.8976035668554</v>
      </c>
      <c r="P39" s="157">
        <f>IF(SUM(RES_hhdet_in_fec!P40:P41)=0,0,SUM(RES_hhdet_in_fec!P40:P41)/0.086*1000000/SUM(RES_hhdet_in_new!P40:P41))</f>
        <v>983.67679134587286</v>
      </c>
      <c r="Q39" s="157">
        <f>IF(SUM(RES_hhdet_in_fec!Q40:Q41)=0,0,SUM(RES_hhdet_in_fec!Q40:Q41)/0.086*1000000/SUM(RES_hhdet_in_new!Q40:Q41))</f>
        <v>1152.3475812630318</v>
      </c>
    </row>
    <row r="40" spans="1:17" ht="12" customHeight="1" x14ac:dyDescent="0.3">
      <c r="A40" s="23" t="s">
        <v>57</v>
      </c>
      <c r="B40" s="156"/>
      <c r="C40" s="156">
        <f>IF(RES_hhdet_in_fec!C40=0,0,RES_hhdet_in_fec!C40/0.086*1000000/RES_hhdet_in_new!C40)</f>
        <v>1705.0288404859525</v>
      </c>
      <c r="D40" s="156">
        <f>IF(RES_hhdet_in_fec!D40=0,0,RES_hhdet_in_fec!D40/0.086*1000000/RES_hhdet_in_new!D40)</f>
        <v>1615.9156143586424</v>
      </c>
      <c r="E40" s="156">
        <f>IF(RES_hhdet_in_fec!E40=0,0,RES_hhdet_in_fec!E40/0.086*1000000/RES_hhdet_in_new!E40)</f>
        <v>1780.2766419812251</v>
      </c>
      <c r="F40" s="156">
        <f>IF(RES_hhdet_in_fec!F40=0,0,RES_hhdet_in_fec!F40/0.086*1000000/RES_hhdet_in_new!F40)</f>
        <v>1598.5716532772835</v>
      </c>
      <c r="G40" s="156">
        <f>IF(RES_hhdet_in_fec!G40=0,0,RES_hhdet_in_fec!G40/0.086*1000000/RES_hhdet_in_new!G40)</f>
        <v>1700.8730373737633</v>
      </c>
      <c r="H40" s="156">
        <f>IF(RES_hhdet_in_fec!H40=0,0,RES_hhdet_in_fec!H40/0.086*1000000/RES_hhdet_in_new!H40)</f>
        <v>1726.7338275211839</v>
      </c>
      <c r="I40" s="156">
        <f>IF(RES_hhdet_in_fec!I40=0,0,RES_hhdet_in_fec!I40/0.086*1000000/RES_hhdet_in_new!I40)</f>
        <v>1594.0004485973118</v>
      </c>
      <c r="J40" s="156">
        <f>IF(RES_hhdet_in_fec!J40=0,0,RES_hhdet_in_fec!J40/0.086*1000000/RES_hhdet_in_new!J40)</f>
        <v>1566.4877934291485</v>
      </c>
      <c r="K40" s="156">
        <f>IF(RES_hhdet_in_fec!K40=0,0,RES_hhdet_in_fec!K40/0.086*1000000/RES_hhdet_in_new!K40)</f>
        <v>1783.4503041985568</v>
      </c>
      <c r="L40" s="156">
        <f>IF(RES_hhdet_in_fec!L40=0,0,RES_hhdet_in_fec!L40/0.086*1000000/RES_hhdet_in_new!L40)</f>
        <v>2746.6305437496608</v>
      </c>
      <c r="M40" s="156">
        <f>IF(RES_hhdet_in_fec!M40=0,0,RES_hhdet_in_fec!M40/0.086*1000000/RES_hhdet_in_new!M40)</f>
        <v>2162.2130712586404</v>
      </c>
      <c r="N40" s="156">
        <f>IF(RES_hhdet_in_fec!N40=0,0,RES_hhdet_in_fec!N40/0.086*1000000/RES_hhdet_in_new!N40)</f>
        <v>2063.9961395033206</v>
      </c>
      <c r="O40" s="156">
        <f>IF(RES_hhdet_in_fec!O40=0,0,RES_hhdet_in_fec!O40/0.086*1000000/RES_hhdet_in_new!O40)</f>
        <v>1465.6227029866495</v>
      </c>
      <c r="P40" s="156">
        <f>IF(RES_hhdet_in_fec!P40=0,0,RES_hhdet_in_fec!P40/0.086*1000000/RES_hhdet_in_new!P40)</f>
        <v>1519.256063655507</v>
      </c>
      <c r="Q40" s="156">
        <f>IF(RES_hhdet_in_fec!Q40=0,0,RES_hhdet_in_fec!Q40/0.086*1000000/RES_hhdet_in_new!Q40)</f>
        <v>1578.1876338829488</v>
      </c>
    </row>
    <row r="41" spans="1:17" ht="12" customHeight="1" x14ac:dyDescent="0.3">
      <c r="A41" s="29" t="s">
        <v>140</v>
      </c>
      <c r="B41" s="57"/>
      <c r="C41" s="57">
        <f>IF(RES_hhdet_in_fec!C41=0,0,RES_hhdet_in_fec!C41/0.086*1000000/RES_hhdet_in_new!C41)</f>
        <v>807.84640297788246</v>
      </c>
      <c r="D41" s="57">
        <f>IF(RES_hhdet_in_fec!D41=0,0,RES_hhdet_in_fec!D41/0.086*1000000/RES_hhdet_in_new!D41)</f>
        <v>677.15376691114375</v>
      </c>
      <c r="E41" s="57">
        <f>IF(RES_hhdet_in_fec!E41=0,0,RES_hhdet_in_fec!E41/0.086*1000000/RES_hhdet_in_new!E41)</f>
        <v>782.54418871165592</v>
      </c>
      <c r="F41" s="57">
        <f>IF(RES_hhdet_in_fec!F41=0,0,RES_hhdet_in_fec!F41/0.086*1000000/RES_hhdet_in_new!F41)</f>
        <v>651.85954809029579</v>
      </c>
      <c r="G41" s="57">
        <f>IF(RES_hhdet_in_fec!G41=0,0,RES_hhdet_in_fec!G41/0.086*1000000/RES_hhdet_in_new!G41)</f>
        <v>660.31505696051192</v>
      </c>
      <c r="H41" s="57">
        <f>IF(RES_hhdet_in_fec!H41=0,0,RES_hhdet_in_fec!H41/0.086*1000000/RES_hhdet_in_new!H41)</f>
        <v>843.41701093531549</v>
      </c>
      <c r="I41" s="57">
        <f>IF(RES_hhdet_in_fec!I41=0,0,RES_hhdet_in_fec!I41/0.086*1000000/RES_hhdet_in_new!I41)</f>
        <v>746.32526107371143</v>
      </c>
      <c r="J41" s="57">
        <f>IF(RES_hhdet_in_fec!J41=0,0,RES_hhdet_in_fec!J41/0.086*1000000/RES_hhdet_in_new!J41)</f>
        <v>981.74176223074232</v>
      </c>
      <c r="K41" s="57">
        <f>IF(RES_hhdet_in_fec!K41=0,0,RES_hhdet_in_fec!K41/0.086*1000000/RES_hhdet_in_new!K41)</f>
        <v>794.36134310024431</v>
      </c>
      <c r="L41" s="57">
        <f>IF(RES_hhdet_in_fec!L41=0,0,RES_hhdet_in_fec!L41/0.086*1000000/RES_hhdet_in_new!L41)</f>
        <v>1048.3085676354779</v>
      </c>
      <c r="M41" s="57">
        <f>IF(RES_hhdet_in_fec!M41=0,0,RES_hhdet_in_fec!M41/0.086*1000000/RES_hhdet_in_new!M41)</f>
        <v>851.22560379938079</v>
      </c>
      <c r="N41" s="57">
        <f>IF(RES_hhdet_in_fec!N41=0,0,RES_hhdet_in_fec!N41/0.086*1000000/RES_hhdet_in_new!N41)</f>
        <v>834.57327526889298</v>
      </c>
      <c r="O41" s="57">
        <f>IF(RES_hhdet_in_fec!O41=0,0,RES_hhdet_in_fec!O41/0.086*1000000/RES_hhdet_in_new!O41)</f>
        <v>799.94109767304201</v>
      </c>
      <c r="P41" s="57">
        <f>IF(RES_hhdet_in_fec!P41=0,0,RES_hhdet_in_fec!P41/0.086*1000000/RES_hhdet_in_new!P41)</f>
        <v>893.40226481626985</v>
      </c>
      <c r="Q41" s="57">
        <f>IF(RES_hhdet_in_fec!Q41=0,0,RES_hhdet_in_fec!Q41/0.086*1000000/RES_hhdet_in_new!Q41)</f>
        <v>881.40094863237414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68">
        <f t="shared" ref="C43" si="34">SUM(C44,C47,C49,C58)</f>
        <v>19689.285181617055</v>
      </c>
      <c r="D43" s="168">
        <f t="shared" ref="D43" si="35">SUM(D44,D47,D49,D58)</f>
        <v>16274.351909726842</v>
      </c>
      <c r="E43" s="168">
        <f t="shared" ref="E43" si="36">SUM(E44,E47,E49,E58)</f>
        <v>18259.227543519588</v>
      </c>
      <c r="F43" s="168">
        <f t="shared" ref="F43" si="37">SUM(F44,F47,F49,F58)</f>
        <v>16799.547571604558</v>
      </c>
      <c r="G43" s="168">
        <f t="shared" ref="G43" si="38">SUM(G44,G47,G49,G58)</f>
        <v>17642.478467921315</v>
      </c>
      <c r="H43" s="168">
        <f t="shared" ref="H43" si="39">SUM(H44,H47,H49,H58)</f>
        <v>19267.275065798211</v>
      </c>
      <c r="I43" s="168">
        <f t="shared" ref="I43" si="40">SUM(I44,I47,I49,I58)</f>
        <v>14750.860375261822</v>
      </c>
      <c r="J43" s="168">
        <f t="shared" ref="J43" si="41">SUM(J44,J47,J49,J58)</f>
        <v>16901.860086456574</v>
      </c>
      <c r="K43" s="168">
        <f t="shared" ref="K43" si="42">SUM(K44,K47,K49,K58)</f>
        <v>16659.326538973957</v>
      </c>
      <c r="L43" s="168">
        <f t="shared" ref="L43" si="43">SUM(L44,L47,L49,L58)</f>
        <v>17186.354395598522</v>
      </c>
      <c r="M43" s="168">
        <f t="shared" ref="M43" si="44">SUM(M44,M47,M49,M58)</f>
        <v>14732.743294568731</v>
      </c>
      <c r="N43" s="168">
        <f t="shared" ref="N43" si="45">SUM(N44,N47,N49,N58)</f>
        <v>16623.444462811778</v>
      </c>
      <c r="O43" s="168">
        <f t="shared" ref="O43" si="46">SUM(O44,O47,O49,O58)</f>
        <v>14862.528080382821</v>
      </c>
      <c r="P43" s="168">
        <f t="shared" ref="P43" si="47">SUM(P44,P47,P49,P58)</f>
        <v>13683.903121943478</v>
      </c>
      <c r="Q43" s="168">
        <f t="shared" ref="Q43" si="48">SUM(Q44,Q47,Q49,Q58)</f>
        <v>12134.261323589866</v>
      </c>
    </row>
    <row r="44" spans="1:17" ht="12.9" customHeight="1" x14ac:dyDescent="0.3">
      <c r="A44" s="158" t="s">
        <v>65</v>
      </c>
      <c r="B44" s="157"/>
      <c r="C44" s="157">
        <f t="shared" ref="C44:Q44" si="49">SUM(C45:C46)</f>
        <v>14980.346853612429</v>
      </c>
      <c r="D44" s="157">
        <f t="shared" si="49"/>
        <v>11711.136686193</v>
      </c>
      <c r="E44" s="157">
        <f t="shared" si="49"/>
        <v>13765.67939093425</v>
      </c>
      <c r="F44" s="157">
        <f t="shared" si="49"/>
        <v>12209.69281507849</v>
      </c>
      <c r="G44" s="157">
        <f t="shared" si="49"/>
        <v>13345.78370470455</v>
      </c>
      <c r="H44" s="157">
        <f t="shared" si="49"/>
        <v>14977.622155501682</v>
      </c>
      <c r="I44" s="157">
        <f t="shared" si="49"/>
        <v>10428.873115490647</v>
      </c>
      <c r="J44" s="157">
        <f t="shared" si="49"/>
        <v>12728.069104046172</v>
      </c>
      <c r="K44" s="157">
        <f t="shared" si="49"/>
        <v>12441.033716002461</v>
      </c>
      <c r="L44" s="157">
        <f t="shared" si="49"/>
        <v>13069.378315280006</v>
      </c>
      <c r="M44" s="157">
        <f t="shared" si="49"/>
        <v>10540.15922618468</v>
      </c>
      <c r="N44" s="157">
        <f t="shared" si="49"/>
        <v>12629.082161967248</v>
      </c>
      <c r="O44" s="157">
        <f t="shared" si="49"/>
        <v>10980.513854118748</v>
      </c>
      <c r="P44" s="157">
        <f t="shared" si="49"/>
        <v>9669.3230947478587</v>
      </c>
      <c r="Q44" s="157">
        <f t="shared" si="49"/>
        <v>8248.3399421340891</v>
      </c>
    </row>
    <row r="45" spans="1:17" ht="12" customHeight="1" x14ac:dyDescent="0.3">
      <c r="A45" s="23" t="s">
        <v>166</v>
      </c>
      <c r="B45" s="156"/>
      <c r="C45" s="156">
        <f>IF(RES_hhdet_in_fec!C45=0,0,RES_hhdet_in_fec!C45/0.086*1000000/RES_hhdet_in_new!C45)</f>
        <v>14758.330674721063</v>
      </c>
      <c r="D45" s="156">
        <f>IF(RES_hhdet_in_fec!D45=0,0,RES_hhdet_in_fec!D45/0.086*1000000/RES_hhdet_in_new!D45)</f>
        <v>11517.152629577446</v>
      </c>
      <c r="E45" s="156">
        <f>IF(RES_hhdet_in_fec!E45=0,0,RES_hhdet_in_fec!E45/0.086*1000000/RES_hhdet_in_new!E45)</f>
        <v>13535.328428541437</v>
      </c>
      <c r="F45" s="156">
        <f>IF(RES_hhdet_in_fec!F45=0,0,RES_hhdet_in_fec!F45/0.086*1000000/RES_hhdet_in_new!F45)</f>
        <v>12003.99954268546</v>
      </c>
      <c r="G45" s="156">
        <f>IF(RES_hhdet_in_fec!G45=0,0,RES_hhdet_in_fec!G45/0.086*1000000/RES_hhdet_in_new!G45)</f>
        <v>13117.447101273734</v>
      </c>
      <c r="H45" s="156">
        <f>IF(RES_hhdet_in_fec!H45=0,0,RES_hhdet_in_fec!H45/0.086*1000000/RES_hhdet_in_new!H45)</f>
        <v>14732.9548806518</v>
      </c>
      <c r="I45" s="156">
        <f>IF(RES_hhdet_in_fec!I45=0,0,RES_hhdet_in_fec!I45/0.086*1000000/RES_hhdet_in_new!I45)</f>
        <v>10241.509139419324</v>
      </c>
      <c r="J45" s="156">
        <f>IF(RES_hhdet_in_fec!J45=0,0,RES_hhdet_in_fec!J45/0.086*1000000/RES_hhdet_in_new!J45)</f>
        <v>12544.450431064019</v>
      </c>
      <c r="K45" s="156">
        <f>IF(RES_hhdet_in_fec!K45=0,0,RES_hhdet_in_fec!K45/0.086*1000000/RES_hhdet_in_new!K45)</f>
        <v>12256.654753028859</v>
      </c>
      <c r="L45" s="156">
        <f>IF(RES_hhdet_in_fec!L45=0,0,RES_hhdet_in_fec!L45/0.086*1000000/RES_hhdet_in_new!L45)</f>
        <v>12844.202921685826</v>
      </c>
      <c r="M45" s="156">
        <f>IF(RES_hhdet_in_fec!M45=0,0,RES_hhdet_in_fec!M45/0.086*1000000/RES_hhdet_in_new!M45)</f>
        <v>10359.005747632669</v>
      </c>
      <c r="N45" s="156">
        <f>IF(RES_hhdet_in_fec!N45=0,0,RES_hhdet_in_fec!N45/0.086*1000000/RES_hhdet_in_new!N45)</f>
        <v>12376.323003132542</v>
      </c>
      <c r="O45" s="156">
        <f>IF(RES_hhdet_in_fec!O45=0,0,RES_hhdet_in_fec!O45/0.086*1000000/RES_hhdet_in_new!O45)</f>
        <v>10744.820154268151</v>
      </c>
      <c r="P45" s="156">
        <f>IF(RES_hhdet_in_fec!P45=0,0,RES_hhdet_in_fec!P45/0.086*1000000/RES_hhdet_in_new!P45)</f>
        <v>9474.0377766046004</v>
      </c>
      <c r="Q45" s="156">
        <f>IF(RES_hhdet_in_fec!Q45=0,0,RES_hhdet_in_fec!Q45/0.086*1000000/RES_hhdet_in_new!Q45)</f>
        <v>8085.4262315690039</v>
      </c>
    </row>
    <row r="46" spans="1:17" ht="12" customHeight="1" x14ac:dyDescent="0.3">
      <c r="A46" s="23" t="s">
        <v>60</v>
      </c>
      <c r="B46" s="156"/>
      <c r="C46" s="156">
        <f>IF(RES_hhdet_in_fec!C46=0,0,RES_hhdet_in_fec!C46/0.086*1000000/RES_hhdet_in_new!C45)</f>
        <v>222.01617889136634</v>
      </c>
      <c r="D46" s="156">
        <f>IF(RES_hhdet_in_fec!D46=0,0,RES_hhdet_in_fec!D46/0.086*1000000/RES_hhdet_in_new!D45)</f>
        <v>193.98405661555535</v>
      </c>
      <c r="E46" s="156">
        <f>IF(RES_hhdet_in_fec!E46=0,0,RES_hhdet_in_fec!E46/0.086*1000000/RES_hhdet_in_new!E45)</f>
        <v>230.35096239281327</v>
      </c>
      <c r="F46" s="156">
        <f>IF(RES_hhdet_in_fec!F46=0,0,RES_hhdet_in_fec!F46/0.086*1000000/RES_hhdet_in_new!F45)</f>
        <v>205.69327239302862</v>
      </c>
      <c r="G46" s="156">
        <f>IF(RES_hhdet_in_fec!G46=0,0,RES_hhdet_in_fec!G46/0.086*1000000/RES_hhdet_in_new!G45)</f>
        <v>228.33660343081635</v>
      </c>
      <c r="H46" s="156">
        <f>IF(RES_hhdet_in_fec!H46=0,0,RES_hhdet_in_fec!H46/0.086*1000000/RES_hhdet_in_new!H45)</f>
        <v>244.66727484988192</v>
      </c>
      <c r="I46" s="156">
        <f>IF(RES_hhdet_in_fec!I46=0,0,RES_hhdet_in_fec!I46/0.086*1000000/RES_hhdet_in_new!I45)</f>
        <v>187.36397607132383</v>
      </c>
      <c r="J46" s="156">
        <f>IF(RES_hhdet_in_fec!J46=0,0,RES_hhdet_in_fec!J46/0.086*1000000/RES_hhdet_in_new!J45)</f>
        <v>183.6186729821533</v>
      </c>
      <c r="K46" s="156">
        <f>IF(RES_hhdet_in_fec!K46=0,0,RES_hhdet_in_fec!K46/0.086*1000000/RES_hhdet_in_new!K45)</f>
        <v>184.37896297360234</v>
      </c>
      <c r="L46" s="156">
        <f>IF(RES_hhdet_in_fec!L46=0,0,RES_hhdet_in_fec!L46/0.086*1000000/RES_hhdet_in_new!L45)</f>
        <v>225.17539359418043</v>
      </c>
      <c r="M46" s="156">
        <f>IF(RES_hhdet_in_fec!M46=0,0,RES_hhdet_in_fec!M46/0.086*1000000/RES_hhdet_in_new!M45)</f>
        <v>181.15347855201043</v>
      </c>
      <c r="N46" s="156">
        <f>IF(RES_hhdet_in_fec!N46=0,0,RES_hhdet_in_fec!N46/0.086*1000000/RES_hhdet_in_new!N45)</f>
        <v>252.75915883470563</v>
      </c>
      <c r="O46" s="156">
        <f>IF(RES_hhdet_in_fec!O46=0,0,RES_hhdet_in_fec!O46/0.086*1000000/RES_hhdet_in_new!O45)</f>
        <v>235.69369985059794</v>
      </c>
      <c r="P46" s="156">
        <f>IF(RES_hhdet_in_fec!P46=0,0,RES_hhdet_in_fec!P46/0.086*1000000/RES_hhdet_in_new!P45)</f>
        <v>195.28531814325802</v>
      </c>
      <c r="Q46" s="156">
        <f>IF(RES_hhdet_in_fec!Q46=0,0,RES_hhdet_in_fec!Q46/0.086*1000000/RES_hhdet_in_new!Q45)</f>
        <v>162.91371056508487</v>
      </c>
    </row>
    <row r="47" spans="1:17" ht="12.9" customHeight="1" x14ac:dyDescent="0.3">
      <c r="A47" s="158" t="s">
        <v>112</v>
      </c>
      <c r="B47" s="157"/>
      <c r="C47" s="157">
        <f t="shared" ref="C47:Q47" si="50">C48</f>
        <v>1347.7707987969807</v>
      </c>
      <c r="D47" s="157">
        <f t="shared" si="50"/>
        <v>1301.053410506556</v>
      </c>
      <c r="E47" s="157">
        <f t="shared" si="50"/>
        <v>1258.4989684235516</v>
      </c>
      <c r="F47" s="157">
        <f t="shared" si="50"/>
        <v>1265.4650859917106</v>
      </c>
      <c r="G47" s="157">
        <f t="shared" si="50"/>
        <v>1125.4733103613537</v>
      </c>
      <c r="H47" s="157">
        <f t="shared" si="50"/>
        <v>1013.2227038226869</v>
      </c>
      <c r="I47" s="157">
        <f t="shared" si="50"/>
        <v>1093.3100482292805</v>
      </c>
      <c r="J47" s="157">
        <f t="shared" si="50"/>
        <v>1021.3185115727364</v>
      </c>
      <c r="K47" s="157">
        <f t="shared" si="50"/>
        <v>1015.7884032559629</v>
      </c>
      <c r="L47" s="157">
        <f t="shared" si="50"/>
        <v>946.46519729556792</v>
      </c>
      <c r="M47" s="157">
        <f t="shared" si="50"/>
        <v>1033.2536737904018</v>
      </c>
      <c r="N47" s="157">
        <f t="shared" si="50"/>
        <v>845.53821560097583</v>
      </c>
      <c r="O47" s="157">
        <f t="shared" si="50"/>
        <v>692.9745326377224</v>
      </c>
      <c r="P47" s="157">
        <f t="shared" si="50"/>
        <v>846.44139284628443</v>
      </c>
      <c r="Q47" s="157">
        <f t="shared" si="50"/>
        <v>801.13125237471797</v>
      </c>
    </row>
    <row r="48" spans="1:17" ht="12" customHeight="1" x14ac:dyDescent="0.3">
      <c r="A48" s="23" t="s">
        <v>60</v>
      </c>
      <c r="B48" s="156"/>
      <c r="C48" s="156">
        <f>IF(RES_hhdet_in_fec!C48=0,0,RES_hhdet_in_fec!C48/0.086*1000000/RES_hhdet_in_new!C48)</f>
        <v>1347.7707987969807</v>
      </c>
      <c r="D48" s="156">
        <f>IF(RES_hhdet_in_fec!D48=0,0,RES_hhdet_in_fec!D48/0.086*1000000/RES_hhdet_in_new!D48)</f>
        <v>1301.053410506556</v>
      </c>
      <c r="E48" s="156">
        <f>IF(RES_hhdet_in_fec!E48=0,0,RES_hhdet_in_fec!E48/0.086*1000000/RES_hhdet_in_new!E48)</f>
        <v>1258.4989684235516</v>
      </c>
      <c r="F48" s="156">
        <f>IF(RES_hhdet_in_fec!F48=0,0,RES_hhdet_in_fec!F48/0.086*1000000/RES_hhdet_in_new!F48)</f>
        <v>1265.4650859917106</v>
      </c>
      <c r="G48" s="156">
        <f>IF(RES_hhdet_in_fec!G48=0,0,RES_hhdet_in_fec!G48/0.086*1000000/RES_hhdet_in_new!G48)</f>
        <v>1125.4733103613537</v>
      </c>
      <c r="H48" s="156">
        <f>IF(RES_hhdet_in_fec!H48=0,0,RES_hhdet_in_fec!H48/0.086*1000000/RES_hhdet_in_new!H48)</f>
        <v>1013.2227038226869</v>
      </c>
      <c r="I48" s="156">
        <f>IF(RES_hhdet_in_fec!I48=0,0,RES_hhdet_in_fec!I48/0.086*1000000/RES_hhdet_in_new!I48)</f>
        <v>1093.3100482292805</v>
      </c>
      <c r="J48" s="156">
        <f>IF(RES_hhdet_in_fec!J48=0,0,RES_hhdet_in_fec!J48/0.086*1000000/RES_hhdet_in_new!J48)</f>
        <v>1021.3185115727364</v>
      </c>
      <c r="K48" s="156">
        <f>IF(RES_hhdet_in_fec!K48=0,0,RES_hhdet_in_fec!K48/0.086*1000000/RES_hhdet_in_new!K48)</f>
        <v>1015.7884032559629</v>
      </c>
      <c r="L48" s="156">
        <f>IF(RES_hhdet_in_fec!L48=0,0,RES_hhdet_in_fec!L48/0.086*1000000/RES_hhdet_in_new!L48)</f>
        <v>946.46519729556792</v>
      </c>
      <c r="M48" s="156">
        <f>IF(RES_hhdet_in_fec!M48=0,0,RES_hhdet_in_fec!M48/0.086*1000000/RES_hhdet_in_new!M48)</f>
        <v>1033.2536737904018</v>
      </c>
      <c r="N48" s="156">
        <f>IF(RES_hhdet_in_fec!N48=0,0,RES_hhdet_in_fec!N48/0.086*1000000/RES_hhdet_in_new!N48)</f>
        <v>845.53821560097583</v>
      </c>
      <c r="O48" s="156">
        <f>IF(RES_hhdet_in_fec!O48=0,0,RES_hhdet_in_fec!O48/0.086*1000000/RES_hhdet_in_new!O48)</f>
        <v>692.9745326377224</v>
      </c>
      <c r="P48" s="156">
        <f>IF(RES_hhdet_in_fec!P48=0,0,RES_hhdet_in_fec!P48/0.086*1000000/RES_hhdet_in_new!P48)</f>
        <v>846.44139284628443</v>
      </c>
      <c r="Q48" s="156">
        <f>IF(RES_hhdet_in_fec!Q48=0,0,RES_hhdet_in_fec!Q48/0.086*1000000/RES_hhdet_in_new!Q48)</f>
        <v>801.13125237471797</v>
      </c>
    </row>
    <row r="49" spans="1:17" ht="12" customHeight="1" x14ac:dyDescent="0.3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2492.0931022589548</v>
      </c>
      <c r="D49" s="157">
        <f>IF(SUM(RES_hhdet_in_fec!D50:D51,RES_hhdet_in_fec!D54:D55)=0,0,SUM(RES_hhdet_in_fec!D50:D51,RES_hhdet_in_fec!D54:D55)/0.086*1000000/SUM(RES_hhdet_in_new!D50:D51,RES_hhdet_in_new!D54:D55))</f>
        <v>2323.1303101999592</v>
      </c>
      <c r="E49" s="157">
        <f>IF(SUM(RES_hhdet_in_fec!E50:E51,RES_hhdet_in_fec!E54:E55)=0,0,SUM(RES_hhdet_in_fec!E50:E51,RES_hhdet_in_fec!E54:E55)/0.086*1000000/SUM(RES_hhdet_in_new!E50:E51,RES_hhdet_in_new!E54:E55))</f>
        <v>2329.3715938337059</v>
      </c>
      <c r="F49" s="157">
        <f>IF(SUM(RES_hhdet_in_fec!F50:F51,RES_hhdet_in_fec!F54:F55)=0,0,SUM(RES_hhdet_in_fec!F50:F51,RES_hhdet_in_fec!F54:F55)/0.086*1000000/SUM(RES_hhdet_in_new!F50:F51,RES_hhdet_in_new!F54:F55))</f>
        <v>2385.6077638428392</v>
      </c>
      <c r="G49" s="157">
        <f>IF(SUM(RES_hhdet_in_fec!G50:G51,RES_hhdet_in_fec!G54:G55)=0,0,SUM(RES_hhdet_in_fec!G50:G51,RES_hhdet_in_fec!G54:G55)/0.086*1000000/SUM(RES_hhdet_in_new!G50:G51,RES_hhdet_in_new!G54:G55))</f>
        <v>2303.6069348637866</v>
      </c>
      <c r="H49" s="157">
        <f>IF(SUM(RES_hhdet_in_fec!H50:H51,RES_hhdet_in_fec!H54:H55)=0,0,SUM(RES_hhdet_in_fec!H50:H51,RES_hhdet_in_fec!H54:H55)/0.086*1000000/SUM(RES_hhdet_in_new!H50:H51,RES_hhdet_in_new!H54:H55))</f>
        <v>2395.9728762777895</v>
      </c>
      <c r="I49" s="157">
        <f>IF(SUM(RES_hhdet_in_fec!I50:I51,RES_hhdet_in_fec!I54:I55)=0,0,SUM(RES_hhdet_in_fec!I50:I51,RES_hhdet_in_fec!I54:I55)/0.086*1000000/SUM(RES_hhdet_in_new!I50:I51,RES_hhdet_in_new!I54:I55))</f>
        <v>2277.1385949715122</v>
      </c>
      <c r="J49" s="157">
        <f>IF(SUM(RES_hhdet_in_fec!J50:J51,RES_hhdet_in_fec!J54:J55)=0,0,SUM(RES_hhdet_in_fec!J50:J51,RES_hhdet_in_fec!J54:J55)/0.086*1000000/SUM(RES_hhdet_in_new!J50:J51,RES_hhdet_in_new!J54:J55))</f>
        <v>2249.1216314739363</v>
      </c>
      <c r="K49" s="157">
        <f>IF(SUM(RES_hhdet_in_fec!K50:K51,RES_hhdet_in_fec!K54:K55)=0,0,SUM(RES_hhdet_in_fec!K50:K51,RES_hhdet_in_fec!K54:K55)/0.086*1000000/SUM(RES_hhdet_in_new!K50:K51,RES_hhdet_in_new!K54:K55))</f>
        <v>2298.3186506791712</v>
      </c>
      <c r="L49" s="157">
        <f>IF(SUM(RES_hhdet_in_fec!L50:L51,RES_hhdet_in_fec!L54:L55)=0,0,SUM(RES_hhdet_in_fec!L50:L51,RES_hhdet_in_fec!L54:L55)/0.086*1000000/SUM(RES_hhdet_in_new!L50:L51,RES_hhdet_in_new!L54:L55))</f>
        <v>2219.069855979239</v>
      </c>
      <c r="M49" s="157">
        <f>IF(SUM(RES_hhdet_in_fec!M50:M51,RES_hhdet_in_fec!M54:M55)=0,0,SUM(RES_hhdet_in_fec!M50:M51,RES_hhdet_in_fec!M54:M55)/0.086*1000000/SUM(RES_hhdet_in_new!M50:M51,RES_hhdet_in_new!M54:M55))</f>
        <v>2227.4506923519884</v>
      </c>
      <c r="N49" s="157">
        <f>IF(SUM(RES_hhdet_in_fec!N50:N51,RES_hhdet_in_fec!N54:N55)=0,0,SUM(RES_hhdet_in_fec!N50:N51,RES_hhdet_in_fec!N54:N55)/0.086*1000000/SUM(RES_hhdet_in_new!N50:N51,RES_hhdet_in_new!N54:N55))</f>
        <v>2292.5323963547098</v>
      </c>
      <c r="O49" s="157">
        <f>IF(SUM(RES_hhdet_in_fec!O50:O51,RES_hhdet_in_fec!O54:O55)=0,0,SUM(RES_hhdet_in_fec!O50:O51,RES_hhdet_in_fec!O54:O55)/0.086*1000000/SUM(RES_hhdet_in_new!O50:O51,RES_hhdet_in_new!O54:O55))</f>
        <v>2263.3677362490344</v>
      </c>
      <c r="P49" s="157">
        <f>IF(SUM(RES_hhdet_in_fec!P50:P51,RES_hhdet_in_fec!P54:P55)=0,0,SUM(RES_hhdet_in_fec!P50:P51,RES_hhdet_in_fec!P54:P55)/0.086*1000000/SUM(RES_hhdet_in_new!P50:P51,RES_hhdet_in_new!P54:P55))</f>
        <v>2248.7000211289919</v>
      </c>
      <c r="Q49" s="157">
        <f>IF(SUM(RES_hhdet_in_fec!Q50:Q51,RES_hhdet_in_fec!Q54:Q55)=0,0,SUM(RES_hhdet_in_fec!Q50:Q51,RES_hhdet_in_fec!Q54:Q55)/0.086*1000000/SUM(RES_hhdet_in_new!Q50:Q51,RES_hhdet_in_new!Q54:Q55))</f>
        <v>2162.0195403182956</v>
      </c>
    </row>
    <row r="50" spans="1:17" ht="12" customHeight="1" x14ac:dyDescent="0.3">
      <c r="A50" s="167" t="s">
        <v>165</v>
      </c>
      <c r="B50" s="132"/>
      <c r="C50" s="132">
        <f>IF(RES_hhdet_in_fec!C50=0,0,RES_hhdet_in_fec!C50/0.086*1000000/RES_hhdet_in_new!C50)</f>
        <v>2787.6406498409156</v>
      </c>
      <c r="D50" s="132">
        <f>IF(RES_hhdet_in_fec!D50=0,0,RES_hhdet_in_fec!D50/0.086*1000000/RES_hhdet_in_new!D50)</f>
        <v>2654.7073026485682</v>
      </c>
      <c r="E50" s="132">
        <f>IF(RES_hhdet_in_fec!E50=0,0,RES_hhdet_in_fec!E50/0.086*1000000/RES_hhdet_in_new!E50)</f>
        <v>2615.3947690541013</v>
      </c>
      <c r="F50" s="132">
        <f>IF(RES_hhdet_in_fec!F50=0,0,RES_hhdet_in_fec!F50/0.086*1000000/RES_hhdet_in_new!F50)</f>
        <v>2520.9769116170291</v>
      </c>
      <c r="G50" s="132">
        <f>IF(RES_hhdet_in_fec!G50=0,0,RES_hhdet_in_fec!G50/0.086*1000000/RES_hhdet_in_new!G50)</f>
        <v>2791.2168226352333</v>
      </c>
      <c r="H50" s="132">
        <f>IF(RES_hhdet_in_fec!H50=0,0,RES_hhdet_in_fec!H50/0.086*1000000/RES_hhdet_in_new!H50)</f>
        <v>2931.1137822374994</v>
      </c>
      <c r="I50" s="132">
        <f>IF(RES_hhdet_in_fec!I50=0,0,RES_hhdet_in_fec!I50/0.086*1000000/RES_hhdet_in_new!I50)</f>
        <v>2658.5590227997027</v>
      </c>
      <c r="J50" s="132">
        <f>IF(RES_hhdet_in_fec!J50=0,0,RES_hhdet_in_fec!J50/0.086*1000000/RES_hhdet_in_new!J50)</f>
        <v>2666.0369485749552</v>
      </c>
      <c r="K50" s="132">
        <f>IF(RES_hhdet_in_fec!K50=0,0,RES_hhdet_in_fec!K50/0.086*1000000/RES_hhdet_in_new!K50)</f>
        <v>2868.2965034072226</v>
      </c>
      <c r="L50" s="132">
        <f>IF(RES_hhdet_in_fec!L50=0,0,RES_hhdet_in_fec!L50/0.086*1000000/RES_hhdet_in_new!L50)</f>
        <v>2512.100371079569</v>
      </c>
      <c r="M50" s="132">
        <f>IF(RES_hhdet_in_fec!M50=0,0,RES_hhdet_in_fec!M50/0.086*1000000/RES_hhdet_in_new!M50)</f>
        <v>2587.2281142576571</v>
      </c>
      <c r="N50" s="132">
        <f>IF(RES_hhdet_in_fec!N50=0,0,RES_hhdet_in_fec!N50/0.086*1000000/RES_hhdet_in_new!N50)</f>
        <v>2428.3867628025173</v>
      </c>
      <c r="O50" s="132">
        <f>IF(RES_hhdet_in_fec!O50=0,0,RES_hhdet_in_fec!O50/0.086*1000000/RES_hhdet_in_new!O50)</f>
        <v>2528.004851799777</v>
      </c>
      <c r="P50" s="132">
        <f>IF(RES_hhdet_in_fec!P50=0,0,RES_hhdet_in_fec!P50/0.086*1000000/RES_hhdet_in_new!P50)</f>
        <v>2615.4510790882755</v>
      </c>
      <c r="Q50" s="132">
        <f>IF(RES_hhdet_in_fec!Q50=0,0,RES_hhdet_in_fec!Q50/0.086*1000000/RES_hhdet_in_new!Q50)</f>
        <v>2543.5674628780057</v>
      </c>
    </row>
    <row r="51" spans="1:17" ht="12" customHeight="1" x14ac:dyDescent="0.3">
      <c r="A51" s="167" t="s">
        <v>164</v>
      </c>
      <c r="B51" s="132"/>
      <c r="C51" s="132">
        <f>IF(RES_hhdet_in_fec!C51=0,0,RES_hhdet_in_fec!C51/0.086*1000000/RES_hhdet_in_new!C51)</f>
        <v>2228.7017455285913</v>
      </c>
      <c r="D51" s="132">
        <f>IF(RES_hhdet_in_fec!D51=0,0,RES_hhdet_in_fec!D51/0.086*1000000/RES_hhdet_in_new!D51)</f>
        <v>2118.3105840980511</v>
      </c>
      <c r="E51" s="132">
        <f>IF(RES_hhdet_in_fec!E51=0,0,RES_hhdet_in_fec!E51/0.086*1000000/RES_hhdet_in_new!E51)</f>
        <v>2202.1263373996885</v>
      </c>
      <c r="F51" s="132">
        <f>IF(RES_hhdet_in_fec!F51=0,0,RES_hhdet_in_fec!F51/0.086*1000000/RES_hhdet_in_new!F51)</f>
        <v>2130.5183381795428</v>
      </c>
      <c r="G51" s="132">
        <f>IF(RES_hhdet_in_fec!G51=0,0,RES_hhdet_in_fec!G51/0.086*1000000/RES_hhdet_in_new!G51)</f>
        <v>2199.0166052540903</v>
      </c>
      <c r="H51" s="132">
        <f>IF(RES_hhdet_in_fec!H51=0,0,RES_hhdet_in_fec!H51/0.086*1000000/RES_hhdet_in_new!H51)</f>
        <v>2188.2289078989243</v>
      </c>
      <c r="I51" s="132">
        <f>IF(RES_hhdet_in_fec!I51=0,0,RES_hhdet_in_fec!I51/0.086*1000000/RES_hhdet_in_new!I51)</f>
        <v>1946.3035196106523</v>
      </c>
      <c r="J51" s="132">
        <f>IF(RES_hhdet_in_fec!J51=0,0,RES_hhdet_in_fec!J51/0.086*1000000/RES_hhdet_in_new!J51)</f>
        <v>2065.8374568494182</v>
      </c>
      <c r="K51" s="132">
        <f>IF(RES_hhdet_in_fec!K51=0,0,RES_hhdet_in_fec!K51/0.086*1000000/RES_hhdet_in_new!K51)</f>
        <v>2176.6256496504207</v>
      </c>
      <c r="L51" s="132">
        <f>IF(RES_hhdet_in_fec!L51=0,0,RES_hhdet_in_fec!L51/0.086*1000000/RES_hhdet_in_new!L51)</f>
        <v>2097.6892045280551</v>
      </c>
      <c r="M51" s="132">
        <f>IF(RES_hhdet_in_fec!M51=0,0,RES_hhdet_in_fec!M51/0.086*1000000/RES_hhdet_in_new!M51)</f>
        <v>2067.7091029865296</v>
      </c>
      <c r="N51" s="132">
        <f>IF(RES_hhdet_in_fec!N51=0,0,RES_hhdet_in_fec!N51/0.086*1000000/RES_hhdet_in_new!N51)</f>
        <v>2154.5856548883858</v>
      </c>
      <c r="O51" s="132">
        <f>IF(RES_hhdet_in_fec!O51=0,0,RES_hhdet_in_fec!O51/0.086*1000000/RES_hhdet_in_new!O51)</f>
        <v>2114.1715503611799</v>
      </c>
      <c r="P51" s="132">
        <f>IF(RES_hhdet_in_fec!P51=0,0,RES_hhdet_in_fec!P51/0.086*1000000/RES_hhdet_in_new!P51)</f>
        <v>2144.4963356605017</v>
      </c>
      <c r="Q51" s="132">
        <f>IF(RES_hhdet_in_fec!Q51=0,0,RES_hhdet_in_fec!Q51/0.086*1000000/RES_hhdet_in_new!Q51)</f>
        <v>1942.0432756555861</v>
      </c>
    </row>
    <row r="52" spans="1:17" ht="12" customHeight="1" x14ac:dyDescent="0.3">
      <c r="A52" s="166" t="s">
        <v>163</v>
      </c>
      <c r="B52" s="165"/>
      <c r="C52" s="165">
        <f>IF(RES_hhdet_in_fec!C52=0,0,RES_hhdet_in_fec!C52/0.086*1000000/RES_hhdet_in_new!C51)</f>
        <v>1748.0766985141565</v>
      </c>
      <c r="D52" s="165">
        <f>IF(RES_hhdet_in_fec!D52=0,0,RES_hhdet_in_fec!D52/0.086*1000000/RES_hhdet_in_new!D51)</f>
        <v>1562.0551468880242</v>
      </c>
      <c r="E52" s="165">
        <f>IF(RES_hhdet_in_fec!E52=0,0,RES_hhdet_in_fec!E52/0.086*1000000/RES_hhdet_in_new!E51)</f>
        <v>1702.4340456514258</v>
      </c>
      <c r="F52" s="165">
        <f>IF(RES_hhdet_in_fec!F52=0,0,RES_hhdet_in_fec!F52/0.086*1000000/RES_hhdet_in_new!F51)</f>
        <v>1499.2162513377993</v>
      </c>
      <c r="G52" s="165">
        <f>IF(RES_hhdet_in_fec!G52=0,0,RES_hhdet_in_fec!G52/0.086*1000000/RES_hhdet_in_new!G51)</f>
        <v>1712.5210690377914</v>
      </c>
      <c r="H52" s="165">
        <f>IF(RES_hhdet_in_fec!H52=0,0,RES_hhdet_in_fec!H52/0.086*1000000/RES_hhdet_in_new!H51)</f>
        <v>1713.1986175103261</v>
      </c>
      <c r="I52" s="165">
        <f>IF(RES_hhdet_in_fec!I52=0,0,RES_hhdet_in_fec!I52/0.086*1000000/RES_hhdet_in_new!I51)</f>
        <v>1288.5013026971724</v>
      </c>
      <c r="J52" s="165">
        <f>IF(RES_hhdet_in_fec!J52=0,0,RES_hhdet_in_fec!J52/0.086*1000000/RES_hhdet_in_new!J51)</f>
        <v>1538.5697019715769</v>
      </c>
      <c r="K52" s="165">
        <f>IF(RES_hhdet_in_fec!K52=0,0,RES_hhdet_in_fec!K52/0.086*1000000/RES_hhdet_in_new!K51)</f>
        <v>1492.4146170612769</v>
      </c>
      <c r="L52" s="165">
        <f>IF(RES_hhdet_in_fec!L52=0,0,RES_hhdet_in_fec!L52/0.086*1000000/RES_hhdet_in_new!L51)</f>
        <v>1517.827240892092</v>
      </c>
      <c r="M52" s="165">
        <f>IF(RES_hhdet_in_fec!M52=0,0,RES_hhdet_in_fec!M52/0.086*1000000/RES_hhdet_in_new!M51)</f>
        <v>1564.8414686897781</v>
      </c>
      <c r="N52" s="165">
        <f>IF(RES_hhdet_in_fec!N52=0,0,RES_hhdet_in_fec!N52/0.086*1000000/RES_hhdet_in_new!N51)</f>
        <v>1663.1278747565987</v>
      </c>
      <c r="O52" s="165">
        <f>IF(RES_hhdet_in_fec!O52=0,0,RES_hhdet_in_fec!O52/0.086*1000000/RES_hhdet_in_new!O51)</f>
        <v>1570.6332821942572</v>
      </c>
      <c r="P52" s="165">
        <f>IF(RES_hhdet_in_fec!P52=0,0,RES_hhdet_in_fec!P52/0.086*1000000/RES_hhdet_in_new!P51)</f>
        <v>1635.1569874234774</v>
      </c>
      <c r="Q52" s="165">
        <f>IF(RES_hhdet_in_fec!Q52=0,0,RES_hhdet_in_fec!Q52/0.086*1000000/RES_hhdet_in_new!Q51)</f>
        <v>1269.1008901941116</v>
      </c>
    </row>
    <row r="53" spans="1:17" ht="12" customHeight="1" x14ac:dyDescent="0.3">
      <c r="A53" s="147" t="s">
        <v>59</v>
      </c>
      <c r="B53" s="164"/>
      <c r="C53" s="164">
        <f>IF(RES_hhdet_in_fec!C53=0,0,RES_hhdet_in_fec!C53/0.086*1000000/RES_hhdet_in_new!C51)</f>
        <v>480.62504701443464</v>
      </c>
      <c r="D53" s="164">
        <f>IF(RES_hhdet_in_fec!D53=0,0,RES_hhdet_in_fec!D53/0.086*1000000/RES_hhdet_in_new!D51)</f>
        <v>556.25543721002714</v>
      </c>
      <c r="E53" s="164">
        <f>IF(RES_hhdet_in_fec!E53=0,0,RES_hhdet_in_fec!E53/0.086*1000000/RES_hhdet_in_new!E51)</f>
        <v>499.6922917482629</v>
      </c>
      <c r="F53" s="164">
        <f>IF(RES_hhdet_in_fec!F53=0,0,RES_hhdet_in_fec!F53/0.086*1000000/RES_hhdet_in_new!F51)</f>
        <v>631.3020868417434</v>
      </c>
      <c r="G53" s="164">
        <f>IF(RES_hhdet_in_fec!G53=0,0,RES_hhdet_in_fec!G53/0.086*1000000/RES_hhdet_in_new!G51)</f>
        <v>486.49553621629906</v>
      </c>
      <c r="H53" s="164">
        <f>IF(RES_hhdet_in_fec!H53=0,0,RES_hhdet_in_fec!H53/0.086*1000000/RES_hhdet_in_new!H51)</f>
        <v>475.03029038859825</v>
      </c>
      <c r="I53" s="164">
        <f>IF(RES_hhdet_in_fec!I53=0,0,RES_hhdet_in_fec!I53/0.086*1000000/RES_hhdet_in_new!I51)</f>
        <v>657.80221691347981</v>
      </c>
      <c r="J53" s="164">
        <f>IF(RES_hhdet_in_fec!J53=0,0,RES_hhdet_in_fec!J53/0.086*1000000/RES_hhdet_in_new!J51)</f>
        <v>527.26775487784141</v>
      </c>
      <c r="K53" s="164">
        <f>IF(RES_hhdet_in_fec!K53=0,0,RES_hhdet_in_fec!K53/0.086*1000000/RES_hhdet_in_new!K51)</f>
        <v>684.21103258914343</v>
      </c>
      <c r="L53" s="164">
        <f>IF(RES_hhdet_in_fec!L53=0,0,RES_hhdet_in_fec!L53/0.086*1000000/RES_hhdet_in_new!L51)</f>
        <v>579.86196363596332</v>
      </c>
      <c r="M53" s="164">
        <f>IF(RES_hhdet_in_fec!M53=0,0,RES_hhdet_in_fec!M53/0.086*1000000/RES_hhdet_in_new!M51)</f>
        <v>502.86763429675136</v>
      </c>
      <c r="N53" s="164">
        <f>IF(RES_hhdet_in_fec!N53=0,0,RES_hhdet_in_fec!N53/0.086*1000000/RES_hhdet_in_new!N51)</f>
        <v>491.45778013178688</v>
      </c>
      <c r="O53" s="164">
        <f>IF(RES_hhdet_in_fec!O53=0,0,RES_hhdet_in_fec!O53/0.086*1000000/RES_hhdet_in_new!O51)</f>
        <v>543.53826816692276</v>
      </c>
      <c r="P53" s="164">
        <f>IF(RES_hhdet_in_fec!P53=0,0,RES_hhdet_in_fec!P53/0.086*1000000/RES_hhdet_in_new!P51)</f>
        <v>509.33934823702452</v>
      </c>
      <c r="Q53" s="164">
        <f>IF(RES_hhdet_in_fec!Q53=0,0,RES_hhdet_in_fec!Q53/0.086*1000000/RES_hhdet_in_new!Q51)</f>
        <v>672.94238546147471</v>
      </c>
    </row>
    <row r="54" spans="1:17" ht="12" customHeight="1" x14ac:dyDescent="0.3">
      <c r="A54" s="163" t="s">
        <v>142</v>
      </c>
      <c r="B54" s="162"/>
      <c r="C54" s="162">
        <f>IF(RES_hhdet_in_fec!C54=0,0,RES_hhdet_in_fec!C54/0.086*1000000/RES_hhdet_in_new!C54)</f>
        <v>2353.5167126139199</v>
      </c>
      <c r="D54" s="162">
        <f>IF(RES_hhdet_in_fec!D54=0,0,RES_hhdet_in_fec!D54/0.086*1000000/RES_hhdet_in_new!D54)</f>
        <v>2229.5333357867908</v>
      </c>
      <c r="E54" s="162">
        <f>IF(RES_hhdet_in_fec!E54=0,0,RES_hhdet_in_fec!E54/0.086*1000000/RES_hhdet_in_new!E54)</f>
        <v>2404.4271088139371</v>
      </c>
      <c r="F54" s="162">
        <f>IF(RES_hhdet_in_fec!F54=0,0,RES_hhdet_in_fec!F54/0.086*1000000/RES_hhdet_in_new!F54)</f>
        <v>2403.9415572912017</v>
      </c>
      <c r="G54" s="162">
        <f>IF(RES_hhdet_in_fec!G54=0,0,RES_hhdet_in_fec!G54/0.086*1000000/RES_hhdet_in_new!G54)</f>
        <v>2057.638118007606</v>
      </c>
      <c r="H54" s="162">
        <f>IF(RES_hhdet_in_fec!H54=0,0,RES_hhdet_in_fec!H54/0.086*1000000/RES_hhdet_in_new!H54)</f>
        <v>2347.9261311320029</v>
      </c>
      <c r="I54" s="162">
        <f>IF(RES_hhdet_in_fec!I54=0,0,RES_hhdet_in_fec!I54/0.086*1000000/RES_hhdet_in_new!I54)</f>
        <v>2354.1608968918554</v>
      </c>
      <c r="J54" s="162">
        <f>IF(RES_hhdet_in_fec!J54=0,0,RES_hhdet_in_fec!J54/0.086*1000000/RES_hhdet_in_new!J54)</f>
        <v>2332.6790549263274</v>
      </c>
      <c r="K54" s="162">
        <f>IF(RES_hhdet_in_fec!K54=0,0,RES_hhdet_in_fec!K54/0.086*1000000/RES_hhdet_in_new!K54)</f>
        <v>2309.5114470963172</v>
      </c>
      <c r="L54" s="162">
        <f>IF(RES_hhdet_in_fec!L54=0,0,RES_hhdet_in_fec!L54/0.086*1000000/RES_hhdet_in_new!L54)</f>
        <v>2167.3959755536075</v>
      </c>
      <c r="M54" s="162">
        <f>IF(RES_hhdet_in_fec!M54=0,0,RES_hhdet_in_fec!M54/0.086*1000000/RES_hhdet_in_new!M54)</f>
        <v>2361.7121537552866</v>
      </c>
      <c r="N54" s="162">
        <f>IF(RES_hhdet_in_fec!N54=0,0,RES_hhdet_in_fec!N54/0.086*1000000/RES_hhdet_in_new!N54)</f>
        <v>2410.8063147802209</v>
      </c>
      <c r="O54" s="162">
        <f>IF(RES_hhdet_in_fec!O54=0,0,RES_hhdet_in_fec!O54/0.086*1000000/RES_hhdet_in_new!O54)</f>
        <v>2306.8849450145649</v>
      </c>
      <c r="P54" s="162">
        <f>IF(RES_hhdet_in_fec!P54=0,0,RES_hhdet_in_fec!P54/0.086*1000000/RES_hhdet_in_new!P54)</f>
        <v>2165.0775987026673</v>
      </c>
      <c r="Q54" s="162">
        <f>IF(RES_hhdet_in_fec!Q54=0,0,RES_hhdet_in_fec!Q54/0.086*1000000/RES_hhdet_in_new!Q54)</f>
        <v>2209.4077815182709</v>
      </c>
    </row>
    <row r="55" spans="1:17" ht="12" customHeight="1" x14ac:dyDescent="0.3">
      <c r="A55" s="161" t="s">
        <v>141</v>
      </c>
      <c r="B55" s="160"/>
      <c r="C55" s="160">
        <f>IF(RES_hhdet_in_fec!C55=0,0,RES_hhdet_in_fec!C55/0.086*1000000/RES_hhdet_in_new!C55)</f>
        <v>1537.3096557666636</v>
      </c>
      <c r="D55" s="160">
        <f>IF(RES_hhdet_in_fec!D55=0,0,RES_hhdet_in_fec!D55/0.086*1000000/RES_hhdet_in_new!D55)</f>
        <v>1640.8731389864154</v>
      </c>
      <c r="E55" s="160">
        <f>IF(RES_hhdet_in_fec!E55=0,0,RES_hhdet_in_fec!E55/0.086*1000000/RES_hhdet_in_new!E55)</f>
        <v>1826.6796288272431</v>
      </c>
      <c r="F55" s="160">
        <f>IF(RES_hhdet_in_fec!F55=0,0,RES_hhdet_in_fec!F55/0.086*1000000/RES_hhdet_in_new!F55)</f>
        <v>1657.6345856673788</v>
      </c>
      <c r="G55" s="160">
        <f>IF(RES_hhdet_in_fec!G55=0,0,RES_hhdet_in_fec!G55/0.086*1000000/RES_hhdet_in_new!G55)</f>
        <v>1836.5361428737363</v>
      </c>
      <c r="H55" s="160">
        <f>IF(RES_hhdet_in_fec!H55=0,0,RES_hhdet_in_fec!H55/0.086*1000000/RES_hhdet_in_new!H55)</f>
        <v>1812.8946442556874</v>
      </c>
      <c r="I55" s="160">
        <f>IF(RES_hhdet_in_fec!I55=0,0,RES_hhdet_in_fec!I55/0.086*1000000/RES_hhdet_in_new!I55)</f>
        <v>1707.0555112560173</v>
      </c>
      <c r="J55" s="160">
        <f>IF(RES_hhdet_in_fec!J55=0,0,RES_hhdet_in_fec!J55/0.086*1000000/RES_hhdet_in_new!J55)</f>
        <v>1741.3423448781052</v>
      </c>
      <c r="K55" s="160">
        <f>IF(RES_hhdet_in_fec!K55=0,0,RES_hhdet_in_fec!K55/0.086*1000000/RES_hhdet_in_new!K55)</f>
        <v>1874.5141338711303</v>
      </c>
      <c r="L55" s="160">
        <f>IF(RES_hhdet_in_fec!L55=0,0,RES_hhdet_in_fec!L55/0.086*1000000/RES_hhdet_in_new!L55)</f>
        <v>1795.3603315510702</v>
      </c>
      <c r="M55" s="160">
        <f>IF(RES_hhdet_in_fec!M55=0,0,RES_hhdet_in_fec!M55/0.086*1000000/RES_hhdet_in_new!M55)</f>
        <v>1810.8334770326485</v>
      </c>
      <c r="N55" s="160">
        <f>IF(RES_hhdet_in_fec!N55=0,0,RES_hhdet_in_fec!N55/0.086*1000000/RES_hhdet_in_new!N55)</f>
        <v>2115.9528778085692</v>
      </c>
      <c r="O55" s="160">
        <f>IF(RES_hhdet_in_fec!O55=0,0,RES_hhdet_in_fec!O55/0.086*1000000/RES_hhdet_in_new!O55)</f>
        <v>1933.9221249491936</v>
      </c>
      <c r="P55" s="160">
        <f>IF(RES_hhdet_in_fec!P55=0,0,RES_hhdet_in_fec!P55/0.086*1000000/RES_hhdet_in_new!P55)</f>
        <v>1709.2277482708985</v>
      </c>
      <c r="Q55" s="160">
        <f>IF(RES_hhdet_in_fec!Q55=0,0,RES_hhdet_in_fec!Q55/0.086*1000000/RES_hhdet_in_new!Q55)</f>
        <v>1754.4910557268129</v>
      </c>
    </row>
    <row r="56" spans="1:17" ht="12" customHeight="1" x14ac:dyDescent="0.3">
      <c r="A56" s="148" t="s">
        <v>60</v>
      </c>
      <c r="B56" s="156"/>
      <c r="C56" s="156">
        <f>IF(RES_hhdet_in_fec!C56=0,0,RES_hhdet_in_fec!C56/0.086*1000000/RES_hhdet_in_new!C55)</f>
        <v>693.46003906308931</v>
      </c>
      <c r="D56" s="156">
        <f>IF(RES_hhdet_in_fec!D56=0,0,RES_hhdet_in_fec!D56/0.086*1000000/RES_hhdet_in_new!D55)</f>
        <v>821.29226827033085</v>
      </c>
      <c r="E56" s="156">
        <f>IF(RES_hhdet_in_fec!E56=0,0,RES_hhdet_in_fec!E56/0.086*1000000/RES_hhdet_in_new!E55)</f>
        <v>1182.4660505481029</v>
      </c>
      <c r="F56" s="156">
        <f>IF(RES_hhdet_in_fec!F56=0,0,RES_hhdet_in_fec!F56/0.086*1000000/RES_hhdet_in_new!F55)</f>
        <v>735.29048066627774</v>
      </c>
      <c r="G56" s="156">
        <f>IF(RES_hhdet_in_fec!G56=0,0,RES_hhdet_in_fec!G56/0.086*1000000/RES_hhdet_in_new!G55)</f>
        <v>1047.6294630954239</v>
      </c>
      <c r="H56" s="156">
        <f>IF(RES_hhdet_in_fec!H56=0,0,RES_hhdet_in_fec!H56/0.086*1000000/RES_hhdet_in_new!H55)</f>
        <v>1008.4605703011338</v>
      </c>
      <c r="I56" s="156">
        <f>IF(RES_hhdet_in_fec!I56=0,0,RES_hhdet_in_fec!I56/0.086*1000000/RES_hhdet_in_new!I55)</f>
        <v>937.87348088637748</v>
      </c>
      <c r="J56" s="156">
        <f>IF(RES_hhdet_in_fec!J56=0,0,RES_hhdet_in_fec!J56/0.086*1000000/RES_hhdet_in_new!J55)</f>
        <v>828.17132756511523</v>
      </c>
      <c r="K56" s="156">
        <f>IF(RES_hhdet_in_fec!K56=0,0,RES_hhdet_in_fec!K56/0.086*1000000/RES_hhdet_in_new!K55)</f>
        <v>1313.2406743454437</v>
      </c>
      <c r="L56" s="156">
        <f>IF(RES_hhdet_in_fec!L56=0,0,RES_hhdet_in_fec!L56/0.086*1000000/RES_hhdet_in_new!L55)</f>
        <v>1119.0602125987859</v>
      </c>
      <c r="M56" s="156">
        <f>IF(RES_hhdet_in_fec!M56=0,0,RES_hhdet_in_fec!M56/0.086*1000000/RES_hhdet_in_new!M55)</f>
        <v>997.47797291699521</v>
      </c>
      <c r="N56" s="156">
        <f>IF(RES_hhdet_in_fec!N56=0,0,RES_hhdet_in_fec!N56/0.086*1000000/RES_hhdet_in_new!N55)</f>
        <v>1331.9658979824521</v>
      </c>
      <c r="O56" s="156">
        <f>IF(RES_hhdet_in_fec!O56=0,0,RES_hhdet_in_fec!O56/0.086*1000000/RES_hhdet_in_new!O55)</f>
        <v>1324.6897922597846</v>
      </c>
      <c r="P56" s="156">
        <f>IF(RES_hhdet_in_fec!P56=0,0,RES_hhdet_in_fec!P56/0.086*1000000/RES_hhdet_in_new!P55)</f>
        <v>814.48567879667712</v>
      </c>
      <c r="Q56" s="156">
        <f>IF(RES_hhdet_in_fec!Q56=0,0,RES_hhdet_in_fec!Q56/0.086*1000000/RES_hhdet_in_new!Q55)</f>
        <v>935.08671965856297</v>
      </c>
    </row>
    <row r="57" spans="1:17" ht="12" customHeight="1" x14ac:dyDescent="0.3">
      <c r="A57" s="148" t="s">
        <v>59</v>
      </c>
      <c r="B57" s="156"/>
      <c r="C57" s="156">
        <f>IF(RES_hhdet_in_fec!C57=0,0,RES_hhdet_in_fec!C57/0.086*1000000/RES_hhdet_in_new!C55)</f>
        <v>843.84961670357416</v>
      </c>
      <c r="D57" s="156">
        <f>IF(RES_hhdet_in_fec!D57=0,0,RES_hhdet_in_fec!D57/0.086*1000000/RES_hhdet_in_new!D55)</f>
        <v>819.58087071608463</v>
      </c>
      <c r="E57" s="156">
        <f>IF(RES_hhdet_in_fec!E57=0,0,RES_hhdet_in_fec!E57/0.086*1000000/RES_hhdet_in_new!E55)</f>
        <v>644.21357827914051</v>
      </c>
      <c r="F57" s="156">
        <f>IF(RES_hhdet_in_fec!F57=0,0,RES_hhdet_in_fec!F57/0.086*1000000/RES_hhdet_in_new!F55)</f>
        <v>922.34410500110096</v>
      </c>
      <c r="G57" s="156">
        <f>IF(RES_hhdet_in_fec!G57=0,0,RES_hhdet_in_fec!G57/0.086*1000000/RES_hhdet_in_new!G55)</f>
        <v>788.9066797783122</v>
      </c>
      <c r="H57" s="156">
        <f>IF(RES_hhdet_in_fec!H57=0,0,RES_hhdet_in_fec!H57/0.086*1000000/RES_hhdet_in_new!H55)</f>
        <v>804.43407395455347</v>
      </c>
      <c r="I57" s="156">
        <f>IF(RES_hhdet_in_fec!I57=0,0,RES_hhdet_in_fec!I57/0.086*1000000/RES_hhdet_in_new!I55)</f>
        <v>769.18203036963985</v>
      </c>
      <c r="J57" s="156">
        <f>IF(RES_hhdet_in_fec!J57=0,0,RES_hhdet_in_fec!J57/0.086*1000000/RES_hhdet_in_new!J55)</f>
        <v>913.17101731298976</v>
      </c>
      <c r="K57" s="156">
        <f>IF(RES_hhdet_in_fec!K57=0,0,RES_hhdet_in_fec!K57/0.086*1000000/RES_hhdet_in_new!K55)</f>
        <v>561.27345952568646</v>
      </c>
      <c r="L57" s="156">
        <f>IF(RES_hhdet_in_fec!L57=0,0,RES_hhdet_in_fec!L57/0.086*1000000/RES_hhdet_in_new!L55)</f>
        <v>676.30011895228415</v>
      </c>
      <c r="M57" s="156">
        <f>IF(RES_hhdet_in_fec!M57=0,0,RES_hhdet_in_fec!M57/0.086*1000000/RES_hhdet_in_new!M55)</f>
        <v>813.35550411565328</v>
      </c>
      <c r="N57" s="156">
        <f>IF(RES_hhdet_in_fec!N57=0,0,RES_hhdet_in_fec!N57/0.086*1000000/RES_hhdet_in_new!N55)</f>
        <v>783.98697982611759</v>
      </c>
      <c r="O57" s="156">
        <f>IF(RES_hhdet_in_fec!O57=0,0,RES_hhdet_in_fec!O57/0.086*1000000/RES_hhdet_in_new!O55)</f>
        <v>609.23233268940874</v>
      </c>
      <c r="P57" s="156">
        <f>IF(RES_hhdet_in_fec!P57=0,0,RES_hhdet_in_fec!P57/0.086*1000000/RES_hhdet_in_new!P55)</f>
        <v>894.74206947422113</v>
      </c>
      <c r="Q57" s="156">
        <f>IF(RES_hhdet_in_fec!Q57=0,0,RES_hhdet_in_fec!Q57/0.086*1000000/RES_hhdet_in_new!Q55)</f>
        <v>819.40433606824979</v>
      </c>
    </row>
    <row r="58" spans="1:17" ht="12" customHeight="1" x14ac:dyDescent="0.3">
      <c r="A58" s="158" t="s">
        <v>62</v>
      </c>
      <c r="B58" s="157"/>
      <c r="C58" s="157">
        <f>IF(SUM(RES_hhdet_in_fec!C59:C60)=0,0,SUM(RES_hhdet_in_fec!C59:C60)/0.086*1000000/SUM(RES_hhdet_in_new!C59:C60))</f>
        <v>869.07442694868917</v>
      </c>
      <c r="D58" s="157">
        <f>IF(SUM(RES_hhdet_in_fec!D59:D60)=0,0,SUM(RES_hhdet_in_fec!D59:D60)/0.086*1000000/SUM(RES_hhdet_in_new!D59:D60))</f>
        <v>939.03150282732724</v>
      </c>
      <c r="E58" s="157">
        <f>IF(SUM(RES_hhdet_in_fec!E59:E60)=0,0,SUM(RES_hhdet_in_fec!E59:E60)/0.086*1000000/SUM(RES_hhdet_in_new!E59:E60))</f>
        <v>905.67759032807999</v>
      </c>
      <c r="F58" s="157">
        <f>IF(SUM(RES_hhdet_in_fec!F59:F60)=0,0,SUM(RES_hhdet_in_fec!F59:F60)/0.086*1000000/SUM(RES_hhdet_in_new!F59:F60))</f>
        <v>938.78190669151957</v>
      </c>
      <c r="G58" s="157">
        <f>IF(SUM(RES_hhdet_in_fec!G59:G60)=0,0,SUM(RES_hhdet_in_fec!G59:G60)/0.086*1000000/SUM(RES_hhdet_in_new!G59:G60))</f>
        <v>867.61451799162262</v>
      </c>
      <c r="H58" s="157">
        <f>IF(SUM(RES_hhdet_in_fec!H59:H60)=0,0,SUM(RES_hhdet_in_fec!H59:H60)/0.086*1000000/SUM(RES_hhdet_in_new!H59:H60))</f>
        <v>880.45733019605257</v>
      </c>
      <c r="I58" s="157">
        <f>IF(SUM(RES_hhdet_in_fec!I59:I60)=0,0,SUM(RES_hhdet_in_fec!I59:I60)/0.086*1000000/SUM(RES_hhdet_in_new!I59:I60))</f>
        <v>951.53861657038306</v>
      </c>
      <c r="J58" s="157">
        <f>IF(SUM(RES_hhdet_in_fec!J59:J60)=0,0,SUM(RES_hhdet_in_fec!J59:J60)/0.086*1000000/SUM(RES_hhdet_in_new!J59:J60))</f>
        <v>903.3508393637303</v>
      </c>
      <c r="K58" s="157">
        <f>IF(SUM(RES_hhdet_in_fec!K59:K60)=0,0,SUM(RES_hhdet_in_fec!K59:K60)/0.086*1000000/SUM(RES_hhdet_in_new!K59:K60))</f>
        <v>904.18576903636165</v>
      </c>
      <c r="L58" s="157">
        <f>IF(SUM(RES_hhdet_in_fec!L59:L60)=0,0,SUM(RES_hhdet_in_fec!L59:L60)/0.086*1000000/SUM(RES_hhdet_in_new!L59:L60))</f>
        <v>951.44102704371164</v>
      </c>
      <c r="M58" s="157">
        <f>IF(SUM(RES_hhdet_in_fec!M59:M60)=0,0,SUM(RES_hhdet_in_fec!M59:M60)/0.086*1000000/SUM(RES_hhdet_in_new!M59:M60))</f>
        <v>931.87970224165974</v>
      </c>
      <c r="N58" s="157">
        <f>IF(SUM(RES_hhdet_in_fec!N59:N60)=0,0,SUM(RES_hhdet_in_fec!N59:N60)/0.086*1000000/SUM(RES_hhdet_in_new!N59:N60))</f>
        <v>856.29168888884374</v>
      </c>
      <c r="O58" s="157">
        <f>IF(SUM(RES_hhdet_in_fec!O59:O60)=0,0,SUM(RES_hhdet_in_fec!O59:O60)/0.086*1000000/SUM(RES_hhdet_in_new!O59:O60))</f>
        <v>925.67195737731527</v>
      </c>
      <c r="P58" s="157">
        <f>IF(SUM(RES_hhdet_in_fec!P59:P60)=0,0,SUM(RES_hhdet_in_fec!P59:P60)/0.086*1000000/SUM(RES_hhdet_in_new!P59:P60))</f>
        <v>919.438613220344</v>
      </c>
      <c r="Q58" s="157">
        <f>IF(SUM(RES_hhdet_in_fec!Q59:Q60)=0,0,SUM(RES_hhdet_in_fec!Q59:Q60)/0.086*1000000/SUM(RES_hhdet_in_new!Q59:Q60))</f>
        <v>922.77058876276351</v>
      </c>
    </row>
    <row r="59" spans="1:17" ht="12" customHeight="1" x14ac:dyDescent="0.3">
      <c r="A59" s="23" t="s">
        <v>57</v>
      </c>
      <c r="B59" s="156"/>
      <c r="C59" s="156">
        <f>IF(RES_hhdet_in_fec!C59=0,0,RES_hhdet_in_fec!C59/0.086*1000000/RES_hhdet_in_new!C59)</f>
        <v>1474.3487941298786</v>
      </c>
      <c r="D59" s="156">
        <f>IF(RES_hhdet_in_fec!D59=0,0,RES_hhdet_in_fec!D59/0.086*1000000/RES_hhdet_in_new!D59)</f>
        <v>1304.1349068207205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1552.3762125777534</v>
      </c>
      <c r="G59" s="156">
        <f>IF(RES_hhdet_in_fec!G59=0,0,RES_hhdet_in_fec!G59/0.086*1000000/RES_hhdet_in_new!G59)</f>
        <v>1470.2810146647264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1441.0081813681957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1418.1485669503122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1753.2645549742642</v>
      </c>
      <c r="P59" s="156">
        <f>IF(RES_hhdet_in_fec!P59=0,0,RES_hhdet_in_fec!P59/0.086*1000000/RES_hhdet_in_new!P59)</f>
        <v>1519.3304091783993</v>
      </c>
      <c r="Q59" s="156">
        <f>IF(RES_hhdet_in_fec!Q59=0,0,RES_hhdet_in_fec!Q59/0.086*1000000/RES_hhdet_in_new!Q59)</f>
        <v>1652.1784067341537</v>
      </c>
    </row>
    <row r="60" spans="1:17" ht="12" customHeight="1" x14ac:dyDescent="0.3">
      <c r="A60" s="29" t="s">
        <v>140</v>
      </c>
      <c r="B60" s="57"/>
      <c r="C60" s="57">
        <f>IF(RES_hhdet_in_fec!C60=0,0,RES_hhdet_in_fec!C60/0.086*1000000/RES_hhdet_in_new!C60)</f>
        <v>869.04272570926378</v>
      </c>
      <c r="D60" s="57">
        <f>IF(RES_hhdet_in_fec!D60=0,0,RES_hhdet_in_fec!D60/0.086*1000000/RES_hhdet_in_new!D60)</f>
        <v>938.90494200098328</v>
      </c>
      <c r="E60" s="57">
        <f>IF(RES_hhdet_in_fec!E60=0,0,RES_hhdet_in_fec!E60/0.086*1000000/RES_hhdet_in_new!E60)</f>
        <v>905.67759032807999</v>
      </c>
      <c r="F60" s="57">
        <f>IF(RES_hhdet_in_fec!F60=0,0,RES_hhdet_in_fec!F60/0.086*1000000/RES_hhdet_in_new!F60)</f>
        <v>938.72658736117614</v>
      </c>
      <c r="G60" s="57">
        <f>IF(RES_hhdet_in_fec!G60=0,0,RES_hhdet_in_fec!G60/0.086*1000000/RES_hhdet_in_new!G60)</f>
        <v>867.55989786134285</v>
      </c>
      <c r="H60" s="57">
        <f>IF(RES_hhdet_in_fec!H60=0,0,RES_hhdet_in_fec!H60/0.086*1000000/RES_hhdet_in_new!H60)</f>
        <v>880.45733019605257</v>
      </c>
      <c r="I60" s="57">
        <f>IF(RES_hhdet_in_fec!I60=0,0,RES_hhdet_in_fec!I60/0.086*1000000/RES_hhdet_in_new!I60)</f>
        <v>951.51646243714401</v>
      </c>
      <c r="J60" s="57">
        <f>IF(RES_hhdet_in_fec!J60=0,0,RES_hhdet_in_fec!J60/0.086*1000000/RES_hhdet_in_new!J60)</f>
        <v>903.3508393637303</v>
      </c>
      <c r="K60" s="57">
        <f>IF(RES_hhdet_in_fec!K60=0,0,RES_hhdet_in_fec!K60/0.086*1000000/RES_hhdet_in_new!K60)</f>
        <v>904.18576903636165</v>
      </c>
      <c r="L60" s="57">
        <f>IF(RES_hhdet_in_fec!L60=0,0,RES_hhdet_in_fec!L60/0.086*1000000/RES_hhdet_in_new!L60)</f>
        <v>951.43618992345455</v>
      </c>
      <c r="M60" s="57">
        <f>IF(RES_hhdet_in_fec!M60=0,0,RES_hhdet_in_fec!M60/0.086*1000000/RES_hhdet_in_new!M60)</f>
        <v>931.87970224165974</v>
      </c>
      <c r="N60" s="57">
        <f>IF(RES_hhdet_in_fec!N60=0,0,RES_hhdet_in_fec!N60/0.086*1000000/RES_hhdet_in_new!N60)</f>
        <v>856.29168888884374</v>
      </c>
      <c r="O60" s="57">
        <f>IF(RES_hhdet_in_fec!O60=0,0,RES_hhdet_in_fec!O60/0.086*1000000/RES_hhdet_in_new!O60)</f>
        <v>925.65881314011426</v>
      </c>
      <c r="P60" s="57">
        <f>IF(RES_hhdet_in_fec!P60=0,0,RES_hhdet_in_fec!P60/0.086*1000000/RES_hhdet_in_new!P60)</f>
        <v>919.38560230641724</v>
      </c>
      <c r="Q60" s="57">
        <f>IF(RES_hhdet_in_fec!Q60=0,0,RES_hhdet_in_fec!Q60/0.086*1000000/RES_hhdet_in_new!Q60)</f>
        <v>922.67744010249487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68">
        <f t="shared" ref="C62" si="51">SUM(C63,C66,C68,C77)</f>
        <v>17137.266710655236</v>
      </c>
      <c r="D62" s="168">
        <f t="shared" ref="D62" si="52">SUM(D63,D66,D68,D77)</f>
        <v>17289.073169586409</v>
      </c>
      <c r="E62" s="168">
        <f t="shared" ref="E62" si="53">SUM(E63,E66,E68,E77)</f>
        <v>16672.9481830851</v>
      </c>
      <c r="F62" s="168">
        <f t="shared" ref="F62" si="54">SUM(F63,F66,F68,F77)</f>
        <v>17122.349466560638</v>
      </c>
      <c r="G62" s="168">
        <f t="shared" ref="G62" si="55">SUM(G63,G66,G68,G77)</f>
        <v>17297.520182810018</v>
      </c>
      <c r="H62" s="168">
        <f t="shared" ref="H62" si="56">SUM(H63,H66,H68,H77)</f>
        <v>15866.118908054306</v>
      </c>
      <c r="I62" s="168">
        <f t="shared" ref="I62" si="57">SUM(I63,I66,I68,I77)</f>
        <v>15202.832975123945</v>
      </c>
      <c r="J62" s="168">
        <f t="shared" ref="J62" si="58">SUM(J63,J66,J68,J77)</f>
        <v>15489.403412738911</v>
      </c>
      <c r="K62" s="168">
        <f t="shared" ref="K62" si="59">SUM(K63,K66,K68,K77)</f>
        <v>15315.015505086219</v>
      </c>
      <c r="L62" s="168">
        <f t="shared" ref="L62" si="60">SUM(L63,L66,L68,L77)</f>
        <v>16334.459589412396</v>
      </c>
      <c r="M62" s="168">
        <f t="shared" ref="M62" si="61">SUM(M63,M66,M68,M77)</f>
        <v>14747.855593851795</v>
      </c>
      <c r="N62" s="168">
        <f t="shared" ref="N62" si="62">SUM(N63,N66,N68,N77)</f>
        <v>15037.078942443321</v>
      </c>
      <c r="O62" s="168">
        <f t="shared" ref="O62" si="63">SUM(O63,O66,O68,O77)</f>
        <v>15438.503844922012</v>
      </c>
      <c r="P62" s="168">
        <f t="shared" ref="P62" si="64">SUM(P63,P66,P68,P77)</f>
        <v>12704.544234764764</v>
      </c>
      <c r="Q62" s="168">
        <f t="shared" ref="Q62" si="65">SUM(Q63,Q66,Q68,Q77)</f>
        <v>14016.592253990084</v>
      </c>
    </row>
    <row r="63" spans="1:17" ht="12.9" customHeight="1" x14ac:dyDescent="0.3">
      <c r="A63" s="158" t="s">
        <v>65</v>
      </c>
      <c r="B63" s="157"/>
      <c r="C63" s="157">
        <f t="shared" ref="C63:Q63" si="66">SUM(C64:C65)</f>
        <v>12369.321131927678</v>
      </c>
      <c r="D63" s="157">
        <f t="shared" si="66"/>
        <v>12695.20420790404</v>
      </c>
      <c r="E63" s="157">
        <f t="shared" si="66"/>
        <v>11987.989606876705</v>
      </c>
      <c r="F63" s="157">
        <f t="shared" si="66"/>
        <v>12512.459421469832</v>
      </c>
      <c r="G63" s="157">
        <f t="shared" si="66"/>
        <v>12615.901705594895</v>
      </c>
      <c r="H63" s="157">
        <f t="shared" si="66"/>
        <v>11477.225272106854</v>
      </c>
      <c r="I63" s="157">
        <f t="shared" si="66"/>
        <v>10974.219723055541</v>
      </c>
      <c r="J63" s="157">
        <f t="shared" si="66"/>
        <v>10999.965307561279</v>
      </c>
      <c r="K63" s="157">
        <f t="shared" si="66"/>
        <v>10800.189825134339</v>
      </c>
      <c r="L63" s="157">
        <f t="shared" si="66"/>
        <v>11935.955378685687</v>
      </c>
      <c r="M63" s="157">
        <f t="shared" si="66"/>
        <v>10311.531544975525</v>
      </c>
      <c r="N63" s="157">
        <f t="shared" si="66"/>
        <v>10662.124904105796</v>
      </c>
      <c r="O63" s="157">
        <f t="shared" si="66"/>
        <v>11045.95314426583</v>
      </c>
      <c r="P63" s="157">
        <f t="shared" si="66"/>
        <v>8425.4930878926189</v>
      </c>
      <c r="Q63" s="157">
        <f t="shared" si="66"/>
        <v>9960.0184516623376</v>
      </c>
    </row>
    <row r="64" spans="1:17" ht="12" customHeight="1" x14ac:dyDescent="0.3">
      <c r="A64" s="23" t="s">
        <v>161</v>
      </c>
      <c r="B64" s="156"/>
      <c r="C64" s="156">
        <f>IF(RES_hhdet_in_fec!C64=0,0,RES_hhdet_in_fec!C64/0.086*1000000/RES_hhdet_in_new!C64)</f>
        <v>12176.104432331136</v>
      </c>
      <c r="D64" s="156">
        <f>IF(RES_hhdet_in_fec!D64=0,0,RES_hhdet_in_fec!D64/0.086*1000000/RES_hhdet_in_new!D64)</f>
        <v>12494.819328177859</v>
      </c>
      <c r="E64" s="156">
        <f>IF(RES_hhdet_in_fec!E64=0,0,RES_hhdet_in_fec!E64/0.086*1000000/RES_hhdet_in_new!E64)</f>
        <v>11770.039491943317</v>
      </c>
      <c r="F64" s="156">
        <f>IF(RES_hhdet_in_fec!F64=0,0,RES_hhdet_in_fec!F64/0.086*1000000/RES_hhdet_in_new!F64)</f>
        <v>12285.469551623099</v>
      </c>
      <c r="G64" s="156">
        <f>IF(RES_hhdet_in_fec!G64=0,0,RES_hhdet_in_fec!G64/0.086*1000000/RES_hhdet_in_new!G64)</f>
        <v>12377.865855142862</v>
      </c>
      <c r="H64" s="156">
        <f>IF(RES_hhdet_in_fec!H64=0,0,RES_hhdet_in_fec!H64/0.086*1000000/RES_hhdet_in_new!H64)</f>
        <v>11270.947109345483</v>
      </c>
      <c r="I64" s="156">
        <f>IF(RES_hhdet_in_fec!I64=0,0,RES_hhdet_in_fec!I64/0.086*1000000/RES_hhdet_in_new!I64)</f>
        <v>10748.541192574297</v>
      </c>
      <c r="J64" s="156">
        <f>IF(RES_hhdet_in_fec!J64=0,0,RES_hhdet_in_fec!J64/0.086*1000000/RES_hhdet_in_new!J64)</f>
        <v>10827.903907351387</v>
      </c>
      <c r="K64" s="156">
        <f>IF(RES_hhdet_in_fec!K64=0,0,RES_hhdet_in_fec!K64/0.086*1000000/RES_hhdet_in_new!K64)</f>
        <v>10630.215289509933</v>
      </c>
      <c r="L64" s="156">
        <f>IF(RES_hhdet_in_fec!L64=0,0,RES_hhdet_in_fec!L64/0.086*1000000/RES_hhdet_in_new!L64)</f>
        <v>11760.613829428461</v>
      </c>
      <c r="M64" s="156">
        <f>IF(RES_hhdet_in_fec!M64=0,0,RES_hhdet_in_fec!M64/0.086*1000000/RES_hhdet_in_new!M64)</f>
        <v>10124.395398275657</v>
      </c>
      <c r="N64" s="156">
        <f>IF(RES_hhdet_in_fec!N64=0,0,RES_hhdet_in_fec!N64/0.086*1000000/RES_hhdet_in_new!N64)</f>
        <v>10462.200878895859</v>
      </c>
      <c r="O64" s="156">
        <f>IF(RES_hhdet_in_fec!O64=0,0,RES_hhdet_in_fec!O64/0.086*1000000/RES_hhdet_in_new!O64)</f>
        <v>10854.627530126489</v>
      </c>
      <c r="P64" s="156">
        <f>IF(RES_hhdet_in_fec!P64=0,0,RES_hhdet_in_fec!P64/0.086*1000000/RES_hhdet_in_new!P64)</f>
        <v>8267.4028793198613</v>
      </c>
      <c r="Q64" s="156">
        <f>IF(RES_hhdet_in_fec!Q64=0,0,RES_hhdet_in_fec!Q64/0.086*1000000/RES_hhdet_in_new!Q64)</f>
        <v>9735.8566123900728</v>
      </c>
    </row>
    <row r="65" spans="1:17" ht="12" customHeight="1" x14ac:dyDescent="0.3">
      <c r="A65" s="23" t="s">
        <v>60</v>
      </c>
      <c r="B65" s="156"/>
      <c r="C65" s="156">
        <f>IF(RES_hhdet_in_fec!C65=0,0,RES_hhdet_in_fec!C65/0.086*1000000/RES_hhdet_in_new!C64)</f>
        <v>193.21669959654247</v>
      </c>
      <c r="D65" s="156">
        <f>IF(RES_hhdet_in_fec!D65=0,0,RES_hhdet_in_fec!D65/0.086*1000000/RES_hhdet_in_new!D64)</f>
        <v>200.38487972618191</v>
      </c>
      <c r="E65" s="156">
        <f>IF(RES_hhdet_in_fec!E65=0,0,RES_hhdet_in_fec!E65/0.086*1000000/RES_hhdet_in_new!E64)</f>
        <v>217.95011493338791</v>
      </c>
      <c r="F65" s="156">
        <f>IF(RES_hhdet_in_fec!F65=0,0,RES_hhdet_in_fec!F65/0.086*1000000/RES_hhdet_in_new!F64)</f>
        <v>226.98986984673357</v>
      </c>
      <c r="G65" s="156">
        <f>IF(RES_hhdet_in_fec!G65=0,0,RES_hhdet_in_fec!G65/0.086*1000000/RES_hhdet_in_new!G64)</f>
        <v>238.03585045203315</v>
      </c>
      <c r="H65" s="156">
        <f>IF(RES_hhdet_in_fec!H65=0,0,RES_hhdet_in_fec!H65/0.086*1000000/RES_hhdet_in_new!H64)</f>
        <v>206.27816276137219</v>
      </c>
      <c r="I65" s="156">
        <f>IF(RES_hhdet_in_fec!I65=0,0,RES_hhdet_in_fec!I65/0.086*1000000/RES_hhdet_in_new!I64)</f>
        <v>225.67853048124388</v>
      </c>
      <c r="J65" s="156">
        <f>IF(RES_hhdet_in_fec!J65=0,0,RES_hhdet_in_fec!J65/0.086*1000000/RES_hhdet_in_new!J64)</f>
        <v>172.06140020989122</v>
      </c>
      <c r="K65" s="156">
        <f>IF(RES_hhdet_in_fec!K65=0,0,RES_hhdet_in_fec!K65/0.086*1000000/RES_hhdet_in_new!K64)</f>
        <v>169.97453562440631</v>
      </c>
      <c r="L65" s="156">
        <f>IF(RES_hhdet_in_fec!L65=0,0,RES_hhdet_in_fec!L65/0.086*1000000/RES_hhdet_in_new!L64)</f>
        <v>175.34154925722638</v>
      </c>
      <c r="M65" s="156">
        <f>IF(RES_hhdet_in_fec!M65=0,0,RES_hhdet_in_fec!M65/0.086*1000000/RES_hhdet_in_new!M64)</f>
        <v>187.13614669986805</v>
      </c>
      <c r="N65" s="156">
        <f>IF(RES_hhdet_in_fec!N65=0,0,RES_hhdet_in_fec!N65/0.086*1000000/RES_hhdet_in_new!N64)</f>
        <v>199.92402520993664</v>
      </c>
      <c r="O65" s="156">
        <f>IF(RES_hhdet_in_fec!O65=0,0,RES_hhdet_in_fec!O65/0.086*1000000/RES_hhdet_in_new!O64)</f>
        <v>191.32561413934164</v>
      </c>
      <c r="P65" s="156">
        <f>IF(RES_hhdet_in_fec!P65=0,0,RES_hhdet_in_fec!P65/0.086*1000000/RES_hhdet_in_new!P64)</f>
        <v>158.09020857275834</v>
      </c>
      <c r="Q65" s="156">
        <f>IF(RES_hhdet_in_fec!Q65=0,0,RES_hhdet_in_fec!Q65/0.086*1000000/RES_hhdet_in_new!Q64)</f>
        <v>224.16183927226416</v>
      </c>
    </row>
    <row r="66" spans="1:17" ht="12.9" customHeight="1" x14ac:dyDescent="0.3">
      <c r="A66" s="158" t="s">
        <v>112</v>
      </c>
      <c r="B66" s="157"/>
      <c r="C66" s="157">
        <f t="shared" ref="C66:Q66" si="67">C67</f>
        <v>1214.8842916574322</v>
      </c>
      <c r="D66" s="157">
        <f t="shared" si="67"/>
        <v>1092.7788409072882</v>
      </c>
      <c r="E66" s="157">
        <f t="shared" si="67"/>
        <v>1101.405950375321</v>
      </c>
      <c r="F66" s="157">
        <f t="shared" si="67"/>
        <v>1049.4200336333292</v>
      </c>
      <c r="G66" s="157">
        <f t="shared" si="67"/>
        <v>1011.7849761328382</v>
      </c>
      <c r="H66" s="157">
        <f t="shared" si="67"/>
        <v>895.25951707635636</v>
      </c>
      <c r="I66" s="157">
        <f t="shared" si="67"/>
        <v>822.64477466706433</v>
      </c>
      <c r="J66" s="157">
        <f t="shared" si="67"/>
        <v>1058.6999267243523</v>
      </c>
      <c r="K66" s="157">
        <f t="shared" si="67"/>
        <v>983.98689205959988</v>
      </c>
      <c r="L66" s="157">
        <f t="shared" si="67"/>
        <v>891.95284284291904</v>
      </c>
      <c r="M66" s="157">
        <f t="shared" si="67"/>
        <v>903.49763154251957</v>
      </c>
      <c r="N66" s="157">
        <f t="shared" si="67"/>
        <v>887.31172287671018</v>
      </c>
      <c r="O66" s="157">
        <f t="shared" si="67"/>
        <v>804.93243010427523</v>
      </c>
      <c r="P66" s="157">
        <f t="shared" si="67"/>
        <v>824.67038836916345</v>
      </c>
      <c r="Q66" s="157">
        <f t="shared" si="67"/>
        <v>673.79657725731488</v>
      </c>
    </row>
    <row r="67" spans="1:17" ht="12" customHeight="1" x14ac:dyDescent="0.3">
      <c r="A67" s="23" t="s">
        <v>60</v>
      </c>
      <c r="B67" s="156"/>
      <c r="C67" s="156">
        <f>IF(RES_hhdet_in_fec!C67=0,0,RES_hhdet_in_fec!C67/0.086*1000000/RES_hhdet_in_new!C67)</f>
        <v>1214.8842916574322</v>
      </c>
      <c r="D67" s="156">
        <f>IF(RES_hhdet_in_fec!D67=0,0,RES_hhdet_in_fec!D67/0.086*1000000/RES_hhdet_in_new!D67)</f>
        <v>1092.7788409072882</v>
      </c>
      <c r="E67" s="156">
        <f>IF(RES_hhdet_in_fec!E67=0,0,RES_hhdet_in_fec!E67/0.086*1000000/RES_hhdet_in_new!E67)</f>
        <v>1101.405950375321</v>
      </c>
      <c r="F67" s="156">
        <f>IF(RES_hhdet_in_fec!F67=0,0,RES_hhdet_in_fec!F67/0.086*1000000/RES_hhdet_in_new!F67)</f>
        <v>1049.4200336333292</v>
      </c>
      <c r="G67" s="156">
        <f>IF(RES_hhdet_in_fec!G67=0,0,RES_hhdet_in_fec!G67/0.086*1000000/RES_hhdet_in_new!G67)</f>
        <v>1011.7849761328382</v>
      </c>
      <c r="H67" s="156">
        <f>IF(RES_hhdet_in_fec!H67=0,0,RES_hhdet_in_fec!H67/0.086*1000000/RES_hhdet_in_new!H67)</f>
        <v>895.25951707635636</v>
      </c>
      <c r="I67" s="156">
        <f>IF(RES_hhdet_in_fec!I67=0,0,RES_hhdet_in_fec!I67/0.086*1000000/RES_hhdet_in_new!I67)</f>
        <v>822.64477466706433</v>
      </c>
      <c r="J67" s="156">
        <f>IF(RES_hhdet_in_fec!J67=0,0,RES_hhdet_in_fec!J67/0.086*1000000/RES_hhdet_in_new!J67)</f>
        <v>1058.6999267243523</v>
      </c>
      <c r="K67" s="156">
        <f>IF(RES_hhdet_in_fec!K67=0,0,RES_hhdet_in_fec!K67/0.086*1000000/RES_hhdet_in_new!K67)</f>
        <v>983.98689205959988</v>
      </c>
      <c r="L67" s="156">
        <f>IF(RES_hhdet_in_fec!L67=0,0,RES_hhdet_in_fec!L67/0.086*1000000/RES_hhdet_in_new!L67)</f>
        <v>891.95284284291904</v>
      </c>
      <c r="M67" s="156">
        <f>IF(RES_hhdet_in_fec!M67=0,0,RES_hhdet_in_fec!M67/0.086*1000000/RES_hhdet_in_new!M67)</f>
        <v>903.49763154251957</v>
      </c>
      <c r="N67" s="156">
        <f>IF(RES_hhdet_in_fec!N67=0,0,RES_hhdet_in_fec!N67/0.086*1000000/RES_hhdet_in_new!N67)</f>
        <v>887.31172287671018</v>
      </c>
      <c r="O67" s="156">
        <f>IF(RES_hhdet_in_fec!O67=0,0,RES_hhdet_in_fec!O67/0.086*1000000/RES_hhdet_in_new!O67)</f>
        <v>804.93243010427523</v>
      </c>
      <c r="P67" s="156">
        <f>IF(RES_hhdet_in_fec!P67=0,0,RES_hhdet_in_fec!P67/0.086*1000000/RES_hhdet_in_new!P67)</f>
        <v>824.67038836916345</v>
      </c>
      <c r="Q67" s="156">
        <f>IF(RES_hhdet_in_fec!Q67=0,0,RES_hhdet_in_fec!Q67/0.086*1000000/RES_hhdet_in_new!Q67)</f>
        <v>673.79657725731488</v>
      </c>
    </row>
    <row r="68" spans="1:17" ht="12" customHeight="1" x14ac:dyDescent="0.3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2465.1550401513464</v>
      </c>
      <c r="D68" s="157">
        <f>IF(SUM(RES_hhdet_in_fec!D69:D70,RES_hhdet_in_fec!D73:D74)=0,0,SUM(RES_hhdet_in_fec!D69:D70,RES_hhdet_in_fec!D73:D74)/0.086*1000000/SUM(RES_hhdet_in_new!D69:D70,RES_hhdet_in_new!D73:D74))</f>
        <v>2410.0226048832528</v>
      </c>
      <c r="E68" s="157">
        <f>IF(SUM(RES_hhdet_in_fec!E69:E70,RES_hhdet_in_fec!E73:E74)=0,0,SUM(RES_hhdet_in_fec!E69:E70,RES_hhdet_in_fec!E73:E74)/0.086*1000000/SUM(RES_hhdet_in_new!E69:E70,RES_hhdet_in_new!E73:E74))</f>
        <v>2458.4324055404172</v>
      </c>
      <c r="F68" s="157">
        <f>IF(SUM(RES_hhdet_in_fec!F69:F70,RES_hhdet_in_fec!F73:F74)=0,0,SUM(RES_hhdet_in_fec!F69:F70,RES_hhdet_in_fec!F73:F74)/0.086*1000000/SUM(RES_hhdet_in_new!F69:F70,RES_hhdet_in_new!F73:F74))</f>
        <v>2415.7293914575071</v>
      </c>
      <c r="G68" s="157">
        <f>IF(SUM(RES_hhdet_in_fec!G69:G70,RES_hhdet_in_fec!G73:G74)=0,0,SUM(RES_hhdet_in_fec!G69:G70,RES_hhdet_in_fec!G73:G74)/0.086*1000000/SUM(RES_hhdet_in_new!G69:G70,RES_hhdet_in_new!G73:G74))</f>
        <v>2532.20899815249</v>
      </c>
      <c r="H68" s="157">
        <f>IF(SUM(RES_hhdet_in_fec!H69:H70,RES_hhdet_in_fec!H73:H74)=0,0,SUM(RES_hhdet_in_fec!H69:H70,RES_hhdet_in_fec!H73:H74)/0.086*1000000/SUM(RES_hhdet_in_new!H69:H70,RES_hhdet_in_new!H73:H74))</f>
        <v>2319.5332287806968</v>
      </c>
      <c r="I68" s="157">
        <f>IF(SUM(RES_hhdet_in_fec!I69:I70,RES_hhdet_in_fec!I73:I74)=0,0,SUM(RES_hhdet_in_fec!I69:I70,RES_hhdet_in_fec!I73:I74)/0.086*1000000/SUM(RES_hhdet_in_new!I69:I70,RES_hhdet_in_new!I73:I74))</f>
        <v>2284.1813621591023</v>
      </c>
      <c r="J68" s="157">
        <f>IF(SUM(RES_hhdet_in_fec!J69:J70,RES_hhdet_in_fec!J73:J74)=0,0,SUM(RES_hhdet_in_fec!J69:J70,RES_hhdet_in_fec!J73:J74)/0.086*1000000/SUM(RES_hhdet_in_new!J69:J70,RES_hhdet_in_new!J73:J74))</f>
        <v>2274.7519669827034</v>
      </c>
      <c r="K68" s="157">
        <f>IF(SUM(RES_hhdet_in_fec!K69:K70,RES_hhdet_in_fec!K73:K74)=0,0,SUM(RES_hhdet_in_fec!K69:K70,RES_hhdet_in_fec!K73:K74)/0.086*1000000/SUM(RES_hhdet_in_new!K69:K70,RES_hhdet_in_new!K73:K74))</f>
        <v>2334.5411133210509</v>
      </c>
      <c r="L68" s="157">
        <f>IF(SUM(RES_hhdet_in_fec!L69:L70,RES_hhdet_in_fec!L73:L74)=0,0,SUM(RES_hhdet_in_fec!L69:L70,RES_hhdet_in_fec!L73:L74)/0.086*1000000/SUM(RES_hhdet_in_new!L69:L70,RES_hhdet_in_new!L73:L74))</f>
        <v>2348.7303327513032</v>
      </c>
      <c r="M68" s="157">
        <f>IF(SUM(RES_hhdet_in_fec!M69:M70,RES_hhdet_in_fec!M73:M74)=0,0,SUM(RES_hhdet_in_fec!M69:M70,RES_hhdet_in_fec!M73:M74)/0.086*1000000/SUM(RES_hhdet_in_new!M69:M70,RES_hhdet_in_new!M73:M74))</f>
        <v>2379.613121524822</v>
      </c>
      <c r="N68" s="157">
        <f>IF(SUM(RES_hhdet_in_fec!N69:N70,RES_hhdet_in_fec!N73:N74)=0,0,SUM(RES_hhdet_in_fec!N69:N70,RES_hhdet_in_fec!N73:N74)/0.086*1000000/SUM(RES_hhdet_in_new!N69:N70,RES_hhdet_in_new!N73:N74))</f>
        <v>2318.9347690224567</v>
      </c>
      <c r="O68" s="157">
        <f>IF(SUM(RES_hhdet_in_fec!O69:O70,RES_hhdet_in_fec!O73:O74)=0,0,SUM(RES_hhdet_in_fec!O69:O70,RES_hhdet_in_fec!O73:O74)/0.086*1000000/SUM(RES_hhdet_in_new!O69:O70,RES_hhdet_in_new!O73:O74))</f>
        <v>2448.1451595140475</v>
      </c>
      <c r="P68" s="157">
        <f>IF(SUM(RES_hhdet_in_fec!P69:P70,RES_hhdet_in_fec!P73:P74)=0,0,SUM(RES_hhdet_in_fec!P69:P70,RES_hhdet_in_fec!P73:P74)/0.086*1000000/SUM(RES_hhdet_in_new!P69:P70,RES_hhdet_in_new!P73:P74))</f>
        <v>2323.3151981785804</v>
      </c>
      <c r="Q68" s="157">
        <f>IF(SUM(RES_hhdet_in_fec!Q69:Q70,RES_hhdet_in_fec!Q73:Q74)=0,0,SUM(RES_hhdet_in_fec!Q69:Q70,RES_hhdet_in_fec!Q73:Q74)/0.086*1000000/SUM(RES_hhdet_in_new!Q69:Q70,RES_hhdet_in_new!Q73:Q74))</f>
        <v>2255.4119927444781</v>
      </c>
    </row>
    <row r="69" spans="1:17" ht="12" customHeight="1" x14ac:dyDescent="0.3">
      <c r="A69" s="167" t="s">
        <v>160</v>
      </c>
      <c r="B69" s="132"/>
      <c r="C69" s="132">
        <f>IF(RES_hhdet_in_fec!C69=0,0,RES_hhdet_in_fec!C69/0.086*1000000/RES_hhdet_in_new!C69)</f>
        <v>2651.435506680622</v>
      </c>
      <c r="D69" s="132">
        <f>IF(RES_hhdet_in_fec!D69=0,0,RES_hhdet_in_fec!D69/0.086*1000000/RES_hhdet_in_new!D69)</f>
        <v>2526.4673380818704</v>
      </c>
      <c r="E69" s="132">
        <f>IF(RES_hhdet_in_fec!E69=0,0,RES_hhdet_in_fec!E69/0.086*1000000/RES_hhdet_in_new!E69)</f>
        <v>2562.990813454247</v>
      </c>
      <c r="F69" s="132">
        <f>IF(RES_hhdet_in_fec!F69=0,0,RES_hhdet_in_fec!F69/0.086*1000000/RES_hhdet_in_new!F69)</f>
        <v>2567.4838486647541</v>
      </c>
      <c r="G69" s="132">
        <f>IF(RES_hhdet_in_fec!G69=0,0,RES_hhdet_in_fec!G69/0.086*1000000/RES_hhdet_in_new!G69)</f>
        <v>2624.6397251987519</v>
      </c>
      <c r="H69" s="132">
        <f>IF(RES_hhdet_in_fec!H69=0,0,RES_hhdet_in_fec!H69/0.086*1000000/RES_hhdet_in_new!H69)</f>
        <v>2501.7471668829489</v>
      </c>
      <c r="I69" s="132">
        <f>IF(RES_hhdet_in_fec!I69=0,0,RES_hhdet_in_fec!I69/0.086*1000000/RES_hhdet_in_new!I69)</f>
        <v>2655.6613051573058</v>
      </c>
      <c r="J69" s="132">
        <f>IF(RES_hhdet_in_fec!J69=0,0,RES_hhdet_in_fec!J69/0.086*1000000/RES_hhdet_in_new!J69)</f>
        <v>2625.0050439648062</v>
      </c>
      <c r="K69" s="132">
        <f>IF(RES_hhdet_in_fec!K69=0,0,RES_hhdet_in_fec!K69/0.086*1000000/RES_hhdet_in_new!K69)</f>
        <v>2568.2045629487538</v>
      </c>
      <c r="L69" s="132">
        <f>IF(RES_hhdet_in_fec!L69=0,0,RES_hhdet_in_fec!L69/0.086*1000000/RES_hhdet_in_new!L69)</f>
        <v>2567.7688873493371</v>
      </c>
      <c r="M69" s="132">
        <f>IF(RES_hhdet_in_fec!M69=0,0,RES_hhdet_in_fec!M69/0.086*1000000/RES_hhdet_in_new!M69)</f>
        <v>2497.9832047292725</v>
      </c>
      <c r="N69" s="132">
        <f>IF(RES_hhdet_in_fec!N69=0,0,RES_hhdet_in_fec!N69/0.086*1000000/RES_hhdet_in_new!N69)</f>
        <v>2481.714937497447</v>
      </c>
      <c r="O69" s="132">
        <f>IF(RES_hhdet_in_fec!O69=0,0,RES_hhdet_in_fec!O69/0.086*1000000/RES_hhdet_in_new!O69)</f>
        <v>2557.4157082780157</v>
      </c>
      <c r="P69" s="132">
        <f>IF(RES_hhdet_in_fec!P69=0,0,RES_hhdet_in_fec!P69/0.086*1000000/RES_hhdet_in_new!P69)</f>
        <v>2470.5793135728263</v>
      </c>
      <c r="Q69" s="132">
        <f>IF(RES_hhdet_in_fec!Q69=0,0,RES_hhdet_in_fec!Q69/0.086*1000000/RES_hhdet_in_new!Q69)</f>
        <v>2453.5848664792707</v>
      </c>
    </row>
    <row r="70" spans="1:17" ht="12" customHeight="1" x14ac:dyDescent="0.3">
      <c r="A70" s="167" t="s">
        <v>159</v>
      </c>
      <c r="B70" s="132"/>
      <c r="C70" s="132">
        <f>IF(RES_hhdet_in_fec!C70=0,0,RES_hhdet_in_fec!C70/0.086*1000000/RES_hhdet_in_new!C70)</f>
        <v>2164.1297842636109</v>
      </c>
      <c r="D70" s="132">
        <f>IF(RES_hhdet_in_fec!D70=0,0,RES_hhdet_in_fec!D70/0.086*1000000/RES_hhdet_in_new!D70)</f>
        <v>2185.9203859768927</v>
      </c>
      <c r="E70" s="132">
        <f>IF(RES_hhdet_in_fec!E70=0,0,RES_hhdet_in_fec!E70/0.086*1000000/RES_hhdet_in_new!E70)</f>
        <v>2196.6996800505217</v>
      </c>
      <c r="F70" s="132">
        <f>IF(RES_hhdet_in_fec!F70=0,0,RES_hhdet_in_fec!F70/0.086*1000000/RES_hhdet_in_new!F70)</f>
        <v>2356.2930897133256</v>
      </c>
      <c r="G70" s="132">
        <f>IF(RES_hhdet_in_fec!G70=0,0,RES_hhdet_in_fec!G70/0.086*1000000/RES_hhdet_in_new!G70)</f>
        <v>2197.4660677051638</v>
      </c>
      <c r="H70" s="132">
        <f>IF(RES_hhdet_in_fec!H70=0,0,RES_hhdet_in_fec!H70/0.086*1000000/RES_hhdet_in_new!H70)</f>
        <v>2004.6303792116298</v>
      </c>
      <c r="I70" s="132">
        <f>IF(RES_hhdet_in_fec!I70=0,0,RES_hhdet_in_fec!I70/0.086*1000000/RES_hhdet_in_new!I70)</f>
        <v>1971.9395395311724</v>
      </c>
      <c r="J70" s="132">
        <f>IF(RES_hhdet_in_fec!J70=0,0,RES_hhdet_in_fec!J70/0.086*1000000/RES_hhdet_in_new!J70)</f>
        <v>1936.6351908819217</v>
      </c>
      <c r="K70" s="132">
        <f>IF(RES_hhdet_in_fec!K70=0,0,RES_hhdet_in_fec!K70/0.086*1000000/RES_hhdet_in_new!K70)</f>
        <v>2069.1464491524271</v>
      </c>
      <c r="L70" s="132">
        <f>IF(RES_hhdet_in_fec!L70=0,0,RES_hhdet_in_fec!L70/0.086*1000000/RES_hhdet_in_new!L70)</f>
        <v>2040.0041936123505</v>
      </c>
      <c r="M70" s="132">
        <f>IF(RES_hhdet_in_fec!M70=0,0,RES_hhdet_in_fec!M70/0.086*1000000/RES_hhdet_in_new!M70)</f>
        <v>2111.4034137437197</v>
      </c>
      <c r="N70" s="132">
        <f>IF(RES_hhdet_in_fec!N70=0,0,RES_hhdet_in_fec!N70/0.086*1000000/RES_hhdet_in_new!N70)</f>
        <v>2074.1648057858274</v>
      </c>
      <c r="O70" s="132">
        <f>IF(RES_hhdet_in_fec!O70=0,0,RES_hhdet_in_fec!O70/0.086*1000000/RES_hhdet_in_new!O70)</f>
        <v>2146.5893227033489</v>
      </c>
      <c r="P70" s="132">
        <f>IF(RES_hhdet_in_fec!P70=0,0,RES_hhdet_in_fec!P70/0.086*1000000/RES_hhdet_in_new!P70)</f>
        <v>1964.1186107101016</v>
      </c>
      <c r="Q70" s="132">
        <f>IF(RES_hhdet_in_fec!Q70=0,0,RES_hhdet_in_fec!Q70/0.086*1000000/RES_hhdet_in_new!Q70)</f>
        <v>2017.4837689877227</v>
      </c>
    </row>
    <row r="71" spans="1:17" ht="12" customHeight="1" x14ac:dyDescent="0.3">
      <c r="A71" s="166" t="s">
        <v>109</v>
      </c>
      <c r="B71" s="165"/>
      <c r="C71" s="165">
        <f>IF(RES_hhdet_in_fec!C71=0,0,RES_hhdet_in_fec!C71/0.086*1000000/RES_hhdet_in_new!C70)</f>
        <v>1677.200776839966</v>
      </c>
      <c r="D71" s="165">
        <f>IF(RES_hhdet_in_fec!D71=0,0,RES_hhdet_in_fec!D71/0.086*1000000/RES_hhdet_in_new!D70)</f>
        <v>1698.6974997852242</v>
      </c>
      <c r="E71" s="165">
        <f>IF(RES_hhdet_in_fec!E71=0,0,RES_hhdet_in_fec!E71/0.086*1000000/RES_hhdet_in_new!E70)</f>
        <v>1705.2295355507792</v>
      </c>
      <c r="F71" s="165">
        <f>IF(RES_hhdet_in_fec!F71=0,0,RES_hhdet_in_fec!F71/0.086*1000000/RES_hhdet_in_new!F70)</f>
        <v>1803.2376216159037</v>
      </c>
      <c r="G71" s="165">
        <f>IF(RES_hhdet_in_fec!G71=0,0,RES_hhdet_in_fec!G71/0.086*1000000/RES_hhdet_in_new!G70)</f>
        <v>1667.8482716558133</v>
      </c>
      <c r="H71" s="165">
        <f>IF(RES_hhdet_in_fec!H71=0,0,RES_hhdet_in_fec!H71/0.086*1000000/RES_hhdet_in_new!H70)</f>
        <v>1467.4683800486687</v>
      </c>
      <c r="I71" s="165">
        <f>IF(RES_hhdet_in_fec!I71=0,0,RES_hhdet_in_fec!I71/0.086*1000000/RES_hhdet_in_new!I70)</f>
        <v>1433.588957204297</v>
      </c>
      <c r="J71" s="165">
        <f>IF(RES_hhdet_in_fec!J71=0,0,RES_hhdet_in_fec!J71/0.086*1000000/RES_hhdet_in_new!J70)</f>
        <v>1312.2804187401307</v>
      </c>
      <c r="K71" s="165">
        <f>IF(RES_hhdet_in_fec!K71=0,0,RES_hhdet_in_fec!K71/0.086*1000000/RES_hhdet_in_new!K70)</f>
        <v>1495.2018618740549</v>
      </c>
      <c r="L71" s="165">
        <f>IF(RES_hhdet_in_fec!L71=0,0,RES_hhdet_in_fec!L71/0.086*1000000/RES_hhdet_in_new!L70)</f>
        <v>1381.0950208663023</v>
      </c>
      <c r="M71" s="165">
        <f>IF(RES_hhdet_in_fec!M71=0,0,RES_hhdet_in_fec!M71/0.086*1000000/RES_hhdet_in_new!M70)</f>
        <v>1585.8525708554882</v>
      </c>
      <c r="N71" s="165">
        <f>IF(RES_hhdet_in_fec!N71=0,0,RES_hhdet_in_fec!N71/0.086*1000000/RES_hhdet_in_new!N70)</f>
        <v>1512.6181997251613</v>
      </c>
      <c r="O71" s="165">
        <f>IF(RES_hhdet_in_fec!O71=0,0,RES_hhdet_in_fec!O71/0.086*1000000/RES_hhdet_in_new!O70)</f>
        <v>1508.0333962898987</v>
      </c>
      <c r="P71" s="165">
        <f>IF(RES_hhdet_in_fec!P71=0,0,RES_hhdet_in_fec!P71/0.086*1000000/RES_hhdet_in_new!P70)</f>
        <v>1327.9395432069691</v>
      </c>
      <c r="Q71" s="165">
        <f>IF(RES_hhdet_in_fec!Q71=0,0,RES_hhdet_in_fec!Q71/0.086*1000000/RES_hhdet_in_new!Q70)</f>
        <v>1514.1734186028527</v>
      </c>
    </row>
    <row r="72" spans="1:17" ht="12" customHeight="1" x14ac:dyDescent="0.3">
      <c r="A72" s="147" t="s">
        <v>59</v>
      </c>
      <c r="B72" s="164"/>
      <c r="C72" s="164">
        <f>IF(RES_hhdet_in_fec!C72=0,0,RES_hhdet_in_fec!C72/0.086*1000000/RES_hhdet_in_new!C70)</f>
        <v>486.9290074236448</v>
      </c>
      <c r="D72" s="164">
        <f>IF(RES_hhdet_in_fec!D72=0,0,RES_hhdet_in_fec!D72/0.086*1000000/RES_hhdet_in_new!D70)</f>
        <v>487.22288619166812</v>
      </c>
      <c r="E72" s="164">
        <f>IF(RES_hhdet_in_fec!E72=0,0,RES_hhdet_in_fec!E72/0.086*1000000/RES_hhdet_in_new!E70)</f>
        <v>491.47014449974256</v>
      </c>
      <c r="F72" s="164">
        <f>IF(RES_hhdet_in_fec!F72=0,0,RES_hhdet_in_fec!F72/0.086*1000000/RES_hhdet_in_new!F70)</f>
        <v>553.05546809742248</v>
      </c>
      <c r="G72" s="164">
        <f>IF(RES_hhdet_in_fec!G72=0,0,RES_hhdet_in_fec!G72/0.086*1000000/RES_hhdet_in_new!G70)</f>
        <v>529.617796049351</v>
      </c>
      <c r="H72" s="164">
        <f>IF(RES_hhdet_in_fec!H72=0,0,RES_hhdet_in_fec!H72/0.086*1000000/RES_hhdet_in_new!H70)</f>
        <v>537.1619991629608</v>
      </c>
      <c r="I72" s="164">
        <f>IF(RES_hhdet_in_fec!I72=0,0,RES_hhdet_in_fec!I72/0.086*1000000/RES_hhdet_in_new!I70)</f>
        <v>538.35058232687572</v>
      </c>
      <c r="J72" s="164">
        <f>IF(RES_hhdet_in_fec!J72=0,0,RES_hhdet_in_fec!J72/0.086*1000000/RES_hhdet_in_new!J70)</f>
        <v>624.35477214179093</v>
      </c>
      <c r="K72" s="164">
        <f>IF(RES_hhdet_in_fec!K72=0,0,RES_hhdet_in_fec!K72/0.086*1000000/RES_hhdet_in_new!K70)</f>
        <v>573.94458727837241</v>
      </c>
      <c r="L72" s="164">
        <f>IF(RES_hhdet_in_fec!L72=0,0,RES_hhdet_in_fec!L72/0.086*1000000/RES_hhdet_in_new!L70)</f>
        <v>658.90917274604828</v>
      </c>
      <c r="M72" s="164">
        <f>IF(RES_hhdet_in_fec!M72=0,0,RES_hhdet_in_fec!M72/0.086*1000000/RES_hhdet_in_new!M70)</f>
        <v>525.5508428882315</v>
      </c>
      <c r="N72" s="164">
        <f>IF(RES_hhdet_in_fec!N72=0,0,RES_hhdet_in_fec!N72/0.086*1000000/RES_hhdet_in_new!N70)</f>
        <v>561.54660606066602</v>
      </c>
      <c r="O72" s="164">
        <f>IF(RES_hhdet_in_fec!O72=0,0,RES_hhdet_in_fec!O72/0.086*1000000/RES_hhdet_in_new!O70)</f>
        <v>638.55592641344992</v>
      </c>
      <c r="P72" s="164">
        <f>IF(RES_hhdet_in_fec!P72=0,0,RES_hhdet_in_fec!P72/0.086*1000000/RES_hhdet_in_new!P70)</f>
        <v>636.17906750313227</v>
      </c>
      <c r="Q72" s="164">
        <f>IF(RES_hhdet_in_fec!Q72=0,0,RES_hhdet_in_fec!Q72/0.086*1000000/RES_hhdet_in_new!Q70)</f>
        <v>503.31035038487033</v>
      </c>
    </row>
    <row r="73" spans="1:17" ht="12" customHeight="1" x14ac:dyDescent="0.3">
      <c r="A73" s="163" t="s">
        <v>142</v>
      </c>
      <c r="B73" s="162"/>
      <c r="C73" s="162">
        <f>IF(RES_hhdet_in_fec!C73=0,0,RES_hhdet_in_fec!C73/0.086*1000000/RES_hhdet_in_new!C73)</f>
        <v>2292.9837263312793</v>
      </c>
      <c r="D73" s="162">
        <f>IF(RES_hhdet_in_fec!D73=0,0,RES_hhdet_in_fec!D73/0.086*1000000/RES_hhdet_in_new!D73)</f>
        <v>2213.1258688861526</v>
      </c>
      <c r="E73" s="162">
        <f>IF(RES_hhdet_in_fec!E73=0,0,RES_hhdet_in_fec!E73/0.086*1000000/RES_hhdet_in_new!E73)</f>
        <v>2460.8148062726596</v>
      </c>
      <c r="F73" s="162">
        <f>IF(RES_hhdet_in_fec!F73=0,0,RES_hhdet_in_fec!F73/0.086*1000000/RES_hhdet_in_new!F73)</f>
        <v>2089.7779752224324</v>
      </c>
      <c r="G73" s="162">
        <f>IF(RES_hhdet_in_fec!G73=0,0,RES_hhdet_in_fec!G73/0.086*1000000/RES_hhdet_in_new!G73)</f>
        <v>2682.5978551784924</v>
      </c>
      <c r="H73" s="162">
        <f>IF(RES_hhdet_in_fec!H73=0,0,RES_hhdet_in_fec!H73/0.086*1000000/RES_hhdet_in_new!H73)</f>
        <v>2294.8808096094476</v>
      </c>
      <c r="I73" s="162">
        <f>IF(RES_hhdet_in_fec!I73=0,0,RES_hhdet_in_fec!I73/0.086*1000000/RES_hhdet_in_new!I73)</f>
        <v>2278.373461681505</v>
      </c>
      <c r="J73" s="162">
        <f>IF(RES_hhdet_in_fec!J73=0,0,RES_hhdet_in_fec!J73/0.086*1000000/RES_hhdet_in_new!J73)</f>
        <v>2237.5412768518941</v>
      </c>
      <c r="K73" s="162">
        <f>IF(RES_hhdet_in_fec!K73=0,0,RES_hhdet_in_fec!K73/0.086*1000000/RES_hhdet_in_new!K73)</f>
        <v>2189.9687056832481</v>
      </c>
      <c r="L73" s="162">
        <f>IF(RES_hhdet_in_fec!L73=0,0,RES_hhdet_in_fec!L73/0.086*1000000/RES_hhdet_in_new!L73)</f>
        <v>2551.4052196463704</v>
      </c>
      <c r="M73" s="162">
        <f>IF(RES_hhdet_in_fec!M73=0,0,RES_hhdet_in_fec!M73/0.086*1000000/RES_hhdet_in_new!M73)</f>
        <v>2489.8707580982036</v>
      </c>
      <c r="N73" s="162">
        <f>IF(RES_hhdet_in_fec!N73=0,0,RES_hhdet_in_fec!N73/0.086*1000000/RES_hhdet_in_new!N73)</f>
        <v>2303.9254132724354</v>
      </c>
      <c r="O73" s="162">
        <f>IF(RES_hhdet_in_fec!O73=0,0,RES_hhdet_in_fec!O73/0.086*1000000/RES_hhdet_in_new!O73)</f>
        <v>2453.269846356759</v>
      </c>
      <c r="P73" s="162">
        <f>IF(RES_hhdet_in_fec!P73=0,0,RES_hhdet_in_fec!P73/0.086*1000000/RES_hhdet_in_new!P73)</f>
        <v>2457.4969694334245</v>
      </c>
      <c r="Q73" s="162">
        <f>IF(RES_hhdet_in_fec!Q73=0,0,RES_hhdet_in_fec!Q73/0.086*1000000/RES_hhdet_in_new!Q73)</f>
        <v>2249.3780396379993</v>
      </c>
    </row>
    <row r="74" spans="1:17" ht="12" customHeight="1" x14ac:dyDescent="0.3">
      <c r="A74" s="161" t="s">
        <v>141</v>
      </c>
      <c r="B74" s="160"/>
      <c r="C74" s="160">
        <f>IF(RES_hhdet_in_fec!C74=0,0,RES_hhdet_in_fec!C74/0.086*1000000/RES_hhdet_in_new!C74)</f>
        <v>1948.7316155937137</v>
      </c>
      <c r="D74" s="160">
        <f>IF(RES_hhdet_in_fec!D74=0,0,RES_hhdet_in_fec!D74/0.086*1000000/RES_hhdet_in_new!D74)</f>
        <v>2024.7591474841297</v>
      </c>
      <c r="E74" s="160">
        <f>IF(RES_hhdet_in_fec!E74=0,0,RES_hhdet_in_fec!E74/0.086*1000000/RES_hhdet_in_new!E74)</f>
        <v>2091.2973377961789</v>
      </c>
      <c r="F74" s="160">
        <f>IF(RES_hhdet_in_fec!F74=0,0,RES_hhdet_in_fec!F74/0.086*1000000/RES_hhdet_in_new!F74)</f>
        <v>1910.4659891615306</v>
      </c>
      <c r="G74" s="160">
        <f>IF(RES_hhdet_in_fec!G74=0,0,RES_hhdet_in_fec!G74/0.086*1000000/RES_hhdet_in_new!G74)</f>
        <v>2074.6923901417931</v>
      </c>
      <c r="H74" s="160">
        <f>IF(RES_hhdet_in_fec!H74=0,0,RES_hhdet_in_fec!H74/0.086*1000000/RES_hhdet_in_new!H74)</f>
        <v>1959.5347340765429</v>
      </c>
      <c r="I74" s="160">
        <f>IF(RES_hhdet_in_fec!I74=0,0,RES_hhdet_in_fec!I74/0.086*1000000/RES_hhdet_in_new!I74)</f>
        <v>1796.0695040232881</v>
      </c>
      <c r="J74" s="160">
        <f>IF(RES_hhdet_in_fec!J74=0,0,RES_hhdet_in_fec!J74/0.086*1000000/RES_hhdet_in_new!J74)</f>
        <v>1879.3995371239325</v>
      </c>
      <c r="K74" s="160">
        <f>IF(RES_hhdet_in_fec!K74=0,0,RES_hhdet_in_fec!K74/0.086*1000000/RES_hhdet_in_new!K74)</f>
        <v>1621.2526521169739</v>
      </c>
      <c r="L74" s="160">
        <f>IF(RES_hhdet_in_fec!L74=0,0,RES_hhdet_in_fec!L74/0.086*1000000/RES_hhdet_in_new!L74)</f>
        <v>2181.1019796652108</v>
      </c>
      <c r="M74" s="160">
        <f>IF(RES_hhdet_in_fec!M74=0,0,RES_hhdet_in_fec!M74/0.086*1000000/RES_hhdet_in_new!M74)</f>
        <v>2101.9184185417862</v>
      </c>
      <c r="N74" s="160">
        <f>IF(RES_hhdet_in_fec!N74=0,0,RES_hhdet_in_fec!N74/0.086*1000000/RES_hhdet_in_new!N74)</f>
        <v>1834.5657379187455</v>
      </c>
      <c r="O74" s="160">
        <f>IF(RES_hhdet_in_fec!O74=0,0,RES_hhdet_in_fec!O74/0.086*1000000/RES_hhdet_in_new!O74)</f>
        <v>2260.5351994550761</v>
      </c>
      <c r="P74" s="160">
        <f>IF(RES_hhdet_in_fec!P74=0,0,RES_hhdet_in_fec!P74/0.086*1000000/RES_hhdet_in_new!P74)</f>
        <v>1968.7282988831441</v>
      </c>
      <c r="Q74" s="160">
        <f>IF(RES_hhdet_in_fec!Q74=0,0,RES_hhdet_in_fec!Q74/0.086*1000000/RES_hhdet_in_new!Q74)</f>
        <v>2056.5447902880501</v>
      </c>
    </row>
    <row r="75" spans="1:17" ht="12" customHeight="1" x14ac:dyDescent="0.3">
      <c r="A75" s="148" t="s">
        <v>60</v>
      </c>
      <c r="B75" s="156"/>
      <c r="C75" s="156">
        <f>IF(RES_hhdet_in_fec!C75=0,0,RES_hhdet_in_fec!C75/0.086*1000000/RES_hhdet_in_new!C74)</f>
        <v>1467.8895184746586</v>
      </c>
      <c r="D75" s="156">
        <f>IF(RES_hhdet_in_fec!D75=0,0,RES_hhdet_in_fec!D75/0.086*1000000/RES_hhdet_in_new!D74)</f>
        <v>1548.8810441720525</v>
      </c>
      <c r="E75" s="156">
        <f>IF(RES_hhdet_in_fec!E75=0,0,RES_hhdet_in_fec!E75/0.086*1000000/RES_hhdet_in_new!E74)</f>
        <v>1487.5425483560284</v>
      </c>
      <c r="F75" s="156">
        <f>IF(RES_hhdet_in_fec!F75=0,0,RES_hhdet_in_fec!F75/0.086*1000000/RES_hhdet_in_new!F74)</f>
        <v>1397.476022459472</v>
      </c>
      <c r="G75" s="156">
        <f>IF(RES_hhdet_in_fec!G75=0,0,RES_hhdet_in_fec!G75/0.086*1000000/RES_hhdet_in_new!G74)</f>
        <v>1530.1224343106044</v>
      </c>
      <c r="H75" s="156">
        <f>IF(RES_hhdet_in_fec!H75=0,0,RES_hhdet_in_fec!H75/0.086*1000000/RES_hhdet_in_new!H74)</f>
        <v>1426.0790465323232</v>
      </c>
      <c r="I75" s="156">
        <f>IF(RES_hhdet_in_fec!I75=0,0,RES_hhdet_in_fec!I75/0.086*1000000/RES_hhdet_in_new!I74)</f>
        <v>1143.2718620983544</v>
      </c>
      <c r="J75" s="156">
        <f>IF(RES_hhdet_in_fec!J75=0,0,RES_hhdet_in_fec!J75/0.086*1000000/RES_hhdet_in_new!J74)</f>
        <v>1373.2296868344606</v>
      </c>
      <c r="K75" s="156">
        <f>IF(RES_hhdet_in_fec!K75=0,0,RES_hhdet_in_fec!K75/0.086*1000000/RES_hhdet_in_new!K74)</f>
        <v>913.97497999330108</v>
      </c>
      <c r="L75" s="156">
        <f>IF(RES_hhdet_in_fec!L75=0,0,RES_hhdet_in_fec!L75/0.086*1000000/RES_hhdet_in_new!L74)</f>
        <v>1646.439708665187</v>
      </c>
      <c r="M75" s="156">
        <f>IF(RES_hhdet_in_fec!M75=0,0,RES_hhdet_in_fec!M75/0.086*1000000/RES_hhdet_in_new!M74)</f>
        <v>1564.9758963616355</v>
      </c>
      <c r="N75" s="156">
        <f>IF(RES_hhdet_in_fec!N75=0,0,RES_hhdet_in_fec!N75/0.086*1000000/RES_hhdet_in_new!N74)</f>
        <v>1191.8048034318062</v>
      </c>
      <c r="O75" s="156">
        <f>IF(RES_hhdet_in_fec!O75=0,0,RES_hhdet_in_fec!O75/0.086*1000000/RES_hhdet_in_new!O74)</f>
        <v>1591.2407250266929</v>
      </c>
      <c r="P75" s="156">
        <f>IF(RES_hhdet_in_fec!P75=0,0,RES_hhdet_in_fec!P75/0.086*1000000/RES_hhdet_in_new!P74)</f>
        <v>1459.3461554157248</v>
      </c>
      <c r="Q75" s="156">
        <f>IF(RES_hhdet_in_fec!Q75=0,0,RES_hhdet_in_fec!Q75/0.086*1000000/RES_hhdet_in_new!Q74)</f>
        <v>1531.1577641041126</v>
      </c>
    </row>
    <row r="76" spans="1:17" ht="12" customHeight="1" x14ac:dyDescent="0.3">
      <c r="A76" s="148" t="s">
        <v>59</v>
      </c>
      <c r="B76" s="156"/>
      <c r="C76" s="156">
        <f>IF(RES_hhdet_in_fec!C76=0,0,RES_hhdet_in_fec!C76/0.086*1000000/RES_hhdet_in_new!C74)</f>
        <v>480.84209711905498</v>
      </c>
      <c r="D76" s="156">
        <f>IF(RES_hhdet_in_fec!D76=0,0,RES_hhdet_in_fec!D76/0.086*1000000/RES_hhdet_in_new!D74)</f>
        <v>475.87810331207737</v>
      </c>
      <c r="E76" s="156">
        <f>IF(RES_hhdet_in_fec!E76=0,0,RES_hhdet_in_fec!E76/0.086*1000000/RES_hhdet_in_new!E74)</f>
        <v>603.75478944015072</v>
      </c>
      <c r="F76" s="156">
        <f>IF(RES_hhdet_in_fec!F76=0,0,RES_hhdet_in_fec!F76/0.086*1000000/RES_hhdet_in_new!F74)</f>
        <v>512.98996670205838</v>
      </c>
      <c r="G76" s="156">
        <f>IF(RES_hhdet_in_fec!G76=0,0,RES_hhdet_in_fec!G76/0.086*1000000/RES_hhdet_in_new!G74)</f>
        <v>544.56995583118874</v>
      </c>
      <c r="H76" s="156">
        <f>IF(RES_hhdet_in_fec!H76=0,0,RES_hhdet_in_fec!H76/0.086*1000000/RES_hhdet_in_new!H74)</f>
        <v>533.45568754421993</v>
      </c>
      <c r="I76" s="156">
        <f>IF(RES_hhdet_in_fec!I76=0,0,RES_hhdet_in_fec!I76/0.086*1000000/RES_hhdet_in_new!I74)</f>
        <v>652.79764192493394</v>
      </c>
      <c r="J76" s="156">
        <f>IF(RES_hhdet_in_fec!J76=0,0,RES_hhdet_in_fec!J76/0.086*1000000/RES_hhdet_in_new!J74)</f>
        <v>506.1698502894717</v>
      </c>
      <c r="K76" s="156">
        <f>IF(RES_hhdet_in_fec!K76=0,0,RES_hhdet_in_fec!K76/0.086*1000000/RES_hhdet_in_new!K74)</f>
        <v>707.2776721236728</v>
      </c>
      <c r="L76" s="156">
        <f>IF(RES_hhdet_in_fec!L76=0,0,RES_hhdet_in_fec!L76/0.086*1000000/RES_hhdet_in_new!L74)</f>
        <v>534.66227100002379</v>
      </c>
      <c r="M76" s="156">
        <f>IF(RES_hhdet_in_fec!M76=0,0,RES_hhdet_in_fec!M76/0.086*1000000/RES_hhdet_in_new!M74)</f>
        <v>536.94252218015117</v>
      </c>
      <c r="N76" s="156">
        <f>IF(RES_hhdet_in_fec!N76=0,0,RES_hhdet_in_fec!N76/0.086*1000000/RES_hhdet_in_new!N74)</f>
        <v>642.76093448693939</v>
      </c>
      <c r="O76" s="156">
        <f>IF(RES_hhdet_in_fec!O76=0,0,RES_hhdet_in_fec!O76/0.086*1000000/RES_hhdet_in_new!O74)</f>
        <v>669.2944744283833</v>
      </c>
      <c r="P76" s="156">
        <f>IF(RES_hhdet_in_fec!P76=0,0,RES_hhdet_in_fec!P76/0.086*1000000/RES_hhdet_in_new!P74)</f>
        <v>509.38214346741972</v>
      </c>
      <c r="Q76" s="156">
        <f>IF(RES_hhdet_in_fec!Q76=0,0,RES_hhdet_in_fec!Q76/0.086*1000000/RES_hhdet_in_new!Q74)</f>
        <v>525.38702618393734</v>
      </c>
    </row>
    <row r="77" spans="1:17" ht="12" customHeight="1" x14ac:dyDescent="0.3">
      <c r="A77" s="158" t="s">
        <v>62</v>
      </c>
      <c r="B77" s="157"/>
      <c r="C77" s="157">
        <f>IF(SUM(RES_hhdet_in_fec!C78:C79)=0,0,SUM(RES_hhdet_in_fec!C78:C79)/0.086*1000000/SUM(RES_hhdet_in_new!C78:C79))</f>
        <v>1087.9062469187791</v>
      </c>
      <c r="D77" s="157">
        <f>IF(SUM(RES_hhdet_in_fec!D78:D79)=0,0,SUM(RES_hhdet_in_fec!D78:D79)/0.086*1000000/SUM(RES_hhdet_in_new!D78:D79))</f>
        <v>1091.0675158918273</v>
      </c>
      <c r="E77" s="157">
        <f>IF(SUM(RES_hhdet_in_fec!E78:E79)=0,0,SUM(RES_hhdet_in_fec!E78:E79)/0.086*1000000/SUM(RES_hhdet_in_new!E78:E79))</f>
        <v>1125.1202202926579</v>
      </c>
      <c r="F77" s="157">
        <f>IF(SUM(RES_hhdet_in_fec!F78:F79)=0,0,SUM(RES_hhdet_in_fec!F78:F79)/0.086*1000000/SUM(RES_hhdet_in_new!F78:F79))</f>
        <v>1144.7406199999687</v>
      </c>
      <c r="G77" s="157">
        <f>IF(SUM(RES_hhdet_in_fec!G78:G79)=0,0,SUM(RES_hhdet_in_fec!G78:G79)/0.086*1000000/SUM(RES_hhdet_in_new!G78:G79))</f>
        <v>1137.6245029297947</v>
      </c>
      <c r="H77" s="157">
        <f>IF(SUM(RES_hhdet_in_fec!H78:H79)=0,0,SUM(RES_hhdet_in_fec!H78:H79)/0.086*1000000/SUM(RES_hhdet_in_new!H78:H79))</f>
        <v>1174.1008900904005</v>
      </c>
      <c r="I77" s="157">
        <f>IF(SUM(RES_hhdet_in_fec!I78:I79)=0,0,SUM(RES_hhdet_in_fec!I78:I79)/0.086*1000000/SUM(RES_hhdet_in_new!I78:I79))</f>
        <v>1121.7871152422374</v>
      </c>
      <c r="J77" s="157">
        <f>IF(SUM(RES_hhdet_in_fec!J78:J79)=0,0,SUM(RES_hhdet_in_fec!J78:J79)/0.086*1000000/SUM(RES_hhdet_in_new!J78:J79))</f>
        <v>1155.9862114705772</v>
      </c>
      <c r="K77" s="157">
        <f>IF(SUM(RES_hhdet_in_fec!K78:K79)=0,0,SUM(RES_hhdet_in_fec!K78:K79)/0.086*1000000/SUM(RES_hhdet_in_new!K78:K79))</f>
        <v>1196.2976745712288</v>
      </c>
      <c r="L77" s="157">
        <f>IF(SUM(RES_hhdet_in_fec!L78:L79)=0,0,SUM(RES_hhdet_in_fec!L78:L79)/0.086*1000000/SUM(RES_hhdet_in_new!L78:L79))</f>
        <v>1157.8210351324863</v>
      </c>
      <c r="M77" s="157">
        <f>IF(SUM(RES_hhdet_in_fec!M78:M79)=0,0,SUM(RES_hhdet_in_fec!M78:M79)/0.086*1000000/SUM(RES_hhdet_in_new!M78:M79))</f>
        <v>1153.2132958089273</v>
      </c>
      <c r="N77" s="157">
        <f>IF(SUM(RES_hhdet_in_fec!N78:N79)=0,0,SUM(RES_hhdet_in_fec!N78:N79)/0.086*1000000/SUM(RES_hhdet_in_new!N78:N79))</f>
        <v>1168.7075464383577</v>
      </c>
      <c r="O77" s="157">
        <f>IF(SUM(RES_hhdet_in_fec!O78:O79)=0,0,SUM(RES_hhdet_in_fec!O78:O79)/0.086*1000000/SUM(RES_hhdet_in_new!O78:O79))</f>
        <v>1139.4731110378582</v>
      </c>
      <c r="P77" s="157">
        <f>IF(SUM(RES_hhdet_in_fec!P78:P79)=0,0,SUM(RES_hhdet_in_fec!P78:P79)/0.086*1000000/SUM(RES_hhdet_in_new!P78:P79))</f>
        <v>1131.065560324399</v>
      </c>
      <c r="Q77" s="157">
        <f>IF(SUM(RES_hhdet_in_fec!Q78:Q79)=0,0,SUM(RES_hhdet_in_fec!Q78:Q79)/0.086*1000000/SUM(RES_hhdet_in_new!Q78:Q79))</f>
        <v>1127.3652323259535</v>
      </c>
    </row>
    <row r="78" spans="1:17" ht="12" customHeight="1" x14ac:dyDescent="0.3">
      <c r="A78" s="23" t="s">
        <v>109</v>
      </c>
      <c r="B78" s="156"/>
      <c r="C78" s="156">
        <f>IF(RES_hhdet_in_fec!C78=0,0,RES_hhdet_in_fec!C78/0.086*1000000/RES_hhdet_in_new!C78)</f>
        <v>1142.1683553637981</v>
      </c>
      <c r="D78" s="156">
        <f>IF(RES_hhdet_in_fec!D78=0,0,RES_hhdet_in_fec!D78/0.086*1000000/RES_hhdet_in_new!D78)</f>
        <v>1180.3915619215979</v>
      </c>
      <c r="E78" s="156">
        <f>IF(RES_hhdet_in_fec!E78=0,0,RES_hhdet_in_fec!E78/0.086*1000000/RES_hhdet_in_new!E78)</f>
        <v>1179.157848911221</v>
      </c>
      <c r="F78" s="156">
        <f>IF(RES_hhdet_in_fec!F78=0,0,RES_hhdet_in_fec!F78/0.086*1000000/RES_hhdet_in_new!F78)</f>
        <v>1220.2637514866781</v>
      </c>
      <c r="G78" s="156">
        <f>IF(RES_hhdet_in_fec!G78=0,0,RES_hhdet_in_fec!G78/0.086*1000000/RES_hhdet_in_new!G78)</f>
        <v>1206.9614582899712</v>
      </c>
      <c r="H78" s="156">
        <f>IF(RES_hhdet_in_fec!H78=0,0,RES_hhdet_in_fec!H78/0.086*1000000/RES_hhdet_in_new!H78)</f>
        <v>1234.9611072729463</v>
      </c>
      <c r="I78" s="156">
        <f>IF(RES_hhdet_in_fec!I78=0,0,RES_hhdet_in_fec!I78/0.086*1000000/RES_hhdet_in_new!I78)</f>
        <v>1219.3791674270678</v>
      </c>
      <c r="J78" s="156">
        <f>IF(RES_hhdet_in_fec!J78=0,0,RES_hhdet_in_fec!J78/0.086*1000000/RES_hhdet_in_new!J78)</f>
        <v>1224.3752714453658</v>
      </c>
      <c r="K78" s="156">
        <f>IF(RES_hhdet_in_fec!K78=0,0,RES_hhdet_in_fec!K78/0.086*1000000/RES_hhdet_in_new!K78)</f>
        <v>1207.0061874962075</v>
      </c>
      <c r="L78" s="156">
        <f>IF(RES_hhdet_in_fec!L78=0,0,RES_hhdet_in_fec!L78/0.086*1000000/RES_hhdet_in_new!L78)</f>
        <v>1174.0539929070544</v>
      </c>
      <c r="M78" s="156">
        <f>IF(RES_hhdet_in_fec!M78=0,0,RES_hhdet_in_fec!M78/0.086*1000000/RES_hhdet_in_new!M78)</f>
        <v>1170.937721237201</v>
      </c>
      <c r="N78" s="156">
        <f>IF(RES_hhdet_in_fec!N78=0,0,RES_hhdet_in_fec!N78/0.086*1000000/RES_hhdet_in_new!N78)</f>
        <v>1192.1616529762107</v>
      </c>
      <c r="O78" s="156">
        <f>IF(RES_hhdet_in_fec!O78=0,0,RES_hhdet_in_fec!O78/0.086*1000000/RES_hhdet_in_new!O78)</f>
        <v>1156.7833321117682</v>
      </c>
      <c r="P78" s="156">
        <f>IF(RES_hhdet_in_fec!P78=0,0,RES_hhdet_in_fec!P78/0.086*1000000/RES_hhdet_in_new!P78)</f>
        <v>1203.9285438290487</v>
      </c>
      <c r="Q78" s="156">
        <f>IF(RES_hhdet_in_fec!Q78=0,0,RES_hhdet_in_fec!Q78/0.086*1000000/RES_hhdet_in_new!Q78)</f>
        <v>1184.8149667149421</v>
      </c>
    </row>
    <row r="79" spans="1:17" ht="12" customHeight="1" x14ac:dyDescent="0.3">
      <c r="A79" s="29" t="s">
        <v>140</v>
      </c>
      <c r="B79" s="57"/>
      <c r="C79" s="57">
        <f>IF(RES_hhdet_in_fec!C79=0,0,RES_hhdet_in_fec!C79/0.086*1000000/RES_hhdet_in_new!C79)</f>
        <v>877.83395460220004</v>
      </c>
      <c r="D79" s="57">
        <f>IF(RES_hhdet_in_fec!D79=0,0,RES_hhdet_in_fec!D79/0.086*1000000/RES_hhdet_in_new!D79)</f>
        <v>711.0830311835457</v>
      </c>
      <c r="E79" s="57">
        <f>IF(RES_hhdet_in_fec!E79=0,0,RES_hhdet_in_fec!E79/0.086*1000000/RES_hhdet_in_new!E79)</f>
        <v>893.19741825991639</v>
      </c>
      <c r="F79" s="57">
        <f>IF(RES_hhdet_in_fec!F79=0,0,RES_hhdet_in_fec!F79/0.086*1000000/RES_hhdet_in_new!F79)</f>
        <v>818.50490100571972</v>
      </c>
      <c r="G79" s="57">
        <f>IF(RES_hhdet_in_fec!G79=0,0,RES_hhdet_in_fec!G79/0.086*1000000/RES_hhdet_in_new!G79)</f>
        <v>763.64005624150695</v>
      </c>
      <c r="H79" s="57">
        <f>IF(RES_hhdet_in_fec!H79=0,0,RES_hhdet_in_fec!H79/0.086*1000000/RES_hhdet_in_new!H79)</f>
        <v>895.86536908464882</v>
      </c>
      <c r="I79" s="57">
        <f>IF(RES_hhdet_in_fec!I79=0,0,RES_hhdet_in_fec!I79/0.086*1000000/RES_hhdet_in_new!I79)</f>
        <v>731.22998317787415</v>
      </c>
      <c r="J79" s="57">
        <f>IF(RES_hhdet_in_fec!J79=0,0,RES_hhdet_in_fec!J79/0.086*1000000/RES_hhdet_in_new!J79)</f>
        <v>935.88821125116942</v>
      </c>
      <c r="K79" s="57">
        <f>IF(RES_hhdet_in_fec!K79=0,0,RES_hhdet_in_fec!K79/0.086*1000000/RES_hhdet_in_new!K79)</f>
        <v>1060.2729072205796</v>
      </c>
      <c r="L79" s="57">
        <f>IF(RES_hhdet_in_fec!L79=0,0,RES_hhdet_in_fec!L79/0.086*1000000/RES_hhdet_in_new!L79)</f>
        <v>753.81083234223297</v>
      </c>
      <c r="M79" s="57">
        <f>IF(RES_hhdet_in_fec!M79=0,0,RES_hhdet_in_fec!M79/0.086*1000000/RES_hhdet_in_new!M79)</f>
        <v>676.70544907981889</v>
      </c>
      <c r="N79" s="57">
        <f>IF(RES_hhdet_in_fec!N79=0,0,RES_hhdet_in_fec!N79/0.086*1000000/RES_hhdet_in_new!N79)</f>
        <v>905.45196579932929</v>
      </c>
      <c r="O79" s="57">
        <f>IF(RES_hhdet_in_fec!O79=0,0,RES_hhdet_in_fec!O79/0.086*1000000/RES_hhdet_in_new!O79)</f>
        <v>897.24581810018674</v>
      </c>
      <c r="P79" s="57">
        <f>IF(RES_hhdet_in_fec!P79=0,0,RES_hhdet_in_fec!P79/0.086*1000000/RES_hhdet_in_new!P79)</f>
        <v>889.96413599392781</v>
      </c>
      <c r="Q79" s="57">
        <f>IF(RES_hhdet_in_fec!Q79=0,0,RES_hhdet_in_fec!Q79/0.086*1000000/RES_hhdet_in_new!Q79)</f>
        <v>958.01862525427646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68">
        <f t="shared" ref="C81" si="68">SUM(C82,C85,C87,C100)</f>
        <v>18769.013363036473</v>
      </c>
      <c r="D81" s="168">
        <f t="shared" ref="D81" si="69">SUM(D82,D85,D87,D100)</f>
        <v>17450.705441298829</v>
      </c>
      <c r="E81" s="168">
        <f t="shared" ref="E81" si="70">SUM(E82,E85,E87,E100)</f>
        <v>19570.302703823832</v>
      </c>
      <c r="F81" s="168">
        <f t="shared" ref="F81" si="71">SUM(F82,F85,F87,F100)</f>
        <v>18241.466049510182</v>
      </c>
      <c r="G81" s="168">
        <f t="shared" ref="G81" si="72">SUM(G82,G85,G87,G100)</f>
        <v>18098.088932899685</v>
      </c>
      <c r="H81" s="168">
        <f t="shared" ref="H81" si="73">SUM(H82,H85,H87,H100)</f>
        <v>17542.469200041225</v>
      </c>
      <c r="I81" s="168">
        <f t="shared" ref="I81" si="74">SUM(I82,I85,I87,I100)</f>
        <v>17164.993933703565</v>
      </c>
      <c r="J81" s="168">
        <f t="shared" ref="J81" si="75">SUM(J82,J85,J87,J100)</f>
        <v>16626.905545419329</v>
      </c>
      <c r="K81" s="168">
        <f t="shared" ref="K81" si="76">SUM(K82,K85,K87,K100)</f>
        <v>16048.041686935625</v>
      </c>
      <c r="L81" s="168">
        <f t="shared" ref="L81" si="77">SUM(L82,L85,L87,L100)</f>
        <v>19126.911163730467</v>
      </c>
      <c r="M81" s="168">
        <f t="shared" ref="M81" si="78">SUM(M82,M85,M87,M100)</f>
        <v>16558.238394787437</v>
      </c>
      <c r="N81" s="168">
        <f t="shared" ref="N81" si="79">SUM(N82,N85,N87,N100)</f>
        <v>15826.089972041131</v>
      </c>
      <c r="O81" s="168">
        <f t="shared" ref="O81" si="80">SUM(O82,O85,O87,O100)</f>
        <v>15270.131984135191</v>
      </c>
      <c r="P81" s="168">
        <f t="shared" ref="P81" si="81">SUM(P82,P85,P87,P100)</f>
        <v>14133.073432667908</v>
      </c>
      <c r="Q81" s="168">
        <f t="shared" ref="Q81" si="82">SUM(Q82,Q85,Q87,Q100)</f>
        <v>15143.258581531685</v>
      </c>
    </row>
    <row r="82" spans="1:17" ht="12.9" customHeight="1" x14ac:dyDescent="0.3">
      <c r="A82" s="158" t="s">
        <v>65</v>
      </c>
      <c r="B82" s="157"/>
      <c r="C82" s="157">
        <f t="shared" ref="C82:Q82" si="83">SUM(C83:C84)</f>
        <v>14056.774958495076</v>
      </c>
      <c r="D82" s="157">
        <f t="shared" si="83"/>
        <v>12506.263319818083</v>
      </c>
      <c r="E82" s="157">
        <f t="shared" si="83"/>
        <v>14795.271382498595</v>
      </c>
      <c r="F82" s="157">
        <f t="shared" si="83"/>
        <v>13576.303539899227</v>
      </c>
      <c r="G82" s="157">
        <f t="shared" si="83"/>
        <v>13305.170592007493</v>
      </c>
      <c r="H82" s="157">
        <f t="shared" si="83"/>
        <v>12723.360291582794</v>
      </c>
      <c r="I82" s="157">
        <f t="shared" si="83"/>
        <v>12431.389413976602</v>
      </c>
      <c r="J82" s="157">
        <f t="shared" si="83"/>
        <v>12277.677933614093</v>
      </c>
      <c r="K82" s="157">
        <f t="shared" si="83"/>
        <v>11851.566726992729</v>
      </c>
      <c r="L82" s="157">
        <f t="shared" si="83"/>
        <v>14792.414619533751</v>
      </c>
      <c r="M82" s="157">
        <f t="shared" si="83"/>
        <v>12343.663752795508</v>
      </c>
      <c r="N82" s="157">
        <f t="shared" si="83"/>
        <v>11614.816896811262</v>
      </c>
      <c r="O82" s="157">
        <f t="shared" si="83"/>
        <v>11044.83033221641</v>
      </c>
      <c r="P82" s="157">
        <f t="shared" si="83"/>
        <v>9975.6196334119522</v>
      </c>
      <c r="Q82" s="157">
        <f t="shared" si="83"/>
        <v>11089.081700023384</v>
      </c>
    </row>
    <row r="83" spans="1:17" ht="12" customHeight="1" x14ac:dyDescent="0.3">
      <c r="A83" s="23" t="s">
        <v>157</v>
      </c>
      <c r="B83" s="156"/>
      <c r="C83" s="156">
        <f>IF(RES_hhdet_in_fec!C83=0,0,RES_hhdet_in_fec!C83/0.086*1000000/RES_hhdet_in_new!C83)</f>
        <v>13996.490979886896</v>
      </c>
      <c r="D83" s="156">
        <f>IF(RES_hhdet_in_fec!D83=0,0,RES_hhdet_in_fec!D83/0.086*1000000/RES_hhdet_in_new!D83)</f>
        <v>12444.015393539614</v>
      </c>
      <c r="E83" s="156">
        <f>IF(RES_hhdet_in_fec!E83=0,0,RES_hhdet_in_fec!E83/0.086*1000000/RES_hhdet_in_new!E83)</f>
        <v>14709.722016244235</v>
      </c>
      <c r="F83" s="156">
        <f>IF(RES_hhdet_in_fec!F83=0,0,RES_hhdet_in_fec!F83/0.086*1000000/RES_hhdet_in_new!F83)</f>
        <v>13509.226242460298</v>
      </c>
      <c r="G83" s="156">
        <f>IF(RES_hhdet_in_fec!G83=0,0,RES_hhdet_in_fec!G83/0.086*1000000/RES_hhdet_in_new!G83)</f>
        <v>13218.288179312489</v>
      </c>
      <c r="H83" s="156">
        <f>IF(RES_hhdet_in_fec!H83=0,0,RES_hhdet_in_fec!H83/0.086*1000000/RES_hhdet_in_new!H83)</f>
        <v>12642.434324422853</v>
      </c>
      <c r="I83" s="156">
        <f>IF(RES_hhdet_in_fec!I83=0,0,RES_hhdet_in_fec!I83/0.086*1000000/RES_hhdet_in_new!I83)</f>
        <v>12354.700944994409</v>
      </c>
      <c r="J83" s="156">
        <f>IF(RES_hhdet_in_fec!J83=0,0,RES_hhdet_in_fec!J83/0.086*1000000/RES_hhdet_in_new!J83)</f>
        <v>12206.652321246036</v>
      </c>
      <c r="K83" s="156">
        <f>IF(RES_hhdet_in_fec!K83=0,0,RES_hhdet_in_fec!K83/0.086*1000000/RES_hhdet_in_new!K83)</f>
        <v>11786.494108082496</v>
      </c>
      <c r="L83" s="156">
        <f>IF(RES_hhdet_in_fec!L83=0,0,RES_hhdet_in_fec!L83/0.086*1000000/RES_hhdet_in_new!L83)</f>
        <v>14692.252449108199</v>
      </c>
      <c r="M83" s="156">
        <f>IF(RES_hhdet_in_fec!M83=0,0,RES_hhdet_in_fec!M83/0.086*1000000/RES_hhdet_in_new!M83)</f>
        <v>12268.318664839191</v>
      </c>
      <c r="N83" s="156">
        <f>IF(RES_hhdet_in_fec!N83=0,0,RES_hhdet_in_fec!N83/0.086*1000000/RES_hhdet_in_new!N83)</f>
        <v>11533.307048433895</v>
      </c>
      <c r="O83" s="156">
        <f>IF(RES_hhdet_in_fec!O83=0,0,RES_hhdet_in_fec!O83/0.086*1000000/RES_hhdet_in_new!O83)</f>
        <v>10963.919032226235</v>
      </c>
      <c r="P83" s="156">
        <f>IF(RES_hhdet_in_fec!P83=0,0,RES_hhdet_in_fec!P83/0.086*1000000/RES_hhdet_in_new!P83)</f>
        <v>9910.2556464474837</v>
      </c>
      <c r="Q83" s="156">
        <f>IF(RES_hhdet_in_fec!Q83=0,0,RES_hhdet_in_fec!Q83/0.086*1000000/RES_hhdet_in_new!Q83)</f>
        <v>10999.398792734639</v>
      </c>
    </row>
    <row r="84" spans="1:17" ht="12" customHeight="1" x14ac:dyDescent="0.3">
      <c r="A84" s="23" t="s">
        <v>60</v>
      </c>
      <c r="B84" s="156"/>
      <c r="C84" s="156">
        <f>IF(RES_hhdet_in_fec!C84=0,0,RES_hhdet_in_fec!C84/0.086*1000000/RES_hhdet_in_new!C83)</f>
        <v>60.283978608180313</v>
      </c>
      <c r="D84" s="156">
        <f>IF(RES_hhdet_in_fec!D84=0,0,RES_hhdet_in_fec!D84/0.086*1000000/RES_hhdet_in_new!D83)</f>
        <v>62.247926278468846</v>
      </c>
      <c r="E84" s="156">
        <f>IF(RES_hhdet_in_fec!E84=0,0,RES_hhdet_in_fec!E84/0.086*1000000/RES_hhdet_in_new!E83)</f>
        <v>85.549366254358688</v>
      </c>
      <c r="F84" s="156">
        <f>IF(RES_hhdet_in_fec!F84=0,0,RES_hhdet_in_fec!F84/0.086*1000000/RES_hhdet_in_new!F83)</f>
        <v>67.077297438930032</v>
      </c>
      <c r="G84" s="156">
        <f>IF(RES_hhdet_in_fec!G84=0,0,RES_hhdet_in_fec!G84/0.086*1000000/RES_hhdet_in_new!G83)</f>
        <v>86.882412695004561</v>
      </c>
      <c r="H84" s="156">
        <f>IF(RES_hhdet_in_fec!H84=0,0,RES_hhdet_in_fec!H84/0.086*1000000/RES_hhdet_in_new!H83)</f>
        <v>80.925967159940413</v>
      </c>
      <c r="I84" s="156">
        <f>IF(RES_hhdet_in_fec!I84=0,0,RES_hhdet_in_fec!I84/0.086*1000000/RES_hhdet_in_new!I83)</f>
        <v>76.688468982191836</v>
      </c>
      <c r="J84" s="156">
        <f>IF(RES_hhdet_in_fec!J84=0,0,RES_hhdet_in_fec!J84/0.086*1000000/RES_hhdet_in_new!J83)</f>
        <v>71.02561236805721</v>
      </c>
      <c r="K84" s="156">
        <f>IF(RES_hhdet_in_fec!K84=0,0,RES_hhdet_in_fec!K84/0.086*1000000/RES_hhdet_in_new!K83)</f>
        <v>65.072618910232677</v>
      </c>
      <c r="L84" s="156">
        <f>IF(RES_hhdet_in_fec!L84=0,0,RES_hhdet_in_fec!L84/0.086*1000000/RES_hhdet_in_new!L83)</f>
        <v>100.16217042555138</v>
      </c>
      <c r="M84" s="156">
        <f>IF(RES_hhdet_in_fec!M84=0,0,RES_hhdet_in_fec!M84/0.086*1000000/RES_hhdet_in_new!M83)</f>
        <v>75.345087956317201</v>
      </c>
      <c r="N84" s="156">
        <f>IF(RES_hhdet_in_fec!N84=0,0,RES_hhdet_in_fec!N84/0.086*1000000/RES_hhdet_in_new!N83)</f>
        <v>81.509848377367732</v>
      </c>
      <c r="O84" s="156">
        <f>IF(RES_hhdet_in_fec!O84=0,0,RES_hhdet_in_fec!O84/0.086*1000000/RES_hhdet_in_new!O83)</f>
        <v>80.911299990176161</v>
      </c>
      <c r="P84" s="156">
        <f>IF(RES_hhdet_in_fec!P84=0,0,RES_hhdet_in_fec!P84/0.086*1000000/RES_hhdet_in_new!P83)</f>
        <v>65.36398696446912</v>
      </c>
      <c r="Q84" s="156">
        <f>IF(RES_hhdet_in_fec!Q84=0,0,RES_hhdet_in_fec!Q84/0.086*1000000/RES_hhdet_in_new!Q83)</f>
        <v>89.682907288745298</v>
      </c>
    </row>
    <row r="85" spans="1:17" ht="12.9" customHeight="1" x14ac:dyDescent="0.3">
      <c r="A85" s="158" t="s">
        <v>112</v>
      </c>
      <c r="B85" s="157"/>
      <c r="C85" s="157">
        <f t="shared" ref="C85:Q85" si="84">C86</f>
        <v>1252.4265378113769</v>
      </c>
      <c r="D85" s="157">
        <f t="shared" si="84"/>
        <v>1424.2285592741321</v>
      </c>
      <c r="E85" s="157">
        <f t="shared" si="84"/>
        <v>1264.3015614852332</v>
      </c>
      <c r="F85" s="157">
        <f t="shared" si="84"/>
        <v>1243.103652524584</v>
      </c>
      <c r="G85" s="157">
        <f t="shared" si="84"/>
        <v>1142.1862668039255</v>
      </c>
      <c r="H85" s="157">
        <f t="shared" si="84"/>
        <v>1190.3874308328097</v>
      </c>
      <c r="I85" s="157">
        <f t="shared" si="84"/>
        <v>1136.848260066288</v>
      </c>
      <c r="J85" s="157">
        <f t="shared" si="84"/>
        <v>969.35008486616425</v>
      </c>
      <c r="K85" s="157">
        <f t="shared" si="84"/>
        <v>973.69592250738503</v>
      </c>
      <c r="L85" s="157">
        <f t="shared" si="84"/>
        <v>837.14653601935277</v>
      </c>
      <c r="M85" s="157">
        <f t="shared" si="84"/>
        <v>765.70253196623821</v>
      </c>
      <c r="N85" s="157">
        <f t="shared" si="84"/>
        <v>858.9950771941883</v>
      </c>
      <c r="O85" s="157">
        <f t="shared" si="84"/>
        <v>850.24114777917623</v>
      </c>
      <c r="P85" s="157">
        <f t="shared" si="84"/>
        <v>846.7513679569031</v>
      </c>
      <c r="Q85" s="157">
        <f t="shared" si="84"/>
        <v>682.79849919938363</v>
      </c>
    </row>
    <row r="86" spans="1:17" ht="12" customHeight="1" x14ac:dyDescent="0.3">
      <c r="A86" s="23" t="s">
        <v>60</v>
      </c>
      <c r="B86" s="156"/>
      <c r="C86" s="156">
        <f>IF(RES_hhdet_in_fec!C86=0,0,RES_hhdet_in_fec!C86/0.086*1000000/RES_hhdet_in_new!C86)</f>
        <v>1252.4265378113769</v>
      </c>
      <c r="D86" s="156">
        <f>IF(RES_hhdet_in_fec!D86=0,0,RES_hhdet_in_fec!D86/0.086*1000000/RES_hhdet_in_new!D86)</f>
        <v>1424.2285592741321</v>
      </c>
      <c r="E86" s="156">
        <f>IF(RES_hhdet_in_fec!E86=0,0,RES_hhdet_in_fec!E86/0.086*1000000/RES_hhdet_in_new!E86)</f>
        <v>1264.3015614852332</v>
      </c>
      <c r="F86" s="156">
        <f>IF(RES_hhdet_in_fec!F86=0,0,RES_hhdet_in_fec!F86/0.086*1000000/RES_hhdet_in_new!F86)</f>
        <v>1243.103652524584</v>
      </c>
      <c r="G86" s="156">
        <f>IF(RES_hhdet_in_fec!G86=0,0,RES_hhdet_in_fec!G86/0.086*1000000/RES_hhdet_in_new!G86)</f>
        <v>1142.1862668039255</v>
      </c>
      <c r="H86" s="156">
        <f>IF(RES_hhdet_in_fec!H86=0,0,RES_hhdet_in_fec!H86/0.086*1000000/RES_hhdet_in_new!H86)</f>
        <v>1190.3874308328097</v>
      </c>
      <c r="I86" s="156">
        <f>IF(RES_hhdet_in_fec!I86=0,0,RES_hhdet_in_fec!I86/0.086*1000000/RES_hhdet_in_new!I86)</f>
        <v>1136.848260066288</v>
      </c>
      <c r="J86" s="156">
        <f>IF(RES_hhdet_in_fec!J86=0,0,RES_hhdet_in_fec!J86/0.086*1000000/RES_hhdet_in_new!J86)</f>
        <v>969.35008486616425</v>
      </c>
      <c r="K86" s="156">
        <f>IF(RES_hhdet_in_fec!K86=0,0,RES_hhdet_in_fec!K86/0.086*1000000/RES_hhdet_in_new!K86)</f>
        <v>973.69592250738503</v>
      </c>
      <c r="L86" s="156">
        <f>IF(RES_hhdet_in_fec!L86=0,0,RES_hhdet_in_fec!L86/0.086*1000000/RES_hhdet_in_new!L86)</f>
        <v>837.14653601935277</v>
      </c>
      <c r="M86" s="156">
        <f>IF(RES_hhdet_in_fec!M86=0,0,RES_hhdet_in_fec!M86/0.086*1000000/RES_hhdet_in_new!M86)</f>
        <v>765.70253196623821</v>
      </c>
      <c r="N86" s="156">
        <f>IF(RES_hhdet_in_fec!N86=0,0,RES_hhdet_in_fec!N86/0.086*1000000/RES_hhdet_in_new!N86)</f>
        <v>858.9950771941883</v>
      </c>
      <c r="O86" s="156">
        <f>IF(RES_hhdet_in_fec!O86=0,0,RES_hhdet_in_fec!O86/0.086*1000000/RES_hhdet_in_new!O86)</f>
        <v>850.24114777917623</v>
      </c>
      <c r="P86" s="156">
        <f>IF(RES_hhdet_in_fec!P86=0,0,RES_hhdet_in_fec!P86/0.086*1000000/RES_hhdet_in_new!P86)</f>
        <v>846.7513679569031</v>
      </c>
      <c r="Q86" s="156">
        <f>IF(RES_hhdet_in_fec!Q86=0,0,RES_hhdet_in_fec!Q86/0.086*1000000/RES_hhdet_in_new!Q86)</f>
        <v>682.79849919938363</v>
      </c>
    </row>
    <row r="87" spans="1:17" ht="12" customHeight="1" x14ac:dyDescent="0.3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2435.3654939177422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2501.4198994463895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2452.1805617127216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2328.9555190162223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2568.0511910705445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2516.6200927257055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2563.9757277513418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2375.4535910629133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2267.0798522937444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2498.3463809318191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2421.4184980422092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2270.5041320107503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2302.7180487190722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2334.9784293940943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2323.6589472998471</v>
      </c>
    </row>
    <row r="88" spans="1:17" ht="12" customHeight="1" x14ac:dyDescent="0.3">
      <c r="A88" s="167" t="s">
        <v>156</v>
      </c>
      <c r="B88" s="132"/>
      <c r="C88" s="132">
        <f>IF(RES_hhdet_in_fec!C88=0,0,RES_hhdet_in_fec!C88/0.086*1000000/RES_hhdet_in_new!C88)</f>
        <v>2768.4354231424591</v>
      </c>
      <c r="D88" s="132">
        <f>IF(RES_hhdet_in_fec!D88=0,0,RES_hhdet_in_fec!D88/0.086*1000000/RES_hhdet_in_new!D88)</f>
        <v>2805.1032389171687</v>
      </c>
      <c r="E88" s="132">
        <f>IF(RES_hhdet_in_fec!E88=0,0,RES_hhdet_in_fec!E88/0.086*1000000/RES_hhdet_in_new!E88)</f>
        <v>2742.8288445536896</v>
      </c>
      <c r="F88" s="132">
        <f>IF(RES_hhdet_in_fec!F88=0,0,RES_hhdet_in_fec!F88/0.086*1000000/RES_hhdet_in_new!F88)</f>
        <v>2542.8848646120064</v>
      </c>
      <c r="G88" s="132">
        <f>IF(RES_hhdet_in_fec!G88=0,0,RES_hhdet_in_fec!G88/0.086*1000000/RES_hhdet_in_new!G88)</f>
        <v>2970.2060973631887</v>
      </c>
      <c r="H88" s="132">
        <f>IF(RES_hhdet_in_fec!H88=0,0,RES_hhdet_in_fec!H88/0.086*1000000/RES_hhdet_in_new!H88)</f>
        <v>2941.7960216835886</v>
      </c>
      <c r="I88" s="132">
        <f>IF(RES_hhdet_in_fec!I88=0,0,RES_hhdet_in_fec!I88/0.086*1000000/RES_hhdet_in_new!I88)</f>
        <v>3031.2625207157025</v>
      </c>
      <c r="J88" s="132">
        <f>IF(RES_hhdet_in_fec!J88=0,0,RES_hhdet_in_fec!J88/0.086*1000000/RES_hhdet_in_new!J88)</f>
        <v>2763.6246548147674</v>
      </c>
      <c r="K88" s="132">
        <f>IF(RES_hhdet_in_fec!K88=0,0,RES_hhdet_in_fec!K88/0.086*1000000/RES_hhdet_in_new!K88)</f>
        <v>2660.3105089841656</v>
      </c>
      <c r="L88" s="132">
        <f>IF(RES_hhdet_in_fec!L88=0,0,RES_hhdet_in_fec!L88/0.086*1000000/RES_hhdet_in_new!L88)</f>
        <v>2830.1394939725415</v>
      </c>
      <c r="M88" s="132">
        <f>IF(RES_hhdet_in_fec!M88=0,0,RES_hhdet_in_fec!M88/0.086*1000000/RES_hhdet_in_new!M88)</f>
        <v>3040.9483683003414</v>
      </c>
      <c r="N88" s="132">
        <f>IF(RES_hhdet_in_fec!N88=0,0,RES_hhdet_in_fec!N88/0.086*1000000/RES_hhdet_in_new!N88)</f>
        <v>2766.6950870169899</v>
      </c>
      <c r="O88" s="132">
        <f>IF(RES_hhdet_in_fec!O88=0,0,RES_hhdet_in_fec!O88/0.086*1000000/RES_hhdet_in_new!O88)</f>
        <v>2758.3887065012091</v>
      </c>
      <c r="P88" s="132">
        <f>IF(RES_hhdet_in_fec!P88=0,0,RES_hhdet_in_fec!P88/0.086*1000000/RES_hhdet_in_new!P88)</f>
        <v>2682.5890374594401</v>
      </c>
      <c r="Q88" s="132">
        <f>IF(RES_hhdet_in_fec!Q88=0,0,RES_hhdet_in_fec!Q88/0.086*1000000/RES_hhdet_in_new!Q88)</f>
        <v>2982.7095777600325</v>
      </c>
    </row>
    <row r="89" spans="1:17" ht="12" customHeight="1" x14ac:dyDescent="0.3">
      <c r="A89" s="167" t="s">
        <v>155</v>
      </c>
      <c r="B89" s="132"/>
      <c r="C89" s="132">
        <f>IF(RES_hhdet_in_fec!C89=0,0,RES_hhdet_in_fec!C89/0.086*1000000/RES_hhdet_in_new!C89)</f>
        <v>2381.9818430455116</v>
      </c>
      <c r="D89" s="132">
        <f>IF(RES_hhdet_in_fec!D89=0,0,RES_hhdet_in_fec!D89/0.086*1000000/RES_hhdet_in_new!D89)</f>
        <v>2364.4696024017094</v>
      </c>
      <c r="E89" s="132">
        <f>IF(RES_hhdet_in_fec!E89=0,0,RES_hhdet_in_fec!E89/0.086*1000000/RES_hhdet_in_new!E89)</f>
        <v>2535.5324744629011</v>
      </c>
      <c r="F89" s="132">
        <f>IF(RES_hhdet_in_fec!F89=0,0,RES_hhdet_in_fec!F89/0.086*1000000/RES_hhdet_in_new!F89)</f>
        <v>2389.423921091276</v>
      </c>
      <c r="G89" s="132">
        <f>IF(RES_hhdet_in_fec!G89=0,0,RES_hhdet_in_fec!G89/0.086*1000000/RES_hhdet_in_new!G89)</f>
        <v>2483.5263735624981</v>
      </c>
      <c r="H89" s="132">
        <f>IF(RES_hhdet_in_fec!H89=0,0,RES_hhdet_in_fec!H89/0.086*1000000/RES_hhdet_in_new!H89)</f>
        <v>2359.5416471637741</v>
      </c>
      <c r="I89" s="132">
        <f>IF(RES_hhdet_in_fec!I89=0,0,RES_hhdet_in_fec!I89/0.086*1000000/RES_hhdet_in_new!I89)</f>
        <v>2279.3272645166676</v>
      </c>
      <c r="J89" s="132">
        <f>IF(RES_hhdet_in_fec!J89=0,0,RES_hhdet_in_fec!J89/0.086*1000000/RES_hhdet_in_new!J89)</f>
        <v>2121.7411507312631</v>
      </c>
      <c r="K89" s="132">
        <f>IF(RES_hhdet_in_fec!K89=0,0,RES_hhdet_in_fec!K89/0.086*1000000/RES_hhdet_in_new!K89)</f>
        <v>2323.0674924004165</v>
      </c>
      <c r="L89" s="132">
        <f>IF(RES_hhdet_in_fec!L89=0,0,RES_hhdet_in_fec!L89/0.086*1000000/RES_hhdet_in_new!L89)</f>
        <v>2377.4927740084809</v>
      </c>
      <c r="M89" s="132">
        <f>IF(RES_hhdet_in_fec!M89=0,0,RES_hhdet_in_fec!M89/0.086*1000000/RES_hhdet_in_new!M89)</f>
        <v>2135.2390259269205</v>
      </c>
      <c r="N89" s="132">
        <f>IF(RES_hhdet_in_fec!N89=0,0,RES_hhdet_in_fec!N89/0.086*1000000/RES_hhdet_in_new!N89)</f>
        <v>2005.4163647909293</v>
      </c>
      <c r="O89" s="132">
        <f>IF(RES_hhdet_in_fec!O89=0,0,RES_hhdet_in_fec!O89/0.086*1000000/RES_hhdet_in_new!O89)</f>
        <v>2141.3840444506436</v>
      </c>
      <c r="P89" s="132">
        <f>IF(RES_hhdet_in_fec!P89=0,0,RES_hhdet_in_fec!P89/0.086*1000000/RES_hhdet_in_new!P89)</f>
        <v>2239.4433293873853</v>
      </c>
      <c r="Q89" s="132">
        <f>IF(RES_hhdet_in_fec!Q89=0,0,RES_hhdet_in_fec!Q89/0.086*1000000/RES_hhdet_in_new!Q89)</f>
        <v>2320.5871751848372</v>
      </c>
    </row>
    <row r="90" spans="1:17" ht="12" customHeight="1" x14ac:dyDescent="0.3">
      <c r="A90" s="166" t="s">
        <v>55</v>
      </c>
      <c r="B90" s="165"/>
      <c r="C90" s="165">
        <f>IF(RES_hhdet_in_fec!C90=0,0,RES_hhdet_in_fec!C90/0.086*1000000/RES_hhdet_in_new!C89)</f>
        <v>1874.4796853766784</v>
      </c>
      <c r="D90" s="165">
        <f>IF(RES_hhdet_in_fec!D90=0,0,RES_hhdet_in_fec!D90/0.086*1000000/RES_hhdet_in_new!D89)</f>
        <v>1853.7282262836484</v>
      </c>
      <c r="E90" s="165">
        <f>IF(RES_hhdet_in_fec!E90=0,0,RES_hhdet_in_fec!E90/0.086*1000000/RES_hhdet_in_new!E89)</f>
        <v>2047.8148039979296</v>
      </c>
      <c r="F90" s="165">
        <f>IF(RES_hhdet_in_fec!F90=0,0,RES_hhdet_in_fec!F90/0.086*1000000/RES_hhdet_in_new!F89)</f>
        <v>1823.6680636740716</v>
      </c>
      <c r="G90" s="165">
        <f>IF(RES_hhdet_in_fec!G90=0,0,RES_hhdet_in_fec!G90/0.086*1000000/RES_hhdet_in_new!G89)</f>
        <v>1928.7389260951736</v>
      </c>
      <c r="H90" s="165">
        <f>IF(RES_hhdet_in_fec!H90=0,0,RES_hhdet_in_fec!H90/0.086*1000000/RES_hhdet_in_new!H89)</f>
        <v>1804.5928072139391</v>
      </c>
      <c r="I90" s="165">
        <f>IF(RES_hhdet_in_fec!I90=0,0,RES_hhdet_in_fec!I90/0.086*1000000/RES_hhdet_in_new!I89)</f>
        <v>1680.3572622123581</v>
      </c>
      <c r="J90" s="165">
        <f>IF(RES_hhdet_in_fec!J90=0,0,RES_hhdet_in_fec!J90/0.086*1000000/RES_hhdet_in_new!J89)</f>
        <v>1506.7812002181747</v>
      </c>
      <c r="K90" s="165">
        <f>IF(RES_hhdet_in_fec!K90=0,0,RES_hhdet_in_fec!K90/0.086*1000000/RES_hhdet_in_new!K89)</f>
        <v>1745.1157763233819</v>
      </c>
      <c r="L90" s="165">
        <f>IF(RES_hhdet_in_fec!L90=0,0,RES_hhdet_in_fec!L90/0.086*1000000/RES_hhdet_in_new!L89)</f>
        <v>1833.7203948432104</v>
      </c>
      <c r="M90" s="165">
        <f>IF(RES_hhdet_in_fec!M90=0,0,RES_hhdet_in_fec!M90/0.086*1000000/RES_hhdet_in_new!M89)</f>
        <v>1554.0980760804564</v>
      </c>
      <c r="N90" s="165">
        <f>IF(RES_hhdet_in_fec!N90=0,0,RES_hhdet_in_fec!N90/0.086*1000000/RES_hhdet_in_new!N89)</f>
        <v>1356.0789218313932</v>
      </c>
      <c r="O90" s="165">
        <f>IF(RES_hhdet_in_fec!O90=0,0,RES_hhdet_in_fec!O90/0.086*1000000/RES_hhdet_in_new!O89)</f>
        <v>1480.8211405217246</v>
      </c>
      <c r="P90" s="165">
        <f>IF(RES_hhdet_in_fec!P90=0,0,RES_hhdet_in_fec!P90/0.086*1000000/RES_hhdet_in_new!P89)</f>
        <v>1622.579289395105</v>
      </c>
      <c r="Q90" s="165">
        <f>IF(RES_hhdet_in_fec!Q90=0,0,RES_hhdet_in_fec!Q90/0.086*1000000/RES_hhdet_in_new!Q89)</f>
        <v>1793.3132465600813</v>
      </c>
    </row>
    <row r="91" spans="1:17" ht="12" customHeight="1" x14ac:dyDescent="0.3">
      <c r="A91" s="147" t="s">
        <v>59</v>
      </c>
      <c r="B91" s="164"/>
      <c r="C91" s="164">
        <f>IF(RES_hhdet_in_fec!C91=0,0,RES_hhdet_in_fec!C91/0.086*1000000/RES_hhdet_in_new!C89)</f>
        <v>507.50215766883292</v>
      </c>
      <c r="D91" s="164">
        <f>IF(RES_hhdet_in_fec!D91=0,0,RES_hhdet_in_fec!D91/0.086*1000000/RES_hhdet_in_new!D89)</f>
        <v>510.74137611806088</v>
      </c>
      <c r="E91" s="164">
        <f>IF(RES_hhdet_in_fec!E91=0,0,RES_hhdet_in_fec!E91/0.086*1000000/RES_hhdet_in_new!E89)</f>
        <v>487.71767046497138</v>
      </c>
      <c r="F91" s="164">
        <f>IF(RES_hhdet_in_fec!F91=0,0,RES_hhdet_in_fec!F91/0.086*1000000/RES_hhdet_in_new!F89)</f>
        <v>565.75585741720454</v>
      </c>
      <c r="G91" s="164">
        <f>IF(RES_hhdet_in_fec!G91=0,0,RES_hhdet_in_fec!G91/0.086*1000000/RES_hhdet_in_new!G89)</f>
        <v>554.787447467324</v>
      </c>
      <c r="H91" s="164">
        <f>IF(RES_hhdet_in_fec!H91=0,0,RES_hhdet_in_fec!H91/0.086*1000000/RES_hhdet_in_new!H89)</f>
        <v>554.94883994983502</v>
      </c>
      <c r="I91" s="164">
        <f>IF(RES_hhdet_in_fec!I91=0,0,RES_hhdet_in_fec!I91/0.086*1000000/RES_hhdet_in_new!I89)</f>
        <v>598.97000230430956</v>
      </c>
      <c r="J91" s="164">
        <f>IF(RES_hhdet_in_fec!J91=0,0,RES_hhdet_in_fec!J91/0.086*1000000/RES_hhdet_in_new!J89)</f>
        <v>614.9599505130883</v>
      </c>
      <c r="K91" s="164">
        <f>IF(RES_hhdet_in_fec!K91=0,0,RES_hhdet_in_fec!K91/0.086*1000000/RES_hhdet_in_new!K89)</f>
        <v>577.95171607703469</v>
      </c>
      <c r="L91" s="164">
        <f>IF(RES_hhdet_in_fec!L91=0,0,RES_hhdet_in_fec!L91/0.086*1000000/RES_hhdet_in_new!L89)</f>
        <v>543.77237916527088</v>
      </c>
      <c r="M91" s="164">
        <f>IF(RES_hhdet_in_fec!M91=0,0,RES_hhdet_in_fec!M91/0.086*1000000/RES_hhdet_in_new!M89)</f>
        <v>581.14094984646385</v>
      </c>
      <c r="N91" s="164">
        <f>IF(RES_hhdet_in_fec!N91=0,0,RES_hhdet_in_fec!N91/0.086*1000000/RES_hhdet_in_new!N89)</f>
        <v>649.33744295953636</v>
      </c>
      <c r="O91" s="164">
        <f>IF(RES_hhdet_in_fec!O91=0,0,RES_hhdet_in_fec!O91/0.086*1000000/RES_hhdet_in_new!O89)</f>
        <v>660.56290392891935</v>
      </c>
      <c r="P91" s="164">
        <f>IF(RES_hhdet_in_fec!P91=0,0,RES_hhdet_in_fec!P91/0.086*1000000/RES_hhdet_in_new!P89)</f>
        <v>616.86403999228025</v>
      </c>
      <c r="Q91" s="164">
        <f>IF(RES_hhdet_in_fec!Q91=0,0,RES_hhdet_in_fec!Q91/0.086*1000000/RES_hhdet_in_new!Q89)</f>
        <v>527.27392862475585</v>
      </c>
    </row>
    <row r="92" spans="1:17" ht="12" customHeight="1" x14ac:dyDescent="0.3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1972.7536386422648</v>
      </c>
      <c r="G92" s="162">
        <f>IF(RES_hhdet_in_fec!G92=0,0,RES_hhdet_in_fec!G92/0.086*1000000/RES_hhdet_in_new!G92)</f>
        <v>2016.6115981607334</v>
      </c>
      <c r="H92" s="162">
        <f>IF(RES_hhdet_in_fec!H92=0,0,RES_hhdet_in_fec!H92/0.086*1000000/RES_hhdet_in_new!H92)</f>
        <v>2992.6266178177243</v>
      </c>
      <c r="I92" s="162">
        <f>IF(RES_hhdet_in_fec!I92=0,0,RES_hhdet_in_fec!I92/0.086*1000000/RES_hhdet_in_new!I92)</f>
        <v>2584.9112773693264</v>
      </c>
      <c r="J92" s="162">
        <f>IF(RES_hhdet_in_fec!J92=0,0,RES_hhdet_in_fec!J92/0.086*1000000/RES_hhdet_in_new!J92)</f>
        <v>2075.9085373124335</v>
      </c>
      <c r="K92" s="162">
        <f>IF(RES_hhdet_in_fec!K92=0,0,RES_hhdet_in_fec!K92/0.086*1000000/RES_hhdet_in_new!K92)</f>
        <v>2070.1541635869544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2449.6118709516454</v>
      </c>
      <c r="Q92" s="162">
        <f>IF(RES_hhdet_in_fec!Q92=0,0,RES_hhdet_in_fec!Q92/0.086*1000000/RES_hhdet_in_new!Q92)</f>
        <v>2082.7899889685032</v>
      </c>
    </row>
    <row r="93" spans="1:17" ht="12" customHeight="1" x14ac:dyDescent="0.3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2582.8018121433224</v>
      </c>
      <c r="I93" s="160">
        <f>IF(RES_hhdet_in_fec!I93=0,0,RES_hhdet_in_fec!I93/0.086*1000000/RES_hhdet_in_new!I93)</f>
        <v>2572.4255174395134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2442.4834625274634</v>
      </c>
      <c r="O93" s="160">
        <f>IF(RES_hhdet_in_fec!O93=0,0,RES_hhdet_in_fec!O93/0.086*1000000/RES_hhdet_in_new!O93)</f>
        <v>2409.2400983089647</v>
      </c>
      <c r="P93" s="160">
        <f>IF(RES_hhdet_in_fec!P93=0,0,RES_hhdet_in_fec!P93/0.086*1000000/RES_hhdet_in_new!P93)</f>
        <v>2188.6263798299096</v>
      </c>
      <c r="Q93" s="160">
        <f>IF(RES_hhdet_in_fec!Q93=0,0,RES_hhdet_in_fec!Q93/0.086*1000000/RES_hhdet_in_new!Q93)</f>
        <v>1674.6724730757771</v>
      </c>
    </row>
    <row r="94" spans="1:17" ht="12" customHeight="1" x14ac:dyDescent="0.3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2029.0337512527381</v>
      </c>
      <c r="I94" s="156">
        <f>IF(RES_hhdet_in_fec!I94=0,0,RES_hhdet_in_fec!I94/0.086*1000000/RES_hhdet_in_new!I93)</f>
        <v>2017.7556053315336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1903.6116816044685</v>
      </c>
      <c r="O94" s="156">
        <f>IF(RES_hhdet_in_fec!O94=0,0,RES_hhdet_in_fec!O94/0.086*1000000/RES_hhdet_in_new!O93)</f>
        <v>1874.5111424948029</v>
      </c>
      <c r="P94" s="156">
        <f>IF(RES_hhdet_in_fec!P94=0,0,RES_hhdet_in_fec!P94/0.086*1000000/RES_hhdet_in_new!P93)</f>
        <v>1688.558680682368</v>
      </c>
      <c r="Q94" s="156">
        <f>IF(RES_hhdet_in_fec!Q94=0,0,RES_hhdet_in_fec!Q94/0.086*1000000/RES_hhdet_in_new!Q93)</f>
        <v>1245.8396007819674</v>
      </c>
    </row>
    <row r="95" spans="1:17" ht="12" customHeight="1" x14ac:dyDescent="0.3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553.76806089058493</v>
      </c>
      <c r="I95" s="156">
        <f>IF(RES_hhdet_in_fec!I95=0,0,RES_hhdet_in_fec!I95/0.086*1000000/RES_hhdet_in_new!I93)</f>
        <v>554.66991210797994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538.87178092299496</v>
      </c>
      <c r="O95" s="156">
        <f>IF(RES_hhdet_in_fec!O95=0,0,RES_hhdet_in_fec!O95/0.086*1000000/RES_hhdet_in_new!O93)</f>
        <v>534.72895581416242</v>
      </c>
      <c r="P95" s="156">
        <f>IF(RES_hhdet_in_fec!P95=0,0,RES_hhdet_in_fec!P95/0.086*1000000/RES_hhdet_in_new!P93)</f>
        <v>500.06769914754165</v>
      </c>
      <c r="Q95" s="156">
        <f>IF(RES_hhdet_in_fec!Q95=0,0,RES_hhdet_in_fec!Q95/0.086*1000000/RES_hhdet_in_new!Q93)</f>
        <v>428.83287229381</v>
      </c>
    </row>
    <row r="96" spans="1:17" ht="12" customHeight="1" x14ac:dyDescent="0.3">
      <c r="A96" s="163" t="s">
        <v>142</v>
      </c>
      <c r="B96" s="162"/>
      <c r="C96" s="162">
        <f>IF(RES_hhdet_in_fec!C96=0,0,RES_hhdet_in_fec!C96/0.086*1000000/RES_hhdet_in_new!C96)</f>
        <v>2052.7736378277177</v>
      </c>
      <c r="D96" s="162">
        <f>IF(RES_hhdet_in_fec!D96=0,0,RES_hhdet_in_fec!D96/0.086*1000000/RES_hhdet_in_new!D96)</f>
        <v>2347.5484559553001</v>
      </c>
      <c r="E96" s="162">
        <f>IF(RES_hhdet_in_fec!E96=0,0,RES_hhdet_in_fec!E96/0.086*1000000/RES_hhdet_in_new!E96)</f>
        <v>2134.6730701263064</v>
      </c>
      <c r="F96" s="162">
        <f>IF(RES_hhdet_in_fec!F96=0,0,RES_hhdet_in_fec!F96/0.086*1000000/RES_hhdet_in_new!F96)</f>
        <v>2136.7900591459293</v>
      </c>
      <c r="G96" s="162">
        <f>IF(RES_hhdet_in_fec!G96=0,0,RES_hhdet_in_fec!G96/0.086*1000000/RES_hhdet_in_new!G96)</f>
        <v>2329.5833802012912</v>
      </c>
      <c r="H96" s="162">
        <f>IF(RES_hhdet_in_fec!H96=0,0,RES_hhdet_in_fec!H96/0.086*1000000/RES_hhdet_in_new!H96)</f>
        <v>2327.8843946154589</v>
      </c>
      <c r="I96" s="162">
        <f>IF(RES_hhdet_in_fec!I96=0,0,RES_hhdet_in_fec!I96/0.086*1000000/RES_hhdet_in_new!I96)</f>
        <v>2248.9904741994046</v>
      </c>
      <c r="J96" s="162">
        <f>IF(RES_hhdet_in_fec!J96=0,0,RES_hhdet_in_fec!J96/0.086*1000000/RES_hhdet_in_new!J96)</f>
        <v>2174.1713965678173</v>
      </c>
      <c r="K96" s="162">
        <f>IF(RES_hhdet_in_fec!K96=0,0,RES_hhdet_in_fec!K96/0.086*1000000/RES_hhdet_in_new!K96)</f>
        <v>1995.2661924614902</v>
      </c>
      <c r="L96" s="162">
        <f>IF(RES_hhdet_in_fec!L96=0,0,RES_hhdet_in_fec!L96/0.086*1000000/RES_hhdet_in_new!L96)</f>
        <v>2401.5965681095831</v>
      </c>
      <c r="M96" s="162">
        <f>IF(RES_hhdet_in_fec!M96=0,0,RES_hhdet_in_fec!M96/0.086*1000000/RES_hhdet_in_new!M96)</f>
        <v>2312.3298279976279</v>
      </c>
      <c r="N96" s="162">
        <f>IF(RES_hhdet_in_fec!N96=0,0,RES_hhdet_in_fec!N96/0.086*1000000/RES_hhdet_in_new!N96)</f>
        <v>2244.3887865195761</v>
      </c>
      <c r="O96" s="162">
        <f>IF(RES_hhdet_in_fec!O96=0,0,RES_hhdet_in_fec!O96/0.086*1000000/RES_hhdet_in_new!O96)</f>
        <v>2306.8858068927739</v>
      </c>
      <c r="P96" s="162">
        <f>IF(RES_hhdet_in_fec!P96=0,0,RES_hhdet_in_fec!P96/0.086*1000000/RES_hhdet_in_new!P96)</f>
        <v>2158.371468111151</v>
      </c>
      <c r="Q96" s="162">
        <f>IF(RES_hhdet_in_fec!Q96=0,0,RES_hhdet_in_fec!Q96/0.086*1000000/RES_hhdet_in_new!Q96)</f>
        <v>2222.3945635479836</v>
      </c>
    </row>
    <row r="97" spans="1:17" ht="12" customHeight="1" x14ac:dyDescent="0.3">
      <c r="A97" s="161" t="s">
        <v>141</v>
      </c>
      <c r="B97" s="160"/>
      <c r="C97" s="160">
        <f>IF(RES_hhdet_in_fec!C97=0,0,RES_hhdet_in_fec!C97/0.086*1000000/RES_hhdet_in_new!C97)</f>
        <v>1918.4494437597448</v>
      </c>
      <c r="D97" s="160">
        <f>IF(RES_hhdet_in_fec!D97=0,0,RES_hhdet_in_fec!D97/0.086*1000000/RES_hhdet_in_new!D97)</f>
        <v>1888.3978427951211</v>
      </c>
      <c r="E97" s="160">
        <f>IF(RES_hhdet_in_fec!E97=0,0,RES_hhdet_in_fec!E97/0.086*1000000/RES_hhdet_in_new!E97)</f>
        <v>1966.2673529890521</v>
      </c>
      <c r="F97" s="160">
        <f>IF(RES_hhdet_in_fec!F97=0,0,RES_hhdet_in_fec!F97/0.086*1000000/RES_hhdet_in_new!F97)</f>
        <v>1920.6451191044287</v>
      </c>
      <c r="G97" s="160">
        <f>IF(RES_hhdet_in_fec!G97=0,0,RES_hhdet_in_fec!G97/0.086*1000000/RES_hhdet_in_new!G97)</f>
        <v>1850.6289708163711</v>
      </c>
      <c r="H97" s="160">
        <f>IF(RES_hhdet_in_fec!H97=0,0,RES_hhdet_in_fec!H97/0.086*1000000/RES_hhdet_in_new!H97)</f>
        <v>1839.4359065699427</v>
      </c>
      <c r="I97" s="160">
        <f>IF(RES_hhdet_in_fec!I97=0,0,RES_hhdet_in_fec!I97/0.086*1000000/RES_hhdet_in_new!I97)</f>
        <v>1800.4175662622429</v>
      </c>
      <c r="J97" s="160">
        <f>IF(RES_hhdet_in_fec!J97=0,0,RES_hhdet_in_fec!J97/0.086*1000000/RES_hhdet_in_new!J97)</f>
        <v>1788.4789292501764</v>
      </c>
      <c r="K97" s="160">
        <f>IF(RES_hhdet_in_fec!K97=0,0,RES_hhdet_in_fec!K97/0.086*1000000/RES_hhdet_in_new!K97)</f>
        <v>1685.0220603509495</v>
      </c>
      <c r="L97" s="160">
        <f>IF(RES_hhdet_in_fec!L97=0,0,RES_hhdet_in_fec!L97/0.086*1000000/RES_hhdet_in_new!L97)</f>
        <v>1879.6030600515539</v>
      </c>
      <c r="M97" s="160">
        <f>IF(RES_hhdet_in_fec!M97=0,0,RES_hhdet_in_fec!M97/0.086*1000000/RES_hhdet_in_new!M97)</f>
        <v>1756.7394704867538</v>
      </c>
      <c r="N97" s="160">
        <f>IF(RES_hhdet_in_fec!N97=0,0,RES_hhdet_in_fec!N97/0.086*1000000/RES_hhdet_in_new!N97)</f>
        <v>1808.4810403262532</v>
      </c>
      <c r="O97" s="160">
        <f>IF(RES_hhdet_in_fec!O97=0,0,RES_hhdet_in_fec!O97/0.086*1000000/RES_hhdet_in_new!O97)</f>
        <v>1766.6743296859538</v>
      </c>
      <c r="P97" s="160">
        <f>IF(RES_hhdet_in_fec!P97=0,0,RES_hhdet_in_fec!P97/0.086*1000000/RES_hhdet_in_new!P97)</f>
        <v>1753.5483736324557</v>
      </c>
      <c r="Q97" s="160">
        <f>IF(RES_hhdet_in_fec!Q97=0,0,RES_hhdet_in_fec!Q97/0.086*1000000/RES_hhdet_in_new!Q97)</f>
        <v>1884.8475723398974</v>
      </c>
    </row>
    <row r="98" spans="1:17" ht="12" customHeight="1" x14ac:dyDescent="0.3">
      <c r="A98" s="148" t="s">
        <v>60</v>
      </c>
      <c r="B98" s="156"/>
      <c r="C98" s="156">
        <f>IF(RES_hhdet_in_fec!C98=0,0,RES_hhdet_in_fec!C98/0.086*1000000/RES_hhdet_in_new!C97)</f>
        <v>1404.8236831139943</v>
      </c>
      <c r="D98" s="156">
        <f>IF(RES_hhdet_in_fec!D98=0,0,RES_hhdet_in_fec!D98/0.086*1000000/RES_hhdet_in_new!D97)</f>
        <v>1275.0145167540807</v>
      </c>
      <c r="E98" s="156">
        <f>IF(RES_hhdet_in_fec!E98=0,0,RES_hhdet_in_fec!E98/0.086*1000000/RES_hhdet_in_new!E97)</f>
        <v>1470.1465145854997</v>
      </c>
      <c r="F98" s="156">
        <f>IF(RES_hhdet_in_fec!F98=0,0,RES_hhdet_in_fec!F98/0.086*1000000/RES_hhdet_in_new!F97)</f>
        <v>1271.1011165199732</v>
      </c>
      <c r="G98" s="156">
        <f>IF(RES_hhdet_in_fec!G98=0,0,RES_hhdet_in_fec!G98/0.086*1000000/RES_hhdet_in_new!G97)</f>
        <v>1263.6958176421601</v>
      </c>
      <c r="H98" s="156">
        <f>IF(RES_hhdet_in_fec!H98=0,0,RES_hhdet_in_fec!H98/0.086*1000000/RES_hhdet_in_new!H97)</f>
        <v>1239.2596107768654</v>
      </c>
      <c r="I98" s="156">
        <f>IF(RES_hhdet_in_fec!I98=0,0,RES_hhdet_in_fec!I98/0.086*1000000/RES_hhdet_in_new!I97)</f>
        <v>1163.3117390327568</v>
      </c>
      <c r="J98" s="156">
        <f>IF(RES_hhdet_in_fec!J98=0,0,RES_hhdet_in_fec!J98/0.086*1000000/RES_hhdet_in_new!J97)</f>
        <v>1109.2865304975167</v>
      </c>
      <c r="K98" s="156">
        <f>IF(RES_hhdet_in_fec!K98=0,0,RES_hhdet_in_fec!K98/0.086*1000000/RES_hhdet_in_new!K97)</f>
        <v>948.7143499979278</v>
      </c>
      <c r="L98" s="156">
        <f>IF(RES_hhdet_in_fec!L98=0,0,RES_hhdet_in_fec!L98/0.086*1000000/RES_hhdet_in_new!L97)</f>
        <v>1222.2248057274585</v>
      </c>
      <c r="M98" s="156">
        <f>IF(RES_hhdet_in_fec!M98=0,0,RES_hhdet_in_fec!M98/0.086*1000000/RES_hhdet_in_new!M97)</f>
        <v>1087.5117198810053</v>
      </c>
      <c r="N98" s="156">
        <f>IF(RES_hhdet_in_fec!N98=0,0,RES_hhdet_in_fec!N98/0.086*1000000/RES_hhdet_in_new!N97)</f>
        <v>1145.1501368268489</v>
      </c>
      <c r="O98" s="156">
        <f>IF(RES_hhdet_in_fec!O98=0,0,RES_hhdet_in_fec!O98/0.086*1000000/RES_hhdet_in_new!O97)</f>
        <v>1038.5123845818596</v>
      </c>
      <c r="P98" s="156">
        <f>IF(RES_hhdet_in_fec!P98=0,0,RES_hhdet_in_fec!P98/0.086*1000000/RES_hhdet_in_new!P97)</f>
        <v>1157.9467663289129</v>
      </c>
      <c r="Q98" s="156">
        <f>IF(RES_hhdet_in_fec!Q98=0,0,RES_hhdet_in_fec!Q98/0.086*1000000/RES_hhdet_in_new!Q97)</f>
        <v>1365.3176665381877</v>
      </c>
    </row>
    <row r="99" spans="1:17" ht="12" customHeight="1" x14ac:dyDescent="0.3">
      <c r="A99" s="148" t="s">
        <v>59</v>
      </c>
      <c r="B99" s="156"/>
      <c r="C99" s="156">
        <f>IF(RES_hhdet_in_fec!C99=0,0,RES_hhdet_in_fec!C99/0.086*1000000/RES_hhdet_in_new!C97)</f>
        <v>513.6257606457508</v>
      </c>
      <c r="D99" s="156">
        <f>IF(RES_hhdet_in_fec!D99=0,0,RES_hhdet_in_fec!D99/0.086*1000000/RES_hhdet_in_new!D97)</f>
        <v>613.38332604104039</v>
      </c>
      <c r="E99" s="156">
        <f>IF(RES_hhdet_in_fec!E99=0,0,RES_hhdet_in_fec!E99/0.086*1000000/RES_hhdet_in_new!E97)</f>
        <v>496.12083840355217</v>
      </c>
      <c r="F99" s="156">
        <f>IF(RES_hhdet_in_fec!F99=0,0,RES_hhdet_in_fec!F99/0.086*1000000/RES_hhdet_in_new!F97)</f>
        <v>649.54400258445526</v>
      </c>
      <c r="G99" s="156">
        <f>IF(RES_hhdet_in_fec!G99=0,0,RES_hhdet_in_fec!G99/0.086*1000000/RES_hhdet_in_new!G97)</f>
        <v>586.93315317421104</v>
      </c>
      <c r="H99" s="156">
        <f>IF(RES_hhdet_in_fec!H99=0,0,RES_hhdet_in_fec!H99/0.086*1000000/RES_hhdet_in_new!H97)</f>
        <v>600.17629579307743</v>
      </c>
      <c r="I99" s="156">
        <f>IF(RES_hhdet_in_fec!I99=0,0,RES_hhdet_in_fec!I99/0.086*1000000/RES_hhdet_in_new!I97)</f>
        <v>637.10582722948607</v>
      </c>
      <c r="J99" s="156">
        <f>IF(RES_hhdet_in_fec!J99=0,0,RES_hhdet_in_fec!J99/0.086*1000000/RES_hhdet_in_new!J97)</f>
        <v>679.19239875265953</v>
      </c>
      <c r="K99" s="156">
        <f>IF(RES_hhdet_in_fec!K99=0,0,RES_hhdet_in_fec!K99/0.086*1000000/RES_hhdet_in_new!K97)</f>
        <v>736.30771035302155</v>
      </c>
      <c r="L99" s="156">
        <f>IF(RES_hhdet_in_fec!L99=0,0,RES_hhdet_in_fec!L99/0.086*1000000/RES_hhdet_in_new!L97)</f>
        <v>657.37825432409568</v>
      </c>
      <c r="M99" s="156">
        <f>IF(RES_hhdet_in_fec!M99=0,0,RES_hhdet_in_fec!M99/0.086*1000000/RES_hhdet_in_new!M97)</f>
        <v>669.22775060574884</v>
      </c>
      <c r="N99" s="156">
        <f>IF(RES_hhdet_in_fec!N99=0,0,RES_hhdet_in_fec!N99/0.086*1000000/RES_hhdet_in_new!N97)</f>
        <v>663.33090349940437</v>
      </c>
      <c r="O99" s="156">
        <f>IF(RES_hhdet_in_fec!O99=0,0,RES_hhdet_in_fec!O99/0.086*1000000/RES_hhdet_in_new!O97)</f>
        <v>728.16194510409423</v>
      </c>
      <c r="P99" s="156">
        <f>IF(RES_hhdet_in_fec!P99=0,0,RES_hhdet_in_fec!P99/0.086*1000000/RES_hhdet_in_new!P97)</f>
        <v>595.60160730354278</v>
      </c>
      <c r="Q99" s="156">
        <f>IF(RES_hhdet_in_fec!Q99=0,0,RES_hhdet_in_fec!Q99/0.086*1000000/RES_hhdet_in_new!Q97)</f>
        <v>519.52990580170956</v>
      </c>
    </row>
    <row r="100" spans="1:17" ht="12" customHeight="1" x14ac:dyDescent="0.3">
      <c r="A100" s="158" t="s">
        <v>62</v>
      </c>
      <c r="B100" s="157"/>
      <c r="C100" s="157">
        <f>IF(SUM(RES_hhdet_in_fec!C101:C103)=0,0,SUM(RES_hhdet_in_fec!C101:C103)/0.086*1000000/SUM(RES_hhdet_in_new!C101:C103))</f>
        <v>1024.4463728122741</v>
      </c>
      <c r="D100" s="157">
        <f>IF(SUM(RES_hhdet_in_fec!D101:D103)=0,0,SUM(RES_hhdet_in_fec!D101:D103)/0.086*1000000/SUM(RES_hhdet_in_new!D101:D103))</f>
        <v>1018.7936627602256</v>
      </c>
      <c r="E100" s="157">
        <f>IF(SUM(RES_hhdet_in_fec!E101:E103)=0,0,SUM(RES_hhdet_in_fec!E101:E103)/0.086*1000000/SUM(RES_hhdet_in_new!E101:E103))</f>
        <v>1058.5491981272835</v>
      </c>
      <c r="F100" s="157">
        <f>IF(SUM(RES_hhdet_in_fec!F101:F103)=0,0,SUM(RES_hhdet_in_fec!F101:F103)/0.086*1000000/SUM(RES_hhdet_in_new!F101:F103))</f>
        <v>1093.1033380701488</v>
      </c>
      <c r="G100" s="157">
        <f>IF(SUM(RES_hhdet_in_fec!G101:G103)=0,0,SUM(RES_hhdet_in_fec!G101:G103)/0.086*1000000/SUM(RES_hhdet_in_new!G101:G103))</f>
        <v>1082.680883017726</v>
      </c>
      <c r="H100" s="157">
        <f>IF(SUM(RES_hhdet_in_fec!H101:H103)=0,0,SUM(RES_hhdet_in_fec!H101:H103)/0.086*1000000/SUM(RES_hhdet_in_new!H101:H103))</f>
        <v>1112.1013848999153</v>
      </c>
      <c r="I100" s="157">
        <f>IF(SUM(RES_hhdet_in_fec!I101:I103)=0,0,SUM(RES_hhdet_in_fec!I101:I103)/0.086*1000000/SUM(RES_hhdet_in_new!I101:I103))</f>
        <v>1032.7805319093347</v>
      </c>
      <c r="J100" s="157">
        <f>IF(SUM(RES_hhdet_in_fec!J101:J103)=0,0,SUM(RES_hhdet_in_fec!J101:J103)/0.086*1000000/SUM(RES_hhdet_in_new!J101:J103))</f>
        <v>1004.4239358761582</v>
      </c>
      <c r="K100" s="157">
        <f>IF(SUM(RES_hhdet_in_fec!K101:K103)=0,0,SUM(RES_hhdet_in_fec!K101:K103)/0.086*1000000/SUM(RES_hhdet_in_new!K101:K103))</f>
        <v>955.69918514176823</v>
      </c>
      <c r="L100" s="157">
        <f>IF(SUM(RES_hhdet_in_fec!L101:L103)=0,0,SUM(RES_hhdet_in_fec!L101:L103)/0.086*1000000/SUM(RES_hhdet_in_new!L101:L103))</f>
        <v>999.00362724554338</v>
      </c>
      <c r="M100" s="157">
        <f>IF(SUM(RES_hhdet_in_fec!M101:M103)=0,0,SUM(RES_hhdet_in_fec!M101:M103)/0.086*1000000/SUM(RES_hhdet_in_new!M101:M103))</f>
        <v>1027.45361198348</v>
      </c>
      <c r="N100" s="157">
        <f>IF(SUM(RES_hhdet_in_fec!N101:N103)=0,0,SUM(RES_hhdet_in_fec!N101:N103)/0.086*1000000/SUM(RES_hhdet_in_new!N101:N103))</f>
        <v>1081.7738660249299</v>
      </c>
      <c r="O100" s="157">
        <f>IF(SUM(RES_hhdet_in_fec!O101:O103)=0,0,SUM(RES_hhdet_in_fec!O101:O103)/0.086*1000000/SUM(RES_hhdet_in_new!O101:O103))</f>
        <v>1072.342455420533</v>
      </c>
      <c r="P100" s="157">
        <f>IF(SUM(RES_hhdet_in_fec!P101:P103)=0,0,SUM(RES_hhdet_in_fec!P101:P103)/0.086*1000000/SUM(RES_hhdet_in_new!P101:P103))</f>
        <v>975.72400190495887</v>
      </c>
      <c r="Q100" s="157">
        <f>IF(SUM(RES_hhdet_in_fec!Q101:Q103)=0,0,SUM(RES_hhdet_in_fec!Q101:Q103)/0.086*1000000/SUM(RES_hhdet_in_new!Q101:Q103))</f>
        <v>1047.7194350090697</v>
      </c>
    </row>
    <row r="101" spans="1:17" ht="12" customHeight="1" x14ac:dyDescent="0.3">
      <c r="A101" s="23" t="s">
        <v>55</v>
      </c>
      <c r="B101" s="156"/>
      <c r="C101" s="156">
        <f>IF(RES_hhdet_in_fec!C101=0,0,RES_hhdet_in_fec!C101/0.086*1000000/RES_hhdet_in_new!C101)</f>
        <v>2798.5553362918727</v>
      </c>
      <c r="D101" s="156">
        <f>IF(RES_hhdet_in_fec!D101=0,0,RES_hhdet_in_fec!D101/0.086*1000000/RES_hhdet_in_new!D101)</f>
        <v>1440.9488195703505</v>
      </c>
      <c r="E101" s="156">
        <f>IF(RES_hhdet_in_fec!E101=0,0,RES_hhdet_in_fec!E101/0.086*1000000/RES_hhdet_in_new!E101)</f>
        <v>1463.5189691206067</v>
      </c>
      <c r="F101" s="156">
        <f>IF(RES_hhdet_in_fec!F101=0,0,RES_hhdet_in_fec!F101/0.086*1000000/RES_hhdet_in_new!F101)</f>
        <v>1296.9741606226</v>
      </c>
      <c r="G101" s="156">
        <f>IF(RES_hhdet_in_fec!G101=0,0,RES_hhdet_in_fec!G101/0.086*1000000/RES_hhdet_in_new!G101)</f>
        <v>2049.5288271036115</v>
      </c>
      <c r="H101" s="156">
        <f>IF(RES_hhdet_in_fec!H101=0,0,RES_hhdet_in_fec!H101/0.086*1000000/RES_hhdet_in_new!H101)</f>
        <v>1938.7237142295055</v>
      </c>
      <c r="I101" s="156">
        <f>IF(RES_hhdet_in_fec!I101=0,0,RES_hhdet_in_fec!I101/0.086*1000000/RES_hhdet_in_new!I101)</f>
        <v>2135.6007600618009</v>
      </c>
      <c r="J101" s="156">
        <f>IF(RES_hhdet_in_fec!J101=0,0,RES_hhdet_in_fec!J101/0.086*1000000/RES_hhdet_in_new!J101)</f>
        <v>1449.4237623950428</v>
      </c>
      <c r="K101" s="156">
        <f>IF(RES_hhdet_in_fec!K101=0,0,RES_hhdet_in_fec!K101/0.086*1000000/RES_hhdet_in_new!K101)</f>
        <v>1885.7506614777096</v>
      </c>
      <c r="L101" s="156">
        <f>IF(RES_hhdet_in_fec!L101=0,0,RES_hhdet_in_fec!L101/0.086*1000000/RES_hhdet_in_new!L101)</f>
        <v>1450.4544619076341</v>
      </c>
      <c r="M101" s="156">
        <f>IF(RES_hhdet_in_fec!M101=0,0,RES_hhdet_in_fec!M101/0.086*1000000/RES_hhdet_in_new!M101)</f>
        <v>2576.5743466916379</v>
      </c>
      <c r="N101" s="156">
        <f>IF(RES_hhdet_in_fec!N101=0,0,RES_hhdet_in_fec!N101/0.086*1000000/RES_hhdet_in_new!N101)</f>
        <v>1536.0509023142265</v>
      </c>
      <c r="O101" s="156">
        <f>IF(RES_hhdet_in_fec!O101=0,0,RES_hhdet_in_fec!O101/0.086*1000000/RES_hhdet_in_new!O101)</f>
        <v>1451.9727501917503</v>
      </c>
      <c r="P101" s="156">
        <f>IF(RES_hhdet_in_fec!P101=0,0,RES_hhdet_in_fec!P101/0.086*1000000/RES_hhdet_in_new!P101)</f>
        <v>1528.2197963711685</v>
      </c>
      <c r="Q101" s="156">
        <f>IF(RES_hhdet_in_fec!Q101=0,0,RES_hhdet_in_fec!Q101/0.086*1000000/RES_hhdet_in_new!Q101)</f>
        <v>1600.5810746430361</v>
      </c>
    </row>
    <row r="102" spans="1:17" ht="12" customHeight="1" x14ac:dyDescent="0.3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3">
      <c r="A103" s="29" t="s">
        <v>140</v>
      </c>
      <c r="B103" s="57"/>
      <c r="C103" s="57">
        <f>IF(RES_hhdet_in_fec!C103=0,0,RES_hhdet_in_fec!C103/0.086*1000000/RES_hhdet_in_new!C103)</f>
        <v>1013.0939760470558</v>
      </c>
      <c r="D103" s="57">
        <f>IF(RES_hhdet_in_fec!D103=0,0,RES_hhdet_in_fec!D103/0.086*1000000/RES_hhdet_in_new!D103)</f>
        <v>1005.6905179530628</v>
      </c>
      <c r="E103" s="57">
        <f>IF(RES_hhdet_in_fec!E103=0,0,RES_hhdet_in_fec!E103/0.086*1000000/RES_hhdet_in_new!E103)</f>
        <v>1020.7132922392091</v>
      </c>
      <c r="F103" s="57">
        <f>IF(RES_hhdet_in_fec!F103=0,0,RES_hhdet_in_fec!F103/0.086*1000000/RES_hhdet_in_new!F103)</f>
        <v>1064.3891354655273</v>
      </c>
      <c r="G103" s="57">
        <f>IF(RES_hhdet_in_fec!G103=0,0,RES_hhdet_in_fec!G103/0.086*1000000/RES_hhdet_in_new!G103)</f>
        <v>1004.1243583253628</v>
      </c>
      <c r="H103" s="57">
        <f>IF(RES_hhdet_in_fec!H103=0,0,RES_hhdet_in_fec!H103/0.086*1000000/RES_hhdet_in_new!H103)</f>
        <v>1084.26342993926</v>
      </c>
      <c r="I103" s="57">
        <f>IF(RES_hhdet_in_fec!I103=0,0,RES_hhdet_in_fec!I103/0.086*1000000/RES_hhdet_in_new!I103)</f>
        <v>962.78251038876203</v>
      </c>
      <c r="J103" s="57">
        <f>IF(RES_hhdet_in_fec!J103=0,0,RES_hhdet_in_fec!J103/0.086*1000000/RES_hhdet_in_new!J103)</f>
        <v>960.11702840048679</v>
      </c>
      <c r="K103" s="57">
        <f>IF(RES_hhdet_in_fec!K103=0,0,RES_hhdet_in_fec!K103/0.086*1000000/RES_hhdet_in_new!K103)</f>
        <v>903.68579815555984</v>
      </c>
      <c r="L103" s="57">
        <f>IF(RES_hhdet_in_fec!L103=0,0,RES_hhdet_in_fec!L103/0.086*1000000/RES_hhdet_in_new!L103)</f>
        <v>994.51309569483567</v>
      </c>
      <c r="M103" s="57">
        <f>IF(RES_hhdet_in_fec!M103=0,0,RES_hhdet_in_fec!M103/0.086*1000000/RES_hhdet_in_new!M103)</f>
        <v>1013.6786601482315</v>
      </c>
      <c r="N103" s="57">
        <f>IF(RES_hhdet_in_fec!N103=0,0,RES_hhdet_in_fec!N103/0.086*1000000/RES_hhdet_in_new!N103)</f>
        <v>1065.2127055577555</v>
      </c>
      <c r="O103" s="57">
        <f>IF(RES_hhdet_in_fec!O103=0,0,RES_hhdet_in_fec!O103/0.086*1000000/RES_hhdet_in_new!O103)</f>
        <v>1045.8447351121124</v>
      </c>
      <c r="P103" s="57">
        <f>IF(RES_hhdet_in_fec!P103=0,0,RES_hhdet_in_fec!P103/0.086*1000000/RES_hhdet_in_new!P103)</f>
        <v>950.83858346686441</v>
      </c>
      <c r="Q103" s="57">
        <f>IF(RES_hhdet_in_fec!Q103=0,0,RES_hhdet_in_fec!Q103/0.086*1000000/RES_hhdet_in_new!Q103)</f>
        <v>1030.1663686246463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68">
        <f t="shared" ref="C105" si="85">SUM(C106,C109,C111,C120)</f>
        <v>13846.830437032346</v>
      </c>
      <c r="D105" s="168">
        <f t="shared" ref="D105" si="86">SUM(D106,D109,D111,D120)</f>
        <v>13928.625213702626</v>
      </c>
      <c r="E105" s="168">
        <f t="shared" ref="E105" si="87">SUM(E106,E109,E111,E120)</f>
        <v>15091.829650859963</v>
      </c>
      <c r="F105" s="168">
        <f t="shared" ref="F105" si="88">SUM(F106,F109,F111,F120)</f>
        <v>15354.332657865461</v>
      </c>
      <c r="G105" s="168">
        <f t="shared" ref="G105" si="89">SUM(G106,G109,G111,G120)</f>
        <v>12117.465628248741</v>
      </c>
      <c r="H105" s="168">
        <f t="shared" ref="H105" si="90">SUM(H106,H109,H111,H120)</f>
        <v>11367.631851491276</v>
      </c>
      <c r="I105" s="168">
        <f t="shared" ref="I105" si="91">SUM(I106,I109,I111,I120)</f>
        <v>10246.013152238229</v>
      </c>
      <c r="J105" s="168">
        <f t="shared" ref="J105" si="92">SUM(J106,J109,J111,J120)</f>
        <v>9573.2967854481267</v>
      </c>
      <c r="K105" s="168">
        <f t="shared" ref="K105" si="93">SUM(K106,K109,K111,K120)</f>
        <v>11802.555185407815</v>
      </c>
      <c r="L105" s="168">
        <f t="shared" ref="L105" si="94">SUM(L106,L109,L111,L120)</f>
        <v>13302.192282787542</v>
      </c>
      <c r="M105" s="168">
        <f t="shared" ref="M105" si="95">SUM(M106,M109,M111,M120)</f>
        <v>11401.863741752941</v>
      </c>
      <c r="N105" s="168">
        <f t="shared" ref="N105" si="96">SUM(N106,N109,N111,N120)</f>
        <v>12840.023146151942</v>
      </c>
      <c r="O105" s="168">
        <f t="shared" ref="O105" si="97">SUM(O106,O109,O111,O120)</f>
        <v>11720.487266302607</v>
      </c>
      <c r="P105" s="168">
        <f t="shared" ref="P105" si="98">SUM(P106,P109,P111,P120)</f>
        <v>11685.46677639116</v>
      </c>
      <c r="Q105" s="168">
        <f t="shared" ref="Q105" si="99">SUM(Q106,Q109,Q111,Q120)</f>
        <v>13112.588954595351</v>
      </c>
    </row>
    <row r="106" spans="1:17" ht="12.9" customHeight="1" x14ac:dyDescent="0.3">
      <c r="A106" s="158" t="s">
        <v>65</v>
      </c>
      <c r="B106" s="157"/>
      <c r="C106" s="157">
        <f t="shared" ref="C106:Q106" si="100">SUM(C107:C108)</f>
        <v>9913.2856292300094</v>
      </c>
      <c r="D106" s="157">
        <f t="shared" si="100"/>
        <v>10351.733143519985</v>
      </c>
      <c r="E106" s="157">
        <f t="shared" si="100"/>
        <v>11111.478771784627</v>
      </c>
      <c r="F106" s="157">
        <f t="shared" si="100"/>
        <v>11303.699994386019</v>
      </c>
      <c r="G106" s="157">
        <f t="shared" si="100"/>
        <v>8074.2258238819632</v>
      </c>
      <c r="H106" s="157">
        <f t="shared" si="100"/>
        <v>7509.5467209993085</v>
      </c>
      <c r="I106" s="157">
        <f t="shared" si="100"/>
        <v>6470.2226784048235</v>
      </c>
      <c r="J106" s="157">
        <f t="shared" si="100"/>
        <v>5786.7475290929833</v>
      </c>
      <c r="K106" s="157">
        <f t="shared" si="100"/>
        <v>7823.9776130629134</v>
      </c>
      <c r="L106" s="157">
        <f t="shared" si="100"/>
        <v>9422.9657856028134</v>
      </c>
      <c r="M106" s="157">
        <f t="shared" si="100"/>
        <v>7506.2330388752034</v>
      </c>
      <c r="N106" s="157">
        <f t="shared" si="100"/>
        <v>8559.4516960095043</v>
      </c>
      <c r="O106" s="157">
        <f t="shared" si="100"/>
        <v>7510.8519997490885</v>
      </c>
      <c r="P106" s="157">
        <f t="shared" si="100"/>
        <v>7613.8361352455722</v>
      </c>
      <c r="Q106" s="157">
        <f t="shared" si="100"/>
        <v>8862.2551330815895</v>
      </c>
    </row>
    <row r="107" spans="1:17" ht="12" customHeight="1" x14ac:dyDescent="0.3">
      <c r="A107" s="23" t="s">
        <v>153</v>
      </c>
      <c r="B107" s="156"/>
      <c r="C107" s="156">
        <f>IF(RES_hhdet_in_fec!C107=0,0,RES_hhdet_in_fec!C107/0.086*1000000/RES_hhdet_in_new!C107)</f>
        <v>9883.4688466023017</v>
      </c>
      <c r="D107" s="156">
        <f>IF(RES_hhdet_in_fec!D107=0,0,RES_hhdet_in_fec!D107/0.086*1000000/RES_hhdet_in_new!D107)</f>
        <v>10323.176768190609</v>
      </c>
      <c r="E107" s="156">
        <f>IF(RES_hhdet_in_fec!E107=0,0,RES_hhdet_in_fec!E107/0.086*1000000/RES_hhdet_in_new!E107)</f>
        <v>11061.329645120626</v>
      </c>
      <c r="F107" s="156">
        <f>IF(RES_hhdet_in_fec!F107=0,0,RES_hhdet_in_fec!F107/0.086*1000000/RES_hhdet_in_new!F107)</f>
        <v>11253.992799644559</v>
      </c>
      <c r="G107" s="156">
        <f>IF(RES_hhdet_in_fec!G107=0,0,RES_hhdet_in_fec!G107/0.086*1000000/RES_hhdet_in_new!G107)</f>
        <v>8038.8900757510928</v>
      </c>
      <c r="H107" s="156">
        <f>IF(RES_hhdet_in_fec!H107=0,0,RES_hhdet_in_fec!H107/0.086*1000000/RES_hhdet_in_new!H107)</f>
        <v>7469.3740948664754</v>
      </c>
      <c r="I107" s="156">
        <f>IF(RES_hhdet_in_fec!I107=0,0,RES_hhdet_in_fec!I107/0.086*1000000/RES_hhdet_in_new!I107)</f>
        <v>6424.8025953815777</v>
      </c>
      <c r="J107" s="156">
        <f>IF(RES_hhdet_in_fec!J107=0,0,RES_hhdet_in_fec!J107/0.086*1000000/RES_hhdet_in_new!J107)</f>
        <v>5759.5117612541681</v>
      </c>
      <c r="K107" s="156">
        <f>IF(RES_hhdet_in_fec!K107=0,0,RES_hhdet_in_fec!K107/0.086*1000000/RES_hhdet_in_new!K107)</f>
        <v>7785.1596520383937</v>
      </c>
      <c r="L107" s="156">
        <f>IF(RES_hhdet_in_fec!L107=0,0,RES_hhdet_in_fec!L107/0.086*1000000/RES_hhdet_in_new!L107)</f>
        <v>9381.5518549844019</v>
      </c>
      <c r="M107" s="156">
        <f>IF(RES_hhdet_in_fec!M107=0,0,RES_hhdet_in_fec!M107/0.086*1000000/RES_hhdet_in_new!M107)</f>
        <v>7472.3488221644211</v>
      </c>
      <c r="N107" s="156">
        <f>IF(RES_hhdet_in_fec!N107=0,0,RES_hhdet_in_fec!N107/0.086*1000000/RES_hhdet_in_new!N107)</f>
        <v>8527.3722382154938</v>
      </c>
      <c r="O107" s="156">
        <f>IF(RES_hhdet_in_fec!O107=0,0,RES_hhdet_in_fec!O107/0.086*1000000/RES_hhdet_in_new!O107)</f>
        <v>7487.4587477982577</v>
      </c>
      <c r="P107" s="156">
        <f>IF(RES_hhdet_in_fec!P107=0,0,RES_hhdet_in_fec!P107/0.086*1000000/RES_hhdet_in_new!P107)</f>
        <v>7584.3269545672147</v>
      </c>
      <c r="Q107" s="156">
        <f>IF(RES_hhdet_in_fec!Q107=0,0,RES_hhdet_in_fec!Q107/0.086*1000000/RES_hhdet_in_new!Q107)</f>
        <v>8818.026073578003</v>
      </c>
    </row>
    <row r="108" spans="1:17" ht="12" customHeight="1" x14ac:dyDescent="0.3">
      <c r="A108" s="23" t="s">
        <v>60</v>
      </c>
      <c r="B108" s="156"/>
      <c r="C108" s="156">
        <f>IF(RES_hhdet_in_fec!C108=0,0,RES_hhdet_in_fec!C108/0.086*1000000/RES_hhdet_in_new!C107)</f>
        <v>29.816782627708214</v>
      </c>
      <c r="D108" s="156">
        <f>IF(RES_hhdet_in_fec!D108=0,0,RES_hhdet_in_fec!D108/0.086*1000000/RES_hhdet_in_new!D107)</f>
        <v>28.556375329374902</v>
      </c>
      <c r="E108" s="156">
        <f>IF(RES_hhdet_in_fec!E108=0,0,RES_hhdet_in_fec!E108/0.086*1000000/RES_hhdet_in_new!E107)</f>
        <v>50.149126664000796</v>
      </c>
      <c r="F108" s="156">
        <f>IF(RES_hhdet_in_fec!F108=0,0,RES_hhdet_in_fec!F108/0.086*1000000/RES_hhdet_in_new!F107)</f>
        <v>49.707194741460441</v>
      </c>
      <c r="G108" s="156">
        <f>IF(RES_hhdet_in_fec!G108=0,0,RES_hhdet_in_fec!G108/0.086*1000000/RES_hhdet_in_new!G107)</f>
        <v>35.335748130870705</v>
      </c>
      <c r="H108" s="156">
        <f>IF(RES_hhdet_in_fec!H108=0,0,RES_hhdet_in_fec!H108/0.086*1000000/RES_hhdet_in_new!H107)</f>
        <v>40.172626132832669</v>
      </c>
      <c r="I108" s="156">
        <f>IF(RES_hhdet_in_fec!I108=0,0,RES_hhdet_in_fec!I108/0.086*1000000/RES_hhdet_in_new!I107)</f>
        <v>45.42008302324583</v>
      </c>
      <c r="J108" s="156">
        <f>IF(RES_hhdet_in_fec!J108=0,0,RES_hhdet_in_fec!J108/0.086*1000000/RES_hhdet_in_new!J107)</f>
        <v>27.235767838814983</v>
      </c>
      <c r="K108" s="156">
        <f>IF(RES_hhdet_in_fec!K108=0,0,RES_hhdet_in_fec!K108/0.086*1000000/RES_hhdet_in_new!K107)</f>
        <v>38.817961024519732</v>
      </c>
      <c r="L108" s="156">
        <f>IF(RES_hhdet_in_fec!L108=0,0,RES_hhdet_in_fec!L108/0.086*1000000/RES_hhdet_in_new!L107)</f>
        <v>41.413930618410902</v>
      </c>
      <c r="M108" s="156">
        <f>IF(RES_hhdet_in_fec!M108=0,0,RES_hhdet_in_fec!M108/0.086*1000000/RES_hhdet_in_new!M107)</f>
        <v>33.884216710782283</v>
      </c>
      <c r="N108" s="156">
        <f>IF(RES_hhdet_in_fec!N108=0,0,RES_hhdet_in_fec!N108/0.086*1000000/RES_hhdet_in_new!N107)</f>
        <v>32.079457794011269</v>
      </c>
      <c r="O108" s="156">
        <f>IF(RES_hhdet_in_fec!O108=0,0,RES_hhdet_in_fec!O108/0.086*1000000/RES_hhdet_in_new!O107)</f>
        <v>23.393251950830848</v>
      </c>
      <c r="P108" s="156">
        <f>IF(RES_hhdet_in_fec!P108=0,0,RES_hhdet_in_fec!P108/0.086*1000000/RES_hhdet_in_new!P107)</f>
        <v>29.509180678357939</v>
      </c>
      <c r="Q108" s="156">
        <f>IF(RES_hhdet_in_fec!Q108=0,0,RES_hhdet_in_fec!Q108/0.086*1000000/RES_hhdet_in_new!Q107)</f>
        <v>44.229059503587095</v>
      </c>
    </row>
    <row r="109" spans="1:17" ht="12.9" customHeight="1" x14ac:dyDescent="0.3">
      <c r="A109" s="158" t="s">
        <v>112</v>
      </c>
      <c r="B109" s="157"/>
      <c r="C109" s="157">
        <f t="shared" ref="C109:Q109" si="101">C110</f>
        <v>930.07593006331808</v>
      </c>
      <c r="D109" s="157">
        <f t="shared" si="101"/>
        <v>792.75629333848462</v>
      </c>
      <c r="E109" s="157">
        <f t="shared" si="101"/>
        <v>717.05972417545206</v>
      </c>
      <c r="F109" s="157">
        <f t="shared" si="101"/>
        <v>879.12227872217125</v>
      </c>
      <c r="G109" s="157">
        <f t="shared" si="101"/>
        <v>1007.7581649374678</v>
      </c>
      <c r="H109" s="157">
        <f t="shared" si="101"/>
        <v>875.14738225878602</v>
      </c>
      <c r="I109" s="157">
        <f t="shared" si="101"/>
        <v>1004.2521901569762</v>
      </c>
      <c r="J109" s="157">
        <f t="shared" si="101"/>
        <v>1006.1704471682555</v>
      </c>
      <c r="K109" s="157">
        <f t="shared" si="101"/>
        <v>854.08609255801173</v>
      </c>
      <c r="L109" s="157">
        <f t="shared" si="101"/>
        <v>885.7762430589371</v>
      </c>
      <c r="M109" s="157">
        <f t="shared" si="101"/>
        <v>826.4077250014318</v>
      </c>
      <c r="N109" s="157">
        <f t="shared" si="101"/>
        <v>807.99156453304556</v>
      </c>
      <c r="O109" s="157">
        <f t="shared" si="101"/>
        <v>822.53764527022383</v>
      </c>
      <c r="P109" s="157">
        <f t="shared" si="101"/>
        <v>636.72404309118451</v>
      </c>
      <c r="Q109" s="157">
        <f t="shared" si="101"/>
        <v>588.81751374607097</v>
      </c>
    </row>
    <row r="110" spans="1:17" ht="12" customHeight="1" x14ac:dyDescent="0.3">
      <c r="A110" s="23" t="s">
        <v>60</v>
      </c>
      <c r="B110" s="156"/>
      <c r="C110" s="156">
        <f>IF(RES_hhdet_in_fec!C110=0,0,RES_hhdet_in_fec!C110/0.086*1000000/RES_hhdet_in_new!C110)</f>
        <v>930.07593006331808</v>
      </c>
      <c r="D110" s="156">
        <f>IF(RES_hhdet_in_fec!D110=0,0,RES_hhdet_in_fec!D110/0.086*1000000/RES_hhdet_in_new!D110)</f>
        <v>792.75629333848462</v>
      </c>
      <c r="E110" s="156">
        <f>IF(RES_hhdet_in_fec!E110=0,0,RES_hhdet_in_fec!E110/0.086*1000000/RES_hhdet_in_new!E110)</f>
        <v>717.05972417545206</v>
      </c>
      <c r="F110" s="156">
        <f>IF(RES_hhdet_in_fec!F110=0,0,RES_hhdet_in_fec!F110/0.086*1000000/RES_hhdet_in_new!F110)</f>
        <v>879.12227872217125</v>
      </c>
      <c r="G110" s="156">
        <f>IF(RES_hhdet_in_fec!G110=0,0,RES_hhdet_in_fec!G110/0.086*1000000/RES_hhdet_in_new!G110)</f>
        <v>1007.7581649374678</v>
      </c>
      <c r="H110" s="156">
        <f>IF(RES_hhdet_in_fec!H110=0,0,RES_hhdet_in_fec!H110/0.086*1000000/RES_hhdet_in_new!H110)</f>
        <v>875.14738225878602</v>
      </c>
      <c r="I110" s="156">
        <f>IF(RES_hhdet_in_fec!I110=0,0,RES_hhdet_in_fec!I110/0.086*1000000/RES_hhdet_in_new!I110)</f>
        <v>1004.2521901569762</v>
      </c>
      <c r="J110" s="156">
        <f>IF(RES_hhdet_in_fec!J110=0,0,RES_hhdet_in_fec!J110/0.086*1000000/RES_hhdet_in_new!J110)</f>
        <v>1006.1704471682555</v>
      </c>
      <c r="K110" s="156">
        <f>IF(RES_hhdet_in_fec!K110=0,0,RES_hhdet_in_fec!K110/0.086*1000000/RES_hhdet_in_new!K110)</f>
        <v>854.08609255801173</v>
      </c>
      <c r="L110" s="156">
        <f>IF(RES_hhdet_in_fec!L110=0,0,RES_hhdet_in_fec!L110/0.086*1000000/RES_hhdet_in_new!L110)</f>
        <v>885.7762430589371</v>
      </c>
      <c r="M110" s="156">
        <f>IF(RES_hhdet_in_fec!M110=0,0,RES_hhdet_in_fec!M110/0.086*1000000/RES_hhdet_in_new!M110)</f>
        <v>826.4077250014318</v>
      </c>
      <c r="N110" s="156">
        <f>IF(RES_hhdet_in_fec!N110=0,0,RES_hhdet_in_fec!N110/0.086*1000000/RES_hhdet_in_new!N110)</f>
        <v>807.99156453304556</v>
      </c>
      <c r="O110" s="156">
        <f>IF(RES_hhdet_in_fec!O110=0,0,RES_hhdet_in_fec!O110/0.086*1000000/RES_hhdet_in_new!O110)</f>
        <v>822.53764527022383</v>
      </c>
      <c r="P110" s="156">
        <f>IF(RES_hhdet_in_fec!P110=0,0,RES_hhdet_in_fec!P110/0.086*1000000/RES_hhdet_in_new!P110)</f>
        <v>636.72404309118451</v>
      </c>
      <c r="Q110" s="156">
        <f>IF(RES_hhdet_in_fec!Q110=0,0,RES_hhdet_in_fec!Q110/0.086*1000000/RES_hhdet_in_new!Q110)</f>
        <v>588.81751374607097</v>
      </c>
    </row>
    <row r="111" spans="1:17" ht="12" customHeight="1" x14ac:dyDescent="0.3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2080.5555554819944</v>
      </c>
      <c r="D111" s="157">
        <f>IF(SUM(RES_hhdet_in_fec!D112:D113,RES_hhdet_in_fec!D116:D117)=0,0,SUM(RES_hhdet_in_fec!D112:D113,RES_hhdet_in_fec!D116:D117)/0.086*1000000/SUM(RES_hhdet_in_new!D112:D113,RES_hhdet_in_new!D116:D117))</f>
        <v>1933.2884066197264</v>
      </c>
      <c r="E111" s="157">
        <f>IF(SUM(RES_hhdet_in_fec!E112:E113,RES_hhdet_in_fec!E116:E117)=0,0,SUM(RES_hhdet_in_fec!E112:E113,RES_hhdet_in_fec!E116:E117)/0.086*1000000/SUM(RES_hhdet_in_new!E112:E113,RES_hhdet_in_new!E116:E117))</f>
        <v>2257.4879405496322</v>
      </c>
      <c r="F111" s="157">
        <f>IF(SUM(RES_hhdet_in_fec!F112:F113,RES_hhdet_in_fec!F116:F117)=0,0,SUM(RES_hhdet_in_fec!F112:F113,RES_hhdet_in_fec!F116:F117)/0.086*1000000/SUM(RES_hhdet_in_new!F112:F113,RES_hhdet_in_new!F116:F117))</f>
        <v>2197.6352883107729</v>
      </c>
      <c r="G111" s="157">
        <f>IF(SUM(RES_hhdet_in_fec!G112:G113,RES_hhdet_in_fec!G116:G117)=0,0,SUM(RES_hhdet_in_fec!G112:G113,RES_hhdet_in_fec!G116:G117)/0.086*1000000/SUM(RES_hhdet_in_new!G112:G113,RES_hhdet_in_new!G116:G117))</f>
        <v>2174.909168725404</v>
      </c>
      <c r="H111" s="157">
        <f>IF(SUM(RES_hhdet_in_fec!H112:H113,RES_hhdet_in_fec!H116:H117)=0,0,SUM(RES_hhdet_in_fec!H112:H113,RES_hhdet_in_fec!H116:H117)/0.086*1000000/SUM(RES_hhdet_in_new!H112:H113,RES_hhdet_in_new!H116:H117))</f>
        <v>1999.9136318141609</v>
      </c>
      <c r="I111" s="157">
        <f>IF(SUM(RES_hhdet_in_fec!I112:I113,RES_hhdet_in_fec!I116:I117)=0,0,SUM(RES_hhdet_in_fec!I112:I113,RES_hhdet_in_fec!I116:I117)/0.086*1000000/SUM(RES_hhdet_in_new!I112:I113,RES_hhdet_in_new!I116:I117))</f>
        <v>1988.6729496795683</v>
      </c>
      <c r="J111" s="157">
        <f>IF(SUM(RES_hhdet_in_fec!J112:J113,RES_hhdet_in_fec!J116:J117)=0,0,SUM(RES_hhdet_in_fec!J112:J113,RES_hhdet_in_fec!J116:J117)/0.086*1000000/SUM(RES_hhdet_in_new!J112:J113,RES_hhdet_in_new!J116:J117))</f>
        <v>1902.1336324924964</v>
      </c>
      <c r="K111" s="157">
        <f>IF(SUM(RES_hhdet_in_fec!K112:K113,RES_hhdet_in_fec!K116:K117)=0,0,SUM(RES_hhdet_in_fec!K112:K113,RES_hhdet_in_fec!K116:K117)/0.086*1000000/SUM(RES_hhdet_in_new!K112:K113,RES_hhdet_in_new!K116:K117))</f>
        <v>2342.7940593164649</v>
      </c>
      <c r="L111" s="157">
        <f>IF(SUM(RES_hhdet_in_fec!L112:L113,RES_hhdet_in_fec!L116:L117)=0,0,SUM(RES_hhdet_in_fec!L112:L113,RES_hhdet_in_fec!L116:L117)/0.086*1000000/SUM(RES_hhdet_in_new!L112:L113,RES_hhdet_in_new!L116:L117))</f>
        <v>2100.6614641508677</v>
      </c>
      <c r="M111" s="157">
        <f>IF(SUM(RES_hhdet_in_fec!M112:M113,RES_hhdet_in_fec!M116:M117)=0,0,SUM(RES_hhdet_in_fec!M112:M113,RES_hhdet_in_fec!M116:M117)/0.086*1000000/SUM(RES_hhdet_in_new!M112:M113,RES_hhdet_in_new!M116:M117))</f>
        <v>2139.166061268666</v>
      </c>
      <c r="N111" s="157">
        <f>IF(SUM(RES_hhdet_in_fec!N112:N113,RES_hhdet_in_fec!N116:N117)=0,0,SUM(RES_hhdet_in_fec!N112:N113,RES_hhdet_in_fec!N116:N117)/0.086*1000000/SUM(RES_hhdet_in_new!N112:N113,RES_hhdet_in_new!N116:N117))</f>
        <v>2539.0463974075806</v>
      </c>
      <c r="O111" s="157">
        <f>IF(SUM(RES_hhdet_in_fec!O112:O113,RES_hhdet_in_fec!O116:O117)=0,0,SUM(RES_hhdet_in_fec!O112:O113,RES_hhdet_in_fec!O116:O117)/0.086*1000000/SUM(RES_hhdet_in_new!O112:O113,RES_hhdet_in_new!O116:O117))</f>
        <v>2443.0097346505099</v>
      </c>
      <c r="P111" s="157">
        <f>IF(SUM(RES_hhdet_in_fec!P112:P113,RES_hhdet_in_fec!P116:P117)=0,0,SUM(RES_hhdet_in_fec!P112:P113,RES_hhdet_in_fec!P116:P117)/0.086*1000000/SUM(RES_hhdet_in_new!P112:P113,RES_hhdet_in_new!P116:P117))</f>
        <v>2501.6168369078914</v>
      </c>
      <c r="Q111" s="157">
        <f>IF(SUM(RES_hhdet_in_fec!Q112:Q113,RES_hhdet_in_fec!Q116:Q117)=0,0,SUM(RES_hhdet_in_fec!Q112:Q113,RES_hhdet_in_fec!Q116:Q117)/0.086*1000000/SUM(RES_hhdet_in_new!Q112:Q113,RES_hhdet_in_new!Q116:Q117))</f>
        <v>2752.383256262352</v>
      </c>
    </row>
    <row r="112" spans="1:17" ht="12" customHeight="1" x14ac:dyDescent="0.3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3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3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3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3">
      <c r="A116" s="163" t="s">
        <v>142</v>
      </c>
      <c r="B116" s="162"/>
      <c r="C116" s="162">
        <f>IF(RES_hhdet_in_fec!C116=0,0,RES_hhdet_in_fec!C116/0.086*1000000/RES_hhdet_in_new!C116)</f>
        <v>2082.9699652414483</v>
      </c>
      <c r="D116" s="162">
        <f>IF(RES_hhdet_in_fec!D116=0,0,RES_hhdet_in_fec!D116/0.086*1000000/RES_hhdet_in_new!D116)</f>
        <v>1933.3743011960003</v>
      </c>
      <c r="E116" s="162">
        <f>IF(RES_hhdet_in_fec!E116=0,0,RES_hhdet_in_fec!E116/0.086*1000000/RES_hhdet_in_new!E116)</f>
        <v>2276.890039954199</v>
      </c>
      <c r="F116" s="162">
        <f>IF(RES_hhdet_in_fec!F116=0,0,RES_hhdet_in_fec!F116/0.086*1000000/RES_hhdet_in_new!F116)</f>
        <v>2263.193613072729</v>
      </c>
      <c r="G116" s="162">
        <f>IF(RES_hhdet_in_fec!G116=0,0,RES_hhdet_in_fec!G116/0.086*1000000/RES_hhdet_in_new!G116)</f>
        <v>2217.5534466956415</v>
      </c>
      <c r="H116" s="162">
        <f>IF(RES_hhdet_in_fec!H116=0,0,RES_hhdet_in_fec!H116/0.086*1000000/RES_hhdet_in_new!H116)</f>
        <v>2059.4937649841131</v>
      </c>
      <c r="I116" s="162">
        <f>IF(RES_hhdet_in_fec!I116=0,0,RES_hhdet_in_fec!I116/0.086*1000000/RES_hhdet_in_new!I116)</f>
        <v>2047.4750143322917</v>
      </c>
      <c r="J116" s="162">
        <f>IF(RES_hhdet_in_fec!J116=0,0,RES_hhdet_in_fec!J116/0.086*1000000/RES_hhdet_in_new!J116)</f>
        <v>2002.9761579106798</v>
      </c>
      <c r="K116" s="162">
        <f>IF(RES_hhdet_in_fec!K116=0,0,RES_hhdet_in_fec!K116/0.086*1000000/RES_hhdet_in_new!K116)</f>
        <v>2497.7365741421054</v>
      </c>
      <c r="L116" s="162">
        <f>IF(RES_hhdet_in_fec!L116=0,0,RES_hhdet_in_fec!L116/0.086*1000000/RES_hhdet_in_new!L116)</f>
        <v>2226.8202781832965</v>
      </c>
      <c r="M116" s="162">
        <f>IF(RES_hhdet_in_fec!M116=0,0,RES_hhdet_in_fec!M116/0.086*1000000/RES_hhdet_in_new!M116)</f>
        <v>2322.7921100982712</v>
      </c>
      <c r="N116" s="162">
        <f>IF(RES_hhdet_in_fec!N116=0,0,RES_hhdet_in_fec!N116/0.086*1000000/RES_hhdet_in_new!N116)</f>
        <v>2903.7779261389173</v>
      </c>
      <c r="O116" s="162">
        <f>IF(RES_hhdet_in_fec!O116=0,0,RES_hhdet_in_fec!O116/0.086*1000000/RES_hhdet_in_new!O116)</f>
        <v>2748.6649573251093</v>
      </c>
      <c r="P116" s="162">
        <f>IF(RES_hhdet_in_fec!P116=0,0,RES_hhdet_in_fec!P116/0.086*1000000/RES_hhdet_in_new!P116)</f>
        <v>2775.8468727911759</v>
      </c>
      <c r="Q116" s="162">
        <f>IF(RES_hhdet_in_fec!Q116=0,0,RES_hhdet_in_fec!Q116/0.086*1000000/RES_hhdet_in_new!Q116)</f>
        <v>3173.2451344887413</v>
      </c>
    </row>
    <row r="117" spans="1:17" ht="12" customHeight="1" x14ac:dyDescent="0.3">
      <c r="A117" s="161" t="s">
        <v>141</v>
      </c>
      <c r="B117" s="160"/>
      <c r="C117" s="160">
        <f>IF(RES_hhdet_in_fec!C117=0,0,RES_hhdet_in_fec!C117/0.086*1000000/RES_hhdet_in_new!C117)</f>
        <v>1925.3334672520341</v>
      </c>
      <c r="D117" s="160">
        <f>IF(RES_hhdet_in_fec!D117=0,0,RES_hhdet_in_fec!D117/0.086*1000000/RES_hhdet_in_new!D117)</f>
        <v>1924.2112735728522</v>
      </c>
      <c r="E117" s="160">
        <f>IF(RES_hhdet_in_fec!E117=0,0,RES_hhdet_in_fec!E117/0.086*1000000/RES_hhdet_in_new!E117)</f>
        <v>1996.0121535842425</v>
      </c>
      <c r="F117" s="160">
        <f>IF(RES_hhdet_in_fec!F117=0,0,RES_hhdet_in_fec!F117/0.086*1000000/RES_hhdet_in_new!F117)</f>
        <v>1850.2114985671597</v>
      </c>
      <c r="G117" s="160">
        <f>IF(RES_hhdet_in_fec!G117=0,0,RES_hhdet_in_fec!G117/0.086*1000000/RES_hhdet_in_new!G117)</f>
        <v>1657.3264331444702</v>
      </c>
      <c r="H117" s="160">
        <f>IF(RES_hhdet_in_fec!H117=0,0,RES_hhdet_in_fec!H117/0.086*1000000/RES_hhdet_in_new!H117)</f>
        <v>1783.7593554511088</v>
      </c>
      <c r="I117" s="160">
        <f>IF(RES_hhdet_in_fec!I117=0,0,RES_hhdet_in_fec!I117/0.086*1000000/RES_hhdet_in_new!I117)</f>
        <v>1808.6813365142295</v>
      </c>
      <c r="J117" s="160">
        <f>IF(RES_hhdet_in_fec!J117=0,0,RES_hhdet_in_fec!J117/0.086*1000000/RES_hhdet_in_new!J117)</f>
        <v>1712.1674936291895</v>
      </c>
      <c r="K117" s="160">
        <f>IF(RES_hhdet_in_fec!K117=0,0,RES_hhdet_in_fec!K117/0.086*1000000/RES_hhdet_in_new!K117)</f>
        <v>2076.6380789321256</v>
      </c>
      <c r="L117" s="160">
        <f>IF(RES_hhdet_in_fec!L117=0,0,RES_hhdet_in_fec!L117/0.086*1000000/RES_hhdet_in_new!L117)</f>
        <v>1970.4642917396891</v>
      </c>
      <c r="M117" s="160">
        <f>IF(RES_hhdet_in_fec!M117=0,0,RES_hhdet_in_fec!M117/0.086*1000000/RES_hhdet_in_new!M117)</f>
        <v>1974.0297266965606</v>
      </c>
      <c r="N117" s="160">
        <f>IF(RES_hhdet_in_fec!N117=0,0,RES_hhdet_in_fec!N117/0.086*1000000/RES_hhdet_in_new!N117)</f>
        <v>2182.3191618150327</v>
      </c>
      <c r="O117" s="160">
        <f>IF(RES_hhdet_in_fec!O117=0,0,RES_hhdet_in_fec!O117/0.086*1000000/RES_hhdet_in_new!O117)</f>
        <v>2218.5968105695615</v>
      </c>
      <c r="P117" s="160">
        <f>IF(RES_hhdet_in_fec!P117=0,0,RES_hhdet_in_fec!P117/0.086*1000000/RES_hhdet_in_new!P117)</f>
        <v>2217.1385137169541</v>
      </c>
      <c r="Q117" s="160">
        <f>IF(RES_hhdet_in_fec!Q117=0,0,RES_hhdet_in_fec!Q117/0.086*1000000/RES_hhdet_in_new!Q117)</f>
        <v>2354.7354711876656</v>
      </c>
    </row>
    <row r="118" spans="1:17" ht="12" customHeight="1" x14ac:dyDescent="0.3">
      <c r="A118" s="148" t="s">
        <v>60</v>
      </c>
      <c r="B118" s="156"/>
      <c r="C118" s="156">
        <f>IF(RES_hhdet_in_fec!C118=0,0,RES_hhdet_in_fec!C118/0.086*1000000/RES_hhdet_in_new!C117)</f>
        <v>1422.5717504461404</v>
      </c>
      <c r="D118" s="156">
        <f>IF(RES_hhdet_in_fec!D118=0,0,RES_hhdet_in_fec!D118/0.086*1000000/RES_hhdet_in_new!D117)</f>
        <v>1415.4958479590609</v>
      </c>
      <c r="E118" s="156">
        <f>IF(RES_hhdet_in_fec!E118=0,0,RES_hhdet_in_fec!E118/0.086*1000000/RES_hhdet_in_new!E117)</f>
        <v>1522.8528013620571</v>
      </c>
      <c r="F118" s="156">
        <f>IF(RES_hhdet_in_fec!F118=0,0,RES_hhdet_in_fec!F118/0.086*1000000/RES_hhdet_in_new!F117)</f>
        <v>1308.446892013895</v>
      </c>
      <c r="G118" s="156">
        <f>IF(RES_hhdet_in_fec!G118=0,0,RES_hhdet_in_fec!G118/0.086*1000000/RES_hhdet_in_new!G117)</f>
        <v>1003.8947019613821</v>
      </c>
      <c r="H118" s="156">
        <f>IF(RES_hhdet_in_fec!H118=0,0,RES_hhdet_in_fec!H118/0.086*1000000/RES_hhdet_in_new!H117)</f>
        <v>1182.9055859886453</v>
      </c>
      <c r="I118" s="156">
        <f>IF(RES_hhdet_in_fec!I118=0,0,RES_hhdet_in_fec!I118/0.086*1000000/RES_hhdet_in_new!I117)</f>
        <v>843.70628198118447</v>
      </c>
      <c r="J118" s="156">
        <f>IF(RES_hhdet_in_fec!J118=0,0,RES_hhdet_in_fec!J118/0.086*1000000/RES_hhdet_in_new!J117)</f>
        <v>847.45224201119208</v>
      </c>
      <c r="K118" s="156">
        <f>IF(RES_hhdet_in_fec!K118=0,0,RES_hhdet_in_fec!K118/0.086*1000000/RES_hhdet_in_new!K117)</f>
        <v>1295.3102095208003</v>
      </c>
      <c r="L118" s="156">
        <f>IF(RES_hhdet_in_fec!L118=0,0,RES_hhdet_in_fec!L118/0.086*1000000/RES_hhdet_in_new!L117)</f>
        <v>1056.1475587725745</v>
      </c>
      <c r="M118" s="156">
        <f>IF(RES_hhdet_in_fec!M118=0,0,RES_hhdet_in_fec!M118/0.086*1000000/RES_hhdet_in_new!M117)</f>
        <v>1269.2717724351378</v>
      </c>
      <c r="N118" s="156">
        <f>IF(RES_hhdet_in_fec!N118=0,0,RES_hhdet_in_fec!N118/0.086*1000000/RES_hhdet_in_new!N117)</f>
        <v>1209.3324868077245</v>
      </c>
      <c r="O118" s="156">
        <f>IF(RES_hhdet_in_fec!O118=0,0,RES_hhdet_in_fec!O118/0.086*1000000/RES_hhdet_in_new!O117)</f>
        <v>1183.5327831559848</v>
      </c>
      <c r="P118" s="156">
        <f>IF(RES_hhdet_in_fec!P118=0,0,RES_hhdet_in_fec!P118/0.086*1000000/RES_hhdet_in_new!P117)</f>
        <v>1449.4879196130328</v>
      </c>
      <c r="Q118" s="156">
        <f>IF(RES_hhdet_in_fec!Q118=0,0,RES_hhdet_in_fec!Q118/0.086*1000000/RES_hhdet_in_new!Q117)</f>
        <v>1663.077812421255</v>
      </c>
    </row>
    <row r="119" spans="1:17" ht="12" customHeight="1" x14ac:dyDescent="0.3">
      <c r="A119" s="148" t="s">
        <v>59</v>
      </c>
      <c r="B119" s="156"/>
      <c r="C119" s="156">
        <f>IF(RES_hhdet_in_fec!C119=0,0,RES_hhdet_in_fec!C119/0.086*1000000/RES_hhdet_in_new!C117)</f>
        <v>502.76171680589408</v>
      </c>
      <c r="D119" s="156">
        <f>IF(RES_hhdet_in_fec!D119=0,0,RES_hhdet_in_fec!D119/0.086*1000000/RES_hhdet_in_new!D117)</f>
        <v>508.71542561379135</v>
      </c>
      <c r="E119" s="156">
        <f>IF(RES_hhdet_in_fec!E119=0,0,RES_hhdet_in_fec!E119/0.086*1000000/RES_hhdet_in_new!E117)</f>
        <v>473.15935222218525</v>
      </c>
      <c r="F119" s="156">
        <f>IF(RES_hhdet_in_fec!F119=0,0,RES_hhdet_in_fec!F119/0.086*1000000/RES_hhdet_in_new!F117)</f>
        <v>541.76460655326503</v>
      </c>
      <c r="G119" s="156">
        <f>IF(RES_hhdet_in_fec!G119=0,0,RES_hhdet_in_fec!G119/0.086*1000000/RES_hhdet_in_new!G117)</f>
        <v>653.43173118308812</v>
      </c>
      <c r="H119" s="156">
        <f>IF(RES_hhdet_in_fec!H119=0,0,RES_hhdet_in_fec!H119/0.086*1000000/RES_hhdet_in_new!H117)</f>
        <v>600.85376946246356</v>
      </c>
      <c r="I119" s="156">
        <f>IF(RES_hhdet_in_fec!I119=0,0,RES_hhdet_in_fec!I119/0.086*1000000/RES_hhdet_in_new!I117)</f>
        <v>964.97505453304495</v>
      </c>
      <c r="J119" s="156">
        <f>IF(RES_hhdet_in_fec!J119=0,0,RES_hhdet_in_fec!J119/0.086*1000000/RES_hhdet_in_new!J117)</f>
        <v>864.71525161799741</v>
      </c>
      <c r="K119" s="156">
        <f>IF(RES_hhdet_in_fec!K119=0,0,RES_hhdet_in_fec!K119/0.086*1000000/RES_hhdet_in_new!K117)</f>
        <v>781.32786941132508</v>
      </c>
      <c r="L119" s="156">
        <f>IF(RES_hhdet_in_fec!L119=0,0,RES_hhdet_in_fec!L119/0.086*1000000/RES_hhdet_in_new!L117)</f>
        <v>914.31673296711438</v>
      </c>
      <c r="M119" s="156">
        <f>IF(RES_hhdet_in_fec!M119=0,0,RES_hhdet_in_fec!M119/0.086*1000000/RES_hhdet_in_new!M117)</f>
        <v>704.75795426142281</v>
      </c>
      <c r="N119" s="156">
        <f>IF(RES_hhdet_in_fec!N119=0,0,RES_hhdet_in_fec!N119/0.086*1000000/RES_hhdet_in_new!N117)</f>
        <v>972.98667500730789</v>
      </c>
      <c r="O119" s="156">
        <f>IF(RES_hhdet_in_fec!O119=0,0,RES_hhdet_in_fec!O119/0.086*1000000/RES_hhdet_in_new!O117)</f>
        <v>1035.0640274135767</v>
      </c>
      <c r="P119" s="156">
        <f>IF(RES_hhdet_in_fec!P119=0,0,RES_hhdet_in_fec!P119/0.086*1000000/RES_hhdet_in_new!P117)</f>
        <v>767.65059410392178</v>
      </c>
      <c r="Q119" s="156">
        <f>IF(RES_hhdet_in_fec!Q119=0,0,RES_hhdet_in_fec!Q119/0.086*1000000/RES_hhdet_in_new!Q117)</f>
        <v>691.65765876641069</v>
      </c>
    </row>
    <row r="120" spans="1:17" ht="12" customHeight="1" x14ac:dyDescent="0.3">
      <c r="A120" s="158" t="s">
        <v>62</v>
      </c>
      <c r="B120" s="157"/>
      <c r="C120" s="157">
        <f>IF(SUM(RES_hhdet_in_fec!C121:C122)=0,0,SUM(RES_hhdet_in_fec!C121:C122)/0.086*1000000/SUM(RES_hhdet_in_new!C121:C122))</f>
        <v>922.9133222570232</v>
      </c>
      <c r="D120" s="157">
        <f>IF(SUM(RES_hhdet_in_fec!D121:D122)=0,0,SUM(RES_hhdet_in_fec!D121:D122)/0.086*1000000/SUM(RES_hhdet_in_new!D121:D122))</f>
        <v>850.84737022442948</v>
      </c>
      <c r="E120" s="157">
        <f>IF(SUM(RES_hhdet_in_fec!E121:E122)=0,0,SUM(RES_hhdet_in_fec!E121:E122)/0.086*1000000/SUM(RES_hhdet_in_new!E121:E122))</f>
        <v>1005.8032143502526</v>
      </c>
      <c r="F120" s="157">
        <f>IF(SUM(RES_hhdet_in_fec!F121:F122)=0,0,SUM(RES_hhdet_in_fec!F121:F122)/0.086*1000000/SUM(RES_hhdet_in_new!F121:F122))</f>
        <v>973.87509644649867</v>
      </c>
      <c r="G120" s="157">
        <f>IF(SUM(RES_hhdet_in_fec!G121:G122)=0,0,SUM(RES_hhdet_in_fec!G121:G122)/0.086*1000000/SUM(RES_hhdet_in_new!G121:G122))</f>
        <v>860.57247070390588</v>
      </c>
      <c r="H120" s="157">
        <f>IF(SUM(RES_hhdet_in_fec!H121:H122)=0,0,SUM(RES_hhdet_in_fec!H121:H122)/0.086*1000000/SUM(RES_hhdet_in_new!H121:H122))</f>
        <v>983.02411641902177</v>
      </c>
      <c r="I120" s="157">
        <f>IF(SUM(RES_hhdet_in_fec!I121:I122)=0,0,SUM(RES_hhdet_in_fec!I121:I122)/0.086*1000000/SUM(RES_hhdet_in_new!I121:I122))</f>
        <v>782.86533399685959</v>
      </c>
      <c r="J120" s="157">
        <f>IF(SUM(RES_hhdet_in_fec!J121:J122)=0,0,SUM(RES_hhdet_in_fec!J121:J122)/0.086*1000000/SUM(RES_hhdet_in_new!J121:J122))</f>
        <v>878.24517669439183</v>
      </c>
      <c r="K120" s="157">
        <f>IF(SUM(RES_hhdet_in_fec!K121:K122)=0,0,SUM(RES_hhdet_in_fec!K121:K122)/0.086*1000000/SUM(RES_hhdet_in_new!K121:K122))</f>
        <v>781.69742047042359</v>
      </c>
      <c r="L120" s="157">
        <f>IF(SUM(RES_hhdet_in_fec!L121:L122)=0,0,SUM(RES_hhdet_in_fec!L121:L122)/0.086*1000000/SUM(RES_hhdet_in_new!L121:L122))</f>
        <v>892.78878997492359</v>
      </c>
      <c r="M120" s="157">
        <f>IF(SUM(RES_hhdet_in_fec!M121:M122)=0,0,SUM(RES_hhdet_in_fec!M121:M122)/0.086*1000000/SUM(RES_hhdet_in_new!M121:M122))</f>
        <v>930.05691660763796</v>
      </c>
      <c r="N120" s="157">
        <f>IF(SUM(RES_hhdet_in_fec!N121:N122)=0,0,SUM(RES_hhdet_in_fec!N121:N122)/0.086*1000000/SUM(RES_hhdet_in_new!N121:N122))</f>
        <v>933.5334882018102</v>
      </c>
      <c r="O120" s="157">
        <f>IF(SUM(RES_hhdet_in_fec!O121:O122)=0,0,SUM(RES_hhdet_in_fec!O121:O122)/0.086*1000000/SUM(RES_hhdet_in_new!O121:O122))</f>
        <v>944.08788663278631</v>
      </c>
      <c r="P120" s="157">
        <f>IF(SUM(RES_hhdet_in_fec!P121:P122)=0,0,SUM(RES_hhdet_in_fec!P121:P122)/0.086*1000000/SUM(RES_hhdet_in_new!P121:P122))</f>
        <v>933.28976114651221</v>
      </c>
      <c r="Q120" s="157">
        <f>IF(SUM(RES_hhdet_in_fec!Q121:Q122)=0,0,SUM(RES_hhdet_in_fec!Q121:Q122)/0.086*1000000/SUM(RES_hhdet_in_new!Q121:Q122))</f>
        <v>909.13305150533733</v>
      </c>
    </row>
    <row r="121" spans="1:17" ht="12" customHeight="1" x14ac:dyDescent="0.3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3">
      <c r="A122" s="29" t="s">
        <v>140</v>
      </c>
      <c r="B122" s="57"/>
      <c r="C122" s="57">
        <f>IF(RES_hhdet_in_fec!C122=0,0,RES_hhdet_in_fec!C122/0.086*1000000/RES_hhdet_in_new!C122)</f>
        <v>922.9133222570232</v>
      </c>
      <c r="D122" s="57">
        <f>IF(RES_hhdet_in_fec!D122=0,0,RES_hhdet_in_fec!D122/0.086*1000000/RES_hhdet_in_new!D122)</f>
        <v>850.84737022442948</v>
      </c>
      <c r="E122" s="57">
        <f>IF(RES_hhdet_in_fec!E122=0,0,RES_hhdet_in_fec!E122/0.086*1000000/RES_hhdet_in_new!E122)</f>
        <v>1005.8032143502526</v>
      </c>
      <c r="F122" s="57">
        <f>IF(RES_hhdet_in_fec!F122=0,0,RES_hhdet_in_fec!F122/0.086*1000000/RES_hhdet_in_new!F122)</f>
        <v>973.87509644649867</v>
      </c>
      <c r="G122" s="57">
        <f>IF(RES_hhdet_in_fec!G122=0,0,RES_hhdet_in_fec!G122/0.086*1000000/RES_hhdet_in_new!G122)</f>
        <v>860.57247070390588</v>
      </c>
      <c r="H122" s="57">
        <f>IF(RES_hhdet_in_fec!H122=0,0,RES_hhdet_in_fec!H122/0.086*1000000/RES_hhdet_in_new!H122)</f>
        <v>983.02411641902177</v>
      </c>
      <c r="I122" s="57">
        <f>IF(RES_hhdet_in_fec!I122=0,0,RES_hhdet_in_fec!I122/0.086*1000000/RES_hhdet_in_new!I122)</f>
        <v>782.86533399685959</v>
      </c>
      <c r="J122" s="57">
        <f>IF(RES_hhdet_in_fec!J122=0,0,RES_hhdet_in_fec!J122/0.086*1000000/RES_hhdet_in_new!J122)</f>
        <v>878.24517669439183</v>
      </c>
      <c r="K122" s="57">
        <f>IF(RES_hhdet_in_fec!K122=0,0,RES_hhdet_in_fec!K122/0.086*1000000/RES_hhdet_in_new!K122)</f>
        <v>781.69742047042359</v>
      </c>
      <c r="L122" s="57">
        <f>IF(RES_hhdet_in_fec!L122=0,0,RES_hhdet_in_fec!L122/0.086*1000000/RES_hhdet_in_new!L122)</f>
        <v>892.78878997492359</v>
      </c>
      <c r="M122" s="57">
        <f>IF(RES_hhdet_in_fec!M122=0,0,RES_hhdet_in_fec!M122/0.086*1000000/RES_hhdet_in_new!M122)</f>
        <v>930.05691660763796</v>
      </c>
      <c r="N122" s="57">
        <f>IF(RES_hhdet_in_fec!N122=0,0,RES_hhdet_in_fec!N122/0.086*1000000/RES_hhdet_in_new!N122)</f>
        <v>933.5334882018102</v>
      </c>
      <c r="O122" s="57">
        <f>IF(RES_hhdet_in_fec!O122=0,0,RES_hhdet_in_fec!O122/0.086*1000000/RES_hhdet_in_new!O122)</f>
        <v>944.08788663278631</v>
      </c>
      <c r="P122" s="57">
        <f>IF(RES_hhdet_in_fec!P122=0,0,RES_hhdet_in_fec!P122/0.086*1000000/RES_hhdet_in_new!P122)</f>
        <v>933.28976114651221</v>
      </c>
      <c r="Q122" s="57">
        <f>IF(RES_hhdet_in_fec!Q122=0,0,RES_hhdet_in_fec!Q122/0.086*1000000/RES_hhdet_in_new!Q122)</f>
        <v>909.13305150533733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68">
        <f t="shared" ref="C124" si="102">SUM(C125,C128,C130,C139)</f>
        <v>14405.35329592237</v>
      </c>
      <c r="D124" s="168">
        <f t="shared" ref="D124" si="103">SUM(D125,D128,D130,D139)</f>
        <v>15879.867726094639</v>
      </c>
      <c r="E124" s="168">
        <f t="shared" ref="E124" si="104">SUM(E125,E128,E130,E139)</f>
        <v>16296.009666261814</v>
      </c>
      <c r="F124" s="168">
        <f t="shared" ref="F124" si="105">SUM(F125,F128,F130,F139)</f>
        <v>15589.726424239241</v>
      </c>
      <c r="G124" s="168">
        <f t="shared" ref="G124" si="106">SUM(G125,G128,G130,G139)</f>
        <v>14496.978790734736</v>
      </c>
      <c r="H124" s="168">
        <f t="shared" ref="H124" si="107">SUM(H125,H128,H130,H139)</f>
        <v>14625.673045056143</v>
      </c>
      <c r="I124" s="168">
        <f t="shared" ref="I124" si="108">SUM(I125,I128,I130,I139)</f>
        <v>13921.101452289797</v>
      </c>
      <c r="J124" s="168">
        <f t="shared" ref="J124" si="109">SUM(J125,J128,J130,J139)</f>
        <v>15396.104073428463</v>
      </c>
      <c r="K124" s="168">
        <f t="shared" ref="K124" si="110">SUM(K125,K128,K130,K139)</f>
        <v>14268.106326525531</v>
      </c>
      <c r="L124" s="168">
        <f t="shared" ref="L124" si="111">SUM(L125,L128,L130,L139)</f>
        <v>15333.9525863094</v>
      </c>
      <c r="M124" s="168">
        <f t="shared" ref="M124" si="112">SUM(M125,M128,M130,M139)</f>
        <v>12589.070690293109</v>
      </c>
      <c r="N124" s="168">
        <f t="shared" ref="N124" si="113">SUM(N125,N128,N130,N139)</f>
        <v>15676.520620132284</v>
      </c>
      <c r="O124" s="168">
        <f t="shared" ref="O124" si="114">SUM(O125,O128,O130,O139)</f>
        <v>14030.613554658352</v>
      </c>
      <c r="P124" s="168">
        <f t="shared" ref="P124" si="115">SUM(P125,P128,P130,P139)</f>
        <v>12131.376167295437</v>
      </c>
      <c r="Q124" s="168">
        <f t="shared" ref="Q124" si="116">SUM(Q125,Q128,Q130,Q139)</f>
        <v>12054.920228013534</v>
      </c>
    </row>
    <row r="125" spans="1:17" ht="12.9" customHeight="1" x14ac:dyDescent="0.3">
      <c r="A125" s="158" t="s">
        <v>65</v>
      </c>
      <c r="B125" s="157"/>
      <c r="C125" s="157">
        <f t="shared" ref="C125:Q125" si="117">SUM(C126:C127)</f>
        <v>11251.915787579364</v>
      </c>
      <c r="D125" s="157">
        <f t="shared" si="117"/>
        <v>12122.403174472789</v>
      </c>
      <c r="E125" s="157">
        <f t="shared" si="117"/>
        <v>12515.57362440004</v>
      </c>
      <c r="F125" s="157">
        <f t="shared" si="117"/>
        <v>11715.077317309033</v>
      </c>
      <c r="G125" s="157">
        <f t="shared" si="117"/>
        <v>11241.348441822842</v>
      </c>
      <c r="H125" s="157">
        <f t="shared" si="117"/>
        <v>11143.163023675863</v>
      </c>
      <c r="I125" s="157">
        <f t="shared" si="117"/>
        <v>10604.82668580704</v>
      </c>
      <c r="J125" s="157">
        <f t="shared" si="117"/>
        <v>11995.136011626482</v>
      </c>
      <c r="K125" s="157">
        <f t="shared" si="117"/>
        <v>10909.121536661205</v>
      </c>
      <c r="L125" s="157">
        <f t="shared" si="117"/>
        <v>11896.372270853522</v>
      </c>
      <c r="M125" s="157">
        <f t="shared" si="117"/>
        <v>9043.9530911249476</v>
      </c>
      <c r="N125" s="157">
        <f t="shared" si="117"/>
        <v>11909.723635401371</v>
      </c>
      <c r="O125" s="157">
        <f t="shared" si="117"/>
        <v>10467.084462505105</v>
      </c>
      <c r="P125" s="157">
        <f t="shared" si="117"/>
        <v>8650.8778083378274</v>
      </c>
      <c r="Q125" s="157">
        <f t="shared" si="117"/>
        <v>8827.5331751112135</v>
      </c>
    </row>
    <row r="126" spans="1:17" ht="12" customHeight="1" x14ac:dyDescent="0.3">
      <c r="A126" s="23" t="s">
        <v>149</v>
      </c>
      <c r="B126" s="156"/>
      <c r="C126" s="156">
        <f>IF(RES_hhdet_in_fec!C126=0,0,RES_hhdet_in_fec!C126/0.086*1000000/RES_hhdet_in_new!C126)</f>
        <v>11222.069693107806</v>
      </c>
      <c r="D126" s="156">
        <f>IF(RES_hhdet_in_fec!D126=0,0,RES_hhdet_in_fec!D126/0.086*1000000/RES_hhdet_in_new!D126)</f>
        <v>12079.462458601161</v>
      </c>
      <c r="E126" s="156">
        <f>IF(RES_hhdet_in_fec!E126=0,0,RES_hhdet_in_fec!E126/0.086*1000000/RES_hhdet_in_new!E126)</f>
        <v>12464.2259188237</v>
      </c>
      <c r="F126" s="156">
        <f>IF(RES_hhdet_in_fec!F126=0,0,RES_hhdet_in_fec!F126/0.086*1000000/RES_hhdet_in_new!F126)</f>
        <v>11661.425836997709</v>
      </c>
      <c r="G126" s="156">
        <f>IF(RES_hhdet_in_fec!G126=0,0,RES_hhdet_in_fec!G126/0.086*1000000/RES_hhdet_in_new!G126)</f>
        <v>11191.718995923335</v>
      </c>
      <c r="H126" s="156">
        <f>IF(RES_hhdet_in_fec!H126=0,0,RES_hhdet_in_fec!H126/0.086*1000000/RES_hhdet_in_new!H126)</f>
        <v>11092.384438396763</v>
      </c>
      <c r="I126" s="156">
        <f>IF(RES_hhdet_in_fec!I126=0,0,RES_hhdet_in_fec!I126/0.086*1000000/RES_hhdet_in_new!I126)</f>
        <v>10555.073390087906</v>
      </c>
      <c r="J126" s="156">
        <f>IF(RES_hhdet_in_fec!J126=0,0,RES_hhdet_in_fec!J126/0.086*1000000/RES_hhdet_in_new!J126)</f>
        <v>11943.138263122188</v>
      </c>
      <c r="K126" s="156">
        <f>IF(RES_hhdet_in_fec!K126=0,0,RES_hhdet_in_fec!K126/0.086*1000000/RES_hhdet_in_new!K126)</f>
        <v>10856.698416645309</v>
      </c>
      <c r="L126" s="156">
        <f>IF(RES_hhdet_in_fec!L126=0,0,RES_hhdet_in_fec!L126/0.086*1000000/RES_hhdet_in_new!L126)</f>
        <v>11839.175921862972</v>
      </c>
      <c r="M126" s="156">
        <f>IF(RES_hhdet_in_fec!M126=0,0,RES_hhdet_in_fec!M126/0.086*1000000/RES_hhdet_in_new!M126)</f>
        <v>9002.7486281531546</v>
      </c>
      <c r="N126" s="156">
        <f>IF(RES_hhdet_in_fec!N126=0,0,RES_hhdet_in_fec!N126/0.086*1000000/RES_hhdet_in_new!N126)</f>
        <v>11858.585996877224</v>
      </c>
      <c r="O126" s="156">
        <f>IF(RES_hhdet_in_fec!O126=0,0,RES_hhdet_in_fec!O126/0.086*1000000/RES_hhdet_in_new!O126)</f>
        <v>10416.882324266282</v>
      </c>
      <c r="P126" s="156">
        <f>IF(RES_hhdet_in_fec!P126=0,0,RES_hhdet_in_fec!P126/0.086*1000000/RES_hhdet_in_new!P126)</f>
        <v>8604.1714684671097</v>
      </c>
      <c r="Q126" s="156">
        <f>IF(RES_hhdet_in_fec!Q126=0,0,RES_hhdet_in_fec!Q126/0.086*1000000/RES_hhdet_in_new!Q126)</f>
        <v>8776.2101940708872</v>
      </c>
    </row>
    <row r="127" spans="1:17" ht="12" customHeight="1" x14ac:dyDescent="0.3">
      <c r="A127" s="23" t="s">
        <v>60</v>
      </c>
      <c r="B127" s="156"/>
      <c r="C127" s="156">
        <f>IF(RES_hhdet_in_fec!C127=0,0,RES_hhdet_in_fec!C127/0.086*1000000/RES_hhdet_in_new!C126)</f>
        <v>29.8460944715588</v>
      </c>
      <c r="D127" s="156">
        <f>IF(RES_hhdet_in_fec!D127=0,0,RES_hhdet_in_fec!D127/0.086*1000000/RES_hhdet_in_new!D126)</f>
        <v>42.940715871627638</v>
      </c>
      <c r="E127" s="156">
        <f>IF(RES_hhdet_in_fec!E127=0,0,RES_hhdet_in_fec!E127/0.086*1000000/RES_hhdet_in_new!E126)</f>
        <v>51.347705576340076</v>
      </c>
      <c r="F127" s="156">
        <f>IF(RES_hhdet_in_fec!F127=0,0,RES_hhdet_in_fec!F127/0.086*1000000/RES_hhdet_in_new!F126)</f>
        <v>53.6514803113241</v>
      </c>
      <c r="G127" s="156">
        <f>IF(RES_hhdet_in_fec!G127=0,0,RES_hhdet_in_fec!G127/0.086*1000000/RES_hhdet_in_new!G126)</f>
        <v>49.629445899507488</v>
      </c>
      <c r="H127" s="156">
        <f>IF(RES_hhdet_in_fec!H127=0,0,RES_hhdet_in_fec!H127/0.086*1000000/RES_hhdet_in_new!H126)</f>
        <v>50.778585279100334</v>
      </c>
      <c r="I127" s="156">
        <f>IF(RES_hhdet_in_fec!I127=0,0,RES_hhdet_in_fec!I127/0.086*1000000/RES_hhdet_in_new!I126)</f>
        <v>49.753295719135131</v>
      </c>
      <c r="J127" s="156">
        <f>IF(RES_hhdet_in_fec!J127=0,0,RES_hhdet_in_fec!J127/0.086*1000000/RES_hhdet_in_new!J126)</f>
        <v>51.997748504294783</v>
      </c>
      <c r="K127" s="156">
        <f>IF(RES_hhdet_in_fec!K127=0,0,RES_hhdet_in_fec!K127/0.086*1000000/RES_hhdet_in_new!K126)</f>
        <v>52.423120015894803</v>
      </c>
      <c r="L127" s="156">
        <f>IF(RES_hhdet_in_fec!L127=0,0,RES_hhdet_in_fec!L127/0.086*1000000/RES_hhdet_in_new!L126)</f>
        <v>57.196348990549929</v>
      </c>
      <c r="M127" s="156">
        <f>IF(RES_hhdet_in_fec!M127=0,0,RES_hhdet_in_fec!M127/0.086*1000000/RES_hhdet_in_new!M126)</f>
        <v>41.20446297179371</v>
      </c>
      <c r="N127" s="156">
        <f>IF(RES_hhdet_in_fec!N127=0,0,RES_hhdet_in_fec!N127/0.086*1000000/RES_hhdet_in_new!N126)</f>
        <v>51.137638524146567</v>
      </c>
      <c r="O127" s="156">
        <f>IF(RES_hhdet_in_fec!O127=0,0,RES_hhdet_in_fec!O127/0.086*1000000/RES_hhdet_in_new!O126)</f>
        <v>50.202138238823395</v>
      </c>
      <c r="P127" s="156">
        <f>IF(RES_hhdet_in_fec!P127=0,0,RES_hhdet_in_fec!P127/0.086*1000000/RES_hhdet_in_new!P126)</f>
        <v>46.706339870717315</v>
      </c>
      <c r="Q127" s="156">
        <f>IF(RES_hhdet_in_fec!Q127=0,0,RES_hhdet_in_fec!Q127/0.086*1000000/RES_hhdet_in_new!Q126)</f>
        <v>51.322981040326788</v>
      </c>
    </row>
    <row r="128" spans="1:17" ht="12.9" customHeight="1" x14ac:dyDescent="0.3">
      <c r="A128" s="158" t="s">
        <v>112</v>
      </c>
      <c r="B128" s="157"/>
      <c r="C128" s="157">
        <f t="shared" ref="C128:Q128" si="118">C129</f>
        <v>818.62702990251421</v>
      </c>
      <c r="D128" s="157">
        <f t="shared" si="118"/>
        <v>939.02605074374094</v>
      </c>
      <c r="E128" s="157">
        <f t="shared" si="118"/>
        <v>963.28167469533082</v>
      </c>
      <c r="F128" s="157">
        <f t="shared" si="118"/>
        <v>1069.7130505751791</v>
      </c>
      <c r="G128" s="157">
        <f t="shared" si="118"/>
        <v>765.4105487444964</v>
      </c>
      <c r="H128" s="157">
        <f t="shared" si="118"/>
        <v>701.04010032071085</v>
      </c>
      <c r="I128" s="157">
        <f t="shared" si="118"/>
        <v>639.96459205771578</v>
      </c>
      <c r="J128" s="157">
        <f t="shared" si="118"/>
        <v>677.2725374428353</v>
      </c>
      <c r="K128" s="157">
        <f t="shared" si="118"/>
        <v>673.77592791870347</v>
      </c>
      <c r="L128" s="157">
        <f t="shared" si="118"/>
        <v>657.7587290098196</v>
      </c>
      <c r="M128" s="157">
        <f t="shared" si="118"/>
        <v>933.57533916674151</v>
      </c>
      <c r="N128" s="157">
        <f t="shared" si="118"/>
        <v>796.88077862673492</v>
      </c>
      <c r="O128" s="157">
        <f t="shared" si="118"/>
        <v>745.63031675643754</v>
      </c>
      <c r="P128" s="157">
        <f t="shared" si="118"/>
        <v>621.17648505582599</v>
      </c>
      <c r="Q128" s="157">
        <f t="shared" si="118"/>
        <v>463.28065188519065</v>
      </c>
    </row>
    <row r="129" spans="1:17" ht="12" customHeight="1" x14ac:dyDescent="0.3">
      <c r="A129" s="23" t="s">
        <v>60</v>
      </c>
      <c r="B129" s="156"/>
      <c r="C129" s="156">
        <f>IF(RES_hhdet_in_fec!C129=0,0,RES_hhdet_in_fec!C129/0.086*1000000/RES_hhdet_in_new!C129)</f>
        <v>818.62702990251421</v>
      </c>
      <c r="D129" s="156">
        <f>IF(RES_hhdet_in_fec!D129=0,0,RES_hhdet_in_fec!D129/0.086*1000000/RES_hhdet_in_new!D129)</f>
        <v>939.02605074374094</v>
      </c>
      <c r="E129" s="156">
        <f>IF(RES_hhdet_in_fec!E129=0,0,RES_hhdet_in_fec!E129/0.086*1000000/RES_hhdet_in_new!E129)</f>
        <v>963.28167469533082</v>
      </c>
      <c r="F129" s="156">
        <f>IF(RES_hhdet_in_fec!F129=0,0,RES_hhdet_in_fec!F129/0.086*1000000/RES_hhdet_in_new!F129)</f>
        <v>1069.7130505751791</v>
      </c>
      <c r="G129" s="156">
        <f>IF(RES_hhdet_in_fec!G129=0,0,RES_hhdet_in_fec!G129/0.086*1000000/RES_hhdet_in_new!G129)</f>
        <v>765.4105487444964</v>
      </c>
      <c r="H129" s="156">
        <f>IF(RES_hhdet_in_fec!H129=0,0,RES_hhdet_in_fec!H129/0.086*1000000/RES_hhdet_in_new!H129)</f>
        <v>701.04010032071085</v>
      </c>
      <c r="I129" s="156">
        <f>IF(RES_hhdet_in_fec!I129=0,0,RES_hhdet_in_fec!I129/0.086*1000000/RES_hhdet_in_new!I129)</f>
        <v>639.96459205771578</v>
      </c>
      <c r="J129" s="156">
        <f>IF(RES_hhdet_in_fec!J129=0,0,RES_hhdet_in_fec!J129/0.086*1000000/RES_hhdet_in_new!J129)</f>
        <v>677.2725374428353</v>
      </c>
      <c r="K129" s="156">
        <f>IF(RES_hhdet_in_fec!K129=0,0,RES_hhdet_in_fec!K129/0.086*1000000/RES_hhdet_in_new!K129)</f>
        <v>673.77592791870347</v>
      </c>
      <c r="L129" s="156">
        <f>IF(RES_hhdet_in_fec!L129=0,0,RES_hhdet_in_fec!L129/0.086*1000000/RES_hhdet_in_new!L129)</f>
        <v>657.7587290098196</v>
      </c>
      <c r="M129" s="156">
        <f>IF(RES_hhdet_in_fec!M129=0,0,RES_hhdet_in_fec!M129/0.086*1000000/RES_hhdet_in_new!M129)</f>
        <v>933.57533916674151</v>
      </c>
      <c r="N129" s="156">
        <f>IF(RES_hhdet_in_fec!N129=0,0,RES_hhdet_in_fec!N129/0.086*1000000/RES_hhdet_in_new!N129)</f>
        <v>796.88077862673492</v>
      </c>
      <c r="O129" s="156">
        <f>IF(RES_hhdet_in_fec!O129=0,0,RES_hhdet_in_fec!O129/0.086*1000000/RES_hhdet_in_new!O129)</f>
        <v>745.63031675643754</v>
      </c>
      <c r="P129" s="156">
        <f>IF(RES_hhdet_in_fec!P129=0,0,RES_hhdet_in_fec!P129/0.086*1000000/RES_hhdet_in_new!P129)</f>
        <v>621.17648505582599</v>
      </c>
      <c r="Q129" s="156">
        <f>IF(RES_hhdet_in_fec!Q129=0,0,RES_hhdet_in_fec!Q129/0.086*1000000/RES_hhdet_in_new!Q129)</f>
        <v>463.28065188519065</v>
      </c>
    </row>
    <row r="130" spans="1:17" ht="12" customHeight="1" x14ac:dyDescent="0.3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1589.2562294226311</v>
      </c>
      <c r="D130" s="157">
        <f>IF(SUM(RES_hhdet_in_fec!D131:D132,RES_hhdet_in_fec!D135:D136)=0,0,SUM(RES_hhdet_in_fec!D131:D132,RES_hhdet_in_fec!D135:D136)/0.086*1000000/SUM(RES_hhdet_in_new!D131:D132,RES_hhdet_in_new!D135:D136))</f>
        <v>1926.5851999464335</v>
      </c>
      <c r="E130" s="157">
        <f>IF(SUM(RES_hhdet_in_fec!E131:E132,RES_hhdet_in_fec!E135:E136)=0,0,SUM(RES_hhdet_in_fec!E131:E132,RES_hhdet_in_fec!E135:E136)/0.086*1000000/SUM(RES_hhdet_in_new!E131:E132,RES_hhdet_in_new!E135:E136))</f>
        <v>1899.2853603477538</v>
      </c>
      <c r="F130" s="157">
        <f>IF(SUM(RES_hhdet_in_fec!F131:F132,RES_hhdet_in_fec!F135:F136)=0,0,SUM(RES_hhdet_in_fec!F131:F132,RES_hhdet_in_fec!F135:F136)/0.086*1000000/SUM(RES_hhdet_in_new!F131:F132,RES_hhdet_in_new!F135:F136))</f>
        <v>1876.070038563339</v>
      </c>
      <c r="G130" s="157">
        <f>IF(SUM(RES_hhdet_in_fec!G131:G132,RES_hhdet_in_fec!G135:G136)=0,0,SUM(RES_hhdet_in_fec!G131:G132,RES_hhdet_in_fec!G135:G136)/0.086*1000000/SUM(RES_hhdet_in_new!G131:G132,RES_hhdet_in_new!G135:G136))</f>
        <v>1681.8374131502483</v>
      </c>
      <c r="H130" s="157">
        <f>IF(SUM(RES_hhdet_in_fec!H131:H132,RES_hhdet_in_fec!H135:H136)=0,0,SUM(RES_hhdet_in_fec!H131:H132,RES_hhdet_in_fec!H135:H136)/0.086*1000000/SUM(RES_hhdet_in_new!H131:H132,RES_hhdet_in_new!H135:H136))</f>
        <v>1848.3613294432012</v>
      </c>
      <c r="I130" s="157">
        <f>IF(SUM(RES_hhdet_in_fec!I131:I132,RES_hhdet_in_fec!I135:I136)=0,0,SUM(RES_hhdet_in_fec!I131:I132,RES_hhdet_in_fec!I135:I136)/0.086*1000000/SUM(RES_hhdet_in_new!I131:I132,RES_hhdet_in_new!I135:I136))</f>
        <v>1803.4309720821773</v>
      </c>
      <c r="J130" s="157">
        <f>IF(SUM(RES_hhdet_in_fec!J131:J132,RES_hhdet_in_fec!J135:J136)=0,0,SUM(RES_hhdet_in_fec!J131:J132,RES_hhdet_in_fec!J135:J136)/0.086*1000000/SUM(RES_hhdet_in_new!J131:J132,RES_hhdet_in_new!J135:J136))</f>
        <v>1814.6660276883395</v>
      </c>
      <c r="K130" s="157">
        <f>IF(SUM(RES_hhdet_in_fec!K131:K132,RES_hhdet_in_fec!K135:K136)=0,0,SUM(RES_hhdet_in_fec!K131:K132,RES_hhdet_in_fec!K135:K136)/0.086*1000000/SUM(RES_hhdet_in_new!K131:K132,RES_hhdet_in_new!K135:K136))</f>
        <v>1793.6559610003844</v>
      </c>
      <c r="L130" s="157">
        <f>IF(SUM(RES_hhdet_in_fec!L131:L132,RES_hhdet_in_fec!L135:L136)=0,0,SUM(RES_hhdet_in_fec!L131:L132,RES_hhdet_in_fec!L135:L136)/0.086*1000000/SUM(RES_hhdet_in_new!L131:L132,RES_hhdet_in_new!L135:L136))</f>
        <v>1789.9241993959577</v>
      </c>
      <c r="M130" s="157">
        <f>IF(SUM(RES_hhdet_in_fec!M131:M132,RES_hhdet_in_fec!M135:M136)=0,0,SUM(RES_hhdet_in_fec!M131:M132,RES_hhdet_in_fec!M135:M136)/0.086*1000000/SUM(RES_hhdet_in_new!M131:M132,RES_hhdet_in_new!M135:M136))</f>
        <v>1674.3230267150752</v>
      </c>
      <c r="N130" s="157">
        <f>IF(SUM(RES_hhdet_in_fec!N131:N132,RES_hhdet_in_fec!N135:N136)=0,0,SUM(RES_hhdet_in_fec!N131:N132,RES_hhdet_in_fec!N135:N136)/0.086*1000000/SUM(RES_hhdet_in_new!N131:N132,RES_hhdet_in_new!N135:N136))</f>
        <v>1937.1771245309583</v>
      </c>
      <c r="O130" s="157">
        <f>IF(SUM(RES_hhdet_in_fec!O131:O132,RES_hhdet_in_fec!O135:O136)=0,0,SUM(RES_hhdet_in_fec!O131:O132,RES_hhdet_in_fec!O135:O136)/0.086*1000000/SUM(RES_hhdet_in_new!O131:O132,RES_hhdet_in_new!O135:O136))</f>
        <v>1848.2846599938525</v>
      </c>
      <c r="P130" s="157">
        <f>IF(SUM(RES_hhdet_in_fec!P131:P132,RES_hhdet_in_fec!P135:P136)=0,0,SUM(RES_hhdet_in_fec!P131:P132,RES_hhdet_in_fec!P135:P136)/0.086*1000000/SUM(RES_hhdet_in_new!P131:P132,RES_hhdet_in_new!P135:P136))</f>
        <v>1832.5951390019281</v>
      </c>
      <c r="Q130" s="157">
        <f>IF(SUM(RES_hhdet_in_fec!Q131:Q132,RES_hhdet_in_fec!Q135:Q136)=0,0,SUM(RES_hhdet_in_fec!Q131:Q132,RES_hhdet_in_fec!Q135:Q136)/0.086*1000000/SUM(RES_hhdet_in_new!Q131:Q132,RES_hhdet_in_new!Q135:Q136))</f>
        <v>1819.2384917605182</v>
      </c>
    </row>
    <row r="131" spans="1:17" ht="12" customHeight="1" x14ac:dyDescent="0.3">
      <c r="A131" s="167" t="s">
        <v>148</v>
      </c>
      <c r="B131" s="132"/>
      <c r="C131" s="132">
        <f>IF(RES_hhdet_in_fec!C131=0,0,RES_hhdet_in_fec!C131/0.086*1000000/RES_hhdet_in_new!C131)</f>
        <v>1514.6710892305082</v>
      </c>
      <c r="D131" s="132">
        <f>IF(RES_hhdet_in_fec!D131=0,0,RES_hhdet_in_fec!D131/0.086*1000000/RES_hhdet_in_new!D131)</f>
        <v>1852.7990418078009</v>
      </c>
      <c r="E131" s="132">
        <f>IF(RES_hhdet_in_fec!E131=0,0,RES_hhdet_in_fec!E131/0.086*1000000/RES_hhdet_in_new!E131)</f>
        <v>1830.8244141318849</v>
      </c>
      <c r="F131" s="132">
        <f>IF(RES_hhdet_in_fec!F131=0,0,RES_hhdet_in_fec!F131/0.086*1000000/RES_hhdet_in_new!F131)</f>
        <v>1807.5454026695199</v>
      </c>
      <c r="G131" s="132">
        <f>IF(RES_hhdet_in_fec!G131=0,0,RES_hhdet_in_fec!G131/0.086*1000000/RES_hhdet_in_new!G131)</f>
        <v>1526.0975103634598</v>
      </c>
      <c r="H131" s="132">
        <f>IF(RES_hhdet_in_fec!H131=0,0,RES_hhdet_in_fec!H131/0.086*1000000/RES_hhdet_in_new!H131)</f>
        <v>1710.220892761329</v>
      </c>
      <c r="I131" s="132">
        <f>IF(RES_hhdet_in_fec!I131=0,0,RES_hhdet_in_fec!I131/0.086*1000000/RES_hhdet_in_new!I131)</f>
        <v>1651.0730277817374</v>
      </c>
      <c r="J131" s="132">
        <f>IF(RES_hhdet_in_fec!J131=0,0,RES_hhdet_in_fec!J131/0.086*1000000/RES_hhdet_in_new!J131)</f>
        <v>1824.0028457036406</v>
      </c>
      <c r="K131" s="132">
        <f>IF(RES_hhdet_in_fec!K131=0,0,RES_hhdet_in_fec!K131/0.086*1000000/RES_hhdet_in_new!K131)</f>
        <v>1704.9564617485653</v>
      </c>
      <c r="L131" s="132">
        <f>IF(RES_hhdet_in_fec!L131=0,0,RES_hhdet_in_fec!L131/0.086*1000000/RES_hhdet_in_new!L131)</f>
        <v>1690.8576733103966</v>
      </c>
      <c r="M131" s="132">
        <f>IF(RES_hhdet_in_fec!M131=0,0,RES_hhdet_in_fec!M131/0.086*1000000/RES_hhdet_in_new!M131)</f>
        <v>1650.1733579707293</v>
      </c>
      <c r="N131" s="132">
        <f>IF(RES_hhdet_in_fec!N131=0,0,RES_hhdet_in_fec!N131/0.086*1000000/RES_hhdet_in_new!N131)</f>
        <v>1779.8565149492219</v>
      </c>
      <c r="O131" s="132">
        <f>IF(RES_hhdet_in_fec!O131=0,0,RES_hhdet_in_fec!O131/0.086*1000000/RES_hhdet_in_new!O131)</f>
        <v>1812.0742820411688</v>
      </c>
      <c r="P131" s="132">
        <f>IF(RES_hhdet_in_fec!P131=0,0,RES_hhdet_in_fec!P131/0.086*1000000/RES_hhdet_in_new!P131)</f>
        <v>1736.8028780466345</v>
      </c>
      <c r="Q131" s="132">
        <f>IF(RES_hhdet_in_fec!Q131=0,0,RES_hhdet_in_fec!Q131/0.086*1000000/RES_hhdet_in_new!Q131)</f>
        <v>1700.650531832722</v>
      </c>
    </row>
    <row r="132" spans="1:17" ht="12" customHeight="1" x14ac:dyDescent="0.3">
      <c r="A132" s="167" t="s">
        <v>147</v>
      </c>
      <c r="B132" s="132"/>
      <c r="C132" s="132">
        <f>IF(RES_hhdet_in_fec!C132=0,0,RES_hhdet_in_fec!C132/0.086*1000000/RES_hhdet_in_new!C132)</f>
        <v>1620.8004809237457</v>
      </c>
      <c r="D132" s="132">
        <f>IF(RES_hhdet_in_fec!D132=0,0,RES_hhdet_in_fec!D132/0.086*1000000/RES_hhdet_in_new!D132)</f>
        <v>1720.7444864261661</v>
      </c>
      <c r="E132" s="132">
        <f>IF(RES_hhdet_in_fec!E132=0,0,RES_hhdet_in_fec!E132/0.086*1000000/RES_hhdet_in_new!E132)</f>
        <v>1594.3319229799074</v>
      </c>
      <c r="F132" s="132">
        <f>IF(RES_hhdet_in_fec!F132=0,0,RES_hhdet_in_fec!F132/0.086*1000000/RES_hhdet_in_new!F132)</f>
        <v>1783.2235767702919</v>
      </c>
      <c r="G132" s="132">
        <f>IF(RES_hhdet_in_fec!G132=0,0,RES_hhdet_in_fec!G132/0.086*1000000/RES_hhdet_in_new!G132)</f>
        <v>1703.645458435898</v>
      </c>
      <c r="H132" s="132">
        <f>IF(RES_hhdet_in_fec!H132=0,0,RES_hhdet_in_fec!H132/0.086*1000000/RES_hhdet_in_new!H132)</f>
        <v>1562.9669341588346</v>
      </c>
      <c r="I132" s="132">
        <f>IF(RES_hhdet_in_fec!I132=0,0,RES_hhdet_in_fec!I132/0.086*1000000/RES_hhdet_in_new!I132)</f>
        <v>1747.0123872991137</v>
      </c>
      <c r="J132" s="132">
        <f>IF(RES_hhdet_in_fec!J132=0,0,RES_hhdet_in_fec!J132/0.086*1000000/RES_hhdet_in_new!J132)</f>
        <v>1629.1196354240942</v>
      </c>
      <c r="K132" s="132">
        <f>IF(RES_hhdet_in_fec!K132=0,0,RES_hhdet_in_fec!K132/0.086*1000000/RES_hhdet_in_new!K132)</f>
        <v>1667.1942737524616</v>
      </c>
      <c r="L132" s="132">
        <f>IF(RES_hhdet_in_fec!L132=0,0,RES_hhdet_in_fec!L132/0.086*1000000/RES_hhdet_in_new!L132)</f>
        <v>1693.6517471182112</v>
      </c>
      <c r="M132" s="132">
        <f>IF(RES_hhdet_in_fec!M132=0,0,RES_hhdet_in_fec!M132/0.086*1000000/RES_hhdet_in_new!M132)</f>
        <v>1612.27053828267</v>
      </c>
      <c r="N132" s="132">
        <f>IF(RES_hhdet_in_fec!N132=0,0,RES_hhdet_in_fec!N132/0.086*1000000/RES_hhdet_in_new!N132)</f>
        <v>1690.8892862064208</v>
      </c>
      <c r="O132" s="132">
        <f>IF(RES_hhdet_in_fec!O132=0,0,RES_hhdet_in_fec!O132/0.086*1000000/RES_hhdet_in_new!O132)</f>
        <v>1687.1191687074411</v>
      </c>
      <c r="P132" s="132">
        <f>IF(RES_hhdet_in_fec!P132=0,0,RES_hhdet_in_fec!P132/0.086*1000000/RES_hhdet_in_new!P132)</f>
        <v>1669.1790450611948</v>
      </c>
      <c r="Q132" s="132">
        <f>IF(RES_hhdet_in_fec!Q132=0,0,RES_hhdet_in_fec!Q132/0.086*1000000/RES_hhdet_in_new!Q132)</f>
        <v>1646.8416589245408</v>
      </c>
    </row>
    <row r="133" spans="1:17" ht="12" customHeight="1" x14ac:dyDescent="0.3">
      <c r="A133" s="166" t="s">
        <v>61</v>
      </c>
      <c r="B133" s="165"/>
      <c r="C133" s="165">
        <f>IF(RES_hhdet_in_fec!C133=0,0,RES_hhdet_in_fec!C133/0.086*1000000/RES_hhdet_in_new!C132)</f>
        <v>1146.4815610528574</v>
      </c>
      <c r="D133" s="165">
        <f>IF(RES_hhdet_in_fec!D133=0,0,RES_hhdet_in_fec!D133/0.086*1000000/RES_hhdet_in_new!D132)</f>
        <v>1248.1271375140839</v>
      </c>
      <c r="E133" s="165">
        <f>IF(RES_hhdet_in_fec!E133=0,0,RES_hhdet_in_fec!E133/0.086*1000000/RES_hhdet_in_new!E132)</f>
        <v>1112.2687292933867</v>
      </c>
      <c r="F133" s="165">
        <f>IF(RES_hhdet_in_fec!F133=0,0,RES_hhdet_in_fec!F133/0.086*1000000/RES_hhdet_in_new!F132)</f>
        <v>1259.2037856401396</v>
      </c>
      <c r="G133" s="165">
        <f>IF(RES_hhdet_in_fec!G133=0,0,RES_hhdet_in_fec!G133/0.086*1000000/RES_hhdet_in_new!G132)</f>
        <v>1237.8999301943732</v>
      </c>
      <c r="H133" s="165">
        <f>IF(RES_hhdet_in_fec!H133=0,0,RES_hhdet_in_fec!H133/0.086*1000000/RES_hhdet_in_new!H132)</f>
        <v>1096.0554312533943</v>
      </c>
      <c r="I133" s="165">
        <f>IF(RES_hhdet_in_fec!I133=0,0,RES_hhdet_in_fec!I133/0.086*1000000/RES_hhdet_in_new!I132)</f>
        <v>1290.7086545064888</v>
      </c>
      <c r="J133" s="165">
        <f>IF(RES_hhdet_in_fec!J133=0,0,RES_hhdet_in_fec!J133/0.086*1000000/RES_hhdet_in_new!J132)</f>
        <v>1163.9704728167937</v>
      </c>
      <c r="K133" s="165">
        <f>IF(RES_hhdet_in_fec!K133=0,0,RES_hhdet_in_fec!K133/0.086*1000000/RES_hhdet_in_new!K132)</f>
        <v>1178.1445438626313</v>
      </c>
      <c r="L133" s="165">
        <f>IF(RES_hhdet_in_fec!L133=0,0,RES_hhdet_in_fec!L133/0.086*1000000/RES_hhdet_in_new!L132)</f>
        <v>1205.2844532400245</v>
      </c>
      <c r="M133" s="165">
        <f>IF(RES_hhdet_in_fec!M133=0,0,RES_hhdet_in_fec!M133/0.086*1000000/RES_hhdet_in_new!M132)</f>
        <v>1085.843817647786</v>
      </c>
      <c r="N133" s="165">
        <f>IF(RES_hhdet_in_fec!N133=0,0,RES_hhdet_in_fec!N133/0.086*1000000/RES_hhdet_in_new!N132)</f>
        <v>1139.9676375783304</v>
      </c>
      <c r="O133" s="165">
        <f>IF(RES_hhdet_in_fec!O133=0,0,RES_hhdet_in_fec!O133/0.086*1000000/RES_hhdet_in_new!O132)</f>
        <v>1189.7672524007257</v>
      </c>
      <c r="P133" s="165">
        <f>IF(RES_hhdet_in_fec!P133=0,0,RES_hhdet_in_fec!P133/0.086*1000000/RES_hhdet_in_new!P132)</f>
        <v>1164.4137533590444</v>
      </c>
      <c r="Q133" s="165">
        <f>IF(RES_hhdet_in_fec!Q133=0,0,RES_hhdet_in_fec!Q133/0.086*1000000/RES_hhdet_in_new!Q132)</f>
        <v>1183.0631591409826</v>
      </c>
    </row>
    <row r="134" spans="1:17" ht="12" customHeight="1" x14ac:dyDescent="0.3">
      <c r="A134" s="147" t="s">
        <v>59</v>
      </c>
      <c r="B134" s="164"/>
      <c r="C134" s="164">
        <f>IF(RES_hhdet_in_fec!C134=0,0,RES_hhdet_in_fec!C134/0.086*1000000/RES_hhdet_in_new!C132)</f>
        <v>474.31891987088829</v>
      </c>
      <c r="D134" s="164">
        <f>IF(RES_hhdet_in_fec!D134=0,0,RES_hhdet_in_fec!D134/0.086*1000000/RES_hhdet_in_new!D132)</f>
        <v>472.61734891208192</v>
      </c>
      <c r="E134" s="164">
        <f>IF(RES_hhdet_in_fec!E134=0,0,RES_hhdet_in_fec!E134/0.086*1000000/RES_hhdet_in_new!E132)</f>
        <v>482.06319368652072</v>
      </c>
      <c r="F134" s="164">
        <f>IF(RES_hhdet_in_fec!F134=0,0,RES_hhdet_in_fec!F134/0.086*1000000/RES_hhdet_in_new!F132)</f>
        <v>524.01979113015216</v>
      </c>
      <c r="G134" s="164">
        <f>IF(RES_hhdet_in_fec!G134=0,0,RES_hhdet_in_fec!G134/0.086*1000000/RES_hhdet_in_new!G132)</f>
        <v>465.74552824152465</v>
      </c>
      <c r="H134" s="164">
        <f>IF(RES_hhdet_in_fec!H134=0,0,RES_hhdet_in_fec!H134/0.086*1000000/RES_hhdet_in_new!H132)</f>
        <v>466.91150290544016</v>
      </c>
      <c r="I134" s="164">
        <f>IF(RES_hhdet_in_fec!I134=0,0,RES_hhdet_in_fec!I134/0.086*1000000/RES_hhdet_in_new!I132)</f>
        <v>456.30373279262494</v>
      </c>
      <c r="J134" s="164">
        <f>IF(RES_hhdet_in_fec!J134=0,0,RES_hhdet_in_fec!J134/0.086*1000000/RES_hhdet_in_new!J132)</f>
        <v>465.1491626073007</v>
      </c>
      <c r="K134" s="164">
        <f>IF(RES_hhdet_in_fec!K134=0,0,RES_hhdet_in_fec!K134/0.086*1000000/RES_hhdet_in_new!K132)</f>
        <v>489.0497298898303</v>
      </c>
      <c r="L134" s="164">
        <f>IF(RES_hhdet_in_fec!L134=0,0,RES_hhdet_in_fec!L134/0.086*1000000/RES_hhdet_in_new!L132)</f>
        <v>488.36729387818673</v>
      </c>
      <c r="M134" s="164">
        <f>IF(RES_hhdet_in_fec!M134=0,0,RES_hhdet_in_fec!M134/0.086*1000000/RES_hhdet_in_new!M132)</f>
        <v>526.42672063488408</v>
      </c>
      <c r="N134" s="164">
        <f>IF(RES_hhdet_in_fec!N134=0,0,RES_hhdet_in_fec!N134/0.086*1000000/RES_hhdet_in_new!N132)</f>
        <v>550.92164862809045</v>
      </c>
      <c r="O134" s="164">
        <f>IF(RES_hhdet_in_fec!O134=0,0,RES_hhdet_in_fec!O134/0.086*1000000/RES_hhdet_in_new!O132)</f>
        <v>497.35191630671557</v>
      </c>
      <c r="P134" s="164">
        <f>IF(RES_hhdet_in_fec!P134=0,0,RES_hhdet_in_fec!P134/0.086*1000000/RES_hhdet_in_new!P132)</f>
        <v>504.76529170215042</v>
      </c>
      <c r="Q134" s="164">
        <f>IF(RES_hhdet_in_fec!Q134=0,0,RES_hhdet_in_fec!Q134/0.086*1000000/RES_hhdet_in_new!Q132)</f>
        <v>463.778499783558</v>
      </c>
    </row>
    <row r="135" spans="1:17" ht="12" customHeight="1" x14ac:dyDescent="0.3">
      <c r="A135" s="163" t="s">
        <v>142</v>
      </c>
      <c r="B135" s="162"/>
      <c r="C135" s="162">
        <f>IF(RES_hhdet_in_fec!C135=0,0,RES_hhdet_in_fec!C135/0.086*1000000/RES_hhdet_in_new!C135)</f>
        <v>1937.5819090207901</v>
      </c>
      <c r="D135" s="162">
        <f>IF(RES_hhdet_in_fec!D135=0,0,RES_hhdet_in_fec!D135/0.086*1000000/RES_hhdet_in_new!D135)</f>
        <v>2297.7492522296129</v>
      </c>
      <c r="E135" s="162">
        <f>IF(RES_hhdet_in_fec!E135=0,0,RES_hhdet_in_fec!E135/0.086*1000000/RES_hhdet_in_new!E135)</f>
        <v>2534.9237557214415</v>
      </c>
      <c r="F135" s="162">
        <f>IF(RES_hhdet_in_fec!F135=0,0,RES_hhdet_in_fec!F135/0.086*1000000/RES_hhdet_in_new!F135)</f>
        <v>2393.2306310213703</v>
      </c>
      <c r="G135" s="162">
        <f>IF(RES_hhdet_in_fec!G135=0,0,RES_hhdet_in_fec!G135/0.086*1000000/RES_hhdet_in_new!G135)</f>
        <v>2153.0415952860026</v>
      </c>
      <c r="H135" s="162">
        <f>IF(RES_hhdet_in_fec!H135=0,0,RES_hhdet_in_fec!H135/0.086*1000000/RES_hhdet_in_new!H135)</f>
        <v>2544.0542753139539</v>
      </c>
      <c r="I135" s="162">
        <f>IF(RES_hhdet_in_fec!I135=0,0,RES_hhdet_in_fec!I135/0.086*1000000/RES_hhdet_in_new!I135)</f>
        <v>2194.1079863001864</v>
      </c>
      <c r="J135" s="162">
        <f>IF(RES_hhdet_in_fec!J135=0,0,RES_hhdet_in_fec!J135/0.086*1000000/RES_hhdet_in_new!J135)</f>
        <v>2516.4090493802478</v>
      </c>
      <c r="K135" s="162">
        <f>IF(RES_hhdet_in_fec!K135=0,0,RES_hhdet_in_fec!K135/0.086*1000000/RES_hhdet_in_new!K135)</f>
        <v>2983.5794826501442</v>
      </c>
      <c r="L135" s="162">
        <f>IF(RES_hhdet_in_fec!L135=0,0,RES_hhdet_in_fec!L135/0.086*1000000/RES_hhdet_in_new!L135)</f>
        <v>2738.5031080937665</v>
      </c>
      <c r="M135" s="162">
        <f>IF(RES_hhdet_in_fec!M135=0,0,RES_hhdet_in_fec!M135/0.086*1000000/RES_hhdet_in_new!M135)</f>
        <v>2845.668309522403</v>
      </c>
      <c r="N135" s="162">
        <f>IF(RES_hhdet_in_fec!N135=0,0,RES_hhdet_in_fec!N135/0.086*1000000/RES_hhdet_in_new!N135)</f>
        <v>3052.4613989019399</v>
      </c>
      <c r="O135" s="162">
        <f>IF(RES_hhdet_in_fec!O135=0,0,RES_hhdet_in_fec!O135/0.086*1000000/RES_hhdet_in_new!O135)</f>
        <v>2646.8238754190902</v>
      </c>
      <c r="P135" s="162">
        <f>IF(RES_hhdet_in_fec!P135=0,0,RES_hhdet_in_fec!P135/0.086*1000000/RES_hhdet_in_new!P135)</f>
        <v>2786.0426975329315</v>
      </c>
      <c r="Q135" s="162">
        <f>IF(RES_hhdet_in_fec!Q135=0,0,RES_hhdet_in_fec!Q135/0.086*1000000/RES_hhdet_in_new!Q135)</f>
        <v>2523.9826241252053</v>
      </c>
    </row>
    <row r="136" spans="1:17" ht="12" customHeight="1" x14ac:dyDescent="0.3">
      <c r="A136" s="161" t="s">
        <v>141</v>
      </c>
      <c r="B136" s="160"/>
      <c r="C136" s="160">
        <f>IF(RES_hhdet_in_fec!C136=0,0,RES_hhdet_in_fec!C136/0.086*1000000/RES_hhdet_in_new!C136)</f>
        <v>1921.5942137456291</v>
      </c>
      <c r="D136" s="160">
        <f>IF(RES_hhdet_in_fec!D136=0,0,RES_hhdet_in_fec!D136/0.086*1000000/RES_hhdet_in_new!D136)</f>
        <v>1920.8600196967327</v>
      </c>
      <c r="E136" s="160">
        <f>IF(RES_hhdet_in_fec!E136=0,0,RES_hhdet_in_fec!E136/0.086*1000000/RES_hhdet_in_new!E136)</f>
        <v>2164.7482766751868</v>
      </c>
      <c r="F136" s="160">
        <f>IF(RES_hhdet_in_fec!F136=0,0,RES_hhdet_in_fec!F136/0.086*1000000/RES_hhdet_in_new!F136)</f>
        <v>2120.354311581601</v>
      </c>
      <c r="G136" s="160">
        <f>IF(RES_hhdet_in_fec!G136=0,0,RES_hhdet_in_fec!G136/0.086*1000000/RES_hhdet_in_new!G136)</f>
        <v>2090.930740223971</v>
      </c>
      <c r="H136" s="160">
        <f>IF(RES_hhdet_in_fec!H136=0,0,RES_hhdet_in_fec!H136/0.086*1000000/RES_hhdet_in_new!H136)</f>
        <v>2148.6947652404065</v>
      </c>
      <c r="I136" s="160">
        <f>IF(RES_hhdet_in_fec!I136=0,0,RES_hhdet_in_fec!I136/0.086*1000000/RES_hhdet_in_new!I136)</f>
        <v>1967.5715241579674</v>
      </c>
      <c r="J136" s="160">
        <f>IF(RES_hhdet_in_fec!J136=0,0,RES_hhdet_in_fec!J136/0.086*1000000/RES_hhdet_in_new!J136)</f>
        <v>2201.1365613807884</v>
      </c>
      <c r="K136" s="160">
        <f>IF(RES_hhdet_in_fec!K136=0,0,RES_hhdet_in_fec!K136/0.086*1000000/RES_hhdet_in_new!K136)</f>
        <v>2375.6314928623851</v>
      </c>
      <c r="L136" s="160">
        <f>IF(RES_hhdet_in_fec!L136=0,0,RES_hhdet_in_fec!L136/0.086*1000000/RES_hhdet_in_new!L136)</f>
        <v>2144.5477999023901</v>
      </c>
      <c r="M136" s="160">
        <f>IF(RES_hhdet_in_fec!M136=0,0,RES_hhdet_in_fec!M136/0.086*1000000/RES_hhdet_in_new!M136)</f>
        <v>2265.8579739540746</v>
      </c>
      <c r="N136" s="160">
        <f>IF(RES_hhdet_in_fec!N136=0,0,RES_hhdet_in_fec!N136/0.086*1000000/RES_hhdet_in_new!N136)</f>
        <v>2521.1020703060835</v>
      </c>
      <c r="O136" s="160">
        <f>IF(RES_hhdet_in_fec!O136=0,0,RES_hhdet_in_fec!O136/0.086*1000000/RES_hhdet_in_new!O136)</f>
        <v>2102.9538387280322</v>
      </c>
      <c r="P136" s="160">
        <f>IF(RES_hhdet_in_fec!P136=0,0,RES_hhdet_in_fec!P136/0.086*1000000/RES_hhdet_in_new!P136)</f>
        <v>2301.0819000728429</v>
      </c>
      <c r="Q136" s="160">
        <f>IF(RES_hhdet_in_fec!Q136=0,0,RES_hhdet_in_fec!Q136/0.086*1000000/RES_hhdet_in_new!Q136)</f>
        <v>2058.2361942502748</v>
      </c>
    </row>
    <row r="137" spans="1:17" ht="12" customHeight="1" x14ac:dyDescent="0.3">
      <c r="A137" s="148" t="s">
        <v>60</v>
      </c>
      <c r="B137" s="156"/>
      <c r="C137" s="156">
        <f>IF(RES_hhdet_in_fec!C137=0,0,RES_hhdet_in_fec!C137/0.086*1000000/RES_hhdet_in_new!C136)</f>
        <v>1377.1602684677769</v>
      </c>
      <c r="D137" s="156">
        <f>IF(RES_hhdet_in_fec!D137=0,0,RES_hhdet_in_fec!D137/0.086*1000000/RES_hhdet_in_new!D136)</f>
        <v>1443.7190178818423</v>
      </c>
      <c r="E137" s="156">
        <f>IF(RES_hhdet_in_fec!E137=0,0,RES_hhdet_in_fec!E137/0.086*1000000/RES_hhdet_in_new!E136)</f>
        <v>1585.4261802952733</v>
      </c>
      <c r="F137" s="156">
        <f>IF(RES_hhdet_in_fec!F137=0,0,RES_hhdet_in_fec!F137/0.086*1000000/RES_hhdet_in_new!F136)</f>
        <v>1606.6166866074707</v>
      </c>
      <c r="G137" s="156">
        <f>IF(RES_hhdet_in_fec!G137=0,0,RES_hhdet_in_fec!G137/0.086*1000000/RES_hhdet_in_new!G136)</f>
        <v>1549.6708522482197</v>
      </c>
      <c r="H137" s="156">
        <f>IF(RES_hhdet_in_fec!H137=0,0,RES_hhdet_in_fec!H137/0.086*1000000/RES_hhdet_in_new!H136)</f>
        <v>1579.5803955667861</v>
      </c>
      <c r="I137" s="156">
        <f>IF(RES_hhdet_in_fec!I137=0,0,RES_hhdet_in_fec!I137/0.086*1000000/RES_hhdet_in_new!I136)</f>
        <v>1471.7046402030956</v>
      </c>
      <c r="J137" s="156">
        <f>IF(RES_hhdet_in_fec!J137=0,0,RES_hhdet_in_fec!J137/0.086*1000000/RES_hhdet_in_new!J136)</f>
        <v>1634.7240323786948</v>
      </c>
      <c r="K137" s="156">
        <f>IF(RES_hhdet_in_fec!K137=0,0,RES_hhdet_in_fec!K137/0.086*1000000/RES_hhdet_in_new!K136)</f>
        <v>1831.0918396130764</v>
      </c>
      <c r="L137" s="156">
        <f>IF(RES_hhdet_in_fec!L137=0,0,RES_hhdet_in_fec!L137/0.086*1000000/RES_hhdet_in_new!L136)</f>
        <v>1633.6692499284973</v>
      </c>
      <c r="M137" s="156">
        <f>IF(RES_hhdet_in_fec!M137=0,0,RES_hhdet_in_fec!M137/0.086*1000000/RES_hhdet_in_new!M136)</f>
        <v>1688.7604895444549</v>
      </c>
      <c r="N137" s="156">
        <f>IF(RES_hhdet_in_fec!N137=0,0,RES_hhdet_in_fec!N137/0.086*1000000/RES_hhdet_in_new!N136)</f>
        <v>2038.7715841143217</v>
      </c>
      <c r="O137" s="156">
        <f>IF(RES_hhdet_in_fec!O137=0,0,RES_hhdet_in_fec!O137/0.086*1000000/RES_hhdet_in_new!O136)</f>
        <v>1647.2714260578989</v>
      </c>
      <c r="P137" s="156">
        <f>IF(RES_hhdet_in_fec!P137=0,0,RES_hhdet_in_fec!P137/0.086*1000000/RES_hhdet_in_new!P136)</f>
        <v>1724.1770126303034</v>
      </c>
      <c r="Q137" s="156">
        <f>IF(RES_hhdet_in_fec!Q137=0,0,RES_hhdet_in_fec!Q137/0.086*1000000/RES_hhdet_in_new!Q136)</f>
        <v>1591.8749650535647</v>
      </c>
    </row>
    <row r="138" spans="1:17" ht="12" customHeight="1" x14ac:dyDescent="0.3">
      <c r="A138" s="148" t="s">
        <v>59</v>
      </c>
      <c r="B138" s="156"/>
      <c r="C138" s="156">
        <f>IF(RES_hhdet_in_fec!C138=0,0,RES_hhdet_in_fec!C138/0.086*1000000/RES_hhdet_in_new!C136)</f>
        <v>544.43394527785233</v>
      </c>
      <c r="D138" s="156">
        <f>IF(RES_hhdet_in_fec!D138=0,0,RES_hhdet_in_fec!D138/0.086*1000000/RES_hhdet_in_new!D136)</f>
        <v>477.14100181489056</v>
      </c>
      <c r="E138" s="156">
        <f>IF(RES_hhdet_in_fec!E138=0,0,RES_hhdet_in_fec!E138/0.086*1000000/RES_hhdet_in_new!E136)</f>
        <v>579.32209637991321</v>
      </c>
      <c r="F138" s="156">
        <f>IF(RES_hhdet_in_fec!F138=0,0,RES_hhdet_in_fec!F138/0.086*1000000/RES_hhdet_in_new!F136)</f>
        <v>513.73762497413077</v>
      </c>
      <c r="G138" s="156">
        <f>IF(RES_hhdet_in_fec!G138=0,0,RES_hhdet_in_fec!G138/0.086*1000000/RES_hhdet_in_new!G136)</f>
        <v>541.25988797575144</v>
      </c>
      <c r="H138" s="156">
        <f>IF(RES_hhdet_in_fec!H138=0,0,RES_hhdet_in_fec!H138/0.086*1000000/RES_hhdet_in_new!H136)</f>
        <v>569.11436967362056</v>
      </c>
      <c r="I138" s="156">
        <f>IF(RES_hhdet_in_fec!I138=0,0,RES_hhdet_in_fec!I138/0.086*1000000/RES_hhdet_in_new!I136)</f>
        <v>495.86688395487187</v>
      </c>
      <c r="J138" s="156">
        <f>IF(RES_hhdet_in_fec!J138=0,0,RES_hhdet_in_fec!J138/0.086*1000000/RES_hhdet_in_new!J136)</f>
        <v>566.41252900209372</v>
      </c>
      <c r="K138" s="156">
        <f>IF(RES_hhdet_in_fec!K138=0,0,RES_hhdet_in_fec!K138/0.086*1000000/RES_hhdet_in_new!K136)</f>
        <v>544.53965324930869</v>
      </c>
      <c r="L138" s="156">
        <f>IF(RES_hhdet_in_fec!L138=0,0,RES_hhdet_in_fec!L138/0.086*1000000/RES_hhdet_in_new!L136)</f>
        <v>510.87854997389326</v>
      </c>
      <c r="M138" s="156">
        <f>IF(RES_hhdet_in_fec!M138=0,0,RES_hhdet_in_fec!M138/0.086*1000000/RES_hhdet_in_new!M136)</f>
        <v>577.09748440961971</v>
      </c>
      <c r="N138" s="156">
        <f>IF(RES_hhdet_in_fec!N138=0,0,RES_hhdet_in_fec!N138/0.086*1000000/RES_hhdet_in_new!N136)</f>
        <v>482.33048619176185</v>
      </c>
      <c r="O138" s="156">
        <f>IF(RES_hhdet_in_fec!O138=0,0,RES_hhdet_in_fec!O138/0.086*1000000/RES_hhdet_in_new!O136)</f>
        <v>455.68241267013303</v>
      </c>
      <c r="P138" s="156">
        <f>IF(RES_hhdet_in_fec!P138=0,0,RES_hhdet_in_fec!P138/0.086*1000000/RES_hhdet_in_new!P136)</f>
        <v>576.90488744253969</v>
      </c>
      <c r="Q138" s="156">
        <f>IF(RES_hhdet_in_fec!Q138=0,0,RES_hhdet_in_fec!Q138/0.086*1000000/RES_hhdet_in_new!Q136)</f>
        <v>466.36122919671044</v>
      </c>
    </row>
    <row r="139" spans="1:17" ht="12" customHeight="1" x14ac:dyDescent="0.3">
      <c r="A139" s="158" t="s">
        <v>62</v>
      </c>
      <c r="B139" s="157"/>
      <c r="C139" s="157">
        <f>IF(SUM(RES_hhdet_in_fec!C140:C141)=0,0,SUM(RES_hhdet_in_fec!C140:C141)/0.086*1000000/SUM(RES_hhdet_in_new!C140:C141))</f>
        <v>745.55424901785977</v>
      </c>
      <c r="D139" s="157">
        <f>IF(SUM(RES_hhdet_in_fec!D140:D141)=0,0,SUM(RES_hhdet_in_fec!D140:D141)/0.086*1000000/SUM(RES_hhdet_in_new!D140:D141))</f>
        <v>891.85330093167443</v>
      </c>
      <c r="E139" s="157">
        <f>IF(SUM(RES_hhdet_in_fec!E140:E141)=0,0,SUM(RES_hhdet_in_fec!E140:E141)/0.086*1000000/SUM(RES_hhdet_in_new!E140:E141))</f>
        <v>917.8690068186894</v>
      </c>
      <c r="F139" s="157">
        <f>IF(SUM(RES_hhdet_in_fec!F140:F141)=0,0,SUM(RES_hhdet_in_fec!F140:F141)/0.086*1000000/SUM(RES_hhdet_in_new!F140:F141))</f>
        <v>928.86601779169064</v>
      </c>
      <c r="G139" s="157">
        <f>IF(SUM(RES_hhdet_in_fec!G140:G141)=0,0,SUM(RES_hhdet_in_fec!G140:G141)/0.086*1000000/SUM(RES_hhdet_in_new!G140:G141))</f>
        <v>808.38238701715022</v>
      </c>
      <c r="H139" s="157">
        <f>IF(SUM(RES_hhdet_in_fec!H140:H141)=0,0,SUM(RES_hhdet_in_fec!H140:H141)/0.086*1000000/SUM(RES_hhdet_in_new!H140:H141))</f>
        <v>933.10859161636654</v>
      </c>
      <c r="I139" s="157">
        <f>IF(SUM(RES_hhdet_in_fec!I140:I141)=0,0,SUM(RES_hhdet_in_fec!I140:I141)/0.086*1000000/SUM(RES_hhdet_in_new!I140:I141))</f>
        <v>872.87920234286537</v>
      </c>
      <c r="J139" s="157">
        <f>IF(SUM(RES_hhdet_in_fec!J140:J141)=0,0,SUM(RES_hhdet_in_fec!J140:J141)/0.086*1000000/SUM(RES_hhdet_in_new!J140:J141))</f>
        <v>909.02949667080679</v>
      </c>
      <c r="K139" s="157">
        <f>IF(SUM(RES_hhdet_in_fec!K140:K141)=0,0,SUM(RES_hhdet_in_fec!K140:K141)/0.086*1000000/SUM(RES_hhdet_in_new!K140:K141))</f>
        <v>891.55290094523866</v>
      </c>
      <c r="L139" s="157">
        <f>IF(SUM(RES_hhdet_in_fec!L140:L141)=0,0,SUM(RES_hhdet_in_fec!L140:L141)/0.086*1000000/SUM(RES_hhdet_in_new!L140:L141))</f>
        <v>989.89738705010154</v>
      </c>
      <c r="M139" s="157">
        <f>IF(SUM(RES_hhdet_in_fec!M140:M141)=0,0,SUM(RES_hhdet_in_fec!M140:M141)/0.086*1000000/SUM(RES_hhdet_in_new!M140:M141))</f>
        <v>937.21923328634409</v>
      </c>
      <c r="N139" s="157">
        <f>IF(SUM(RES_hhdet_in_fec!N140:N141)=0,0,SUM(RES_hhdet_in_fec!N140:N141)/0.086*1000000/SUM(RES_hhdet_in_new!N140:N141))</f>
        <v>1032.7390815732188</v>
      </c>
      <c r="O139" s="157">
        <f>IF(SUM(RES_hhdet_in_fec!O140:O141)=0,0,SUM(RES_hhdet_in_fec!O140:O141)/0.086*1000000/SUM(RES_hhdet_in_new!O140:O141))</f>
        <v>969.61411540295569</v>
      </c>
      <c r="P139" s="157">
        <f>IF(SUM(RES_hhdet_in_fec!P140:P141)=0,0,SUM(RES_hhdet_in_fec!P140:P141)/0.086*1000000/SUM(RES_hhdet_in_new!P140:P141))</f>
        <v>1026.7267348998564</v>
      </c>
      <c r="Q139" s="157">
        <f>IF(SUM(RES_hhdet_in_fec!Q140:Q141)=0,0,SUM(RES_hhdet_in_fec!Q140:Q141)/0.086*1000000/SUM(RES_hhdet_in_new!Q140:Q141))</f>
        <v>944.86790925661182</v>
      </c>
    </row>
    <row r="140" spans="1:17" ht="12" customHeight="1" x14ac:dyDescent="0.3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1466.5465680632394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1454.6355526101299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1740.1515547370918</v>
      </c>
      <c r="P140" s="156">
        <f>IF(RES_hhdet_in_fec!P140=0,0,RES_hhdet_in_fec!P140/0.086*1000000/RES_hhdet_in_new!P140)</f>
        <v>1643.0597846528833</v>
      </c>
      <c r="Q140" s="156">
        <f>IF(RES_hhdet_in_fec!Q140=0,0,RES_hhdet_in_fec!Q140/0.086*1000000/RES_hhdet_in_new!Q140)</f>
        <v>1656.0709898075345</v>
      </c>
    </row>
    <row r="141" spans="1:17" ht="12" customHeight="1" x14ac:dyDescent="0.3">
      <c r="A141" s="29" t="s">
        <v>140</v>
      </c>
      <c r="B141" s="57"/>
      <c r="C141" s="57">
        <f>IF(RES_hhdet_in_fec!C141=0,0,RES_hhdet_in_fec!C141/0.086*1000000/RES_hhdet_in_new!C141)</f>
        <v>745.55424901785977</v>
      </c>
      <c r="D141" s="57">
        <f>IF(RES_hhdet_in_fec!D141=0,0,RES_hhdet_in_fec!D141/0.086*1000000/RES_hhdet_in_new!D141)</f>
        <v>891.85330093167443</v>
      </c>
      <c r="E141" s="57">
        <f>IF(RES_hhdet_in_fec!E141=0,0,RES_hhdet_in_fec!E141/0.086*1000000/RES_hhdet_in_new!E141)</f>
        <v>917.7962122286732</v>
      </c>
      <c r="F141" s="57">
        <f>IF(RES_hhdet_in_fec!F141=0,0,RES_hhdet_in_fec!F141/0.086*1000000/RES_hhdet_in_new!F141)</f>
        <v>928.86601779169064</v>
      </c>
      <c r="G141" s="57">
        <f>IF(RES_hhdet_in_fec!G141=0,0,RES_hhdet_in_fec!G141/0.086*1000000/RES_hhdet_in_new!G141)</f>
        <v>808.38238701715022</v>
      </c>
      <c r="H141" s="57">
        <f>IF(RES_hhdet_in_fec!H141=0,0,RES_hhdet_in_fec!H141/0.086*1000000/RES_hhdet_in_new!H141)</f>
        <v>933.09161985887397</v>
      </c>
      <c r="I141" s="57">
        <f>IF(RES_hhdet_in_fec!I141=0,0,RES_hhdet_in_fec!I141/0.086*1000000/RES_hhdet_in_new!I141)</f>
        <v>872.87920234286537</v>
      </c>
      <c r="J141" s="57">
        <f>IF(RES_hhdet_in_fec!J141=0,0,RES_hhdet_in_fec!J141/0.086*1000000/RES_hhdet_in_new!J141)</f>
        <v>909.02949667080679</v>
      </c>
      <c r="K141" s="57">
        <f>IF(RES_hhdet_in_fec!K141=0,0,RES_hhdet_in_fec!K141/0.086*1000000/RES_hhdet_in_new!K141)</f>
        <v>891.55290094523866</v>
      </c>
      <c r="L141" s="57">
        <f>IF(RES_hhdet_in_fec!L141=0,0,RES_hhdet_in_fec!L141/0.086*1000000/RES_hhdet_in_new!L141)</f>
        <v>989.89738705010154</v>
      </c>
      <c r="M141" s="57">
        <f>IF(RES_hhdet_in_fec!M141=0,0,RES_hhdet_in_fec!M141/0.086*1000000/RES_hhdet_in_new!M141)</f>
        <v>937.21923328634409</v>
      </c>
      <c r="N141" s="57">
        <f>IF(RES_hhdet_in_fec!N141=0,0,RES_hhdet_in_fec!N141/0.086*1000000/RES_hhdet_in_new!N141)</f>
        <v>1032.7390815732188</v>
      </c>
      <c r="O141" s="57">
        <f>IF(RES_hhdet_in_fec!O141=0,0,RES_hhdet_in_fec!O141/0.086*1000000/RES_hhdet_in_new!O141)</f>
        <v>969.24125456037768</v>
      </c>
      <c r="P141" s="57">
        <f>IF(RES_hhdet_in_fec!P141=0,0,RES_hhdet_in_fec!P141/0.086*1000000/RES_hhdet_in_new!P141)</f>
        <v>1026.3874290018077</v>
      </c>
      <c r="Q141" s="57">
        <f>IF(RES_hhdet_in_fec!Q141=0,0,RES_hhdet_in_fec!Q141/0.086*1000000/RES_hhdet_in_new!Q141)</f>
        <v>944.08958344088978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68">
        <f t="shared" ref="C143" si="119">SUM(C144,C146,C148,C157)</f>
        <v>10467.894980186025</v>
      </c>
      <c r="D143" s="168">
        <f t="shared" ref="D143" si="120">SUM(D144,D146,D148,D157)</f>
        <v>11280.891888077123</v>
      </c>
      <c r="E143" s="168">
        <f t="shared" ref="E143" si="121">SUM(E144,E146,E148,E157)</f>
        <v>10805.861378646387</v>
      </c>
      <c r="F143" s="168">
        <f t="shared" ref="F143" si="122">SUM(F144,F146,F148,F157)</f>
        <v>10191.370320977934</v>
      </c>
      <c r="G143" s="168">
        <f t="shared" ref="G143" si="123">SUM(G144,G146,G148,G157)</f>
        <v>9588.7436872458202</v>
      </c>
      <c r="H143" s="168">
        <f t="shared" ref="H143" si="124">SUM(H144,H146,H148,H157)</f>
        <v>8986.7587807965974</v>
      </c>
      <c r="I143" s="168">
        <f t="shared" ref="I143" si="125">SUM(I144,I146,I148,I157)</f>
        <v>8305.1678832302314</v>
      </c>
      <c r="J143" s="168">
        <f t="shared" ref="J143" si="126">SUM(J144,J146,J148,J157)</f>
        <v>8263.5498548018495</v>
      </c>
      <c r="K143" s="168">
        <f t="shared" ref="K143" si="127">SUM(K144,K146,K148,K157)</f>
        <v>8388.8855944341703</v>
      </c>
      <c r="L143" s="168">
        <f t="shared" ref="L143" si="128">SUM(L144,L146,L148,L157)</f>
        <v>7733.5683692108123</v>
      </c>
      <c r="M143" s="168">
        <f t="shared" ref="M143" si="129">SUM(M144,M146,M148,M157)</f>
        <v>6916.1994487454958</v>
      </c>
      <c r="N143" s="168">
        <f t="shared" ref="N143" si="130">SUM(N144,N146,N148,N157)</f>
        <v>7554.4097348783653</v>
      </c>
      <c r="O143" s="168">
        <f t="shared" ref="O143" si="131">SUM(O144,O146,O148,O157)</f>
        <v>7669.0212775670789</v>
      </c>
      <c r="P143" s="168">
        <f t="shared" ref="P143" si="132">SUM(P144,P146,P148,P157)</f>
        <v>6620.7328112629275</v>
      </c>
      <c r="Q143" s="168">
        <f t="shared" ref="Q143" si="133">SUM(Q144,Q146,Q148,Q157)</f>
        <v>6916.4611145303879</v>
      </c>
    </row>
    <row r="144" spans="1:17" ht="12.9" customHeight="1" x14ac:dyDescent="0.3">
      <c r="A144" s="158" t="s">
        <v>65</v>
      </c>
      <c r="B144" s="157"/>
      <c r="C144" s="157">
        <f t="shared" ref="C144:Q144" si="134">C145</f>
        <v>6351.2387520250049</v>
      </c>
      <c r="D144" s="157">
        <f t="shared" si="134"/>
        <v>7161.1683959034435</v>
      </c>
      <c r="E144" s="157">
        <f t="shared" si="134"/>
        <v>6707.8248633958974</v>
      </c>
      <c r="F144" s="157">
        <f t="shared" si="134"/>
        <v>6083.7546505228311</v>
      </c>
      <c r="G144" s="157">
        <f t="shared" si="134"/>
        <v>5513.7436226114896</v>
      </c>
      <c r="H144" s="157">
        <f t="shared" si="134"/>
        <v>4929.7448605040618</v>
      </c>
      <c r="I144" s="157">
        <f t="shared" si="134"/>
        <v>4237.191761562437</v>
      </c>
      <c r="J144" s="157">
        <f t="shared" si="134"/>
        <v>4162.2898917199473</v>
      </c>
      <c r="K144" s="157">
        <f t="shared" si="134"/>
        <v>4256.5691175236634</v>
      </c>
      <c r="L144" s="157">
        <f t="shared" si="134"/>
        <v>3631.5620780948589</v>
      </c>
      <c r="M144" s="157">
        <f t="shared" si="134"/>
        <v>2994.9342053659061</v>
      </c>
      <c r="N144" s="157">
        <f t="shared" si="134"/>
        <v>3407.3827314293585</v>
      </c>
      <c r="O144" s="157">
        <f t="shared" si="134"/>
        <v>3238.6533868451861</v>
      </c>
      <c r="P144" s="157">
        <f t="shared" si="134"/>
        <v>2572.0986835922577</v>
      </c>
      <c r="Q144" s="157">
        <f t="shared" si="134"/>
        <v>2682.3458947018021</v>
      </c>
    </row>
    <row r="145" spans="1:17" ht="12" customHeight="1" x14ac:dyDescent="0.3">
      <c r="A145" s="23" t="s">
        <v>60</v>
      </c>
      <c r="B145" s="156"/>
      <c r="C145" s="156">
        <f>IF(RES_hhdet_in_fec!C145=0,0,RES_hhdet_in_fec!C145/0.086*1000000/RES_hhdet_in_new!C145)</f>
        <v>6351.2387520250049</v>
      </c>
      <c r="D145" s="156">
        <f>IF(RES_hhdet_in_fec!D145=0,0,RES_hhdet_in_fec!D145/0.086*1000000/RES_hhdet_in_new!D145)</f>
        <v>7161.1683959034435</v>
      </c>
      <c r="E145" s="156">
        <f>IF(RES_hhdet_in_fec!E145=0,0,RES_hhdet_in_fec!E145/0.086*1000000/RES_hhdet_in_new!E145)</f>
        <v>6707.8248633958974</v>
      </c>
      <c r="F145" s="156">
        <f>IF(RES_hhdet_in_fec!F145=0,0,RES_hhdet_in_fec!F145/0.086*1000000/RES_hhdet_in_new!F145)</f>
        <v>6083.7546505228311</v>
      </c>
      <c r="G145" s="156">
        <f>IF(RES_hhdet_in_fec!G145=0,0,RES_hhdet_in_fec!G145/0.086*1000000/RES_hhdet_in_new!G145)</f>
        <v>5513.7436226114896</v>
      </c>
      <c r="H145" s="156">
        <f>IF(RES_hhdet_in_fec!H145=0,0,RES_hhdet_in_fec!H145/0.086*1000000/RES_hhdet_in_new!H145)</f>
        <v>4929.7448605040618</v>
      </c>
      <c r="I145" s="156">
        <f>IF(RES_hhdet_in_fec!I145=0,0,RES_hhdet_in_fec!I145/0.086*1000000/RES_hhdet_in_new!I145)</f>
        <v>4237.191761562437</v>
      </c>
      <c r="J145" s="156">
        <f>IF(RES_hhdet_in_fec!J145=0,0,RES_hhdet_in_fec!J145/0.086*1000000/RES_hhdet_in_new!J145)</f>
        <v>4162.2898917199473</v>
      </c>
      <c r="K145" s="156">
        <f>IF(RES_hhdet_in_fec!K145=0,0,RES_hhdet_in_fec!K145/0.086*1000000/RES_hhdet_in_new!K145)</f>
        <v>4256.5691175236634</v>
      </c>
      <c r="L145" s="156">
        <f>IF(RES_hhdet_in_fec!L145=0,0,RES_hhdet_in_fec!L145/0.086*1000000/RES_hhdet_in_new!L145)</f>
        <v>3631.5620780948589</v>
      </c>
      <c r="M145" s="156">
        <f>IF(RES_hhdet_in_fec!M145=0,0,RES_hhdet_in_fec!M145/0.086*1000000/RES_hhdet_in_new!M145)</f>
        <v>2994.9342053659061</v>
      </c>
      <c r="N145" s="156">
        <f>IF(RES_hhdet_in_fec!N145=0,0,RES_hhdet_in_fec!N145/0.086*1000000/RES_hhdet_in_new!N145)</f>
        <v>3407.3827314293585</v>
      </c>
      <c r="O145" s="156">
        <f>IF(RES_hhdet_in_fec!O145=0,0,RES_hhdet_in_fec!O145/0.086*1000000/RES_hhdet_in_new!O145)</f>
        <v>3238.6533868451861</v>
      </c>
      <c r="P145" s="156">
        <f>IF(RES_hhdet_in_fec!P145=0,0,RES_hhdet_in_fec!P145/0.086*1000000/RES_hhdet_in_new!P145)</f>
        <v>2572.0986835922577</v>
      </c>
      <c r="Q145" s="156">
        <f>IF(RES_hhdet_in_fec!Q145=0,0,RES_hhdet_in_fec!Q145/0.086*1000000/RES_hhdet_in_new!Q145)</f>
        <v>2682.3458947018021</v>
      </c>
    </row>
    <row r="146" spans="1:17" ht="12.9" customHeight="1" x14ac:dyDescent="0.3">
      <c r="A146" s="158" t="s">
        <v>112</v>
      </c>
      <c r="B146" s="157"/>
      <c r="C146" s="157">
        <f t="shared" ref="C146:Q146" si="135">C147</f>
        <v>978.79252958734116</v>
      </c>
      <c r="D146" s="157">
        <f t="shared" si="135"/>
        <v>853.22762065694417</v>
      </c>
      <c r="E146" s="157">
        <f t="shared" si="135"/>
        <v>849.84820236505664</v>
      </c>
      <c r="F146" s="157">
        <f t="shared" si="135"/>
        <v>851.22833976738252</v>
      </c>
      <c r="G146" s="157">
        <f t="shared" si="135"/>
        <v>850.91054615960741</v>
      </c>
      <c r="H146" s="157">
        <f t="shared" si="135"/>
        <v>875.9552583546008</v>
      </c>
      <c r="I146" s="157">
        <f t="shared" si="135"/>
        <v>967.45408059684837</v>
      </c>
      <c r="J146" s="157">
        <f t="shared" si="135"/>
        <v>933.63839424456205</v>
      </c>
      <c r="K146" s="157">
        <f t="shared" si="135"/>
        <v>789.73831684121683</v>
      </c>
      <c r="L146" s="157">
        <f t="shared" si="135"/>
        <v>827.89498167129864</v>
      </c>
      <c r="M146" s="157">
        <f t="shared" si="135"/>
        <v>728.93900118638965</v>
      </c>
      <c r="N146" s="157">
        <f t="shared" si="135"/>
        <v>630.25998415574668</v>
      </c>
      <c r="O146" s="157">
        <f t="shared" si="135"/>
        <v>585.41838336053218</v>
      </c>
      <c r="P146" s="157">
        <f t="shared" si="135"/>
        <v>528.35230841181362</v>
      </c>
      <c r="Q146" s="157">
        <f t="shared" si="135"/>
        <v>527.59098474754148</v>
      </c>
    </row>
    <row r="147" spans="1:17" ht="12" customHeight="1" x14ac:dyDescent="0.3">
      <c r="A147" s="23" t="s">
        <v>60</v>
      </c>
      <c r="B147" s="156"/>
      <c r="C147" s="156">
        <f>IF(RES_hhdet_in_fec!C147=0,0,RES_hhdet_in_fec!C147/0.086*1000000/RES_hhdet_in_new!C147)</f>
        <v>978.79252958734116</v>
      </c>
      <c r="D147" s="156">
        <f>IF(RES_hhdet_in_fec!D147=0,0,RES_hhdet_in_fec!D147/0.086*1000000/RES_hhdet_in_new!D147)</f>
        <v>853.22762065694417</v>
      </c>
      <c r="E147" s="156">
        <f>IF(RES_hhdet_in_fec!E147=0,0,RES_hhdet_in_fec!E147/0.086*1000000/RES_hhdet_in_new!E147)</f>
        <v>849.84820236505664</v>
      </c>
      <c r="F147" s="156">
        <f>IF(RES_hhdet_in_fec!F147=0,0,RES_hhdet_in_fec!F147/0.086*1000000/RES_hhdet_in_new!F147)</f>
        <v>851.22833976738252</v>
      </c>
      <c r="G147" s="156">
        <f>IF(RES_hhdet_in_fec!G147=0,0,RES_hhdet_in_fec!G147/0.086*1000000/RES_hhdet_in_new!G147)</f>
        <v>850.91054615960741</v>
      </c>
      <c r="H147" s="156">
        <f>IF(RES_hhdet_in_fec!H147=0,0,RES_hhdet_in_fec!H147/0.086*1000000/RES_hhdet_in_new!H147)</f>
        <v>875.9552583546008</v>
      </c>
      <c r="I147" s="156">
        <f>IF(RES_hhdet_in_fec!I147=0,0,RES_hhdet_in_fec!I147/0.086*1000000/RES_hhdet_in_new!I147)</f>
        <v>967.45408059684837</v>
      </c>
      <c r="J147" s="156">
        <f>IF(RES_hhdet_in_fec!J147=0,0,RES_hhdet_in_fec!J147/0.086*1000000/RES_hhdet_in_new!J147)</f>
        <v>933.63839424456205</v>
      </c>
      <c r="K147" s="156">
        <f>IF(RES_hhdet_in_fec!K147=0,0,RES_hhdet_in_fec!K147/0.086*1000000/RES_hhdet_in_new!K147)</f>
        <v>789.73831684121683</v>
      </c>
      <c r="L147" s="156">
        <f>IF(RES_hhdet_in_fec!L147=0,0,RES_hhdet_in_fec!L147/0.086*1000000/RES_hhdet_in_new!L147)</f>
        <v>827.89498167129864</v>
      </c>
      <c r="M147" s="156">
        <f>IF(RES_hhdet_in_fec!M147=0,0,RES_hhdet_in_fec!M147/0.086*1000000/RES_hhdet_in_new!M147)</f>
        <v>728.93900118638965</v>
      </c>
      <c r="N147" s="156">
        <f>IF(RES_hhdet_in_fec!N147=0,0,RES_hhdet_in_fec!N147/0.086*1000000/RES_hhdet_in_new!N147)</f>
        <v>630.25998415574668</v>
      </c>
      <c r="O147" s="156">
        <f>IF(RES_hhdet_in_fec!O147=0,0,RES_hhdet_in_fec!O147/0.086*1000000/RES_hhdet_in_new!O147)</f>
        <v>585.41838336053218</v>
      </c>
      <c r="P147" s="156">
        <f>IF(RES_hhdet_in_fec!P147=0,0,RES_hhdet_in_fec!P147/0.086*1000000/RES_hhdet_in_new!P147)</f>
        <v>528.35230841181362</v>
      </c>
      <c r="Q147" s="156">
        <f>IF(RES_hhdet_in_fec!Q147=0,0,RES_hhdet_in_fec!Q147/0.086*1000000/RES_hhdet_in_new!Q147)</f>
        <v>527.59098474754148</v>
      </c>
    </row>
    <row r="148" spans="1:17" ht="12" customHeight="1" x14ac:dyDescent="0.3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2301.3964963482199</v>
      </c>
      <c r="D148" s="157">
        <f>IF(SUM(RES_hhdet_in_fec!D149:D150,RES_hhdet_in_fec!D153:D154)=0,0,SUM(RES_hhdet_in_fec!D149:D150,RES_hhdet_in_fec!D153:D154)/0.086*1000000/SUM(RES_hhdet_in_new!D149:D150,RES_hhdet_in_new!D153:D154))</f>
        <v>2411.8003445932318</v>
      </c>
      <c r="E148" s="157">
        <f>IF(SUM(RES_hhdet_in_fec!E149:E150,RES_hhdet_in_fec!E153:E154)=0,0,SUM(RES_hhdet_in_fec!E149:E150,RES_hhdet_in_fec!E153:E154)/0.086*1000000/SUM(RES_hhdet_in_new!E149:E150,RES_hhdet_in_new!E153:E154))</f>
        <v>2373.7728222108649</v>
      </c>
      <c r="F148" s="157">
        <f>IF(SUM(RES_hhdet_in_fec!F149:F150,RES_hhdet_in_fec!F153:F154)=0,0,SUM(RES_hhdet_in_fec!F149:F150,RES_hhdet_in_fec!F153:F154)/0.086*1000000/SUM(RES_hhdet_in_new!F149:F150,RES_hhdet_in_new!F153:F154))</f>
        <v>2389.9327675252312</v>
      </c>
      <c r="G148" s="157">
        <f>IF(SUM(RES_hhdet_in_fec!G149:G150,RES_hhdet_in_fec!G153:G154)=0,0,SUM(RES_hhdet_in_fec!G149:G150,RES_hhdet_in_fec!G153:G154)/0.086*1000000/SUM(RES_hhdet_in_new!G149:G150,RES_hhdet_in_new!G153:G154))</f>
        <v>2367.8660916586841</v>
      </c>
      <c r="H148" s="157">
        <f>IF(SUM(RES_hhdet_in_fec!H149:H150,RES_hhdet_in_fec!H153:H154)=0,0,SUM(RES_hhdet_in_fec!H149:H150,RES_hhdet_in_fec!H153:H154)/0.086*1000000/SUM(RES_hhdet_in_new!H149:H150,RES_hhdet_in_new!H153:H154))</f>
        <v>2273.5260882304797</v>
      </c>
      <c r="I148" s="157">
        <f>IF(SUM(RES_hhdet_in_fec!I149:I150,RES_hhdet_in_fec!I153:I154)=0,0,SUM(RES_hhdet_in_fec!I149:I150,RES_hhdet_in_fec!I153:I154)/0.086*1000000/SUM(RES_hhdet_in_new!I149:I150,RES_hhdet_in_new!I153:I154))</f>
        <v>2190.6161772855407</v>
      </c>
      <c r="J148" s="157">
        <f>IF(SUM(RES_hhdet_in_fec!J149:J150,RES_hhdet_in_fec!J153:J154)=0,0,SUM(RES_hhdet_in_fec!J149:J150,RES_hhdet_in_fec!J153:J154)/0.086*1000000/SUM(RES_hhdet_in_new!J149:J150,RES_hhdet_in_new!J153:J154))</f>
        <v>2214.6060726935998</v>
      </c>
      <c r="K148" s="157">
        <f>IF(SUM(RES_hhdet_in_fec!K149:K150,RES_hhdet_in_fec!K153:K154)=0,0,SUM(RES_hhdet_in_fec!K149:K150,RES_hhdet_in_fec!K153:K154)/0.086*1000000/SUM(RES_hhdet_in_new!K149:K150,RES_hhdet_in_new!K153:K154))</f>
        <v>2382.0388534083609</v>
      </c>
      <c r="L148" s="157">
        <f>IF(SUM(RES_hhdet_in_fec!L149:L150,RES_hhdet_in_fec!L153:L154)=0,0,SUM(RES_hhdet_in_fec!L149:L150,RES_hhdet_in_fec!L153:L154)/0.086*1000000/SUM(RES_hhdet_in_new!L149:L150,RES_hhdet_in_new!L153:L154))</f>
        <v>2296.463138034434</v>
      </c>
      <c r="M148" s="157">
        <f>IF(SUM(RES_hhdet_in_fec!M149:M150,RES_hhdet_in_fec!M153:M154)=0,0,SUM(RES_hhdet_in_fec!M149:M150,RES_hhdet_in_fec!M153:M154)/0.086*1000000/SUM(RES_hhdet_in_new!M149:M150,RES_hhdet_in_new!M153:M154))</f>
        <v>2275.3998320494529</v>
      </c>
      <c r="N148" s="157">
        <f>IF(SUM(RES_hhdet_in_fec!N149:N150,RES_hhdet_in_fec!N153:N154)=0,0,SUM(RES_hhdet_in_fec!N149:N150,RES_hhdet_in_fec!N153:N154)/0.086*1000000/SUM(RES_hhdet_in_new!N149:N150,RES_hhdet_in_new!N153:N154))</f>
        <v>2509.2900534901628</v>
      </c>
      <c r="O148" s="157">
        <f>IF(SUM(RES_hhdet_in_fec!O149:O150,RES_hhdet_in_fec!O153:O154)=0,0,SUM(RES_hhdet_in_fec!O149:O150,RES_hhdet_in_fec!O153:O154)/0.086*1000000/SUM(RES_hhdet_in_new!O149:O150,RES_hhdet_in_new!O153:O154))</f>
        <v>2761.0045804349152</v>
      </c>
      <c r="P148" s="157">
        <f>IF(SUM(RES_hhdet_in_fec!P149:P150,RES_hhdet_in_fec!P153:P154)=0,0,SUM(RES_hhdet_in_fec!P149:P150,RES_hhdet_in_fec!P153:P154)/0.086*1000000/SUM(RES_hhdet_in_new!P149:P150,RES_hhdet_in_new!P153:P154))</f>
        <v>2560.9607434821187</v>
      </c>
      <c r="Q148" s="157">
        <f>IF(SUM(RES_hhdet_in_fec!Q149:Q150,RES_hhdet_in_fec!Q153:Q154)=0,0,SUM(RES_hhdet_in_fec!Q149:Q150,RES_hhdet_in_fec!Q153:Q154)/0.086*1000000/SUM(RES_hhdet_in_new!Q149:Q150,RES_hhdet_in_new!Q153:Q154))</f>
        <v>2655.13443591851</v>
      </c>
    </row>
    <row r="149" spans="1:17" ht="12" customHeight="1" x14ac:dyDescent="0.3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3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3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3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3">
      <c r="A153" s="163" t="s">
        <v>142</v>
      </c>
      <c r="B153" s="162"/>
      <c r="C153" s="162">
        <f>IF(RES_hhdet_in_fec!C153=0,0,RES_hhdet_in_fec!C153/0.086*1000000/RES_hhdet_in_new!C153)</f>
        <v>2340.0119402312234</v>
      </c>
      <c r="D153" s="162">
        <f>IF(RES_hhdet_in_fec!D153=0,0,RES_hhdet_in_fec!D153/0.086*1000000/RES_hhdet_in_new!D153)</f>
        <v>2474.5266156649941</v>
      </c>
      <c r="E153" s="162">
        <f>IF(RES_hhdet_in_fec!E153=0,0,RES_hhdet_in_fec!E153/0.086*1000000/RES_hhdet_in_new!E153)</f>
        <v>2422.5656792560121</v>
      </c>
      <c r="F153" s="162">
        <f>IF(RES_hhdet_in_fec!F153=0,0,RES_hhdet_in_fec!F153/0.086*1000000/RES_hhdet_in_new!F153)</f>
        <v>2457.0271794182531</v>
      </c>
      <c r="G153" s="162">
        <f>IF(RES_hhdet_in_fec!G153=0,0,RES_hhdet_in_fec!G153/0.086*1000000/RES_hhdet_in_new!G153)</f>
        <v>2427.1262892636169</v>
      </c>
      <c r="H153" s="162">
        <f>IF(RES_hhdet_in_fec!H153=0,0,RES_hhdet_in_fec!H153/0.086*1000000/RES_hhdet_in_new!H153)</f>
        <v>2374.2096238427625</v>
      </c>
      <c r="I153" s="162">
        <f>IF(RES_hhdet_in_fec!I153=0,0,RES_hhdet_in_fec!I153/0.086*1000000/RES_hhdet_in_new!I153)</f>
        <v>2274.7060125904668</v>
      </c>
      <c r="J153" s="162">
        <f>IF(RES_hhdet_in_fec!J153=0,0,RES_hhdet_in_fec!J153/0.086*1000000/RES_hhdet_in_new!J153)</f>
        <v>2355.6566552542104</v>
      </c>
      <c r="K153" s="162">
        <f>IF(RES_hhdet_in_fec!K153=0,0,RES_hhdet_in_fec!K153/0.086*1000000/RES_hhdet_in_new!K153)</f>
        <v>2674.3849288563779</v>
      </c>
      <c r="L153" s="162">
        <f>IF(RES_hhdet_in_fec!L153=0,0,RES_hhdet_in_fec!L153/0.086*1000000/RES_hhdet_in_new!L153)</f>
        <v>2546.8898441914944</v>
      </c>
      <c r="M153" s="162">
        <f>IF(RES_hhdet_in_fec!M153=0,0,RES_hhdet_in_fec!M153/0.086*1000000/RES_hhdet_in_new!M153)</f>
        <v>2588.5845319549057</v>
      </c>
      <c r="N153" s="162">
        <f>IF(RES_hhdet_in_fec!N153=0,0,RES_hhdet_in_fec!N153/0.086*1000000/RES_hhdet_in_new!N153)</f>
        <v>2852.0350428753195</v>
      </c>
      <c r="O153" s="162">
        <f>IF(RES_hhdet_in_fec!O153=0,0,RES_hhdet_in_fec!O153/0.086*1000000/RES_hhdet_in_new!O153)</f>
        <v>3018.3158054652299</v>
      </c>
      <c r="P153" s="162">
        <f>IF(RES_hhdet_in_fec!P153=0,0,RES_hhdet_in_fec!P153/0.086*1000000/RES_hhdet_in_new!P153)</f>
        <v>2829.9726339068889</v>
      </c>
      <c r="Q153" s="162">
        <f>IF(RES_hhdet_in_fec!Q153=0,0,RES_hhdet_in_fec!Q153/0.086*1000000/RES_hhdet_in_new!Q153)</f>
        <v>2919.5108723933213</v>
      </c>
    </row>
    <row r="154" spans="1:17" ht="12" customHeight="1" x14ac:dyDescent="0.3">
      <c r="A154" s="161" t="s">
        <v>141</v>
      </c>
      <c r="B154" s="160"/>
      <c r="C154" s="160">
        <f>IF(RES_hhdet_in_fec!C154=0,0,RES_hhdet_in_fec!C154/0.086*1000000/RES_hhdet_in_new!C154)</f>
        <v>1887.7863244659268</v>
      </c>
      <c r="D154" s="160">
        <f>IF(RES_hhdet_in_fec!D154=0,0,RES_hhdet_in_fec!D154/0.086*1000000/RES_hhdet_in_new!D154)</f>
        <v>2025.6923170165353</v>
      </c>
      <c r="E154" s="160">
        <f>IF(RES_hhdet_in_fec!E154=0,0,RES_hhdet_in_fec!E154/0.086*1000000/RES_hhdet_in_new!E154)</f>
        <v>2085.3338917879046</v>
      </c>
      <c r="F154" s="160">
        <f>IF(RES_hhdet_in_fec!F154=0,0,RES_hhdet_in_fec!F154/0.086*1000000/RES_hhdet_in_new!F154)</f>
        <v>1990.1580338927008</v>
      </c>
      <c r="G154" s="160">
        <f>IF(RES_hhdet_in_fec!G154=0,0,RES_hhdet_in_fec!G154/0.086*1000000/RES_hhdet_in_new!G154)</f>
        <v>2142.7422808651754</v>
      </c>
      <c r="H154" s="160">
        <f>IF(RES_hhdet_in_fec!H154=0,0,RES_hhdet_in_fec!H154/0.086*1000000/RES_hhdet_in_new!H154)</f>
        <v>1929.5017537305193</v>
      </c>
      <c r="I154" s="160">
        <f>IF(RES_hhdet_in_fec!I154=0,0,RES_hhdet_in_fec!I154/0.086*1000000/RES_hhdet_in_new!I154)</f>
        <v>2075.3730693483235</v>
      </c>
      <c r="J154" s="160">
        <f>IF(RES_hhdet_in_fec!J154=0,0,RES_hhdet_in_fec!J154/0.086*1000000/RES_hhdet_in_new!J154)</f>
        <v>2001.0643777313514</v>
      </c>
      <c r="K154" s="160">
        <f>IF(RES_hhdet_in_fec!K154=0,0,RES_hhdet_in_fec!K154/0.086*1000000/RES_hhdet_in_new!K154)</f>
        <v>1914.5588247282847</v>
      </c>
      <c r="L154" s="160">
        <f>IF(RES_hhdet_in_fec!L154=0,0,RES_hhdet_in_fec!L154/0.086*1000000/RES_hhdet_in_new!L154)</f>
        <v>1913.5375115695513</v>
      </c>
      <c r="M154" s="160">
        <f>IF(RES_hhdet_in_fec!M154=0,0,RES_hhdet_in_fec!M154/0.086*1000000/RES_hhdet_in_new!M154)</f>
        <v>1974.9154953940581</v>
      </c>
      <c r="N154" s="160">
        <f>IF(RES_hhdet_in_fec!N154=0,0,RES_hhdet_in_fec!N154/0.086*1000000/RES_hhdet_in_new!N154)</f>
        <v>2056.8999583154227</v>
      </c>
      <c r="O154" s="160">
        <f>IF(RES_hhdet_in_fec!O154=0,0,RES_hhdet_in_fec!O154/0.086*1000000/RES_hhdet_in_new!O154)</f>
        <v>2197.373648728093</v>
      </c>
      <c r="P154" s="160">
        <f>IF(RES_hhdet_in_fec!P154=0,0,RES_hhdet_in_fec!P154/0.086*1000000/RES_hhdet_in_new!P154)</f>
        <v>2096.2842191947334</v>
      </c>
      <c r="Q154" s="160">
        <f>IF(RES_hhdet_in_fec!Q154=0,0,RES_hhdet_in_fec!Q154/0.086*1000000/RES_hhdet_in_new!Q154)</f>
        <v>2154.9461076655657</v>
      </c>
    </row>
    <row r="155" spans="1:17" ht="12" customHeight="1" x14ac:dyDescent="0.3">
      <c r="A155" s="148" t="s">
        <v>60</v>
      </c>
      <c r="B155" s="156"/>
      <c r="C155" s="156">
        <f>IF(RES_hhdet_in_fec!C155=0,0,RES_hhdet_in_fec!C155/0.086*1000000/RES_hhdet_in_new!C154)</f>
        <v>1242.9274495923928</v>
      </c>
      <c r="D155" s="156">
        <f>IF(RES_hhdet_in_fec!D155=0,0,RES_hhdet_in_fec!D155/0.086*1000000/RES_hhdet_in_new!D154)</f>
        <v>1414.2458029937261</v>
      </c>
      <c r="E155" s="156">
        <f>IF(RES_hhdet_in_fec!E155=0,0,RES_hhdet_in_fec!E155/0.086*1000000/RES_hhdet_in_new!E154)</f>
        <v>1459.6276268799422</v>
      </c>
      <c r="F155" s="156">
        <f>IF(RES_hhdet_in_fec!F155=0,0,RES_hhdet_in_fec!F155/0.086*1000000/RES_hhdet_in_new!F154)</f>
        <v>1366.1418586078037</v>
      </c>
      <c r="G155" s="156">
        <f>IF(RES_hhdet_in_fec!G155=0,0,RES_hhdet_in_fec!G155/0.086*1000000/RES_hhdet_in_new!G154)</f>
        <v>1567.3402844933501</v>
      </c>
      <c r="H155" s="156">
        <f>IF(RES_hhdet_in_fec!H155=0,0,RES_hhdet_in_fec!H155/0.086*1000000/RES_hhdet_in_new!H154)</f>
        <v>1251.602861188594</v>
      </c>
      <c r="I155" s="156">
        <f>IF(RES_hhdet_in_fec!I155=0,0,RES_hhdet_in_fec!I155/0.086*1000000/RES_hhdet_in_new!I154)</f>
        <v>1346.0188675098839</v>
      </c>
      <c r="J155" s="156">
        <f>IF(RES_hhdet_in_fec!J155=0,0,RES_hhdet_in_fec!J155/0.086*1000000/RES_hhdet_in_new!J154)</f>
        <v>1159.702289826193</v>
      </c>
      <c r="K155" s="156">
        <f>IF(RES_hhdet_in_fec!K155=0,0,RES_hhdet_in_fec!K155/0.086*1000000/RES_hhdet_in_new!K154)</f>
        <v>1244.0422839564174</v>
      </c>
      <c r="L155" s="156">
        <f>IF(RES_hhdet_in_fec!L155=0,0,RES_hhdet_in_fec!L155/0.086*1000000/RES_hhdet_in_new!L154)</f>
        <v>1201.593716987757</v>
      </c>
      <c r="M155" s="156">
        <f>IF(RES_hhdet_in_fec!M155=0,0,RES_hhdet_in_fec!M155/0.086*1000000/RES_hhdet_in_new!M154)</f>
        <v>1381.3458183671244</v>
      </c>
      <c r="N155" s="156">
        <f>IF(RES_hhdet_in_fec!N155=0,0,RES_hhdet_in_fec!N155/0.086*1000000/RES_hhdet_in_new!N154)</f>
        <v>1472.2062225113086</v>
      </c>
      <c r="O155" s="156">
        <f>IF(RES_hhdet_in_fec!O155=0,0,RES_hhdet_in_fec!O155/0.086*1000000/RES_hhdet_in_new!O154)</f>
        <v>1631.5770322985063</v>
      </c>
      <c r="P155" s="156">
        <f>IF(RES_hhdet_in_fec!P155=0,0,RES_hhdet_in_fec!P155/0.086*1000000/RES_hhdet_in_new!P154)</f>
        <v>1501.5433206027421</v>
      </c>
      <c r="Q155" s="156">
        <f>IF(RES_hhdet_in_fec!Q155=0,0,RES_hhdet_in_fec!Q155/0.086*1000000/RES_hhdet_in_new!Q154)</f>
        <v>1553.4663122602583</v>
      </c>
    </row>
    <row r="156" spans="1:17" ht="12" customHeight="1" x14ac:dyDescent="0.3">
      <c r="A156" s="148" t="s">
        <v>59</v>
      </c>
      <c r="B156" s="156"/>
      <c r="C156" s="156">
        <f>IF(RES_hhdet_in_fec!C156=0,0,RES_hhdet_in_fec!C156/0.086*1000000/RES_hhdet_in_new!C154)</f>
        <v>644.85887487353352</v>
      </c>
      <c r="D156" s="156">
        <f>IF(RES_hhdet_in_fec!D156=0,0,RES_hhdet_in_fec!D156/0.086*1000000/RES_hhdet_in_new!D154)</f>
        <v>611.44651402280942</v>
      </c>
      <c r="E156" s="156">
        <f>IF(RES_hhdet_in_fec!E156=0,0,RES_hhdet_in_fec!E156/0.086*1000000/RES_hhdet_in_new!E154)</f>
        <v>625.70626490796258</v>
      </c>
      <c r="F156" s="156">
        <f>IF(RES_hhdet_in_fec!F156=0,0,RES_hhdet_in_fec!F156/0.086*1000000/RES_hhdet_in_new!F154)</f>
        <v>624.01617528489726</v>
      </c>
      <c r="G156" s="156">
        <f>IF(RES_hhdet_in_fec!G156=0,0,RES_hhdet_in_fec!G156/0.086*1000000/RES_hhdet_in_new!G154)</f>
        <v>575.40199637182536</v>
      </c>
      <c r="H156" s="156">
        <f>IF(RES_hhdet_in_fec!H156=0,0,RES_hhdet_in_fec!H156/0.086*1000000/RES_hhdet_in_new!H154)</f>
        <v>677.89889254192542</v>
      </c>
      <c r="I156" s="156">
        <f>IF(RES_hhdet_in_fec!I156=0,0,RES_hhdet_in_fec!I156/0.086*1000000/RES_hhdet_in_new!I154)</f>
        <v>729.35420183843939</v>
      </c>
      <c r="J156" s="156">
        <f>IF(RES_hhdet_in_fec!J156=0,0,RES_hhdet_in_fec!J156/0.086*1000000/RES_hhdet_in_new!J154)</f>
        <v>841.36208790515866</v>
      </c>
      <c r="K156" s="156">
        <f>IF(RES_hhdet_in_fec!K156=0,0,RES_hhdet_in_fec!K156/0.086*1000000/RES_hhdet_in_new!K154)</f>
        <v>670.51654077186754</v>
      </c>
      <c r="L156" s="156">
        <f>IF(RES_hhdet_in_fec!L156=0,0,RES_hhdet_in_fec!L156/0.086*1000000/RES_hhdet_in_new!L154)</f>
        <v>711.94379458179412</v>
      </c>
      <c r="M156" s="156">
        <f>IF(RES_hhdet_in_fec!M156=0,0,RES_hhdet_in_fec!M156/0.086*1000000/RES_hhdet_in_new!M154)</f>
        <v>593.5696770269335</v>
      </c>
      <c r="N156" s="156">
        <f>IF(RES_hhdet_in_fec!N156=0,0,RES_hhdet_in_fec!N156/0.086*1000000/RES_hhdet_in_new!N154)</f>
        <v>584.69373580411366</v>
      </c>
      <c r="O156" s="156">
        <f>IF(RES_hhdet_in_fec!O156=0,0,RES_hhdet_in_fec!O156/0.086*1000000/RES_hhdet_in_new!O154)</f>
        <v>565.79661642958695</v>
      </c>
      <c r="P156" s="156">
        <f>IF(RES_hhdet_in_fec!P156=0,0,RES_hhdet_in_fec!P156/0.086*1000000/RES_hhdet_in_new!P154)</f>
        <v>594.74089859199103</v>
      </c>
      <c r="Q156" s="156">
        <f>IF(RES_hhdet_in_fec!Q156=0,0,RES_hhdet_in_fec!Q156/0.086*1000000/RES_hhdet_in_new!Q154)</f>
        <v>601.47979540530775</v>
      </c>
    </row>
    <row r="157" spans="1:17" ht="12" customHeight="1" x14ac:dyDescent="0.3">
      <c r="A157" s="158" t="s">
        <v>62</v>
      </c>
      <c r="B157" s="157"/>
      <c r="C157" s="157">
        <f>IF(SUM(RES_hhdet_in_fec!C158:C159)=0,0,SUM(RES_hhdet_in_fec!C158:C159)/0.086*1000000/SUM(RES_hhdet_in_new!C158:C159))</f>
        <v>836.467202225459</v>
      </c>
      <c r="D157" s="157">
        <f>IF(SUM(RES_hhdet_in_fec!D158:D159)=0,0,SUM(RES_hhdet_in_fec!D158:D159)/0.086*1000000/SUM(RES_hhdet_in_new!D158:D159))</f>
        <v>854.69552692350396</v>
      </c>
      <c r="E157" s="157">
        <f>IF(SUM(RES_hhdet_in_fec!E158:E159)=0,0,SUM(RES_hhdet_in_fec!E158:E159)/0.086*1000000/SUM(RES_hhdet_in_new!E158:E159))</f>
        <v>874.41549067456845</v>
      </c>
      <c r="F157" s="157">
        <f>IF(SUM(RES_hhdet_in_fec!F158:F159)=0,0,SUM(RES_hhdet_in_fec!F158:F159)/0.086*1000000/SUM(RES_hhdet_in_new!F158:F159))</f>
        <v>866.45456316248999</v>
      </c>
      <c r="G157" s="157">
        <f>IF(SUM(RES_hhdet_in_fec!G158:G159)=0,0,SUM(RES_hhdet_in_fec!G158:G159)/0.086*1000000/SUM(RES_hhdet_in_new!G158:G159))</f>
        <v>856.22342681603834</v>
      </c>
      <c r="H157" s="157">
        <f>IF(SUM(RES_hhdet_in_fec!H158:H159)=0,0,SUM(RES_hhdet_in_fec!H158:H159)/0.086*1000000/SUM(RES_hhdet_in_new!H158:H159))</f>
        <v>907.53257370745462</v>
      </c>
      <c r="I157" s="157">
        <f>IF(SUM(RES_hhdet_in_fec!I158:I159)=0,0,SUM(RES_hhdet_in_fec!I158:I159)/0.086*1000000/SUM(RES_hhdet_in_new!I158:I159))</f>
        <v>909.90586378540468</v>
      </c>
      <c r="J157" s="157">
        <f>IF(SUM(RES_hhdet_in_fec!J158:J159)=0,0,SUM(RES_hhdet_in_fec!J158:J159)/0.086*1000000/SUM(RES_hhdet_in_new!J158:J159))</f>
        <v>953.01549614374039</v>
      </c>
      <c r="K157" s="157">
        <f>IF(SUM(RES_hhdet_in_fec!K158:K159)=0,0,SUM(RES_hhdet_in_fec!K158:K159)/0.086*1000000/SUM(RES_hhdet_in_new!K158:K159))</f>
        <v>960.53930666092845</v>
      </c>
      <c r="L157" s="157">
        <f>IF(SUM(RES_hhdet_in_fec!L158:L159)=0,0,SUM(RES_hhdet_in_fec!L158:L159)/0.086*1000000/SUM(RES_hhdet_in_new!L158:L159))</f>
        <v>977.64817141022115</v>
      </c>
      <c r="M157" s="157">
        <f>IF(SUM(RES_hhdet_in_fec!M158:M159)=0,0,SUM(RES_hhdet_in_fec!M158:M159)/0.086*1000000/SUM(RES_hhdet_in_new!M158:M159))</f>
        <v>916.92641014374749</v>
      </c>
      <c r="N157" s="157">
        <f>IF(SUM(RES_hhdet_in_fec!N158:N159)=0,0,SUM(RES_hhdet_in_fec!N158:N159)/0.086*1000000/SUM(RES_hhdet_in_new!N158:N159))</f>
        <v>1007.476965803097</v>
      </c>
      <c r="O157" s="157">
        <f>IF(SUM(RES_hhdet_in_fec!O158:O159)=0,0,SUM(RES_hhdet_in_fec!O158:O159)/0.086*1000000/SUM(RES_hhdet_in_new!O158:O159))</f>
        <v>1083.9449269264464</v>
      </c>
      <c r="P157" s="157">
        <f>IF(SUM(RES_hhdet_in_fec!P158:P159)=0,0,SUM(RES_hhdet_in_fec!P158:P159)/0.086*1000000/SUM(RES_hhdet_in_new!P158:P159))</f>
        <v>959.32107577673753</v>
      </c>
      <c r="Q157" s="157">
        <f>IF(SUM(RES_hhdet_in_fec!Q158:Q159)=0,0,SUM(RES_hhdet_in_fec!Q158:Q159)/0.086*1000000/SUM(RES_hhdet_in_new!Q158:Q159))</f>
        <v>1051.3897991625342</v>
      </c>
    </row>
    <row r="158" spans="1:17" ht="12" customHeight="1" x14ac:dyDescent="0.3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3">
      <c r="A159" s="29" t="s">
        <v>140</v>
      </c>
      <c r="B159" s="57"/>
      <c r="C159" s="57">
        <f>IF(RES_hhdet_in_fec!C159=0,0,RES_hhdet_in_fec!C159/0.086*1000000/RES_hhdet_in_new!C159)</f>
        <v>836.467202225459</v>
      </c>
      <c r="D159" s="57">
        <f>IF(RES_hhdet_in_fec!D159=0,0,RES_hhdet_in_fec!D159/0.086*1000000/RES_hhdet_in_new!D159)</f>
        <v>854.69552692350396</v>
      </c>
      <c r="E159" s="57">
        <f>IF(RES_hhdet_in_fec!E159=0,0,RES_hhdet_in_fec!E159/0.086*1000000/RES_hhdet_in_new!E159)</f>
        <v>874.41549067456845</v>
      </c>
      <c r="F159" s="57">
        <f>IF(RES_hhdet_in_fec!F159=0,0,RES_hhdet_in_fec!F159/0.086*1000000/RES_hhdet_in_new!F159)</f>
        <v>866.45456316248999</v>
      </c>
      <c r="G159" s="57">
        <f>IF(RES_hhdet_in_fec!G159=0,0,RES_hhdet_in_fec!G159/0.086*1000000/RES_hhdet_in_new!G159)</f>
        <v>856.22342681603834</v>
      </c>
      <c r="H159" s="57">
        <f>IF(RES_hhdet_in_fec!H159=0,0,RES_hhdet_in_fec!H159/0.086*1000000/RES_hhdet_in_new!H159)</f>
        <v>907.53257370745462</v>
      </c>
      <c r="I159" s="57">
        <f>IF(RES_hhdet_in_fec!I159=0,0,RES_hhdet_in_fec!I159/0.086*1000000/RES_hhdet_in_new!I159)</f>
        <v>909.90586378540468</v>
      </c>
      <c r="J159" s="57">
        <f>IF(RES_hhdet_in_fec!J159=0,0,RES_hhdet_in_fec!J159/0.086*1000000/RES_hhdet_in_new!J159)</f>
        <v>953.01549614374039</v>
      </c>
      <c r="K159" s="57">
        <f>IF(RES_hhdet_in_fec!K159=0,0,RES_hhdet_in_fec!K159/0.086*1000000/RES_hhdet_in_new!K159)</f>
        <v>960.53930666092845</v>
      </c>
      <c r="L159" s="57">
        <f>IF(RES_hhdet_in_fec!L159=0,0,RES_hhdet_in_fec!L159/0.086*1000000/RES_hhdet_in_new!L159)</f>
        <v>977.64817141022115</v>
      </c>
      <c r="M159" s="57">
        <f>IF(RES_hhdet_in_fec!M159=0,0,RES_hhdet_in_fec!M159/0.086*1000000/RES_hhdet_in_new!M159)</f>
        <v>916.92641014374749</v>
      </c>
      <c r="N159" s="57">
        <f>IF(RES_hhdet_in_fec!N159=0,0,RES_hhdet_in_fec!N159/0.086*1000000/RES_hhdet_in_new!N159)</f>
        <v>1007.476965803097</v>
      </c>
      <c r="O159" s="57">
        <f>IF(RES_hhdet_in_fec!O159=0,0,RES_hhdet_in_fec!O159/0.086*1000000/RES_hhdet_in_new!O159)</f>
        <v>1083.9449269264464</v>
      </c>
      <c r="P159" s="57">
        <f>IF(RES_hhdet_in_fec!P159=0,0,RES_hhdet_in_fec!P159/0.086*1000000/RES_hhdet_in_new!P159)</f>
        <v>959.32107577673753</v>
      </c>
      <c r="Q159" s="57">
        <f>IF(RES_hhdet_in_fec!Q159=0,0,RES_hhdet_in_fec!Q159/0.086*1000000/RES_hhdet_in_new!Q159)</f>
        <v>1051.3897991625342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68">
        <f t="shared" ref="C161" si="136">SUM(C162,C164,C166,C175)</f>
        <v>15172.026981673625</v>
      </c>
      <c r="D161" s="168">
        <f t="shared" ref="D161" si="137">SUM(D162,D164,D166,D175)</f>
        <v>14779.701716868196</v>
      </c>
      <c r="E161" s="168">
        <f t="shared" ref="E161" si="138">SUM(E162,E164,E166,E175)</f>
        <v>14960.660660876994</v>
      </c>
      <c r="F161" s="168">
        <f t="shared" ref="F161" si="139">SUM(F162,F164,F166,F175)</f>
        <v>15174.42410088876</v>
      </c>
      <c r="G161" s="168">
        <f t="shared" ref="G161" si="140">SUM(G162,G164,G166,G175)</f>
        <v>14147.111232014622</v>
      </c>
      <c r="H161" s="168">
        <f t="shared" ref="H161" si="141">SUM(H162,H164,H166,H175)</f>
        <v>14017.718971007886</v>
      </c>
      <c r="I161" s="168">
        <f t="shared" ref="I161" si="142">SUM(I162,I164,I166,I175)</f>
        <v>13282.317706630931</v>
      </c>
      <c r="J161" s="168">
        <f t="shared" ref="J161" si="143">SUM(J162,J164,J166,J175)</f>
        <v>13800.338575082869</v>
      </c>
      <c r="K161" s="168">
        <f t="shared" ref="K161" si="144">SUM(K162,K164,K166,K175)</f>
        <v>13058.275491011003</v>
      </c>
      <c r="L161" s="168">
        <f t="shared" ref="L161" si="145">SUM(L162,L164,L166,L175)</f>
        <v>15833.727877255598</v>
      </c>
      <c r="M161" s="168">
        <f t="shared" ref="M161" si="146">SUM(M162,M164,M166,M175)</f>
        <v>12747.048962651632</v>
      </c>
      <c r="N161" s="168">
        <f t="shared" ref="N161" si="147">SUM(N162,N164,N166,N175)</f>
        <v>15229.915315323729</v>
      </c>
      <c r="O161" s="168">
        <f t="shared" ref="O161" si="148">SUM(O162,O164,O166,O175)</f>
        <v>15357.295203060776</v>
      </c>
      <c r="P161" s="168">
        <f t="shared" ref="P161" si="149">SUM(P162,P164,P166,P175)</f>
        <v>13603.497187831232</v>
      </c>
      <c r="Q161" s="168">
        <f t="shared" ref="Q161" si="150">SUM(Q162,Q164,Q166,Q175)</f>
        <v>13737.935616551946</v>
      </c>
    </row>
    <row r="162" spans="1:17" ht="12.9" customHeight="1" x14ac:dyDescent="0.3">
      <c r="A162" s="158" t="s">
        <v>65</v>
      </c>
      <c r="B162" s="157"/>
      <c r="C162" s="157">
        <f t="shared" ref="C162:Q162" si="151">C163</f>
        <v>11058.196271196148</v>
      </c>
      <c r="D162" s="157">
        <f t="shared" si="151"/>
        <v>10788.15541238307</v>
      </c>
      <c r="E162" s="157">
        <f t="shared" si="151"/>
        <v>10980.372747962103</v>
      </c>
      <c r="F162" s="157">
        <f t="shared" si="151"/>
        <v>11199.267718733856</v>
      </c>
      <c r="G162" s="157">
        <f t="shared" si="151"/>
        <v>10338.603322957324</v>
      </c>
      <c r="H162" s="157">
        <f t="shared" si="151"/>
        <v>10129.010463854363</v>
      </c>
      <c r="I162" s="157">
        <f t="shared" si="151"/>
        <v>9499.7497219557008</v>
      </c>
      <c r="J162" s="157">
        <f t="shared" si="151"/>
        <v>9908.8202533118802</v>
      </c>
      <c r="K162" s="157">
        <f t="shared" si="151"/>
        <v>9246.6331284691769</v>
      </c>
      <c r="L162" s="157">
        <f t="shared" si="151"/>
        <v>11933.822494798807</v>
      </c>
      <c r="M162" s="157">
        <f t="shared" si="151"/>
        <v>9110.6400745067058</v>
      </c>
      <c r="N162" s="157">
        <f t="shared" si="151"/>
        <v>11282.983547946922</v>
      </c>
      <c r="O162" s="157">
        <f t="shared" si="151"/>
        <v>11476.79139740354</v>
      </c>
      <c r="P162" s="157">
        <f t="shared" si="151"/>
        <v>9684.6334889761474</v>
      </c>
      <c r="Q162" s="157">
        <f t="shared" si="151"/>
        <v>10014.502872175242</v>
      </c>
    </row>
    <row r="163" spans="1:17" ht="12" customHeight="1" x14ac:dyDescent="0.3">
      <c r="A163" s="23" t="s">
        <v>60</v>
      </c>
      <c r="B163" s="57"/>
      <c r="C163" s="57">
        <f>IF(RES_hhdet_in_fec!C163=0,0,RES_hhdet_in_fec!C163/0.086*1000000/RES_hhdet_in_new!C163)</f>
        <v>11058.196271196148</v>
      </c>
      <c r="D163" s="57">
        <f>IF(RES_hhdet_in_fec!D163=0,0,RES_hhdet_in_fec!D163/0.086*1000000/RES_hhdet_in_new!D163)</f>
        <v>10788.15541238307</v>
      </c>
      <c r="E163" s="57">
        <f>IF(RES_hhdet_in_fec!E163=0,0,RES_hhdet_in_fec!E163/0.086*1000000/RES_hhdet_in_new!E163)</f>
        <v>10980.372747962103</v>
      </c>
      <c r="F163" s="57">
        <f>IF(RES_hhdet_in_fec!F163=0,0,RES_hhdet_in_fec!F163/0.086*1000000/RES_hhdet_in_new!F163)</f>
        <v>11199.267718733856</v>
      </c>
      <c r="G163" s="57">
        <f>IF(RES_hhdet_in_fec!G163=0,0,RES_hhdet_in_fec!G163/0.086*1000000/RES_hhdet_in_new!G163)</f>
        <v>10338.603322957324</v>
      </c>
      <c r="H163" s="57">
        <f>IF(RES_hhdet_in_fec!H163=0,0,RES_hhdet_in_fec!H163/0.086*1000000/RES_hhdet_in_new!H163)</f>
        <v>10129.010463854363</v>
      </c>
      <c r="I163" s="57">
        <f>IF(RES_hhdet_in_fec!I163=0,0,RES_hhdet_in_fec!I163/0.086*1000000/RES_hhdet_in_new!I163)</f>
        <v>9499.7497219557008</v>
      </c>
      <c r="J163" s="57">
        <f>IF(RES_hhdet_in_fec!J163=0,0,RES_hhdet_in_fec!J163/0.086*1000000/RES_hhdet_in_new!J163)</f>
        <v>9908.8202533118802</v>
      </c>
      <c r="K163" s="57">
        <f>IF(RES_hhdet_in_fec!K163=0,0,RES_hhdet_in_fec!K163/0.086*1000000/RES_hhdet_in_new!K163)</f>
        <v>9246.6331284691769</v>
      </c>
      <c r="L163" s="57">
        <f>IF(RES_hhdet_in_fec!L163=0,0,RES_hhdet_in_fec!L163/0.086*1000000/RES_hhdet_in_new!L163)</f>
        <v>11933.822494798807</v>
      </c>
      <c r="M163" s="57">
        <f>IF(RES_hhdet_in_fec!M163=0,0,RES_hhdet_in_fec!M163/0.086*1000000/RES_hhdet_in_new!M163)</f>
        <v>9110.6400745067058</v>
      </c>
      <c r="N163" s="57">
        <f>IF(RES_hhdet_in_fec!N163=0,0,RES_hhdet_in_fec!N163/0.086*1000000/RES_hhdet_in_new!N163)</f>
        <v>11282.983547946922</v>
      </c>
      <c r="O163" s="57">
        <f>IF(RES_hhdet_in_fec!O163=0,0,RES_hhdet_in_fec!O163/0.086*1000000/RES_hhdet_in_new!O163)</f>
        <v>11476.79139740354</v>
      </c>
      <c r="P163" s="57">
        <f>IF(RES_hhdet_in_fec!P163=0,0,RES_hhdet_in_fec!P163/0.086*1000000/RES_hhdet_in_new!P163)</f>
        <v>9684.6334889761474</v>
      </c>
      <c r="Q163" s="57">
        <f>IF(RES_hhdet_in_fec!Q163=0,0,RES_hhdet_in_fec!Q163/0.086*1000000/RES_hhdet_in_new!Q163)</f>
        <v>10014.502872175242</v>
      </c>
    </row>
    <row r="164" spans="1:17" ht="12.9" customHeight="1" x14ac:dyDescent="0.3">
      <c r="A164" s="158" t="s">
        <v>112</v>
      </c>
      <c r="B164" s="157"/>
      <c r="C164" s="157">
        <f t="shared" ref="C164:Q164" si="152">C165</f>
        <v>1071.4584812141404</v>
      </c>
      <c r="D164" s="157">
        <f t="shared" si="152"/>
        <v>1012.0104931268257</v>
      </c>
      <c r="E164" s="157">
        <f t="shared" si="152"/>
        <v>985.42379880178896</v>
      </c>
      <c r="F164" s="157">
        <f t="shared" si="152"/>
        <v>956.43767862289246</v>
      </c>
      <c r="G164" s="157">
        <f t="shared" si="152"/>
        <v>887.15594461131536</v>
      </c>
      <c r="H164" s="157">
        <f t="shared" si="152"/>
        <v>866.11626156699685</v>
      </c>
      <c r="I164" s="157">
        <f t="shared" si="152"/>
        <v>814.19935873627935</v>
      </c>
      <c r="J164" s="157">
        <f t="shared" si="152"/>
        <v>868.27726149757348</v>
      </c>
      <c r="K164" s="157">
        <f t="shared" si="152"/>
        <v>866.07023250994644</v>
      </c>
      <c r="L164" s="157">
        <f t="shared" si="152"/>
        <v>736.32641595129417</v>
      </c>
      <c r="M164" s="157">
        <f t="shared" si="152"/>
        <v>623.35030171726942</v>
      </c>
      <c r="N164" s="157">
        <f t="shared" si="152"/>
        <v>646.28198759713325</v>
      </c>
      <c r="O164" s="157">
        <f t="shared" si="152"/>
        <v>579.96425638181847</v>
      </c>
      <c r="P164" s="157">
        <f t="shared" si="152"/>
        <v>553.85109238848929</v>
      </c>
      <c r="Q164" s="157">
        <f t="shared" si="152"/>
        <v>494.66352441746545</v>
      </c>
    </row>
    <row r="165" spans="1:17" ht="12" customHeight="1" x14ac:dyDescent="0.3">
      <c r="A165" s="23" t="s">
        <v>60</v>
      </c>
      <c r="B165" s="156"/>
      <c r="C165" s="156">
        <f>IF(RES_hhdet_in_fec!C165=0,0,RES_hhdet_in_fec!C165/0.086*1000000/RES_hhdet_in_new!C165)</f>
        <v>1071.4584812141404</v>
      </c>
      <c r="D165" s="156">
        <f>IF(RES_hhdet_in_fec!D165=0,0,RES_hhdet_in_fec!D165/0.086*1000000/RES_hhdet_in_new!D165)</f>
        <v>1012.0104931268257</v>
      </c>
      <c r="E165" s="156">
        <f>IF(RES_hhdet_in_fec!E165=0,0,RES_hhdet_in_fec!E165/0.086*1000000/RES_hhdet_in_new!E165)</f>
        <v>985.42379880178896</v>
      </c>
      <c r="F165" s="156">
        <f>IF(RES_hhdet_in_fec!F165=0,0,RES_hhdet_in_fec!F165/0.086*1000000/RES_hhdet_in_new!F165)</f>
        <v>956.43767862289246</v>
      </c>
      <c r="G165" s="156">
        <f>IF(RES_hhdet_in_fec!G165=0,0,RES_hhdet_in_fec!G165/0.086*1000000/RES_hhdet_in_new!G165)</f>
        <v>887.15594461131536</v>
      </c>
      <c r="H165" s="156">
        <f>IF(RES_hhdet_in_fec!H165=0,0,RES_hhdet_in_fec!H165/0.086*1000000/RES_hhdet_in_new!H165)</f>
        <v>866.11626156699685</v>
      </c>
      <c r="I165" s="156">
        <f>IF(RES_hhdet_in_fec!I165=0,0,RES_hhdet_in_fec!I165/0.086*1000000/RES_hhdet_in_new!I165)</f>
        <v>814.19935873627935</v>
      </c>
      <c r="J165" s="156">
        <f>IF(RES_hhdet_in_fec!J165=0,0,RES_hhdet_in_fec!J165/0.086*1000000/RES_hhdet_in_new!J165)</f>
        <v>868.27726149757348</v>
      </c>
      <c r="K165" s="156">
        <f>IF(RES_hhdet_in_fec!K165=0,0,RES_hhdet_in_fec!K165/0.086*1000000/RES_hhdet_in_new!K165)</f>
        <v>866.07023250994644</v>
      </c>
      <c r="L165" s="156">
        <f>IF(RES_hhdet_in_fec!L165=0,0,RES_hhdet_in_fec!L165/0.086*1000000/RES_hhdet_in_new!L165)</f>
        <v>736.32641595129417</v>
      </c>
      <c r="M165" s="156">
        <f>IF(RES_hhdet_in_fec!M165=0,0,RES_hhdet_in_fec!M165/0.086*1000000/RES_hhdet_in_new!M165)</f>
        <v>623.35030171726942</v>
      </c>
      <c r="N165" s="156">
        <f>IF(RES_hhdet_in_fec!N165=0,0,RES_hhdet_in_fec!N165/0.086*1000000/RES_hhdet_in_new!N165)</f>
        <v>646.28198759713325</v>
      </c>
      <c r="O165" s="156">
        <f>IF(RES_hhdet_in_fec!O165=0,0,RES_hhdet_in_fec!O165/0.086*1000000/RES_hhdet_in_new!O165)</f>
        <v>579.96425638181847</v>
      </c>
      <c r="P165" s="156">
        <f>IF(RES_hhdet_in_fec!P165=0,0,RES_hhdet_in_fec!P165/0.086*1000000/RES_hhdet_in_new!P165)</f>
        <v>553.85109238848929</v>
      </c>
      <c r="Q165" s="156">
        <f>IF(RES_hhdet_in_fec!Q165=0,0,RES_hhdet_in_fec!Q165/0.086*1000000/RES_hhdet_in_new!Q165)</f>
        <v>494.66352441746545</v>
      </c>
    </row>
    <row r="166" spans="1:17" ht="12" customHeight="1" x14ac:dyDescent="0.3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2260.9404398209836</v>
      </c>
      <c r="D166" s="157">
        <f>IF(SUM(RES_hhdet_in_fec!D167:D168,RES_hhdet_in_fec!D171:D172)=0,0,SUM(RES_hhdet_in_fec!D167:D168,RES_hhdet_in_fec!D171:D172)/0.086*1000000/SUM(RES_hhdet_in_new!D167:D168,RES_hhdet_in_new!D171:D172))</f>
        <v>2200.3269351434046</v>
      </c>
      <c r="E166" s="157">
        <f>IF(SUM(RES_hhdet_in_fec!E167:E168,RES_hhdet_in_fec!E171:E172)=0,0,SUM(RES_hhdet_in_fec!E167:E168,RES_hhdet_in_fec!E171:E172)/0.086*1000000/SUM(RES_hhdet_in_new!E167:E168,RES_hhdet_in_new!E171:E172))</f>
        <v>2212.9435765360076</v>
      </c>
      <c r="F166" s="157">
        <f>IF(SUM(RES_hhdet_in_fec!F167:F168,RES_hhdet_in_fec!F171:F172)=0,0,SUM(RES_hhdet_in_fec!F167:F168,RES_hhdet_in_fec!F171:F172)/0.086*1000000/SUM(RES_hhdet_in_new!F167:F168,RES_hhdet_in_new!F171:F172))</f>
        <v>2246.1230457515931</v>
      </c>
      <c r="G166" s="157">
        <f>IF(SUM(RES_hhdet_in_fec!G167:G168,RES_hhdet_in_fec!G171:G172)=0,0,SUM(RES_hhdet_in_fec!G167:G168,RES_hhdet_in_fec!G171:G172)/0.086*1000000/SUM(RES_hhdet_in_new!G167:G168,RES_hhdet_in_new!G171:G172))</f>
        <v>2135.1012521189973</v>
      </c>
      <c r="H166" s="157">
        <f>IF(SUM(RES_hhdet_in_fec!H167:H168,RES_hhdet_in_fec!H171:H172)=0,0,SUM(RES_hhdet_in_fec!H167:H168,RES_hhdet_in_fec!H171:H172)/0.086*1000000/SUM(RES_hhdet_in_new!H167:H168,RES_hhdet_in_new!H171:H172))</f>
        <v>2169.3121319909833</v>
      </c>
      <c r="I166" s="157">
        <f>IF(SUM(RES_hhdet_in_fec!I167:I168,RES_hhdet_in_fec!I171:I172)=0,0,SUM(RES_hhdet_in_fec!I167:I168,RES_hhdet_in_fec!I171:I172)/0.086*1000000/SUM(RES_hhdet_in_new!I167:I168,RES_hhdet_in_new!I171:I172))</f>
        <v>2117.8934990984089</v>
      </c>
      <c r="J166" s="157">
        <f>IF(SUM(RES_hhdet_in_fec!J167:J168,RES_hhdet_in_fec!J171:J172)=0,0,SUM(RES_hhdet_in_fec!J167:J168,RES_hhdet_in_fec!J171:J172)/0.086*1000000/SUM(RES_hhdet_in_new!J167:J168,RES_hhdet_in_new!J171:J172))</f>
        <v>2157.8923295381633</v>
      </c>
      <c r="K166" s="157">
        <f>IF(SUM(RES_hhdet_in_fec!K167:K168,RES_hhdet_in_fec!K171:K172)=0,0,SUM(RES_hhdet_in_fec!K167:K168,RES_hhdet_in_fec!K171:K172)/0.086*1000000/SUM(RES_hhdet_in_new!K167:K168,RES_hhdet_in_new!K171:K172))</f>
        <v>2105.6610792424522</v>
      </c>
      <c r="L166" s="157">
        <f>IF(SUM(RES_hhdet_in_fec!L167:L168,RES_hhdet_in_fec!L171:L172)=0,0,SUM(RES_hhdet_in_fec!L167:L168,RES_hhdet_in_fec!L171:L172)/0.086*1000000/SUM(RES_hhdet_in_new!L167:L168,RES_hhdet_in_new!L171:L172))</f>
        <v>2297.3143603334897</v>
      </c>
      <c r="M166" s="157">
        <f>IF(SUM(RES_hhdet_in_fec!M167:M168,RES_hhdet_in_fec!M171:M172)=0,0,SUM(RES_hhdet_in_fec!M167:M168,RES_hhdet_in_fec!M171:M172)/0.086*1000000/SUM(RES_hhdet_in_new!M167:M168,RES_hhdet_in_new!M171:M172))</f>
        <v>2195.2196210587999</v>
      </c>
      <c r="N166" s="157">
        <f>IF(SUM(RES_hhdet_in_fec!N167:N168,RES_hhdet_in_fec!N171:N172)=0,0,SUM(RES_hhdet_in_fec!N167:N168,RES_hhdet_in_fec!N171:N172)/0.086*1000000/SUM(RES_hhdet_in_new!N167:N168,RES_hhdet_in_new!N171:N172))</f>
        <v>2417.1198731806203</v>
      </c>
      <c r="O166" s="157">
        <f>IF(SUM(RES_hhdet_in_fec!O167:O168,RES_hhdet_in_fec!O171:O172)=0,0,SUM(RES_hhdet_in_fec!O167:O168,RES_hhdet_in_fec!O171:O172)/0.086*1000000/SUM(RES_hhdet_in_new!O167:O168,RES_hhdet_in_new!O171:O172))</f>
        <v>2419.7212243752165</v>
      </c>
      <c r="P166" s="157">
        <f>IF(SUM(RES_hhdet_in_fec!P167:P168,RES_hhdet_in_fec!P171:P172)=0,0,SUM(RES_hhdet_in_fec!P167:P168,RES_hhdet_in_fec!P171:P172)/0.086*1000000/SUM(RES_hhdet_in_new!P167:P168,RES_hhdet_in_new!P171:P172))</f>
        <v>2481.5017782943601</v>
      </c>
      <c r="Q166" s="157">
        <f>IF(SUM(RES_hhdet_in_fec!Q167:Q168,RES_hhdet_in_fec!Q171:Q172)=0,0,SUM(RES_hhdet_in_fec!Q167:Q168,RES_hhdet_in_fec!Q171:Q172)/0.086*1000000/SUM(RES_hhdet_in_new!Q167:Q168,RES_hhdet_in_new!Q171:Q172))</f>
        <v>2350.7750837059675</v>
      </c>
    </row>
    <row r="167" spans="1:17" ht="12" customHeight="1" x14ac:dyDescent="0.3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3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3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3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3">
      <c r="A171" s="163" t="s">
        <v>142</v>
      </c>
      <c r="B171" s="162"/>
      <c r="C171" s="162">
        <f>IF(RES_hhdet_in_fec!C171=0,0,RES_hhdet_in_fec!C171/0.086*1000000/RES_hhdet_in_new!C171)</f>
        <v>2299.4328159213615</v>
      </c>
      <c r="D171" s="162">
        <f>IF(RES_hhdet_in_fec!D171=0,0,RES_hhdet_in_fec!D171/0.086*1000000/RES_hhdet_in_new!D171)</f>
        <v>2240.463003884905</v>
      </c>
      <c r="E171" s="162">
        <f>IF(RES_hhdet_in_fec!E171=0,0,RES_hhdet_in_fec!E171/0.086*1000000/RES_hhdet_in_new!E171)</f>
        <v>2262.6993257173554</v>
      </c>
      <c r="F171" s="162">
        <f>IF(RES_hhdet_in_fec!F171=0,0,RES_hhdet_in_fec!F171/0.086*1000000/RES_hhdet_in_new!F171)</f>
        <v>2266.5746544355516</v>
      </c>
      <c r="G171" s="162">
        <f>IF(RES_hhdet_in_fec!G171=0,0,RES_hhdet_in_fec!G171/0.086*1000000/RES_hhdet_in_new!G171)</f>
        <v>2168.1912354057199</v>
      </c>
      <c r="H171" s="162">
        <f>IF(RES_hhdet_in_fec!H171=0,0,RES_hhdet_in_fec!H171/0.086*1000000/RES_hhdet_in_new!H171)</f>
        <v>2231.3139494421011</v>
      </c>
      <c r="I171" s="162">
        <f>IF(RES_hhdet_in_fec!I171=0,0,RES_hhdet_in_fec!I171/0.086*1000000/RES_hhdet_in_new!I171)</f>
        <v>2220.838013837144</v>
      </c>
      <c r="J171" s="162">
        <f>IF(RES_hhdet_in_fec!J171=0,0,RES_hhdet_in_fec!J171/0.086*1000000/RES_hhdet_in_new!J171)</f>
        <v>2274.5389969327198</v>
      </c>
      <c r="K171" s="162">
        <f>IF(RES_hhdet_in_fec!K171=0,0,RES_hhdet_in_fec!K171/0.086*1000000/RES_hhdet_in_new!K171)</f>
        <v>2272.4684396212979</v>
      </c>
      <c r="L171" s="162">
        <f>IF(RES_hhdet_in_fec!L171=0,0,RES_hhdet_in_fec!L171/0.086*1000000/RES_hhdet_in_new!L171)</f>
        <v>2425.6424853081276</v>
      </c>
      <c r="M171" s="162">
        <f>IF(RES_hhdet_in_fec!M171=0,0,RES_hhdet_in_fec!M171/0.086*1000000/RES_hhdet_in_new!M171)</f>
        <v>2538.8873707356588</v>
      </c>
      <c r="N171" s="162">
        <f>IF(RES_hhdet_in_fec!N171=0,0,RES_hhdet_in_fec!N171/0.086*1000000/RES_hhdet_in_new!N171)</f>
        <v>2580.3871811796093</v>
      </c>
      <c r="O171" s="162">
        <f>IF(RES_hhdet_in_fec!O171=0,0,RES_hhdet_in_fec!O171/0.086*1000000/RES_hhdet_in_new!O171)</f>
        <v>2618.0303193388572</v>
      </c>
      <c r="P171" s="162">
        <f>IF(RES_hhdet_in_fec!P171=0,0,RES_hhdet_in_fec!P171/0.086*1000000/RES_hhdet_in_new!P171)</f>
        <v>2665.4553415045821</v>
      </c>
      <c r="Q171" s="162">
        <f>IF(RES_hhdet_in_fec!Q171=0,0,RES_hhdet_in_fec!Q171/0.086*1000000/RES_hhdet_in_new!Q171)</f>
        <v>2445.831230152588</v>
      </c>
    </row>
    <row r="172" spans="1:17" ht="12" customHeight="1" x14ac:dyDescent="0.3">
      <c r="A172" s="161" t="s">
        <v>141</v>
      </c>
      <c r="B172" s="160"/>
      <c r="C172" s="160">
        <f>IF(RES_hhdet_in_fec!C172=0,0,RES_hhdet_in_fec!C172/0.086*1000000/RES_hhdet_in_new!C172)</f>
        <v>2014.0028334073004</v>
      </c>
      <c r="D172" s="160">
        <f>IF(RES_hhdet_in_fec!D172=0,0,RES_hhdet_in_fec!D172/0.086*1000000/RES_hhdet_in_new!D172)</f>
        <v>1982.9238371556435</v>
      </c>
      <c r="E172" s="160">
        <f>IF(RES_hhdet_in_fec!E172=0,0,RES_hhdet_in_fec!E172/0.086*1000000/RES_hhdet_in_new!E172)</f>
        <v>2037.313144808591</v>
      </c>
      <c r="F172" s="160">
        <f>IF(RES_hhdet_in_fec!F172=0,0,RES_hhdet_in_fec!F172/0.086*1000000/RES_hhdet_in_new!F172)</f>
        <v>2086.0933833346207</v>
      </c>
      <c r="G172" s="160">
        <f>IF(RES_hhdet_in_fec!G172=0,0,RES_hhdet_in_fec!G172/0.086*1000000/RES_hhdet_in_new!G172)</f>
        <v>2034.3709317263185</v>
      </c>
      <c r="H172" s="160">
        <f>IF(RES_hhdet_in_fec!H172=0,0,RES_hhdet_in_fec!H172/0.086*1000000/RES_hhdet_in_new!H172)</f>
        <v>1937.9136498512817</v>
      </c>
      <c r="I172" s="160">
        <f>IF(RES_hhdet_in_fec!I172=0,0,RES_hhdet_in_fec!I172/0.086*1000000/RES_hhdet_in_new!I172)</f>
        <v>1905.5345442794121</v>
      </c>
      <c r="J172" s="160">
        <f>IF(RES_hhdet_in_fec!J172=0,0,RES_hhdet_in_fec!J172/0.086*1000000/RES_hhdet_in_new!J172)</f>
        <v>1830.9915480636992</v>
      </c>
      <c r="K172" s="160">
        <f>IF(RES_hhdet_in_fec!K172=0,0,RES_hhdet_in_fec!K172/0.086*1000000/RES_hhdet_in_new!K172)</f>
        <v>1735.8430567585949</v>
      </c>
      <c r="L172" s="160">
        <f>IF(RES_hhdet_in_fec!L172=0,0,RES_hhdet_in_fec!L172/0.086*1000000/RES_hhdet_in_new!L172)</f>
        <v>1954.7986866734343</v>
      </c>
      <c r="M172" s="160">
        <f>IF(RES_hhdet_in_fec!M172=0,0,RES_hhdet_in_fec!M172/0.086*1000000/RES_hhdet_in_new!M172)</f>
        <v>1874.2103648130408</v>
      </c>
      <c r="N172" s="160">
        <f>IF(RES_hhdet_in_fec!N172=0,0,RES_hhdet_in_fec!N172/0.086*1000000/RES_hhdet_in_new!N172)</f>
        <v>2019.1153888483268</v>
      </c>
      <c r="O172" s="160">
        <f>IF(RES_hhdet_in_fec!O172=0,0,RES_hhdet_in_fec!O172/0.086*1000000/RES_hhdet_in_new!O172)</f>
        <v>1936.2912988482769</v>
      </c>
      <c r="P172" s="160">
        <f>IF(RES_hhdet_in_fec!P172=0,0,RES_hhdet_in_fec!P172/0.086*1000000/RES_hhdet_in_new!P172)</f>
        <v>2067.2995929523222</v>
      </c>
      <c r="Q172" s="160">
        <f>IF(RES_hhdet_in_fec!Q172=0,0,RES_hhdet_in_fec!Q172/0.086*1000000/RES_hhdet_in_new!Q172)</f>
        <v>2053.4791722872219</v>
      </c>
    </row>
    <row r="173" spans="1:17" ht="12" customHeight="1" x14ac:dyDescent="0.3">
      <c r="A173" s="148" t="s">
        <v>60</v>
      </c>
      <c r="B173" s="156"/>
      <c r="C173" s="156">
        <f>IF(RES_hhdet_in_fec!C173=0,0,RES_hhdet_in_fec!C173/0.086*1000000/RES_hhdet_in_new!C172)</f>
        <v>1475.6587297881974</v>
      </c>
      <c r="D173" s="156">
        <f>IF(RES_hhdet_in_fec!D173=0,0,RES_hhdet_in_fec!D173/0.086*1000000/RES_hhdet_in_new!D172)</f>
        <v>1424.680668947007</v>
      </c>
      <c r="E173" s="156">
        <f>IF(RES_hhdet_in_fec!E173=0,0,RES_hhdet_in_fec!E173/0.086*1000000/RES_hhdet_in_new!E172)</f>
        <v>1520.7553551294916</v>
      </c>
      <c r="F173" s="156">
        <f>IF(RES_hhdet_in_fec!F173=0,0,RES_hhdet_in_fec!F173/0.086*1000000/RES_hhdet_in_new!F172)</f>
        <v>1512.7222081144737</v>
      </c>
      <c r="G173" s="156">
        <f>IF(RES_hhdet_in_fec!G173=0,0,RES_hhdet_in_fec!G173/0.086*1000000/RES_hhdet_in_new!G172)</f>
        <v>1501.4609275650539</v>
      </c>
      <c r="H173" s="156">
        <f>IF(RES_hhdet_in_fec!H173=0,0,RES_hhdet_in_fec!H173/0.086*1000000/RES_hhdet_in_new!H172)</f>
        <v>1373.7849497794421</v>
      </c>
      <c r="I173" s="156">
        <f>IF(RES_hhdet_in_fec!I173=0,0,RES_hhdet_in_fec!I173/0.086*1000000/RES_hhdet_in_new!I172)</f>
        <v>1360.2422476580709</v>
      </c>
      <c r="J173" s="156">
        <f>IF(RES_hhdet_in_fec!J173=0,0,RES_hhdet_in_fec!J173/0.086*1000000/RES_hhdet_in_new!J172)</f>
        <v>1210.8227816044957</v>
      </c>
      <c r="K173" s="156">
        <f>IF(RES_hhdet_in_fec!K173=0,0,RES_hhdet_in_fec!K173/0.086*1000000/RES_hhdet_in_new!K172)</f>
        <v>1072.9013064136197</v>
      </c>
      <c r="L173" s="156">
        <f>IF(RES_hhdet_in_fec!L173=0,0,RES_hhdet_in_fec!L173/0.086*1000000/RES_hhdet_in_new!L172)</f>
        <v>1361.5458307970318</v>
      </c>
      <c r="M173" s="156">
        <f>IF(RES_hhdet_in_fec!M173=0,0,RES_hhdet_in_fec!M173/0.086*1000000/RES_hhdet_in_new!M172)</f>
        <v>1279.0810396669742</v>
      </c>
      <c r="N173" s="156">
        <f>IF(RES_hhdet_in_fec!N173=0,0,RES_hhdet_in_fec!N173/0.086*1000000/RES_hhdet_in_new!N172)</f>
        <v>1495.4910641863739</v>
      </c>
      <c r="O173" s="156">
        <f>IF(RES_hhdet_in_fec!O173=0,0,RES_hhdet_in_fec!O173/0.086*1000000/RES_hhdet_in_new!O172)</f>
        <v>1394.8964603292777</v>
      </c>
      <c r="P173" s="156">
        <f>IF(RES_hhdet_in_fec!P173=0,0,RES_hhdet_in_fec!P173/0.086*1000000/RES_hhdet_in_new!P172)</f>
        <v>1545.0558481633352</v>
      </c>
      <c r="Q173" s="156">
        <f>IF(RES_hhdet_in_fec!Q173=0,0,RES_hhdet_in_fec!Q173/0.086*1000000/RES_hhdet_in_new!Q172)</f>
        <v>1585.6910390197106</v>
      </c>
    </row>
    <row r="174" spans="1:17" ht="12" customHeight="1" x14ac:dyDescent="0.3">
      <c r="A174" s="159" t="s">
        <v>59</v>
      </c>
      <c r="B174" s="57"/>
      <c r="C174" s="57">
        <f>IF(RES_hhdet_in_fec!C174=0,0,RES_hhdet_in_fec!C174/0.086*1000000/RES_hhdet_in_new!C172)</f>
        <v>538.34410361910318</v>
      </c>
      <c r="D174" s="57">
        <f>IF(RES_hhdet_in_fec!D174=0,0,RES_hhdet_in_fec!D174/0.086*1000000/RES_hhdet_in_new!D172)</f>
        <v>558.24316820863623</v>
      </c>
      <c r="E174" s="57">
        <f>IF(RES_hhdet_in_fec!E174=0,0,RES_hhdet_in_fec!E174/0.086*1000000/RES_hhdet_in_new!E172)</f>
        <v>516.5577896790993</v>
      </c>
      <c r="F174" s="57">
        <f>IF(RES_hhdet_in_fec!F174=0,0,RES_hhdet_in_fec!F174/0.086*1000000/RES_hhdet_in_new!F172)</f>
        <v>573.37117522014705</v>
      </c>
      <c r="G174" s="57">
        <f>IF(RES_hhdet_in_fec!G174=0,0,RES_hhdet_in_fec!G174/0.086*1000000/RES_hhdet_in_new!G172)</f>
        <v>532.91000416126485</v>
      </c>
      <c r="H174" s="57">
        <f>IF(RES_hhdet_in_fec!H174=0,0,RES_hhdet_in_fec!H174/0.086*1000000/RES_hhdet_in_new!H172)</f>
        <v>564.12870007183972</v>
      </c>
      <c r="I174" s="57">
        <f>IF(RES_hhdet_in_fec!I174=0,0,RES_hhdet_in_fec!I174/0.086*1000000/RES_hhdet_in_new!I172)</f>
        <v>545.29229662134117</v>
      </c>
      <c r="J174" s="57">
        <f>IF(RES_hhdet_in_fec!J174=0,0,RES_hhdet_in_fec!J174/0.086*1000000/RES_hhdet_in_new!J172)</f>
        <v>620.16876645920343</v>
      </c>
      <c r="K174" s="57">
        <f>IF(RES_hhdet_in_fec!K174=0,0,RES_hhdet_in_fec!K174/0.086*1000000/RES_hhdet_in_new!K172)</f>
        <v>662.94175034497516</v>
      </c>
      <c r="L174" s="57">
        <f>IF(RES_hhdet_in_fec!L174=0,0,RES_hhdet_in_fec!L174/0.086*1000000/RES_hhdet_in_new!L172)</f>
        <v>593.25285587640246</v>
      </c>
      <c r="M174" s="57">
        <f>IF(RES_hhdet_in_fec!M174=0,0,RES_hhdet_in_fec!M174/0.086*1000000/RES_hhdet_in_new!M172)</f>
        <v>595.12932514606666</v>
      </c>
      <c r="N174" s="57">
        <f>IF(RES_hhdet_in_fec!N174=0,0,RES_hhdet_in_fec!N174/0.086*1000000/RES_hhdet_in_new!N172)</f>
        <v>523.6243246619531</v>
      </c>
      <c r="O174" s="57">
        <f>IF(RES_hhdet_in_fec!O174=0,0,RES_hhdet_in_fec!O174/0.086*1000000/RES_hhdet_in_new!O172)</f>
        <v>541.39483851899899</v>
      </c>
      <c r="P174" s="57">
        <f>IF(RES_hhdet_in_fec!P174=0,0,RES_hhdet_in_fec!P174/0.086*1000000/RES_hhdet_in_new!P172)</f>
        <v>522.2437447889871</v>
      </c>
      <c r="Q174" s="57">
        <f>IF(RES_hhdet_in_fec!Q174=0,0,RES_hhdet_in_fec!Q174/0.086*1000000/RES_hhdet_in_new!Q172)</f>
        <v>467.78813326751134</v>
      </c>
    </row>
    <row r="175" spans="1:17" ht="12" customHeight="1" x14ac:dyDescent="0.3">
      <c r="A175" s="158" t="s">
        <v>62</v>
      </c>
      <c r="B175" s="157"/>
      <c r="C175" s="157">
        <f>IF(SUM(RES_hhdet_in_fec!C176:C177)=0,0,SUM(RES_hhdet_in_fec!C176:C177)/0.086*1000000/SUM(RES_hhdet_in_new!C176:C177))</f>
        <v>781.43178944235399</v>
      </c>
      <c r="D175" s="157">
        <f>IF(SUM(RES_hhdet_in_fec!D176:D177)=0,0,SUM(RES_hhdet_in_fec!D176:D177)/0.086*1000000/SUM(RES_hhdet_in_new!D176:D177))</f>
        <v>779.20887621489589</v>
      </c>
      <c r="E175" s="157">
        <f>IF(SUM(RES_hhdet_in_fec!E176:E177)=0,0,SUM(RES_hhdet_in_fec!E176:E177)/0.086*1000000/SUM(RES_hhdet_in_new!E176:E177))</f>
        <v>781.92053757709527</v>
      </c>
      <c r="F175" s="157">
        <f>IF(SUM(RES_hhdet_in_fec!F176:F177)=0,0,SUM(RES_hhdet_in_fec!F176:F177)/0.086*1000000/SUM(RES_hhdet_in_new!F176:F177))</f>
        <v>772.59565778041895</v>
      </c>
      <c r="G175" s="157">
        <f>IF(SUM(RES_hhdet_in_fec!G176:G177)=0,0,SUM(RES_hhdet_in_fec!G176:G177)/0.086*1000000/SUM(RES_hhdet_in_new!G176:G177))</f>
        <v>786.25071232698633</v>
      </c>
      <c r="H175" s="157">
        <f>IF(SUM(RES_hhdet_in_fec!H176:H177)=0,0,SUM(RES_hhdet_in_fec!H176:H177)/0.086*1000000/SUM(RES_hhdet_in_new!H176:H177))</f>
        <v>853.2801135955408</v>
      </c>
      <c r="I175" s="157">
        <f>IF(SUM(RES_hhdet_in_fec!I176:I177)=0,0,SUM(RES_hhdet_in_fec!I176:I177)/0.086*1000000/SUM(RES_hhdet_in_new!I176:I177))</f>
        <v>850.47512684054232</v>
      </c>
      <c r="J175" s="157">
        <f>IF(SUM(RES_hhdet_in_fec!J176:J177)=0,0,SUM(RES_hhdet_in_fec!J176:J177)/0.086*1000000/SUM(RES_hhdet_in_new!J176:J177))</f>
        <v>865.34873073525421</v>
      </c>
      <c r="K175" s="157">
        <f>IF(SUM(RES_hhdet_in_fec!K176:K177)=0,0,SUM(RES_hhdet_in_fec!K176:K177)/0.086*1000000/SUM(RES_hhdet_in_new!K176:K177))</f>
        <v>839.91105078942667</v>
      </c>
      <c r="L175" s="157">
        <f>IF(SUM(RES_hhdet_in_fec!L176:L177)=0,0,SUM(RES_hhdet_in_fec!L176:L177)/0.086*1000000/SUM(RES_hhdet_in_new!L176:L177))</f>
        <v>866.26460617200689</v>
      </c>
      <c r="M175" s="157">
        <f>IF(SUM(RES_hhdet_in_fec!M176:M177)=0,0,SUM(RES_hhdet_in_fec!M176:M177)/0.086*1000000/SUM(RES_hhdet_in_new!M176:M177))</f>
        <v>817.83896536885754</v>
      </c>
      <c r="N175" s="157">
        <f>IF(SUM(RES_hhdet_in_fec!N176:N177)=0,0,SUM(RES_hhdet_in_fec!N176:N177)/0.086*1000000/SUM(RES_hhdet_in_new!N176:N177))</f>
        <v>883.52990659905458</v>
      </c>
      <c r="O175" s="157">
        <f>IF(SUM(RES_hhdet_in_fec!O176:O177)=0,0,SUM(RES_hhdet_in_fec!O176:O177)/0.086*1000000/SUM(RES_hhdet_in_new!O176:O177))</f>
        <v>880.81832490020133</v>
      </c>
      <c r="P175" s="157">
        <f>IF(SUM(RES_hhdet_in_fec!P176:P177)=0,0,SUM(RES_hhdet_in_fec!P176:P177)/0.086*1000000/SUM(RES_hhdet_in_new!P176:P177))</f>
        <v>883.51082817223448</v>
      </c>
      <c r="Q175" s="157">
        <f>IF(SUM(RES_hhdet_in_fec!Q176:Q177)=0,0,SUM(RES_hhdet_in_fec!Q176:Q177)/0.086*1000000/SUM(RES_hhdet_in_new!Q176:Q177))</f>
        <v>877.99413625326906</v>
      </c>
    </row>
    <row r="176" spans="1:17" ht="12" customHeight="1" x14ac:dyDescent="0.3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3">
      <c r="A177" s="29" t="s">
        <v>140</v>
      </c>
      <c r="B177" s="57"/>
      <c r="C177" s="57">
        <f>IF(RES_hhdet_in_fec!C177=0,0,RES_hhdet_in_fec!C177/0.086*1000000/RES_hhdet_in_new!C177)</f>
        <v>781.43178944235399</v>
      </c>
      <c r="D177" s="57">
        <f>IF(RES_hhdet_in_fec!D177=0,0,RES_hhdet_in_fec!D177/0.086*1000000/RES_hhdet_in_new!D177)</f>
        <v>779.20887621489589</v>
      </c>
      <c r="E177" s="57">
        <f>IF(RES_hhdet_in_fec!E177=0,0,RES_hhdet_in_fec!E177/0.086*1000000/RES_hhdet_in_new!E177)</f>
        <v>781.92053757709527</v>
      </c>
      <c r="F177" s="57">
        <f>IF(RES_hhdet_in_fec!F177=0,0,RES_hhdet_in_fec!F177/0.086*1000000/RES_hhdet_in_new!F177)</f>
        <v>772.59565778041895</v>
      </c>
      <c r="G177" s="57">
        <f>IF(RES_hhdet_in_fec!G177=0,0,RES_hhdet_in_fec!G177/0.086*1000000/RES_hhdet_in_new!G177)</f>
        <v>786.25071232698633</v>
      </c>
      <c r="H177" s="57">
        <f>IF(RES_hhdet_in_fec!H177=0,0,RES_hhdet_in_fec!H177/0.086*1000000/RES_hhdet_in_new!H177)</f>
        <v>853.2801135955408</v>
      </c>
      <c r="I177" s="57">
        <f>IF(RES_hhdet_in_fec!I177=0,0,RES_hhdet_in_fec!I177/0.086*1000000/RES_hhdet_in_new!I177)</f>
        <v>850.47512684054232</v>
      </c>
      <c r="J177" s="57">
        <f>IF(RES_hhdet_in_fec!J177=0,0,RES_hhdet_in_fec!J177/0.086*1000000/RES_hhdet_in_new!J177)</f>
        <v>865.34873073525421</v>
      </c>
      <c r="K177" s="57">
        <f>IF(RES_hhdet_in_fec!K177=0,0,RES_hhdet_in_fec!K177/0.086*1000000/RES_hhdet_in_new!K177)</f>
        <v>839.91105078942667</v>
      </c>
      <c r="L177" s="57">
        <f>IF(RES_hhdet_in_fec!L177=0,0,RES_hhdet_in_fec!L177/0.086*1000000/RES_hhdet_in_new!L177)</f>
        <v>866.26460617200689</v>
      </c>
      <c r="M177" s="57">
        <f>IF(RES_hhdet_in_fec!M177=0,0,RES_hhdet_in_fec!M177/0.086*1000000/RES_hhdet_in_new!M177)</f>
        <v>817.83896536885754</v>
      </c>
      <c r="N177" s="57">
        <f>IF(RES_hhdet_in_fec!N177=0,0,RES_hhdet_in_fec!N177/0.086*1000000/RES_hhdet_in_new!N177)</f>
        <v>883.52990659905458</v>
      </c>
      <c r="O177" s="57">
        <f>IF(RES_hhdet_in_fec!O177=0,0,RES_hhdet_in_fec!O177/0.086*1000000/RES_hhdet_in_new!O177)</f>
        <v>880.81832490020133</v>
      </c>
      <c r="P177" s="57">
        <f>IF(RES_hhdet_in_fec!P177=0,0,RES_hhdet_in_fec!P177/0.086*1000000/RES_hhdet_in_new!P177)</f>
        <v>883.51082817223448</v>
      </c>
      <c r="Q177" s="57">
        <f>IF(RES_hhdet_in_fec!Q177=0,0,RES_hhdet_in_fec!Q177/0.086*1000000/RES_hhdet_in_new!Q177)</f>
        <v>877.99413625326906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179</v>
      </c>
    </row>
    <row r="3" spans="1:17" ht="12" customHeight="1" x14ac:dyDescent="0.3">
      <c r="A3" s="152" t="s">
        <v>172</v>
      </c>
      <c r="B3" s="168"/>
      <c r="C3" s="168">
        <f t="shared" ref="C3" si="0">SUM(C4,C7,C9,C19)</f>
        <v>12839.62911678875</v>
      </c>
      <c r="D3" s="168">
        <f t="shared" ref="D3" si="1">SUM(D4,D7,D9,D19)</f>
        <v>13483.082051568847</v>
      </c>
      <c r="E3" s="168">
        <f t="shared" ref="E3" si="2">SUM(E4,E7,E9,E19)</f>
        <v>12522.24163286871</v>
      </c>
      <c r="F3" s="168">
        <f t="shared" ref="F3" si="3">SUM(F4,F7,F9,F19)</f>
        <v>13108.523995102791</v>
      </c>
      <c r="G3" s="168">
        <f t="shared" ref="G3" si="4">SUM(G4,G7,G9,G19)</f>
        <v>13653.825671098322</v>
      </c>
      <c r="H3" s="168">
        <f t="shared" ref="H3" si="5">SUM(H4,H7,H9,H19)</f>
        <v>14223.448141769559</v>
      </c>
      <c r="I3" s="168">
        <f t="shared" ref="I3" si="6">SUM(I4,I7,I9,I19)</f>
        <v>12451.567762748962</v>
      </c>
      <c r="J3" s="168">
        <f t="shared" ref="J3" si="7">SUM(J4,J7,J9,J19)</f>
        <v>12950.809187615701</v>
      </c>
      <c r="K3" s="168">
        <f t="shared" ref="K3" si="8">SUM(K4,K7,K9,K19)</f>
        <v>13091.050776916436</v>
      </c>
      <c r="L3" s="168">
        <f t="shared" ref="L3" si="9">SUM(L4,L7,L9,L19)</f>
        <v>13985.837799096616</v>
      </c>
      <c r="M3" s="168">
        <f t="shared" ref="M3" si="10">SUM(M4,M7,M9,M19)</f>
        <v>11367.955508141064</v>
      </c>
      <c r="N3" s="168">
        <f t="shared" ref="N3" si="11">SUM(N4,N7,N9,N19)</f>
        <v>12842.020378828993</v>
      </c>
      <c r="O3" s="168">
        <f t="shared" ref="O3" si="12">SUM(O4,O7,O9,O19)</f>
        <v>13073.115619766662</v>
      </c>
      <c r="P3" s="168">
        <f t="shared" ref="P3" si="13">SUM(P4,P7,P9,P19)</f>
        <v>10701.270997287833</v>
      </c>
      <c r="Q3" s="168">
        <f t="shared" ref="Q3" si="14">SUM(Q4,Q7,Q9,Q19)</f>
        <v>11089.944041639896</v>
      </c>
    </row>
    <row r="4" spans="1:17" ht="12.9" customHeight="1" x14ac:dyDescent="0.3">
      <c r="A4" s="158" t="s">
        <v>65</v>
      </c>
      <c r="B4" s="157"/>
      <c r="C4" s="157">
        <f t="shared" ref="C4:Q4" si="15">SUM(C5:C6)</f>
        <v>8949.776293445535</v>
      </c>
      <c r="D4" s="157">
        <f t="shared" si="15"/>
        <v>9838.4320228985725</v>
      </c>
      <c r="E4" s="157">
        <f t="shared" si="15"/>
        <v>8697.0410806555774</v>
      </c>
      <c r="F4" s="157">
        <f t="shared" si="15"/>
        <v>9061.9403674374589</v>
      </c>
      <c r="G4" s="157">
        <f t="shared" si="15"/>
        <v>9803.0986127914384</v>
      </c>
      <c r="H4" s="157">
        <f t="shared" si="15"/>
        <v>10187.119947638124</v>
      </c>
      <c r="I4" s="157">
        <f t="shared" si="15"/>
        <v>8564.3513622493392</v>
      </c>
      <c r="J4" s="157">
        <f t="shared" si="15"/>
        <v>8861.4532866098034</v>
      </c>
      <c r="K4" s="157">
        <f t="shared" si="15"/>
        <v>9092.1953313369286</v>
      </c>
      <c r="L4" s="157">
        <f t="shared" si="15"/>
        <v>10099.686703267082</v>
      </c>
      <c r="M4" s="157">
        <f t="shared" si="15"/>
        <v>7640.0120893487692</v>
      </c>
      <c r="N4" s="157">
        <f t="shared" si="15"/>
        <v>9165.8716920038933</v>
      </c>
      <c r="O4" s="157">
        <f t="shared" si="15"/>
        <v>9623.9863735390954</v>
      </c>
      <c r="P4" s="157">
        <f t="shared" si="15"/>
        <v>7659.736655143889</v>
      </c>
      <c r="Q4" s="157">
        <f t="shared" si="15"/>
        <v>7728.6599075328613</v>
      </c>
    </row>
    <row r="5" spans="1:17" ht="12" customHeight="1" x14ac:dyDescent="0.3">
      <c r="A5" s="23" t="s">
        <v>58</v>
      </c>
      <c r="B5" s="156"/>
      <c r="C5" s="156">
        <f>IF(RES_hhdet_in_tes!C5=0,0,RES_hhdet_in_tes!C5/0.086*1000000/RES_hhdet_in_new!C5)</f>
        <v>8886.1417525512861</v>
      </c>
      <c r="D5" s="156">
        <f>IF(RES_hhdet_in_tes!D5=0,0,RES_hhdet_in_tes!D5/0.086*1000000/RES_hhdet_in_new!D5)</f>
        <v>9781.1075818661611</v>
      </c>
      <c r="E5" s="156">
        <f>IF(RES_hhdet_in_tes!E5=0,0,RES_hhdet_in_tes!E5/0.086*1000000/RES_hhdet_in_new!E5)</f>
        <v>8594.0846847968205</v>
      </c>
      <c r="F5" s="156">
        <f>IF(RES_hhdet_in_tes!F5=0,0,RES_hhdet_in_tes!F5/0.086*1000000/RES_hhdet_in_new!F5)</f>
        <v>8949.6368257233044</v>
      </c>
      <c r="G5" s="156">
        <f>IF(RES_hhdet_in_tes!G5=0,0,RES_hhdet_in_tes!G5/0.086*1000000/RES_hhdet_in_new!G5)</f>
        <v>9700.3315570932264</v>
      </c>
      <c r="H5" s="156">
        <f>IF(RES_hhdet_in_tes!H5=0,0,RES_hhdet_in_tes!H5/0.086*1000000/RES_hhdet_in_new!H5)</f>
        <v>10070.485237617348</v>
      </c>
      <c r="I5" s="156">
        <f>IF(RES_hhdet_in_tes!I5=0,0,RES_hhdet_in_tes!I5/0.086*1000000/RES_hhdet_in_new!I5)</f>
        <v>8461.892302698272</v>
      </c>
      <c r="J5" s="156">
        <f>IF(RES_hhdet_in_tes!J5=0,0,RES_hhdet_in_tes!J5/0.086*1000000/RES_hhdet_in_new!J5)</f>
        <v>8764.2582192271002</v>
      </c>
      <c r="K5" s="156">
        <f>IF(RES_hhdet_in_tes!K5=0,0,RES_hhdet_in_tes!K5/0.086*1000000/RES_hhdet_in_new!K5)</f>
        <v>8999.4306600738619</v>
      </c>
      <c r="L5" s="156">
        <f>IF(RES_hhdet_in_tes!L5=0,0,RES_hhdet_in_tes!L5/0.086*1000000/RES_hhdet_in_new!L5)</f>
        <v>9990.7044546594916</v>
      </c>
      <c r="M5" s="156">
        <f>IF(RES_hhdet_in_tes!M5=0,0,RES_hhdet_in_tes!M5/0.086*1000000/RES_hhdet_in_new!M5)</f>
        <v>7548.2025328748587</v>
      </c>
      <c r="N5" s="156">
        <f>IF(RES_hhdet_in_tes!N5=0,0,RES_hhdet_in_tes!N5/0.086*1000000/RES_hhdet_in_new!N5)</f>
        <v>9064.0244875038461</v>
      </c>
      <c r="O5" s="156">
        <f>IF(RES_hhdet_in_tes!O5=0,0,RES_hhdet_in_tes!O5/0.086*1000000/RES_hhdet_in_new!O5)</f>
        <v>9514.4582794130183</v>
      </c>
      <c r="P5" s="156">
        <f>IF(RES_hhdet_in_tes!P5=0,0,RES_hhdet_in_tes!P5/0.086*1000000/RES_hhdet_in_new!P5)</f>
        <v>7556.7190065561535</v>
      </c>
      <c r="Q5" s="156">
        <f>IF(RES_hhdet_in_tes!Q5=0,0,RES_hhdet_in_tes!Q5/0.086*1000000/RES_hhdet_in_new!Q5)</f>
        <v>7611.8612621116645</v>
      </c>
    </row>
    <row r="6" spans="1:17" ht="12" customHeight="1" x14ac:dyDescent="0.3">
      <c r="A6" s="23" t="s">
        <v>60</v>
      </c>
      <c r="B6" s="156"/>
      <c r="C6" s="156">
        <f>IF(RES_hhdet_in_tes!C6=0,0,RES_hhdet_in_tes!C6/0.086*1000000/RES_hhdet_in_new!C5)</f>
        <v>63.634540894248396</v>
      </c>
      <c r="D6" s="156">
        <f>IF(RES_hhdet_in_tes!D6=0,0,RES_hhdet_in_tes!D6/0.086*1000000/RES_hhdet_in_new!D5)</f>
        <v>57.324441032410782</v>
      </c>
      <c r="E6" s="156">
        <f>IF(RES_hhdet_in_tes!E6=0,0,RES_hhdet_in_tes!E6/0.086*1000000/RES_hhdet_in_new!E5)</f>
        <v>102.95639585875641</v>
      </c>
      <c r="F6" s="156">
        <f>IF(RES_hhdet_in_tes!F6=0,0,RES_hhdet_in_tes!F6/0.086*1000000/RES_hhdet_in_new!F5)</f>
        <v>112.30354171415541</v>
      </c>
      <c r="G6" s="156">
        <f>IF(RES_hhdet_in_tes!G6=0,0,RES_hhdet_in_tes!G6/0.086*1000000/RES_hhdet_in_new!G5)</f>
        <v>102.76705569821277</v>
      </c>
      <c r="H6" s="156">
        <f>IF(RES_hhdet_in_tes!H6=0,0,RES_hhdet_in_tes!H6/0.086*1000000/RES_hhdet_in_new!H5)</f>
        <v>116.63471002077625</v>
      </c>
      <c r="I6" s="156">
        <f>IF(RES_hhdet_in_tes!I6=0,0,RES_hhdet_in_tes!I6/0.086*1000000/RES_hhdet_in_new!I5)</f>
        <v>102.45905955106788</v>
      </c>
      <c r="J6" s="156">
        <f>IF(RES_hhdet_in_tes!J6=0,0,RES_hhdet_in_tes!J6/0.086*1000000/RES_hhdet_in_new!J5)</f>
        <v>97.195067382703371</v>
      </c>
      <c r="K6" s="156">
        <f>IF(RES_hhdet_in_tes!K6=0,0,RES_hhdet_in_tes!K6/0.086*1000000/RES_hhdet_in_new!K5)</f>
        <v>92.764671263066589</v>
      </c>
      <c r="L6" s="156">
        <f>IF(RES_hhdet_in_tes!L6=0,0,RES_hhdet_in_tes!L6/0.086*1000000/RES_hhdet_in_new!L5)</f>
        <v>108.98224860759079</v>
      </c>
      <c r="M6" s="156">
        <f>IF(RES_hhdet_in_tes!M6=0,0,RES_hhdet_in_tes!M6/0.086*1000000/RES_hhdet_in_new!M5)</f>
        <v>91.809556473910149</v>
      </c>
      <c r="N6" s="156">
        <f>IF(RES_hhdet_in_tes!N6=0,0,RES_hhdet_in_tes!N6/0.086*1000000/RES_hhdet_in_new!N5)</f>
        <v>101.84720450004687</v>
      </c>
      <c r="O6" s="156">
        <f>IF(RES_hhdet_in_tes!O6=0,0,RES_hhdet_in_tes!O6/0.086*1000000/RES_hhdet_in_new!O5)</f>
        <v>109.52809412607623</v>
      </c>
      <c r="P6" s="156">
        <f>IF(RES_hhdet_in_tes!P6=0,0,RES_hhdet_in_tes!P6/0.086*1000000/RES_hhdet_in_new!P5)</f>
        <v>103.01764858773552</v>
      </c>
      <c r="Q6" s="156">
        <f>IF(RES_hhdet_in_tes!Q6=0,0,RES_hhdet_in_tes!Q6/0.086*1000000/RES_hhdet_in_new!Q5)</f>
        <v>116.79864542119725</v>
      </c>
    </row>
    <row r="7" spans="1:17" ht="12.9" customHeight="1" x14ac:dyDescent="0.3">
      <c r="A7" s="158" t="s">
        <v>112</v>
      </c>
      <c r="B7" s="157"/>
      <c r="C7" s="157">
        <f t="shared" ref="C7:Q7" si="16">C8</f>
        <v>1973.7004270258442</v>
      </c>
      <c r="D7" s="157">
        <f t="shared" si="16"/>
        <v>1608.3444453391116</v>
      </c>
      <c r="E7" s="157">
        <f t="shared" si="16"/>
        <v>1658.6177501619486</v>
      </c>
      <c r="F7" s="157">
        <f t="shared" si="16"/>
        <v>1751.419829454117</v>
      </c>
      <c r="G7" s="157">
        <f t="shared" si="16"/>
        <v>1544.9905501377777</v>
      </c>
      <c r="H7" s="157">
        <f t="shared" si="16"/>
        <v>1703.0692461275639</v>
      </c>
      <c r="I7" s="157">
        <f t="shared" si="16"/>
        <v>1468.6846288371187</v>
      </c>
      <c r="J7" s="157">
        <f t="shared" si="16"/>
        <v>1661.2759165664897</v>
      </c>
      <c r="K7" s="157">
        <f t="shared" si="16"/>
        <v>1631.1433559847592</v>
      </c>
      <c r="L7" s="157">
        <f t="shared" si="16"/>
        <v>1543.804701081832</v>
      </c>
      <c r="M7" s="157">
        <f t="shared" si="16"/>
        <v>1336.3118759274821</v>
      </c>
      <c r="N7" s="157">
        <f t="shared" si="16"/>
        <v>1295.6087701119886</v>
      </c>
      <c r="O7" s="157">
        <f t="shared" si="16"/>
        <v>929.17474396623675</v>
      </c>
      <c r="P7" s="157">
        <f t="shared" si="16"/>
        <v>961.35856345684954</v>
      </c>
      <c r="Q7" s="157">
        <f t="shared" si="16"/>
        <v>905.12267237995889</v>
      </c>
    </row>
    <row r="8" spans="1:17" ht="12" customHeight="1" x14ac:dyDescent="0.3">
      <c r="A8" s="23" t="s">
        <v>60</v>
      </c>
      <c r="B8" s="156"/>
      <c r="C8" s="156">
        <f>IF(RES_hhdet_in_tes!C8=0,0,RES_hhdet_in_tes!C8/0.086*1000000/RES_hhdet_in_new!C8)</f>
        <v>1973.7004270258442</v>
      </c>
      <c r="D8" s="156">
        <f>IF(RES_hhdet_in_tes!D8=0,0,RES_hhdet_in_tes!D8/0.086*1000000/RES_hhdet_in_new!D8)</f>
        <v>1608.3444453391116</v>
      </c>
      <c r="E8" s="156">
        <f>IF(RES_hhdet_in_tes!E8=0,0,RES_hhdet_in_tes!E8/0.086*1000000/RES_hhdet_in_new!E8)</f>
        <v>1658.6177501619486</v>
      </c>
      <c r="F8" s="156">
        <f>IF(RES_hhdet_in_tes!F8=0,0,RES_hhdet_in_tes!F8/0.086*1000000/RES_hhdet_in_new!F8)</f>
        <v>1751.419829454117</v>
      </c>
      <c r="G8" s="156">
        <f>IF(RES_hhdet_in_tes!G8=0,0,RES_hhdet_in_tes!G8/0.086*1000000/RES_hhdet_in_new!G8)</f>
        <v>1544.9905501377777</v>
      </c>
      <c r="H8" s="156">
        <f>IF(RES_hhdet_in_tes!H8=0,0,RES_hhdet_in_tes!H8/0.086*1000000/RES_hhdet_in_new!H8)</f>
        <v>1703.0692461275639</v>
      </c>
      <c r="I8" s="156">
        <f>IF(RES_hhdet_in_tes!I8=0,0,RES_hhdet_in_tes!I8/0.086*1000000/RES_hhdet_in_new!I8)</f>
        <v>1468.6846288371187</v>
      </c>
      <c r="J8" s="156">
        <f>IF(RES_hhdet_in_tes!J8=0,0,RES_hhdet_in_tes!J8/0.086*1000000/RES_hhdet_in_new!J8)</f>
        <v>1661.2759165664897</v>
      </c>
      <c r="K8" s="156">
        <f>IF(RES_hhdet_in_tes!K8=0,0,RES_hhdet_in_tes!K8/0.086*1000000/RES_hhdet_in_new!K8)</f>
        <v>1631.1433559847592</v>
      </c>
      <c r="L8" s="156">
        <f>IF(RES_hhdet_in_tes!L8=0,0,RES_hhdet_in_tes!L8/0.086*1000000/RES_hhdet_in_new!L8)</f>
        <v>1543.804701081832</v>
      </c>
      <c r="M8" s="156">
        <f>IF(RES_hhdet_in_tes!M8=0,0,RES_hhdet_in_tes!M8/0.086*1000000/RES_hhdet_in_new!M8)</f>
        <v>1336.3118759274821</v>
      </c>
      <c r="N8" s="156">
        <f>IF(RES_hhdet_in_tes!N8=0,0,RES_hhdet_in_tes!N8/0.086*1000000/RES_hhdet_in_new!N8)</f>
        <v>1295.6087701119886</v>
      </c>
      <c r="O8" s="156">
        <f>IF(RES_hhdet_in_tes!O8=0,0,RES_hhdet_in_tes!O8/0.086*1000000/RES_hhdet_in_new!O8)</f>
        <v>929.17474396623675</v>
      </c>
      <c r="P8" s="156">
        <f>IF(RES_hhdet_in_tes!P8=0,0,RES_hhdet_in_tes!P8/0.086*1000000/RES_hhdet_in_new!P8)</f>
        <v>961.35856345684954</v>
      </c>
      <c r="Q8" s="156">
        <f>IF(RES_hhdet_in_tes!Q8=0,0,RES_hhdet_in_tes!Q8/0.086*1000000/RES_hhdet_in_new!Q8)</f>
        <v>905.12267237995889</v>
      </c>
    </row>
    <row r="9" spans="1:17" ht="12" customHeight="1" x14ac:dyDescent="0.3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1346.1365795440777</v>
      </c>
      <c r="D9" s="157">
        <f>IF(SUM(RES_hhdet_in_tes!D10:D12,RES_hhdet_in_tes!D15:D16)=0,0,SUM(RES_hhdet_in_tes!D10:D12,RES_hhdet_in_tes!D15:D16)/0.086*1000000/SUM(RES_hhdet_in_new!D10:D12,RES_hhdet_in_new!D15:D16))</f>
        <v>1436.8040036568082</v>
      </c>
      <c r="E9" s="157">
        <f>IF(SUM(RES_hhdet_in_tes!E10:E12,RES_hhdet_in_tes!E15:E16)=0,0,SUM(RES_hhdet_in_tes!E10:E12,RES_hhdet_in_tes!E15:E16)/0.086*1000000/SUM(RES_hhdet_in_new!E10:E12,RES_hhdet_in_new!E15:E16))</f>
        <v>1420.6445560127866</v>
      </c>
      <c r="F9" s="157">
        <f>IF(SUM(RES_hhdet_in_tes!F10:F12,RES_hhdet_in_tes!F15:F16)=0,0,SUM(RES_hhdet_in_tes!F10:F12,RES_hhdet_in_tes!F15:F16)/0.086*1000000/SUM(RES_hhdet_in_new!F10:F12,RES_hhdet_in_new!F15:F16))</f>
        <v>1522.6673698256625</v>
      </c>
      <c r="G9" s="157">
        <f>IF(SUM(RES_hhdet_in_tes!G10:G12,RES_hhdet_in_tes!G15:G16)=0,0,SUM(RES_hhdet_in_tes!G10:G12,RES_hhdet_in_tes!G15:G16)/0.086*1000000/SUM(RES_hhdet_in_new!G10:G12,RES_hhdet_in_new!G15:G16))</f>
        <v>1534.3797601733154</v>
      </c>
      <c r="H9" s="157">
        <f>IF(SUM(RES_hhdet_in_tes!H10:H12,RES_hhdet_in_tes!H15:H16)=0,0,SUM(RES_hhdet_in_tes!H10:H12,RES_hhdet_in_tes!H15:H16)/0.086*1000000/SUM(RES_hhdet_in_new!H10:H12,RES_hhdet_in_new!H15:H16))</f>
        <v>1568.9721067478176</v>
      </c>
      <c r="I9" s="157">
        <f>IF(SUM(RES_hhdet_in_tes!I10:I12,RES_hhdet_in_tes!I15:I16)=0,0,SUM(RES_hhdet_in_tes!I10:I12,RES_hhdet_in_tes!I15:I16)/0.086*1000000/SUM(RES_hhdet_in_new!I10:I12,RES_hhdet_in_new!I15:I16))</f>
        <v>1728.1031181496764</v>
      </c>
      <c r="J9" s="157">
        <f>IF(SUM(RES_hhdet_in_tes!J10:J12,RES_hhdet_in_tes!J15:J16)=0,0,SUM(RES_hhdet_in_tes!J10:J12,RES_hhdet_in_tes!J15:J16)/0.086*1000000/SUM(RES_hhdet_in_new!J10:J12,RES_hhdet_in_new!J15:J16))</f>
        <v>1690.1305985768261</v>
      </c>
      <c r="K9" s="157">
        <f>IF(SUM(RES_hhdet_in_tes!K10:K12,RES_hhdet_in_tes!K15:K16)=0,0,SUM(RES_hhdet_in_tes!K10:K12,RES_hhdet_in_tes!K15:K16)/0.086*1000000/SUM(RES_hhdet_in_new!K10:K12,RES_hhdet_in_new!K15:K16))</f>
        <v>1640.1640054540869</v>
      </c>
      <c r="L9" s="157">
        <f>IF(SUM(RES_hhdet_in_tes!L10:L12,RES_hhdet_in_tes!L15:L16)=0,0,SUM(RES_hhdet_in_tes!L10:L12,RES_hhdet_in_tes!L15:L16)/0.086*1000000/SUM(RES_hhdet_in_new!L10:L12,RES_hhdet_in_new!L15:L16))</f>
        <v>1604.4584723730031</v>
      </c>
      <c r="M9" s="157">
        <f>IF(SUM(RES_hhdet_in_tes!M10:M12,RES_hhdet_in_tes!M15:M16)=0,0,SUM(RES_hhdet_in_tes!M10:M12,RES_hhdet_in_tes!M15:M16)/0.086*1000000/SUM(RES_hhdet_in_new!M10:M12,RES_hhdet_in_new!M15:M16))</f>
        <v>1709.6012739315508</v>
      </c>
      <c r="N9" s="157">
        <f>IF(SUM(RES_hhdet_in_tes!N10:N12,RES_hhdet_in_tes!N15:N16)=0,0,SUM(RES_hhdet_in_tes!N10:N12,RES_hhdet_in_tes!N15:N16)/0.086*1000000/SUM(RES_hhdet_in_new!N10:N12,RES_hhdet_in_new!N15:N16))</f>
        <v>1594.1787847183771</v>
      </c>
      <c r="O9" s="157">
        <f>IF(SUM(RES_hhdet_in_tes!O10:O12,RES_hhdet_in_tes!O15:O16)=0,0,SUM(RES_hhdet_in_tes!O10:O12,RES_hhdet_in_tes!O15:O16)/0.086*1000000/SUM(RES_hhdet_in_new!O10:O12,RES_hhdet_in_new!O15:O16))</f>
        <v>1756.5295110995501</v>
      </c>
      <c r="P9" s="157">
        <f>IF(SUM(RES_hhdet_in_tes!P10:P12,RES_hhdet_in_tes!P15:P16)=0,0,SUM(RES_hhdet_in_tes!P10:P12,RES_hhdet_in_tes!P15:P16)/0.086*1000000/SUM(RES_hhdet_in_new!P10:P12,RES_hhdet_in_new!P15:P16))</f>
        <v>1408.776211230572</v>
      </c>
      <c r="Q9" s="157">
        <f>IF(SUM(RES_hhdet_in_tes!Q10:Q12,RES_hhdet_in_tes!Q15:Q16)=0,0,SUM(RES_hhdet_in_tes!Q10:Q12,RES_hhdet_in_tes!Q15:Q16)/0.086*1000000/SUM(RES_hhdet_in_new!Q10:Q12,RES_hhdet_in_new!Q15:Q16))</f>
        <v>1759.9102652839831</v>
      </c>
    </row>
    <row r="10" spans="1:17" ht="12" customHeight="1" x14ac:dyDescent="0.3">
      <c r="A10" s="167" t="s">
        <v>171</v>
      </c>
      <c r="B10" s="132"/>
      <c r="C10" s="132">
        <f>IF(RES_hhdet_in_tes!C10=0,0,RES_hhdet_in_tes!C10/0.086*1000000/RES_hhdet_in_new!C10)</f>
        <v>1332.8412727673392</v>
      </c>
      <c r="D10" s="132">
        <f>IF(RES_hhdet_in_tes!D10=0,0,RES_hhdet_in_tes!D10/0.086*1000000/RES_hhdet_in_new!D10)</f>
        <v>1372.2141326477795</v>
      </c>
      <c r="E10" s="132">
        <f>IF(RES_hhdet_in_tes!E10=0,0,RES_hhdet_in_tes!E10/0.086*1000000/RES_hhdet_in_new!E10)</f>
        <v>1362.8393676909448</v>
      </c>
      <c r="F10" s="132">
        <f>IF(RES_hhdet_in_tes!F10=0,0,RES_hhdet_in_tes!F10/0.086*1000000/RES_hhdet_in_new!F10)</f>
        <v>1398.4474455786949</v>
      </c>
      <c r="G10" s="132">
        <f>IF(RES_hhdet_in_tes!G10=0,0,RES_hhdet_in_tes!G10/0.086*1000000/RES_hhdet_in_new!G10)</f>
        <v>1425.2431461826809</v>
      </c>
      <c r="H10" s="132">
        <f>IF(RES_hhdet_in_tes!H10=0,0,RES_hhdet_in_tes!H10/0.086*1000000/RES_hhdet_in_new!H10)</f>
        <v>1436.8037135236887</v>
      </c>
      <c r="I10" s="132">
        <f>IF(RES_hhdet_in_tes!I10=0,0,RES_hhdet_in_tes!I10/0.086*1000000/RES_hhdet_in_new!I10)</f>
        <v>1529.6133616641166</v>
      </c>
      <c r="J10" s="132">
        <f>IF(RES_hhdet_in_tes!J10=0,0,RES_hhdet_in_tes!J10/0.086*1000000/RES_hhdet_in_new!J10)</f>
        <v>1462.4486611932862</v>
      </c>
      <c r="K10" s="132">
        <f>IF(RES_hhdet_in_tes!K10=0,0,RES_hhdet_in_tes!K10/0.086*1000000/RES_hhdet_in_new!K10)</f>
        <v>1559.6305902832376</v>
      </c>
      <c r="L10" s="132">
        <f>IF(RES_hhdet_in_tes!L10=0,0,RES_hhdet_in_tes!L10/0.086*1000000/RES_hhdet_in_new!L10)</f>
        <v>1497.018292006697</v>
      </c>
      <c r="M10" s="132">
        <f>IF(RES_hhdet_in_tes!M10=0,0,RES_hhdet_in_tes!M10/0.086*1000000/RES_hhdet_in_new!M10)</f>
        <v>1549.9825884307038</v>
      </c>
      <c r="N10" s="132">
        <f>IF(RES_hhdet_in_tes!N10=0,0,RES_hhdet_in_tes!N10/0.086*1000000/RES_hhdet_in_new!N10)</f>
        <v>1534.0866868465082</v>
      </c>
      <c r="O10" s="132">
        <f>IF(RES_hhdet_in_tes!O10=0,0,RES_hhdet_in_tes!O10/0.086*1000000/RES_hhdet_in_new!O10)</f>
        <v>1555.6567172456053</v>
      </c>
      <c r="P10" s="132">
        <f>IF(RES_hhdet_in_tes!P10=0,0,RES_hhdet_in_tes!P10/0.086*1000000/RES_hhdet_in_new!P10)</f>
        <v>1510.4734751761844</v>
      </c>
      <c r="Q10" s="132">
        <f>IF(RES_hhdet_in_tes!Q10=0,0,RES_hhdet_in_tes!Q10/0.086*1000000/RES_hhdet_in_new!Q10)</f>
        <v>1502.404007862729</v>
      </c>
    </row>
    <row r="11" spans="1:17" ht="12" customHeight="1" x14ac:dyDescent="0.3">
      <c r="A11" s="167" t="s">
        <v>144</v>
      </c>
      <c r="B11" s="132"/>
      <c r="C11" s="132">
        <f>IF(RES_hhdet_in_tes!C11=0,0,RES_hhdet_in_tes!C11/0.086*1000000/RES_hhdet_in_new!C11)</f>
        <v>999.12475411706612</v>
      </c>
      <c r="D11" s="132">
        <f>IF(RES_hhdet_in_tes!D11=0,0,RES_hhdet_in_tes!D11/0.086*1000000/RES_hhdet_in_new!D11)</f>
        <v>1628.4386178564534</v>
      </c>
      <c r="E11" s="132">
        <f>IF(RES_hhdet_in_tes!E11=0,0,RES_hhdet_in_tes!E11/0.086*1000000/RES_hhdet_in_new!E11)</f>
        <v>1046.8250941139852</v>
      </c>
      <c r="F11" s="132">
        <f>IF(RES_hhdet_in_tes!F11=0,0,RES_hhdet_in_tes!F11/0.086*1000000/RES_hhdet_in_new!F11)</f>
        <v>1814.017685690045</v>
      </c>
      <c r="G11" s="132">
        <f>IF(RES_hhdet_in_tes!G11=0,0,RES_hhdet_in_tes!G11/0.086*1000000/RES_hhdet_in_new!G11)</f>
        <v>1803.3732950904694</v>
      </c>
      <c r="H11" s="132">
        <f>IF(RES_hhdet_in_tes!H11=0,0,RES_hhdet_in_tes!H11/0.086*1000000/RES_hhdet_in_new!H11)</f>
        <v>1138.6640334380547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3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1691.5329698475991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1742.9863301335499</v>
      </c>
      <c r="G12" s="132">
        <f>IF(RES_hhdet_in_tes!G12=0,0,RES_hhdet_in_tes!G12/0.086*1000000/RES_hhdet_in_new!G12)</f>
        <v>1735.4913497735752</v>
      </c>
      <c r="H12" s="132">
        <f>IF(RES_hhdet_in_tes!H12=0,0,RES_hhdet_in_tes!H12/0.086*1000000/RES_hhdet_in_new!H12)</f>
        <v>1720.40801461723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1126.6802385803344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3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1146.9185451899477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1179.946093026045</v>
      </c>
      <c r="G13" s="165">
        <f>IF(RES_hhdet_in_tes!G13=0,0,RES_hhdet_in_tes!G13/0.086*1000000/RES_hhdet_in_new!G12)</f>
        <v>1173.0845495481467</v>
      </c>
      <c r="H13" s="165">
        <f>IF(RES_hhdet_in_tes!H13=0,0,RES_hhdet_in_tes!H13/0.086*1000000/RES_hhdet_in_new!H12)</f>
        <v>1160.3726599571607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707.66538540083218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3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544.6144246576514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563.04023710750459</v>
      </c>
      <c r="G14" s="164">
        <f>IF(RES_hhdet_in_tes!G14=0,0,RES_hhdet_in_tes!G14/0.086*1000000/RES_hhdet_in_new!G12)</f>
        <v>562.40680022542824</v>
      </c>
      <c r="H14" s="164">
        <f>IF(RES_hhdet_in_tes!H14=0,0,RES_hhdet_in_tes!H14/0.086*1000000/RES_hhdet_in_new!H12)</f>
        <v>560.03535466006895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419.01485317950215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3">
      <c r="A15" s="163" t="s">
        <v>142</v>
      </c>
      <c r="B15" s="162"/>
      <c r="C15" s="162">
        <f>IF(RES_hhdet_in_tes!C15=0,0,RES_hhdet_in_tes!C15/0.086*1000000/RES_hhdet_in_new!C15)</f>
        <v>1372.7384024664921</v>
      </c>
      <c r="D15" s="162">
        <f>IF(RES_hhdet_in_tes!D15=0,0,RES_hhdet_in_tes!D15/0.086*1000000/RES_hhdet_in_new!D15)</f>
        <v>1576.5992842383803</v>
      </c>
      <c r="E15" s="162">
        <f>IF(RES_hhdet_in_tes!E15=0,0,RES_hhdet_in_tes!E15/0.086*1000000/RES_hhdet_in_new!E15)</f>
        <v>1484.0611778061925</v>
      </c>
      <c r="F15" s="162">
        <f>IF(RES_hhdet_in_tes!F15=0,0,RES_hhdet_in_tes!F15/0.086*1000000/RES_hhdet_in_new!F15)</f>
        <v>1839.1618498693329</v>
      </c>
      <c r="G15" s="162">
        <f>IF(RES_hhdet_in_tes!G15=0,0,RES_hhdet_in_tes!G15/0.086*1000000/RES_hhdet_in_new!G15)</f>
        <v>1943.0339454830539</v>
      </c>
      <c r="H15" s="162">
        <f>IF(RES_hhdet_in_tes!H15=0,0,RES_hhdet_in_tes!H15/0.086*1000000/RES_hhdet_in_new!H15)</f>
        <v>1860.6920731693533</v>
      </c>
      <c r="I15" s="162">
        <f>IF(RES_hhdet_in_tes!I15=0,0,RES_hhdet_in_tes!I15/0.086*1000000/RES_hhdet_in_new!I15)</f>
        <v>1924.6451803284265</v>
      </c>
      <c r="J15" s="162">
        <f>IF(RES_hhdet_in_tes!J15=0,0,RES_hhdet_in_tes!J15/0.086*1000000/RES_hhdet_in_new!J15)</f>
        <v>1935.8128988888154</v>
      </c>
      <c r="K15" s="162">
        <f>IF(RES_hhdet_in_tes!K15=0,0,RES_hhdet_in_tes!K15/0.086*1000000/RES_hhdet_in_new!K15)</f>
        <v>1765.0926261369925</v>
      </c>
      <c r="L15" s="162">
        <f>IF(RES_hhdet_in_tes!L15=0,0,RES_hhdet_in_tes!L15/0.086*1000000/RES_hhdet_in_new!L15)</f>
        <v>1860.4567091730064</v>
      </c>
      <c r="M15" s="162">
        <f>IF(RES_hhdet_in_tes!M15=0,0,RES_hhdet_in_tes!M15/0.086*1000000/RES_hhdet_in_new!M15)</f>
        <v>1885.8932758123456</v>
      </c>
      <c r="N15" s="162">
        <f>IF(RES_hhdet_in_tes!N15=0,0,RES_hhdet_in_tes!N15/0.086*1000000/RES_hhdet_in_new!N15)</f>
        <v>1720.2750200658716</v>
      </c>
      <c r="O15" s="162">
        <f>IF(RES_hhdet_in_tes!O15=0,0,RES_hhdet_in_tes!O15/0.086*1000000/RES_hhdet_in_new!O15)</f>
        <v>2137.4927771733237</v>
      </c>
      <c r="P15" s="162">
        <f>IF(RES_hhdet_in_tes!P15=0,0,RES_hhdet_in_tes!P15/0.086*1000000/RES_hhdet_in_new!P15)</f>
        <v>1262.1331223456539</v>
      </c>
      <c r="Q15" s="162">
        <f>IF(RES_hhdet_in_tes!Q15=0,0,RES_hhdet_in_tes!Q15/0.086*1000000/RES_hhdet_in_new!Q15)</f>
        <v>1874.2887770294838</v>
      </c>
    </row>
    <row r="16" spans="1:17" ht="12" customHeight="1" x14ac:dyDescent="0.3">
      <c r="A16" s="161" t="s">
        <v>141</v>
      </c>
      <c r="B16" s="160"/>
      <c r="C16" s="160">
        <f>IF(RES_hhdet_in_tes!C16=0,0,RES_hhdet_in_tes!C16/0.086*1000000/RES_hhdet_in_new!C16)</f>
        <v>1306.3715113483829</v>
      </c>
      <c r="D16" s="160">
        <f>IF(RES_hhdet_in_tes!D16=0,0,RES_hhdet_in_tes!D16/0.086*1000000/RES_hhdet_in_new!D16)</f>
        <v>1901.0548929433346</v>
      </c>
      <c r="E16" s="160">
        <f>IF(RES_hhdet_in_tes!E16=0,0,RES_hhdet_in_tes!E16/0.086*1000000/RES_hhdet_in_new!E16)</f>
        <v>1584.466876302565</v>
      </c>
      <c r="F16" s="160">
        <f>IF(RES_hhdet_in_tes!F16=0,0,RES_hhdet_in_tes!F16/0.086*1000000/RES_hhdet_in_new!F16)</f>
        <v>1572.1205677026821</v>
      </c>
      <c r="G16" s="160">
        <f>IF(RES_hhdet_in_tes!G16=0,0,RES_hhdet_in_tes!G16/0.086*1000000/RES_hhdet_in_new!G16)</f>
        <v>1627.9631311129976</v>
      </c>
      <c r="H16" s="160">
        <f>IF(RES_hhdet_in_tes!H16=0,0,RES_hhdet_in_tes!H16/0.086*1000000/RES_hhdet_in_new!H16)</f>
        <v>1715.2011809017031</v>
      </c>
      <c r="I16" s="160">
        <f>IF(RES_hhdet_in_tes!I16=0,0,RES_hhdet_in_tes!I16/0.086*1000000/RES_hhdet_in_new!I16)</f>
        <v>1631.0365422151174</v>
      </c>
      <c r="J16" s="160">
        <f>IF(RES_hhdet_in_tes!J16=0,0,RES_hhdet_in_tes!J16/0.086*1000000/RES_hhdet_in_new!J16)</f>
        <v>1730.9432958096702</v>
      </c>
      <c r="K16" s="160">
        <f>IF(RES_hhdet_in_tes!K16=0,0,RES_hhdet_in_tes!K16/0.086*1000000/RES_hhdet_in_new!K16)</f>
        <v>1650.4401869836138</v>
      </c>
      <c r="L16" s="160">
        <f>IF(RES_hhdet_in_tes!L16=0,0,RES_hhdet_in_tes!L16/0.086*1000000/RES_hhdet_in_new!L16)</f>
        <v>1505.958302625897</v>
      </c>
      <c r="M16" s="160">
        <f>IF(RES_hhdet_in_tes!M16=0,0,RES_hhdet_in_tes!M16/0.086*1000000/RES_hhdet_in_new!M16)</f>
        <v>1691.4263695120915</v>
      </c>
      <c r="N16" s="160">
        <f>IF(RES_hhdet_in_tes!N16=0,0,RES_hhdet_in_tes!N16/0.086*1000000/RES_hhdet_in_new!N16)</f>
        <v>1537.7513405273978</v>
      </c>
      <c r="O16" s="160">
        <f>IF(RES_hhdet_in_tes!O16=0,0,RES_hhdet_in_tes!O16/0.086*1000000/RES_hhdet_in_new!O16)</f>
        <v>1933.4260381514132</v>
      </c>
      <c r="P16" s="160">
        <f>IF(RES_hhdet_in_tes!P16=0,0,RES_hhdet_in_tes!P16/0.086*1000000/RES_hhdet_in_new!P16)</f>
        <v>1826.6802433248442</v>
      </c>
      <c r="Q16" s="160">
        <f>IF(RES_hhdet_in_tes!Q16=0,0,RES_hhdet_in_tes!Q16/0.086*1000000/RES_hhdet_in_new!Q16)</f>
        <v>2099.7330762831693</v>
      </c>
    </row>
    <row r="17" spans="1:17" ht="12" customHeight="1" x14ac:dyDescent="0.3">
      <c r="A17" s="148" t="s">
        <v>60</v>
      </c>
      <c r="B17" s="156"/>
      <c r="C17" s="156">
        <f>IF(RES_hhdet_in_tes!C17=0,0,RES_hhdet_in_tes!C17/0.086*1000000/RES_hhdet_in_new!C16)</f>
        <v>700.22514596541987</v>
      </c>
      <c r="D17" s="156">
        <f>IF(RES_hhdet_in_tes!D17=0,0,RES_hhdet_in_tes!D17/0.086*1000000/RES_hhdet_in_new!D16)</f>
        <v>1404.7898856654049</v>
      </c>
      <c r="E17" s="156">
        <f>IF(RES_hhdet_in_tes!E17=0,0,RES_hhdet_in_tes!E17/0.086*1000000/RES_hhdet_in_new!E16)</f>
        <v>1122.3170264410126</v>
      </c>
      <c r="F17" s="156">
        <f>IF(RES_hhdet_in_tes!F17=0,0,RES_hhdet_in_tes!F17/0.086*1000000/RES_hhdet_in_new!F16)</f>
        <v>947.12063374467141</v>
      </c>
      <c r="G17" s="156">
        <f>IF(RES_hhdet_in_tes!G17=0,0,RES_hhdet_in_tes!G17/0.086*1000000/RES_hhdet_in_new!G16)</f>
        <v>1124.1881636895816</v>
      </c>
      <c r="H17" s="156">
        <f>IF(RES_hhdet_in_tes!H17=0,0,RES_hhdet_in_tes!H17/0.086*1000000/RES_hhdet_in_new!H16)</f>
        <v>1228.5910565501251</v>
      </c>
      <c r="I17" s="156">
        <f>IF(RES_hhdet_in_tes!I17=0,0,RES_hhdet_in_tes!I17/0.086*1000000/RES_hhdet_in_new!I16)</f>
        <v>1107.1160992415014</v>
      </c>
      <c r="J17" s="156">
        <f>IF(RES_hhdet_in_tes!J17=0,0,RES_hhdet_in_tes!J17/0.086*1000000/RES_hhdet_in_new!J16)</f>
        <v>1191.2035422616652</v>
      </c>
      <c r="K17" s="156">
        <f>IF(RES_hhdet_in_tes!K17=0,0,RES_hhdet_in_tes!K17/0.086*1000000/RES_hhdet_in_new!K16)</f>
        <v>1130.6099722167921</v>
      </c>
      <c r="L17" s="156">
        <f>IF(RES_hhdet_in_tes!L17=0,0,RES_hhdet_in_tes!L17/0.086*1000000/RES_hhdet_in_new!L16)</f>
        <v>1039.6258616754546</v>
      </c>
      <c r="M17" s="156">
        <f>IF(RES_hhdet_in_tes!M17=0,0,RES_hhdet_in_tes!M17/0.086*1000000/RES_hhdet_in_new!M16)</f>
        <v>1187.1054472152216</v>
      </c>
      <c r="N17" s="156">
        <f>IF(RES_hhdet_in_tes!N17=0,0,RES_hhdet_in_tes!N17/0.086*1000000/RES_hhdet_in_new!N16)</f>
        <v>1068.4374856376892</v>
      </c>
      <c r="O17" s="156">
        <f>IF(RES_hhdet_in_tes!O17=0,0,RES_hhdet_in_tes!O17/0.086*1000000/RES_hhdet_in_new!O16)</f>
        <v>1405.0218541849599</v>
      </c>
      <c r="P17" s="156">
        <f>IF(RES_hhdet_in_tes!P17=0,0,RES_hhdet_in_tes!P17/0.086*1000000/RES_hhdet_in_new!P16)</f>
        <v>1349.5096641810765</v>
      </c>
      <c r="Q17" s="156">
        <f>IF(RES_hhdet_in_tes!Q17=0,0,RES_hhdet_in_tes!Q17/0.086*1000000/RES_hhdet_in_new!Q16)</f>
        <v>1634.4331448643275</v>
      </c>
    </row>
    <row r="18" spans="1:17" ht="12" customHeight="1" x14ac:dyDescent="0.3">
      <c r="A18" s="148" t="s">
        <v>59</v>
      </c>
      <c r="B18" s="156"/>
      <c r="C18" s="156">
        <f>IF(RES_hhdet_in_tes!C18=0,0,RES_hhdet_in_tes!C18/0.086*1000000/RES_hhdet_in_new!C16)</f>
        <v>606.14636538296327</v>
      </c>
      <c r="D18" s="156">
        <f>IF(RES_hhdet_in_tes!D18=0,0,RES_hhdet_in_tes!D18/0.086*1000000/RES_hhdet_in_new!D16)</f>
        <v>496.26500727792973</v>
      </c>
      <c r="E18" s="156">
        <f>IF(RES_hhdet_in_tes!E18=0,0,RES_hhdet_in_tes!E18/0.086*1000000/RES_hhdet_in_new!E16)</f>
        <v>462.14984986155247</v>
      </c>
      <c r="F18" s="156">
        <f>IF(RES_hhdet_in_tes!F18=0,0,RES_hhdet_in_tes!F18/0.086*1000000/RES_hhdet_in_new!F16)</f>
        <v>624.9999339580105</v>
      </c>
      <c r="G18" s="156">
        <f>IF(RES_hhdet_in_tes!G18=0,0,RES_hhdet_in_tes!G18/0.086*1000000/RES_hhdet_in_new!G16)</f>
        <v>503.77496742341623</v>
      </c>
      <c r="H18" s="156">
        <f>IF(RES_hhdet_in_tes!H18=0,0,RES_hhdet_in_tes!H18/0.086*1000000/RES_hhdet_in_new!H16)</f>
        <v>486.61012435157795</v>
      </c>
      <c r="I18" s="156">
        <f>IF(RES_hhdet_in_tes!I18=0,0,RES_hhdet_in_tes!I18/0.086*1000000/RES_hhdet_in_new!I16)</f>
        <v>523.92044297361576</v>
      </c>
      <c r="J18" s="156">
        <f>IF(RES_hhdet_in_tes!J18=0,0,RES_hhdet_in_tes!J18/0.086*1000000/RES_hhdet_in_new!J16)</f>
        <v>539.73975354800484</v>
      </c>
      <c r="K18" s="156">
        <f>IF(RES_hhdet_in_tes!K18=0,0,RES_hhdet_in_tes!K18/0.086*1000000/RES_hhdet_in_new!K16)</f>
        <v>519.83021476682211</v>
      </c>
      <c r="L18" s="156">
        <f>IF(RES_hhdet_in_tes!L18=0,0,RES_hhdet_in_tes!L18/0.086*1000000/RES_hhdet_in_new!L16)</f>
        <v>466.33244095044273</v>
      </c>
      <c r="M18" s="156">
        <f>IF(RES_hhdet_in_tes!M18=0,0,RES_hhdet_in_tes!M18/0.086*1000000/RES_hhdet_in_new!M16)</f>
        <v>504.32092229686975</v>
      </c>
      <c r="N18" s="156">
        <f>IF(RES_hhdet_in_tes!N18=0,0,RES_hhdet_in_tes!N18/0.086*1000000/RES_hhdet_in_new!N16)</f>
        <v>469.31385488970858</v>
      </c>
      <c r="O18" s="156">
        <f>IF(RES_hhdet_in_tes!O18=0,0,RES_hhdet_in_tes!O18/0.086*1000000/RES_hhdet_in_new!O16)</f>
        <v>528.40418396645282</v>
      </c>
      <c r="P18" s="156">
        <f>IF(RES_hhdet_in_tes!P18=0,0,RES_hhdet_in_tes!P18/0.086*1000000/RES_hhdet_in_new!P16)</f>
        <v>477.17057914376755</v>
      </c>
      <c r="Q18" s="156">
        <f>IF(RES_hhdet_in_tes!Q18=0,0,RES_hhdet_in_tes!Q18/0.086*1000000/RES_hhdet_in_new!Q16)</f>
        <v>465.29993141884205</v>
      </c>
    </row>
    <row r="19" spans="1:17" ht="12" customHeight="1" x14ac:dyDescent="0.3">
      <c r="A19" s="158" t="s">
        <v>62</v>
      </c>
      <c r="B19" s="157"/>
      <c r="C19" s="157">
        <f>IF(SUM(RES_hhdet_in_tes!C20:C22)=0,0,SUM(RES_hhdet_in_tes!C20:C22)/0.086*1000000/SUM(RES_hhdet_in_new!C20:C22))</f>
        <v>570.01581677329341</v>
      </c>
      <c r="D19" s="157">
        <f>IF(SUM(RES_hhdet_in_tes!D20:D22)=0,0,SUM(RES_hhdet_in_tes!D20:D22)/0.086*1000000/SUM(RES_hhdet_in_new!D20:D22))</f>
        <v>599.50157967435382</v>
      </c>
      <c r="E19" s="157">
        <f>IF(SUM(RES_hhdet_in_tes!E20:E22)=0,0,SUM(RES_hhdet_in_tes!E20:E22)/0.086*1000000/SUM(RES_hhdet_in_new!E20:E22))</f>
        <v>745.93824603839687</v>
      </c>
      <c r="F19" s="157">
        <f>IF(SUM(RES_hhdet_in_tes!F20:F22)=0,0,SUM(RES_hhdet_in_tes!F20:F22)/0.086*1000000/SUM(RES_hhdet_in_new!F20:F22))</f>
        <v>772.49642838555326</v>
      </c>
      <c r="G19" s="157">
        <f>IF(SUM(RES_hhdet_in_tes!G20:G22)=0,0,SUM(RES_hhdet_in_tes!G20:G22)/0.086*1000000/SUM(RES_hhdet_in_new!G20:G22))</f>
        <v>771.35674799579067</v>
      </c>
      <c r="H19" s="157">
        <f>IF(SUM(RES_hhdet_in_tes!H20:H22)=0,0,SUM(RES_hhdet_in_tes!H20:H22)/0.086*1000000/SUM(RES_hhdet_in_new!H20:H22))</f>
        <v>764.28684125605423</v>
      </c>
      <c r="I19" s="157">
        <f>IF(SUM(RES_hhdet_in_tes!I20:I22)=0,0,SUM(RES_hhdet_in_tes!I20:I22)/0.086*1000000/SUM(RES_hhdet_in_new!I20:I22))</f>
        <v>690.42865351282819</v>
      </c>
      <c r="J19" s="157">
        <f>IF(SUM(RES_hhdet_in_tes!J20:J22)=0,0,SUM(RES_hhdet_in_tes!J20:J22)/0.086*1000000/SUM(RES_hhdet_in_new!J20:J22))</f>
        <v>737.94938586258058</v>
      </c>
      <c r="K19" s="157">
        <f>IF(SUM(RES_hhdet_in_tes!K20:K22)=0,0,SUM(RES_hhdet_in_tes!K20:K22)/0.086*1000000/SUM(RES_hhdet_in_new!K20:K22))</f>
        <v>727.54808414065974</v>
      </c>
      <c r="L19" s="157">
        <f>IF(SUM(RES_hhdet_in_tes!L20:L22)=0,0,SUM(RES_hhdet_in_tes!L20:L22)/0.086*1000000/SUM(RES_hhdet_in_new!L20:L22))</f>
        <v>737.88792237470125</v>
      </c>
      <c r="M19" s="157">
        <f>IF(SUM(RES_hhdet_in_tes!M20:M22)=0,0,SUM(RES_hhdet_in_tes!M20:M22)/0.086*1000000/SUM(RES_hhdet_in_new!M20:M22))</f>
        <v>682.03026893326171</v>
      </c>
      <c r="N19" s="157">
        <f>IF(SUM(RES_hhdet_in_tes!N20:N22)=0,0,SUM(RES_hhdet_in_tes!N20:N22)/0.086*1000000/SUM(RES_hhdet_in_new!N20:N22))</f>
        <v>786.36113199473346</v>
      </c>
      <c r="O19" s="157">
        <f>IF(SUM(RES_hhdet_in_tes!O20:O22)=0,0,SUM(RES_hhdet_in_tes!O20:O22)/0.086*1000000/SUM(RES_hhdet_in_new!O20:O22))</f>
        <v>763.42499116177851</v>
      </c>
      <c r="P19" s="157">
        <f>IF(SUM(RES_hhdet_in_tes!P20:P22)=0,0,SUM(RES_hhdet_in_tes!P20:P22)/0.086*1000000/SUM(RES_hhdet_in_new!P20:P22))</f>
        <v>671.39956745652273</v>
      </c>
      <c r="Q19" s="157">
        <f>IF(SUM(RES_hhdet_in_tes!Q20:Q22)=0,0,SUM(RES_hhdet_in_tes!Q20:Q22)/0.086*1000000/SUM(RES_hhdet_in_new!Q20:Q22))</f>
        <v>696.25119644309234</v>
      </c>
    </row>
    <row r="20" spans="1:17" ht="12" customHeight="1" x14ac:dyDescent="0.3">
      <c r="A20" s="23" t="s">
        <v>58</v>
      </c>
      <c r="B20" s="156"/>
      <c r="C20" s="156">
        <f>IF(RES_hhdet_in_tes!C20=0,0,RES_hhdet_in_tes!C20/0.086*1000000/RES_hhdet_in_new!C20)</f>
        <v>491.52448456256866</v>
      </c>
      <c r="D20" s="156">
        <f>IF(RES_hhdet_in_tes!D20=0,0,RES_hhdet_in_tes!D20/0.086*1000000/RES_hhdet_in_new!D20)</f>
        <v>560.35001342197961</v>
      </c>
      <c r="E20" s="156">
        <f>IF(RES_hhdet_in_tes!E20=0,0,RES_hhdet_in_tes!E20/0.086*1000000/RES_hhdet_in_new!E20)</f>
        <v>655.10211713077626</v>
      </c>
      <c r="F20" s="156">
        <f>IF(RES_hhdet_in_tes!F20=0,0,RES_hhdet_in_tes!F20/0.086*1000000/RES_hhdet_in_new!F20)</f>
        <v>665.62153775974673</v>
      </c>
      <c r="G20" s="156">
        <f>IF(RES_hhdet_in_tes!G20=0,0,RES_hhdet_in_tes!G20/0.086*1000000/RES_hhdet_in_new!G20)</f>
        <v>673.8595677718173</v>
      </c>
      <c r="H20" s="156">
        <f>IF(RES_hhdet_in_tes!H20=0,0,RES_hhdet_in_tes!H20/0.086*1000000/RES_hhdet_in_new!H20)</f>
        <v>689.30248177907094</v>
      </c>
      <c r="I20" s="156">
        <f>IF(RES_hhdet_in_tes!I20=0,0,RES_hhdet_in_tes!I20/0.086*1000000/RES_hhdet_in_new!I20)</f>
        <v>675.26509045476269</v>
      </c>
      <c r="J20" s="156">
        <f>IF(RES_hhdet_in_tes!J20=0,0,RES_hhdet_in_tes!J20/0.086*1000000/RES_hhdet_in_new!J20)</f>
        <v>694.34385478792581</v>
      </c>
      <c r="K20" s="156">
        <f>IF(RES_hhdet_in_tes!K20=0,0,RES_hhdet_in_tes!K20/0.086*1000000/RES_hhdet_in_new!K20)</f>
        <v>701.98530103457961</v>
      </c>
      <c r="L20" s="156">
        <f>IF(RES_hhdet_in_tes!L20=0,0,RES_hhdet_in_tes!L20/0.086*1000000/RES_hhdet_in_new!L20)</f>
        <v>719.11523426152496</v>
      </c>
      <c r="M20" s="156">
        <f>IF(RES_hhdet_in_tes!M20=0,0,RES_hhdet_in_tes!M20/0.086*1000000/RES_hhdet_in_new!M20)</f>
        <v>724.55503042215344</v>
      </c>
      <c r="N20" s="156">
        <f>IF(RES_hhdet_in_tes!N20=0,0,RES_hhdet_in_tes!N20/0.086*1000000/RES_hhdet_in_new!N20)</f>
        <v>727.83500881797943</v>
      </c>
      <c r="O20" s="156">
        <f>IF(RES_hhdet_in_tes!O20=0,0,RES_hhdet_in_tes!O20/0.086*1000000/RES_hhdet_in_new!O20)</f>
        <v>725.17974911863155</v>
      </c>
      <c r="P20" s="156">
        <f>IF(RES_hhdet_in_tes!P20=0,0,RES_hhdet_in_tes!P20/0.086*1000000/RES_hhdet_in_new!P20)</f>
        <v>722.03274635134346</v>
      </c>
      <c r="Q20" s="156">
        <f>IF(RES_hhdet_in_tes!Q20=0,0,RES_hhdet_in_tes!Q20/0.086*1000000/RES_hhdet_in_new!Q20)</f>
        <v>723.43372348208243</v>
      </c>
    </row>
    <row r="21" spans="1:17" ht="12" customHeight="1" x14ac:dyDescent="0.3">
      <c r="A21" s="23" t="s">
        <v>57</v>
      </c>
      <c r="B21" s="156"/>
      <c r="C21" s="156">
        <f>IF(RES_hhdet_in_tes!C21=0,0,RES_hhdet_in_tes!C21/0.086*1000000/RES_hhdet_in_new!C21)</f>
        <v>772.03145699551749</v>
      </c>
      <c r="D21" s="156">
        <f>IF(RES_hhdet_in_tes!D21=0,0,RES_hhdet_in_tes!D21/0.086*1000000/RES_hhdet_in_new!D21)</f>
        <v>792.43295988483055</v>
      </c>
      <c r="E21" s="156">
        <f>IF(RES_hhdet_in_tes!E21=0,0,RES_hhdet_in_tes!E21/0.086*1000000/RES_hhdet_in_new!E21)</f>
        <v>812.86015190443345</v>
      </c>
      <c r="F21" s="156">
        <f>IF(RES_hhdet_in_tes!F21=0,0,RES_hhdet_in_tes!F21/0.086*1000000/RES_hhdet_in_new!F21)</f>
        <v>618.45490246673251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629.4307381498752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956.72044434752672</v>
      </c>
      <c r="L21" s="156">
        <f>IF(RES_hhdet_in_tes!L21=0,0,RES_hhdet_in_tes!L21/0.086*1000000/RES_hhdet_in_new!L21)</f>
        <v>712.60199431270564</v>
      </c>
      <c r="M21" s="156">
        <f>IF(RES_hhdet_in_tes!M21=0,0,RES_hhdet_in_tes!M21/0.086*1000000/RES_hhdet_in_new!M21)</f>
        <v>912.05814946307544</v>
      </c>
      <c r="N21" s="156">
        <f>IF(RES_hhdet_in_tes!N21=0,0,RES_hhdet_in_tes!N21/0.086*1000000/RES_hhdet_in_new!N21)</f>
        <v>820.50624944544643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578.30669089497349</v>
      </c>
      <c r="Q21" s="156">
        <f>IF(RES_hhdet_in_tes!Q21=0,0,RES_hhdet_in_tes!Q21/0.086*1000000/RES_hhdet_in_new!Q21)</f>
        <v>0</v>
      </c>
    </row>
    <row r="22" spans="1:17" ht="12" customHeight="1" x14ac:dyDescent="0.3">
      <c r="A22" s="29" t="s">
        <v>140</v>
      </c>
      <c r="B22" s="57"/>
      <c r="C22" s="57">
        <f>IF(RES_hhdet_in_tes!C22=0,0,RES_hhdet_in_tes!C22/0.086*1000000/RES_hhdet_in_new!C22)</f>
        <v>604.75981828163526</v>
      </c>
      <c r="D22" s="57">
        <f>IF(RES_hhdet_in_tes!D22=0,0,RES_hhdet_in_tes!D22/0.086*1000000/RES_hhdet_in_new!D22)</f>
        <v>611.28325738661113</v>
      </c>
      <c r="E22" s="57">
        <f>IF(RES_hhdet_in_tes!E22=0,0,RES_hhdet_in_tes!E22/0.086*1000000/RES_hhdet_in_new!E22)</f>
        <v>784.7345398561032</v>
      </c>
      <c r="F22" s="57">
        <f>IF(RES_hhdet_in_tes!F22=0,0,RES_hhdet_in_tes!F22/0.086*1000000/RES_hhdet_in_new!F22)</f>
        <v>812.32144185008326</v>
      </c>
      <c r="G22" s="57">
        <f>IF(RES_hhdet_in_tes!G22=0,0,RES_hhdet_in_tes!G22/0.086*1000000/RES_hhdet_in_new!G22)</f>
        <v>805.57091133691404</v>
      </c>
      <c r="H22" s="57">
        <f>IF(RES_hhdet_in_tes!H22=0,0,RES_hhdet_in_tes!H22/0.086*1000000/RES_hhdet_in_new!H22)</f>
        <v>786.91950501282713</v>
      </c>
      <c r="I22" s="57">
        <f>IF(RES_hhdet_in_tes!I22=0,0,RES_hhdet_in_tes!I22/0.086*1000000/RES_hhdet_in_new!I22)</f>
        <v>692.96882590861082</v>
      </c>
      <c r="J22" s="57">
        <f>IF(RES_hhdet_in_tes!J22=0,0,RES_hhdet_in_tes!J22/0.086*1000000/RES_hhdet_in_new!J22)</f>
        <v>752.22720838126668</v>
      </c>
      <c r="K22" s="57">
        <f>IF(RES_hhdet_in_tes!K22=0,0,RES_hhdet_in_tes!K22/0.086*1000000/RES_hhdet_in_new!K22)</f>
        <v>734.37231377319029</v>
      </c>
      <c r="L22" s="57">
        <f>IF(RES_hhdet_in_tes!L22=0,0,RES_hhdet_in_tes!L22/0.086*1000000/RES_hhdet_in_new!L22)</f>
        <v>743.86243848524509</v>
      </c>
      <c r="M22" s="57">
        <f>IF(RES_hhdet_in_tes!M22=0,0,RES_hhdet_in_tes!M22/0.086*1000000/RES_hhdet_in_new!M22)</f>
        <v>666.82145562882442</v>
      </c>
      <c r="N22" s="57">
        <f>IF(RES_hhdet_in_tes!N22=0,0,RES_hhdet_in_tes!N22/0.086*1000000/RES_hhdet_in_new!N22)</f>
        <v>832.04025835560333</v>
      </c>
      <c r="O22" s="57">
        <f>IF(RES_hhdet_in_tes!O22=0,0,RES_hhdet_in_tes!O22/0.086*1000000/RES_hhdet_in_new!O22)</f>
        <v>808.28978583442472</v>
      </c>
      <c r="P22" s="57">
        <f>IF(RES_hhdet_in_tes!P22=0,0,RES_hhdet_in_tes!P22/0.086*1000000/RES_hhdet_in_new!P22)</f>
        <v>599.30861939986323</v>
      </c>
      <c r="Q22" s="57">
        <f>IF(RES_hhdet_in_tes!Q22=0,0,RES_hhdet_in_tes!Q22/0.086*1000000/RES_hhdet_in_new!Q22)</f>
        <v>600.25212726182212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68">
        <f t="shared" ref="C24" si="17">SUM(C25,C28,C30,C39)</f>
        <v>10134.109160170272</v>
      </c>
      <c r="D24" s="168">
        <f t="shared" ref="D24" si="18">SUM(D25,D28,D30,D39)</f>
        <v>9684.6012831802691</v>
      </c>
      <c r="E24" s="168">
        <f t="shared" ref="E24" si="19">SUM(E25,E28,E30,E39)</f>
        <v>11708.064606294121</v>
      </c>
      <c r="F24" s="168">
        <f t="shared" ref="F24" si="20">SUM(F25,F28,F30,F39)</f>
        <v>11487.738999544821</v>
      </c>
      <c r="G24" s="168">
        <f t="shared" ref="G24" si="21">SUM(G25,G28,G30,G39)</f>
        <v>9781.7068410670327</v>
      </c>
      <c r="H24" s="168">
        <f t="shared" ref="H24" si="22">SUM(H25,H28,H30,H39)</f>
        <v>10479.099093922978</v>
      </c>
      <c r="I24" s="168">
        <f t="shared" ref="I24" si="23">SUM(I25,I28,I30,I39)</f>
        <v>9817.2021015915197</v>
      </c>
      <c r="J24" s="168">
        <f t="shared" ref="J24" si="24">SUM(J25,J28,J30,J39)</f>
        <v>9461.5763199132434</v>
      </c>
      <c r="K24" s="168">
        <f t="shared" ref="K24" si="25">SUM(K25,K28,K30,K39)</f>
        <v>9935.9408318358728</v>
      </c>
      <c r="L24" s="168">
        <f t="shared" ref="L24" si="26">SUM(L25,L28,L30,L39)</f>
        <v>9012.4166933711203</v>
      </c>
      <c r="M24" s="168">
        <f t="shared" ref="M24" si="27">SUM(M25,M28,M30,M39)</f>
        <v>9433.1616167747943</v>
      </c>
      <c r="N24" s="168">
        <f t="shared" ref="N24" si="28">SUM(N25,N28,N30,N39)</f>
        <v>8317.3743175688687</v>
      </c>
      <c r="O24" s="168">
        <f t="shared" ref="O24" si="29">SUM(O25,O28,O30,O39)</f>
        <v>9918.9320745352288</v>
      </c>
      <c r="P24" s="168">
        <f t="shared" ref="P24" si="30">SUM(P25,P28,P30,P39)</f>
        <v>8976.2610582356519</v>
      </c>
      <c r="Q24" s="168">
        <f t="shared" ref="Q24" si="31">SUM(Q25,Q28,Q30,Q39)</f>
        <v>8891.3195773931238</v>
      </c>
    </row>
    <row r="25" spans="1:17" ht="12.9" customHeight="1" x14ac:dyDescent="0.3">
      <c r="A25" s="158" t="s">
        <v>65</v>
      </c>
      <c r="B25" s="157"/>
      <c r="C25" s="157">
        <f t="shared" ref="C25:Q25" si="32">SUM(C26:C27)</f>
        <v>5469.5363776134081</v>
      </c>
      <c r="D25" s="157">
        <f t="shared" si="32"/>
        <v>5083.6917266833652</v>
      </c>
      <c r="E25" s="157">
        <f t="shared" si="32"/>
        <v>6831.9280337547461</v>
      </c>
      <c r="F25" s="157">
        <f t="shared" si="32"/>
        <v>6828.8717215793049</v>
      </c>
      <c r="G25" s="157">
        <f t="shared" si="32"/>
        <v>5231.9851943299846</v>
      </c>
      <c r="H25" s="157">
        <f t="shared" si="32"/>
        <v>5903.2409610476734</v>
      </c>
      <c r="I25" s="157">
        <f t="shared" si="32"/>
        <v>5295.8802273154097</v>
      </c>
      <c r="J25" s="157">
        <f t="shared" si="32"/>
        <v>4741.3227992579841</v>
      </c>
      <c r="K25" s="157">
        <f t="shared" si="32"/>
        <v>4807.6811065448155</v>
      </c>
      <c r="L25" s="157">
        <f t="shared" si="32"/>
        <v>3749.6113717908356</v>
      </c>
      <c r="M25" s="157">
        <f t="shared" si="32"/>
        <v>3902.5172365249382</v>
      </c>
      <c r="N25" s="157">
        <f t="shared" si="32"/>
        <v>2998.1806603877144</v>
      </c>
      <c r="O25" s="157">
        <f t="shared" si="32"/>
        <v>4649.9014343769268</v>
      </c>
      <c r="P25" s="157">
        <f t="shared" si="32"/>
        <v>3711.4505704590529</v>
      </c>
      <c r="Q25" s="157">
        <f t="shared" si="32"/>
        <v>3741.7869270360252</v>
      </c>
    </row>
    <row r="26" spans="1:17" ht="12" customHeight="1" x14ac:dyDescent="0.3">
      <c r="A26" s="23" t="s">
        <v>84</v>
      </c>
      <c r="B26" s="156"/>
      <c r="C26" s="156">
        <f>IF(RES_hhdet_in_tes!C26=0,0,RES_hhdet_in_tes!C26/0.086*1000000/RES_hhdet_in_new!C26)</f>
        <v>5320.9162420711764</v>
      </c>
      <c r="D26" s="156">
        <f>IF(RES_hhdet_in_tes!D26=0,0,RES_hhdet_in_tes!D26/0.086*1000000/RES_hhdet_in_new!D26)</f>
        <v>4942.3352550926566</v>
      </c>
      <c r="E26" s="156">
        <f>IF(RES_hhdet_in_tes!E26=0,0,RES_hhdet_in_tes!E26/0.086*1000000/RES_hhdet_in_new!E26)</f>
        <v>6622.4719274594627</v>
      </c>
      <c r="F26" s="156">
        <f>IF(RES_hhdet_in_tes!F26=0,0,RES_hhdet_in_tes!F26/0.086*1000000/RES_hhdet_in_new!F26)</f>
        <v>6617.6777018938919</v>
      </c>
      <c r="G26" s="156">
        <f>IF(RES_hhdet_in_tes!G26=0,0,RES_hhdet_in_tes!G26/0.086*1000000/RES_hhdet_in_new!G26)</f>
        <v>5088.2340616723795</v>
      </c>
      <c r="H26" s="156">
        <f>IF(RES_hhdet_in_tes!H26=0,0,RES_hhdet_in_tes!H26/0.086*1000000/RES_hhdet_in_new!H26)</f>
        <v>5715.3332496220701</v>
      </c>
      <c r="I26" s="156">
        <f>IF(RES_hhdet_in_tes!I26=0,0,RES_hhdet_in_tes!I26/0.086*1000000/RES_hhdet_in_new!I26)</f>
        <v>5149.4208633187036</v>
      </c>
      <c r="J26" s="156">
        <f>IF(RES_hhdet_in_tes!J26=0,0,RES_hhdet_in_tes!J26/0.086*1000000/RES_hhdet_in_new!J26)</f>
        <v>4618.0985932104695</v>
      </c>
      <c r="K26" s="156">
        <f>IF(RES_hhdet_in_tes!K26=0,0,RES_hhdet_in_tes!K26/0.086*1000000/RES_hhdet_in_new!K26)</f>
        <v>4725.3374545541174</v>
      </c>
      <c r="L26" s="156">
        <f>IF(RES_hhdet_in_tes!L26=0,0,RES_hhdet_in_tes!L26/0.086*1000000/RES_hhdet_in_new!L26)</f>
        <v>3614.8474246907349</v>
      </c>
      <c r="M26" s="156">
        <f>IF(RES_hhdet_in_tes!M26=0,0,RES_hhdet_in_tes!M26/0.086*1000000/RES_hhdet_in_new!M26)</f>
        <v>3779.6829730776922</v>
      </c>
      <c r="N26" s="156">
        <f>IF(RES_hhdet_in_tes!N26=0,0,RES_hhdet_in_tes!N26/0.086*1000000/RES_hhdet_in_new!N26)</f>
        <v>2873.9377997022275</v>
      </c>
      <c r="O26" s="156">
        <f>IF(RES_hhdet_in_tes!O26=0,0,RES_hhdet_in_tes!O26/0.086*1000000/RES_hhdet_in_new!O26)</f>
        <v>4551.5601010991331</v>
      </c>
      <c r="P26" s="156">
        <f>IF(RES_hhdet_in_tes!P26=0,0,RES_hhdet_in_tes!P26/0.086*1000000/RES_hhdet_in_new!P26)</f>
        <v>3609.5871534691742</v>
      </c>
      <c r="Q26" s="156">
        <f>IF(RES_hhdet_in_tes!Q26=0,0,RES_hhdet_in_tes!Q26/0.086*1000000/RES_hhdet_in_new!Q26)</f>
        <v>3626.7861382452925</v>
      </c>
    </row>
    <row r="27" spans="1:17" ht="12" customHeight="1" x14ac:dyDescent="0.3">
      <c r="A27" s="23" t="s">
        <v>60</v>
      </c>
      <c r="B27" s="156"/>
      <c r="C27" s="156">
        <f>IF(RES_hhdet_in_tes!C27=0,0,RES_hhdet_in_tes!C27/0.086*1000000/RES_hhdet_in_new!C26)</f>
        <v>148.62013554223213</v>
      </c>
      <c r="D27" s="156">
        <f>IF(RES_hhdet_in_tes!D27=0,0,RES_hhdet_in_tes!D27/0.086*1000000/RES_hhdet_in_new!D26)</f>
        <v>141.35647159070899</v>
      </c>
      <c r="E27" s="156">
        <f>IF(RES_hhdet_in_tes!E27=0,0,RES_hhdet_in_tes!E27/0.086*1000000/RES_hhdet_in_new!E26)</f>
        <v>209.45610629528301</v>
      </c>
      <c r="F27" s="156">
        <f>IF(RES_hhdet_in_tes!F27=0,0,RES_hhdet_in_tes!F27/0.086*1000000/RES_hhdet_in_new!F26)</f>
        <v>211.19401968541322</v>
      </c>
      <c r="G27" s="156">
        <f>IF(RES_hhdet_in_tes!G27=0,0,RES_hhdet_in_tes!G27/0.086*1000000/RES_hhdet_in_new!G26)</f>
        <v>143.75113265760518</v>
      </c>
      <c r="H27" s="156">
        <f>IF(RES_hhdet_in_tes!H27=0,0,RES_hhdet_in_tes!H27/0.086*1000000/RES_hhdet_in_new!H26)</f>
        <v>187.90771142560365</v>
      </c>
      <c r="I27" s="156">
        <f>IF(RES_hhdet_in_tes!I27=0,0,RES_hhdet_in_tes!I27/0.086*1000000/RES_hhdet_in_new!I26)</f>
        <v>146.45936399670595</v>
      </c>
      <c r="J27" s="156">
        <f>IF(RES_hhdet_in_tes!J27=0,0,RES_hhdet_in_tes!J27/0.086*1000000/RES_hhdet_in_new!J26)</f>
        <v>123.22420604751444</v>
      </c>
      <c r="K27" s="156">
        <f>IF(RES_hhdet_in_tes!K27=0,0,RES_hhdet_in_tes!K27/0.086*1000000/RES_hhdet_in_new!K26)</f>
        <v>82.343651990698007</v>
      </c>
      <c r="L27" s="156">
        <f>IF(RES_hhdet_in_tes!L27=0,0,RES_hhdet_in_tes!L27/0.086*1000000/RES_hhdet_in_new!L26)</f>
        <v>134.76394710010064</v>
      </c>
      <c r="M27" s="156">
        <f>IF(RES_hhdet_in_tes!M27=0,0,RES_hhdet_in_tes!M27/0.086*1000000/RES_hhdet_in_new!M26)</f>
        <v>122.83426344724602</v>
      </c>
      <c r="N27" s="156">
        <f>IF(RES_hhdet_in_tes!N27=0,0,RES_hhdet_in_tes!N27/0.086*1000000/RES_hhdet_in_new!N26)</f>
        <v>124.24286068548705</v>
      </c>
      <c r="O27" s="156">
        <f>IF(RES_hhdet_in_tes!O27=0,0,RES_hhdet_in_tes!O27/0.086*1000000/RES_hhdet_in_new!O26)</f>
        <v>98.341333277793609</v>
      </c>
      <c r="P27" s="156">
        <f>IF(RES_hhdet_in_tes!P27=0,0,RES_hhdet_in_tes!P27/0.086*1000000/RES_hhdet_in_new!P26)</f>
        <v>101.86341698987863</v>
      </c>
      <c r="Q27" s="156">
        <f>IF(RES_hhdet_in_tes!Q27=0,0,RES_hhdet_in_tes!Q27/0.086*1000000/RES_hhdet_in_new!Q26)</f>
        <v>115.00078879073273</v>
      </c>
    </row>
    <row r="28" spans="1:17" ht="12.9" customHeight="1" x14ac:dyDescent="0.3">
      <c r="A28" s="158" t="s">
        <v>112</v>
      </c>
      <c r="B28" s="157"/>
      <c r="C28" s="157">
        <f t="shared" ref="C28:Q28" si="33">C29</f>
        <v>2601.6330969894079</v>
      </c>
      <c r="D28" s="157">
        <f t="shared" si="33"/>
        <v>2583.4532787975031</v>
      </c>
      <c r="E28" s="157">
        <f t="shared" si="33"/>
        <v>2587.8855982979676</v>
      </c>
      <c r="F28" s="157">
        <f t="shared" si="33"/>
        <v>2500.7615084672875</v>
      </c>
      <c r="G28" s="157">
        <f t="shared" si="33"/>
        <v>2480.6577693176341</v>
      </c>
      <c r="H28" s="157">
        <f t="shared" si="33"/>
        <v>2419.7421248445021</v>
      </c>
      <c r="I28" s="157">
        <f t="shared" si="33"/>
        <v>2420.8612382163001</v>
      </c>
      <c r="J28" s="157">
        <f t="shared" si="33"/>
        <v>2679.6284448258316</v>
      </c>
      <c r="K28" s="157">
        <f t="shared" si="33"/>
        <v>3026.4103177430507</v>
      </c>
      <c r="L28" s="157">
        <f t="shared" si="33"/>
        <v>2932.5868711677358</v>
      </c>
      <c r="M28" s="157">
        <f t="shared" si="33"/>
        <v>3264.9676126166037</v>
      </c>
      <c r="N28" s="157">
        <f t="shared" si="33"/>
        <v>3338.6141272457653</v>
      </c>
      <c r="O28" s="157">
        <f t="shared" si="33"/>
        <v>3151.9149845519532</v>
      </c>
      <c r="P28" s="157">
        <f t="shared" si="33"/>
        <v>3145.1268371778592</v>
      </c>
      <c r="Q28" s="157">
        <f t="shared" si="33"/>
        <v>3004.6108745860238</v>
      </c>
    </row>
    <row r="29" spans="1:17" ht="12" customHeight="1" x14ac:dyDescent="0.3">
      <c r="A29" s="23" t="s">
        <v>60</v>
      </c>
      <c r="B29" s="156"/>
      <c r="C29" s="156">
        <f>IF(RES_hhdet_in_tes!C29=0,0,RES_hhdet_in_tes!C29/0.086*1000000/RES_hhdet_in_new!C29)</f>
        <v>2601.6330969894079</v>
      </c>
      <c r="D29" s="156">
        <f>IF(RES_hhdet_in_tes!D29=0,0,RES_hhdet_in_tes!D29/0.086*1000000/RES_hhdet_in_new!D29)</f>
        <v>2583.4532787975031</v>
      </c>
      <c r="E29" s="156">
        <f>IF(RES_hhdet_in_tes!E29=0,0,RES_hhdet_in_tes!E29/0.086*1000000/RES_hhdet_in_new!E29)</f>
        <v>2587.8855982979676</v>
      </c>
      <c r="F29" s="156">
        <f>IF(RES_hhdet_in_tes!F29=0,0,RES_hhdet_in_tes!F29/0.086*1000000/RES_hhdet_in_new!F29)</f>
        <v>2500.7615084672875</v>
      </c>
      <c r="G29" s="156">
        <f>IF(RES_hhdet_in_tes!G29=0,0,RES_hhdet_in_tes!G29/0.086*1000000/RES_hhdet_in_new!G29)</f>
        <v>2480.6577693176341</v>
      </c>
      <c r="H29" s="156">
        <f>IF(RES_hhdet_in_tes!H29=0,0,RES_hhdet_in_tes!H29/0.086*1000000/RES_hhdet_in_new!H29)</f>
        <v>2419.7421248445021</v>
      </c>
      <c r="I29" s="156">
        <f>IF(RES_hhdet_in_tes!I29=0,0,RES_hhdet_in_tes!I29/0.086*1000000/RES_hhdet_in_new!I29)</f>
        <v>2420.8612382163001</v>
      </c>
      <c r="J29" s="156">
        <f>IF(RES_hhdet_in_tes!J29=0,0,RES_hhdet_in_tes!J29/0.086*1000000/RES_hhdet_in_new!J29)</f>
        <v>2679.6284448258316</v>
      </c>
      <c r="K29" s="156">
        <f>IF(RES_hhdet_in_tes!K29=0,0,RES_hhdet_in_tes!K29/0.086*1000000/RES_hhdet_in_new!K29)</f>
        <v>3026.4103177430507</v>
      </c>
      <c r="L29" s="156">
        <f>IF(RES_hhdet_in_tes!L29=0,0,RES_hhdet_in_tes!L29/0.086*1000000/RES_hhdet_in_new!L29)</f>
        <v>2932.5868711677358</v>
      </c>
      <c r="M29" s="156">
        <f>IF(RES_hhdet_in_tes!M29=0,0,RES_hhdet_in_tes!M29/0.086*1000000/RES_hhdet_in_new!M29)</f>
        <v>3264.9676126166037</v>
      </c>
      <c r="N29" s="156">
        <f>IF(RES_hhdet_in_tes!N29=0,0,RES_hhdet_in_tes!N29/0.086*1000000/RES_hhdet_in_new!N29)</f>
        <v>3338.6141272457653</v>
      </c>
      <c r="O29" s="156">
        <f>IF(RES_hhdet_in_tes!O29=0,0,RES_hhdet_in_tes!O29/0.086*1000000/RES_hhdet_in_new!O29)</f>
        <v>3151.9149845519532</v>
      </c>
      <c r="P29" s="156">
        <f>IF(RES_hhdet_in_tes!P29=0,0,RES_hhdet_in_tes!P29/0.086*1000000/RES_hhdet_in_new!P29)</f>
        <v>3145.1268371778592</v>
      </c>
      <c r="Q29" s="156">
        <f>IF(RES_hhdet_in_tes!Q29=0,0,RES_hhdet_in_tes!Q29/0.086*1000000/RES_hhdet_in_new!Q29)</f>
        <v>3004.6108745860238</v>
      </c>
    </row>
    <row r="30" spans="1:17" ht="12" customHeight="1" x14ac:dyDescent="0.3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1328.0201684289573</v>
      </c>
      <c r="D30" s="157">
        <f>IF(SUM(RES_hhdet_in_tes!D31:D32,RES_hhdet_in_tes!D35:D36)=0,0,SUM(RES_hhdet_in_tes!D31:D32,RES_hhdet_in_tes!D35:D36)/0.086*1000000/SUM(RES_hhdet_in_new!D31:D32,RES_hhdet_in_new!D35:D36))</f>
        <v>1323.9661059471998</v>
      </c>
      <c r="E30" s="157">
        <f>IF(SUM(RES_hhdet_in_tes!E31:E32,RES_hhdet_in_tes!E35:E36)=0,0,SUM(RES_hhdet_in_tes!E31:E32,RES_hhdet_in_tes!E35:E36)/0.086*1000000/SUM(RES_hhdet_in_new!E31:E32,RES_hhdet_in_new!E35:E36))</f>
        <v>1491.9531344131365</v>
      </c>
      <c r="F30" s="157">
        <f>IF(SUM(RES_hhdet_in_tes!F31:F32,RES_hhdet_in_tes!F35:F36)=0,0,SUM(RES_hhdet_in_tes!F31:F32,RES_hhdet_in_tes!F35:F36)/0.086*1000000/SUM(RES_hhdet_in_new!F31:F32,RES_hhdet_in_new!F35:F36))</f>
        <v>1442.5511618839594</v>
      </c>
      <c r="G30" s="157">
        <f>IF(SUM(RES_hhdet_in_tes!G31:G32,RES_hhdet_in_tes!G35:G36)=0,0,SUM(RES_hhdet_in_tes!G31:G32,RES_hhdet_in_tes!G35:G36)/0.086*1000000/SUM(RES_hhdet_in_new!G31:G32,RES_hhdet_in_new!G35:G36))</f>
        <v>1313.1093276377669</v>
      </c>
      <c r="H30" s="157">
        <f>IF(SUM(RES_hhdet_in_tes!H31:H32,RES_hhdet_in_tes!H35:H36)=0,0,SUM(RES_hhdet_in_tes!H31:H32,RES_hhdet_in_tes!H35:H36)/0.086*1000000/SUM(RES_hhdet_in_new!H31:H32,RES_hhdet_in_new!H35:H36))</f>
        <v>1387.2097471067691</v>
      </c>
      <c r="I30" s="157">
        <f>IF(SUM(RES_hhdet_in_tes!I31:I32,RES_hhdet_in_tes!I35:I36)=0,0,SUM(RES_hhdet_in_tes!I31:I32,RES_hhdet_in_tes!I35:I36)/0.086*1000000/SUM(RES_hhdet_in_new!I31:I32,RES_hhdet_in_new!I35:I36))</f>
        <v>1365.0685995155791</v>
      </c>
      <c r="J30" s="157">
        <f>IF(SUM(RES_hhdet_in_tes!J31:J32,RES_hhdet_in_tes!J35:J36)=0,0,SUM(RES_hhdet_in_tes!J31:J32,RES_hhdet_in_tes!J35:J36)/0.086*1000000/SUM(RES_hhdet_in_new!J31:J32,RES_hhdet_in_new!J35:J36))</f>
        <v>1313.7380798484342</v>
      </c>
      <c r="K30" s="157">
        <f>IF(SUM(RES_hhdet_in_tes!K31:K32,RES_hhdet_in_tes!K35:K36)=0,0,SUM(RES_hhdet_in_tes!K31:K32,RES_hhdet_in_tes!K35:K36)/0.086*1000000/SUM(RES_hhdet_in_new!K31:K32,RES_hhdet_in_new!K35:K36))</f>
        <v>1349.5277902131372</v>
      </c>
      <c r="L30" s="157">
        <f>IF(SUM(RES_hhdet_in_tes!L31:L32,RES_hhdet_in_tes!L35:L36)=0,0,SUM(RES_hhdet_in_tes!L31:L32,RES_hhdet_in_tes!L35:L36)/0.086*1000000/SUM(RES_hhdet_in_new!L31:L32,RES_hhdet_in_new!L35:L36))</f>
        <v>1242.3011018401521</v>
      </c>
      <c r="M30" s="157">
        <f>IF(SUM(RES_hhdet_in_tes!M31:M32,RES_hhdet_in_tes!M35:M36)=0,0,SUM(RES_hhdet_in_tes!M31:M32,RES_hhdet_in_tes!M35:M36)/0.086*1000000/SUM(RES_hhdet_in_new!M31:M32,RES_hhdet_in_new!M35:M36))</f>
        <v>1410.7991804160692</v>
      </c>
      <c r="N30" s="157">
        <f>IF(SUM(RES_hhdet_in_tes!N31:N32,RES_hhdet_in_tes!N35:N36)=0,0,SUM(RES_hhdet_in_tes!N31:N32,RES_hhdet_in_tes!N35:N36)/0.086*1000000/SUM(RES_hhdet_in_new!N31:N32,RES_hhdet_in_new!N35:N36))</f>
        <v>1259.5309038824919</v>
      </c>
      <c r="O30" s="157">
        <f>IF(SUM(RES_hhdet_in_tes!O31:O32,RES_hhdet_in_tes!O35:O36)=0,0,SUM(RES_hhdet_in_tes!O31:O32,RES_hhdet_in_tes!O35:O36)/0.086*1000000/SUM(RES_hhdet_in_new!O31:O32,RES_hhdet_in_new!O35:O36))</f>
        <v>1424.8763423744842</v>
      </c>
      <c r="P30" s="157">
        <f>IF(SUM(RES_hhdet_in_tes!P31:P32,RES_hhdet_in_tes!P35:P36)=0,0,SUM(RES_hhdet_in_tes!P31:P32,RES_hhdet_in_tes!P35:P36)/0.086*1000000/SUM(RES_hhdet_in_new!P31:P32,RES_hhdet_in_new!P35:P36))</f>
        <v>1363.4355246069038</v>
      </c>
      <c r="Q30" s="157">
        <f>IF(SUM(RES_hhdet_in_tes!Q31:Q32,RES_hhdet_in_tes!Q35:Q36)=0,0,SUM(RES_hhdet_in_tes!Q31:Q32,RES_hhdet_in_tes!Q35:Q36)/0.086*1000000/SUM(RES_hhdet_in_new!Q31:Q32,RES_hhdet_in_new!Q35:Q36))</f>
        <v>1392.3348544126361</v>
      </c>
    </row>
    <row r="31" spans="1:17" ht="12" customHeight="1" x14ac:dyDescent="0.3">
      <c r="A31" s="167" t="s">
        <v>169</v>
      </c>
      <c r="B31" s="132"/>
      <c r="C31" s="132">
        <f>IF(RES_hhdet_in_tes!C31=0,0,RES_hhdet_in_tes!C31/0.086*1000000/RES_hhdet_in_new!C31)</f>
        <v>1333.9813012607935</v>
      </c>
      <c r="D31" s="132">
        <f>IF(RES_hhdet_in_tes!D31=0,0,RES_hhdet_in_tes!D31/0.086*1000000/RES_hhdet_in_new!D31)</f>
        <v>1345.5641815566516</v>
      </c>
      <c r="E31" s="132">
        <f>IF(RES_hhdet_in_tes!E31=0,0,RES_hhdet_in_tes!E31/0.086*1000000/RES_hhdet_in_new!E31)</f>
        <v>1459.3700852902443</v>
      </c>
      <c r="F31" s="132">
        <f>IF(RES_hhdet_in_tes!F31=0,0,RES_hhdet_in_tes!F31/0.086*1000000/RES_hhdet_in_new!F31)</f>
        <v>1451.6298332744725</v>
      </c>
      <c r="G31" s="132">
        <f>IF(RES_hhdet_in_tes!G31=0,0,RES_hhdet_in_tes!G31/0.086*1000000/RES_hhdet_in_new!G31)</f>
        <v>1323.1977511393779</v>
      </c>
      <c r="H31" s="132">
        <f>IF(RES_hhdet_in_tes!H31=0,0,RES_hhdet_in_tes!H31/0.086*1000000/RES_hhdet_in_new!H31)</f>
        <v>1396.5313753968073</v>
      </c>
      <c r="I31" s="132">
        <f>IF(RES_hhdet_in_tes!I31=0,0,RES_hhdet_in_tes!I31/0.086*1000000/RES_hhdet_in_new!I31)</f>
        <v>1359.2052601632558</v>
      </c>
      <c r="J31" s="132">
        <f>IF(RES_hhdet_in_tes!J31=0,0,RES_hhdet_in_tes!J31/0.086*1000000/RES_hhdet_in_new!J31)</f>
        <v>1320.4740487882916</v>
      </c>
      <c r="K31" s="132">
        <f>IF(RES_hhdet_in_tes!K31=0,0,RES_hhdet_in_tes!K31/0.086*1000000/RES_hhdet_in_new!K31)</f>
        <v>1403.9699691134188</v>
      </c>
      <c r="L31" s="132">
        <f>IF(RES_hhdet_in_tes!L31=0,0,RES_hhdet_in_tes!L31/0.086*1000000/RES_hhdet_in_new!L31)</f>
        <v>1225.7542943590142</v>
      </c>
      <c r="M31" s="132">
        <f>IF(RES_hhdet_in_tes!M31=0,0,RES_hhdet_in_tes!M31/0.086*1000000/RES_hhdet_in_new!M31)</f>
        <v>1398.8759939388585</v>
      </c>
      <c r="N31" s="132">
        <f>IF(RES_hhdet_in_tes!N31=0,0,RES_hhdet_in_tes!N31/0.086*1000000/RES_hhdet_in_new!N31)</f>
        <v>1271.5727593858619</v>
      </c>
      <c r="O31" s="132">
        <f>IF(RES_hhdet_in_tes!O31=0,0,RES_hhdet_in_tes!O31/0.086*1000000/RES_hhdet_in_new!O31)</f>
        <v>1425.5399299577518</v>
      </c>
      <c r="P31" s="132">
        <f>IF(RES_hhdet_in_tes!P31=0,0,RES_hhdet_in_tes!P31/0.086*1000000/RES_hhdet_in_new!P31)</f>
        <v>1336.306591210167</v>
      </c>
      <c r="Q31" s="132">
        <f>IF(RES_hhdet_in_tes!Q31=0,0,RES_hhdet_in_tes!Q31/0.086*1000000/RES_hhdet_in_new!Q31)</f>
        <v>1172.1314274140302</v>
      </c>
    </row>
    <row r="32" spans="1:17" ht="12" customHeight="1" x14ac:dyDescent="0.3">
      <c r="A32" s="167" t="s">
        <v>168</v>
      </c>
      <c r="B32" s="132"/>
      <c r="C32" s="132">
        <f>IF(RES_hhdet_in_tes!C32=0,0,RES_hhdet_in_tes!C32/0.086*1000000/RES_hhdet_in_new!C32)</f>
        <v>1497.8953408889449</v>
      </c>
      <c r="D32" s="132">
        <f>IF(RES_hhdet_in_tes!D32=0,0,RES_hhdet_in_tes!D32/0.086*1000000/RES_hhdet_in_new!D32)</f>
        <v>1515.5352337949305</v>
      </c>
      <c r="E32" s="132">
        <f>IF(RES_hhdet_in_tes!E32=0,0,RES_hhdet_in_tes!E32/0.086*1000000/RES_hhdet_in_new!E32)</f>
        <v>1734.0616529087947</v>
      </c>
      <c r="F32" s="132">
        <f>IF(RES_hhdet_in_tes!F32=0,0,RES_hhdet_in_tes!F32/0.086*1000000/RES_hhdet_in_new!F32)</f>
        <v>1538.6132519595847</v>
      </c>
      <c r="G32" s="132">
        <f>IF(RES_hhdet_in_tes!G32=0,0,RES_hhdet_in_tes!G32/0.086*1000000/RES_hhdet_in_new!G32)</f>
        <v>1450.2436999852046</v>
      </c>
      <c r="H32" s="132">
        <f>IF(RES_hhdet_in_tes!H32=0,0,RES_hhdet_in_tes!H32/0.086*1000000/RES_hhdet_in_new!H32)</f>
        <v>1402.8754539292408</v>
      </c>
      <c r="I32" s="132">
        <f>IF(RES_hhdet_in_tes!I32=0,0,RES_hhdet_in_tes!I32/0.086*1000000/RES_hhdet_in_new!I32)</f>
        <v>1377.404294255181</v>
      </c>
      <c r="J32" s="132">
        <f>IF(RES_hhdet_in_tes!J32=0,0,RES_hhdet_in_tes!J32/0.086*1000000/RES_hhdet_in_new!J32)</f>
        <v>1330.222526012237</v>
      </c>
      <c r="K32" s="132">
        <f>IF(RES_hhdet_in_tes!K32=0,0,RES_hhdet_in_tes!K32/0.086*1000000/RES_hhdet_in_new!K32)</f>
        <v>1408.4802239663986</v>
      </c>
      <c r="L32" s="132">
        <f>IF(RES_hhdet_in_tes!L32=0,0,RES_hhdet_in_tes!L32/0.086*1000000/RES_hhdet_in_new!L32)</f>
        <v>1220.7924643593767</v>
      </c>
      <c r="M32" s="132">
        <f>IF(RES_hhdet_in_tes!M32=0,0,RES_hhdet_in_tes!M32/0.086*1000000/RES_hhdet_in_new!M32)</f>
        <v>1279.6114590438929</v>
      </c>
      <c r="N32" s="132">
        <f>IF(RES_hhdet_in_tes!N32=0,0,RES_hhdet_in_tes!N32/0.086*1000000/RES_hhdet_in_new!N32)</f>
        <v>1375.2089771841427</v>
      </c>
      <c r="O32" s="132">
        <f>IF(RES_hhdet_in_tes!O32=0,0,RES_hhdet_in_tes!O32/0.086*1000000/RES_hhdet_in_new!O32)</f>
        <v>1406.7731366428045</v>
      </c>
      <c r="P32" s="132">
        <f>IF(RES_hhdet_in_tes!P32=0,0,RES_hhdet_in_tes!P32/0.086*1000000/RES_hhdet_in_new!P32)</f>
        <v>1331.4404896799579</v>
      </c>
      <c r="Q32" s="132">
        <f>IF(RES_hhdet_in_tes!Q32=0,0,RES_hhdet_in_tes!Q32/0.086*1000000/RES_hhdet_in_new!Q32)</f>
        <v>1319.0349461798314</v>
      </c>
    </row>
    <row r="33" spans="1:17" ht="12" customHeight="1" x14ac:dyDescent="0.3">
      <c r="A33" s="166" t="s">
        <v>57</v>
      </c>
      <c r="B33" s="165"/>
      <c r="C33" s="165">
        <f>IF(RES_hhdet_in_tes!C33=0,0,RES_hhdet_in_tes!C33/0.086*1000000/RES_hhdet_in_new!C32)</f>
        <v>475.35777718942472</v>
      </c>
      <c r="D33" s="165">
        <f>IF(RES_hhdet_in_tes!D33=0,0,RES_hhdet_in_tes!D33/0.086*1000000/RES_hhdet_in_new!D32)</f>
        <v>528.94666165913566</v>
      </c>
      <c r="E33" s="165">
        <f>IF(RES_hhdet_in_tes!E33=0,0,RES_hhdet_in_tes!E33/0.086*1000000/RES_hhdet_in_new!E32)</f>
        <v>618.37235058229442</v>
      </c>
      <c r="F33" s="165">
        <f>IF(RES_hhdet_in_tes!F33=0,0,RES_hhdet_in_tes!F33/0.086*1000000/RES_hhdet_in_new!F32)</f>
        <v>672.35956639476819</v>
      </c>
      <c r="G33" s="165">
        <f>IF(RES_hhdet_in_tes!G33=0,0,RES_hhdet_in_tes!G33/0.086*1000000/RES_hhdet_in_new!G32)</f>
        <v>558.19394873177498</v>
      </c>
      <c r="H33" s="165">
        <f>IF(RES_hhdet_in_tes!H33=0,0,RES_hhdet_in_tes!H33/0.086*1000000/RES_hhdet_in_new!H32)</f>
        <v>620.6002313264396</v>
      </c>
      <c r="I33" s="165">
        <f>IF(RES_hhdet_in_tes!I33=0,0,RES_hhdet_in_tes!I33/0.086*1000000/RES_hhdet_in_new!I32)</f>
        <v>543.82084896162496</v>
      </c>
      <c r="J33" s="165">
        <f>IF(RES_hhdet_in_tes!J33=0,0,RES_hhdet_in_tes!J33/0.086*1000000/RES_hhdet_in_new!J32)</f>
        <v>558.45988705697835</v>
      </c>
      <c r="K33" s="165">
        <f>IF(RES_hhdet_in_tes!K33=0,0,RES_hhdet_in_tes!K33/0.086*1000000/RES_hhdet_in_new!K32)</f>
        <v>564.13647514020772</v>
      </c>
      <c r="L33" s="165">
        <f>IF(RES_hhdet_in_tes!L33=0,0,RES_hhdet_in_tes!L33/0.086*1000000/RES_hhdet_in_new!L32)</f>
        <v>447.32481796686511</v>
      </c>
      <c r="M33" s="165">
        <f>IF(RES_hhdet_in_tes!M33=0,0,RES_hhdet_in_tes!M33/0.086*1000000/RES_hhdet_in_new!M32)</f>
        <v>519.7925276266767</v>
      </c>
      <c r="N33" s="165">
        <f>IF(RES_hhdet_in_tes!N33=0,0,RES_hhdet_in_tes!N33/0.086*1000000/RES_hhdet_in_new!N32)</f>
        <v>433.01472071683378</v>
      </c>
      <c r="O33" s="165">
        <f>IF(RES_hhdet_in_tes!O33=0,0,RES_hhdet_in_tes!O33/0.086*1000000/RES_hhdet_in_new!O32)</f>
        <v>509.71702379772529</v>
      </c>
      <c r="P33" s="165">
        <f>IF(RES_hhdet_in_tes!P33=0,0,RES_hhdet_in_tes!P33/0.086*1000000/RES_hhdet_in_new!P32)</f>
        <v>475.8379707074435</v>
      </c>
      <c r="Q33" s="165">
        <f>IF(RES_hhdet_in_tes!Q33=0,0,RES_hhdet_in_tes!Q33/0.086*1000000/RES_hhdet_in_new!Q32)</f>
        <v>428.74324316139393</v>
      </c>
    </row>
    <row r="34" spans="1:17" ht="12" customHeight="1" x14ac:dyDescent="0.3">
      <c r="A34" s="147" t="s">
        <v>59</v>
      </c>
      <c r="B34" s="164"/>
      <c r="C34" s="164">
        <f>IF(RES_hhdet_in_tes!C34=0,0,RES_hhdet_in_tes!C34/0.086*1000000/RES_hhdet_in_new!C32)</f>
        <v>1022.53756369952</v>
      </c>
      <c r="D34" s="164">
        <f>IF(RES_hhdet_in_tes!D34=0,0,RES_hhdet_in_tes!D34/0.086*1000000/RES_hhdet_in_new!D32)</f>
        <v>986.58857213579518</v>
      </c>
      <c r="E34" s="164">
        <f>IF(RES_hhdet_in_tes!E34=0,0,RES_hhdet_in_tes!E34/0.086*1000000/RES_hhdet_in_new!E32)</f>
        <v>1115.6893023265002</v>
      </c>
      <c r="F34" s="164">
        <f>IF(RES_hhdet_in_tes!F34=0,0,RES_hhdet_in_tes!F34/0.086*1000000/RES_hhdet_in_new!F32)</f>
        <v>866.25368556481646</v>
      </c>
      <c r="G34" s="164">
        <f>IF(RES_hhdet_in_tes!G34=0,0,RES_hhdet_in_tes!G34/0.086*1000000/RES_hhdet_in_new!G32)</f>
        <v>892.04975125342935</v>
      </c>
      <c r="H34" s="164">
        <f>IF(RES_hhdet_in_tes!H34=0,0,RES_hhdet_in_tes!H34/0.086*1000000/RES_hhdet_in_new!H32)</f>
        <v>782.27522260280125</v>
      </c>
      <c r="I34" s="164">
        <f>IF(RES_hhdet_in_tes!I34=0,0,RES_hhdet_in_tes!I34/0.086*1000000/RES_hhdet_in_new!I32)</f>
        <v>833.583445293556</v>
      </c>
      <c r="J34" s="164">
        <f>IF(RES_hhdet_in_tes!J34=0,0,RES_hhdet_in_tes!J34/0.086*1000000/RES_hhdet_in_new!J32)</f>
        <v>771.76263895525915</v>
      </c>
      <c r="K34" s="164">
        <f>IF(RES_hhdet_in_tes!K34=0,0,RES_hhdet_in_tes!K34/0.086*1000000/RES_hhdet_in_new!K32)</f>
        <v>844.34374882619068</v>
      </c>
      <c r="L34" s="164">
        <f>IF(RES_hhdet_in_tes!L34=0,0,RES_hhdet_in_tes!L34/0.086*1000000/RES_hhdet_in_new!L32)</f>
        <v>773.46764639251171</v>
      </c>
      <c r="M34" s="164">
        <f>IF(RES_hhdet_in_tes!M34=0,0,RES_hhdet_in_tes!M34/0.086*1000000/RES_hhdet_in_new!M32)</f>
        <v>759.81893141721605</v>
      </c>
      <c r="N34" s="164">
        <f>IF(RES_hhdet_in_tes!N34=0,0,RES_hhdet_in_tes!N34/0.086*1000000/RES_hhdet_in_new!N32)</f>
        <v>942.19425646730895</v>
      </c>
      <c r="O34" s="164">
        <f>IF(RES_hhdet_in_tes!O34=0,0,RES_hhdet_in_tes!O34/0.086*1000000/RES_hhdet_in_new!O32)</f>
        <v>897.05611284507904</v>
      </c>
      <c r="P34" s="164">
        <f>IF(RES_hhdet_in_tes!P34=0,0,RES_hhdet_in_tes!P34/0.086*1000000/RES_hhdet_in_new!P32)</f>
        <v>855.60251897251419</v>
      </c>
      <c r="Q34" s="164">
        <f>IF(RES_hhdet_in_tes!Q34=0,0,RES_hhdet_in_tes!Q34/0.086*1000000/RES_hhdet_in_new!Q32)</f>
        <v>890.29170301843737</v>
      </c>
    </row>
    <row r="35" spans="1:17" ht="12" customHeight="1" x14ac:dyDescent="0.3">
      <c r="A35" s="163" t="s">
        <v>142</v>
      </c>
      <c r="B35" s="162"/>
      <c r="C35" s="162">
        <f>IF(RES_hhdet_in_tes!C35=0,0,RES_hhdet_in_tes!C35/0.086*1000000/RES_hhdet_in_new!C35)</f>
        <v>824.55934425327871</v>
      </c>
      <c r="D35" s="162">
        <f>IF(RES_hhdet_in_tes!D35=0,0,RES_hhdet_in_tes!D35/0.086*1000000/RES_hhdet_in_new!D35)</f>
        <v>1120.2158422704331</v>
      </c>
      <c r="E35" s="162">
        <f>IF(RES_hhdet_in_tes!E35=0,0,RES_hhdet_in_tes!E35/0.086*1000000/RES_hhdet_in_new!E35)</f>
        <v>1706.5264055538098</v>
      </c>
      <c r="F35" s="162">
        <f>IF(RES_hhdet_in_tes!F35=0,0,RES_hhdet_in_tes!F35/0.086*1000000/RES_hhdet_in_new!F35)</f>
        <v>958.91200229685046</v>
      </c>
      <c r="G35" s="162">
        <f>IF(RES_hhdet_in_tes!G35=0,0,RES_hhdet_in_tes!G35/0.086*1000000/RES_hhdet_in_new!G35)</f>
        <v>843.85119649549813</v>
      </c>
      <c r="H35" s="162">
        <f>IF(RES_hhdet_in_tes!H35=0,0,RES_hhdet_in_tes!H35/0.086*1000000/RES_hhdet_in_new!H35)</f>
        <v>1279.4108548592885</v>
      </c>
      <c r="I35" s="162">
        <f>IF(RES_hhdet_in_tes!I35=0,0,RES_hhdet_in_tes!I35/0.086*1000000/RES_hhdet_in_new!I35)</f>
        <v>1338.7722231975515</v>
      </c>
      <c r="J35" s="162">
        <f>IF(RES_hhdet_in_tes!J35=0,0,RES_hhdet_in_tes!J35/0.086*1000000/RES_hhdet_in_new!J35)</f>
        <v>880.23885799677805</v>
      </c>
      <c r="K35" s="162">
        <f>IF(RES_hhdet_in_tes!K35=0,0,RES_hhdet_in_tes!K35/0.086*1000000/RES_hhdet_in_new!K35)</f>
        <v>1216.3647840849667</v>
      </c>
      <c r="L35" s="162">
        <f>IF(RES_hhdet_in_tes!L35=0,0,RES_hhdet_in_tes!L35/0.086*1000000/RES_hhdet_in_new!L35)</f>
        <v>2354.7542323921248</v>
      </c>
      <c r="M35" s="162">
        <f>IF(RES_hhdet_in_tes!M35=0,0,RES_hhdet_in_tes!M35/0.086*1000000/RES_hhdet_in_new!M35)</f>
        <v>1529.2825192120342</v>
      </c>
      <c r="N35" s="162">
        <f>IF(RES_hhdet_in_tes!N35=0,0,RES_hhdet_in_tes!N35/0.086*1000000/RES_hhdet_in_new!N35)</f>
        <v>1018.9765758552061</v>
      </c>
      <c r="O35" s="162">
        <f>IF(RES_hhdet_in_tes!O35=0,0,RES_hhdet_in_tes!O35/0.086*1000000/RES_hhdet_in_new!O35)</f>
        <v>1469.4981755904864</v>
      </c>
      <c r="P35" s="162">
        <f>IF(RES_hhdet_in_tes!P35=0,0,RES_hhdet_in_tes!P35/0.086*1000000/RES_hhdet_in_new!P35)</f>
        <v>1531.9939096677203</v>
      </c>
      <c r="Q35" s="162">
        <f>IF(RES_hhdet_in_tes!Q35=0,0,RES_hhdet_in_tes!Q35/0.086*1000000/RES_hhdet_in_new!Q35)</f>
        <v>1584.3639025413925</v>
      </c>
    </row>
    <row r="36" spans="1:17" ht="12" customHeight="1" x14ac:dyDescent="0.3">
      <c r="A36" s="161" t="s">
        <v>141</v>
      </c>
      <c r="B36" s="160"/>
      <c r="C36" s="160">
        <f>IF(RES_hhdet_in_tes!C36=0,0,RES_hhdet_in_tes!C36/0.086*1000000/RES_hhdet_in_new!C36)</f>
        <v>1805.5598116450622</v>
      </c>
      <c r="D36" s="160">
        <f>IF(RES_hhdet_in_tes!D36=0,0,RES_hhdet_in_tes!D36/0.086*1000000/RES_hhdet_in_new!D36)</f>
        <v>686.78960891576196</v>
      </c>
      <c r="E36" s="160">
        <f>IF(RES_hhdet_in_tes!E36=0,0,RES_hhdet_in_tes!E36/0.086*1000000/RES_hhdet_in_new!E36)</f>
        <v>1175.2728328131068</v>
      </c>
      <c r="F36" s="160">
        <f>IF(RES_hhdet_in_tes!F36=0,0,RES_hhdet_in_tes!F36/0.086*1000000/RES_hhdet_in_new!F36)</f>
        <v>752.63280983774428</v>
      </c>
      <c r="G36" s="160">
        <f>IF(RES_hhdet_in_tes!G36=0,0,RES_hhdet_in_tes!G36/0.086*1000000/RES_hhdet_in_new!G36)</f>
        <v>796.43254245962282</v>
      </c>
      <c r="H36" s="160">
        <f>IF(RES_hhdet_in_tes!H36=0,0,RES_hhdet_in_tes!H36/0.086*1000000/RES_hhdet_in_new!H36)</f>
        <v>1165.7962270389467</v>
      </c>
      <c r="I36" s="160">
        <f>IF(RES_hhdet_in_tes!I36=0,0,RES_hhdet_in_tes!I36/0.086*1000000/RES_hhdet_in_new!I36)</f>
        <v>1876.1490244456281</v>
      </c>
      <c r="J36" s="160">
        <f>IF(RES_hhdet_in_tes!J36=0,0,RES_hhdet_in_tes!J36/0.086*1000000/RES_hhdet_in_new!J36)</f>
        <v>753.17428539765956</v>
      </c>
      <c r="K36" s="160">
        <f>IF(RES_hhdet_in_tes!K36=0,0,RES_hhdet_in_tes!K36/0.086*1000000/RES_hhdet_in_new!K36)</f>
        <v>1119.6603178135074</v>
      </c>
      <c r="L36" s="160">
        <f>IF(RES_hhdet_in_tes!L36=0,0,RES_hhdet_in_tes!L36/0.086*1000000/RES_hhdet_in_new!L36)</f>
        <v>2088.5193093235212</v>
      </c>
      <c r="M36" s="160">
        <f>IF(RES_hhdet_in_tes!M36=0,0,RES_hhdet_in_tes!M36/0.086*1000000/RES_hhdet_in_new!M36)</f>
        <v>1235.3665229167457</v>
      </c>
      <c r="N36" s="160">
        <f>IF(RES_hhdet_in_tes!N36=0,0,RES_hhdet_in_tes!N36/0.086*1000000/RES_hhdet_in_new!N36)</f>
        <v>898.07294933787989</v>
      </c>
      <c r="O36" s="160">
        <f>IF(RES_hhdet_in_tes!O36=0,0,RES_hhdet_in_tes!O36/0.086*1000000/RES_hhdet_in_new!O36)</f>
        <v>1810.1238831209328</v>
      </c>
      <c r="P36" s="160">
        <f>IF(RES_hhdet_in_tes!P36=0,0,RES_hhdet_in_tes!P36/0.086*1000000/RES_hhdet_in_new!P36)</f>
        <v>1183.3745364142983</v>
      </c>
      <c r="Q36" s="160">
        <f>IF(RES_hhdet_in_tes!Q36=0,0,RES_hhdet_in_tes!Q36/0.086*1000000/RES_hhdet_in_new!Q36)</f>
        <v>1110.2072166109415</v>
      </c>
    </row>
    <row r="37" spans="1:17" ht="12" customHeight="1" x14ac:dyDescent="0.3">
      <c r="A37" s="148" t="s">
        <v>60</v>
      </c>
      <c r="B37" s="156"/>
      <c r="C37" s="156">
        <f>IF(RES_hhdet_in_tes!C37=0,0,RES_hhdet_in_tes!C37/0.086*1000000/RES_hhdet_in_new!C36)</f>
        <v>1213.8498869816069</v>
      </c>
      <c r="D37" s="156">
        <f>IF(RES_hhdet_in_tes!D37=0,0,RES_hhdet_in_tes!D37/0.086*1000000/RES_hhdet_in_new!D36)</f>
        <v>31.694652484142512</v>
      </c>
      <c r="E37" s="156">
        <f>IF(RES_hhdet_in_tes!E37=0,0,RES_hhdet_in_tes!E37/0.086*1000000/RES_hhdet_in_new!E36)</f>
        <v>81.06126890742992</v>
      </c>
      <c r="F37" s="156">
        <f>IF(RES_hhdet_in_tes!F37=0,0,RES_hhdet_in_tes!F37/0.086*1000000/RES_hhdet_in_new!F36)</f>
        <v>89.862658032577272</v>
      </c>
      <c r="G37" s="156">
        <f>IF(RES_hhdet_in_tes!G37=0,0,RES_hhdet_in_tes!G37/0.086*1000000/RES_hhdet_in_new!G36)</f>
        <v>108.94777706831923</v>
      </c>
      <c r="H37" s="156">
        <f>IF(RES_hhdet_in_tes!H37=0,0,RES_hhdet_in_tes!H37/0.086*1000000/RES_hhdet_in_new!H36)</f>
        <v>579.44513418043107</v>
      </c>
      <c r="I37" s="156">
        <f>IF(RES_hhdet_in_tes!I37=0,0,RES_hhdet_in_tes!I37/0.086*1000000/RES_hhdet_in_new!I36)</f>
        <v>662.60875984214113</v>
      </c>
      <c r="J37" s="156">
        <f>IF(RES_hhdet_in_tes!J37=0,0,RES_hhdet_in_tes!J37/0.086*1000000/RES_hhdet_in_new!J36)</f>
        <v>17.15004377275298</v>
      </c>
      <c r="K37" s="156">
        <f>IF(RES_hhdet_in_tes!K37=0,0,RES_hhdet_in_tes!K37/0.086*1000000/RES_hhdet_in_new!K36)</f>
        <v>422.93145288677869</v>
      </c>
      <c r="L37" s="156">
        <f>IF(RES_hhdet_in_tes!L37=0,0,RES_hhdet_in_tes!L37/0.086*1000000/RES_hhdet_in_new!L36)</f>
        <v>1248.3183220888377</v>
      </c>
      <c r="M37" s="156">
        <f>IF(RES_hhdet_in_tes!M37=0,0,RES_hhdet_in_tes!M37/0.086*1000000/RES_hhdet_in_new!M36)</f>
        <v>523.9278733076012</v>
      </c>
      <c r="N37" s="156">
        <f>IF(RES_hhdet_in_tes!N37=0,0,RES_hhdet_in_tes!N37/0.086*1000000/RES_hhdet_in_new!N36)</f>
        <v>119.95923804763495</v>
      </c>
      <c r="O37" s="156">
        <f>IF(RES_hhdet_in_tes!O37=0,0,RES_hhdet_in_tes!O37/0.086*1000000/RES_hhdet_in_new!O36)</f>
        <v>606.71872739113417</v>
      </c>
      <c r="P37" s="156">
        <f>IF(RES_hhdet_in_tes!P37=0,0,RES_hhdet_in_tes!P37/0.086*1000000/RES_hhdet_in_new!P36)</f>
        <v>506.88773066083468</v>
      </c>
      <c r="Q37" s="156">
        <f>IF(RES_hhdet_in_tes!Q37=0,0,RES_hhdet_in_tes!Q37/0.086*1000000/RES_hhdet_in_new!Q36)</f>
        <v>440.90805646959762</v>
      </c>
    </row>
    <row r="38" spans="1:17" ht="12" customHeight="1" x14ac:dyDescent="0.3">
      <c r="A38" s="148" t="s">
        <v>59</v>
      </c>
      <c r="B38" s="156"/>
      <c r="C38" s="156">
        <f>IF(RES_hhdet_in_tes!C38=0,0,RES_hhdet_in_tes!C38/0.086*1000000/RES_hhdet_in_new!C36)</f>
        <v>591.70992466345513</v>
      </c>
      <c r="D38" s="156">
        <f>IF(RES_hhdet_in_tes!D38=0,0,RES_hhdet_in_tes!D38/0.086*1000000/RES_hhdet_in_new!D36)</f>
        <v>655.09495643161949</v>
      </c>
      <c r="E38" s="156">
        <f>IF(RES_hhdet_in_tes!E38=0,0,RES_hhdet_in_tes!E38/0.086*1000000/RES_hhdet_in_new!E36)</f>
        <v>1094.2115639056769</v>
      </c>
      <c r="F38" s="156">
        <f>IF(RES_hhdet_in_tes!F38=0,0,RES_hhdet_in_tes!F38/0.086*1000000/RES_hhdet_in_new!F36)</f>
        <v>662.77015180516696</v>
      </c>
      <c r="G38" s="156">
        <f>IF(RES_hhdet_in_tes!G38=0,0,RES_hhdet_in_tes!G38/0.086*1000000/RES_hhdet_in_new!G36)</f>
        <v>687.48476539130354</v>
      </c>
      <c r="H38" s="156">
        <f>IF(RES_hhdet_in_tes!H38=0,0,RES_hhdet_in_tes!H38/0.086*1000000/RES_hhdet_in_new!H36)</f>
        <v>586.35109285851547</v>
      </c>
      <c r="I38" s="156">
        <f>IF(RES_hhdet_in_tes!I38=0,0,RES_hhdet_in_tes!I38/0.086*1000000/RES_hhdet_in_new!I36)</f>
        <v>1213.5402646034872</v>
      </c>
      <c r="J38" s="156">
        <f>IF(RES_hhdet_in_tes!J38=0,0,RES_hhdet_in_tes!J38/0.086*1000000/RES_hhdet_in_new!J36)</f>
        <v>736.02424162490661</v>
      </c>
      <c r="K38" s="156">
        <f>IF(RES_hhdet_in_tes!K38=0,0,RES_hhdet_in_tes!K38/0.086*1000000/RES_hhdet_in_new!K36)</f>
        <v>696.72886492672865</v>
      </c>
      <c r="L38" s="156">
        <f>IF(RES_hhdet_in_tes!L38=0,0,RES_hhdet_in_tes!L38/0.086*1000000/RES_hhdet_in_new!L36)</f>
        <v>840.20098723468357</v>
      </c>
      <c r="M38" s="156">
        <f>IF(RES_hhdet_in_tes!M38=0,0,RES_hhdet_in_tes!M38/0.086*1000000/RES_hhdet_in_new!M36)</f>
        <v>711.4386496091447</v>
      </c>
      <c r="N38" s="156">
        <f>IF(RES_hhdet_in_tes!N38=0,0,RES_hhdet_in_tes!N38/0.086*1000000/RES_hhdet_in_new!N36)</f>
        <v>778.11371129024485</v>
      </c>
      <c r="O38" s="156">
        <f>IF(RES_hhdet_in_tes!O38=0,0,RES_hhdet_in_tes!O38/0.086*1000000/RES_hhdet_in_new!O36)</f>
        <v>1203.405155729798</v>
      </c>
      <c r="P38" s="156">
        <f>IF(RES_hhdet_in_tes!P38=0,0,RES_hhdet_in_tes!P38/0.086*1000000/RES_hhdet_in_new!P36)</f>
        <v>676.4868057534635</v>
      </c>
      <c r="Q38" s="156">
        <f>IF(RES_hhdet_in_tes!Q38=0,0,RES_hhdet_in_tes!Q38/0.086*1000000/RES_hhdet_in_new!Q36)</f>
        <v>669.29916014134415</v>
      </c>
    </row>
    <row r="39" spans="1:17" ht="12" customHeight="1" x14ac:dyDescent="0.3">
      <c r="A39" s="158" t="s">
        <v>62</v>
      </c>
      <c r="B39" s="157"/>
      <c r="C39" s="157">
        <f>IF(SUM(RES_hhdet_in_tes!C40:C41)=0,0,SUM(RES_hhdet_in_tes!C40:C41)/0.086*1000000/SUM(RES_hhdet_in_new!C40:C41))</f>
        <v>734.91951713849903</v>
      </c>
      <c r="D39" s="157">
        <f>IF(SUM(RES_hhdet_in_tes!D40:D41)=0,0,SUM(RES_hhdet_in_tes!D40:D41)/0.086*1000000/SUM(RES_hhdet_in_new!D40:D41))</f>
        <v>693.4901717521999</v>
      </c>
      <c r="E39" s="157">
        <f>IF(SUM(RES_hhdet_in_tes!E40:E41)=0,0,SUM(RES_hhdet_in_tes!E40:E41)/0.086*1000000/SUM(RES_hhdet_in_new!E40:E41))</f>
        <v>796.29783982826962</v>
      </c>
      <c r="F39" s="157">
        <f>IF(SUM(RES_hhdet_in_tes!F40:F41)=0,0,SUM(RES_hhdet_in_tes!F40:F41)/0.086*1000000/SUM(RES_hhdet_in_new!F40:F41))</f>
        <v>715.55460761426866</v>
      </c>
      <c r="G39" s="157">
        <f>IF(SUM(RES_hhdet_in_tes!G40:G41)=0,0,SUM(RES_hhdet_in_tes!G40:G41)/0.086*1000000/SUM(RES_hhdet_in_new!G40:G41))</f>
        <v>755.95454978164685</v>
      </c>
      <c r="H39" s="157">
        <f>IF(SUM(RES_hhdet_in_tes!H40:H41)=0,0,SUM(RES_hhdet_in_tes!H40:H41)/0.086*1000000/SUM(RES_hhdet_in_new!H40:H41))</f>
        <v>768.90626092403113</v>
      </c>
      <c r="I39" s="157">
        <f>IF(SUM(RES_hhdet_in_tes!I40:I41)=0,0,SUM(RES_hhdet_in_tes!I40:I41)/0.086*1000000/SUM(RES_hhdet_in_new!I40:I41))</f>
        <v>735.3920365442309</v>
      </c>
      <c r="J39" s="157">
        <f>IF(SUM(RES_hhdet_in_tes!J40:J41)=0,0,SUM(RES_hhdet_in_tes!J40:J41)/0.086*1000000/SUM(RES_hhdet_in_new!J40:J41))</f>
        <v>726.8869959809939</v>
      </c>
      <c r="K39" s="157">
        <f>IF(SUM(RES_hhdet_in_tes!K40:K41)=0,0,SUM(RES_hhdet_in_tes!K40:K41)/0.086*1000000/SUM(RES_hhdet_in_new!K40:K41))</f>
        <v>752.3216173348693</v>
      </c>
      <c r="L39" s="157">
        <f>IF(SUM(RES_hhdet_in_tes!L40:L41)=0,0,SUM(RES_hhdet_in_tes!L40:L41)/0.086*1000000/SUM(RES_hhdet_in_new!L40:L41))</f>
        <v>1087.9173485723975</v>
      </c>
      <c r="M39" s="157">
        <f>IF(SUM(RES_hhdet_in_tes!M40:M41)=0,0,SUM(RES_hhdet_in_tes!M40:M41)/0.086*1000000/SUM(RES_hhdet_in_new!M40:M41))</f>
        <v>854.87758721718455</v>
      </c>
      <c r="N39" s="157">
        <f>IF(SUM(RES_hhdet_in_tes!N40:N41)=0,0,SUM(RES_hhdet_in_tes!N40:N41)/0.086*1000000/SUM(RES_hhdet_in_new!N40:N41))</f>
        <v>721.04862605289691</v>
      </c>
      <c r="O39" s="157">
        <f>IF(SUM(RES_hhdet_in_tes!O40:O41)=0,0,SUM(RES_hhdet_in_tes!O40:O41)/0.086*1000000/SUM(RES_hhdet_in_new!O40:O41))</f>
        <v>692.23931323186537</v>
      </c>
      <c r="P39" s="157">
        <f>IF(SUM(RES_hhdet_in_tes!P40:P41)=0,0,SUM(RES_hhdet_in_tes!P40:P41)/0.086*1000000/SUM(RES_hhdet_in_new!P40:P41))</f>
        <v>756.24812599183497</v>
      </c>
      <c r="Q39" s="157">
        <f>IF(SUM(RES_hhdet_in_tes!Q40:Q41)=0,0,SUM(RES_hhdet_in_tes!Q40:Q41)/0.086*1000000/SUM(RES_hhdet_in_new!Q40:Q41))</f>
        <v>752.58692135843842</v>
      </c>
    </row>
    <row r="40" spans="1:17" ht="12" customHeight="1" x14ac:dyDescent="0.3">
      <c r="A40" s="23" t="s">
        <v>57</v>
      </c>
      <c r="B40" s="156"/>
      <c r="C40" s="156">
        <f>IF(RES_hhdet_in_tes!C40=0,0,RES_hhdet_in_tes!C40/0.086*1000000/RES_hhdet_in_new!C40)</f>
        <v>759.34085462724772</v>
      </c>
      <c r="D40" s="156">
        <f>IF(RES_hhdet_in_tes!D40=0,0,RES_hhdet_in_tes!D40/0.086*1000000/RES_hhdet_in_new!D40)</f>
        <v>721.12650988696123</v>
      </c>
      <c r="E40" s="156">
        <f>IF(RES_hhdet_in_tes!E40=0,0,RES_hhdet_in_tes!E40/0.086*1000000/RES_hhdet_in_new!E40)</f>
        <v>802.84044732382404</v>
      </c>
      <c r="F40" s="156">
        <f>IF(RES_hhdet_in_tes!F40=0,0,RES_hhdet_in_tes!F40/0.086*1000000/RES_hhdet_in_new!F40)</f>
        <v>729.52714769315378</v>
      </c>
      <c r="G40" s="156">
        <f>IF(RES_hhdet_in_tes!G40=0,0,RES_hhdet_in_tes!G40/0.086*1000000/RES_hhdet_in_new!G40)</f>
        <v>778.7057850047172</v>
      </c>
      <c r="H40" s="156">
        <f>IF(RES_hhdet_in_tes!H40=0,0,RES_hhdet_in_tes!H40/0.086*1000000/RES_hhdet_in_new!H40)</f>
        <v>800.80613547322605</v>
      </c>
      <c r="I40" s="156">
        <f>IF(RES_hhdet_in_tes!I40=0,0,RES_hhdet_in_tes!I40/0.086*1000000/RES_hhdet_in_new!I40)</f>
        <v>744.20073893750964</v>
      </c>
      <c r="J40" s="156">
        <f>IF(RES_hhdet_in_tes!J40=0,0,RES_hhdet_in_tes!J40/0.086*1000000/RES_hhdet_in_new!J40)</f>
        <v>726.481437576909</v>
      </c>
      <c r="K40" s="156">
        <f>IF(RES_hhdet_in_tes!K40=0,0,RES_hhdet_in_tes!K40/0.086*1000000/RES_hhdet_in_new!K40)</f>
        <v>831.07723313255042</v>
      </c>
      <c r="L40" s="156">
        <f>IF(RES_hhdet_in_tes!L40=0,0,RES_hhdet_in_tes!L40/0.086*1000000/RES_hhdet_in_new!L40)</f>
        <v>1264.7163796912998</v>
      </c>
      <c r="M40" s="156">
        <f>IF(RES_hhdet_in_tes!M40=0,0,RES_hhdet_in_tes!M40/0.086*1000000/RES_hhdet_in_new!M40)</f>
        <v>1011.8707624050971</v>
      </c>
      <c r="N40" s="156">
        <f>IF(RES_hhdet_in_tes!N40=0,0,RES_hhdet_in_tes!N40/0.086*1000000/RES_hhdet_in_new!N40)</f>
        <v>951.11086217436764</v>
      </c>
      <c r="O40" s="156">
        <f>IF(RES_hhdet_in_tes!O40=0,0,RES_hhdet_in_tes!O40/0.086*1000000/RES_hhdet_in_new!O40)</f>
        <v>702.1326704676726</v>
      </c>
      <c r="P40" s="156">
        <f>IF(RES_hhdet_in_tes!P40=0,0,RES_hhdet_in_tes!P40/0.086*1000000/RES_hhdet_in_new!P40)</f>
        <v>731.31074583822635</v>
      </c>
      <c r="Q40" s="156">
        <f>IF(RES_hhdet_in_tes!Q40=0,0,RES_hhdet_in_tes!Q40/0.086*1000000/RES_hhdet_in_new!Q40)</f>
        <v>762.38230525062102</v>
      </c>
    </row>
    <row r="41" spans="1:17" ht="12" customHeight="1" x14ac:dyDescent="0.3">
      <c r="A41" s="29" t="s">
        <v>140</v>
      </c>
      <c r="B41" s="57"/>
      <c r="C41" s="57">
        <f>IF(RES_hhdet_in_tes!C41=0,0,RES_hhdet_in_tes!C41/0.086*1000000/RES_hhdet_in_new!C41)</f>
        <v>658.0086599872144</v>
      </c>
      <c r="D41" s="57">
        <f>IF(RES_hhdet_in_tes!D41=0,0,RES_hhdet_in_tes!D41/0.086*1000000/RES_hhdet_in_new!D41)</f>
        <v>561.80895383020288</v>
      </c>
      <c r="E41" s="57">
        <f>IF(RES_hhdet_in_tes!E41=0,0,RES_hhdet_in_tes!E41/0.086*1000000/RES_hhdet_in_new!E41)</f>
        <v>653.03320529326538</v>
      </c>
      <c r="F41" s="57">
        <f>IF(RES_hhdet_in_tes!F41=0,0,RES_hhdet_in_tes!F41/0.086*1000000/RES_hhdet_in_new!F41)</f>
        <v>542.12345304468715</v>
      </c>
      <c r="G41" s="57">
        <f>IF(RES_hhdet_in_tes!G41=0,0,RES_hhdet_in_tes!G41/0.086*1000000/RES_hhdet_in_new!G41)</f>
        <v>553.70464957368108</v>
      </c>
      <c r="H41" s="57">
        <f>IF(RES_hhdet_in_tes!H41=0,0,RES_hhdet_in_tes!H41/0.086*1000000/RES_hhdet_in_new!H41)</f>
        <v>706.43289027699825</v>
      </c>
      <c r="I41" s="57">
        <f>IF(RES_hhdet_in_tes!I41=0,0,RES_hhdet_in_tes!I41/0.086*1000000/RES_hhdet_in_new!I41)</f>
        <v>630.41912934115385</v>
      </c>
      <c r="J41" s="57">
        <f>IF(RES_hhdet_in_tes!J41=0,0,RES_hhdet_in_tes!J41/0.086*1000000/RES_hhdet_in_new!J41)</f>
        <v>840.25480668518412</v>
      </c>
      <c r="K41" s="57">
        <f>IF(RES_hhdet_in_tes!K41=0,0,RES_hhdet_in_tes!K41/0.086*1000000/RES_hhdet_in_new!K41)</f>
        <v>677.84297935641837</v>
      </c>
      <c r="L41" s="57">
        <f>IF(RES_hhdet_in_tes!L41=0,0,RES_hhdet_in_tes!L41/0.086*1000000/RES_hhdet_in_new!L41)</f>
        <v>888.68836110949167</v>
      </c>
      <c r="M41" s="57">
        <f>IF(RES_hhdet_in_tes!M41=0,0,RES_hhdet_in_tes!M41/0.086*1000000/RES_hhdet_in_new!M41)</f>
        <v>724.95316742117018</v>
      </c>
      <c r="N41" s="57">
        <f>IF(RES_hhdet_in_tes!N41=0,0,RES_hhdet_in_tes!N41/0.086*1000000/RES_hhdet_in_new!N41)</f>
        <v>709.35186498605015</v>
      </c>
      <c r="O41" s="57">
        <f>IF(RES_hhdet_in_tes!O41=0,0,RES_hhdet_in_tes!O41/0.086*1000000/RES_hhdet_in_new!O41)</f>
        <v>680.23284920440062</v>
      </c>
      <c r="P41" s="57">
        <f>IF(RES_hhdet_in_tes!P41=0,0,RES_hhdet_in_tes!P41/0.086*1000000/RES_hhdet_in_new!P41)</f>
        <v>760.45144434758015</v>
      </c>
      <c r="Q41" s="57">
        <f>IF(RES_hhdet_in_tes!Q41=0,0,RES_hhdet_in_tes!Q41/0.086*1000000/RES_hhdet_in_new!Q41)</f>
        <v>746.35447266183735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68">
        <f t="shared" ref="C43" si="34">SUM(C44,C47,C49,C58)</f>
        <v>14708.326805726598</v>
      </c>
      <c r="D43" s="168">
        <f t="shared" ref="D43" si="35">SUM(D44,D47,D49,D58)</f>
        <v>12320.508903148297</v>
      </c>
      <c r="E43" s="168">
        <f t="shared" ref="E43" si="36">SUM(E44,E47,E49,E58)</f>
        <v>13855.83824639673</v>
      </c>
      <c r="F43" s="168">
        <f t="shared" ref="F43" si="37">SUM(F44,F47,F49,F58)</f>
        <v>12848.130763618414</v>
      </c>
      <c r="G43" s="168">
        <f t="shared" ref="G43" si="38">SUM(G44,G47,G49,G58)</f>
        <v>13627.520583985515</v>
      </c>
      <c r="H43" s="168">
        <f t="shared" ref="H43" si="39">SUM(H44,H47,H49,H58)</f>
        <v>14794.119829021085</v>
      </c>
      <c r="I43" s="168">
        <f t="shared" ref="I43" si="40">SUM(I44,I47,I49,I58)</f>
        <v>11816.500223997618</v>
      </c>
      <c r="J43" s="168">
        <f t="shared" ref="J43" si="41">SUM(J44,J47,J49,J58)</f>
        <v>13457.38953308193</v>
      </c>
      <c r="K43" s="168">
        <f t="shared" ref="K43" si="42">SUM(K44,K47,K49,K58)</f>
        <v>13522.311204951744</v>
      </c>
      <c r="L43" s="168">
        <f t="shared" ref="L43" si="43">SUM(L44,L47,L49,L58)</f>
        <v>14108.176355239739</v>
      </c>
      <c r="M43" s="168">
        <f t="shared" ref="M43" si="44">SUM(M44,M47,M49,M58)</f>
        <v>12737.003311064869</v>
      </c>
      <c r="N43" s="168">
        <f t="shared" ref="N43" si="45">SUM(N44,N47,N49,N58)</f>
        <v>14066.228713818631</v>
      </c>
      <c r="O43" s="168">
        <f t="shared" ref="O43" si="46">SUM(O44,O47,O49,O58)</f>
        <v>12522.784495903645</v>
      </c>
      <c r="P43" s="168">
        <f t="shared" ref="P43" si="47">SUM(P44,P47,P49,P58)</f>
        <v>12151.081092797365</v>
      </c>
      <c r="Q43" s="168">
        <f t="shared" ref="Q43" si="48">SUM(Q44,Q47,Q49,Q58)</f>
        <v>11003.739728427892</v>
      </c>
    </row>
    <row r="44" spans="1:17" ht="12.9" customHeight="1" x14ac:dyDescent="0.3">
      <c r="A44" s="158" t="s">
        <v>65</v>
      </c>
      <c r="B44" s="157"/>
      <c r="C44" s="157">
        <f t="shared" ref="C44:Q44" si="49">SUM(C45:C46)</f>
        <v>9949.9671903820308</v>
      </c>
      <c r="D44" s="157">
        <f t="shared" si="49"/>
        <v>7604.2639505684319</v>
      </c>
      <c r="E44" s="157">
        <f t="shared" si="49"/>
        <v>9143.78506158862</v>
      </c>
      <c r="F44" s="157">
        <f t="shared" si="49"/>
        <v>7992.6302453753087</v>
      </c>
      <c r="G44" s="157">
        <f t="shared" si="49"/>
        <v>8996.7010676646114</v>
      </c>
      <c r="H44" s="157">
        <f t="shared" si="49"/>
        <v>10217.799978424089</v>
      </c>
      <c r="I44" s="157">
        <f t="shared" si="49"/>
        <v>6939.5875144435049</v>
      </c>
      <c r="J44" s="157">
        <f t="shared" si="49"/>
        <v>8685.5338526757641</v>
      </c>
      <c r="K44" s="157">
        <f t="shared" si="49"/>
        <v>8457.6470959446706</v>
      </c>
      <c r="L44" s="157">
        <f t="shared" si="49"/>
        <v>9120.0876769571787</v>
      </c>
      <c r="M44" s="157">
        <f t="shared" si="49"/>
        <v>7329.8999121400429</v>
      </c>
      <c r="N44" s="157">
        <f t="shared" si="49"/>
        <v>9000.0428649855967</v>
      </c>
      <c r="O44" s="157">
        <f t="shared" si="49"/>
        <v>7781.7120813141173</v>
      </c>
      <c r="P44" s="157">
        <f t="shared" si="49"/>
        <v>6897.3004908213697</v>
      </c>
      <c r="Q44" s="157">
        <f t="shared" si="49"/>
        <v>5764.6840189587474</v>
      </c>
    </row>
    <row r="45" spans="1:17" ht="12" customHeight="1" x14ac:dyDescent="0.3">
      <c r="A45" s="23" t="s">
        <v>166</v>
      </c>
      <c r="B45" s="156"/>
      <c r="C45" s="156">
        <f>IF(RES_hhdet_in_tes!C45=0,0,RES_hhdet_in_tes!C45/0.086*1000000/RES_hhdet_in_new!C45)</f>
        <v>9714.8292326860646</v>
      </c>
      <c r="D45" s="156">
        <f>IF(RES_hhdet_in_tes!D45=0,0,RES_hhdet_in_tes!D45/0.086*1000000/RES_hhdet_in_new!D45)</f>
        <v>7393.5464478498106</v>
      </c>
      <c r="E45" s="156">
        <f>IF(RES_hhdet_in_tes!E45=0,0,RES_hhdet_in_tes!E45/0.086*1000000/RES_hhdet_in_new!E45)</f>
        <v>8897.9050750786118</v>
      </c>
      <c r="F45" s="156">
        <f>IF(RES_hhdet_in_tes!F45=0,0,RES_hhdet_in_tes!F45/0.086*1000000/RES_hhdet_in_new!F45)</f>
        <v>7769.3031862630023</v>
      </c>
      <c r="G45" s="156">
        <f>IF(RES_hhdet_in_tes!G45=0,0,RES_hhdet_in_tes!G45/0.086*1000000/RES_hhdet_in_new!G45)</f>
        <v>8753.5320377978023</v>
      </c>
      <c r="H45" s="156">
        <f>IF(RES_hhdet_in_tes!H45=0,0,RES_hhdet_in_tes!H45/0.086*1000000/RES_hhdet_in_new!H45)</f>
        <v>9959.8094843852359</v>
      </c>
      <c r="I45" s="156">
        <f>IF(RES_hhdet_in_tes!I45=0,0,RES_hhdet_in_tes!I45/0.086*1000000/RES_hhdet_in_new!I45)</f>
        <v>6738.4726588769936</v>
      </c>
      <c r="J45" s="156">
        <f>IF(RES_hhdet_in_tes!J45=0,0,RES_hhdet_in_tes!J45/0.086*1000000/RES_hhdet_in_new!J45)</f>
        <v>8491.3356838795753</v>
      </c>
      <c r="K45" s="156">
        <f>IF(RES_hhdet_in_tes!K45=0,0,RES_hhdet_in_tes!K45/0.086*1000000/RES_hhdet_in_new!K45)</f>
        <v>8265.2275208629617</v>
      </c>
      <c r="L45" s="156">
        <f>IF(RES_hhdet_in_tes!L45=0,0,RES_hhdet_in_tes!L45/0.086*1000000/RES_hhdet_in_new!L45)</f>
        <v>8883.0201861597761</v>
      </c>
      <c r="M45" s="156">
        <f>IF(RES_hhdet_in_tes!M45=0,0,RES_hhdet_in_tes!M45/0.086*1000000/RES_hhdet_in_new!M45)</f>
        <v>7141.18052887661</v>
      </c>
      <c r="N45" s="156">
        <f>IF(RES_hhdet_in_tes!N45=0,0,RES_hhdet_in_tes!N45/0.086*1000000/RES_hhdet_in_new!N45)</f>
        <v>8736.3690925768751</v>
      </c>
      <c r="O45" s="156">
        <f>IF(RES_hhdet_in_tes!O45=0,0,RES_hhdet_in_tes!O45/0.086*1000000/RES_hhdet_in_new!O45)</f>
        <v>7536.7952850629072</v>
      </c>
      <c r="P45" s="156">
        <f>IF(RES_hhdet_in_tes!P45=0,0,RES_hhdet_in_tes!P45/0.086*1000000/RES_hhdet_in_new!P45)</f>
        <v>6695.2088622567744</v>
      </c>
      <c r="Q45" s="156">
        <f>IF(RES_hhdet_in_tes!Q45=0,0,RES_hhdet_in_tes!Q45/0.086*1000000/RES_hhdet_in_new!Q45)</f>
        <v>5596.5294766500592</v>
      </c>
    </row>
    <row r="46" spans="1:17" ht="12" customHeight="1" x14ac:dyDescent="0.3">
      <c r="A46" s="23" t="s">
        <v>60</v>
      </c>
      <c r="B46" s="156"/>
      <c r="C46" s="156">
        <f>IF(RES_hhdet_in_tes!C46=0,0,RES_hhdet_in_tes!C46/0.086*1000000/RES_hhdet_in_new!C45)</f>
        <v>235.13795769596572</v>
      </c>
      <c r="D46" s="156">
        <f>IF(RES_hhdet_in_tes!D46=0,0,RES_hhdet_in_tes!D46/0.086*1000000/RES_hhdet_in_new!D45)</f>
        <v>210.7175027186216</v>
      </c>
      <c r="E46" s="156">
        <f>IF(RES_hhdet_in_tes!E46=0,0,RES_hhdet_in_tes!E46/0.086*1000000/RES_hhdet_in_new!E45)</f>
        <v>245.87998651000837</v>
      </c>
      <c r="F46" s="156">
        <f>IF(RES_hhdet_in_tes!F46=0,0,RES_hhdet_in_tes!F46/0.086*1000000/RES_hhdet_in_new!F45)</f>
        <v>223.32705911230644</v>
      </c>
      <c r="G46" s="156">
        <f>IF(RES_hhdet_in_tes!G46=0,0,RES_hhdet_in_tes!G46/0.086*1000000/RES_hhdet_in_new!G45)</f>
        <v>243.1690298668091</v>
      </c>
      <c r="H46" s="156">
        <f>IF(RES_hhdet_in_tes!H46=0,0,RES_hhdet_in_tes!H46/0.086*1000000/RES_hhdet_in_new!H45)</f>
        <v>257.99049403885289</v>
      </c>
      <c r="I46" s="156">
        <f>IF(RES_hhdet_in_tes!I46=0,0,RES_hhdet_in_tes!I46/0.086*1000000/RES_hhdet_in_new!I45)</f>
        <v>201.11485556651147</v>
      </c>
      <c r="J46" s="156">
        <f>IF(RES_hhdet_in_tes!J46=0,0,RES_hhdet_in_tes!J46/0.086*1000000/RES_hhdet_in_new!J45)</f>
        <v>194.19816879618938</v>
      </c>
      <c r="K46" s="156">
        <f>IF(RES_hhdet_in_tes!K46=0,0,RES_hhdet_in_tes!K46/0.086*1000000/RES_hhdet_in_new!K45)</f>
        <v>192.41957508170813</v>
      </c>
      <c r="L46" s="156">
        <f>IF(RES_hhdet_in_tes!L46=0,0,RES_hhdet_in_tes!L46/0.086*1000000/RES_hhdet_in_new!L45)</f>
        <v>237.06749079740177</v>
      </c>
      <c r="M46" s="156">
        <f>IF(RES_hhdet_in_tes!M46=0,0,RES_hhdet_in_tes!M46/0.086*1000000/RES_hhdet_in_new!M45)</f>
        <v>188.71938326343326</v>
      </c>
      <c r="N46" s="156">
        <f>IF(RES_hhdet_in_tes!N46=0,0,RES_hhdet_in_tes!N46/0.086*1000000/RES_hhdet_in_new!N45)</f>
        <v>263.67377240872071</v>
      </c>
      <c r="O46" s="156">
        <f>IF(RES_hhdet_in_tes!O46=0,0,RES_hhdet_in_tes!O46/0.086*1000000/RES_hhdet_in_new!O45)</f>
        <v>244.91679625121031</v>
      </c>
      <c r="P46" s="156">
        <f>IF(RES_hhdet_in_tes!P46=0,0,RES_hhdet_in_tes!P46/0.086*1000000/RES_hhdet_in_new!P45)</f>
        <v>202.09162856459503</v>
      </c>
      <c r="Q46" s="156">
        <f>IF(RES_hhdet_in_tes!Q46=0,0,RES_hhdet_in_tes!Q46/0.086*1000000/RES_hhdet_in_new!Q45)</f>
        <v>168.15454230868812</v>
      </c>
    </row>
    <row r="47" spans="1:17" ht="12.9" customHeight="1" x14ac:dyDescent="0.3">
      <c r="A47" s="158" t="s">
        <v>112</v>
      </c>
      <c r="B47" s="157"/>
      <c r="C47" s="157">
        <f t="shared" ref="C47:Q47" si="50">C48</f>
        <v>2460.8385708803653</v>
      </c>
      <c r="D47" s="157">
        <f t="shared" si="50"/>
        <v>2423.2557791802005</v>
      </c>
      <c r="E47" s="157">
        <f t="shared" si="50"/>
        <v>2416.2709113273941</v>
      </c>
      <c r="F47" s="157">
        <f t="shared" si="50"/>
        <v>2528.9799622061164</v>
      </c>
      <c r="G47" s="157">
        <f t="shared" si="50"/>
        <v>2361.6008592475146</v>
      </c>
      <c r="H47" s="157">
        <f t="shared" si="50"/>
        <v>2233.8530721946859</v>
      </c>
      <c r="I47" s="157">
        <f t="shared" si="50"/>
        <v>2501.5592673141723</v>
      </c>
      <c r="J47" s="157">
        <f t="shared" si="50"/>
        <v>2461.3962183157623</v>
      </c>
      <c r="K47" s="157">
        <f t="shared" si="50"/>
        <v>2629.4746106797775</v>
      </c>
      <c r="L47" s="157">
        <f t="shared" si="50"/>
        <v>2614.6178477163553</v>
      </c>
      <c r="M47" s="157">
        <f t="shared" si="50"/>
        <v>3047.0362374579217</v>
      </c>
      <c r="N47" s="157">
        <f t="shared" si="50"/>
        <v>2718.4650535827896</v>
      </c>
      <c r="O47" s="157">
        <f t="shared" si="50"/>
        <v>2336.8595988371549</v>
      </c>
      <c r="P47" s="157">
        <f t="shared" si="50"/>
        <v>2896.0034384547257</v>
      </c>
      <c r="Q47" s="157">
        <f t="shared" si="50"/>
        <v>2914.0888029438815</v>
      </c>
    </row>
    <row r="48" spans="1:17" ht="12" customHeight="1" x14ac:dyDescent="0.3">
      <c r="A48" s="23" t="s">
        <v>60</v>
      </c>
      <c r="B48" s="156"/>
      <c r="C48" s="156">
        <f>IF(RES_hhdet_in_tes!C48=0,0,RES_hhdet_in_tes!C48/0.086*1000000/RES_hhdet_in_new!C48)</f>
        <v>2460.8385708803653</v>
      </c>
      <c r="D48" s="156">
        <f>IF(RES_hhdet_in_tes!D48=0,0,RES_hhdet_in_tes!D48/0.086*1000000/RES_hhdet_in_new!D48)</f>
        <v>2423.2557791802005</v>
      </c>
      <c r="E48" s="156">
        <f>IF(RES_hhdet_in_tes!E48=0,0,RES_hhdet_in_tes!E48/0.086*1000000/RES_hhdet_in_new!E48)</f>
        <v>2416.2709113273941</v>
      </c>
      <c r="F48" s="156">
        <f>IF(RES_hhdet_in_tes!F48=0,0,RES_hhdet_in_tes!F48/0.086*1000000/RES_hhdet_in_new!F48)</f>
        <v>2528.9799622061164</v>
      </c>
      <c r="G48" s="156">
        <f>IF(RES_hhdet_in_tes!G48=0,0,RES_hhdet_in_tes!G48/0.086*1000000/RES_hhdet_in_new!G48)</f>
        <v>2361.6008592475146</v>
      </c>
      <c r="H48" s="156">
        <f>IF(RES_hhdet_in_tes!H48=0,0,RES_hhdet_in_tes!H48/0.086*1000000/RES_hhdet_in_new!H48)</f>
        <v>2233.8530721946859</v>
      </c>
      <c r="I48" s="156">
        <f>IF(RES_hhdet_in_tes!I48=0,0,RES_hhdet_in_tes!I48/0.086*1000000/RES_hhdet_in_new!I48)</f>
        <v>2501.5592673141723</v>
      </c>
      <c r="J48" s="156">
        <f>IF(RES_hhdet_in_tes!J48=0,0,RES_hhdet_in_tes!J48/0.086*1000000/RES_hhdet_in_new!J48)</f>
        <v>2461.3962183157623</v>
      </c>
      <c r="K48" s="156">
        <f>IF(RES_hhdet_in_tes!K48=0,0,RES_hhdet_in_tes!K48/0.086*1000000/RES_hhdet_in_new!K48)</f>
        <v>2629.4746106797775</v>
      </c>
      <c r="L48" s="156">
        <f>IF(RES_hhdet_in_tes!L48=0,0,RES_hhdet_in_tes!L48/0.086*1000000/RES_hhdet_in_new!L48)</f>
        <v>2614.6178477163553</v>
      </c>
      <c r="M48" s="156">
        <f>IF(RES_hhdet_in_tes!M48=0,0,RES_hhdet_in_tes!M48/0.086*1000000/RES_hhdet_in_new!M48)</f>
        <v>3047.0362374579217</v>
      </c>
      <c r="N48" s="156">
        <f>IF(RES_hhdet_in_tes!N48=0,0,RES_hhdet_in_tes!N48/0.086*1000000/RES_hhdet_in_new!N48)</f>
        <v>2718.4650535827896</v>
      </c>
      <c r="O48" s="156">
        <f>IF(RES_hhdet_in_tes!O48=0,0,RES_hhdet_in_tes!O48/0.086*1000000/RES_hhdet_in_new!O48)</f>
        <v>2336.8595988371549</v>
      </c>
      <c r="P48" s="156">
        <f>IF(RES_hhdet_in_tes!P48=0,0,RES_hhdet_in_tes!P48/0.086*1000000/RES_hhdet_in_new!P48)</f>
        <v>2896.0034384547257</v>
      </c>
      <c r="Q48" s="156">
        <f>IF(RES_hhdet_in_tes!Q48=0,0,RES_hhdet_in_tes!Q48/0.086*1000000/RES_hhdet_in_new!Q48)</f>
        <v>2914.0888029438815</v>
      </c>
    </row>
    <row r="49" spans="1:17" ht="12" customHeight="1" x14ac:dyDescent="0.3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1576.2259649238758</v>
      </c>
      <c r="D49" s="157">
        <f>IF(SUM(RES_hhdet_in_tes!D50:D51,RES_hhdet_in_tes!D54:D55)=0,0,SUM(RES_hhdet_in_tes!D50:D51,RES_hhdet_in_tes!D54:D55)/0.086*1000000/SUM(RES_hhdet_in_new!D50:D51,RES_hhdet_in_new!D54:D55))</f>
        <v>1513.4290150641511</v>
      </c>
      <c r="E49" s="157">
        <f>IF(SUM(RES_hhdet_in_tes!E50:E51,RES_hhdet_in_tes!E54:E55)=0,0,SUM(RES_hhdet_in_tes!E50:E51,RES_hhdet_in_tes!E54:E55)/0.086*1000000/SUM(RES_hhdet_in_new!E50:E51,RES_hhdet_in_new!E54:E55))</f>
        <v>1539.3526409886197</v>
      </c>
      <c r="F49" s="157">
        <f>IF(SUM(RES_hhdet_in_tes!F50:F51,RES_hhdet_in_tes!F54:F55)=0,0,SUM(RES_hhdet_in_tes!F50:F51,RES_hhdet_in_tes!F54:F55)/0.086*1000000/SUM(RES_hhdet_in_new!F50:F51,RES_hhdet_in_new!F54:F55))</f>
        <v>1540.436107085583</v>
      </c>
      <c r="G49" s="157">
        <f>IF(SUM(RES_hhdet_in_tes!G50:G51,RES_hhdet_in_tes!G54:G55)=0,0,SUM(RES_hhdet_in_tes!G50:G51,RES_hhdet_in_tes!G54:G55)/0.086*1000000/SUM(RES_hhdet_in_new!G50:G51,RES_hhdet_in_new!G54:G55))</f>
        <v>1539.1900066031424</v>
      </c>
      <c r="H49" s="157">
        <f>IF(SUM(RES_hhdet_in_tes!H50:H51,RES_hhdet_in_tes!H54:H55)=0,0,SUM(RES_hhdet_in_tes!H50:H51,RES_hhdet_in_tes!H54:H55)/0.086*1000000/SUM(RES_hhdet_in_new!H50:H51,RES_hhdet_in_new!H54:H55))</f>
        <v>1596.8225471181274</v>
      </c>
      <c r="I49" s="157">
        <f>IF(SUM(RES_hhdet_in_tes!I50:I51,RES_hhdet_in_tes!I54:I55)=0,0,SUM(RES_hhdet_in_tes!I50:I51,RES_hhdet_in_tes!I54:I55)/0.086*1000000/SUM(RES_hhdet_in_new!I50:I51,RES_hhdet_in_new!I54:I55))</f>
        <v>1568.5995707708407</v>
      </c>
      <c r="J49" s="157">
        <f>IF(SUM(RES_hhdet_in_tes!J50:J51,RES_hhdet_in_tes!J54:J55)=0,0,SUM(RES_hhdet_in_tes!J50:J51,RES_hhdet_in_tes!J54:J55)/0.086*1000000/SUM(RES_hhdet_in_new!J50:J51,RES_hhdet_in_new!J54:J55))</f>
        <v>1538.1468575914262</v>
      </c>
      <c r="K49" s="157">
        <f>IF(SUM(RES_hhdet_in_tes!K50:K51,RES_hhdet_in_tes!K54:K55)=0,0,SUM(RES_hhdet_in_tes!K50:K51,RES_hhdet_in_tes!K54:K55)/0.086*1000000/SUM(RES_hhdet_in_new!K50:K51,RES_hhdet_in_new!K54:K55))</f>
        <v>1662.8290310819875</v>
      </c>
      <c r="L49" s="157">
        <f>IF(SUM(RES_hhdet_in_tes!L50:L51,RES_hhdet_in_tes!L54:L55)=0,0,SUM(RES_hhdet_in_tes!L50:L51,RES_hhdet_in_tes!L54:L55)/0.086*1000000/SUM(RES_hhdet_in_new!L50:L51,RES_hhdet_in_new!L54:L55))</f>
        <v>1560.7734887081535</v>
      </c>
      <c r="M49" s="157">
        <f>IF(SUM(RES_hhdet_in_tes!M50:M51,RES_hhdet_in_tes!M54:M55)=0,0,SUM(RES_hhdet_in_tes!M50:M51,RES_hhdet_in_tes!M54:M55)/0.086*1000000/SUM(RES_hhdet_in_new!M50:M51,RES_hhdet_in_new!M54:M55))</f>
        <v>1563.7752790164163</v>
      </c>
      <c r="N49" s="157">
        <f>IF(SUM(RES_hhdet_in_tes!N50:N51,RES_hhdet_in_tes!N54:N55)=0,0,SUM(RES_hhdet_in_tes!N50:N51,RES_hhdet_in_tes!N54:N55)/0.086*1000000/SUM(RES_hhdet_in_new!N50:N51,RES_hhdet_in_new!N54:N55))</f>
        <v>1614.4210271771196</v>
      </c>
      <c r="O49" s="157">
        <f>IF(SUM(RES_hhdet_in_tes!O50:O51,RES_hhdet_in_tes!O54:O55)=0,0,SUM(RES_hhdet_in_tes!O50:O51,RES_hhdet_in_tes!O54:O55)/0.086*1000000/SUM(RES_hhdet_in_new!O50:O51,RES_hhdet_in_new!O54:O55))</f>
        <v>1611.6553264400445</v>
      </c>
      <c r="P49" s="157">
        <f>IF(SUM(RES_hhdet_in_tes!P50:P51,RES_hhdet_in_tes!P54:P55)=0,0,SUM(RES_hhdet_in_tes!P50:P51,RES_hhdet_in_tes!P54:P55)/0.086*1000000/SUM(RES_hhdet_in_new!P50:P51,RES_hhdet_in_new!P54:P55))</f>
        <v>1570.5990730807866</v>
      </c>
      <c r="Q49" s="157">
        <f>IF(SUM(RES_hhdet_in_tes!Q50:Q51,RES_hhdet_in_tes!Q54:Q55)=0,0,SUM(RES_hhdet_in_tes!Q50:Q51,RES_hhdet_in_tes!Q54:Q55)/0.086*1000000/SUM(RES_hhdet_in_new!Q50:Q51,RES_hhdet_in_new!Q54:Q55))</f>
        <v>1536.2627162155748</v>
      </c>
    </row>
    <row r="50" spans="1:17" ht="12" customHeight="1" x14ac:dyDescent="0.3">
      <c r="A50" s="167" t="s">
        <v>165</v>
      </c>
      <c r="B50" s="132"/>
      <c r="C50" s="132">
        <f>IF(RES_hhdet_in_tes!C50=0,0,RES_hhdet_in_tes!C50/0.086*1000000/RES_hhdet_in_new!C50)</f>
        <v>1588.1805126059965</v>
      </c>
      <c r="D50" s="132">
        <f>IF(RES_hhdet_in_tes!D50=0,0,RES_hhdet_in_tes!D50/0.086*1000000/RES_hhdet_in_new!D50)</f>
        <v>1471.5801744378721</v>
      </c>
      <c r="E50" s="132">
        <f>IF(RES_hhdet_in_tes!E50=0,0,RES_hhdet_in_tes!E50/0.086*1000000/RES_hhdet_in_new!E50)</f>
        <v>1445.7162291693971</v>
      </c>
      <c r="F50" s="132">
        <f>IF(RES_hhdet_in_tes!F50=0,0,RES_hhdet_in_tes!F50/0.086*1000000/RES_hhdet_in_new!F50)</f>
        <v>1402.6893128718348</v>
      </c>
      <c r="G50" s="132">
        <f>IF(RES_hhdet_in_tes!G50=0,0,RES_hhdet_in_tes!G50/0.086*1000000/RES_hhdet_in_new!G50)</f>
        <v>1580.187446028038</v>
      </c>
      <c r="H50" s="132">
        <f>IF(RES_hhdet_in_tes!H50=0,0,RES_hhdet_in_tes!H50/0.086*1000000/RES_hhdet_in_new!H50)</f>
        <v>1656.6276591235257</v>
      </c>
      <c r="I50" s="132">
        <f>IF(RES_hhdet_in_tes!I50=0,0,RES_hhdet_in_tes!I50/0.086*1000000/RES_hhdet_in_new!I50)</f>
        <v>1508.8785639139369</v>
      </c>
      <c r="J50" s="132">
        <f>IF(RES_hhdet_in_tes!J50=0,0,RES_hhdet_in_tes!J50/0.086*1000000/RES_hhdet_in_new!J50)</f>
        <v>1534.4976206790309</v>
      </c>
      <c r="K50" s="132">
        <f>IF(RES_hhdet_in_tes!K50=0,0,RES_hhdet_in_tes!K50/0.086*1000000/RES_hhdet_in_new!K50)</f>
        <v>1657.8101454505368</v>
      </c>
      <c r="L50" s="132">
        <f>IF(RES_hhdet_in_tes!L50=0,0,RES_hhdet_in_tes!L50/0.086*1000000/RES_hhdet_in_new!L50)</f>
        <v>1513.1154236752834</v>
      </c>
      <c r="M50" s="132">
        <f>IF(RES_hhdet_in_tes!M50=0,0,RES_hhdet_in_tes!M50/0.086*1000000/RES_hhdet_in_new!M50)</f>
        <v>1498.2997990296026</v>
      </c>
      <c r="N50" s="132">
        <f>IF(RES_hhdet_in_tes!N50=0,0,RES_hhdet_in_tes!N50/0.086*1000000/RES_hhdet_in_new!N50)</f>
        <v>1483.0551122944255</v>
      </c>
      <c r="O50" s="132">
        <f>IF(RES_hhdet_in_tes!O50=0,0,RES_hhdet_in_tes!O50/0.086*1000000/RES_hhdet_in_new!O50)</f>
        <v>1490.1580507181241</v>
      </c>
      <c r="P50" s="132">
        <f>IF(RES_hhdet_in_tes!P50=0,0,RES_hhdet_in_tes!P50/0.086*1000000/RES_hhdet_in_new!P50)</f>
        <v>1570.8866053902193</v>
      </c>
      <c r="Q50" s="132">
        <f>IF(RES_hhdet_in_tes!Q50=0,0,RES_hhdet_in_tes!Q50/0.086*1000000/RES_hhdet_in_new!Q50)</f>
        <v>1485.7700638852225</v>
      </c>
    </row>
    <row r="51" spans="1:17" ht="12" customHeight="1" x14ac:dyDescent="0.3">
      <c r="A51" s="167" t="s">
        <v>164</v>
      </c>
      <c r="B51" s="132"/>
      <c r="C51" s="132">
        <f>IF(RES_hhdet_in_tes!C51=0,0,RES_hhdet_in_tes!C51/0.086*1000000/RES_hhdet_in_new!C51)</f>
        <v>1537.8029528068391</v>
      </c>
      <c r="D51" s="132">
        <f>IF(RES_hhdet_in_tes!D51=0,0,RES_hhdet_in_tes!D51/0.086*1000000/RES_hhdet_in_new!D51)</f>
        <v>1471.4521005258684</v>
      </c>
      <c r="E51" s="132">
        <f>IF(RES_hhdet_in_tes!E51=0,0,RES_hhdet_in_tes!E51/0.086*1000000/RES_hhdet_in_new!E51)</f>
        <v>1527.8177641165989</v>
      </c>
      <c r="F51" s="132">
        <f>IF(RES_hhdet_in_tes!F51=0,0,RES_hhdet_in_tes!F51/0.086*1000000/RES_hhdet_in_new!F51)</f>
        <v>1486.4784415113479</v>
      </c>
      <c r="G51" s="132">
        <f>IF(RES_hhdet_in_tes!G51=0,0,RES_hhdet_in_tes!G51/0.086*1000000/RES_hhdet_in_new!G51)</f>
        <v>1544.2942512414777</v>
      </c>
      <c r="H51" s="132">
        <f>IF(RES_hhdet_in_tes!H51=0,0,RES_hhdet_in_tes!H51/0.086*1000000/RES_hhdet_in_new!H51)</f>
        <v>1541.7658839323719</v>
      </c>
      <c r="I51" s="132">
        <f>IF(RES_hhdet_in_tes!I51=0,0,RES_hhdet_in_tes!I51/0.086*1000000/RES_hhdet_in_new!I51)</f>
        <v>1394.2986977896155</v>
      </c>
      <c r="J51" s="132">
        <f>IF(RES_hhdet_in_tes!J51=0,0,RES_hhdet_in_tes!J51/0.086*1000000/RES_hhdet_in_new!J51)</f>
        <v>1483.0351780549133</v>
      </c>
      <c r="K51" s="132">
        <f>IF(RES_hhdet_in_tes!K51=0,0,RES_hhdet_in_tes!K51/0.086*1000000/RES_hhdet_in_new!K51)</f>
        <v>1547.2903693096264</v>
      </c>
      <c r="L51" s="132">
        <f>IF(RES_hhdet_in_tes!L51=0,0,RES_hhdet_in_tes!L51/0.086*1000000/RES_hhdet_in_new!L51)</f>
        <v>1500.6141543662313</v>
      </c>
      <c r="M51" s="132">
        <f>IF(RES_hhdet_in_tes!M51=0,0,RES_hhdet_in_tes!M51/0.086*1000000/RES_hhdet_in_new!M51)</f>
        <v>1485.1053981302534</v>
      </c>
      <c r="N51" s="132">
        <f>IF(RES_hhdet_in_tes!N51=0,0,RES_hhdet_in_tes!N51/0.086*1000000/RES_hhdet_in_new!N51)</f>
        <v>1552.2735917953423</v>
      </c>
      <c r="O51" s="132">
        <f>IF(RES_hhdet_in_tes!O51=0,0,RES_hhdet_in_tes!O51/0.086*1000000/RES_hhdet_in_new!O51)</f>
        <v>1524.9588537490138</v>
      </c>
      <c r="P51" s="132">
        <f>IF(RES_hhdet_in_tes!P51=0,0,RES_hhdet_in_tes!P51/0.086*1000000/RES_hhdet_in_new!P51)</f>
        <v>1550.2356937177174</v>
      </c>
      <c r="Q51" s="132">
        <f>IF(RES_hhdet_in_tes!Q51=0,0,RES_hhdet_in_tes!Q51/0.086*1000000/RES_hhdet_in_new!Q51)</f>
        <v>1446.0621226428009</v>
      </c>
    </row>
    <row r="52" spans="1:17" ht="12" customHeight="1" x14ac:dyDescent="0.3">
      <c r="A52" s="166" t="s">
        <v>163</v>
      </c>
      <c r="B52" s="165"/>
      <c r="C52" s="165">
        <f>IF(RES_hhdet_in_tes!C52=0,0,RES_hhdet_in_tes!C52/0.086*1000000/RES_hhdet_in_new!C51)</f>
        <v>1048.276143239163</v>
      </c>
      <c r="D52" s="165">
        <f>IF(RES_hhdet_in_tes!D52=0,0,RES_hhdet_in_tes!D52/0.086*1000000/RES_hhdet_in_new!D51)</f>
        <v>901.64793924343996</v>
      </c>
      <c r="E52" s="165">
        <f>IF(RES_hhdet_in_tes!E52=0,0,RES_hhdet_in_tes!E52/0.086*1000000/RES_hhdet_in_new!E51)</f>
        <v>1020.0206144911687</v>
      </c>
      <c r="F52" s="165">
        <f>IF(RES_hhdet_in_tes!F52=0,0,RES_hhdet_in_tes!F52/0.086*1000000/RES_hhdet_in_new!F51)</f>
        <v>837.32163428159549</v>
      </c>
      <c r="G52" s="165">
        <f>IF(RES_hhdet_in_tes!G52=0,0,RES_hhdet_in_tes!G52/0.086*1000000/RES_hhdet_in_new!G51)</f>
        <v>1048.9675731148629</v>
      </c>
      <c r="H52" s="165">
        <f>IF(RES_hhdet_in_tes!H52=0,0,RES_hhdet_in_tes!H52/0.086*1000000/RES_hhdet_in_new!H51)</f>
        <v>1058.4483781610579</v>
      </c>
      <c r="I52" s="165">
        <f>IF(RES_hhdet_in_tes!I52=0,0,RES_hhdet_in_tes!I52/0.086*1000000/RES_hhdet_in_new!I51)</f>
        <v>723.21103929999731</v>
      </c>
      <c r="J52" s="165">
        <f>IF(RES_hhdet_in_tes!J52=0,0,RES_hhdet_in_tes!J52/0.086*1000000/RES_hhdet_in_new!J51)</f>
        <v>948.17357342919138</v>
      </c>
      <c r="K52" s="165">
        <f>IF(RES_hhdet_in_tes!K52=0,0,RES_hhdet_in_tes!K52/0.086*1000000/RES_hhdet_in_new!K51)</f>
        <v>853.18234879988324</v>
      </c>
      <c r="L52" s="165">
        <f>IF(RES_hhdet_in_tes!L52=0,0,RES_hhdet_in_tes!L52/0.086*1000000/RES_hhdet_in_new!L51)</f>
        <v>911.4208270616607</v>
      </c>
      <c r="M52" s="165">
        <f>IF(RES_hhdet_in_tes!M52=0,0,RES_hhdet_in_tes!M52/0.086*1000000/RES_hhdet_in_new!M51)</f>
        <v>974.28224423038034</v>
      </c>
      <c r="N52" s="165">
        <f>IF(RES_hhdet_in_tes!N52=0,0,RES_hhdet_in_tes!N52/0.086*1000000/RES_hhdet_in_new!N51)</f>
        <v>1051.5382577895193</v>
      </c>
      <c r="O52" s="165">
        <f>IF(RES_hhdet_in_tes!O52=0,0,RES_hhdet_in_tes!O52/0.086*1000000/RES_hhdet_in_new!O51)</f>
        <v>974.14410096506947</v>
      </c>
      <c r="P52" s="165">
        <f>IF(RES_hhdet_in_tes!P52=0,0,RES_hhdet_in_tes!P52/0.086*1000000/RES_hhdet_in_new!P51)</f>
        <v>1031.834993639065</v>
      </c>
      <c r="Q52" s="165">
        <f>IF(RES_hhdet_in_tes!Q52=0,0,RES_hhdet_in_tes!Q52/0.086*1000000/RES_hhdet_in_new!Q51)</f>
        <v>764.9528035657429</v>
      </c>
    </row>
    <row r="53" spans="1:17" ht="12" customHeight="1" x14ac:dyDescent="0.3">
      <c r="A53" s="147" t="s">
        <v>59</v>
      </c>
      <c r="B53" s="164"/>
      <c r="C53" s="164">
        <f>IF(RES_hhdet_in_tes!C53=0,0,RES_hhdet_in_tes!C53/0.086*1000000/RES_hhdet_in_new!C51)</f>
        <v>489.52680956767608</v>
      </c>
      <c r="D53" s="164">
        <f>IF(RES_hhdet_in_tes!D53=0,0,RES_hhdet_in_tes!D53/0.086*1000000/RES_hhdet_in_new!D51)</f>
        <v>569.80416128242848</v>
      </c>
      <c r="E53" s="164">
        <f>IF(RES_hhdet_in_tes!E53=0,0,RES_hhdet_in_tes!E53/0.086*1000000/RES_hhdet_in_new!E51)</f>
        <v>507.79714962543051</v>
      </c>
      <c r="F53" s="164">
        <f>IF(RES_hhdet_in_tes!F53=0,0,RES_hhdet_in_tes!F53/0.086*1000000/RES_hhdet_in_new!F51)</f>
        <v>649.15680722975253</v>
      </c>
      <c r="G53" s="164">
        <f>IF(RES_hhdet_in_tes!G53=0,0,RES_hhdet_in_tes!G53/0.086*1000000/RES_hhdet_in_new!G51)</f>
        <v>495.32667812661492</v>
      </c>
      <c r="H53" s="164">
        <f>IF(RES_hhdet_in_tes!H53=0,0,RES_hhdet_in_tes!H53/0.086*1000000/RES_hhdet_in_new!H51)</f>
        <v>483.31750577131436</v>
      </c>
      <c r="I53" s="164">
        <f>IF(RES_hhdet_in_tes!I53=0,0,RES_hhdet_in_tes!I53/0.086*1000000/RES_hhdet_in_new!I51)</f>
        <v>671.08765848961821</v>
      </c>
      <c r="J53" s="164">
        <f>IF(RES_hhdet_in_tes!J53=0,0,RES_hhdet_in_tes!J53/0.086*1000000/RES_hhdet_in_new!J51)</f>
        <v>534.86160462572218</v>
      </c>
      <c r="K53" s="164">
        <f>IF(RES_hhdet_in_tes!K53=0,0,RES_hhdet_in_tes!K53/0.086*1000000/RES_hhdet_in_new!K51)</f>
        <v>694.10802050974314</v>
      </c>
      <c r="L53" s="164">
        <f>IF(RES_hhdet_in_tes!L53=0,0,RES_hhdet_in_tes!L53/0.086*1000000/RES_hhdet_in_new!L51)</f>
        <v>589.19332730457097</v>
      </c>
      <c r="M53" s="164">
        <f>IF(RES_hhdet_in_tes!M53=0,0,RES_hhdet_in_tes!M53/0.086*1000000/RES_hhdet_in_new!M51)</f>
        <v>510.82315389987298</v>
      </c>
      <c r="N53" s="164">
        <f>IF(RES_hhdet_in_tes!N53=0,0,RES_hhdet_in_tes!N53/0.086*1000000/RES_hhdet_in_new!N51)</f>
        <v>500.73533400582301</v>
      </c>
      <c r="O53" s="164">
        <f>IF(RES_hhdet_in_tes!O53=0,0,RES_hhdet_in_tes!O53/0.086*1000000/RES_hhdet_in_new!O51)</f>
        <v>550.81475278394441</v>
      </c>
      <c r="P53" s="164">
        <f>IF(RES_hhdet_in_tes!P53=0,0,RES_hhdet_in_tes!P53/0.086*1000000/RES_hhdet_in_new!P51)</f>
        <v>518.40070007865222</v>
      </c>
      <c r="Q53" s="164">
        <f>IF(RES_hhdet_in_tes!Q53=0,0,RES_hhdet_in_tes!Q53/0.086*1000000/RES_hhdet_in_new!Q51)</f>
        <v>681.10931907705788</v>
      </c>
    </row>
    <row r="54" spans="1:17" ht="12" customHeight="1" x14ac:dyDescent="0.3">
      <c r="A54" s="163" t="s">
        <v>142</v>
      </c>
      <c r="B54" s="162"/>
      <c r="C54" s="162">
        <f>IF(RES_hhdet_in_tes!C54=0,0,RES_hhdet_in_tes!C54/0.086*1000000/RES_hhdet_in_new!C54)</f>
        <v>1668.4096498142019</v>
      </c>
      <c r="D54" s="162">
        <f>IF(RES_hhdet_in_tes!D54=0,0,RES_hhdet_in_tes!D54/0.086*1000000/RES_hhdet_in_new!D54)</f>
        <v>1587.9135274692646</v>
      </c>
      <c r="E54" s="162">
        <f>IF(RES_hhdet_in_tes!E54=0,0,RES_hhdet_in_tes!E54/0.086*1000000/RES_hhdet_in_new!E54)</f>
        <v>1743.8012587968722</v>
      </c>
      <c r="F54" s="162">
        <f>IF(RES_hhdet_in_tes!F54=0,0,RES_hhdet_in_tes!F54/0.086*1000000/RES_hhdet_in_new!F54)</f>
        <v>1759.4979161047049</v>
      </c>
      <c r="G54" s="162">
        <f>IF(RES_hhdet_in_tes!G54=0,0,RES_hhdet_in_tes!G54/0.086*1000000/RES_hhdet_in_new!G54)</f>
        <v>1489.6826842580954</v>
      </c>
      <c r="H54" s="162">
        <f>IF(RES_hhdet_in_tes!H54=0,0,RES_hhdet_in_tes!H54/0.086*1000000/RES_hhdet_in_new!H54)</f>
        <v>1730.3200051463939</v>
      </c>
      <c r="I54" s="162">
        <f>IF(RES_hhdet_in_tes!I54=0,0,RES_hhdet_in_tes!I54/0.086*1000000/RES_hhdet_in_new!I54)</f>
        <v>1772.5992868950539</v>
      </c>
      <c r="J54" s="162">
        <f>IF(RES_hhdet_in_tes!J54=0,0,RES_hhdet_in_tes!J54/0.086*1000000/RES_hhdet_in_new!J54)</f>
        <v>1745.0177743017775</v>
      </c>
      <c r="K54" s="162">
        <f>IF(RES_hhdet_in_tes!K54=0,0,RES_hhdet_in_tes!K54/0.086*1000000/RES_hhdet_in_new!K54)</f>
        <v>1758.1379153183175</v>
      </c>
      <c r="L54" s="162">
        <f>IF(RES_hhdet_in_tes!L54=0,0,RES_hhdet_in_tes!L54/0.086*1000000/RES_hhdet_in_new!L54)</f>
        <v>1690.7980232573059</v>
      </c>
      <c r="M54" s="162">
        <f>IF(RES_hhdet_in_tes!M54=0,0,RES_hhdet_in_tes!M54/0.086*1000000/RES_hhdet_in_new!M54)</f>
        <v>1801.5395084284321</v>
      </c>
      <c r="N54" s="162">
        <f>IF(RES_hhdet_in_tes!N54=0,0,RES_hhdet_in_tes!N54/0.086*1000000/RES_hhdet_in_new!N54)</f>
        <v>1877.8873584547323</v>
      </c>
      <c r="O54" s="162">
        <f>IF(RES_hhdet_in_tes!O54=0,0,RES_hhdet_in_tes!O54/0.086*1000000/RES_hhdet_in_new!O54)</f>
        <v>1797.9829821703854</v>
      </c>
      <c r="P54" s="162">
        <f>IF(RES_hhdet_in_tes!P54=0,0,RES_hhdet_in_tes!P54/0.086*1000000/RES_hhdet_in_new!P54)</f>
        <v>1646.5386723678143</v>
      </c>
      <c r="Q54" s="162">
        <f>IF(RES_hhdet_in_tes!Q54=0,0,RES_hhdet_in_tes!Q54/0.086*1000000/RES_hhdet_in_new!Q54)</f>
        <v>1695.5058259954999</v>
      </c>
    </row>
    <row r="55" spans="1:17" ht="12" customHeight="1" x14ac:dyDescent="0.3">
      <c r="A55" s="161" t="s">
        <v>141</v>
      </c>
      <c r="B55" s="160"/>
      <c r="C55" s="160">
        <f>IF(RES_hhdet_in_tes!C55=0,0,RES_hhdet_in_tes!C55/0.086*1000000/RES_hhdet_in_new!C55)</f>
        <v>1350.7097779800006</v>
      </c>
      <c r="D55" s="160">
        <f>IF(RES_hhdet_in_tes!D55=0,0,RES_hhdet_in_tes!D55/0.086*1000000/RES_hhdet_in_new!D55)</f>
        <v>1408.132368161766</v>
      </c>
      <c r="E55" s="160">
        <f>IF(RES_hhdet_in_tes!E55=0,0,RES_hhdet_in_tes!E55/0.086*1000000/RES_hhdet_in_new!E55)</f>
        <v>1550.0575661602043</v>
      </c>
      <c r="F55" s="160">
        <f>IF(RES_hhdet_in_tes!F55=0,0,RES_hhdet_in_tes!F55/0.086*1000000/RES_hhdet_in_new!F55)</f>
        <v>1456.5517762396109</v>
      </c>
      <c r="G55" s="160">
        <f>IF(RES_hhdet_in_tes!G55=0,0,RES_hhdet_in_tes!G55/0.086*1000000/RES_hhdet_in_new!G55)</f>
        <v>1542.665002324007</v>
      </c>
      <c r="H55" s="160">
        <f>IF(RES_hhdet_in_tes!H55=0,0,RES_hhdet_in_tes!H55/0.086*1000000/RES_hhdet_in_new!H55)</f>
        <v>1538.0261569558295</v>
      </c>
      <c r="I55" s="160">
        <f>IF(RES_hhdet_in_tes!I55=0,0,RES_hhdet_in_tes!I55/0.086*1000000/RES_hhdet_in_new!I55)</f>
        <v>1458.2785024707259</v>
      </c>
      <c r="J55" s="160">
        <f>IF(RES_hhdet_in_tes!J55=0,0,RES_hhdet_in_tes!J55/0.086*1000000/RES_hhdet_in_new!J55)</f>
        <v>1523.8697216966132</v>
      </c>
      <c r="K55" s="160">
        <f>IF(RES_hhdet_in_tes!K55=0,0,RES_hhdet_in_tes!K55/0.086*1000000/RES_hhdet_in_new!K55)</f>
        <v>1646.1284903782098</v>
      </c>
      <c r="L55" s="160">
        <f>IF(RES_hhdet_in_tes!L55=0,0,RES_hhdet_in_tes!L55/0.086*1000000/RES_hhdet_in_new!L55)</f>
        <v>1572.2733627262821</v>
      </c>
      <c r="M55" s="160">
        <f>IF(RES_hhdet_in_tes!M55=0,0,RES_hhdet_in_tes!M55/0.086*1000000/RES_hhdet_in_new!M55)</f>
        <v>1613.6559456743219</v>
      </c>
      <c r="N55" s="160">
        <f>IF(RES_hhdet_in_tes!N55=0,0,RES_hhdet_in_tes!N55/0.086*1000000/RES_hhdet_in_new!N55)</f>
        <v>1847.6044409784049</v>
      </c>
      <c r="O55" s="160">
        <f>IF(RES_hhdet_in_tes!O55=0,0,RES_hhdet_in_tes!O55/0.086*1000000/RES_hhdet_in_new!O55)</f>
        <v>1694.7271482764968</v>
      </c>
      <c r="P55" s="160">
        <f>IF(RES_hhdet_in_tes!P55=0,0,RES_hhdet_in_tes!P55/0.086*1000000/RES_hhdet_in_new!P55)</f>
        <v>1503.0012078566895</v>
      </c>
      <c r="Q55" s="160">
        <f>IF(RES_hhdet_in_tes!Q55=0,0,RES_hhdet_in_tes!Q55/0.086*1000000/RES_hhdet_in_new!Q55)</f>
        <v>1525.657432252284</v>
      </c>
    </row>
    <row r="56" spans="1:17" ht="12" customHeight="1" x14ac:dyDescent="0.3">
      <c r="A56" s="148" t="s">
        <v>60</v>
      </c>
      <c r="B56" s="156"/>
      <c r="C56" s="156">
        <f>IF(RES_hhdet_in_tes!C56=0,0,RES_hhdet_in_tes!C56/0.086*1000000/RES_hhdet_in_new!C55)</f>
        <v>481.16415722724707</v>
      </c>
      <c r="D56" s="156">
        <f>IF(RES_hhdet_in_tes!D56=0,0,RES_hhdet_in_tes!D56/0.086*1000000/RES_hhdet_in_new!D55)</f>
        <v>575.17126484821551</v>
      </c>
      <c r="E56" s="156">
        <f>IF(RES_hhdet_in_tes!E56=0,0,RES_hhdet_in_tes!E56/0.086*1000000/RES_hhdet_in_new!E55)</f>
        <v>899.56952095595886</v>
      </c>
      <c r="F56" s="156">
        <f>IF(RES_hhdet_in_tes!F56=0,0,RES_hhdet_in_tes!F56/0.086*1000000/RES_hhdet_in_new!F55)</f>
        <v>520.21107010342655</v>
      </c>
      <c r="G56" s="156">
        <f>IF(RES_hhdet_in_tes!G56=0,0,RES_hhdet_in_tes!G56/0.086*1000000/RES_hhdet_in_new!G55)</f>
        <v>758.5907250145184</v>
      </c>
      <c r="H56" s="156">
        <f>IF(RES_hhdet_in_tes!H56=0,0,RES_hhdet_in_tes!H56/0.086*1000000/RES_hhdet_in_new!H55)</f>
        <v>728.97670882260104</v>
      </c>
      <c r="I56" s="156">
        <f>IF(RES_hhdet_in_tes!I56=0,0,RES_hhdet_in_tes!I56/0.086*1000000/RES_hhdet_in_new!I55)</f>
        <v>679.97694200833701</v>
      </c>
      <c r="J56" s="156">
        <f>IF(RES_hhdet_in_tes!J56=0,0,RES_hhdet_in_tes!J56/0.086*1000000/RES_hhdet_in_new!J55)</f>
        <v>600.59706476055555</v>
      </c>
      <c r="K56" s="156">
        <f>IF(RES_hhdet_in_tes!K56=0,0,RES_hhdet_in_tes!K56/0.086*1000000/RES_hhdet_in_new!K55)</f>
        <v>1080.3409016106332</v>
      </c>
      <c r="L56" s="156">
        <f>IF(RES_hhdet_in_tes!L56=0,0,RES_hhdet_in_tes!L56/0.086*1000000/RES_hhdet_in_new!L55)</f>
        <v>888.98112063745043</v>
      </c>
      <c r="M56" s="156">
        <f>IF(RES_hhdet_in_tes!M56=0,0,RES_hhdet_in_tes!M56/0.086*1000000/RES_hhdet_in_new!M55)</f>
        <v>795.06480512591929</v>
      </c>
      <c r="N56" s="156">
        <f>IF(RES_hhdet_in_tes!N56=0,0,RES_hhdet_in_tes!N56/0.086*1000000/RES_hhdet_in_new!N55)</f>
        <v>1057.4404638100186</v>
      </c>
      <c r="O56" s="156">
        <f>IF(RES_hhdet_in_tes!O56=0,0,RES_hhdet_in_tes!O56/0.086*1000000/RES_hhdet_in_new!O55)</f>
        <v>1081.3700455497433</v>
      </c>
      <c r="P56" s="156">
        <f>IF(RES_hhdet_in_tes!P56=0,0,RES_hhdet_in_tes!P56/0.086*1000000/RES_hhdet_in_new!P55)</f>
        <v>605.52381201425214</v>
      </c>
      <c r="Q56" s="156">
        <f>IF(RES_hhdet_in_tes!Q56=0,0,RES_hhdet_in_tes!Q56/0.086*1000000/RES_hhdet_in_new!Q55)</f>
        <v>708.52034954512612</v>
      </c>
    </row>
    <row r="57" spans="1:17" ht="12" customHeight="1" x14ac:dyDescent="0.3">
      <c r="A57" s="148" t="s">
        <v>59</v>
      </c>
      <c r="B57" s="156"/>
      <c r="C57" s="156">
        <f>IF(RES_hhdet_in_tes!C57=0,0,RES_hhdet_in_tes!C57/0.086*1000000/RES_hhdet_in_new!C55)</f>
        <v>869.54562075275351</v>
      </c>
      <c r="D57" s="156">
        <f>IF(RES_hhdet_in_tes!D57=0,0,RES_hhdet_in_tes!D57/0.086*1000000/RES_hhdet_in_new!D55)</f>
        <v>832.96110331355044</v>
      </c>
      <c r="E57" s="156">
        <f>IF(RES_hhdet_in_tes!E57=0,0,RES_hhdet_in_tes!E57/0.086*1000000/RES_hhdet_in_new!E55)</f>
        <v>650.48804520424505</v>
      </c>
      <c r="F57" s="156">
        <f>IF(RES_hhdet_in_tes!F57=0,0,RES_hhdet_in_tes!F57/0.086*1000000/RES_hhdet_in_new!F55)</f>
        <v>936.34070613618462</v>
      </c>
      <c r="G57" s="156">
        <f>IF(RES_hhdet_in_tes!G57=0,0,RES_hhdet_in_tes!G57/0.086*1000000/RES_hhdet_in_new!G55)</f>
        <v>784.07427730948837</v>
      </c>
      <c r="H57" s="156">
        <f>IF(RES_hhdet_in_tes!H57=0,0,RES_hhdet_in_tes!H57/0.086*1000000/RES_hhdet_in_new!H55)</f>
        <v>809.04944813322868</v>
      </c>
      <c r="I57" s="156">
        <f>IF(RES_hhdet_in_tes!I57=0,0,RES_hhdet_in_tes!I57/0.086*1000000/RES_hhdet_in_new!I55)</f>
        <v>778.30156046238869</v>
      </c>
      <c r="J57" s="156">
        <f>IF(RES_hhdet_in_tes!J57=0,0,RES_hhdet_in_tes!J57/0.086*1000000/RES_hhdet_in_new!J55)</f>
        <v>923.2726569360575</v>
      </c>
      <c r="K57" s="156">
        <f>IF(RES_hhdet_in_tes!K57=0,0,RES_hhdet_in_tes!K57/0.086*1000000/RES_hhdet_in_new!K55)</f>
        <v>565.78758876757672</v>
      </c>
      <c r="L57" s="156">
        <f>IF(RES_hhdet_in_tes!L57=0,0,RES_hhdet_in_tes!L57/0.086*1000000/RES_hhdet_in_new!L55)</f>
        <v>683.29224208883159</v>
      </c>
      <c r="M57" s="156">
        <f>IF(RES_hhdet_in_tes!M57=0,0,RES_hhdet_in_tes!M57/0.086*1000000/RES_hhdet_in_new!M55)</f>
        <v>818.59114054840222</v>
      </c>
      <c r="N57" s="156">
        <f>IF(RES_hhdet_in_tes!N57=0,0,RES_hhdet_in_tes!N57/0.086*1000000/RES_hhdet_in_new!N55)</f>
        <v>790.16397716838628</v>
      </c>
      <c r="O57" s="156">
        <f>IF(RES_hhdet_in_tes!O57=0,0,RES_hhdet_in_tes!O57/0.086*1000000/RES_hhdet_in_new!O55)</f>
        <v>613.35710272675351</v>
      </c>
      <c r="P57" s="156">
        <f>IF(RES_hhdet_in_tes!P57=0,0,RES_hhdet_in_tes!P57/0.086*1000000/RES_hhdet_in_new!P55)</f>
        <v>897.47739584243743</v>
      </c>
      <c r="Q57" s="156">
        <f>IF(RES_hhdet_in_tes!Q57=0,0,RES_hhdet_in_tes!Q57/0.086*1000000/RES_hhdet_in_new!Q55)</f>
        <v>817.13708270715802</v>
      </c>
    </row>
    <row r="58" spans="1:17" ht="12" customHeight="1" x14ac:dyDescent="0.3">
      <c r="A58" s="158" t="s">
        <v>62</v>
      </c>
      <c r="B58" s="157"/>
      <c r="C58" s="157">
        <f>IF(SUM(RES_hhdet_in_tes!C59:C60)=0,0,SUM(RES_hhdet_in_tes!C59:C60)/0.086*1000000/SUM(RES_hhdet_in_new!C59:C60))</f>
        <v>721.29507954032408</v>
      </c>
      <c r="D58" s="157">
        <f>IF(SUM(RES_hhdet_in_tes!D59:D60)=0,0,SUM(RES_hhdet_in_tes!D59:D60)/0.086*1000000/SUM(RES_hhdet_in_new!D59:D60))</f>
        <v>779.56015833551305</v>
      </c>
      <c r="E58" s="157">
        <f>IF(SUM(RES_hhdet_in_tes!E59:E60)=0,0,SUM(RES_hhdet_in_tes!E59:E60)/0.086*1000000/SUM(RES_hhdet_in_new!E59:E60))</f>
        <v>756.42963249209549</v>
      </c>
      <c r="F58" s="157">
        <f>IF(SUM(RES_hhdet_in_tes!F59:F60)=0,0,SUM(RES_hhdet_in_tes!F59:F60)/0.086*1000000/SUM(RES_hhdet_in_new!F59:F60))</f>
        <v>786.08444895140576</v>
      </c>
      <c r="G58" s="157">
        <f>IF(SUM(RES_hhdet_in_tes!G59:G60)=0,0,SUM(RES_hhdet_in_tes!G59:G60)/0.086*1000000/SUM(RES_hhdet_in_new!G59:G60))</f>
        <v>730.02865047024682</v>
      </c>
      <c r="H58" s="157">
        <f>IF(SUM(RES_hhdet_in_tes!H59:H60)=0,0,SUM(RES_hhdet_in_tes!H59:H60)/0.086*1000000/SUM(RES_hhdet_in_new!H59:H60))</f>
        <v>745.64423128418241</v>
      </c>
      <c r="I58" s="157">
        <f>IF(SUM(RES_hhdet_in_tes!I59:I60)=0,0,SUM(RES_hhdet_in_tes!I59:I60)/0.086*1000000/SUM(RES_hhdet_in_new!I59:I60))</f>
        <v>806.75387146910066</v>
      </c>
      <c r="J58" s="157">
        <f>IF(SUM(RES_hhdet_in_tes!J59:J60)=0,0,SUM(RES_hhdet_in_tes!J59:J60)/0.086*1000000/SUM(RES_hhdet_in_new!J59:J60))</f>
        <v>772.31260449897798</v>
      </c>
      <c r="K58" s="157">
        <f>IF(SUM(RES_hhdet_in_tes!K59:K60)=0,0,SUM(RES_hhdet_in_tes!K59:K60)/0.086*1000000/SUM(RES_hhdet_in_new!K59:K60))</f>
        <v>772.3604672453074</v>
      </c>
      <c r="L58" s="157">
        <f>IF(SUM(RES_hhdet_in_tes!L59:L60)=0,0,SUM(RES_hhdet_in_tes!L59:L60)/0.086*1000000/SUM(RES_hhdet_in_new!L59:L60))</f>
        <v>812.6973418580518</v>
      </c>
      <c r="M58" s="157">
        <f>IF(SUM(RES_hhdet_in_tes!M59:M60)=0,0,SUM(RES_hhdet_in_tes!M59:M60)/0.086*1000000/SUM(RES_hhdet_in_new!M59:M60))</f>
        <v>796.29188245048817</v>
      </c>
      <c r="N58" s="157">
        <f>IF(SUM(RES_hhdet_in_tes!N59:N60)=0,0,SUM(RES_hhdet_in_tes!N59:N60)/0.086*1000000/SUM(RES_hhdet_in_new!N59:N60))</f>
        <v>733.29976807312596</v>
      </c>
      <c r="O58" s="157">
        <f>IF(SUM(RES_hhdet_in_tes!O59:O60)=0,0,SUM(RES_hhdet_in_tes!O59:O60)/0.086*1000000/SUM(RES_hhdet_in_new!O59:O60))</f>
        <v>792.55748931232893</v>
      </c>
      <c r="P58" s="157">
        <f>IF(SUM(RES_hhdet_in_tes!P59:P60)=0,0,SUM(RES_hhdet_in_tes!P59:P60)/0.086*1000000/SUM(RES_hhdet_in_new!P59:P60))</f>
        <v>787.17809044048363</v>
      </c>
      <c r="Q58" s="157">
        <f>IF(SUM(RES_hhdet_in_tes!Q59:Q60)=0,0,SUM(RES_hhdet_in_tes!Q59:Q60)/0.086*1000000/SUM(RES_hhdet_in_new!Q59:Q60))</f>
        <v>788.70419030968947</v>
      </c>
    </row>
    <row r="59" spans="1:17" ht="12" customHeight="1" x14ac:dyDescent="0.3">
      <c r="A59" s="23" t="s">
        <v>57</v>
      </c>
      <c r="B59" s="156"/>
      <c r="C59" s="156">
        <f>IF(RES_hhdet_in_tes!C59=0,0,RES_hhdet_in_tes!C59/0.086*1000000/RES_hhdet_in_new!C59)</f>
        <v>671.01433077716842</v>
      </c>
      <c r="D59" s="156">
        <f>IF(RES_hhdet_in_tes!D59=0,0,RES_hhdet_in_tes!D59/0.086*1000000/RES_hhdet_in_new!D59)</f>
        <v>591.85803620973809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718.76818709598342</v>
      </c>
      <c r="G59" s="156">
        <f>IF(RES_hhdet_in_tes!G59=0,0,RES_hhdet_in_tes!G59/0.086*1000000/RES_hhdet_in_new!G59)</f>
        <v>687.11081865762878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690.55680052841433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688.6999807854379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826.64280741576829</v>
      </c>
      <c r="P59" s="156">
        <f>IF(RES_hhdet_in_tes!P59=0,0,RES_hhdet_in_tes!P59/0.086*1000000/RES_hhdet_in_new!P59)</f>
        <v>718.04330451912961</v>
      </c>
      <c r="Q59" s="156">
        <f>IF(RES_hhdet_in_tes!Q59=0,0,RES_hhdet_in_tes!Q59/0.086*1000000/RES_hhdet_in_new!Q59)</f>
        <v>780.35361751907078</v>
      </c>
    </row>
    <row r="60" spans="1:17" ht="12" customHeight="1" x14ac:dyDescent="0.3">
      <c r="A60" s="29" t="s">
        <v>140</v>
      </c>
      <c r="B60" s="57"/>
      <c r="C60" s="57">
        <f>IF(RES_hhdet_in_tes!C60=0,0,RES_hhdet_in_tes!C60/0.086*1000000/RES_hhdet_in_new!C60)</f>
        <v>721.29771299407901</v>
      </c>
      <c r="D60" s="57">
        <f>IF(RES_hhdet_in_tes!D60=0,0,RES_hhdet_in_tes!D60/0.086*1000000/RES_hhdet_in_new!D60)</f>
        <v>779.62522410981933</v>
      </c>
      <c r="E60" s="57">
        <f>IF(RES_hhdet_in_tes!E60=0,0,RES_hhdet_in_tes!E60/0.086*1000000/RES_hhdet_in_new!E60)</f>
        <v>756.42963249209549</v>
      </c>
      <c r="F60" s="57">
        <f>IF(RES_hhdet_in_tes!F60=0,0,RES_hhdet_in_tes!F60/0.086*1000000/RES_hhdet_in_new!F60)</f>
        <v>786.09051792970513</v>
      </c>
      <c r="G60" s="57">
        <f>IF(RES_hhdet_in_tes!G60=0,0,RES_hhdet_in_tes!G60/0.086*1000000/RES_hhdet_in_new!G60)</f>
        <v>730.03254014650702</v>
      </c>
      <c r="H60" s="57">
        <f>IF(RES_hhdet_in_tes!H60=0,0,RES_hhdet_in_tes!H60/0.086*1000000/RES_hhdet_in_new!H60)</f>
        <v>745.64423128418241</v>
      </c>
      <c r="I60" s="57">
        <f>IF(RES_hhdet_in_tes!I60=0,0,RES_hhdet_in_tes!I60/0.086*1000000/RES_hhdet_in_new!I60)</f>
        <v>806.75913072437743</v>
      </c>
      <c r="J60" s="57">
        <f>IF(RES_hhdet_in_tes!J60=0,0,RES_hhdet_in_tes!J60/0.086*1000000/RES_hhdet_in_new!J60)</f>
        <v>772.31260449897798</v>
      </c>
      <c r="K60" s="57">
        <f>IF(RES_hhdet_in_tes!K60=0,0,RES_hhdet_in_tes!K60/0.086*1000000/RES_hhdet_in_new!K60)</f>
        <v>772.3604672453074</v>
      </c>
      <c r="L60" s="57">
        <f>IF(RES_hhdet_in_tes!L60=0,0,RES_hhdet_in_tes!L60/0.086*1000000/RES_hhdet_in_new!L60)</f>
        <v>812.69862701009197</v>
      </c>
      <c r="M60" s="57">
        <f>IF(RES_hhdet_in_tes!M60=0,0,RES_hhdet_in_tes!M60/0.086*1000000/RES_hhdet_in_new!M60)</f>
        <v>796.29188245048817</v>
      </c>
      <c r="N60" s="57">
        <f>IF(RES_hhdet_in_tes!N60=0,0,RES_hhdet_in_tes!N60/0.086*1000000/RES_hhdet_in_new!N60)</f>
        <v>733.29976807312596</v>
      </c>
      <c r="O60" s="57">
        <f>IF(RES_hhdet_in_tes!O60=0,0,RES_hhdet_in_tes!O60/0.086*1000000/RES_hhdet_in_new!O60)</f>
        <v>792.55694795235593</v>
      </c>
      <c r="P60" s="57">
        <f>IF(RES_hhdet_in_tes!P60=0,0,RES_hhdet_in_tes!P60/0.086*1000000/RES_hhdet_in_new!P60)</f>
        <v>787.18419970587206</v>
      </c>
      <c r="Q60" s="57">
        <f>IF(RES_hhdet_in_tes!Q60=0,0,RES_hhdet_in_tes!Q60/0.086*1000000/RES_hhdet_in_new!Q60)</f>
        <v>788.70525671540747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68">
        <f t="shared" ref="C62" si="51">SUM(C63,C66,C68,C77)</f>
        <v>12943.18145534482</v>
      </c>
      <c r="D62" s="168">
        <f t="shared" ref="D62" si="52">SUM(D63,D66,D68,D77)</f>
        <v>13022.202663722923</v>
      </c>
      <c r="E62" s="168">
        <f t="shared" ref="E62" si="53">SUM(E63,E66,E68,E77)</f>
        <v>12628.341997710399</v>
      </c>
      <c r="F62" s="168">
        <f t="shared" ref="F62" si="54">SUM(F63,F66,F68,F77)</f>
        <v>13082.865018877552</v>
      </c>
      <c r="G62" s="168">
        <f t="shared" ref="G62" si="55">SUM(G63,G66,G68,G77)</f>
        <v>13261.437940709171</v>
      </c>
      <c r="H62" s="168">
        <f t="shared" ref="H62" si="56">SUM(H63,H66,H68,H77)</f>
        <v>12273.545592131286</v>
      </c>
      <c r="I62" s="168">
        <f t="shared" ref="I62" si="57">SUM(I63,I66,I68,I77)</f>
        <v>11957.456423661957</v>
      </c>
      <c r="J62" s="168">
        <f t="shared" ref="J62" si="58">SUM(J63,J66,J68,J77)</f>
        <v>12555.172933980946</v>
      </c>
      <c r="K62" s="168">
        <f t="shared" ref="K62" si="59">SUM(K63,K66,K68,K77)</f>
        <v>12392.802034766675</v>
      </c>
      <c r="L62" s="168">
        <f t="shared" ref="L62" si="60">SUM(L63,L66,L68,L77)</f>
        <v>13166.128377867459</v>
      </c>
      <c r="M62" s="168">
        <f t="shared" ref="M62" si="61">SUM(M63,M66,M68,M77)</f>
        <v>12254.820928807754</v>
      </c>
      <c r="N62" s="168">
        <f t="shared" ref="N62" si="62">SUM(N63,N66,N68,N77)</f>
        <v>12777.022952107434</v>
      </c>
      <c r="O62" s="168">
        <f t="shared" ref="O62" si="63">SUM(O63,O66,O68,O77)</f>
        <v>12886.425282122706</v>
      </c>
      <c r="P62" s="168">
        <f t="shared" ref="P62" si="64">SUM(P63,P66,P68,P77)</f>
        <v>11289.36187639632</v>
      </c>
      <c r="Q62" s="168">
        <f t="shared" ref="Q62" si="65">SUM(Q63,Q66,Q68,Q77)</f>
        <v>12099.977974543586</v>
      </c>
    </row>
    <row r="63" spans="1:17" ht="12.9" customHeight="1" x14ac:dyDescent="0.3">
      <c r="A63" s="158" t="s">
        <v>65</v>
      </c>
      <c r="B63" s="157"/>
      <c r="C63" s="157">
        <f t="shared" ref="C63:Q63" si="66">SUM(C64:C65)</f>
        <v>8519.1231665876094</v>
      </c>
      <c r="D63" s="157">
        <f t="shared" si="66"/>
        <v>8817.6626380227735</v>
      </c>
      <c r="E63" s="157">
        <f t="shared" si="66"/>
        <v>8263.8610974177627</v>
      </c>
      <c r="F63" s="157">
        <f t="shared" si="66"/>
        <v>8757.4477922680817</v>
      </c>
      <c r="G63" s="157">
        <f t="shared" si="66"/>
        <v>8806.1731496113262</v>
      </c>
      <c r="H63" s="157">
        <f t="shared" si="66"/>
        <v>8078.0028107020689</v>
      </c>
      <c r="I63" s="157">
        <f t="shared" si="66"/>
        <v>7822.3272794881241</v>
      </c>
      <c r="J63" s="157">
        <f t="shared" si="66"/>
        <v>7732.0852252060504</v>
      </c>
      <c r="K63" s="157">
        <f t="shared" si="66"/>
        <v>7669.1328270021595</v>
      </c>
      <c r="L63" s="157">
        <f t="shared" si="66"/>
        <v>8520.8206792355249</v>
      </c>
      <c r="M63" s="157">
        <f t="shared" si="66"/>
        <v>7346.953946410742</v>
      </c>
      <c r="N63" s="157">
        <f t="shared" si="66"/>
        <v>7752.0019787696929</v>
      </c>
      <c r="O63" s="157">
        <f t="shared" si="66"/>
        <v>7922.135993980256</v>
      </c>
      <c r="P63" s="157">
        <f t="shared" si="66"/>
        <v>6141.5076730123983</v>
      </c>
      <c r="Q63" s="157">
        <f t="shared" si="66"/>
        <v>7413.8757831349349</v>
      </c>
    </row>
    <row r="64" spans="1:17" ht="12" customHeight="1" x14ac:dyDescent="0.3">
      <c r="A64" s="23" t="s">
        <v>161</v>
      </c>
      <c r="B64" s="156"/>
      <c r="C64" s="156">
        <f>IF(RES_hhdet_in_tes!C64=0,0,RES_hhdet_in_tes!C64/0.086*1000000/RES_hhdet_in_new!C64)</f>
        <v>8314.4543739974233</v>
      </c>
      <c r="D64" s="156">
        <f>IF(RES_hhdet_in_tes!D64=0,0,RES_hhdet_in_tes!D64/0.086*1000000/RES_hhdet_in_new!D64)</f>
        <v>8606.5234021145843</v>
      </c>
      <c r="E64" s="156">
        <f>IF(RES_hhdet_in_tes!E64=0,0,RES_hhdet_in_tes!E64/0.086*1000000/RES_hhdet_in_new!E64)</f>
        <v>8032.1133699296133</v>
      </c>
      <c r="F64" s="156">
        <f>IF(RES_hhdet_in_tes!F64=0,0,RES_hhdet_in_tes!F64/0.086*1000000/RES_hhdet_in_new!F64)</f>
        <v>8517.6911401403249</v>
      </c>
      <c r="G64" s="156">
        <f>IF(RES_hhdet_in_tes!G64=0,0,RES_hhdet_in_tes!G64/0.086*1000000/RES_hhdet_in_new!G64)</f>
        <v>8554.1765196676442</v>
      </c>
      <c r="H64" s="156">
        <f>IF(RES_hhdet_in_tes!H64=0,0,RES_hhdet_in_tes!H64/0.086*1000000/RES_hhdet_in_new!H64)</f>
        <v>7860.8230041294655</v>
      </c>
      <c r="I64" s="156">
        <f>IF(RES_hhdet_in_tes!I64=0,0,RES_hhdet_in_tes!I64/0.086*1000000/RES_hhdet_in_new!I64)</f>
        <v>7586.6637659655735</v>
      </c>
      <c r="J64" s="156">
        <f>IF(RES_hhdet_in_tes!J64=0,0,RES_hhdet_in_tes!J64/0.086*1000000/RES_hhdet_in_new!J64)</f>
        <v>7553.3350248408824</v>
      </c>
      <c r="K64" s="156">
        <f>IF(RES_hhdet_in_tes!K64=0,0,RES_hhdet_in_tes!K64/0.086*1000000/RES_hhdet_in_new!K64)</f>
        <v>7490.928911009486</v>
      </c>
      <c r="L64" s="156">
        <f>IF(RES_hhdet_in_tes!L64=0,0,RES_hhdet_in_tes!L64/0.086*1000000/RES_hhdet_in_new!L64)</f>
        <v>8337.5930258070512</v>
      </c>
      <c r="M64" s="156">
        <f>IF(RES_hhdet_in_tes!M64=0,0,RES_hhdet_in_tes!M64/0.086*1000000/RES_hhdet_in_new!M64)</f>
        <v>7150.9900184541311</v>
      </c>
      <c r="N64" s="156">
        <f>IF(RES_hhdet_in_tes!N64=0,0,RES_hhdet_in_tes!N64/0.086*1000000/RES_hhdet_in_new!N64)</f>
        <v>7543.6096294526988</v>
      </c>
      <c r="O64" s="156">
        <f>IF(RES_hhdet_in_tes!O64=0,0,RES_hhdet_in_tes!O64/0.086*1000000/RES_hhdet_in_new!O64)</f>
        <v>7723.2363250866729</v>
      </c>
      <c r="P64" s="156">
        <f>IF(RES_hhdet_in_tes!P64=0,0,RES_hhdet_in_tes!P64/0.086*1000000/RES_hhdet_in_new!P64)</f>
        <v>5977.7826317395584</v>
      </c>
      <c r="Q64" s="156">
        <f>IF(RES_hhdet_in_tes!Q64=0,0,RES_hhdet_in_tes!Q64/0.086*1000000/RES_hhdet_in_new!Q64)</f>
        <v>7180.8673131130645</v>
      </c>
    </row>
    <row r="65" spans="1:17" ht="12" customHeight="1" x14ac:dyDescent="0.3">
      <c r="A65" s="23" t="s">
        <v>60</v>
      </c>
      <c r="B65" s="156"/>
      <c r="C65" s="156">
        <f>IF(RES_hhdet_in_tes!C65=0,0,RES_hhdet_in_tes!C65/0.086*1000000/RES_hhdet_in_new!C64)</f>
        <v>204.66879259018592</v>
      </c>
      <c r="D65" s="156">
        <f>IF(RES_hhdet_in_tes!D65=0,0,RES_hhdet_in_tes!D65/0.086*1000000/RES_hhdet_in_new!D64)</f>
        <v>211.13923590818936</v>
      </c>
      <c r="E65" s="156">
        <f>IF(RES_hhdet_in_tes!E65=0,0,RES_hhdet_in_tes!E65/0.086*1000000/RES_hhdet_in_new!E64)</f>
        <v>231.74772748814922</v>
      </c>
      <c r="F65" s="156">
        <f>IF(RES_hhdet_in_tes!F65=0,0,RES_hhdet_in_tes!F65/0.086*1000000/RES_hhdet_in_new!F64)</f>
        <v>239.75665212775718</v>
      </c>
      <c r="G65" s="156">
        <f>IF(RES_hhdet_in_tes!G65=0,0,RES_hhdet_in_tes!G65/0.086*1000000/RES_hhdet_in_new!G64)</f>
        <v>251.99662994368174</v>
      </c>
      <c r="H65" s="156">
        <f>IF(RES_hhdet_in_tes!H65=0,0,RES_hhdet_in_tes!H65/0.086*1000000/RES_hhdet_in_new!H64)</f>
        <v>217.17980657260344</v>
      </c>
      <c r="I65" s="156">
        <f>IF(RES_hhdet_in_tes!I65=0,0,RES_hhdet_in_tes!I65/0.086*1000000/RES_hhdet_in_new!I64)</f>
        <v>235.66351352255055</v>
      </c>
      <c r="J65" s="156">
        <f>IF(RES_hhdet_in_tes!J65=0,0,RES_hhdet_in_tes!J65/0.086*1000000/RES_hhdet_in_new!J64)</f>
        <v>178.7502003651677</v>
      </c>
      <c r="K65" s="156">
        <f>IF(RES_hhdet_in_tes!K65=0,0,RES_hhdet_in_tes!K65/0.086*1000000/RES_hhdet_in_new!K64)</f>
        <v>178.20391599267333</v>
      </c>
      <c r="L65" s="156">
        <f>IF(RES_hhdet_in_tes!L65=0,0,RES_hhdet_in_tes!L65/0.086*1000000/RES_hhdet_in_new!L64)</f>
        <v>183.22765342847416</v>
      </c>
      <c r="M65" s="156">
        <f>IF(RES_hhdet_in_tes!M65=0,0,RES_hhdet_in_tes!M65/0.086*1000000/RES_hhdet_in_new!M64)</f>
        <v>195.96392795661126</v>
      </c>
      <c r="N65" s="156">
        <f>IF(RES_hhdet_in_tes!N65=0,0,RES_hhdet_in_tes!N65/0.086*1000000/RES_hhdet_in_new!N64)</f>
        <v>208.39234931699451</v>
      </c>
      <c r="O65" s="156">
        <f>IF(RES_hhdet_in_tes!O65=0,0,RES_hhdet_in_tes!O65/0.086*1000000/RES_hhdet_in_new!O64)</f>
        <v>198.89966889358286</v>
      </c>
      <c r="P65" s="156">
        <f>IF(RES_hhdet_in_tes!P65=0,0,RES_hhdet_in_tes!P65/0.086*1000000/RES_hhdet_in_new!P64)</f>
        <v>163.72504127283946</v>
      </c>
      <c r="Q65" s="156">
        <f>IF(RES_hhdet_in_tes!Q65=0,0,RES_hhdet_in_tes!Q65/0.086*1000000/RES_hhdet_in_new!Q64)</f>
        <v>233.00847002187018</v>
      </c>
    </row>
    <row r="66" spans="1:17" ht="12.9" customHeight="1" x14ac:dyDescent="0.3">
      <c r="A66" s="158" t="s">
        <v>112</v>
      </c>
      <c r="B66" s="157"/>
      <c r="C66" s="157">
        <f t="shared" ref="C66:Q66" si="67">C67</f>
        <v>2262.9007892732857</v>
      </c>
      <c r="D66" s="157">
        <f t="shared" si="67"/>
        <v>2094.5274295772433</v>
      </c>
      <c r="E66" s="157">
        <f t="shared" si="67"/>
        <v>2169.4780180049297</v>
      </c>
      <c r="F66" s="157">
        <f t="shared" si="67"/>
        <v>2148.0767699307839</v>
      </c>
      <c r="G66" s="157">
        <f t="shared" si="67"/>
        <v>2160.5957111466259</v>
      </c>
      <c r="H66" s="157">
        <f t="shared" si="67"/>
        <v>2014.7817713447942</v>
      </c>
      <c r="I66" s="157">
        <f t="shared" si="67"/>
        <v>1957.0541998652743</v>
      </c>
      <c r="J66" s="157">
        <f t="shared" si="67"/>
        <v>2547.7543146866378</v>
      </c>
      <c r="K66" s="157">
        <f t="shared" si="67"/>
        <v>2528.4606626184473</v>
      </c>
      <c r="L66" s="157">
        <f t="shared" si="67"/>
        <v>2461.8979814106192</v>
      </c>
      <c r="M66" s="157">
        <f t="shared" si="67"/>
        <v>2722.2634047119923</v>
      </c>
      <c r="N66" s="157">
        <f t="shared" si="67"/>
        <v>2819.8625201129084</v>
      </c>
      <c r="O66" s="157">
        <f t="shared" si="67"/>
        <v>2697.2947259446673</v>
      </c>
      <c r="P66" s="157">
        <f t="shared" si="67"/>
        <v>2890.2689212725331</v>
      </c>
      <c r="Q66" s="157">
        <f t="shared" si="67"/>
        <v>2462.0065804934866</v>
      </c>
    </row>
    <row r="67" spans="1:17" ht="12" customHeight="1" x14ac:dyDescent="0.3">
      <c r="A67" s="23" t="s">
        <v>60</v>
      </c>
      <c r="B67" s="156"/>
      <c r="C67" s="156">
        <f>IF(RES_hhdet_in_tes!C67=0,0,RES_hhdet_in_tes!C67/0.086*1000000/RES_hhdet_in_new!C67)</f>
        <v>2262.9007892732857</v>
      </c>
      <c r="D67" s="156">
        <f>IF(RES_hhdet_in_tes!D67=0,0,RES_hhdet_in_tes!D67/0.086*1000000/RES_hhdet_in_new!D67)</f>
        <v>2094.5274295772433</v>
      </c>
      <c r="E67" s="156">
        <f>IF(RES_hhdet_in_tes!E67=0,0,RES_hhdet_in_tes!E67/0.086*1000000/RES_hhdet_in_new!E67)</f>
        <v>2169.4780180049297</v>
      </c>
      <c r="F67" s="156">
        <f>IF(RES_hhdet_in_tes!F67=0,0,RES_hhdet_in_tes!F67/0.086*1000000/RES_hhdet_in_new!F67)</f>
        <v>2148.0767699307839</v>
      </c>
      <c r="G67" s="156">
        <f>IF(RES_hhdet_in_tes!G67=0,0,RES_hhdet_in_tes!G67/0.086*1000000/RES_hhdet_in_new!G67)</f>
        <v>2160.5957111466259</v>
      </c>
      <c r="H67" s="156">
        <f>IF(RES_hhdet_in_tes!H67=0,0,RES_hhdet_in_tes!H67/0.086*1000000/RES_hhdet_in_new!H67)</f>
        <v>2014.7817713447942</v>
      </c>
      <c r="I67" s="156">
        <f>IF(RES_hhdet_in_tes!I67=0,0,RES_hhdet_in_tes!I67/0.086*1000000/RES_hhdet_in_new!I67)</f>
        <v>1957.0541998652743</v>
      </c>
      <c r="J67" s="156">
        <f>IF(RES_hhdet_in_tes!J67=0,0,RES_hhdet_in_tes!J67/0.086*1000000/RES_hhdet_in_new!J67)</f>
        <v>2547.7543146866378</v>
      </c>
      <c r="K67" s="156">
        <f>IF(RES_hhdet_in_tes!K67=0,0,RES_hhdet_in_tes!K67/0.086*1000000/RES_hhdet_in_new!K67)</f>
        <v>2528.4606626184473</v>
      </c>
      <c r="L67" s="156">
        <f>IF(RES_hhdet_in_tes!L67=0,0,RES_hhdet_in_tes!L67/0.086*1000000/RES_hhdet_in_new!L67)</f>
        <v>2461.8979814106192</v>
      </c>
      <c r="M67" s="156">
        <f>IF(RES_hhdet_in_tes!M67=0,0,RES_hhdet_in_tes!M67/0.086*1000000/RES_hhdet_in_new!M67)</f>
        <v>2722.2634047119923</v>
      </c>
      <c r="N67" s="156">
        <f>IF(RES_hhdet_in_tes!N67=0,0,RES_hhdet_in_tes!N67/0.086*1000000/RES_hhdet_in_new!N67)</f>
        <v>2819.8625201129084</v>
      </c>
      <c r="O67" s="156">
        <f>IF(RES_hhdet_in_tes!O67=0,0,RES_hhdet_in_tes!O67/0.086*1000000/RES_hhdet_in_new!O67)</f>
        <v>2697.2947259446673</v>
      </c>
      <c r="P67" s="156">
        <f>IF(RES_hhdet_in_tes!P67=0,0,RES_hhdet_in_tes!P67/0.086*1000000/RES_hhdet_in_new!P67)</f>
        <v>2890.2689212725331</v>
      </c>
      <c r="Q67" s="156">
        <f>IF(RES_hhdet_in_tes!Q67=0,0,RES_hhdet_in_tes!Q67/0.086*1000000/RES_hhdet_in_new!Q67)</f>
        <v>2462.0065804934866</v>
      </c>
    </row>
    <row r="68" spans="1:17" ht="12" customHeight="1" x14ac:dyDescent="0.3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1566.3030517452196</v>
      </c>
      <c r="D68" s="157">
        <f>IF(SUM(RES_hhdet_in_tes!D69:D70,RES_hhdet_in_tes!D73:D74)=0,0,SUM(RES_hhdet_in_tes!D69:D70,RES_hhdet_in_tes!D73:D74)/0.086*1000000/SUM(RES_hhdet_in_new!D69:D70,RES_hhdet_in_new!D73:D74))</f>
        <v>1524.5489616384104</v>
      </c>
      <c r="E68" s="157">
        <f>IF(SUM(RES_hhdet_in_tes!E69:E70,RES_hhdet_in_tes!E73:E74)=0,0,SUM(RES_hhdet_in_tes!E69:E70,RES_hhdet_in_tes!E73:E74)/0.086*1000000/SUM(RES_hhdet_in_new!E69:E70,RES_hhdet_in_new!E73:E74))</f>
        <v>1577.1990588070721</v>
      </c>
      <c r="F68" s="157">
        <f>IF(SUM(RES_hhdet_in_tes!F69:F70,RES_hhdet_in_tes!F73:F74)=0,0,SUM(RES_hhdet_in_tes!F69:F70,RES_hhdet_in_tes!F73:F74)/0.086*1000000/SUM(RES_hhdet_in_new!F69:F70,RES_hhdet_in_new!F73:F74))</f>
        <v>1548.8521961332046</v>
      </c>
      <c r="G68" s="157">
        <f>IF(SUM(RES_hhdet_in_tes!G69:G70,RES_hhdet_in_tes!G73:G74)=0,0,SUM(RES_hhdet_in_tes!G69:G70,RES_hhdet_in_tes!G73:G74)/0.086*1000000/SUM(RES_hhdet_in_new!G69:G70,RES_hhdet_in_new!G73:G74))</f>
        <v>1675.8705396472351</v>
      </c>
      <c r="H68" s="157">
        <f>IF(SUM(RES_hhdet_in_tes!H69:H70,RES_hhdet_in_tes!H73:H74)=0,0,SUM(RES_hhdet_in_tes!H69:H70,RES_hhdet_in_tes!H73:H74)/0.086*1000000/SUM(RES_hhdet_in_new!H69:H70,RES_hhdet_in_new!H73:H74))</f>
        <v>1525.2575650546883</v>
      </c>
      <c r="I68" s="157">
        <f>IF(SUM(RES_hhdet_in_tes!I69:I70,RES_hhdet_in_tes!I73:I74)=0,0,SUM(RES_hhdet_in_tes!I69:I70,RES_hhdet_in_tes!I73:I74)/0.086*1000000/SUM(RES_hhdet_in_new!I69:I70,RES_hhdet_in_new!I73:I74))</f>
        <v>1549.0626946551126</v>
      </c>
      <c r="J68" s="157">
        <f>IF(SUM(RES_hhdet_in_tes!J69:J70,RES_hhdet_in_tes!J73:J74)=0,0,SUM(RES_hhdet_in_tes!J69:J70,RES_hhdet_in_tes!J73:J74)/0.086*1000000/SUM(RES_hhdet_in_new!J69:J70,RES_hhdet_in_new!J73:J74))</f>
        <v>1596.6623904786002</v>
      </c>
      <c r="K68" s="157">
        <f>IF(SUM(RES_hhdet_in_tes!K69:K70,RES_hhdet_in_tes!K73:K74)=0,0,SUM(RES_hhdet_in_tes!K69:K70,RES_hhdet_in_tes!K73:K74)/0.086*1000000/SUM(RES_hhdet_in_new!K69:K70,RES_hhdet_in_new!K73:K74))</f>
        <v>1542.6973889538974</v>
      </c>
      <c r="L68" s="157">
        <f>IF(SUM(RES_hhdet_in_tes!L69:L70,RES_hhdet_in_tes!L73:L74)=0,0,SUM(RES_hhdet_in_tes!L69:L70,RES_hhdet_in_tes!L73:L74)/0.086*1000000/SUM(RES_hhdet_in_new!L69:L70,RES_hhdet_in_new!L73:L74))</f>
        <v>1567.2238272364002</v>
      </c>
      <c r="M68" s="157">
        <f>IF(SUM(RES_hhdet_in_tes!M69:M70,RES_hhdet_in_tes!M73:M74)=0,0,SUM(RES_hhdet_in_tes!M69:M70,RES_hhdet_in_tes!M73:M74)/0.086*1000000/SUM(RES_hhdet_in_new!M69:M70,RES_hhdet_in_new!M73:M74))</f>
        <v>1571.6127559869863</v>
      </c>
      <c r="N68" s="157">
        <f>IF(SUM(RES_hhdet_in_tes!N69:N70,RES_hhdet_in_tes!N73:N74)=0,0,SUM(RES_hhdet_in_tes!N69:N70,RES_hhdet_in_tes!N73:N74)/0.086*1000000/SUM(RES_hhdet_in_new!N69:N70,RES_hhdet_in_new!N73:N74))</f>
        <v>1565.4358430478767</v>
      </c>
      <c r="O68" s="157">
        <f>IF(SUM(RES_hhdet_in_tes!O69:O70,RES_hhdet_in_tes!O73:O74)=0,0,SUM(RES_hhdet_in_tes!O69:O70,RES_hhdet_in_tes!O73:O74)/0.086*1000000/SUM(RES_hhdet_in_new!O69:O70,RES_hhdet_in_new!O73:O74))</f>
        <v>1647.1236004465322</v>
      </c>
      <c r="P68" s="157">
        <f>IF(SUM(RES_hhdet_in_tes!P69:P70,RES_hhdet_in_tes!P73:P74)=0,0,SUM(RES_hhdet_in_tes!P69:P70,RES_hhdet_in_tes!P73:P74)/0.086*1000000/SUM(RES_hhdet_in_new!P69:P70,RES_hhdet_in_new!P73:P74))</f>
        <v>1592.1508796092746</v>
      </c>
      <c r="Q68" s="157">
        <f>IF(SUM(RES_hhdet_in_tes!Q69:Q70,RES_hhdet_in_tes!Q73:Q74)=0,0,SUM(RES_hhdet_in_tes!Q69:Q70,RES_hhdet_in_tes!Q73:Q74)/0.086*1000000/SUM(RES_hhdet_in_new!Q69:Q70,RES_hhdet_in_new!Q73:Q74))</f>
        <v>1547.2914630022447</v>
      </c>
    </row>
    <row r="69" spans="1:17" ht="12" customHeight="1" x14ac:dyDescent="0.3">
      <c r="A69" s="167" t="s">
        <v>160</v>
      </c>
      <c r="B69" s="132"/>
      <c r="C69" s="132">
        <f>IF(RES_hhdet_in_tes!C69=0,0,RES_hhdet_in_tes!C69/0.086*1000000/RES_hhdet_in_new!C69)</f>
        <v>1528.251122226427</v>
      </c>
      <c r="D69" s="132">
        <f>IF(RES_hhdet_in_tes!D69=0,0,RES_hhdet_in_tes!D69/0.086*1000000/RES_hhdet_in_new!D69)</f>
        <v>1481.1162949135075</v>
      </c>
      <c r="E69" s="132">
        <f>IF(RES_hhdet_in_tes!E69=0,0,RES_hhdet_in_tes!E69/0.086*1000000/RES_hhdet_in_new!E69)</f>
        <v>1481.8390713133385</v>
      </c>
      <c r="F69" s="132">
        <f>IF(RES_hhdet_in_tes!F69=0,0,RES_hhdet_in_tes!F69/0.086*1000000/RES_hhdet_in_new!F69)</f>
        <v>1525.4154230278166</v>
      </c>
      <c r="G69" s="132">
        <f>IF(RES_hhdet_in_tes!G69=0,0,RES_hhdet_in_tes!G69/0.086*1000000/RES_hhdet_in_new!G69)</f>
        <v>1545.4594266504525</v>
      </c>
      <c r="H69" s="132">
        <f>IF(RES_hhdet_in_tes!H69=0,0,RES_hhdet_in_tes!H69/0.086*1000000/RES_hhdet_in_new!H69)</f>
        <v>1481.1053281908328</v>
      </c>
      <c r="I69" s="132">
        <f>IF(RES_hhdet_in_tes!I69=0,0,RES_hhdet_in_tes!I69/0.086*1000000/RES_hhdet_in_new!I69)</f>
        <v>1589.0334325243371</v>
      </c>
      <c r="J69" s="132">
        <f>IF(RES_hhdet_in_tes!J69=0,0,RES_hhdet_in_tes!J69/0.086*1000000/RES_hhdet_in_new!J69)</f>
        <v>1576.7314678489131</v>
      </c>
      <c r="K69" s="132">
        <f>IF(RES_hhdet_in_tes!K69=0,0,RES_hhdet_in_tes!K69/0.086*1000000/RES_hhdet_in_new!K69)</f>
        <v>1543.0426668621981</v>
      </c>
      <c r="L69" s="132">
        <f>IF(RES_hhdet_in_tes!L69=0,0,RES_hhdet_in_tes!L69/0.086*1000000/RES_hhdet_in_new!L69)</f>
        <v>1563.0742990725564</v>
      </c>
      <c r="M69" s="132">
        <f>IF(RES_hhdet_in_tes!M69=0,0,RES_hhdet_in_tes!M69/0.086*1000000/RES_hhdet_in_new!M69)</f>
        <v>1512.2596158725087</v>
      </c>
      <c r="N69" s="132">
        <f>IF(RES_hhdet_in_tes!N69=0,0,RES_hhdet_in_tes!N69/0.086*1000000/RES_hhdet_in_new!N69)</f>
        <v>1530.7826047236474</v>
      </c>
      <c r="O69" s="132">
        <f>IF(RES_hhdet_in_tes!O69=0,0,RES_hhdet_in_tes!O69/0.086*1000000/RES_hhdet_in_new!O69)</f>
        <v>1573.2365117109857</v>
      </c>
      <c r="P69" s="132">
        <f>IF(RES_hhdet_in_tes!P69=0,0,RES_hhdet_in_tes!P69/0.086*1000000/RES_hhdet_in_new!P69)</f>
        <v>1522.8605146770544</v>
      </c>
      <c r="Q69" s="132">
        <f>IF(RES_hhdet_in_tes!Q69=0,0,RES_hhdet_in_tes!Q69/0.086*1000000/RES_hhdet_in_new!Q69)</f>
        <v>1516.957260077849</v>
      </c>
    </row>
    <row r="70" spans="1:17" ht="12" customHeight="1" x14ac:dyDescent="0.3">
      <c r="A70" s="167" t="s">
        <v>159</v>
      </c>
      <c r="B70" s="132"/>
      <c r="C70" s="132">
        <f>IF(RES_hhdet_in_tes!C70=0,0,RES_hhdet_in_tes!C70/0.086*1000000/RES_hhdet_in_new!C70)</f>
        <v>1538.1956680880937</v>
      </c>
      <c r="D70" s="132">
        <f>IF(RES_hhdet_in_tes!D70=0,0,RES_hhdet_in_tes!D70/0.086*1000000/RES_hhdet_in_new!D70)</f>
        <v>1561.9617708067535</v>
      </c>
      <c r="E70" s="132">
        <f>IF(RES_hhdet_in_tes!E70=0,0,RES_hhdet_in_tes!E70/0.086*1000000/RES_hhdet_in_new!E70)</f>
        <v>1575.4061559604854</v>
      </c>
      <c r="F70" s="132">
        <f>IF(RES_hhdet_in_tes!F70=0,0,RES_hhdet_in_tes!F70/0.086*1000000/RES_hhdet_in_new!F70)</f>
        <v>1640.5387485441549</v>
      </c>
      <c r="G70" s="132">
        <f>IF(RES_hhdet_in_tes!G70=0,0,RES_hhdet_in_tes!G70/0.086*1000000/RES_hhdet_in_new!G70)</f>
        <v>1586.7439426441949</v>
      </c>
      <c r="H70" s="132">
        <f>IF(RES_hhdet_in_tes!H70=0,0,RES_hhdet_in_tes!H70/0.086*1000000/RES_hhdet_in_new!H70)</f>
        <v>1488.1502325095798</v>
      </c>
      <c r="I70" s="132">
        <f>IF(RES_hhdet_in_tes!I70=0,0,RES_hhdet_in_tes!I70/0.086*1000000/RES_hhdet_in_new!I70)</f>
        <v>1479.088416499749</v>
      </c>
      <c r="J70" s="132">
        <f>IF(RES_hhdet_in_tes!J70=0,0,RES_hhdet_in_tes!J70/0.086*1000000/RES_hhdet_in_new!J70)</f>
        <v>1441.7285014884162</v>
      </c>
      <c r="K70" s="132">
        <f>IF(RES_hhdet_in_tes!K70=0,0,RES_hhdet_in_tes!K70/0.086*1000000/RES_hhdet_in_new!K70)</f>
        <v>1525.9736426902282</v>
      </c>
      <c r="L70" s="132">
        <f>IF(RES_hhdet_in_tes!L70=0,0,RES_hhdet_in_tes!L70/0.086*1000000/RES_hhdet_in_new!L70)</f>
        <v>1522.1500321020337</v>
      </c>
      <c r="M70" s="132">
        <f>IF(RES_hhdet_in_tes!M70=0,0,RES_hhdet_in_tes!M70/0.086*1000000/RES_hhdet_in_new!M70)</f>
        <v>1530.6138097882722</v>
      </c>
      <c r="N70" s="132">
        <f>IF(RES_hhdet_in_tes!N70=0,0,RES_hhdet_in_tes!N70/0.086*1000000/RES_hhdet_in_new!N70)</f>
        <v>1547.1021634615988</v>
      </c>
      <c r="O70" s="132">
        <f>IF(RES_hhdet_in_tes!O70=0,0,RES_hhdet_in_tes!O70/0.086*1000000/RES_hhdet_in_new!O70)</f>
        <v>1584.3354438314036</v>
      </c>
      <c r="P70" s="132">
        <f>IF(RES_hhdet_in_tes!P70=0,0,RES_hhdet_in_tes!P70/0.086*1000000/RES_hhdet_in_new!P70)</f>
        <v>1475.0761163090085</v>
      </c>
      <c r="Q70" s="132">
        <f>IF(RES_hhdet_in_tes!Q70=0,0,RES_hhdet_in_tes!Q70/0.086*1000000/RES_hhdet_in_new!Q70)</f>
        <v>1533.1870201450104</v>
      </c>
    </row>
    <row r="71" spans="1:17" ht="12" customHeight="1" x14ac:dyDescent="0.3">
      <c r="A71" s="166" t="s">
        <v>109</v>
      </c>
      <c r="B71" s="165"/>
      <c r="C71" s="165">
        <f>IF(RES_hhdet_in_tes!C71=0,0,RES_hhdet_in_tes!C71/0.086*1000000/RES_hhdet_in_new!C70)</f>
        <v>1043.3528173781535</v>
      </c>
      <c r="D71" s="165">
        <f>IF(RES_hhdet_in_tes!D71=0,0,RES_hhdet_in_tes!D71/0.086*1000000/RES_hhdet_in_new!D70)</f>
        <v>1067.2417804687873</v>
      </c>
      <c r="E71" s="165">
        <f>IF(RES_hhdet_in_tes!E71=0,0,RES_hhdet_in_tes!E71/0.086*1000000/RES_hhdet_in_new!E70)</f>
        <v>1077.1928897069513</v>
      </c>
      <c r="F71" s="165">
        <f>IF(RES_hhdet_in_tes!F71=0,0,RES_hhdet_in_tes!F71/0.086*1000000/RES_hhdet_in_new!F70)</f>
        <v>1078.5356513827467</v>
      </c>
      <c r="G71" s="165">
        <f>IF(RES_hhdet_in_tes!G71=0,0,RES_hhdet_in_tes!G71/0.086*1000000/RES_hhdet_in_new!G70)</f>
        <v>1049.4040136479839</v>
      </c>
      <c r="H71" s="165">
        <f>IF(RES_hhdet_in_tes!H71=0,0,RES_hhdet_in_tes!H71/0.086*1000000/RES_hhdet_in_new!H70)</f>
        <v>942.36428660935371</v>
      </c>
      <c r="I71" s="165">
        <f>IF(RES_hhdet_in_tes!I71=0,0,RES_hhdet_in_tes!I71/0.086*1000000/RES_hhdet_in_new!I70)</f>
        <v>932.43097821201286</v>
      </c>
      <c r="J71" s="165">
        <f>IF(RES_hhdet_in_tes!J71=0,0,RES_hhdet_in_tes!J71/0.086*1000000/RES_hhdet_in_new!J70)</f>
        <v>809.53218875766345</v>
      </c>
      <c r="K71" s="165">
        <f>IF(RES_hhdet_in_tes!K71=0,0,RES_hhdet_in_tes!K71/0.086*1000000/RES_hhdet_in_new!K70)</f>
        <v>944.53878045627641</v>
      </c>
      <c r="L71" s="165">
        <f>IF(RES_hhdet_in_tes!L71=0,0,RES_hhdet_in_tes!L71/0.086*1000000/RES_hhdet_in_new!L70)</f>
        <v>856.3830857075294</v>
      </c>
      <c r="M71" s="165">
        <f>IF(RES_hhdet_in_tes!M71=0,0,RES_hhdet_in_tes!M71/0.086*1000000/RES_hhdet_in_new!M70)</f>
        <v>997.54806466488333</v>
      </c>
      <c r="N71" s="165">
        <f>IF(RES_hhdet_in_tes!N71=0,0,RES_hhdet_in_tes!N71/0.086*1000000/RES_hhdet_in_new!N70)</f>
        <v>977.04156322701272</v>
      </c>
      <c r="O71" s="165">
        <f>IF(RES_hhdet_in_tes!O71=0,0,RES_hhdet_in_tes!O71/0.086*1000000/RES_hhdet_in_new!O70)</f>
        <v>937.05664284374075</v>
      </c>
      <c r="P71" s="165">
        <f>IF(RES_hhdet_in_tes!P71=0,0,RES_hhdet_in_tes!P71/0.086*1000000/RES_hhdet_in_new!P70)</f>
        <v>829.23645541688961</v>
      </c>
      <c r="Q71" s="165">
        <f>IF(RES_hhdet_in_tes!Q71=0,0,RES_hhdet_in_tes!Q71/0.086*1000000/RES_hhdet_in_new!Q70)</f>
        <v>1018.6504416656695</v>
      </c>
    </row>
    <row r="72" spans="1:17" ht="12" customHeight="1" x14ac:dyDescent="0.3">
      <c r="A72" s="147" t="s">
        <v>59</v>
      </c>
      <c r="B72" s="164"/>
      <c r="C72" s="164">
        <f>IF(RES_hhdet_in_tes!C72=0,0,RES_hhdet_in_tes!C72/0.086*1000000/RES_hhdet_in_new!C70)</f>
        <v>494.84285070994008</v>
      </c>
      <c r="D72" s="164">
        <f>IF(RES_hhdet_in_tes!D72=0,0,RES_hhdet_in_tes!D72/0.086*1000000/RES_hhdet_in_new!D70)</f>
        <v>494.71999033796618</v>
      </c>
      <c r="E72" s="164">
        <f>IF(RES_hhdet_in_tes!E72=0,0,RES_hhdet_in_tes!E72/0.086*1000000/RES_hhdet_in_new!E70)</f>
        <v>498.2132662535343</v>
      </c>
      <c r="F72" s="164">
        <f>IF(RES_hhdet_in_tes!F72=0,0,RES_hhdet_in_tes!F72/0.086*1000000/RES_hhdet_in_new!F70)</f>
        <v>562.00309716140839</v>
      </c>
      <c r="G72" s="164">
        <f>IF(RES_hhdet_in_tes!G72=0,0,RES_hhdet_in_tes!G72/0.086*1000000/RES_hhdet_in_new!G70)</f>
        <v>537.33992899621103</v>
      </c>
      <c r="H72" s="164">
        <f>IF(RES_hhdet_in_tes!H72=0,0,RES_hhdet_in_tes!H72/0.086*1000000/RES_hhdet_in_new!H70)</f>
        <v>545.78594590022612</v>
      </c>
      <c r="I72" s="164">
        <f>IF(RES_hhdet_in_tes!I72=0,0,RES_hhdet_in_tes!I72/0.086*1000000/RES_hhdet_in_new!I70)</f>
        <v>546.65743828773611</v>
      </c>
      <c r="J72" s="164">
        <f>IF(RES_hhdet_in_tes!J72=0,0,RES_hhdet_in_tes!J72/0.086*1000000/RES_hhdet_in_new!J70)</f>
        <v>632.19631273075254</v>
      </c>
      <c r="K72" s="164">
        <f>IF(RES_hhdet_in_tes!K72=0,0,RES_hhdet_in_tes!K72/0.086*1000000/RES_hhdet_in_new!K70)</f>
        <v>581.43486223395178</v>
      </c>
      <c r="L72" s="164">
        <f>IF(RES_hhdet_in_tes!L72=0,0,RES_hhdet_in_tes!L72/0.086*1000000/RES_hhdet_in_new!L70)</f>
        <v>665.76694639450432</v>
      </c>
      <c r="M72" s="164">
        <f>IF(RES_hhdet_in_tes!M72=0,0,RES_hhdet_in_tes!M72/0.086*1000000/RES_hhdet_in_new!M70)</f>
        <v>533.06574512338887</v>
      </c>
      <c r="N72" s="164">
        <f>IF(RES_hhdet_in_tes!N72=0,0,RES_hhdet_in_tes!N72/0.086*1000000/RES_hhdet_in_new!N70)</f>
        <v>570.06060023458622</v>
      </c>
      <c r="O72" s="164">
        <f>IF(RES_hhdet_in_tes!O72=0,0,RES_hhdet_in_tes!O72/0.086*1000000/RES_hhdet_in_new!O70)</f>
        <v>647.27880098766286</v>
      </c>
      <c r="P72" s="164">
        <f>IF(RES_hhdet_in_tes!P72=0,0,RES_hhdet_in_tes!P72/0.086*1000000/RES_hhdet_in_new!P70)</f>
        <v>645.83966089211867</v>
      </c>
      <c r="Q72" s="164">
        <f>IF(RES_hhdet_in_tes!Q72=0,0,RES_hhdet_in_tes!Q72/0.086*1000000/RES_hhdet_in_new!Q70)</f>
        <v>514.53657847934085</v>
      </c>
    </row>
    <row r="73" spans="1:17" ht="12" customHeight="1" x14ac:dyDescent="0.3">
      <c r="A73" s="163" t="s">
        <v>142</v>
      </c>
      <c r="B73" s="162"/>
      <c r="C73" s="162">
        <f>IF(RES_hhdet_in_tes!C73=0,0,RES_hhdet_in_tes!C73/0.086*1000000/RES_hhdet_in_new!C73)</f>
        <v>1667.6070359242035</v>
      </c>
      <c r="D73" s="162">
        <f>IF(RES_hhdet_in_tes!D73=0,0,RES_hhdet_in_tes!D73/0.086*1000000/RES_hhdet_in_new!D73)</f>
        <v>1644.2883673516642</v>
      </c>
      <c r="E73" s="162">
        <f>IF(RES_hhdet_in_tes!E73=0,0,RES_hhdet_in_tes!E73/0.086*1000000/RES_hhdet_in_new!E73)</f>
        <v>1768.2592473585516</v>
      </c>
      <c r="F73" s="162">
        <f>IF(RES_hhdet_in_tes!F73=0,0,RES_hhdet_in_tes!F73/0.086*1000000/RES_hhdet_in_new!F73)</f>
        <v>1562.4704354919388</v>
      </c>
      <c r="G73" s="162">
        <f>IF(RES_hhdet_in_tes!G73=0,0,RES_hhdet_in_tes!G73/0.086*1000000/RES_hhdet_in_new!G73)</f>
        <v>1965.5164175720731</v>
      </c>
      <c r="H73" s="162">
        <f>IF(RES_hhdet_in_tes!H73=0,0,RES_hhdet_in_tes!H73/0.086*1000000/RES_hhdet_in_new!H73)</f>
        <v>1688.1048466254426</v>
      </c>
      <c r="I73" s="162">
        <f>IF(RES_hhdet_in_tes!I73=0,0,RES_hhdet_in_tes!I73/0.086*1000000/RES_hhdet_in_new!I73)</f>
        <v>1695.0441382878391</v>
      </c>
      <c r="J73" s="162">
        <f>IF(RES_hhdet_in_tes!J73=0,0,RES_hhdet_in_tes!J73/0.086*1000000/RES_hhdet_in_new!J73)</f>
        <v>1684.5769993706597</v>
      </c>
      <c r="K73" s="162">
        <f>IF(RES_hhdet_in_tes!K73=0,0,RES_hhdet_in_tes!K73/0.086*1000000/RES_hhdet_in_new!K73)</f>
        <v>1628.7608864522085</v>
      </c>
      <c r="L73" s="162">
        <f>IF(RES_hhdet_in_tes!L73=0,0,RES_hhdet_in_tes!L73/0.086*1000000/RES_hhdet_in_new!L73)</f>
        <v>1915.6855393562234</v>
      </c>
      <c r="M73" s="162">
        <f>IF(RES_hhdet_in_tes!M73=0,0,RES_hhdet_in_tes!M73/0.086*1000000/RES_hhdet_in_new!M73)</f>
        <v>1878.2398334049271</v>
      </c>
      <c r="N73" s="162">
        <f>IF(RES_hhdet_in_tes!N73=0,0,RES_hhdet_in_tes!N73/0.086*1000000/RES_hhdet_in_new!N73)</f>
        <v>1725.2794218568697</v>
      </c>
      <c r="O73" s="162">
        <f>IF(RES_hhdet_in_tes!O73=0,0,RES_hhdet_in_tes!O73/0.086*1000000/RES_hhdet_in_new!O73)</f>
        <v>1842.0834485914261</v>
      </c>
      <c r="P73" s="162">
        <f>IF(RES_hhdet_in_tes!P73=0,0,RES_hhdet_in_tes!P73/0.086*1000000/RES_hhdet_in_new!P73)</f>
        <v>1867.2158931334818</v>
      </c>
      <c r="Q73" s="162">
        <f>IF(RES_hhdet_in_tes!Q73=0,0,RES_hhdet_in_tes!Q73/0.086*1000000/RES_hhdet_in_new!Q73)</f>
        <v>1716.7074141058092</v>
      </c>
    </row>
    <row r="74" spans="1:17" ht="12" customHeight="1" x14ac:dyDescent="0.3">
      <c r="A74" s="161" t="s">
        <v>141</v>
      </c>
      <c r="B74" s="160"/>
      <c r="C74" s="160">
        <f>IF(RES_hhdet_in_tes!C74=0,0,RES_hhdet_in_tes!C74/0.086*1000000/RES_hhdet_in_new!C74)</f>
        <v>1617.2730674394618</v>
      </c>
      <c r="D74" s="160">
        <f>IF(RES_hhdet_in_tes!D74=0,0,RES_hhdet_in_tes!D74/0.086*1000000/RES_hhdet_in_new!D74)</f>
        <v>1683.249744928675</v>
      </c>
      <c r="E74" s="160">
        <f>IF(RES_hhdet_in_tes!E74=0,0,RES_hhdet_in_tes!E74/0.086*1000000/RES_hhdet_in_new!E74)</f>
        <v>1686.0089785406772</v>
      </c>
      <c r="F74" s="160">
        <f>IF(RES_hhdet_in_tes!F74=0,0,RES_hhdet_in_tes!F74/0.086*1000000/RES_hhdet_in_new!F74)</f>
        <v>1627.7413266620385</v>
      </c>
      <c r="G74" s="160">
        <f>IF(RES_hhdet_in_tes!G74=0,0,RES_hhdet_in_tes!G74/0.086*1000000/RES_hhdet_in_new!G74)</f>
        <v>1729.4072552868408</v>
      </c>
      <c r="H74" s="160">
        <f>IF(RES_hhdet_in_tes!H74=0,0,RES_hhdet_in_tes!H74/0.086*1000000/RES_hhdet_in_new!H74)</f>
        <v>1667.4020925266395</v>
      </c>
      <c r="I74" s="160">
        <f>IF(RES_hhdet_in_tes!I74=0,0,RES_hhdet_in_tes!I74/0.086*1000000/RES_hhdet_in_new!I74)</f>
        <v>1529.2803756352996</v>
      </c>
      <c r="J74" s="160">
        <f>IF(RES_hhdet_in_tes!J74=0,0,RES_hhdet_in_tes!J74/0.086*1000000/RES_hhdet_in_new!J74)</f>
        <v>1626.3511122858581</v>
      </c>
      <c r="K74" s="160">
        <f>IF(RES_hhdet_in_tes!K74=0,0,RES_hhdet_in_tes!K74/0.086*1000000/RES_hhdet_in_new!K74)</f>
        <v>1387.8548771027567</v>
      </c>
      <c r="L74" s="160">
        <f>IF(RES_hhdet_in_tes!L74=0,0,RES_hhdet_in_tes!L74/0.086*1000000/RES_hhdet_in_new!L74)</f>
        <v>1772.9067253465766</v>
      </c>
      <c r="M74" s="160">
        <f>IF(RES_hhdet_in_tes!M74=0,0,RES_hhdet_in_tes!M74/0.086*1000000/RES_hhdet_in_new!M74)</f>
        <v>1720.7989965779632</v>
      </c>
      <c r="N74" s="160">
        <f>IF(RES_hhdet_in_tes!N74=0,0,RES_hhdet_in_tes!N74/0.086*1000000/RES_hhdet_in_new!N74)</f>
        <v>1599.331269343839</v>
      </c>
      <c r="O74" s="160">
        <f>IF(RES_hhdet_in_tes!O74=0,0,RES_hhdet_in_tes!O74/0.086*1000000/RES_hhdet_in_new!O74)</f>
        <v>1886.741480820275</v>
      </c>
      <c r="P74" s="160">
        <f>IF(RES_hhdet_in_tes!P74=0,0,RES_hhdet_in_tes!P74/0.086*1000000/RES_hhdet_in_new!P74)</f>
        <v>1729.2843656490418</v>
      </c>
      <c r="Q74" s="160">
        <f>IF(RES_hhdet_in_tes!Q74=0,0,RES_hhdet_in_tes!Q74/0.086*1000000/RES_hhdet_in_new!Q74)</f>
        <v>1753.3951618649485</v>
      </c>
    </row>
    <row r="75" spans="1:17" ht="12" customHeight="1" x14ac:dyDescent="0.3">
      <c r="A75" s="148" t="s">
        <v>60</v>
      </c>
      <c r="B75" s="156"/>
      <c r="C75" s="156">
        <f>IF(RES_hhdet_in_tes!C75=0,0,RES_hhdet_in_tes!C75/0.086*1000000/RES_hhdet_in_new!C74)</f>
        <v>1129.8991216934201</v>
      </c>
      <c r="D75" s="156">
        <f>IF(RES_hhdet_in_tes!D75=0,0,RES_hhdet_in_tes!D75/0.086*1000000/RES_hhdet_in_new!D74)</f>
        <v>1201.7424876670661</v>
      </c>
      <c r="E75" s="156">
        <f>IF(RES_hhdet_in_tes!E75=0,0,RES_hhdet_in_tes!E75/0.086*1000000/RES_hhdet_in_new!E74)</f>
        <v>1075.7771816879092</v>
      </c>
      <c r="F75" s="156">
        <f>IF(RES_hhdet_in_tes!F75=0,0,RES_hhdet_in_tes!F75/0.086*1000000/RES_hhdet_in_new!F74)</f>
        <v>1112.4580774989668</v>
      </c>
      <c r="G75" s="156">
        <f>IF(RES_hhdet_in_tes!G75=0,0,RES_hhdet_in_tes!G75/0.086*1000000/RES_hhdet_in_new!G74)</f>
        <v>1181.1955441449868</v>
      </c>
      <c r="H75" s="156">
        <f>IF(RES_hhdet_in_tes!H75=0,0,RES_hhdet_in_tes!H75/0.086*1000000/RES_hhdet_in_new!H74)</f>
        <v>1130.7321316303162</v>
      </c>
      <c r="I75" s="156">
        <f>IF(RES_hhdet_in_tes!I75=0,0,RES_hhdet_in_tes!I75/0.086*1000000/RES_hhdet_in_new!I74)</f>
        <v>871.27637416073435</v>
      </c>
      <c r="J75" s="156">
        <f>IF(RES_hhdet_in_tes!J75=0,0,RES_hhdet_in_tes!J75/0.086*1000000/RES_hhdet_in_new!J74)</f>
        <v>1118.9429600274927</v>
      </c>
      <c r="K75" s="156">
        <f>IF(RES_hhdet_in_tes!K75=0,0,RES_hhdet_in_tes!K75/0.086*1000000/RES_hhdet_in_new!K74)</f>
        <v>675.96787785692129</v>
      </c>
      <c r="L75" s="156">
        <f>IF(RES_hhdet_in_tes!L75=0,0,RES_hhdet_in_tes!L75/0.086*1000000/RES_hhdet_in_new!L74)</f>
        <v>1232.5934448213068</v>
      </c>
      <c r="M75" s="156">
        <f>IF(RES_hhdet_in_tes!M75=0,0,RES_hhdet_in_tes!M75/0.086*1000000/RES_hhdet_in_new!M74)</f>
        <v>1179.9929496049569</v>
      </c>
      <c r="N75" s="156">
        <f>IF(RES_hhdet_in_tes!N75=0,0,RES_hhdet_in_tes!N75/0.086*1000000/RES_hhdet_in_new!N74)</f>
        <v>955.19446138973547</v>
      </c>
      <c r="O75" s="156">
        <f>IF(RES_hhdet_in_tes!O75=0,0,RES_hhdet_in_tes!O75/0.086*1000000/RES_hhdet_in_new!O74)</f>
        <v>1216.1585791233872</v>
      </c>
      <c r="P75" s="156">
        <f>IF(RES_hhdet_in_tes!P75=0,0,RES_hhdet_in_tes!P75/0.086*1000000/RES_hhdet_in_new!P74)</f>
        <v>1219.459285750283</v>
      </c>
      <c r="Q75" s="156">
        <f>IF(RES_hhdet_in_tes!Q75=0,0,RES_hhdet_in_tes!Q75/0.086*1000000/RES_hhdet_in_new!Q74)</f>
        <v>1227.1473045234527</v>
      </c>
    </row>
    <row r="76" spans="1:17" ht="12" customHeight="1" x14ac:dyDescent="0.3">
      <c r="A76" s="148" t="s">
        <v>59</v>
      </c>
      <c r="B76" s="156"/>
      <c r="C76" s="156">
        <f>IF(RES_hhdet_in_tes!C76=0,0,RES_hhdet_in_tes!C76/0.086*1000000/RES_hhdet_in_new!C74)</f>
        <v>487.37394574604178</v>
      </c>
      <c r="D76" s="156">
        <f>IF(RES_hhdet_in_tes!D76=0,0,RES_hhdet_in_tes!D76/0.086*1000000/RES_hhdet_in_new!D74)</f>
        <v>481.5072572616088</v>
      </c>
      <c r="E76" s="156">
        <f>IF(RES_hhdet_in_tes!E76=0,0,RES_hhdet_in_tes!E76/0.086*1000000/RES_hhdet_in_new!E74)</f>
        <v>610.23179685276784</v>
      </c>
      <c r="F76" s="156">
        <f>IF(RES_hhdet_in_tes!F76=0,0,RES_hhdet_in_tes!F76/0.086*1000000/RES_hhdet_in_new!F74)</f>
        <v>515.28324916307201</v>
      </c>
      <c r="G76" s="156">
        <f>IF(RES_hhdet_in_tes!G76=0,0,RES_hhdet_in_tes!G76/0.086*1000000/RES_hhdet_in_new!G74)</f>
        <v>548.21171114185358</v>
      </c>
      <c r="H76" s="156">
        <f>IF(RES_hhdet_in_tes!H76=0,0,RES_hhdet_in_tes!H76/0.086*1000000/RES_hhdet_in_new!H74)</f>
        <v>536.66996089632323</v>
      </c>
      <c r="I76" s="156">
        <f>IF(RES_hhdet_in_tes!I76=0,0,RES_hhdet_in_tes!I76/0.086*1000000/RES_hhdet_in_new!I74)</f>
        <v>658.0040014745656</v>
      </c>
      <c r="J76" s="156">
        <f>IF(RES_hhdet_in_tes!J76=0,0,RES_hhdet_in_tes!J76/0.086*1000000/RES_hhdet_in_new!J74)</f>
        <v>507.40815225836536</v>
      </c>
      <c r="K76" s="156">
        <f>IF(RES_hhdet_in_tes!K76=0,0,RES_hhdet_in_tes!K76/0.086*1000000/RES_hhdet_in_new!K74)</f>
        <v>711.88699924583545</v>
      </c>
      <c r="L76" s="156">
        <f>IF(RES_hhdet_in_tes!L76=0,0,RES_hhdet_in_tes!L76/0.086*1000000/RES_hhdet_in_new!L74)</f>
        <v>540.31328052526965</v>
      </c>
      <c r="M76" s="156">
        <f>IF(RES_hhdet_in_tes!M76=0,0,RES_hhdet_in_tes!M76/0.086*1000000/RES_hhdet_in_new!M74)</f>
        <v>540.80604697300657</v>
      </c>
      <c r="N76" s="156">
        <f>IF(RES_hhdet_in_tes!N76=0,0,RES_hhdet_in_tes!N76/0.086*1000000/RES_hhdet_in_new!N74)</f>
        <v>644.13680795410357</v>
      </c>
      <c r="O76" s="156">
        <f>IF(RES_hhdet_in_tes!O76=0,0,RES_hhdet_in_tes!O76/0.086*1000000/RES_hhdet_in_new!O74)</f>
        <v>670.58290169688803</v>
      </c>
      <c r="P76" s="156">
        <f>IF(RES_hhdet_in_tes!P76=0,0,RES_hhdet_in_tes!P76/0.086*1000000/RES_hhdet_in_new!P74)</f>
        <v>509.82507989875864</v>
      </c>
      <c r="Q76" s="156">
        <f>IF(RES_hhdet_in_tes!Q76=0,0,RES_hhdet_in_tes!Q76/0.086*1000000/RES_hhdet_in_new!Q74)</f>
        <v>526.24785734149566</v>
      </c>
    </row>
    <row r="77" spans="1:17" ht="12" customHeight="1" x14ac:dyDescent="0.3">
      <c r="A77" s="158" t="s">
        <v>62</v>
      </c>
      <c r="B77" s="157"/>
      <c r="C77" s="157">
        <f>IF(SUM(RES_hhdet_in_tes!C78:C79)=0,0,SUM(RES_hhdet_in_tes!C78:C79)/0.086*1000000/SUM(RES_hhdet_in_new!C78:C79))</f>
        <v>594.85444773870529</v>
      </c>
      <c r="D77" s="157">
        <f>IF(SUM(RES_hhdet_in_tes!D78:D79)=0,0,SUM(RES_hhdet_in_tes!D78:D79)/0.086*1000000/SUM(RES_hhdet_in_new!D78:D79))</f>
        <v>585.46363448449415</v>
      </c>
      <c r="E77" s="157">
        <f>IF(SUM(RES_hhdet_in_tes!E78:E79)=0,0,SUM(RES_hhdet_in_tes!E78:E79)/0.086*1000000/SUM(RES_hhdet_in_new!E78:E79))</f>
        <v>617.80382348063313</v>
      </c>
      <c r="F77" s="157">
        <f>IF(SUM(RES_hhdet_in_tes!F78:F79)=0,0,SUM(RES_hhdet_in_tes!F78:F79)/0.086*1000000/SUM(RES_hhdet_in_new!F78:F79))</f>
        <v>628.48826054548249</v>
      </c>
      <c r="G77" s="157">
        <f>IF(SUM(RES_hhdet_in_tes!G78:G79)=0,0,SUM(RES_hhdet_in_tes!G78:G79)/0.086*1000000/SUM(RES_hhdet_in_new!G78:G79))</f>
        <v>618.79854030398451</v>
      </c>
      <c r="H77" s="157">
        <f>IF(SUM(RES_hhdet_in_tes!H78:H79)=0,0,SUM(RES_hhdet_in_tes!H78:H79)/0.086*1000000/SUM(RES_hhdet_in_new!H78:H79))</f>
        <v>655.50344502973621</v>
      </c>
      <c r="I77" s="157">
        <f>IF(SUM(RES_hhdet_in_tes!I78:I79)=0,0,SUM(RES_hhdet_in_tes!I78:I79)/0.086*1000000/SUM(RES_hhdet_in_new!I78:I79))</f>
        <v>629.01224965344647</v>
      </c>
      <c r="J77" s="157">
        <f>IF(SUM(RES_hhdet_in_tes!J78:J79)=0,0,SUM(RES_hhdet_in_tes!J78:J79)/0.086*1000000/SUM(RES_hhdet_in_new!J78:J79))</f>
        <v>678.67100360965912</v>
      </c>
      <c r="K77" s="157">
        <f>IF(SUM(RES_hhdet_in_tes!K78:K79)=0,0,SUM(RES_hhdet_in_tes!K78:K79)/0.086*1000000/SUM(RES_hhdet_in_new!K78:K79))</f>
        <v>652.51115619217171</v>
      </c>
      <c r="L77" s="157">
        <f>IF(SUM(RES_hhdet_in_tes!L78:L79)=0,0,SUM(RES_hhdet_in_tes!L78:L79)/0.086*1000000/SUM(RES_hhdet_in_new!L78:L79))</f>
        <v>616.18588998491362</v>
      </c>
      <c r="M77" s="157">
        <f>IF(SUM(RES_hhdet_in_tes!M78:M79)=0,0,SUM(RES_hhdet_in_tes!M78:M79)/0.086*1000000/SUM(RES_hhdet_in_new!M78:M79))</f>
        <v>613.99082169803455</v>
      </c>
      <c r="N77" s="157">
        <f>IF(SUM(RES_hhdet_in_tes!N78:N79)=0,0,SUM(RES_hhdet_in_tes!N78:N79)/0.086*1000000/SUM(RES_hhdet_in_new!N78:N79))</f>
        <v>639.7226101769561</v>
      </c>
      <c r="O77" s="157">
        <f>IF(SUM(RES_hhdet_in_tes!O78:O79)=0,0,SUM(RES_hhdet_in_tes!O78:O79)/0.086*1000000/SUM(RES_hhdet_in_new!O78:O79))</f>
        <v>619.87096175124987</v>
      </c>
      <c r="P77" s="157">
        <f>IF(SUM(RES_hhdet_in_tes!P78:P79)=0,0,SUM(RES_hhdet_in_tes!P78:P79)/0.086*1000000/SUM(RES_hhdet_in_new!P78:P79))</f>
        <v>665.43440250211506</v>
      </c>
      <c r="Q77" s="157">
        <f>IF(SUM(RES_hhdet_in_tes!Q78:Q79)=0,0,SUM(RES_hhdet_in_tes!Q78:Q79)/0.086*1000000/SUM(RES_hhdet_in_new!Q78:Q79))</f>
        <v>676.80414791292139</v>
      </c>
    </row>
    <row r="78" spans="1:17" ht="12" customHeight="1" x14ac:dyDescent="0.3">
      <c r="A78" s="23" t="s">
        <v>109</v>
      </c>
      <c r="B78" s="156"/>
      <c r="C78" s="156">
        <f>IF(RES_hhdet_in_tes!C78=0,0,RES_hhdet_in_tes!C78/0.086*1000000/RES_hhdet_in_new!C78)</f>
        <v>561.34041865727295</v>
      </c>
      <c r="D78" s="156">
        <f>IF(RES_hhdet_in_tes!D78=0,0,RES_hhdet_in_tes!D78/0.086*1000000/RES_hhdet_in_new!D78)</f>
        <v>584.89719303808863</v>
      </c>
      <c r="E78" s="156">
        <f>IF(RES_hhdet_in_tes!E78=0,0,RES_hhdet_in_tes!E78/0.086*1000000/RES_hhdet_in_new!E78)</f>
        <v>589.18851873587357</v>
      </c>
      <c r="F78" s="156">
        <f>IF(RES_hhdet_in_tes!F78=0,0,RES_hhdet_in_tes!F78/0.086*1000000/RES_hhdet_in_new!F78)</f>
        <v>616.5759139409513</v>
      </c>
      <c r="G78" s="156">
        <f>IF(RES_hhdet_in_tes!G78=0,0,RES_hhdet_in_tes!G78/0.086*1000000/RES_hhdet_in_new!G78)</f>
        <v>615.24302587096361</v>
      </c>
      <c r="H78" s="156">
        <f>IF(RES_hhdet_in_tes!H78=0,0,RES_hhdet_in_tes!H78/0.086*1000000/RES_hhdet_in_new!H78)</f>
        <v>634.46212083068394</v>
      </c>
      <c r="I78" s="156">
        <f>IF(RES_hhdet_in_tes!I78=0,0,RES_hhdet_in_tes!I78/0.086*1000000/RES_hhdet_in_new!I78)</f>
        <v>632.15494185602131</v>
      </c>
      <c r="J78" s="156">
        <f>IF(RES_hhdet_in_tes!J78=0,0,RES_hhdet_in_tes!J78/0.086*1000000/RES_hhdet_in_new!J78)</f>
        <v>642.89710243586899</v>
      </c>
      <c r="K78" s="156">
        <f>IF(RES_hhdet_in_tes!K78=0,0,RES_hhdet_in_tes!K78/0.086*1000000/RES_hhdet_in_new!K78)</f>
        <v>633.49932171722401</v>
      </c>
      <c r="L78" s="156">
        <f>IF(RES_hhdet_in_tes!L78=0,0,RES_hhdet_in_tes!L78/0.086*1000000/RES_hhdet_in_new!L78)</f>
        <v>615.4739398271555</v>
      </c>
      <c r="M78" s="156">
        <f>IF(RES_hhdet_in_tes!M78=0,0,RES_hhdet_in_tes!M78/0.086*1000000/RES_hhdet_in_new!M78)</f>
        <v>615.56886515147505</v>
      </c>
      <c r="N78" s="156">
        <f>IF(RES_hhdet_in_tes!N78=0,0,RES_hhdet_in_tes!N78/0.086*1000000/RES_hhdet_in_new!N78)</f>
        <v>628.27577904358873</v>
      </c>
      <c r="O78" s="156">
        <f>IF(RES_hhdet_in_tes!O78=0,0,RES_hhdet_in_tes!O78/0.086*1000000/RES_hhdet_in_new!O78)</f>
        <v>610.34157865416455</v>
      </c>
      <c r="P78" s="156">
        <f>IF(RES_hhdet_in_tes!P78=0,0,RES_hhdet_in_tes!P78/0.086*1000000/RES_hhdet_in_new!P78)</f>
        <v>635.81116598216067</v>
      </c>
      <c r="Q78" s="156">
        <f>IF(RES_hhdet_in_tes!Q78=0,0,RES_hhdet_in_tes!Q78/0.086*1000000/RES_hhdet_in_new!Q78)</f>
        <v>628.65864232616855</v>
      </c>
    </row>
    <row r="79" spans="1:17" ht="12" customHeight="1" x14ac:dyDescent="0.3">
      <c r="A79" s="29" t="s">
        <v>140</v>
      </c>
      <c r="B79" s="57"/>
      <c r="C79" s="57">
        <f>IF(RES_hhdet_in_tes!C79=0,0,RES_hhdet_in_tes!C79/0.086*1000000/RES_hhdet_in_new!C79)</f>
        <v>724.6018739935231</v>
      </c>
      <c r="D79" s="57">
        <f>IF(RES_hhdet_in_tes!D79=0,0,RES_hhdet_in_tes!D79/0.086*1000000/RES_hhdet_in_new!D79)</f>
        <v>587.87327635246436</v>
      </c>
      <c r="E79" s="57">
        <f>IF(RES_hhdet_in_tes!E79=0,0,RES_hhdet_in_tes!E79/0.086*1000000/RES_hhdet_in_new!E79)</f>
        <v>740.61716350099175</v>
      </c>
      <c r="F79" s="57">
        <f>IF(RES_hhdet_in_tes!F79=0,0,RES_hhdet_in_tes!F79/0.086*1000000/RES_hhdet_in_new!F79)</f>
        <v>679.94577936038695</v>
      </c>
      <c r="G79" s="57">
        <f>IF(RES_hhdet_in_tes!G79=0,0,RES_hhdet_in_tes!G79/0.086*1000000/RES_hhdet_in_new!G79)</f>
        <v>637.97600621690538</v>
      </c>
      <c r="H79" s="57">
        <f>IF(RES_hhdet_in_tes!H79=0,0,RES_hhdet_in_tes!H79/0.086*1000000/RES_hhdet_in_new!H79)</f>
        <v>751.69836631327792</v>
      </c>
      <c r="I79" s="57">
        <f>IF(RES_hhdet_in_tes!I79=0,0,RES_hhdet_in_tes!I79/0.086*1000000/RES_hhdet_in_new!I79)</f>
        <v>616.43539707047103</v>
      </c>
      <c r="J79" s="57">
        <f>IF(RES_hhdet_in_tes!J79=0,0,RES_hhdet_in_tes!J79/0.086*1000000/RES_hhdet_in_new!J79)</f>
        <v>793.80292838389312</v>
      </c>
      <c r="K79" s="57">
        <f>IF(RES_hhdet_in_tes!K79=0,0,RES_hhdet_in_tes!K79/0.086*1000000/RES_hhdet_in_new!K79)</f>
        <v>894.00877397358772</v>
      </c>
      <c r="L79" s="57">
        <f>IF(RES_hhdet_in_tes!L79=0,0,RES_hhdet_in_tes!L79/0.086*1000000/RES_hhdet_in_new!L79)</f>
        <v>633.90509628156485</v>
      </c>
      <c r="M79" s="57">
        <f>IF(RES_hhdet_in_tes!M79=0,0,RES_hhdet_in_tes!M79/0.086*1000000/RES_hhdet_in_new!M79)</f>
        <v>571.56631033168003</v>
      </c>
      <c r="N79" s="57">
        <f>IF(RES_hhdet_in_tes!N79=0,0,RES_hhdet_in_tes!N79/0.086*1000000/RES_hhdet_in_new!N79)</f>
        <v>768.20510733062497</v>
      </c>
      <c r="O79" s="57">
        <f>IF(RES_hhdet_in_tes!O79=0,0,RES_hhdet_in_tes!O79/0.086*1000000/RES_hhdet_in_new!O79)</f>
        <v>753.21857534423953</v>
      </c>
      <c r="P79" s="57">
        <f>IF(RES_hhdet_in_tes!P79=0,0,RES_hhdet_in_tes!P79/0.086*1000000/RES_hhdet_in_new!P79)</f>
        <v>763.45680255637126</v>
      </c>
      <c r="Q79" s="57">
        <f>IF(RES_hhdet_in_tes!Q79=0,0,RES_hhdet_in_tes!Q79/0.086*1000000/RES_hhdet_in_new!Q79)</f>
        <v>818.72435178473938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68">
        <f t="shared" ref="C81" si="68">SUM(C82,C85,C87,C100)</f>
        <v>12372.300994246569</v>
      </c>
      <c r="D81" s="168">
        <f t="shared" ref="D81" si="69">SUM(D82,D85,D87,D100)</f>
        <v>11853.031584365061</v>
      </c>
      <c r="E81" s="168">
        <f t="shared" ref="E81" si="70">SUM(E82,E85,E87,E100)</f>
        <v>12899.747373003582</v>
      </c>
      <c r="F81" s="168">
        <f t="shared" ref="F81" si="71">SUM(F82,F85,F87,F100)</f>
        <v>12103.77926983673</v>
      </c>
      <c r="G81" s="168">
        <f t="shared" ref="G81" si="72">SUM(G82,G85,G87,G100)</f>
        <v>12034.020843106444</v>
      </c>
      <c r="H81" s="168">
        <f t="shared" ref="H81" si="73">SUM(H82,H85,H87,H100)</f>
        <v>12034.127849609564</v>
      </c>
      <c r="I81" s="168">
        <f t="shared" ref="I81" si="74">SUM(I82,I85,I87,I100)</f>
        <v>11913.438224745925</v>
      </c>
      <c r="J81" s="168">
        <f t="shared" ref="J81" si="75">SUM(J82,J85,J87,J100)</f>
        <v>11376.080893615848</v>
      </c>
      <c r="K81" s="168">
        <f t="shared" ref="K81" si="76">SUM(K82,K85,K87,K100)</f>
        <v>11350.953559681404</v>
      </c>
      <c r="L81" s="168">
        <f t="shared" ref="L81" si="77">SUM(L82,L85,L87,L100)</f>
        <v>13295.710625155316</v>
      </c>
      <c r="M81" s="168">
        <f t="shared" ref="M81" si="78">SUM(M82,M85,M87,M100)</f>
        <v>11516.230847324261</v>
      </c>
      <c r="N81" s="168">
        <f t="shared" ref="N81" si="79">SUM(N82,N85,N87,N100)</f>
        <v>11627.002928641183</v>
      </c>
      <c r="O81" s="168">
        <f t="shared" ref="O81" si="80">SUM(O82,O85,O87,O100)</f>
        <v>11591.203646161717</v>
      </c>
      <c r="P81" s="168">
        <f t="shared" ref="P81" si="81">SUM(P82,P85,P87,P100)</f>
        <v>11110.18821238254</v>
      </c>
      <c r="Q81" s="168">
        <f t="shared" ref="Q81" si="82">SUM(Q82,Q85,Q87,Q100)</f>
        <v>11689.864157091153</v>
      </c>
    </row>
    <row r="82" spans="1:17" ht="12.9" customHeight="1" x14ac:dyDescent="0.3">
      <c r="A82" s="158" t="s">
        <v>65</v>
      </c>
      <c r="B82" s="157"/>
      <c r="C82" s="157">
        <f t="shared" ref="C82:Q82" si="83">SUM(C83:C84)</f>
        <v>7787.4869332357066</v>
      </c>
      <c r="D82" s="157">
        <f t="shared" si="83"/>
        <v>6841.414640027675</v>
      </c>
      <c r="E82" s="157">
        <f t="shared" si="83"/>
        <v>8221.0247258336349</v>
      </c>
      <c r="F82" s="157">
        <f t="shared" si="83"/>
        <v>7435.5689497763187</v>
      </c>
      <c r="G82" s="157">
        <f t="shared" si="83"/>
        <v>7261.1546563481816</v>
      </c>
      <c r="H82" s="157">
        <f t="shared" si="83"/>
        <v>7024.5427530901197</v>
      </c>
      <c r="I82" s="157">
        <f t="shared" si="83"/>
        <v>6988.2867896029175</v>
      </c>
      <c r="J82" s="157">
        <f t="shared" si="83"/>
        <v>6796.603936361018</v>
      </c>
      <c r="K82" s="157">
        <f t="shared" si="83"/>
        <v>6666.9675577847502</v>
      </c>
      <c r="L82" s="157">
        <f t="shared" si="83"/>
        <v>8560.0553569102776</v>
      </c>
      <c r="M82" s="157">
        <f t="shared" si="83"/>
        <v>6844.1553816441383</v>
      </c>
      <c r="N82" s="157">
        <f t="shared" si="83"/>
        <v>6516.164606631015</v>
      </c>
      <c r="O82" s="157">
        <f t="shared" si="83"/>
        <v>6326.1791938730112</v>
      </c>
      <c r="P82" s="157">
        <f t="shared" si="83"/>
        <v>5682.6930690275394</v>
      </c>
      <c r="Q82" s="157">
        <f t="shared" si="83"/>
        <v>6635.3875681166692</v>
      </c>
    </row>
    <row r="83" spans="1:17" ht="12" customHeight="1" x14ac:dyDescent="0.3">
      <c r="A83" s="23" t="s">
        <v>157</v>
      </c>
      <c r="B83" s="156"/>
      <c r="C83" s="156">
        <f>IF(RES_hhdet_in_tes!C83=0,0,RES_hhdet_in_tes!C83/0.086*1000000/RES_hhdet_in_new!C83)</f>
        <v>7720.5202667729782</v>
      </c>
      <c r="D83" s="156">
        <f>IF(RES_hhdet_in_tes!D83=0,0,RES_hhdet_in_tes!D83/0.086*1000000/RES_hhdet_in_new!D83)</f>
        <v>6773.3649485628466</v>
      </c>
      <c r="E83" s="156">
        <f>IF(RES_hhdet_in_tes!E83=0,0,RES_hhdet_in_tes!E83/0.086*1000000/RES_hhdet_in_new!E83)</f>
        <v>8128.0103586125106</v>
      </c>
      <c r="F83" s="156">
        <f>IF(RES_hhdet_in_tes!F83=0,0,RES_hhdet_in_tes!F83/0.086*1000000/RES_hhdet_in_new!F83)</f>
        <v>7362.1500552104135</v>
      </c>
      <c r="G83" s="156">
        <f>IF(RES_hhdet_in_tes!G83=0,0,RES_hhdet_in_tes!G83/0.086*1000000/RES_hhdet_in_new!G83)</f>
        <v>7169.0635500558001</v>
      </c>
      <c r="H83" s="156">
        <f>IF(RES_hhdet_in_tes!H83=0,0,RES_hhdet_in_tes!H83/0.086*1000000/RES_hhdet_in_new!H83)</f>
        <v>6939.1091570679127</v>
      </c>
      <c r="I83" s="156">
        <f>IF(RES_hhdet_in_tes!I83=0,0,RES_hhdet_in_tes!I83/0.086*1000000/RES_hhdet_in_new!I83)</f>
        <v>6907.4480027674308</v>
      </c>
      <c r="J83" s="156">
        <f>IF(RES_hhdet_in_tes!J83=0,0,RES_hhdet_in_tes!J83/0.086*1000000/RES_hhdet_in_new!J83)</f>
        <v>6721.6940214430133</v>
      </c>
      <c r="K83" s="156">
        <f>IF(RES_hhdet_in_tes!K83=0,0,RES_hhdet_in_tes!K83/0.086*1000000/RES_hhdet_in_new!K83)</f>
        <v>6598.9804920418928</v>
      </c>
      <c r="L83" s="156">
        <f>IF(RES_hhdet_in_tes!L83=0,0,RES_hhdet_in_tes!L83/0.086*1000000/RES_hhdet_in_new!L83)</f>
        <v>8455.0632525297315</v>
      </c>
      <c r="M83" s="156">
        <f>IF(RES_hhdet_in_tes!M83=0,0,RES_hhdet_in_tes!M83/0.086*1000000/RES_hhdet_in_new!M83)</f>
        <v>6766.3505551493627</v>
      </c>
      <c r="N83" s="156">
        <f>IF(RES_hhdet_in_tes!N83=0,0,RES_hhdet_in_tes!N83/0.086*1000000/RES_hhdet_in_new!N83)</f>
        <v>6431.4190420714758</v>
      </c>
      <c r="O83" s="156">
        <f>IF(RES_hhdet_in_tes!O83=0,0,RES_hhdet_in_tes!O83/0.086*1000000/RES_hhdet_in_new!O83)</f>
        <v>6242.5938318153576</v>
      </c>
      <c r="P83" s="156">
        <f>IF(RES_hhdet_in_tes!P83=0,0,RES_hhdet_in_tes!P83/0.086*1000000/RES_hhdet_in_new!P83)</f>
        <v>5615.605869298276</v>
      </c>
      <c r="Q83" s="156">
        <f>IF(RES_hhdet_in_tes!Q83=0,0,RES_hhdet_in_tes!Q83/0.086*1000000/RES_hhdet_in_new!Q83)</f>
        <v>6543.6683514946299</v>
      </c>
    </row>
    <row r="84" spans="1:17" ht="12" customHeight="1" x14ac:dyDescent="0.3">
      <c r="A84" s="23" t="s">
        <v>60</v>
      </c>
      <c r="B84" s="156"/>
      <c r="C84" s="156">
        <f>IF(RES_hhdet_in_tes!C84=0,0,RES_hhdet_in_tes!C84/0.086*1000000/RES_hhdet_in_new!C83)</f>
        <v>66.96666646272827</v>
      </c>
      <c r="D84" s="156">
        <f>IF(RES_hhdet_in_tes!D84=0,0,RES_hhdet_in_tes!D84/0.086*1000000/RES_hhdet_in_new!D83)</f>
        <v>68.049691464828513</v>
      </c>
      <c r="E84" s="156">
        <f>IF(RES_hhdet_in_tes!E84=0,0,RES_hhdet_in_tes!E84/0.086*1000000/RES_hhdet_in_new!E83)</f>
        <v>93.014367221125099</v>
      </c>
      <c r="F84" s="156">
        <f>IF(RES_hhdet_in_tes!F84=0,0,RES_hhdet_in_tes!F84/0.086*1000000/RES_hhdet_in_new!F83)</f>
        <v>73.418894565905148</v>
      </c>
      <c r="G84" s="156">
        <f>IF(RES_hhdet_in_tes!G84=0,0,RES_hhdet_in_tes!G84/0.086*1000000/RES_hhdet_in_new!G83)</f>
        <v>92.09110629238144</v>
      </c>
      <c r="H84" s="156">
        <f>IF(RES_hhdet_in_tes!H84=0,0,RES_hhdet_in_tes!H84/0.086*1000000/RES_hhdet_in_new!H83)</f>
        <v>85.433596022206842</v>
      </c>
      <c r="I84" s="156">
        <f>IF(RES_hhdet_in_tes!I84=0,0,RES_hhdet_in_tes!I84/0.086*1000000/RES_hhdet_in_new!I83)</f>
        <v>80.838786835486971</v>
      </c>
      <c r="J84" s="156">
        <f>IF(RES_hhdet_in_tes!J84=0,0,RES_hhdet_in_tes!J84/0.086*1000000/RES_hhdet_in_new!J83)</f>
        <v>74.9099149180051</v>
      </c>
      <c r="K84" s="156">
        <f>IF(RES_hhdet_in_tes!K84=0,0,RES_hhdet_in_tes!K84/0.086*1000000/RES_hhdet_in_new!K83)</f>
        <v>67.987065742857212</v>
      </c>
      <c r="L84" s="156">
        <f>IF(RES_hhdet_in_tes!L84=0,0,RES_hhdet_in_tes!L84/0.086*1000000/RES_hhdet_in_new!L83)</f>
        <v>104.99210438054544</v>
      </c>
      <c r="M84" s="156">
        <f>IF(RES_hhdet_in_tes!M84=0,0,RES_hhdet_in_tes!M84/0.086*1000000/RES_hhdet_in_new!M83)</f>
        <v>77.804826494775568</v>
      </c>
      <c r="N84" s="156">
        <f>IF(RES_hhdet_in_tes!N84=0,0,RES_hhdet_in_tes!N84/0.086*1000000/RES_hhdet_in_new!N83)</f>
        <v>84.745564559539019</v>
      </c>
      <c r="O84" s="156">
        <f>IF(RES_hhdet_in_tes!O84=0,0,RES_hhdet_in_tes!O84/0.086*1000000/RES_hhdet_in_new!O83)</f>
        <v>83.585362057653143</v>
      </c>
      <c r="P84" s="156">
        <f>IF(RES_hhdet_in_tes!P84=0,0,RES_hhdet_in_tes!P84/0.086*1000000/RES_hhdet_in_new!P83)</f>
        <v>67.08719972926319</v>
      </c>
      <c r="Q84" s="156">
        <f>IF(RES_hhdet_in_tes!Q84=0,0,RES_hhdet_in_tes!Q84/0.086*1000000/RES_hhdet_in_new!Q83)</f>
        <v>91.719216622039426</v>
      </c>
    </row>
    <row r="85" spans="1:17" ht="12.9" customHeight="1" x14ac:dyDescent="0.3">
      <c r="A85" s="158" t="s">
        <v>112</v>
      </c>
      <c r="B85" s="157"/>
      <c r="C85" s="157">
        <f t="shared" ref="C85:Q85" si="84">C86</f>
        <v>2322.7629061133489</v>
      </c>
      <c r="D85" s="157">
        <f t="shared" si="84"/>
        <v>2644.5788504194375</v>
      </c>
      <c r="E85" s="157">
        <f t="shared" si="84"/>
        <v>2407.1786172757897</v>
      </c>
      <c r="F85" s="157">
        <f t="shared" si="84"/>
        <v>2428.8931182060583</v>
      </c>
      <c r="G85" s="157">
        <f t="shared" si="84"/>
        <v>2365.7113675521218</v>
      </c>
      <c r="H85" s="157">
        <f t="shared" si="84"/>
        <v>2541.537401110224</v>
      </c>
      <c r="I85" s="157">
        <f t="shared" si="84"/>
        <v>2553.0454441817856</v>
      </c>
      <c r="J85" s="157">
        <f t="shared" si="84"/>
        <v>2325.5086618757177</v>
      </c>
      <c r="K85" s="157">
        <f t="shared" si="84"/>
        <v>2491.5873466133239</v>
      </c>
      <c r="L85" s="157">
        <f t="shared" si="84"/>
        <v>2314.902734140856</v>
      </c>
      <c r="M85" s="157">
        <f t="shared" si="84"/>
        <v>2285.1886755053047</v>
      </c>
      <c r="N85" s="157">
        <f t="shared" si="84"/>
        <v>2727.6495818588578</v>
      </c>
      <c r="O85" s="157">
        <f t="shared" si="84"/>
        <v>2872.1953474845145</v>
      </c>
      <c r="P85" s="157">
        <f t="shared" si="84"/>
        <v>3155.5928835119444</v>
      </c>
      <c r="Q85" s="157">
        <f t="shared" si="84"/>
        <v>2585.9952161922502</v>
      </c>
    </row>
    <row r="86" spans="1:17" ht="12" customHeight="1" x14ac:dyDescent="0.3">
      <c r="A86" s="23" t="s">
        <v>60</v>
      </c>
      <c r="B86" s="156"/>
      <c r="C86" s="156">
        <f>IF(RES_hhdet_in_tes!C86=0,0,RES_hhdet_in_tes!C86/0.086*1000000/RES_hhdet_in_new!C86)</f>
        <v>2322.7629061133489</v>
      </c>
      <c r="D86" s="156">
        <f>IF(RES_hhdet_in_tes!D86=0,0,RES_hhdet_in_tes!D86/0.086*1000000/RES_hhdet_in_new!D86)</f>
        <v>2644.5788504194375</v>
      </c>
      <c r="E86" s="156">
        <f>IF(RES_hhdet_in_tes!E86=0,0,RES_hhdet_in_tes!E86/0.086*1000000/RES_hhdet_in_new!E86)</f>
        <v>2407.1786172757897</v>
      </c>
      <c r="F86" s="156">
        <f>IF(RES_hhdet_in_tes!F86=0,0,RES_hhdet_in_tes!F86/0.086*1000000/RES_hhdet_in_new!F86)</f>
        <v>2428.8931182060583</v>
      </c>
      <c r="G86" s="156">
        <f>IF(RES_hhdet_in_tes!G86=0,0,RES_hhdet_in_tes!G86/0.086*1000000/RES_hhdet_in_new!G86)</f>
        <v>2365.7113675521218</v>
      </c>
      <c r="H86" s="156">
        <f>IF(RES_hhdet_in_tes!H86=0,0,RES_hhdet_in_tes!H86/0.086*1000000/RES_hhdet_in_new!H86)</f>
        <v>2541.537401110224</v>
      </c>
      <c r="I86" s="156">
        <f>IF(RES_hhdet_in_tes!I86=0,0,RES_hhdet_in_tes!I86/0.086*1000000/RES_hhdet_in_new!I86)</f>
        <v>2553.0454441817856</v>
      </c>
      <c r="J86" s="156">
        <f>IF(RES_hhdet_in_tes!J86=0,0,RES_hhdet_in_tes!J86/0.086*1000000/RES_hhdet_in_new!J86)</f>
        <v>2325.5086618757177</v>
      </c>
      <c r="K86" s="156">
        <f>IF(RES_hhdet_in_tes!K86=0,0,RES_hhdet_in_tes!K86/0.086*1000000/RES_hhdet_in_new!K86)</f>
        <v>2491.5873466133239</v>
      </c>
      <c r="L86" s="156">
        <f>IF(RES_hhdet_in_tes!L86=0,0,RES_hhdet_in_tes!L86/0.086*1000000/RES_hhdet_in_new!L86)</f>
        <v>2314.902734140856</v>
      </c>
      <c r="M86" s="156">
        <f>IF(RES_hhdet_in_tes!M86=0,0,RES_hhdet_in_tes!M86/0.086*1000000/RES_hhdet_in_new!M86)</f>
        <v>2285.1886755053047</v>
      </c>
      <c r="N86" s="156">
        <f>IF(RES_hhdet_in_tes!N86=0,0,RES_hhdet_in_tes!N86/0.086*1000000/RES_hhdet_in_new!N86)</f>
        <v>2727.6495818588578</v>
      </c>
      <c r="O86" s="156">
        <f>IF(RES_hhdet_in_tes!O86=0,0,RES_hhdet_in_tes!O86/0.086*1000000/RES_hhdet_in_new!O86)</f>
        <v>2872.1953474845145</v>
      </c>
      <c r="P86" s="156">
        <f>IF(RES_hhdet_in_tes!P86=0,0,RES_hhdet_in_tes!P86/0.086*1000000/RES_hhdet_in_new!P86)</f>
        <v>3155.5928835119444</v>
      </c>
      <c r="Q86" s="156">
        <f>IF(RES_hhdet_in_tes!Q86=0,0,RES_hhdet_in_tes!Q86/0.086*1000000/RES_hhdet_in_new!Q86)</f>
        <v>2585.9952161922502</v>
      </c>
    </row>
    <row r="87" spans="1:17" ht="12" customHeight="1" x14ac:dyDescent="0.3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1428.2931854433818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1544.2771860904525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1455.2775066703205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1409.0891889080249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1577.9332261055822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1566.6476550550337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1563.0902049933013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1470.3732107844439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1431.5561439374731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1577.1625917842925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1529.5994078660431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1494.6288429344611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1529.4172104696984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1475.3700891231233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1598.754818310179</v>
      </c>
    </row>
    <row r="88" spans="1:17" ht="12" customHeight="1" x14ac:dyDescent="0.3">
      <c r="A88" s="167" t="s">
        <v>156</v>
      </c>
      <c r="B88" s="132"/>
      <c r="C88" s="132">
        <f>IF(RES_hhdet_in_tes!C88=0,0,RES_hhdet_in_tes!C88/0.086*1000000/RES_hhdet_in_new!C88)</f>
        <v>1373.5383965858048</v>
      </c>
      <c r="D88" s="132">
        <f>IF(RES_hhdet_in_tes!D88=0,0,RES_hhdet_in_tes!D88/0.086*1000000/RES_hhdet_in_new!D88)</f>
        <v>1378.9865383252645</v>
      </c>
      <c r="E88" s="132">
        <f>IF(RES_hhdet_in_tes!E88=0,0,RES_hhdet_in_tes!E88/0.086*1000000/RES_hhdet_in_new!E88)</f>
        <v>1341.6645757602244</v>
      </c>
      <c r="F88" s="132">
        <f>IF(RES_hhdet_in_tes!F88=0,0,RES_hhdet_in_tes!F88/0.086*1000000/RES_hhdet_in_new!F88)</f>
        <v>1243.067802121768</v>
      </c>
      <c r="G88" s="132">
        <f>IF(RES_hhdet_in_tes!G88=0,0,RES_hhdet_in_tes!G88/0.086*1000000/RES_hhdet_in_new!G88)</f>
        <v>1465.8515656705788</v>
      </c>
      <c r="H88" s="132">
        <f>IF(RES_hhdet_in_tes!H88=0,0,RES_hhdet_in_tes!H88/0.086*1000000/RES_hhdet_in_new!H88)</f>
        <v>1460.6949898581827</v>
      </c>
      <c r="I88" s="132">
        <f>IF(RES_hhdet_in_tes!I88=0,0,RES_hhdet_in_tes!I88/0.086*1000000/RES_hhdet_in_new!I88)</f>
        <v>1507.9153152876984</v>
      </c>
      <c r="J88" s="132">
        <f>IF(RES_hhdet_in_tes!J88=0,0,RES_hhdet_in_tes!J88/0.086*1000000/RES_hhdet_in_new!J88)</f>
        <v>1371.2987721369504</v>
      </c>
      <c r="K88" s="132">
        <f>IF(RES_hhdet_in_tes!K88=0,0,RES_hhdet_in_tes!K88/0.086*1000000/RES_hhdet_in_new!K88)</f>
        <v>1321.8365354817095</v>
      </c>
      <c r="L88" s="132">
        <f>IF(RES_hhdet_in_tes!L88=0,0,RES_hhdet_in_tes!L88/0.086*1000000/RES_hhdet_in_new!L88)</f>
        <v>1454.6696732123964</v>
      </c>
      <c r="M88" s="132">
        <f>IF(RES_hhdet_in_tes!M88=0,0,RES_hhdet_in_tes!M88/0.086*1000000/RES_hhdet_in_new!M88)</f>
        <v>1526.3664245022189</v>
      </c>
      <c r="N88" s="132">
        <f>IF(RES_hhdet_in_tes!N88=0,0,RES_hhdet_in_tes!N88/0.086*1000000/RES_hhdet_in_new!N88)</f>
        <v>1395.0639282224452</v>
      </c>
      <c r="O88" s="132">
        <f>IF(RES_hhdet_in_tes!O88=0,0,RES_hhdet_in_tes!O88/0.086*1000000/RES_hhdet_in_new!O88)</f>
        <v>1403.904661505331</v>
      </c>
      <c r="P88" s="132">
        <f>IF(RES_hhdet_in_tes!P88=0,0,RES_hhdet_in_tes!P88/0.086*1000000/RES_hhdet_in_new!P88)</f>
        <v>1353.3144838559328</v>
      </c>
      <c r="Q88" s="132">
        <f>IF(RES_hhdet_in_tes!Q88=0,0,RES_hhdet_in_tes!Q88/0.086*1000000/RES_hhdet_in_new!Q88)</f>
        <v>1576.524752134356</v>
      </c>
    </row>
    <row r="89" spans="1:17" ht="12" customHeight="1" x14ac:dyDescent="0.3">
      <c r="A89" s="167" t="s">
        <v>155</v>
      </c>
      <c r="B89" s="132"/>
      <c r="C89" s="132">
        <f>IF(RES_hhdet_in_tes!C89=0,0,RES_hhdet_in_tes!C89/0.086*1000000/RES_hhdet_in_new!C89)</f>
        <v>1476.8585557132635</v>
      </c>
      <c r="D89" s="132">
        <f>IF(RES_hhdet_in_tes!D89=0,0,RES_hhdet_in_tes!D89/0.086*1000000/RES_hhdet_in_new!D89)</f>
        <v>1475.2832812741865</v>
      </c>
      <c r="E89" s="132">
        <f>IF(RES_hhdet_in_tes!E89=0,0,RES_hhdet_in_tes!E89/0.086*1000000/RES_hhdet_in_new!E89)</f>
        <v>1564.0460495729717</v>
      </c>
      <c r="F89" s="132">
        <f>IF(RES_hhdet_in_tes!F89=0,0,RES_hhdet_in_tes!F89/0.086*1000000/RES_hhdet_in_new!F89)</f>
        <v>1516.8639531543929</v>
      </c>
      <c r="G89" s="132">
        <f>IF(RES_hhdet_in_tes!G89=0,0,RES_hhdet_in_tes!G89/0.086*1000000/RES_hhdet_in_new!G89)</f>
        <v>1568.2841307001634</v>
      </c>
      <c r="H89" s="132">
        <f>IF(RES_hhdet_in_tes!H89=0,0,RES_hhdet_in_tes!H89/0.086*1000000/RES_hhdet_in_new!H89)</f>
        <v>1510.0000995042255</v>
      </c>
      <c r="I89" s="132">
        <f>IF(RES_hhdet_in_tes!I89=0,0,RES_hhdet_in_tes!I89/0.086*1000000/RES_hhdet_in_new!I89)</f>
        <v>1483.6528686892668</v>
      </c>
      <c r="J89" s="132">
        <f>IF(RES_hhdet_in_tes!J89=0,0,RES_hhdet_in_tes!J89/0.086*1000000/RES_hhdet_in_new!J89)</f>
        <v>1402.9389819052228</v>
      </c>
      <c r="K89" s="132">
        <f>IF(RES_hhdet_in_tes!K89=0,0,RES_hhdet_in_tes!K89/0.086*1000000/RES_hhdet_in_new!K89)</f>
        <v>1502.8215410048481</v>
      </c>
      <c r="L89" s="132">
        <f>IF(RES_hhdet_in_tes!L89=0,0,RES_hhdet_in_tes!L89/0.086*1000000/RES_hhdet_in_new!L89)</f>
        <v>1520.2599026424614</v>
      </c>
      <c r="M89" s="132">
        <f>IF(RES_hhdet_in_tes!M89=0,0,RES_hhdet_in_tes!M89/0.086*1000000/RES_hhdet_in_new!M89)</f>
        <v>1391.5623023647167</v>
      </c>
      <c r="N89" s="132">
        <f>IF(RES_hhdet_in_tes!N89=0,0,RES_hhdet_in_tes!N89/0.086*1000000/RES_hhdet_in_new!N89)</f>
        <v>1346.557289600152</v>
      </c>
      <c r="O89" s="132">
        <f>IF(RES_hhdet_in_tes!O89=0,0,RES_hhdet_in_tes!O89/0.086*1000000/RES_hhdet_in_new!O89)</f>
        <v>1428.2430712731079</v>
      </c>
      <c r="P89" s="132">
        <f>IF(RES_hhdet_in_tes!P89=0,0,RES_hhdet_in_tes!P89/0.086*1000000/RES_hhdet_in_new!P89)</f>
        <v>1476.499372534777</v>
      </c>
      <c r="Q89" s="132">
        <f>IF(RES_hhdet_in_tes!Q89=0,0,RES_hhdet_in_tes!Q89/0.086*1000000/RES_hhdet_in_new!Q89)</f>
        <v>1494.5532015998876</v>
      </c>
    </row>
    <row r="90" spans="1:17" ht="12" customHeight="1" x14ac:dyDescent="0.3">
      <c r="A90" s="166" t="s">
        <v>55</v>
      </c>
      <c r="B90" s="165"/>
      <c r="C90" s="165">
        <f>IF(RES_hhdet_in_tes!C90=0,0,RES_hhdet_in_tes!C90/0.086*1000000/RES_hhdet_in_new!C89)</f>
        <v>949.2498400502609</v>
      </c>
      <c r="D90" s="165">
        <f>IF(RES_hhdet_in_tes!D90=0,0,RES_hhdet_in_tes!D90/0.086*1000000/RES_hhdet_in_new!D89)</f>
        <v>948.59024593192657</v>
      </c>
      <c r="E90" s="165">
        <f>IF(RES_hhdet_in_tes!E90=0,0,RES_hhdet_in_tes!E90/0.086*1000000/RES_hhdet_in_new!E89)</f>
        <v>1066.9317877320575</v>
      </c>
      <c r="F90" s="165">
        <f>IF(RES_hhdet_in_tes!F90=0,0,RES_hhdet_in_tes!F90/0.086*1000000/RES_hhdet_in_new!F89)</f>
        <v>930.19014253428759</v>
      </c>
      <c r="G90" s="165">
        <f>IF(RES_hhdet_in_tes!G90=0,0,RES_hhdet_in_tes!G90/0.086*1000000/RES_hhdet_in_new!G89)</f>
        <v>1000.3954450014588</v>
      </c>
      <c r="H90" s="165">
        <f>IF(RES_hhdet_in_tes!H90=0,0,RES_hhdet_in_tes!H90/0.086*1000000/RES_hhdet_in_new!H89)</f>
        <v>945.15254763137034</v>
      </c>
      <c r="I90" s="165">
        <f>IF(RES_hhdet_in_tes!I90=0,0,RES_hhdet_in_tes!I90/0.086*1000000/RES_hhdet_in_new!I89)</f>
        <v>877.39356633338093</v>
      </c>
      <c r="J90" s="165">
        <f>IF(RES_hhdet_in_tes!J90=0,0,RES_hhdet_in_tes!J90/0.086*1000000/RES_hhdet_in_new!J89)</f>
        <v>780.43783830798202</v>
      </c>
      <c r="K90" s="165">
        <f>IF(RES_hhdet_in_tes!K90=0,0,RES_hhdet_in_tes!K90/0.086*1000000/RES_hhdet_in_new!K89)</f>
        <v>919.55678050651079</v>
      </c>
      <c r="L90" s="165">
        <f>IF(RES_hhdet_in_tes!L90=0,0,RES_hhdet_in_tes!L90/0.086*1000000/RES_hhdet_in_new!L89)</f>
        <v>970.0441780923336</v>
      </c>
      <c r="M90" s="165">
        <f>IF(RES_hhdet_in_tes!M90=0,0,RES_hhdet_in_tes!M90/0.086*1000000/RES_hhdet_in_new!M89)</f>
        <v>804.39088255470415</v>
      </c>
      <c r="N90" s="165">
        <f>IF(RES_hhdet_in_tes!N90=0,0,RES_hhdet_in_tes!N90/0.086*1000000/RES_hhdet_in_new!N89)</f>
        <v>691.59619757010864</v>
      </c>
      <c r="O90" s="165">
        <f>IF(RES_hhdet_in_tes!O90=0,0,RES_hhdet_in_tes!O90/0.086*1000000/RES_hhdet_in_new!O89)</f>
        <v>761.6703967640974</v>
      </c>
      <c r="P90" s="165">
        <f>IF(RES_hhdet_in_tes!P90=0,0,RES_hhdet_in_tes!P90/0.086*1000000/RES_hhdet_in_new!P89)</f>
        <v>852.9916658400889</v>
      </c>
      <c r="Q90" s="165">
        <f>IF(RES_hhdet_in_tes!Q90=0,0,RES_hhdet_in_tes!Q90/0.086*1000000/RES_hhdet_in_new!Q89)</f>
        <v>960.77638631451703</v>
      </c>
    </row>
    <row r="91" spans="1:17" ht="12" customHeight="1" x14ac:dyDescent="0.3">
      <c r="A91" s="147" t="s">
        <v>59</v>
      </c>
      <c r="B91" s="164"/>
      <c r="C91" s="164">
        <f>IF(RES_hhdet_in_tes!C91=0,0,RES_hhdet_in_tes!C91/0.086*1000000/RES_hhdet_in_new!C89)</f>
        <v>527.60871566300284</v>
      </c>
      <c r="D91" s="164">
        <f>IF(RES_hhdet_in_tes!D91=0,0,RES_hhdet_in_tes!D91/0.086*1000000/RES_hhdet_in_new!D89)</f>
        <v>526.6930353422598</v>
      </c>
      <c r="E91" s="164">
        <f>IF(RES_hhdet_in_tes!E91=0,0,RES_hhdet_in_tes!E91/0.086*1000000/RES_hhdet_in_new!E89)</f>
        <v>497.11426184091408</v>
      </c>
      <c r="F91" s="164">
        <f>IF(RES_hhdet_in_tes!F91=0,0,RES_hhdet_in_tes!F91/0.086*1000000/RES_hhdet_in_new!F89)</f>
        <v>586.67381062010554</v>
      </c>
      <c r="G91" s="164">
        <f>IF(RES_hhdet_in_tes!G91=0,0,RES_hhdet_in_tes!G91/0.086*1000000/RES_hhdet_in_new!G89)</f>
        <v>567.88868569870476</v>
      </c>
      <c r="H91" s="164">
        <f>IF(RES_hhdet_in_tes!H91=0,0,RES_hhdet_in_tes!H91/0.086*1000000/RES_hhdet_in_new!H89)</f>
        <v>564.84755187285532</v>
      </c>
      <c r="I91" s="164">
        <f>IF(RES_hhdet_in_tes!I91=0,0,RES_hhdet_in_tes!I91/0.086*1000000/RES_hhdet_in_new!I89)</f>
        <v>606.25930235588612</v>
      </c>
      <c r="J91" s="164">
        <f>IF(RES_hhdet_in_tes!J91=0,0,RES_hhdet_in_tes!J91/0.086*1000000/RES_hhdet_in_new!J89)</f>
        <v>622.50114359724091</v>
      </c>
      <c r="K91" s="164">
        <f>IF(RES_hhdet_in_tes!K91=0,0,RES_hhdet_in_tes!K91/0.086*1000000/RES_hhdet_in_new!K89)</f>
        <v>583.26476049833718</v>
      </c>
      <c r="L91" s="164">
        <f>IF(RES_hhdet_in_tes!L91=0,0,RES_hhdet_in_tes!L91/0.086*1000000/RES_hhdet_in_new!L89)</f>
        <v>550.21572455012813</v>
      </c>
      <c r="M91" s="164">
        <f>IF(RES_hhdet_in_tes!M91=0,0,RES_hhdet_in_tes!M91/0.086*1000000/RES_hhdet_in_new!M89)</f>
        <v>587.17141981001271</v>
      </c>
      <c r="N91" s="164">
        <f>IF(RES_hhdet_in_tes!N91=0,0,RES_hhdet_in_tes!N91/0.086*1000000/RES_hhdet_in_new!N89)</f>
        <v>654.96109203004346</v>
      </c>
      <c r="O91" s="164">
        <f>IF(RES_hhdet_in_tes!O91=0,0,RES_hhdet_in_tes!O91/0.086*1000000/RES_hhdet_in_new!O89)</f>
        <v>666.57267450901065</v>
      </c>
      <c r="P91" s="164">
        <f>IF(RES_hhdet_in_tes!P91=0,0,RES_hhdet_in_tes!P91/0.086*1000000/RES_hhdet_in_new!P89)</f>
        <v>623.5077066946883</v>
      </c>
      <c r="Q91" s="164">
        <f>IF(RES_hhdet_in_tes!Q91=0,0,RES_hhdet_in_tes!Q91/0.086*1000000/RES_hhdet_in_new!Q89)</f>
        <v>533.7768152853705</v>
      </c>
    </row>
    <row r="92" spans="1:17" ht="12" customHeight="1" x14ac:dyDescent="0.3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1026.0954856301141</v>
      </c>
      <c r="G92" s="162">
        <f>IF(RES_hhdet_in_tes!G92=0,0,RES_hhdet_in_tes!G92/0.086*1000000/RES_hhdet_in_new!G92)</f>
        <v>1063.4217571691408</v>
      </c>
      <c r="H92" s="162">
        <f>IF(RES_hhdet_in_tes!H92=0,0,RES_hhdet_in_tes!H92/0.086*1000000/RES_hhdet_in_new!H92)</f>
        <v>1743.4732097543006</v>
      </c>
      <c r="I92" s="162">
        <f>IF(RES_hhdet_in_tes!I92=0,0,RES_hhdet_in_tes!I92/0.086*1000000/RES_hhdet_in_new!I92)</f>
        <v>1479.8535109652851</v>
      </c>
      <c r="J92" s="162">
        <f>IF(RES_hhdet_in_tes!J92=0,0,RES_hhdet_in_tes!J92/0.086*1000000/RES_hhdet_in_new!J92)</f>
        <v>1148.1923862121421</v>
      </c>
      <c r="K92" s="162">
        <f>IF(RES_hhdet_in_tes!K92=0,0,RES_hhdet_in_tes!K92/0.086*1000000/RES_hhdet_in_new!K92)</f>
        <v>1144.4273293792478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1417.0256861659493</v>
      </c>
      <c r="Q92" s="162">
        <f>IF(RES_hhdet_in_tes!Q92=0,0,RES_hhdet_in_tes!Q92/0.086*1000000/RES_hhdet_in_new!Q92)</f>
        <v>1147.6628299747986</v>
      </c>
    </row>
    <row r="93" spans="1:17" ht="12" customHeight="1" x14ac:dyDescent="0.3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1722.3613210976498</v>
      </c>
      <c r="I93" s="160">
        <f>IF(RES_hhdet_in_tes!I93=0,0,RES_hhdet_in_tes!I93/0.086*1000000/RES_hhdet_in_new!I93)</f>
        <v>1721.1897072568352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1664.3040688026219</v>
      </c>
      <c r="O93" s="160">
        <f>IF(RES_hhdet_in_tes!O93=0,0,RES_hhdet_in_tes!O93/0.086*1000000/RES_hhdet_in_new!O93)</f>
        <v>1648.9728470753735</v>
      </c>
      <c r="P93" s="160">
        <f>IF(RES_hhdet_in_tes!P93=0,0,RES_hhdet_in_tes!P93/0.086*1000000/RES_hhdet_in_new!P93)</f>
        <v>1492.6136424087863</v>
      </c>
      <c r="Q93" s="160">
        <f>IF(RES_hhdet_in_tes!Q93=0,0,RES_hhdet_in_tes!Q93/0.086*1000000/RES_hhdet_in_new!Q93)</f>
        <v>1125.6558813572435</v>
      </c>
    </row>
    <row r="94" spans="1:17" ht="12" customHeight="1" x14ac:dyDescent="0.3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1162.7426358313267</v>
      </c>
      <c r="I94" s="156">
        <f>IF(RES_hhdet_in_tes!I94=0,0,RES_hhdet_in_tes!I94/0.086*1000000/RES_hhdet_in_new!I93)</f>
        <v>1160.3259650964967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1116.1180307044453</v>
      </c>
      <c r="O94" s="156">
        <f>IF(RES_hhdet_in_tes!O94=0,0,RES_hhdet_in_tes!O94/0.086*1000000/RES_hhdet_in_new!O93)</f>
        <v>1106.0766843993467</v>
      </c>
      <c r="P94" s="156">
        <f>IF(RES_hhdet_in_tes!P94=0,0,RES_hhdet_in_tes!P94/0.086*1000000/RES_hhdet_in_new!P93)</f>
        <v>986.66091768926435</v>
      </c>
      <c r="Q94" s="156">
        <f>IF(RES_hhdet_in_tes!Q94=0,0,RES_hhdet_in_tes!Q94/0.086*1000000/RES_hhdet_in_new!Q93)</f>
        <v>690.64639108816255</v>
      </c>
    </row>
    <row r="95" spans="1:17" ht="12" customHeight="1" x14ac:dyDescent="0.3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559.61868526632327</v>
      </c>
      <c r="I95" s="156">
        <f>IF(RES_hhdet_in_tes!I95=0,0,RES_hhdet_in_tes!I95/0.086*1000000/RES_hhdet_in_new!I93)</f>
        <v>560.86374216033835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548.18603809817671</v>
      </c>
      <c r="O95" s="156">
        <f>IF(RES_hhdet_in_tes!O95=0,0,RES_hhdet_in_tes!O95/0.086*1000000/RES_hhdet_in_new!O93)</f>
        <v>542.89616267602673</v>
      </c>
      <c r="P95" s="156">
        <f>IF(RES_hhdet_in_tes!P95=0,0,RES_hhdet_in_tes!P95/0.086*1000000/RES_hhdet_in_new!P93)</f>
        <v>505.95272471952183</v>
      </c>
      <c r="Q95" s="156">
        <f>IF(RES_hhdet_in_tes!Q95=0,0,RES_hhdet_in_tes!Q95/0.086*1000000/RES_hhdet_in_new!Q93)</f>
        <v>435.00949026908108</v>
      </c>
    </row>
    <row r="96" spans="1:17" ht="12" customHeight="1" x14ac:dyDescent="0.3">
      <c r="A96" s="163" t="s">
        <v>142</v>
      </c>
      <c r="B96" s="162"/>
      <c r="C96" s="162">
        <f>IF(RES_hhdet_in_tes!C96=0,0,RES_hhdet_in_tes!C96/0.086*1000000/RES_hhdet_in_new!C96)</f>
        <v>1459.7227748012972</v>
      </c>
      <c r="D96" s="162">
        <f>IF(RES_hhdet_in_tes!D96=0,0,RES_hhdet_in_tes!D96/0.086*1000000/RES_hhdet_in_new!D96)</f>
        <v>1663.2818627056638</v>
      </c>
      <c r="E96" s="162">
        <f>IF(RES_hhdet_in_tes!E96=0,0,RES_hhdet_in_tes!E96/0.086*1000000/RES_hhdet_in_new!E96)</f>
        <v>1534.6860354959854</v>
      </c>
      <c r="F96" s="162">
        <f>IF(RES_hhdet_in_tes!F96=0,0,RES_hhdet_in_tes!F96/0.086*1000000/RES_hhdet_in_new!F96)</f>
        <v>1555.5635522806656</v>
      </c>
      <c r="G96" s="162">
        <f>IF(RES_hhdet_in_tes!G96=0,0,RES_hhdet_in_tes!G96/0.086*1000000/RES_hhdet_in_new!G96)</f>
        <v>1681.7805236709487</v>
      </c>
      <c r="H96" s="162">
        <f>IF(RES_hhdet_in_tes!H96=0,0,RES_hhdet_in_tes!H96/0.086*1000000/RES_hhdet_in_new!H96)</f>
        <v>1683.2283291962926</v>
      </c>
      <c r="I96" s="162">
        <f>IF(RES_hhdet_in_tes!I96=0,0,RES_hhdet_in_tes!I96/0.086*1000000/RES_hhdet_in_new!I96)</f>
        <v>1668.3548471683027</v>
      </c>
      <c r="J96" s="162">
        <f>IF(RES_hhdet_in_tes!J96=0,0,RES_hhdet_in_tes!J96/0.086*1000000/RES_hhdet_in_new!J96)</f>
        <v>1612.5348025914286</v>
      </c>
      <c r="K96" s="162">
        <f>IF(RES_hhdet_in_tes!K96=0,0,RES_hhdet_in_tes!K96/0.086*1000000/RES_hhdet_in_new!K96)</f>
        <v>1467.5151145512589</v>
      </c>
      <c r="L96" s="162">
        <f>IF(RES_hhdet_in_tes!L96=0,0,RES_hhdet_in_tes!L96/0.086*1000000/RES_hhdet_in_new!L96)</f>
        <v>1806.2169626521586</v>
      </c>
      <c r="M96" s="162">
        <f>IF(RES_hhdet_in_tes!M96=0,0,RES_hhdet_in_tes!M96/0.086*1000000/RES_hhdet_in_new!M96)</f>
        <v>1713.4821526721314</v>
      </c>
      <c r="N96" s="162">
        <f>IF(RES_hhdet_in_tes!N96=0,0,RES_hhdet_in_tes!N96/0.086*1000000/RES_hhdet_in_new!N96)</f>
        <v>1674.6695840603923</v>
      </c>
      <c r="O96" s="162">
        <f>IF(RES_hhdet_in_tes!O96=0,0,RES_hhdet_in_tes!O96/0.086*1000000/RES_hhdet_in_new!O96)</f>
        <v>1746.03079120862</v>
      </c>
      <c r="P96" s="162">
        <f>IF(RES_hhdet_in_tes!P96=0,0,RES_hhdet_in_tes!P96/0.086*1000000/RES_hhdet_in_new!P96)</f>
        <v>1633.305797482973</v>
      </c>
      <c r="Q96" s="162">
        <f>IF(RES_hhdet_in_tes!Q96=0,0,RES_hhdet_in_tes!Q96/0.086*1000000/RES_hhdet_in_new!Q96)</f>
        <v>1676.9305706876339</v>
      </c>
    </row>
    <row r="97" spans="1:17" ht="12" customHeight="1" x14ac:dyDescent="0.3">
      <c r="A97" s="161" t="s">
        <v>141</v>
      </c>
      <c r="B97" s="160"/>
      <c r="C97" s="160">
        <f>IF(RES_hhdet_in_tes!C97=0,0,RES_hhdet_in_tes!C97/0.086*1000000/RES_hhdet_in_new!C97)</f>
        <v>1600.2960820682169</v>
      </c>
      <c r="D97" s="160">
        <f>IF(RES_hhdet_in_tes!D97=0,0,RES_hhdet_in_tes!D97/0.086*1000000/RES_hhdet_in_new!D97)</f>
        <v>1573.1506660467419</v>
      </c>
      <c r="E97" s="160">
        <f>IF(RES_hhdet_in_tes!E97=0,0,RES_hhdet_in_tes!E97/0.086*1000000/RES_hhdet_in_new!E97)</f>
        <v>1653.397673857246</v>
      </c>
      <c r="F97" s="160">
        <f>IF(RES_hhdet_in_tes!F97=0,0,RES_hhdet_in_tes!F97/0.086*1000000/RES_hhdet_in_new!F97)</f>
        <v>1596.0200822776635</v>
      </c>
      <c r="G97" s="160">
        <f>IF(RES_hhdet_in_tes!G97=0,0,RES_hhdet_in_tes!G97/0.086*1000000/RES_hhdet_in_new!G97)</f>
        <v>1562.8032433587427</v>
      </c>
      <c r="H97" s="160">
        <f>IF(RES_hhdet_in_tes!H97=0,0,RES_hhdet_in_tes!H97/0.086*1000000/RES_hhdet_in_new!H97)</f>
        <v>1555.7774690652284</v>
      </c>
      <c r="I97" s="160">
        <f>IF(RES_hhdet_in_tes!I97=0,0,RES_hhdet_in_tes!I97/0.086*1000000/RES_hhdet_in_new!I97)</f>
        <v>1542.0943519833343</v>
      </c>
      <c r="J97" s="160">
        <f>IF(RES_hhdet_in_tes!J97=0,0,RES_hhdet_in_tes!J97/0.086*1000000/RES_hhdet_in_new!J97)</f>
        <v>1501.224585375413</v>
      </c>
      <c r="K97" s="160">
        <f>IF(RES_hhdet_in_tes!K97=0,0,RES_hhdet_in_tes!K97/0.086*1000000/RES_hhdet_in_new!K97)</f>
        <v>1443.0929699112719</v>
      </c>
      <c r="L97" s="160">
        <f>IF(RES_hhdet_in_tes!L97=0,0,RES_hhdet_in_tes!L97/0.086*1000000/RES_hhdet_in_new!L97)</f>
        <v>1566.0062387469825</v>
      </c>
      <c r="M97" s="160">
        <f>IF(RES_hhdet_in_tes!M97=0,0,RES_hhdet_in_tes!M97/0.086*1000000/RES_hhdet_in_new!M97)</f>
        <v>1478.1251849576777</v>
      </c>
      <c r="N97" s="160">
        <f>IF(RES_hhdet_in_tes!N97=0,0,RES_hhdet_in_tes!N97/0.086*1000000/RES_hhdet_in_new!N97)</f>
        <v>1539.1755974545167</v>
      </c>
      <c r="O97" s="160">
        <f>IF(RES_hhdet_in_tes!O97=0,0,RES_hhdet_in_tes!O97/0.086*1000000/RES_hhdet_in_new!O97)</f>
        <v>1523.9755435488264</v>
      </c>
      <c r="P97" s="160">
        <f>IF(RES_hhdet_in_tes!P97=0,0,RES_hhdet_in_tes!P97/0.086*1000000/RES_hhdet_in_new!P97)</f>
        <v>1484.3867919625563</v>
      </c>
      <c r="Q97" s="160">
        <f>IF(RES_hhdet_in_tes!Q97=0,0,RES_hhdet_in_tes!Q97/0.086*1000000/RES_hhdet_in_new!Q97)</f>
        <v>1617.3856052844005</v>
      </c>
    </row>
    <row r="98" spans="1:17" ht="12" customHeight="1" x14ac:dyDescent="0.3">
      <c r="A98" s="148" t="s">
        <v>60</v>
      </c>
      <c r="B98" s="156"/>
      <c r="C98" s="156">
        <f>IF(RES_hhdet_in_tes!C98=0,0,RES_hhdet_in_tes!C98/0.086*1000000/RES_hhdet_in_new!C97)</f>
        <v>1078.1354489868056</v>
      </c>
      <c r="D98" s="156">
        <f>IF(RES_hhdet_in_tes!D98=0,0,RES_hhdet_in_tes!D98/0.086*1000000/RES_hhdet_in_new!D97)</f>
        <v>950.08970556654822</v>
      </c>
      <c r="E98" s="156">
        <f>IF(RES_hhdet_in_tes!E98=0,0,RES_hhdet_in_tes!E98/0.086*1000000/RES_hhdet_in_new!E97)</f>
        <v>1151.6950370360223</v>
      </c>
      <c r="F98" s="156">
        <f>IF(RES_hhdet_in_tes!F98=0,0,RES_hhdet_in_tes!F98/0.086*1000000/RES_hhdet_in_new!F97)</f>
        <v>935.62718429024108</v>
      </c>
      <c r="G98" s="156">
        <f>IF(RES_hhdet_in_tes!G98=0,0,RES_hhdet_in_tes!G98/0.086*1000000/RES_hhdet_in_new!G97)</f>
        <v>971.26175360168668</v>
      </c>
      <c r="H98" s="156">
        <f>IF(RES_hhdet_in_tes!H98=0,0,RES_hhdet_in_tes!H98/0.086*1000000/RES_hhdet_in_new!H97)</f>
        <v>950.00059465118329</v>
      </c>
      <c r="I98" s="156">
        <f>IF(RES_hhdet_in_tes!I98=0,0,RES_hhdet_in_tes!I98/0.086*1000000/RES_hhdet_in_new!I97)</f>
        <v>899.76076310237647</v>
      </c>
      <c r="J98" s="156">
        <f>IF(RES_hhdet_in_tes!J98=0,0,RES_hhdet_in_tes!J98/0.086*1000000/RES_hhdet_in_new!J97)</f>
        <v>818.20333601974562</v>
      </c>
      <c r="K98" s="156">
        <f>IF(RES_hhdet_in_tes!K98=0,0,RES_hhdet_in_tes!K98/0.086*1000000/RES_hhdet_in_new!K97)</f>
        <v>701.62262907822446</v>
      </c>
      <c r="L98" s="156">
        <f>IF(RES_hhdet_in_tes!L98=0,0,RES_hhdet_in_tes!L98/0.086*1000000/RES_hhdet_in_new!L97)</f>
        <v>905.65880642207662</v>
      </c>
      <c r="M98" s="156">
        <f>IF(RES_hhdet_in_tes!M98=0,0,RES_hhdet_in_tes!M98/0.086*1000000/RES_hhdet_in_new!M97)</f>
        <v>806.99675422326345</v>
      </c>
      <c r="N98" s="156">
        <f>IF(RES_hhdet_in_tes!N98=0,0,RES_hhdet_in_tes!N98/0.086*1000000/RES_hhdet_in_new!N97)</f>
        <v>872.17939548230538</v>
      </c>
      <c r="O98" s="156">
        <f>IF(RES_hhdet_in_tes!O98=0,0,RES_hhdet_in_tes!O98/0.086*1000000/RES_hhdet_in_new!O97)</f>
        <v>792.04114728822844</v>
      </c>
      <c r="P98" s="156">
        <f>IF(RES_hhdet_in_tes!P98=0,0,RES_hhdet_in_tes!P98/0.086*1000000/RES_hhdet_in_new!P97)</f>
        <v>879.79388070803691</v>
      </c>
      <c r="Q98" s="156">
        <f>IF(RES_hhdet_in_tes!Q98=0,0,RES_hhdet_in_tes!Q98/0.086*1000000/RES_hhdet_in_new!Q97)</f>
        <v>1093.7003619950149</v>
      </c>
    </row>
    <row r="99" spans="1:17" ht="12" customHeight="1" x14ac:dyDescent="0.3">
      <c r="A99" s="148" t="s">
        <v>59</v>
      </c>
      <c r="B99" s="156"/>
      <c r="C99" s="156">
        <f>IF(RES_hhdet_in_tes!C99=0,0,RES_hhdet_in_tes!C99/0.086*1000000/RES_hhdet_in_new!C97)</f>
        <v>522.16063308141145</v>
      </c>
      <c r="D99" s="156">
        <f>IF(RES_hhdet_in_tes!D99=0,0,RES_hhdet_in_tes!D99/0.086*1000000/RES_hhdet_in_new!D97)</f>
        <v>623.06096048019356</v>
      </c>
      <c r="E99" s="156">
        <f>IF(RES_hhdet_in_tes!E99=0,0,RES_hhdet_in_tes!E99/0.086*1000000/RES_hhdet_in_new!E97)</f>
        <v>501.70263682122362</v>
      </c>
      <c r="F99" s="156">
        <f>IF(RES_hhdet_in_tes!F99=0,0,RES_hhdet_in_tes!F99/0.086*1000000/RES_hhdet_in_new!F97)</f>
        <v>660.39289798742254</v>
      </c>
      <c r="G99" s="156">
        <f>IF(RES_hhdet_in_tes!G99=0,0,RES_hhdet_in_tes!G99/0.086*1000000/RES_hhdet_in_new!G97)</f>
        <v>591.54148975705596</v>
      </c>
      <c r="H99" s="156">
        <f>IF(RES_hhdet_in_tes!H99=0,0,RES_hhdet_in_tes!H99/0.086*1000000/RES_hhdet_in_new!H97)</f>
        <v>605.7768744140451</v>
      </c>
      <c r="I99" s="156">
        <f>IF(RES_hhdet_in_tes!I99=0,0,RES_hhdet_in_tes!I99/0.086*1000000/RES_hhdet_in_new!I97)</f>
        <v>642.33358888095779</v>
      </c>
      <c r="J99" s="156">
        <f>IF(RES_hhdet_in_tes!J99=0,0,RES_hhdet_in_tes!J99/0.086*1000000/RES_hhdet_in_new!J97)</f>
        <v>683.02124935566735</v>
      </c>
      <c r="K99" s="156">
        <f>IF(RES_hhdet_in_tes!K99=0,0,RES_hhdet_in_tes!K99/0.086*1000000/RES_hhdet_in_new!K97)</f>
        <v>741.47034083304743</v>
      </c>
      <c r="L99" s="156">
        <f>IF(RES_hhdet_in_tes!L99=0,0,RES_hhdet_in_tes!L99/0.086*1000000/RES_hhdet_in_new!L97)</f>
        <v>660.34743232490598</v>
      </c>
      <c r="M99" s="156">
        <f>IF(RES_hhdet_in_tes!M99=0,0,RES_hhdet_in_tes!M99/0.086*1000000/RES_hhdet_in_new!M97)</f>
        <v>671.12843073441388</v>
      </c>
      <c r="N99" s="156">
        <f>IF(RES_hhdet_in_tes!N99=0,0,RES_hhdet_in_tes!N99/0.086*1000000/RES_hhdet_in_new!N97)</f>
        <v>666.99620197221157</v>
      </c>
      <c r="O99" s="156">
        <f>IF(RES_hhdet_in_tes!O99=0,0,RES_hhdet_in_tes!O99/0.086*1000000/RES_hhdet_in_new!O97)</f>
        <v>731.93439626059808</v>
      </c>
      <c r="P99" s="156">
        <f>IF(RES_hhdet_in_tes!P99=0,0,RES_hhdet_in_tes!P99/0.086*1000000/RES_hhdet_in_new!P97)</f>
        <v>604.59291125451955</v>
      </c>
      <c r="Q99" s="156">
        <f>IF(RES_hhdet_in_tes!Q99=0,0,RES_hhdet_in_tes!Q99/0.086*1000000/RES_hhdet_in_new!Q97)</f>
        <v>523.68524328938543</v>
      </c>
    </row>
    <row r="100" spans="1:17" ht="12" customHeight="1" x14ac:dyDescent="0.3">
      <c r="A100" s="158" t="s">
        <v>62</v>
      </c>
      <c r="B100" s="157"/>
      <c r="C100" s="157">
        <f>IF(SUM(RES_hhdet_in_tes!C101:C103)=0,0,SUM(RES_hhdet_in_tes!C101:C103)/0.086*1000000/SUM(RES_hhdet_in_new!C101:C103))</f>
        <v>833.75796945413117</v>
      </c>
      <c r="D100" s="157">
        <f>IF(SUM(RES_hhdet_in_tes!D101:D103)=0,0,SUM(RES_hhdet_in_tes!D101:D103)/0.086*1000000/SUM(RES_hhdet_in_new!D101:D103))</f>
        <v>822.76090782749714</v>
      </c>
      <c r="E100" s="157">
        <f>IF(SUM(RES_hhdet_in_tes!E101:E103)=0,0,SUM(RES_hhdet_in_tes!E101:E103)/0.086*1000000/SUM(RES_hhdet_in_new!E101:E103))</f>
        <v>816.26652322383813</v>
      </c>
      <c r="F100" s="157">
        <f>IF(SUM(RES_hhdet_in_tes!F101:F103)=0,0,SUM(RES_hhdet_in_tes!F101:F103)/0.086*1000000/SUM(RES_hhdet_in_new!F101:F103))</f>
        <v>830.22801294632905</v>
      </c>
      <c r="G100" s="157">
        <f>IF(SUM(RES_hhdet_in_tes!G101:G103)=0,0,SUM(RES_hhdet_in_tes!G101:G103)/0.086*1000000/SUM(RES_hhdet_in_new!G101:G103))</f>
        <v>829.22159310055815</v>
      </c>
      <c r="H100" s="157">
        <f>IF(SUM(RES_hhdet_in_tes!H101:H103)=0,0,SUM(RES_hhdet_in_tes!H101:H103)/0.086*1000000/SUM(RES_hhdet_in_new!H101:H103))</f>
        <v>901.40004035418713</v>
      </c>
      <c r="I100" s="157">
        <f>IF(SUM(RES_hhdet_in_tes!I101:I103)=0,0,SUM(RES_hhdet_in_tes!I101:I103)/0.086*1000000/SUM(RES_hhdet_in_new!I101:I103))</f>
        <v>809.01578596792262</v>
      </c>
      <c r="J100" s="157">
        <f>IF(SUM(RES_hhdet_in_tes!J101:J103)=0,0,SUM(RES_hhdet_in_tes!J101:J103)/0.086*1000000/SUM(RES_hhdet_in_new!J101:J103))</f>
        <v>783.59508459466758</v>
      </c>
      <c r="K100" s="157">
        <f>IF(SUM(RES_hhdet_in_tes!K101:K103)=0,0,SUM(RES_hhdet_in_tes!K101:K103)/0.086*1000000/SUM(RES_hhdet_in_new!K101:K103))</f>
        <v>760.84251134585725</v>
      </c>
      <c r="L100" s="157">
        <f>IF(SUM(RES_hhdet_in_tes!L101:L103)=0,0,SUM(RES_hhdet_in_tes!L101:L103)/0.086*1000000/SUM(RES_hhdet_in_new!L101:L103))</f>
        <v>843.58994231988981</v>
      </c>
      <c r="M100" s="157">
        <f>IF(SUM(RES_hhdet_in_tes!M101:M103)=0,0,SUM(RES_hhdet_in_tes!M101:M103)/0.086*1000000/SUM(RES_hhdet_in_new!M101:M103))</f>
        <v>857.28738230877525</v>
      </c>
      <c r="N100" s="157">
        <f>IF(SUM(RES_hhdet_in_tes!N101:N103)=0,0,SUM(RES_hhdet_in_tes!N101:N103)/0.086*1000000/SUM(RES_hhdet_in_new!N101:N103))</f>
        <v>888.55989721685</v>
      </c>
      <c r="O100" s="157">
        <f>IF(SUM(RES_hhdet_in_tes!O101:O103)=0,0,SUM(RES_hhdet_in_tes!O101:O103)/0.086*1000000/SUM(RES_hhdet_in_new!O101:O103))</f>
        <v>863.41189433449199</v>
      </c>
      <c r="P100" s="157">
        <f>IF(SUM(RES_hhdet_in_tes!P101:P103)=0,0,SUM(RES_hhdet_in_tes!P101:P103)/0.086*1000000/SUM(RES_hhdet_in_new!P101:P103))</f>
        <v>796.53217071993333</v>
      </c>
      <c r="Q100" s="157">
        <f>IF(SUM(RES_hhdet_in_tes!Q101:Q103)=0,0,SUM(RES_hhdet_in_tes!Q101:Q103)/0.086*1000000/SUM(RES_hhdet_in_new!Q101:Q103))</f>
        <v>869.72655447205386</v>
      </c>
    </row>
    <row r="101" spans="1:17" ht="12" customHeight="1" x14ac:dyDescent="0.3">
      <c r="A101" s="23" t="s">
        <v>55</v>
      </c>
      <c r="B101" s="156"/>
      <c r="C101" s="156">
        <f>IF(RES_hhdet_in_tes!C101=0,0,RES_hhdet_in_tes!C101/0.086*1000000/RES_hhdet_in_new!C101)</f>
        <v>915.51508942925318</v>
      </c>
      <c r="D101" s="156">
        <f>IF(RES_hhdet_in_tes!D101=0,0,RES_hhdet_in_tes!D101/0.086*1000000/RES_hhdet_in_new!D101)</f>
        <v>471.81109171062917</v>
      </c>
      <c r="E101" s="156">
        <f>IF(RES_hhdet_in_tes!E101=0,0,RES_hhdet_in_tes!E101/0.086*1000000/RES_hhdet_in_new!E101)</f>
        <v>485.38030552765099</v>
      </c>
      <c r="F101" s="156">
        <f>IF(RES_hhdet_in_tes!F101=0,0,RES_hhdet_in_tes!F101/0.086*1000000/RES_hhdet_in_new!F101)</f>
        <v>434.33255153735871</v>
      </c>
      <c r="G101" s="156">
        <f>IF(RES_hhdet_in_tes!G101=0,0,RES_hhdet_in_tes!G101/0.086*1000000/RES_hhdet_in_new!G101)</f>
        <v>688.33916305639116</v>
      </c>
      <c r="H101" s="156">
        <f>IF(RES_hhdet_in_tes!H101=0,0,RES_hhdet_in_tes!H101/0.086*1000000/RES_hhdet_in_new!H101)</f>
        <v>662.74761483696398</v>
      </c>
      <c r="I101" s="156">
        <f>IF(RES_hhdet_in_tes!I101=0,0,RES_hhdet_in_tes!I101/0.086*1000000/RES_hhdet_in_new!I101)</f>
        <v>726.40065109494083</v>
      </c>
      <c r="J101" s="156">
        <f>IF(RES_hhdet_in_tes!J101=0,0,RES_hhdet_in_tes!J101/0.086*1000000/RES_hhdet_in_new!J101)</f>
        <v>495.79050245654071</v>
      </c>
      <c r="K101" s="156">
        <f>IF(RES_hhdet_in_tes!K101=0,0,RES_hhdet_in_tes!K101/0.086*1000000/RES_hhdet_in_new!K101)</f>
        <v>644.58334824684573</v>
      </c>
      <c r="L101" s="156">
        <f>IF(RES_hhdet_in_tes!L101=0,0,RES_hhdet_in_tes!L101/0.086*1000000/RES_hhdet_in_new!L101)</f>
        <v>497.22541806745903</v>
      </c>
      <c r="M101" s="156">
        <f>IF(RES_hhdet_in_tes!M101=0,0,RES_hhdet_in_tes!M101/0.086*1000000/RES_hhdet_in_new!M101)</f>
        <v>879.86539260359757</v>
      </c>
      <c r="N101" s="156">
        <f>IF(RES_hhdet_in_tes!N101=0,0,RES_hhdet_in_tes!N101/0.086*1000000/RES_hhdet_in_new!N101)</f>
        <v>524.36385981175454</v>
      </c>
      <c r="O101" s="156">
        <f>IF(RES_hhdet_in_tes!O101=0,0,RES_hhdet_in_tes!O101/0.086*1000000/RES_hhdet_in_new!O101)</f>
        <v>495.4231321584391</v>
      </c>
      <c r="P101" s="156">
        <f>IF(RES_hhdet_in_tes!P101=0,0,RES_hhdet_in_tes!P101/0.086*1000000/RES_hhdet_in_new!P101)</f>
        <v>521.58957078227832</v>
      </c>
      <c r="Q101" s="156">
        <f>IF(RES_hhdet_in_tes!Q101=0,0,RES_hhdet_in_tes!Q101/0.086*1000000/RES_hhdet_in_new!Q101)</f>
        <v>555.34117241663307</v>
      </c>
    </row>
    <row r="102" spans="1:17" ht="12" customHeight="1" x14ac:dyDescent="0.3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3">
      <c r="A103" s="29" t="s">
        <v>140</v>
      </c>
      <c r="B103" s="57"/>
      <c r="C103" s="57">
        <f>IF(RES_hhdet_in_tes!C103=0,0,RES_hhdet_in_tes!C103/0.086*1000000/RES_hhdet_in_new!C103)</f>
        <v>833.23481147260622</v>
      </c>
      <c r="D103" s="57">
        <f>IF(RES_hhdet_in_tes!D103=0,0,RES_hhdet_in_tes!D103/0.086*1000000/RES_hhdet_in_new!D103)</f>
        <v>833.6539318411651</v>
      </c>
      <c r="E103" s="57">
        <f>IF(RES_hhdet_in_tes!E103=0,0,RES_hhdet_in_tes!E103/0.086*1000000/RES_hhdet_in_new!E103)</f>
        <v>847.18087952679366</v>
      </c>
      <c r="F103" s="57">
        <f>IF(RES_hhdet_in_tes!F103=0,0,RES_hhdet_in_tes!F103/0.086*1000000/RES_hhdet_in_new!F103)</f>
        <v>885.98794144822455</v>
      </c>
      <c r="G103" s="57">
        <f>IF(RES_hhdet_in_tes!G103=0,0,RES_hhdet_in_tes!G103/0.086*1000000/RES_hhdet_in_new!G103)</f>
        <v>840.66830937293787</v>
      </c>
      <c r="H103" s="57">
        <f>IF(RES_hhdet_in_tes!H103=0,0,RES_hhdet_in_tes!H103/0.086*1000000/RES_hhdet_in_new!H103)</f>
        <v>909.43707883848208</v>
      </c>
      <c r="I103" s="57">
        <f>IF(RES_hhdet_in_tes!I103=0,0,RES_hhdet_in_tes!I103/0.086*1000000/RES_hhdet_in_new!I103)</f>
        <v>814.25952002460758</v>
      </c>
      <c r="J103" s="57">
        <f>IF(RES_hhdet_in_tes!J103=0,0,RES_hhdet_in_tes!J103/0.086*1000000/RES_hhdet_in_new!J103)</f>
        <v>812.25067102853563</v>
      </c>
      <c r="K103" s="57">
        <f>IF(RES_hhdet_in_tes!K103=0,0,RES_hhdet_in_tes!K103/0.086*1000000/RES_hhdet_in_new!K103)</f>
        <v>767.34433731444199</v>
      </c>
      <c r="L103" s="57">
        <f>IF(RES_hhdet_in_tes!L103=0,0,RES_hhdet_in_tes!L103/0.086*1000000/RES_hhdet_in_new!L103)</f>
        <v>847.03519195679792</v>
      </c>
      <c r="M103" s="57">
        <f>IF(RES_hhdet_in_tes!M103=0,0,RES_hhdet_in_tes!M103/0.086*1000000/RES_hhdet_in_new!M103)</f>
        <v>857.08661615970846</v>
      </c>
      <c r="N103" s="57">
        <f>IF(RES_hhdet_in_tes!N103=0,0,RES_hhdet_in_tes!N103/0.086*1000000/RES_hhdet_in_new!N103)</f>
        <v>901.83705748504781</v>
      </c>
      <c r="O103" s="57">
        <f>IF(RES_hhdet_in_tes!O103=0,0,RES_hhdet_in_tes!O103/0.086*1000000/RES_hhdet_in_new!O103)</f>
        <v>889.09705021136779</v>
      </c>
      <c r="P103" s="57">
        <f>IF(RES_hhdet_in_tes!P103=0,0,RES_hhdet_in_tes!P103/0.086*1000000/RES_hhdet_in_new!P103)</f>
        <v>808.91608696768799</v>
      </c>
      <c r="Q103" s="57">
        <f>IF(RES_hhdet_in_tes!Q103=0,0,RES_hhdet_in_tes!Q103/0.086*1000000/RES_hhdet_in_new!Q103)</f>
        <v>879.70812506024777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68">
        <f t="shared" ref="C105" si="85">SUM(C106,C109,C111,C120)</f>
        <v>12134.90376678089</v>
      </c>
      <c r="D105" s="168">
        <f t="shared" ref="D105" si="86">SUM(D106,D109,D111,D120)</f>
        <v>11960.346457466652</v>
      </c>
      <c r="E105" s="168">
        <f t="shared" ref="E105" si="87">SUM(E106,E109,E111,E120)</f>
        <v>13287.872093302747</v>
      </c>
      <c r="F105" s="168">
        <f t="shared" ref="F105" si="88">SUM(F106,F109,F111,F120)</f>
        <v>13855.868453168832</v>
      </c>
      <c r="G105" s="168">
        <f t="shared" ref="G105" si="89">SUM(G106,G109,G111,G120)</f>
        <v>10966.660351806513</v>
      </c>
      <c r="H105" s="168">
        <f t="shared" ref="H105" si="90">SUM(H106,H109,H111,H120)</f>
        <v>10377.585981567534</v>
      </c>
      <c r="I105" s="168">
        <f t="shared" ref="I105" si="91">SUM(I106,I109,I111,I120)</f>
        <v>9611.517643643223</v>
      </c>
      <c r="J105" s="168">
        <f t="shared" ref="J105" si="92">SUM(J106,J109,J111,J120)</f>
        <v>9401.141408679201</v>
      </c>
      <c r="K105" s="168">
        <f t="shared" ref="K105" si="93">SUM(K106,K109,K111,K120)</f>
        <v>11108.798140399407</v>
      </c>
      <c r="L105" s="168">
        <f t="shared" ref="L105" si="94">SUM(L106,L109,L111,L120)</f>
        <v>12756.390293987921</v>
      </c>
      <c r="M105" s="168">
        <f t="shared" ref="M105" si="95">SUM(M106,M109,M111,M120)</f>
        <v>11394.336979305193</v>
      </c>
      <c r="N105" s="168">
        <f t="shared" ref="N105" si="96">SUM(N106,N109,N111,N120)</f>
        <v>12594.523276859542</v>
      </c>
      <c r="O105" s="168">
        <f t="shared" ref="O105" si="97">SUM(O106,O109,O111,O120)</f>
        <v>11777.275867227623</v>
      </c>
      <c r="P105" s="168">
        <f t="shared" ref="P105" si="98">SUM(P106,P109,P111,P120)</f>
        <v>11523.284101929448</v>
      </c>
      <c r="Q105" s="168">
        <f t="shared" ref="Q105" si="99">SUM(Q106,Q109,Q111,Q120)</f>
        <v>12688.491314454819</v>
      </c>
    </row>
    <row r="106" spans="1:17" ht="12.9" customHeight="1" x14ac:dyDescent="0.3">
      <c r="A106" s="158" t="s">
        <v>65</v>
      </c>
      <c r="B106" s="157"/>
      <c r="C106" s="157">
        <f t="shared" ref="C106:Q106" si="100">SUM(C107:C108)</f>
        <v>8098.6393494175245</v>
      </c>
      <c r="D106" s="157">
        <f t="shared" si="100"/>
        <v>8317.5504618950235</v>
      </c>
      <c r="E106" s="157">
        <f t="shared" si="100"/>
        <v>9297.8044890054844</v>
      </c>
      <c r="F106" s="157">
        <f t="shared" si="100"/>
        <v>9555.5055214040913</v>
      </c>
      <c r="G106" s="157">
        <f t="shared" si="100"/>
        <v>6571.6171646663252</v>
      </c>
      <c r="H106" s="157">
        <f t="shared" si="100"/>
        <v>6168.1711545376338</v>
      </c>
      <c r="I106" s="157">
        <f t="shared" si="100"/>
        <v>5235.9800163946129</v>
      </c>
      <c r="J106" s="157">
        <f t="shared" si="100"/>
        <v>4785.3336812837206</v>
      </c>
      <c r="K106" s="157">
        <f t="shared" si="100"/>
        <v>6473.2167498626541</v>
      </c>
      <c r="L106" s="157">
        <f t="shared" si="100"/>
        <v>7964.0366212538229</v>
      </c>
      <c r="M106" s="157">
        <f t="shared" si="100"/>
        <v>6480.7853805307059</v>
      </c>
      <c r="N106" s="157">
        <f t="shared" si="100"/>
        <v>7312.3055410786219</v>
      </c>
      <c r="O106" s="157">
        <f t="shared" si="100"/>
        <v>6334.8598834938139</v>
      </c>
      <c r="P106" s="157">
        <f t="shared" si="100"/>
        <v>6563.5952954799632</v>
      </c>
      <c r="Q106" s="157">
        <f t="shared" si="100"/>
        <v>7661.340910123472</v>
      </c>
    </row>
    <row r="107" spans="1:17" ht="12" customHeight="1" x14ac:dyDescent="0.3">
      <c r="A107" s="23" t="s">
        <v>153</v>
      </c>
      <c r="B107" s="156"/>
      <c r="C107" s="156">
        <f>IF(RES_hhdet_in_tes!C107=0,0,RES_hhdet_in_tes!C107/0.086*1000000/RES_hhdet_in_new!C107)</f>
        <v>8066.4393067756027</v>
      </c>
      <c r="D107" s="156">
        <f>IF(RES_hhdet_in_tes!D107=0,0,RES_hhdet_in_tes!D107/0.086*1000000/RES_hhdet_in_new!D107)</f>
        <v>8287.1467358792288</v>
      </c>
      <c r="E107" s="156">
        <f>IF(RES_hhdet_in_tes!E107=0,0,RES_hhdet_in_tes!E107/0.086*1000000/RES_hhdet_in_new!E107)</f>
        <v>9244.6332169482794</v>
      </c>
      <c r="F107" s="156">
        <f>IF(RES_hhdet_in_tes!F107=0,0,RES_hhdet_in_tes!F107/0.086*1000000/RES_hhdet_in_new!F107)</f>
        <v>9503.4232236127591</v>
      </c>
      <c r="G107" s="156">
        <f>IF(RES_hhdet_in_tes!G107=0,0,RES_hhdet_in_tes!G107/0.086*1000000/RES_hhdet_in_new!G107)</f>
        <v>6535.5118743793182</v>
      </c>
      <c r="H107" s="156">
        <f>IF(RES_hhdet_in_tes!H107=0,0,RES_hhdet_in_tes!H107/0.086*1000000/RES_hhdet_in_new!H107)</f>
        <v>6127.2356001337957</v>
      </c>
      <c r="I107" s="156">
        <f>IF(RES_hhdet_in_tes!I107=0,0,RES_hhdet_in_tes!I107/0.086*1000000/RES_hhdet_in_new!I107)</f>
        <v>5189.6444777397728</v>
      </c>
      <c r="J107" s="156">
        <f>IF(RES_hhdet_in_tes!J107=0,0,RES_hhdet_in_tes!J107/0.086*1000000/RES_hhdet_in_new!J107)</f>
        <v>4757.6718318053363</v>
      </c>
      <c r="K107" s="156">
        <f>IF(RES_hhdet_in_tes!K107=0,0,RES_hhdet_in_tes!K107/0.086*1000000/RES_hhdet_in_new!K107)</f>
        <v>6433.875022575814</v>
      </c>
      <c r="L107" s="156">
        <f>IF(RES_hhdet_in_tes!L107=0,0,RES_hhdet_in_tes!L107/0.086*1000000/RES_hhdet_in_new!L107)</f>
        <v>7922.1347830291106</v>
      </c>
      <c r="M107" s="156">
        <f>IF(RES_hhdet_in_tes!M107=0,0,RES_hhdet_in_tes!M107/0.086*1000000/RES_hhdet_in_new!M107)</f>
        <v>6446.4712546473866</v>
      </c>
      <c r="N107" s="156">
        <f>IF(RES_hhdet_in_tes!N107=0,0,RES_hhdet_in_tes!N107/0.086*1000000/RES_hhdet_in_new!N107)</f>
        <v>7279.8460829006999</v>
      </c>
      <c r="O107" s="156">
        <f>IF(RES_hhdet_in_tes!O107=0,0,RES_hhdet_in_tes!O107/0.086*1000000/RES_hhdet_in_new!O107)</f>
        <v>6311.200074094063</v>
      </c>
      <c r="P107" s="156">
        <f>IF(RES_hhdet_in_tes!P107=0,0,RES_hhdet_in_tes!P107/0.086*1000000/RES_hhdet_in_new!P107)</f>
        <v>6533.7060263603807</v>
      </c>
      <c r="Q107" s="156">
        <f>IF(RES_hhdet_in_tes!Q107=0,0,RES_hhdet_in_tes!Q107/0.086*1000000/RES_hhdet_in_new!Q107)</f>
        <v>7616.7869272473281</v>
      </c>
    </row>
    <row r="108" spans="1:17" ht="12" customHeight="1" x14ac:dyDescent="0.3">
      <c r="A108" s="23" t="s">
        <v>60</v>
      </c>
      <c r="B108" s="156"/>
      <c r="C108" s="156">
        <f>IF(RES_hhdet_in_tes!C108=0,0,RES_hhdet_in_tes!C108/0.086*1000000/RES_hhdet_in_new!C107)</f>
        <v>32.200042641921499</v>
      </c>
      <c r="D108" s="156">
        <f>IF(RES_hhdet_in_tes!D108=0,0,RES_hhdet_in_tes!D108/0.086*1000000/RES_hhdet_in_new!D107)</f>
        <v>30.40372601579433</v>
      </c>
      <c r="E108" s="156">
        <f>IF(RES_hhdet_in_tes!E108=0,0,RES_hhdet_in_tes!E108/0.086*1000000/RES_hhdet_in_new!E107)</f>
        <v>53.171272057205591</v>
      </c>
      <c r="F108" s="156">
        <f>IF(RES_hhdet_in_tes!F108=0,0,RES_hhdet_in_tes!F108/0.086*1000000/RES_hhdet_in_new!F107)</f>
        <v>52.082297791332437</v>
      </c>
      <c r="G108" s="156">
        <f>IF(RES_hhdet_in_tes!G108=0,0,RES_hhdet_in_tes!G108/0.086*1000000/RES_hhdet_in_new!G107)</f>
        <v>36.105290287007023</v>
      </c>
      <c r="H108" s="156">
        <f>IF(RES_hhdet_in_tes!H108=0,0,RES_hhdet_in_tes!H108/0.086*1000000/RES_hhdet_in_new!H107)</f>
        <v>40.935554403838495</v>
      </c>
      <c r="I108" s="156">
        <f>IF(RES_hhdet_in_tes!I108=0,0,RES_hhdet_in_tes!I108/0.086*1000000/RES_hhdet_in_new!I107)</f>
        <v>46.335538654840427</v>
      </c>
      <c r="J108" s="156">
        <f>IF(RES_hhdet_in_tes!J108=0,0,RES_hhdet_in_tes!J108/0.086*1000000/RES_hhdet_in_new!J107)</f>
        <v>27.661849478384134</v>
      </c>
      <c r="K108" s="156">
        <f>IF(RES_hhdet_in_tes!K108=0,0,RES_hhdet_in_tes!K108/0.086*1000000/RES_hhdet_in_new!K107)</f>
        <v>39.341727286840289</v>
      </c>
      <c r="L108" s="156">
        <f>IF(RES_hhdet_in_tes!L108=0,0,RES_hhdet_in_tes!L108/0.086*1000000/RES_hhdet_in_new!L107)</f>
        <v>41.901838224712215</v>
      </c>
      <c r="M108" s="156">
        <f>IF(RES_hhdet_in_tes!M108=0,0,RES_hhdet_in_tes!M108/0.086*1000000/RES_hhdet_in_new!M107)</f>
        <v>34.31412588331925</v>
      </c>
      <c r="N108" s="156">
        <f>IF(RES_hhdet_in_tes!N108=0,0,RES_hhdet_in_tes!N108/0.086*1000000/RES_hhdet_in_new!N107)</f>
        <v>32.459458177921782</v>
      </c>
      <c r="O108" s="156">
        <f>IF(RES_hhdet_in_tes!O108=0,0,RES_hhdet_in_tes!O108/0.086*1000000/RES_hhdet_in_new!O107)</f>
        <v>23.65980939975104</v>
      </c>
      <c r="P108" s="156">
        <f>IF(RES_hhdet_in_tes!P108=0,0,RES_hhdet_in_tes!P108/0.086*1000000/RES_hhdet_in_new!P107)</f>
        <v>29.88926911958232</v>
      </c>
      <c r="Q108" s="156">
        <f>IF(RES_hhdet_in_tes!Q108=0,0,RES_hhdet_in_tes!Q108/0.086*1000000/RES_hhdet_in_new!Q107)</f>
        <v>44.55398287614419</v>
      </c>
    </row>
    <row r="109" spans="1:17" ht="12.9" customHeight="1" x14ac:dyDescent="0.3">
      <c r="A109" s="158" t="s">
        <v>112</v>
      </c>
      <c r="B109" s="157"/>
      <c r="C109" s="157">
        <f t="shared" ref="C109:Q109" si="101">C110</f>
        <v>1762.9426450332742</v>
      </c>
      <c r="D109" s="157">
        <f t="shared" si="101"/>
        <v>1535.9624888264866</v>
      </c>
      <c r="E109" s="157">
        <f t="shared" si="101"/>
        <v>1453.1228323625044</v>
      </c>
      <c r="F109" s="157">
        <f t="shared" si="101"/>
        <v>1794.836214374028</v>
      </c>
      <c r="G109" s="157">
        <f t="shared" si="101"/>
        <v>2077.967647056636</v>
      </c>
      <c r="H109" s="157">
        <f t="shared" si="101"/>
        <v>1901.3176916224202</v>
      </c>
      <c r="I109" s="157">
        <f t="shared" si="101"/>
        <v>2224.7254933856075</v>
      </c>
      <c r="J109" s="157">
        <f t="shared" si="101"/>
        <v>2404.0644883215887</v>
      </c>
      <c r="K109" s="157">
        <f t="shared" si="101"/>
        <v>2169.8211875372303</v>
      </c>
      <c r="L109" s="157">
        <f t="shared" si="101"/>
        <v>2323.9621123214874</v>
      </c>
      <c r="M109" s="157">
        <f t="shared" si="101"/>
        <v>2392.1467704743554</v>
      </c>
      <c r="N109" s="157">
        <f t="shared" si="101"/>
        <v>2416.5673571884081</v>
      </c>
      <c r="O109" s="157">
        <f t="shared" si="101"/>
        <v>2627.8792595405585</v>
      </c>
      <c r="P109" s="157">
        <f t="shared" si="101"/>
        <v>2125.0140733981243</v>
      </c>
      <c r="Q109" s="157">
        <f t="shared" si="101"/>
        <v>2009.97697499219</v>
      </c>
    </row>
    <row r="110" spans="1:17" ht="12" customHeight="1" x14ac:dyDescent="0.3">
      <c r="A110" s="23" t="s">
        <v>60</v>
      </c>
      <c r="B110" s="156"/>
      <c r="C110" s="156">
        <f>IF(RES_hhdet_in_tes!C110=0,0,RES_hhdet_in_tes!C110/0.086*1000000/RES_hhdet_in_new!C110)</f>
        <v>1762.9426450332742</v>
      </c>
      <c r="D110" s="156">
        <f>IF(RES_hhdet_in_tes!D110=0,0,RES_hhdet_in_tes!D110/0.086*1000000/RES_hhdet_in_new!D110)</f>
        <v>1535.9624888264866</v>
      </c>
      <c r="E110" s="156">
        <f>IF(RES_hhdet_in_tes!E110=0,0,RES_hhdet_in_tes!E110/0.086*1000000/RES_hhdet_in_new!E110)</f>
        <v>1453.1228323625044</v>
      </c>
      <c r="F110" s="156">
        <f>IF(RES_hhdet_in_tes!F110=0,0,RES_hhdet_in_tes!F110/0.086*1000000/RES_hhdet_in_new!F110)</f>
        <v>1794.836214374028</v>
      </c>
      <c r="G110" s="156">
        <f>IF(RES_hhdet_in_tes!G110=0,0,RES_hhdet_in_tes!G110/0.086*1000000/RES_hhdet_in_new!G110)</f>
        <v>2077.967647056636</v>
      </c>
      <c r="H110" s="156">
        <f>IF(RES_hhdet_in_tes!H110=0,0,RES_hhdet_in_tes!H110/0.086*1000000/RES_hhdet_in_new!H110)</f>
        <v>1901.3176916224202</v>
      </c>
      <c r="I110" s="156">
        <f>IF(RES_hhdet_in_tes!I110=0,0,RES_hhdet_in_tes!I110/0.086*1000000/RES_hhdet_in_new!I110)</f>
        <v>2224.7254933856075</v>
      </c>
      <c r="J110" s="156">
        <f>IF(RES_hhdet_in_tes!J110=0,0,RES_hhdet_in_tes!J110/0.086*1000000/RES_hhdet_in_new!J110)</f>
        <v>2404.0644883215887</v>
      </c>
      <c r="K110" s="156">
        <f>IF(RES_hhdet_in_tes!K110=0,0,RES_hhdet_in_tes!K110/0.086*1000000/RES_hhdet_in_new!K110)</f>
        <v>2169.8211875372303</v>
      </c>
      <c r="L110" s="156">
        <f>IF(RES_hhdet_in_tes!L110=0,0,RES_hhdet_in_tes!L110/0.086*1000000/RES_hhdet_in_new!L110)</f>
        <v>2323.9621123214874</v>
      </c>
      <c r="M110" s="156">
        <f>IF(RES_hhdet_in_tes!M110=0,0,RES_hhdet_in_tes!M110/0.086*1000000/RES_hhdet_in_new!M110)</f>
        <v>2392.1467704743554</v>
      </c>
      <c r="N110" s="156">
        <f>IF(RES_hhdet_in_tes!N110=0,0,RES_hhdet_in_tes!N110/0.086*1000000/RES_hhdet_in_new!N110)</f>
        <v>2416.5673571884081</v>
      </c>
      <c r="O110" s="156">
        <f>IF(RES_hhdet_in_tes!O110=0,0,RES_hhdet_in_tes!O110/0.086*1000000/RES_hhdet_in_new!O110)</f>
        <v>2627.8792595405585</v>
      </c>
      <c r="P110" s="156">
        <f>IF(RES_hhdet_in_tes!P110=0,0,RES_hhdet_in_tes!P110/0.086*1000000/RES_hhdet_in_new!P110)</f>
        <v>2125.0140733981243</v>
      </c>
      <c r="Q110" s="156">
        <f>IF(RES_hhdet_in_tes!Q110=0,0,RES_hhdet_in_tes!Q110/0.086*1000000/RES_hhdet_in_new!Q110)</f>
        <v>2009.97697499219</v>
      </c>
    </row>
    <row r="111" spans="1:17" ht="12" customHeight="1" x14ac:dyDescent="0.3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1506.2796584479504</v>
      </c>
      <c r="D111" s="157">
        <f>IF(SUM(RES_hhdet_in_tes!D112:D113,RES_hhdet_in_tes!D116:D117)=0,0,SUM(RES_hhdet_in_tes!D112:D113,RES_hhdet_in_tes!D116:D117)/0.086*1000000/SUM(RES_hhdet_in_new!D112:D113,RES_hhdet_in_new!D116:D117))</f>
        <v>1402.6603634144408</v>
      </c>
      <c r="E111" s="157">
        <f>IF(SUM(RES_hhdet_in_tes!E112:E113,RES_hhdet_in_tes!E116:E117)=0,0,SUM(RES_hhdet_in_tes!E112:E113,RES_hhdet_in_tes!E116:E117)/0.086*1000000/SUM(RES_hhdet_in_new!E112:E113,RES_hhdet_in_new!E116:E117))</f>
        <v>1694.8615682613361</v>
      </c>
      <c r="F111" s="157">
        <f>IF(SUM(RES_hhdet_in_tes!F112:F113,RES_hhdet_in_tes!F116:F117)=0,0,SUM(RES_hhdet_in_tes!F112:F113,RES_hhdet_in_tes!F116:F117)/0.086*1000000/SUM(RES_hhdet_in_new!F112:F113,RES_hhdet_in_new!F116:F117))</f>
        <v>1687.6040975197052</v>
      </c>
      <c r="G111" s="157">
        <f>IF(SUM(RES_hhdet_in_tes!G112:G113,RES_hhdet_in_tes!G116:G117)=0,0,SUM(RES_hhdet_in_tes!G112:G113,RES_hhdet_in_tes!G116:G117)/0.086*1000000/SUM(RES_hhdet_in_new!G112:G113,RES_hhdet_in_new!G116:G117))</f>
        <v>1605.4916906681442</v>
      </c>
      <c r="H111" s="157">
        <f>IF(SUM(RES_hhdet_in_tes!H112:H113,RES_hhdet_in_tes!H116:H117)=0,0,SUM(RES_hhdet_in_tes!H112:H113,RES_hhdet_in_tes!H116:H117)/0.086*1000000/SUM(RES_hhdet_in_new!H112:H113,RES_hhdet_in_new!H116:H117))</f>
        <v>1490.7117988764746</v>
      </c>
      <c r="I111" s="157">
        <f>IF(SUM(RES_hhdet_in_tes!I112:I113,RES_hhdet_in_tes!I116:I117)=0,0,SUM(RES_hhdet_in_tes!I112:I113,RES_hhdet_in_tes!I116:I117)/0.086*1000000/SUM(RES_hhdet_in_new!I112:I113,RES_hhdet_in_new!I116:I117))</f>
        <v>1498.5453565603354</v>
      </c>
      <c r="J111" s="157">
        <f>IF(SUM(RES_hhdet_in_tes!J112:J113,RES_hhdet_in_tes!J116:J117)=0,0,SUM(RES_hhdet_in_tes!J112:J113,RES_hhdet_in_tes!J116:J117)/0.086*1000000/SUM(RES_hhdet_in_new!J112:J113,RES_hhdet_in_new!J116:J117))</f>
        <v>1479.1720331773413</v>
      </c>
      <c r="K111" s="157">
        <f>IF(SUM(RES_hhdet_in_tes!K112:K113,RES_hhdet_in_tes!K116:K117)=0,0,SUM(RES_hhdet_in_tes!K112:K113,RES_hhdet_in_tes!K116:K117)/0.086*1000000/SUM(RES_hhdet_in_new!K112:K113,RES_hhdet_in_new!K116:K117))</f>
        <v>1806.6454070401562</v>
      </c>
      <c r="L111" s="157">
        <f>IF(SUM(RES_hhdet_in_tes!L112:L113,RES_hhdet_in_tes!L116:L117)=0,0,SUM(RES_hhdet_in_tes!L112:L113,RES_hhdet_in_tes!L116:L117)/0.086*1000000/SUM(RES_hhdet_in_new!L112:L113,RES_hhdet_in_new!L116:L117))</f>
        <v>1714.1128096579459</v>
      </c>
      <c r="M111" s="157">
        <f>IF(SUM(RES_hhdet_in_tes!M112:M113,RES_hhdet_in_tes!M116:M117)=0,0,SUM(RES_hhdet_in_tes!M112:M113,RES_hhdet_in_tes!M116:M117)/0.086*1000000/SUM(RES_hhdet_in_new!M112:M113,RES_hhdet_in_new!M116:M117))</f>
        <v>1731.7055972265396</v>
      </c>
      <c r="N111" s="157">
        <f>IF(SUM(RES_hhdet_in_tes!N112:N113,RES_hhdet_in_tes!N116:N117)=0,0,SUM(RES_hhdet_in_tes!N112:N113,RES_hhdet_in_tes!N116:N117)/0.086*1000000/SUM(RES_hhdet_in_new!N112:N113,RES_hhdet_in_new!N116:N117))</f>
        <v>2069.7568729215277</v>
      </c>
      <c r="O111" s="157">
        <f>IF(SUM(RES_hhdet_in_tes!O112:O113,RES_hhdet_in_tes!O116:O117)=0,0,SUM(RES_hhdet_in_tes!O112:O113,RES_hhdet_in_tes!O116:O117)/0.086*1000000/SUM(RES_hhdet_in_new!O112:O113,RES_hhdet_in_new!O116:O117))</f>
        <v>2009.8367204063488</v>
      </c>
      <c r="P111" s="157">
        <f>IF(SUM(RES_hhdet_in_tes!P112:P113,RES_hhdet_in_tes!P116:P117)=0,0,SUM(RES_hhdet_in_tes!P112:P113,RES_hhdet_in_tes!P116:P117)/0.086*1000000/SUM(RES_hhdet_in_new!P112:P113,RES_hhdet_in_new!P116:P117))</f>
        <v>2033.4791020825915</v>
      </c>
      <c r="Q111" s="157">
        <f>IF(SUM(RES_hhdet_in_tes!Q112:Q113,RES_hhdet_in_tes!Q116:Q117)=0,0,SUM(RES_hhdet_in_tes!Q112:Q113,RES_hhdet_in_tes!Q116:Q117)/0.086*1000000/SUM(RES_hhdet_in_new!Q112:Q113,RES_hhdet_in_new!Q116:Q117))</f>
        <v>2234.6882921362799</v>
      </c>
    </row>
    <row r="112" spans="1:17" ht="12" customHeight="1" x14ac:dyDescent="0.3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3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3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3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3">
      <c r="A116" s="163" t="s">
        <v>142</v>
      </c>
      <c r="B116" s="162"/>
      <c r="C116" s="162">
        <f>IF(RES_hhdet_in_tes!C116=0,0,RES_hhdet_in_tes!C116/0.086*1000000/RES_hhdet_in_new!C116)</f>
        <v>1505.8740060112054</v>
      </c>
      <c r="D116" s="162">
        <f>IF(RES_hhdet_in_tes!D116=0,0,RES_hhdet_in_tes!D116/0.086*1000000/RES_hhdet_in_new!D116)</f>
        <v>1401.3736691737865</v>
      </c>
      <c r="E116" s="162">
        <f>IF(RES_hhdet_in_tes!E116=0,0,RES_hhdet_in_tes!E116/0.086*1000000/RES_hhdet_in_new!E116)</f>
        <v>1697.1903240193885</v>
      </c>
      <c r="F116" s="162">
        <f>IF(RES_hhdet_in_tes!F116=0,0,RES_hhdet_in_tes!F116/0.086*1000000/RES_hhdet_in_new!F116)</f>
        <v>1706.6551859685242</v>
      </c>
      <c r="G116" s="162">
        <f>IF(RES_hhdet_in_tes!G116=0,0,RES_hhdet_in_tes!G116/0.086*1000000/RES_hhdet_in_new!G116)</f>
        <v>1620.355376502471</v>
      </c>
      <c r="H116" s="162">
        <f>IF(RES_hhdet_in_tes!H116=0,0,RES_hhdet_in_tes!H116/0.086*1000000/RES_hhdet_in_new!H116)</f>
        <v>1486.0146486737267</v>
      </c>
      <c r="I116" s="162">
        <f>IF(RES_hhdet_in_tes!I116=0,0,RES_hhdet_in_tes!I116/0.086*1000000/RES_hhdet_in_new!I116)</f>
        <v>1462.1245898485201</v>
      </c>
      <c r="J116" s="162">
        <f>IF(RES_hhdet_in_tes!J116=0,0,RES_hhdet_in_tes!J116/0.086*1000000/RES_hhdet_in_new!J116)</f>
        <v>1456.6638809337178</v>
      </c>
      <c r="K116" s="162">
        <f>IF(RES_hhdet_in_tes!K116=0,0,RES_hhdet_in_tes!K116/0.086*1000000/RES_hhdet_in_new!K116)</f>
        <v>1815.6096706025835</v>
      </c>
      <c r="L116" s="162">
        <f>IF(RES_hhdet_in_tes!L116=0,0,RES_hhdet_in_tes!L116/0.086*1000000/RES_hhdet_in_new!L116)</f>
        <v>1664.0476966585404</v>
      </c>
      <c r="M116" s="162">
        <f>IF(RES_hhdet_in_tes!M116=0,0,RES_hhdet_in_tes!M116/0.086*1000000/RES_hhdet_in_new!M116)</f>
        <v>1744.7565221261564</v>
      </c>
      <c r="N116" s="162">
        <f>IF(RES_hhdet_in_tes!N116=0,0,RES_hhdet_in_tes!N116/0.086*1000000/RES_hhdet_in_new!N116)</f>
        <v>2210.69678699015</v>
      </c>
      <c r="O116" s="162">
        <f>IF(RES_hhdet_in_tes!O116=0,0,RES_hhdet_in_tes!O116/0.086*1000000/RES_hhdet_in_new!O116)</f>
        <v>2097.2196841432924</v>
      </c>
      <c r="P116" s="162">
        <f>IF(RES_hhdet_in_tes!P116=0,0,RES_hhdet_in_tes!P116/0.086*1000000/RES_hhdet_in_new!P116)</f>
        <v>2143.0276963894748</v>
      </c>
      <c r="Q116" s="162">
        <f>IF(RES_hhdet_in_tes!Q116=0,0,RES_hhdet_in_tes!Q116/0.086*1000000/RES_hhdet_in_new!Q116)</f>
        <v>2455.9977634781703</v>
      </c>
    </row>
    <row r="117" spans="1:17" ht="12" customHeight="1" x14ac:dyDescent="0.3">
      <c r="A117" s="161" t="s">
        <v>141</v>
      </c>
      <c r="B117" s="160"/>
      <c r="C117" s="160">
        <f>IF(RES_hhdet_in_tes!C117=0,0,RES_hhdet_in_tes!C117/0.086*1000000/RES_hhdet_in_new!C117)</f>
        <v>1532.3590006476543</v>
      </c>
      <c r="D117" s="160">
        <f>IF(RES_hhdet_in_tes!D117=0,0,RES_hhdet_in_tes!D117/0.086*1000000/RES_hhdet_in_new!D117)</f>
        <v>1538.6351282916264</v>
      </c>
      <c r="E117" s="160">
        <f>IF(RES_hhdet_in_tes!E117=0,0,RES_hhdet_in_tes!E117/0.086*1000000/RES_hhdet_in_new!E117)</f>
        <v>1663.4776838790333</v>
      </c>
      <c r="F117" s="160">
        <f>IF(RES_hhdet_in_tes!F117=0,0,RES_hhdet_in_tes!F117/0.086*1000000/RES_hhdet_in_new!F117)</f>
        <v>1586.6435959867185</v>
      </c>
      <c r="G117" s="160">
        <f>IF(RES_hhdet_in_tes!G117=0,0,RES_hhdet_in_tes!G117/0.086*1000000/RES_hhdet_in_new!G117)</f>
        <v>1425.0879520864828</v>
      </c>
      <c r="H117" s="160">
        <f>IF(RES_hhdet_in_tes!H117=0,0,RES_hhdet_in_tes!H117/0.086*1000000/RES_hhdet_in_new!H117)</f>
        <v>1507.75286691416</v>
      </c>
      <c r="I117" s="160">
        <f>IF(RES_hhdet_in_tes!I117=0,0,RES_hhdet_in_tes!I117/0.086*1000000/RES_hhdet_in_new!I117)</f>
        <v>1610.0283902240963</v>
      </c>
      <c r="J117" s="160">
        <f>IF(RES_hhdet_in_tes!J117=0,0,RES_hhdet_in_tes!J117/0.086*1000000/RES_hhdet_in_new!J117)</f>
        <v>1521.5726648249276</v>
      </c>
      <c r="K117" s="160">
        <f>IF(RES_hhdet_in_tes!K117=0,0,RES_hhdet_in_tes!K117/0.086*1000000/RES_hhdet_in_new!K117)</f>
        <v>1791.2468422268355</v>
      </c>
      <c r="L117" s="160">
        <f>IF(RES_hhdet_in_tes!L117=0,0,RES_hhdet_in_tes!L117/0.086*1000000/RES_hhdet_in_new!L117)</f>
        <v>1765.7805127745364</v>
      </c>
      <c r="M117" s="160">
        <f>IF(RES_hhdet_in_tes!M117=0,0,RES_hhdet_in_tes!M117/0.086*1000000/RES_hhdet_in_new!M117)</f>
        <v>1719.9687989104227</v>
      </c>
      <c r="N117" s="160">
        <f>IF(RES_hhdet_in_tes!N117=0,0,RES_hhdet_in_tes!N117/0.086*1000000/RES_hhdet_in_new!N117)</f>
        <v>1931.9099856364269</v>
      </c>
      <c r="O117" s="160">
        <f>IF(RES_hhdet_in_tes!O117=0,0,RES_hhdet_in_tes!O117/0.086*1000000/RES_hhdet_in_new!O117)</f>
        <v>1945.6799026838407</v>
      </c>
      <c r="P117" s="160">
        <f>IF(RES_hhdet_in_tes!P117=0,0,RES_hhdet_in_tes!P117/0.086*1000000/RES_hhdet_in_new!P117)</f>
        <v>1919.8365526223633</v>
      </c>
      <c r="Q117" s="160">
        <f>IF(RES_hhdet_in_tes!Q117=0,0,RES_hhdet_in_tes!Q117/0.086*1000000/RES_hhdet_in_new!Q117)</f>
        <v>2025.5859104570011</v>
      </c>
    </row>
    <row r="118" spans="1:17" ht="12" customHeight="1" x14ac:dyDescent="0.3">
      <c r="A118" s="148" t="s">
        <v>60</v>
      </c>
      <c r="B118" s="156"/>
      <c r="C118" s="156">
        <f>IF(RES_hhdet_in_tes!C118=0,0,RES_hhdet_in_tes!C118/0.086*1000000/RES_hhdet_in_new!C117)</f>
        <v>1021.4336599364294</v>
      </c>
      <c r="D118" s="156">
        <f>IF(RES_hhdet_in_tes!D118=0,0,RES_hhdet_in_tes!D118/0.086*1000000/RES_hhdet_in_new!D117)</f>
        <v>1021.1466843043471</v>
      </c>
      <c r="E118" s="156">
        <f>IF(RES_hhdet_in_tes!E118=0,0,RES_hhdet_in_tes!E118/0.086*1000000/RES_hhdet_in_new!E117)</f>
        <v>1187.4429668883572</v>
      </c>
      <c r="F118" s="156">
        <f>IF(RES_hhdet_in_tes!F118=0,0,RES_hhdet_in_tes!F118/0.086*1000000/RES_hhdet_in_new!F117)</f>
        <v>1043.7795659930321</v>
      </c>
      <c r="G118" s="156">
        <f>IF(RES_hhdet_in_tes!G118=0,0,RES_hhdet_in_tes!G118/0.086*1000000/RES_hhdet_in_new!G117)</f>
        <v>770.64823368087718</v>
      </c>
      <c r="H118" s="156">
        <f>IF(RES_hhdet_in_tes!H118=0,0,RES_hhdet_in_tes!H118/0.086*1000000/RES_hhdet_in_new!H117)</f>
        <v>904.87103498100055</v>
      </c>
      <c r="I118" s="156">
        <f>IF(RES_hhdet_in_tes!I118=0,0,RES_hhdet_in_tes!I118/0.086*1000000/RES_hhdet_in_new!I117)</f>
        <v>642.71881301266319</v>
      </c>
      <c r="J118" s="156">
        <f>IF(RES_hhdet_in_tes!J118=0,0,RES_hhdet_in_tes!J118/0.086*1000000/RES_hhdet_in_new!J117)</f>
        <v>654.87804085257665</v>
      </c>
      <c r="K118" s="156">
        <f>IF(RES_hhdet_in_tes!K118=0,0,RES_hhdet_in_tes!K118/0.086*1000000/RES_hhdet_in_new!K117)</f>
        <v>1007.5738470980488</v>
      </c>
      <c r="L118" s="156">
        <f>IF(RES_hhdet_in_tes!L118=0,0,RES_hhdet_in_tes!L118/0.086*1000000/RES_hhdet_in_new!L117)</f>
        <v>848.39969313971733</v>
      </c>
      <c r="M118" s="156">
        <f>IF(RES_hhdet_in_tes!M118=0,0,RES_hhdet_in_tes!M118/0.086*1000000/RES_hhdet_in_new!M117)</f>
        <v>1014.0562160351343</v>
      </c>
      <c r="N118" s="156">
        <f>IF(RES_hhdet_in_tes!N118=0,0,RES_hhdet_in_tes!N118/0.086*1000000/RES_hhdet_in_new!N117)</f>
        <v>956.6040546968926</v>
      </c>
      <c r="O118" s="156">
        <f>IF(RES_hhdet_in_tes!O118=0,0,RES_hhdet_in_tes!O118/0.086*1000000/RES_hhdet_in_new!O117)</f>
        <v>906.66417740693521</v>
      </c>
      <c r="P118" s="156">
        <f>IF(RES_hhdet_in_tes!P118=0,0,RES_hhdet_in_tes!P118/0.086*1000000/RES_hhdet_in_new!P117)</f>
        <v>1148.3220016776677</v>
      </c>
      <c r="Q118" s="156">
        <f>IF(RES_hhdet_in_tes!Q118=0,0,RES_hhdet_in_tes!Q118/0.086*1000000/RES_hhdet_in_new!Q117)</f>
        <v>1332.4093144963613</v>
      </c>
    </row>
    <row r="119" spans="1:17" ht="12" customHeight="1" x14ac:dyDescent="0.3">
      <c r="A119" s="148" t="s">
        <v>59</v>
      </c>
      <c r="B119" s="156"/>
      <c r="C119" s="156">
        <f>IF(RES_hhdet_in_tes!C119=0,0,RES_hhdet_in_tes!C119/0.086*1000000/RES_hhdet_in_new!C117)</f>
        <v>510.92534071122486</v>
      </c>
      <c r="D119" s="156">
        <f>IF(RES_hhdet_in_tes!D119=0,0,RES_hhdet_in_tes!D119/0.086*1000000/RES_hhdet_in_new!D117)</f>
        <v>517.48844398727965</v>
      </c>
      <c r="E119" s="156">
        <f>IF(RES_hhdet_in_tes!E119=0,0,RES_hhdet_in_tes!E119/0.086*1000000/RES_hhdet_in_new!E117)</f>
        <v>476.03471699067615</v>
      </c>
      <c r="F119" s="156">
        <f>IF(RES_hhdet_in_tes!F119=0,0,RES_hhdet_in_tes!F119/0.086*1000000/RES_hhdet_in_new!F117)</f>
        <v>542.86402999368624</v>
      </c>
      <c r="G119" s="156">
        <f>IF(RES_hhdet_in_tes!G119=0,0,RES_hhdet_in_tes!G119/0.086*1000000/RES_hhdet_in_new!G117)</f>
        <v>654.43971840560562</v>
      </c>
      <c r="H119" s="156">
        <f>IF(RES_hhdet_in_tes!H119=0,0,RES_hhdet_in_tes!H119/0.086*1000000/RES_hhdet_in_new!H117)</f>
        <v>602.88183193315945</v>
      </c>
      <c r="I119" s="156">
        <f>IF(RES_hhdet_in_tes!I119=0,0,RES_hhdet_in_tes!I119/0.086*1000000/RES_hhdet_in_new!I117)</f>
        <v>967.30957721143307</v>
      </c>
      <c r="J119" s="156">
        <f>IF(RES_hhdet_in_tes!J119=0,0,RES_hhdet_in_tes!J119/0.086*1000000/RES_hhdet_in_new!J117)</f>
        <v>866.694623972351</v>
      </c>
      <c r="K119" s="156">
        <f>IF(RES_hhdet_in_tes!K119=0,0,RES_hhdet_in_tes!K119/0.086*1000000/RES_hhdet_in_new!K117)</f>
        <v>783.67299512878697</v>
      </c>
      <c r="L119" s="156">
        <f>IF(RES_hhdet_in_tes!L119=0,0,RES_hhdet_in_tes!L119/0.086*1000000/RES_hhdet_in_new!L117)</f>
        <v>917.38081963481875</v>
      </c>
      <c r="M119" s="156">
        <f>IF(RES_hhdet_in_tes!M119=0,0,RES_hhdet_in_tes!M119/0.086*1000000/RES_hhdet_in_new!M117)</f>
        <v>705.91258287528819</v>
      </c>
      <c r="N119" s="156">
        <f>IF(RES_hhdet_in_tes!N119=0,0,RES_hhdet_in_tes!N119/0.086*1000000/RES_hhdet_in_new!N117)</f>
        <v>975.30593093953462</v>
      </c>
      <c r="O119" s="156">
        <f>IF(RES_hhdet_in_tes!O119=0,0,RES_hhdet_in_tes!O119/0.086*1000000/RES_hhdet_in_new!O117)</f>
        <v>1039.0157252769054</v>
      </c>
      <c r="P119" s="156">
        <f>IF(RES_hhdet_in_tes!P119=0,0,RES_hhdet_in_tes!P119/0.086*1000000/RES_hhdet_in_new!P117)</f>
        <v>771.51455094469577</v>
      </c>
      <c r="Q119" s="156">
        <f>IF(RES_hhdet_in_tes!Q119=0,0,RES_hhdet_in_tes!Q119/0.086*1000000/RES_hhdet_in_new!Q117)</f>
        <v>693.17659596064016</v>
      </c>
    </row>
    <row r="120" spans="1:17" ht="12" customHeight="1" x14ac:dyDescent="0.3">
      <c r="A120" s="158" t="s">
        <v>62</v>
      </c>
      <c r="B120" s="157"/>
      <c r="C120" s="157">
        <f>IF(SUM(RES_hhdet_in_tes!C121:C122)=0,0,SUM(RES_hhdet_in_tes!C121:C122)/0.086*1000000/SUM(RES_hhdet_in_new!C121:C122))</f>
        <v>767.04211388214003</v>
      </c>
      <c r="D120" s="157">
        <f>IF(SUM(RES_hhdet_in_tes!D121:D122)=0,0,SUM(RES_hhdet_in_tes!D121:D122)/0.086*1000000/SUM(RES_hhdet_in_new!D121:D122))</f>
        <v>704.17314333070203</v>
      </c>
      <c r="E120" s="157">
        <f>IF(SUM(RES_hhdet_in_tes!E121:E122)=0,0,SUM(RES_hhdet_in_tes!E121:E122)/0.086*1000000/SUM(RES_hhdet_in_new!E121:E122))</f>
        <v>842.08320367342276</v>
      </c>
      <c r="F120" s="157">
        <f>IF(SUM(RES_hhdet_in_tes!F121:F122)=0,0,SUM(RES_hhdet_in_tes!F121:F122)/0.086*1000000/SUM(RES_hhdet_in_new!F121:F122))</f>
        <v>817.92261987100733</v>
      </c>
      <c r="G120" s="157">
        <f>IF(SUM(RES_hhdet_in_tes!G121:G122)=0,0,SUM(RES_hhdet_in_tes!G121:G122)/0.086*1000000/SUM(RES_hhdet_in_new!G121:G122))</f>
        <v>711.58384941540692</v>
      </c>
      <c r="H120" s="157">
        <f>IF(SUM(RES_hhdet_in_tes!H121:H122)=0,0,SUM(RES_hhdet_in_tes!H121:H122)/0.086*1000000/SUM(RES_hhdet_in_new!H121:H122))</f>
        <v>817.38533653100671</v>
      </c>
      <c r="I120" s="157">
        <f>IF(SUM(RES_hhdet_in_tes!I121:I122)=0,0,SUM(RES_hhdet_in_tes!I121:I122)/0.086*1000000/SUM(RES_hhdet_in_new!I121:I122))</f>
        <v>652.26677730266863</v>
      </c>
      <c r="J120" s="157">
        <f>IF(SUM(RES_hhdet_in_tes!J121:J122)=0,0,SUM(RES_hhdet_in_tes!J121:J122)/0.086*1000000/SUM(RES_hhdet_in_new!J121:J122))</f>
        <v>732.57120589655051</v>
      </c>
      <c r="K120" s="157">
        <f>IF(SUM(RES_hhdet_in_tes!K121:K122)=0,0,SUM(RES_hhdet_in_tes!K121:K122)/0.086*1000000/SUM(RES_hhdet_in_new!K121:K122))</f>
        <v>659.1147959593676</v>
      </c>
      <c r="L120" s="157">
        <f>IF(SUM(RES_hhdet_in_tes!L121:L122)=0,0,SUM(RES_hhdet_in_tes!L121:L122)/0.086*1000000/SUM(RES_hhdet_in_new!L121:L122))</f>
        <v>754.27875075466523</v>
      </c>
      <c r="M120" s="157">
        <f>IF(SUM(RES_hhdet_in_tes!M121:M122)=0,0,SUM(RES_hhdet_in_tes!M121:M122)/0.086*1000000/SUM(RES_hhdet_in_new!M121:M122))</f>
        <v>789.6992310735925</v>
      </c>
      <c r="N120" s="157">
        <f>IF(SUM(RES_hhdet_in_tes!N121:N122)=0,0,SUM(RES_hhdet_in_tes!N121:N122)/0.086*1000000/SUM(RES_hhdet_in_new!N121:N122))</f>
        <v>795.89350567098472</v>
      </c>
      <c r="O120" s="157">
        <f>IF(SUM(RES_hhdet_in_tes!O121:O122)=0,0,SUM(RES_hhdet_in_tes!O121:O122)/0.086*1000000/SUM(RES_hhdet_in_new!O121:O122))</f>
        <v>804.70000378690247</v>
      </c>
      <c r="P120" s="157">
        <f>IF(SUM(RES_hhdet_in_tes!P121:P122)=0,0,SUM(RES_hhdet_in_tes!P121:P122)/0.086*1000000/SUM(RES_hhdet_in_new!P121:P122))</f>
        <v>801.19563096876891</v>
      </c>
      <c r="Q120" s="157">
        <f>IF(SUM(RES_hhdet_in_tes!Q121:Q122)=0,0,SUM(RES_hhdet_in_tes!Q121:Q122)/0.086*1000000/SUM(RES_hhdet_in_new!Q121:Q122))</f>
        <v>782.48513720287735</v>
      </c>
    </row>
    <row r="121" spans="1:17" ht="12" customHeight="1" x14ac:dyDescent="0.3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3">
      <c r="A122" s="29" t="s">
        <v>140</v>
      </c>
      <c r="B122" s="57"/>
      <c r="C122" s="57">
        <f>IF(RES_hhdet_in_tes!C122=0,0,RES_hhdet_in_tes!C122/0.086*1000000/RES_hhdet_in_new!C122)</f>
        <v>767.04211388214003</v>
      </c>
      <c r="D122" s="57">
        <f>IF(RES_hhdet_in_tes!D122=0,0,RES_hhdet_in_tes!D122/0.086*1000000/RES_hhdet_in_new!D122)</f>
        <v>704.17314333070203</v>
      </c>
      <c r="E122" s="57">
        <f>IF(RES_hhdet_in_tes!E122=0,0,RES_hhdet_in_tes!E122/0.086*1000000/RES_hhdet_in_new!E122)</f>
        <v>842.08320367342276</v>
      </c>
      <c r="F122" s="57">
        <f>IF(RES_hhdet_in_tes!F122=0,0,RES_hhdet_in_tes!F122/0.086*1000000/RES_hhdet_in_new!F122)</f>
        <v>817.92261987100733</v>
      </c>
      <c r="G122" s="57">
        <f>IF(RES_hhdet_in_tes!G122=0,0,RES_hhdet_in_tes!G122/0.086*1000000/RES_hhdet_in_new!G122)</f>
        <v>711.58384941540692</v>
      </c>
      <c r="H122" s="57">
        <f>IF(RES_hhdet_in_tes!H122=0,0,RES_hhdet_in_tes!H122/0.086*1000000/RES_hhdet_in_new!H122)</f>
        <v>817.38533653100671</v>
      </c>
      <c r="I122" s="57">
        <f>IF(RES_hhdet_in_tes!I122=0,0,RES_hhdet_in_tes!I122/0.086*1000000/RES_hhdet_in_new!I122)</f>
        <v>652.26677730266863</v>
      </c>
      <c r="J122" s="57">
        <f>IF(RES_hhdet_in_tes!J122=0,0,RES_hhdet_in_tes!J122/0.086*1000000/RES_hhdet_in_new!J122)</f>
        <v>732.57120589655051</v>
      </c>
      <c r="K122" s="57">
        <f>IF(RES_hhdet_in_tes!K122=0,0,RES_hhdet_in_tes!K122/0.086*1000000/RES_hhdet_in_new!K122)</f>
        <v>659.1147959593676</v>
      </c>
      <c r="L122" s="57">
        <f>IF(RES_hhdet_in_tes!L122=0,0,RES_hhdet_in_tes!L122/0.086*1000000/RES_hhdet_in_new!L122)</f>
        <v>754.27875075466523</v>
      </c>
      <c r="M122" s="57">
        <f>IF(RES_hhdet_in_tes!M122=0,0,RES_hhdet_in_tes!M122/0.086*1000000/RES_hhdet_in_new!M122)</f>
        <v>789.6992310735925</v>
      </c>
      <c r="N122" s="57">
        <f>IF(RES_hhdet_in_tes!N122=0,0,RES_hhdet_in_tes!N122/0.086*1000000/RES_hhdet_in_new!N122)</f>
        <v>795.89350567098472</v>
      </c>
      <c r="O122" s="57">
        <f>IF(RES_hhdet_in_tes!O122=0,0,RES_hhdet_in_tes!O122/0.086*1000000/RES_hhdet_in_new!O122)</f>
        <v>804.70000378690247</v>
      </c>
      <c r="P122" s="57">
        <f>IF(RES_hhdet_in_tes!P122=0,0,RES_hhdet_in_tes!P122/0.086*1000000/RES_hhdet_in_new!P122)</f>
        <v>801.19563096876891</v>
      </c>
      <c r="Q122" s="57">
        <f>IF(RES_hhdet_in_tes!Q122=0,0,RES_hhdet_in_tes!Q122/0.086*1000000/RES_hhdet_in_new!Q122)</f>
        <v>782.48513720287735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68">
        <f t="shared" ref="C124" si="102">SUM(C125,C128,C130,C139)</f>
        <v>11965.766296464097</v>
      </c>
      <c r="D124" s="168">
        <f t="shared" ref="D124" si="103">SUM(D125,D128,D130,D139)</f>
        <v>14335.826734688149</v>
      </c>
      <c r="E124" s="168">
        <f t="shared" ref="E124" si="104">SUM(E125,E128,E130,E139)</f>
        <v>14319.783939698</v>
      </c>
      <c r="F124" s="168">
        <f t="shared" ref="F124" si="105">SUM(F125,F128,F130,F139)</f>
        <v>14112.078487904228</v>
      </c>
      <c r="G124" s="168">
        <f t="shared" ref="G124" si="106">SUM(G125,G128,G130,G139)</f>
        <v>12837.226095517146</v>
      </c>
      <c r="H124" s="168">
        <f t="shared" ref="H124" si="107">SUM(H125,H128,H130,H139)</f>
        <v>13078.422111902375</v>
      </c>
      <c r="I124" s="168">
        <f t="shared" ref="I124" si="108">SUM(I125,I128,I130,I139)</f>
        <v>12333.829209447962</v>
      </c>
      <c r="J124" s="168">
        <f t="shared" ref="J124" si="109">SUM(J125,J128,J130,J139)</f>
        <v>14149.966477216924</v>
      </c>
      <c r="K124" s="168">
        <f t="shared" ref="K124" si="110">SUM(K125,K128,K130,K139)</f>
        <v>12913.041842036084</v>
      </c>
      <c r="L124" s="168">
        <f t="shared" ref="L124" si="111">SUM(L125,L128,L130,L139)</f>
        <v>14203.711142768556</v>
      </c>
      <c r="M124" s="168">
        <f t="shared" ref="M124" si="112">SUM(M125,M128,M130,M139)</f>
        <v>12483.277150705087</v>
      </c>
      <c r="N124" s="168">
        <f t="shared" ref="N124" si="113">SUM(N125,N128,N130,N139)</f>
        <v>14565.659840157381</v>
      </c>
      <c r="O124" s="168">
        <f t="shared" ref="O124" si="114">SUM(O125,O128,O130,O139)</f>
        <v>13951.511269768404</v>
      </c>
      <c r="P124" s="168">
        <f t="shared" ref="P124" si="115">SUM(P125,P128,P130,P139)</f>
        <v>11995.145514642836</v>
      </c>
      <c r="Q124" s="168">
        <f t="shared" ref="Q124" si="116">SUM(Q125,Q128,Q130,Q139)</f>
        <v>11770.33565060354</v>
      </c>
    </row>
    <row r="125" spans="1:17" ht="12.9" customHeight="1" x14ac:dyDescent="0.3">
      <c r="A125" s="158" t="s">
        <v>65</v>
      </c>
      <c r="B125" s="157"/>
      <c r="C125" s="157">
        <f t="shared" ref="C125:Q125" si="117">SUM(C126:C127)</f>
        <v>8569.42287612562</v>
      </c>
      <c r="D125" s="157">
        <f t="shared" si="117"/>
        <v>10154.933873764166</v>
      </c>
      <c r="E125" s="157">
        <f t="shared" si="117"/>
        <v>10098.044341744491</v>
      </c>
      <c r="F125" s="157">
        <f t="shared" si="117"/>
        <v>9613.0243322314091</v>
      </c>
      <c r="G125" s="157">
        <f t="shared" si="117"/>
        <v>9170.9356359500034</v>
      </c>
      <c r="H125" s="157">
        <f t="shared" si="117"/>
        <v>9211.2982056112196</v>
      </c>
      <c r="I125" s="157">
        <f t="shared" si="117"/>
        <v>8624.1252721526471</v>
      </c>
      <c r="J125" s="157">
        <f t="shared" si="117"/>
        <v>10115.037899816421</v>
      </c>
      <c r="K125" s="157">
        <f t="shared" si="117"/>
        <v>8891.9196393268085</v>
      </c>
      <c r="L125" s="157">
        <f t="shared" si="117"/>
        <v>9976.4751686396357</v>
      </c>
      <c r="M125" s="157">
        <f t="shared" si="117"/>
        <v>7535.5304770622415</v>
      </c>
      <c r="N125" s="157">
        <f t="shared" si="117"/>
        <v>9607.660211031678</v>
      </c>
      <c r="O125" s="157">
        <f t="shared" si="117"/>
        <v>9057.3708678700241</v>
      </c>
      <c r="P125" s="157">
        <f t="shared" si="117"/>
        <v>7380.4087589893034</v>
      </c>
      <c r="Q125" s="157">
        <f t="shared" si="117"/>
        <v>7729.1913196391652</v>
      </c>
    </row>
    <row r="126" spans="1:17" ht="12" customHeight="1" x14ac:dyDescent="0.3">
      <c r="A126" s="23" t="s">
        <v>149</v>
      </c>
      <c r="B126" s="156"/>
      <c r="C126" s="156">
        <f>IF(RES_hhdet_in_tes!C126=0,0,RES_hhdet_in_tes!C126/0.086*1000000/RES_hhdet_in_new!C126)</f>
        <v>8538.8903972199423</v>
      </c>
      <c r="D126" s="156">
        <f>IF(RES_hhdet_in_tes!D126=0,0,RES_hhdet_in_tes!D126/0.086*1000000/RES_hhdet_in_new!D126)</f>
        <v>10110.877830103638</v>
      </c>
      <c r="E126" s="156">
        <f>IF(RES_hhdet_in_tes!E126=0,0,RES_hhdet_in_tes!E126/0.086*1000000/RES_hhdet_in_new!E126)</f>
        <v>10045.295039654486</v>
      </c>
      <c r="F126" s="156">
        <f>IF(RES_hhdet_in_tes!F126=0,0,RES_hhdet_in_tes!F126/0.086*1000000/RES_hhdet_in_new!F126)</f>
        <v>9557.9270080941151</v>
      </c>
      <c r="G126" s="156">
        <f>IF(RES_hhdet_in_tes!G126=0,0,RES_hhdet_in_tes!G126/0.086*1000000/RES_hhdet_in_new!G126)</f>
        <v>9119.7956100977917</v>
      </c>
      <c r="H126" s="156">
        <f>IF(RES_hhdet_in_tes!H126=0,0,RES_hhdet_in_tes!H126/0.086*1000000/RES_hhdet_in_new!H126)</f>
        <v>9159.1027185722196</v>
      </c>
      <c r="I126" s="156">
        <f>IF(RES_hhdet_in_tes!I126=0,0,RES_hhdet_in_tes!I126/0.086*1000000/RES_hhdet_in_new!I126)</f>
        <v>8572.936363701916</v>
      </c>
      <c r="J126" s="156">
        <f>IF(RES_hhdet_in_tes!J126=0,0,RES_hhdet_in_tes!J126/0.086*1000000/RES_hhdet_in_new!J126)</f>
        <v>10061.220697121329</v>
      </c>
      <c r="K126" s="156">
        <f>IF(RES_hhdet_in_tes!K126=0,0,RES_hhdet_in_tes!K126/0.086*1000000/RES_hhdet_in_new!K126)</f>
        <v>8837.7907556942228</v>
      </c>
      <c r="L126" s="156">
        <f>IF(RES_hhdet_in_tes!L126=0,0,RES_hhdet_in_tes!L126/0.086*1000000/RES_hhdet_in_new!L126)</f>
        <v>9917.397491265503</v>
      </c>
      <c r="M126" s="156">
        <f>IF(RES_hhdet_in_tes!M126=0,0,RES_hhdet_in_tes!M126/0.086*1000000/RES_hhdet_in_new!M126)</f>
        <v>7493.312557457185</v>
      </c>
      <c r="N126" s="156">
        <f>IF(RES_hhdet_in_tes!N126=0,0,RES_hhdet_in_tes!N126/0.086*1000000/RES_hhdet_in_new!N126)</f>
        <v>9555.0587155747235</v>
      </c>
      <c r="O126" s="156">
        <f>IF(RES_hhdet_in_tes!O126=0,0,RES_hhdet_in_tes!O126/0.086*1000000/RES_hhdet_in_new!O126)</f>
        <v>9006.1071542518039</v>
      </c>
      <c r="P126" s="156">
        <f>IF(RES_hhdet_in_tes!P126=0,0,RES_hhdet_in_tes!P126/0.086*1000000/RES_hhdet_in_new!P126)</f>
        <v>7332.7548891932847</v>
      </c>
      <c r="Q126" s="156">
        <f>IF(RES_hhdet_in_tes!Q126=0,0,RES_hhdet_in_tes!Q126/0.086*1000000/RES_hhdet_in_new!Q126)</f>
        <v>7677.0312786983623</v>
      </c>
    </row>
    <row r="127" spans="1:17" ht="12" customHeight="1" x14ac:dyDescent="0.3">
      <c r="A127" s="23" t="s">
        <v>60</v>
      </c>
      <c r="B127" s="156"/>
      <c r="C127" s="156">
        <f>IF(RES_hhdet_in_tes!C127=0,0,RES_hhdet_in_tes!C127/0.086*1000000/RES_hhdet_in_new!C126)</f>
        <v>30.532478905677806</v>
      </c>
      <c r="D127" s="156">
        <f>IF(RES_hhdet_in_tes!D127=0,0,RES_hhdet_in_tes!D127/0.086*1000000/RES_hhdet_in_new!D126)</f>
        <v>44.056043660528772</v>
      </c>
      <c r="E127" s="156">
        <f>IF(RES_hhdet_in_tes!E127=0,0,RES_hhdet_in_tes!E127/0.086*1000000/RES_hhdet_in_new!E126)</f>
        <v>52.74930209000545</v>
      </c>
      <c r="F127" s="156">
        <f>IF(RES_hhdet_in_tes!F127=0,0,RES_hhdet_in_tes!F127/0.086*1000000/RES_hhdet_in_new!F126)</f>
        <v>55.097324137293377</v>
      </c>
      <c r="G127" s="156">
        <f>IF(RES_hhdet_in_tes!G127=0,0,RES_hhdet_in_tes!G127/0.086*1000000/RES_hhdet_in_new!G126)</f>
        <v>51.140025852212439</v>
      </c>
      <c r="H127" s="156">
        <f>IF(RES_hhdet_in_tes!H127=0,0,RES_hhdet_in_tes!H127/0.086*1000000/RES_hhdet_in_new!H126)</f>
        <v>52.195487038999168</v>
      </c>
      <c r="I127" s="156">
        <f>IF(RES_hhdet_in_tes!I127=0,0,RES_hhdet_in_tes!I127/0.086*1000000/RES_hhdet_in_new!I126)</f>
        <v>51.188908450731233</v>
      </c>
      <c r="J127" s="156">
        <f>IF(RES_hhdet_in_tes!J127=0,0,RES_hhdet_in_tes!J127/0.086*1000000/RES_hhdet_in_new!J126)</f>
        <v>53.817202695092156</v>
      </c>
      <c r="K127" s="156">
        <f>IF(RES_hhdet_in_tes!K127=0,0,RES_hhdet_in_tes!K127/0.086*1000000/RES_hhdet_in_new!K126)</f>
        <v>54.128883632586096</v>
      </c>
      <c r="L127" s="156">
        <f>IF(RES_hhdet_in_tes!L127=0,0,RES_hhdet_in_tes!L127/0.086*1000000/RES_hhdet_in_new!L126)</f>
        <v>59.077677374133351</v>
      </c>
      <c r="M127" s="156">
        <f>IF(RES_hhdet_in_tes!M127=0,0,RES_hhdet_in_tes!M127/0.086*1000000/RES_hhdet_in_new!M126)</f>
        <v>42.217919605056295</v>
      </c>
      <c r="N127" s="156">
        <f>IF(RES_hhdet_in_tes!N127=0,0,RES_hhdet_in_tes!N127/0.086*1000000/RES_hhdet_in_new!N126)</f>
        <v>52.601495456955178</v>
      </c>
      <c r="O127" s="156">
        <f>IF(RES_hhdet_in_tes!O127=0,0,RES_hhdet_in_tes!O127/0.086*1000000/RES_hhdet_in_new!O126)</f>
        <v>51.26371361821932</v>
      </c>
      <c r="P127" s="156">
        <f>IF(RES_hhdet_in_tes!P127=0,0,RES_hhdet_in_tes!P127/0.086*1000000/RES_hhdet_in_new!P126)</f>
        <v>47.653869796018249</v>
      </c>
      <c r="Q127" s="156">
        <f>IF(RES_hhdet_in_tes!Q127=0,0,RES_hhdet_in_tes!Q127/0.086*1000000/RES_hhdet_in_new!Q126)</f>
        <v>52.160040940802517</v>
      </c>
    </row>
    <row r="128" spans="1:17" ht="12.9" customHeight="1" x14ac:dyDescent="0.3">
      <c r="A128" s="158" t="s">
        <v>112</v>
      </c>
      <c r="B128" s="157"/>
      <c r="C128" s="157">
        <f t="shared" ref="C128:Q128" si="118">C129</f>
        <v>1506.5001191912731</v>
      </c>
      <c r="D128" s="157">
        <f t="shared" si="118"/>
        <v>1811.7473863608229</v>
      </c>
      <c r="E128" s="157">
        <f t="shared" si="118"/>
        <v>1869.15558710151</v>
      </c>
      <c r="F128" s="157">
        <f t="shared" si="118"/>
        <v>2145.1973981410656</v>
      </c>
      <c r="G128" s="157">
        <f t="shared" si="118"/>
        <v>1572.7576592425373</v>
      </c>
      <c r="H128" s="157">
        <f t="shared" si="118"/>
        <v>1521.8001205583987</v>
      </c>
      <c r="I128" s="157">
        <f t="shared" si="118"/>
        <v>1457.7032699744448</v>
      </c>
      <c r="J128" s="157">
        <f t="shared" si="118"/>
        <v>1666.5851471588423</v>
      </c>
      <c r="K128" s="157">
        <f t="shared" si="118"/>
        <v>1718.088998203418</v>
      </c>
      <c r="L128" s="157">
        <f t="shared" si="118"/>
        <v>1828.6688813337464</v>
      </c>
      <c r="M128" s="157">
        <f t="shared" si="118"/>
        <v>2683.2095816357983</v>
      </c>
      <c r="N128" s="157">
        <f t="shared" si="118"/>
        <v>2447.9915971652199</v>
      </c>
      <c r="O128" s="157">
        <f t="shared" si="118"/>
        <v>2422.3481152158347</v>
      </c>
      <c r="P128" s="157">
        <f t="shared" si="118"/>
        <v>2130.0882524789795</v>
      </c>
      <c r="Q128" s="157">
        <f t="shared" si="118"/>
        <v>1622.6783643140177</v>
      </c>
    </row>
    <row r="129" spans="1:17" ht="12" customHeight="1" x14ac:dyDescent="0.3">
      <c r="A129" s="23" t="s">
        <v>60</v>
      </c>
      <c r="B129" s="156"/>
      <c r="C129" s="156">
        <f>IF(RES_hhdet_in_tes!C129=0,0,RES_hhdet_in_tes!C129/0.086*1000000/RES_hhdet_in_new!C129)</f>
        <v>1506.5001191912731</v>
      </c>
      <c r="D129" s="156">
        <f>IF(RES_hhdet_in_tes!D129=0,0,RES_hhdet_in_tes!D129/0.086*1000000/RES_hhdet_in_new!D129)</f>
        <v>1811.7473863608229</v>
      </c>
      <c r="E129" s="156">
        <f>IF(RES_hhdet_in_tes!E129=0,0,RES_hhdet_in_tes!E129/0.086*1000000/RES_hhdet_in_new!E129)</f>
        <v>1869.15558710151</v>
      </c>
      <c r="F129" s="156">
        <f>IF(RES_hhdet_in_tes!F129=0,0,RES_hhdet_in_tes!F129/0.086*1000000/RES_hhdet_in_new!F129)</f>
        <v>2145.1973981410656</v>
      </c>
      <c r="G129" s="156">
        <f>IF(RES_hhdet_in_tes!G129=0,0,RES_hhdet_in_tes!G129/0.086*1000000/RES_hhdet_in_new!G129)</f>
        <v>1572.7576592425373</v>
      </c>
      <c r="H129" s="156">
        <f>IF(RES_hhdet_in_tes!H129=0,0,RES_hhdet_in_tes!H129/0.086*1000000/RES_hhdet_in_new!H129)</f>
        <v>1521.8001205583987</v>
      </c>
      <c r="I129" s="156">
        <f>IF(RES_hhdet_in_tes!I129=0,0,RES_hhdet_in_tes!I129/0.086*1000000/RES_hhdet_in_new!I129)</f>
        <v>1457.7032699744448</v>
      </c>
      <c r="J129" s="156">
        <f>IF(RES_hhdet_in_tes!J129=0,0,RES_hhdet_in_tes!J129/0.086*1000000/RES_hhdet_in_new!J129)</f>
        <v>1666.5851471588423</v>
      </c>
      <c r="K129" s="156">
        <f>IF(RES_hhdet_in_tes!K129=0,0,RES_hhdet_in_tes!K129/0.086*1000000/RES_hhdet_in_new!K129)</f>
        <v>1718.088998203418</v>
      </c>
      <c r="L129" s="156">
        <f>IF(RES_hhdet_in_tes!L129=0,0,RES_hhdet_in_tes!L129/0.086*1000000/RES_hhdet_in_new!L129)</f>
        <v>1828.6688813337464</v>
      </c>
      <c r="M129" s="156">
        <f>IF(RES_hhdet_in_tes!M129=0,0,RES_hhdet_in_tes!M129/0.086*1000000/RES_hhdet_in_new!M129)</f>
        <v>2683.2095816357983</v>
      </c>
      <c r="N129" s="156">
        <f>IF(RES_hhdet_in_tes!N129=0,0,RES_hhdet_in_tes!N129/0.086*1000000/RES_hhdet_in_new!N129)</f>
        <v>2447.9915971652199</v>
      </c>
      <c r="O129" s="156">
        <f>IF(RES_hhdet_in_tes!O129=0,0,RES_hhdet_in_tes!O129/0.086*1000000/RES_hhdet_in_new!O129)</f>
        <v>2422.3481152158347</v>
      </c>
      <c r="P129" s="156">
        <f>IF(RES_hhdet_in_tes!P129=0,0,RES_hhdet_in_tes!P129/0.086*1000000/RES_hhdet_in_new!P129)</f>
        <v>2130.0882524789795</v>
      </c>
      <c r="Q129" s="156">
        <f>IF(RES_hhdet_in_tes!Q129=0,0,RES_hhdet_in_tes!Q129/0.086*1000000/RES_hhdet_in_new!Q129)</f>
        <v>1622.6783643140177</v>
      </c>
    </row>
    <row r="130" spans="1:17" ht="12" customHeight="1" x14ac:dyDescent="0.3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1274.7733070709776</v>
      </c>
      <c r="D130" s="157">
        <f>IF(SUM(RES_hhdet_in_tes!D131:D132,RES_hhdet_in_tes!D135:D136)=0,0,SUM(RES_hhdet_in_tes!D131:D132,RES_hhdet_in_tes!D135:D136)/0.086*1000000/SUM(RES_hhdet_in_new!D131:D132,RES_hhdet_in_new!D135:D136))</f>
        <v>1624.3813144207184</v>
      </c>
      <c r="E130" s="157">
        <f>IF(SUM(RES_hhdet_in_tes!E131:E132,RES_hhdet_in_tes!E135:E136)=0,0,SUM(RES_hhdet_in_tes!E131:E132,RES_hhdet_in_tes!E135:E136)/0.086*1000000/SUM(RES_hhdet_in_new!E131:E132,RES_hhdet_in_new!E135:E136))</f>
        <v>1586.3799525725758</v>
      </c>
      <c r="F130" s="157">
        <f>IF(SUM(RES_hhdet_in_tes!F131:F132,RES_hhdet_in_tes!F135:F136)=0,0,SUM(RES_hhdet_in_tes!F131:F132,RES_hhdet_in_tes!F135:F136)/0.086*1000000/SUM(RES_hhdet_in_new!F131:F132,RES_hhdet_in_new!F135:F136))</f>
        <v>1574.8259640759861</v>
      </c>
      <c r="G130" s="157">
        <f>IF(SUM(RES_hhdet_in_tes!G131:G132,RES_hhdet_in_tes!G135:G136)=0,0,SUM(RES_hhdet_in_tes!G131:G132,RES_hhdet_in_tes!G135:G136)/0.086*1000000/SUM(RES_hhdet_in_new!G131:G132,RES_hhdet_in_new!G135:G136))</f>
        <v>1414.1282469281014</v>
      </c>
      <c r="H130" s="157">
        <f>IF(SUM(RES_hhdet_in_tes!H131:H132,RES_hhdet_in_tes!H135:H136)=0,0,SUM(RES_hhdet_in_tes!H131:H132,RES_hhdet_in_tes!H135:H136)/0.086*1000000/SUM(RES_hhdet_in_new!H131:H132,RES_hhdet_in_new!H135:H136))</f>
        <v>1557.4062105792123</v>
      </c>
      <c r="I130" s="157">
        <f>IF(SUM(RES_hhdet_in_tes!I131:I132,RES_hhdet_in_tes!I135:I136)=0,0,SUM(RES_hhdet_in_tes!I131:I132,RES_hhdet_in_tes!I135:I136)/0.086*1000000/SUM(RES_hhdet_in_new!I131:I132,RES_hhdet_in_new!I135:I136))</f>
        <v>1511.3010500594082</v>
      </c>
      <c r="J130" s="157">
        <f>IF(SUM(RES_hhdet_in_tes!J131:J132,RES_hhdet_in_tes!J135:J136)=0,0,SUM(RES_hhdet_in_tes!J131:J132,RES_hhdet_in_tes!J135:J136)/0.086*1000000/SUM(RES_hhdet_in_new!J131:J132,RES_hhdet_in_new!J135:J136))</f>
        <v>1590.636584372839</v>
      </c>
      <c r="K130" s="157">
        <f>IF(SUM(RES_hhdet_in_tes!K131:K132,RES_hhdet_in_tes!K135:K136)=0,0,SUM(RES_hhdet_in_tes!K131:K132,RES_hhdet_in_tes!K135:K136)/0.086*1000000/SUM(RES_hhdet_in_new!K131:K132,RES_hhdet_in_new!K135:K136))</f>
        <v>1541.3559755679237</v>
      </c>
      <c r="L130" s="157">
        <f>IF(SUM(RES_hhdet_in_tes!L131:L132,RES_hhdet_in_tes!L135:L136)=0,0,SUM(RES_hhdet_in_tes!L131:L132,RES_hhdet_in_tes!L135:L136)/0.086*1000000/SUM(RES_hhdet_in_new!L131:L132,RES_hhdet_in_new!L135:L136))</f>
        <v>1553.6184212046733</v>
      </c>
      <c r="M130" s="157">
        <f>IF(SUM(RES_hhdet_in_tes!M131:M132,RES_hhdet_in_tes!M135:M136)=0,0,SUM(RES_hhdet_in_tes!M131:M132,RES_hhdet_in_tes!M135:M136)/0.086*1000000/SUM(RES_hhdet_in_new!M131:M132,RES_hhdet_in_new!M135:M136))</f>
        <v>1466.1572485992697</v>
      </c>
      <c r="N130" s="157">
        <f>IF(SUM(RES_hhdet_in_tes!N131:N132,RES_hhdet_in_tes!N135:N136)=0,0,SUM(RES_hhdet_in_tes!N131:N132,RES_hhdet_in_tes!N135:N136)/0.086*1000000/SUM(RES_hhdet_in_new!N131:N132,RES_hhdet_in_new!N135:N136))</f>
        <v>1631.7718287106891</v>
      </c>
      <c r="O130" s="157">
        <f>IF(SUM(RES_hhdet_in_tes!O131:O132,RES_hhdet_in_tes!O135:O136)=0,0,SUM(RES_hhdet_in_tes!O131:O132,RES_hhdet_in_tes!O135:O136)/0.086*1000000/SUM(RES_hhdet_in_new!O131:O132,RES_hhdet_in_new!O135:O136))</f>
        <v>1642.217237871723</v>
      </c>
      <c r="P130" s="157">
        <f>IF(SUM(RES_hhdet_in_tes!P131:P132,RES_hhdet_in_tes!P135:P136)=0,0,SUM(RES_hhdet_in_tes!P131:P132,RES_hhdet_in_tes!P135:P136)/0.086*1000000/SUM(RES_hhdet_in_new!P131:P132,RES_hhdet_in_new!P135:P136))</f>
        <v>1607.4984362700754</v>
      </c>
      <c r="Q130" s="157">
        <f>IF(SUM(RES_hhdet_in_tes!Q131:Q132,RES_hhdet_in_tes!Q135:Q136)=0,0,SUM(RES_hhdet_in_tes!Q131:Q132,RES_hhdet_in_tes!Q135:Q136)/0.086*1000000/SUM(RES_hhdet_in_new!Q131:Q132,RES_hhdet_in_new!Q135:Q136))</f>
        <v>1611.8200803135003</v>
      </c>
    </row>
    <row r="131" spans="1:17" ht="12" customHeight="1" x14ac:dyDescent="0.3">
      <c r="A131" s="167" t="s">
        <v>148</v>
      </c>
      <c r="B131" s="132"/>
      <c r="C131" s="132">
        <f>IF(RES_hhdet_in_tes!C131=0,0,RES_hhdet_in_tes!C131/0.086*1000000/RES_hhdet_in_new!C131)</f>
        <v>1241.655950659075</v>
      </c>
      <c r="D131" s="132">
        <f>IF(RES_hhdet_in_tes!D131=0,0,RES_hhdet_in_tes!D131/0.086*1000000/RES_hhdet_in_new!D131)</f>
        <v>1598.2144317058533</v>
      </c>
      <c r="E131" s="132">
        <f>IF(RES_hhdet_in_tes!E131=0,0,RES_hhdet_in_tes!E131/0.086*1000000/RES_hhdet_in_new!E131)</f>
        <v>1543.5693192560627</v>
      </c>
      <c r="F131" s="132">
        <f>IF(RES_hhdet_in_tes!F131=0,0,RES_hhdet_in_tes!F131/0.086*1000000/RES_hhdet_in_new!F131)</f>
        <v>1534.3693090960373</v>
      </c>
      <c r="G131" s="132">
        <f>IF(RES_hhdet_in_tes!G131=0,0,RES_hhdet_in_tes!G131/0.086*1000000/RES_hhdet_in_new!G131)</f>
        <v>1267.7170438369881</v>
      </c>
      <c r="H131" s="132">
        <f>IF(RES_hhdet_in_tes!H131=0,0,RES_hhdet_in_tes!H131/0.086*1000000/RES_hhdet_in_new!H131)</f>
        <v>1441.8141382903018</v>
      </c>
      <c r="I131" s="132">
        <f>IF(RES_hhdet_in_tes!I131=0,0,RES_hhdet_in_tes!I131/0.086*1000000/RES_hhdet_in_new!I131)</f>
        <v>1396.3139949828269</v>
      </c>
      <c r="J131" s="132">
        <f>IF(RES_hhdet_in_tes!J131=0,0,RES_hhdet_in_tes!J131/0.086*1000000/RES_hhdet_in_new!J131)</f>
        <v>1580.6831019044823</v>
      </c>
      <c r="K131" s="132">
        <f>IF(RES_hhdet_in_tes!K131=0,0,RES_hhdet_in_tes!K131/0.086*1000000/RES_hhdet_in_new!K131)</f>
        <v>1441.5318114725471</v>
      </c>
      <c r="L131" s="132">
        <f>IF(RES_hhdet_in_tes!L131=0,0,RES_hhdet_in_tes!L131/0.086*1000000/RES_hhdet_in_new!L131)</f>
        <v>1478.9146459944495</v>
      </c>
      <c r="M131" s="132">
        <f>IF(RES_hhdet_in_tes!M131=0,0,RES_hhdet_in_tes!M131/0.086*1000000/RES_hhdet_in_new!M131)</f>
        <v>1406.0554735836965</v>
      </c>
      <c r="N131" s="132">
        <f>IF(RES_hhdet_in_tes!N131=0,0,RES_hhdet_in_tes!N131/0.086*1000000/RES_hhdet_in_new!N131)</f>
        <v>1514.3032453616111</v>
      </c>
      <c r="O131" s="132">
        <f>IF(RES_hhdet_in_tes!O131=0,0,RES_hhdet_in_tes!O131/0.086*1000000/RES_hhdet_in_new!O131)</f>
        <v>1559.5922373831581</v>
      </c>
      <c r="P131" s="132">
        <f>IF(RES_hhdet_in_tes!P131=0,0,RES_hhdet_in_tes!P131/0.086*1000000/RES_hhdet_in_new!P131)</f>
        <v>1525.1291291048442</v>
      </c>
      <c r="Q131" s="132">
        <f>IF(RES_hhdet_in_tes!Q131=0,0,RES_hhdet_in_tes!Q131/0.086*1000000/RES_hhdet_in_new!Q131)</f>
        <v>1456.9153604269391</v>
      </c>
    </row>
    <row r="132" spans="1:17" ht="12" customHeight="1" x14ac:dyDescent="0.3">
      <c r="A132" s="167" t="s">
        <v>147</v>
      </c>
      <c r="B132" s="132"/>
      <c r="C132" s="132">
        <f>IF(RES_hhdet_in_tes!C132=0,0,RES_hhdet_in_tes!C132/0.086*1000000/RES_hhdet_in_new!C132)</f>
        <v>1477.0782000630204</v>
      </c>
      <c r="D132" s="132">
        <f>IF(RES_hhdet_in_tes!D132=0,0,RES_hhdet_in_tes!D132/0.086*1000000/RES_hhdet_in_new!D132)</f>
        <v>1595.7510292762192</v>
      </c>
      <c r="E132" s="132">
        <f>IF(RES_hhdet_in_tes!E132=0,0,RES_hhdet_in_tes!E132/0.086*1000000/RES_hhdet_in_new!E132)</f>
        <v>1479.2175982037577</v>
      </c>
      <c r="F132" s="132">
        <f>IF(RES_hhdet_in_tes!F132=0,0,RES_hhdet_in_tes!F132/0.086*1000000/RES_hhdet_in_new!F132)</f>
        <v>1634.7844101397222</v>
      </c>
      <c r="G132" s="132">
        <f>IF(RES_hhdet_in_tes!G132=0,0,RES_hhdet_in_tes!G132/0.086*1000000/RES_hhdet_in_new!G132)</f>
        <v>1585.7073654253875</v>
      </c>
      <c r="H132" s="132">
        <f>IF(RES_hhdet_in_tes!H132=0,0,RES_hhdet_in_tes!H132/0.086*1000000/RES_hhdet_in_new!H132)</f>
        <v>1476.9683801814224</v>
      </c>
      <c r="I132" s="132">
        <f>IF(RES_hhdet_in_tes!I132=0,0,RES_hhdet_in_tes!I132/0.086*1000000/RES_hhdet_in_new!I132)</f>
        <v>1599.8137102940686</v>
      </c>
      <c r="J132" s="132">
        <f>IF(RES_hhdet_in_tes!J132=0,0,RES_hhdet_in_tes!J132/0.086*1000000/RES_hhdet_in_new!J132)</f>
        <v>1534.8231331673355</v>
      </c>
      <c r="K132" s="132">
        <f>IF(RES_hhdet_in_tes!K132=0,0,RES_hhdet_in_tes!K132/0.086*1000000/RES_hhdet_in_new!K132)</f>
        <v>1534.3016888604566</v>
      </c>
      <c r="L132" s="132">
        <f>IF(RES_hhdet_in_tes!L132=0,0,RES_hhdet_in_tes!L132/0.086*1000000/RES_hhdet_in_new!L132)</f>
        <v>1561.3959087384035</v>
      </c>
      <c r="M132" s="132">
        <f>IF(RES_hhdet_in_tes!M132=0,0,RES_hhdet_in_tes!M132/0.086*1000000/RES_hhdet_in_new!M132)</f>
        <v>1512.2846358090569</v>
      </c>
      <c r="N132" s="132">
        <f>IF(RES_hhdet_in_tes!N132=0,0,RES_hhdet_in_tes!N132/0.086*1000000/RES_hhdet_in_new!N132)</f>
        <v>1524.0418282683786</v>
      </c>
      <c r="O132" s="132">
        <f>IF(RES_hhdet_in_tes!O132=0,0,RES_hhdet_in_tes!O132/0.086*1000000/RES_hhdet_in_new!O132)</f>
        <v>1583.106182056571</v>
      </c>
      <c r="P132" s="132">
        <f>IF(RES_hhdet_in_tes!P132=0,0,RES_hhdet_in_tes!P132/0.086*1000000/RES_hhdet_in_new!P132)</f>
        <v>1543.2710286365791</v>
      </c>
      <c r="Q132" s="132">
        <f>IF(RES_hhdet_in_tes!Q132=0,0,RES_hhdet_in_tes!Q132/0.086*1000000/RES_hhdet_in_new!Q132)</f>
        <v>1545.4837567272275</v>
      </c>
    </row>
    <row r="133" spans="1:17" ht="12" customHeight="1" x14ac:dyDescent="0.3">
      <c r="A133" s="166" t="s">
        <v>61</v>
      </c>
      <c r="B133" s="165"/>
      <c r="C133" s="165">
        <f>IF(RES_hhdet_in_tes!C133=0,0,RES_hhdet_in_tes!C133/0.086*1000000/RES_hhdet_in_new!C132)</f>
        <v>998.8750887727673</v>
      </c>
      <c r="D133" s="165">
        <f>IF(RES_hhdet_in_tes!D133=0,0,RES_hhdet_in_tes!D133/0.086*1000000/RES_hhdet_in_new!D132)</f>
        <v>1118.8198178118325</v>
      </c>
      <c r="E133" s="165">
        <f>IF(RES_hhdet_in_tes!E133=0,0,RES_hhdet_in_tes!E133/0.086*1000000/RES_hhdet_in_new!E132)</f>
        <v>993.30585733589396</v>
      </c>
      <c r="F133" s="165">
        <f>IF(RES_hhdet_in_tes!F133=0,0,RES_hhdet_in_tes!F133/0.086*1000000/RES_hhdet_in_new!F132)</f>
        <v>1105.9991148276433</v>
      </c>
      <c r="G133" s="165">
        <f>IF(RES_hhdet_in_tes!G133=0,0,RES_hhdet_in_tes!G133/0.086*1000000/RES_hhdet_in_new!G132)</f>
        <v>1115.8987859061131</v>
      </c>
      <c r="H133" s="165">
        <f>IF(RES_hhdet_in_tes!H133=0,0,RES_hhdet_in_tes!H133/0.086*1000000/RES_hhdet_in_new!H132)</f>
        <v>1005.3931962155341</v>
      </c>
      <c r="I133" s="165">
        <f>IF(RES_hhdet_in_tes!I133=0,0,RES_hhdet_in_tes!I133/0.086*1000000/RES_hhdet_in_new!I132)</f>
        <v>1139.680279392076</v>
      </c>
      <c r="J133" s="165">
        <f>IF(RES_hhdet_in_tes!J133=0,0,RES_hhdet_in_tes!J133/0.086*1000000/RES_hhdet_in_new!J132)</f>
        <v>1064.7803569362234</v>
      </c>
      <c r="K133" s="165">
        <f>IF(RES_hhdet_in_tes!K133=0,0,RES_hhdet_in_tes!K133/0.086*1000000/RES_hhdet_in_new!K132)</f>
        <v>1042.0010232012883</v>
      </c>
      <c r="L133" s="165">
        <f>IF(RES_hhdet_in_tes!L133=0,0,RES_hhdet_in_tes!L133/0.086*1000000/RES_hhdet_in_new!L132)</f>
        <v>1069.1957817417467</v>
      </c>
      <c r="M133" s="165">
        <f>IF(RES_hhdet_in_tes!M133=0,0,RES_hhdet_in_tes!M133/0.086*1000000/RES_hhdet_in_new!M132)</f>
        <v>982.45669942467475</v>
      </c>
      <c r="N133" s="165">
        <f>IF(RES_hhdet_in_tes!N133=0,0,RES_hhdet_in_tes!N133/0.086*1000000/RES_hhdet_in_new!N132)</f>
        <v>970.53411346233349</v>
      </c>
      <c r="O133" s="165">
        <f>IF(RES_hhdet_in_tes!O133=0,0,RES_hhdet_in_tes!O133/0.086*1000000/RES_hhdet_in_new!O132)</f>
        <v>1082.8131983766452</v>
      </c>
      <c r="P133" s="165">
        <f>IF(RES_hhdet_in_tes!P133=0,0,RES_hhdet_in_tes!P133/0.086*1000000/RES_hhdet_in_new!P132)</f>
        <v>1036.1118573931744</v>
      </c>
      <c r="Q133" s="165">
        <f>IF(RES_hhdet_in_tes!Q133=0,0,RES_hhdet_in_tes!Q133/0.086*1000000/RES_hhdet_in_new!Q132)</f>
        <v>1079.0437578207382</v>
      </c>
    </row>
    <row r="134" spans="1:17" ht="12" customHeight="1" x14ac:dyDescent="0.3">
      <c r="A134" s="147" t="s">
        <v>59</v>
      </c>
      <c r="B134" s="164"/>
      <c r="C134" s="164">
        <f>IF(RES_hhdet_in_tes!C134=0,0,RES_hhdet_in_tes!C134/0.086*1000000/RES_hhdet_in_new!C132)</f>
        <v>478.20311129025288</v>
      </c>
      <c r="D134" s="164">
        <f>IF(RES_hhdet_in_tes!D134=0,0,RES_hhdet_in_tes!D134/0.086*1000000/RES_hhdet_in_new!D132)</f>
        <v>476.93121146438642</v>
      </c>
      <c r="E134" s="164">
        <f>IF(RES_hhdet_in_tes!E134=0,0,RES_hhdet_in_tes!E134/0.086*1000000/RES_hhdet_in_new!E132)</f>
        <v>485.91174086786367</v>
      </c>
      <c r="F134" s="164">
        <f>IF(RES_hhdet_in_tes!F134=0,0,RES_hhdet_in_tes!F134/0.086*1000000/RES_hhdet_in_new!F132)</f>
        <v>528.78529531207892</v>
      </c>
      <c r="G134" s="164">
        <f>IF(RES_hhdet_in_tes!G134=0,0,RES_hhdet_in_tes!G134/0.086*1000000/RES_hhdet_in_new!G132)</f>
        <v>469.80857951927464</v>
      </c>
      <c r="H134" s="164">
        <f>IF(RES_hhdet_in_tes!H134=0,0,RES_hhdet_in_tes!H134/0.086*1000000/RES_hhdet_in_new!H132)</f>
        <v>471.57518396588841</v>
      </c>
      <c r="I134" s="164">
        <f>IF(RES_hhdet_in_tes!I134=0,0,RES_hhdet_in_tes!I134/0.086*1000000/RES_hhdet_in_new!I132)</f>
        <v>460.13343090199265</v>
      </c>
      <c r="J134" s="164">
        <f>IF(RES_hhdet_in_tes!J134=0,0,RES_hhdet_in_tes!J134/0.086*1000000/RES_hhdet_in_new!J132)</f>
        <v>470.04277623111221</v>
      </c>
      <c r="K134" s="164">
        <f>IF(RES_hhdet_in_tes!K134=0,0,RES_hhdet_in_tes!K134/0.086*1000000/RES_hhdet_in_new!K132)</f>
        <v>492.30066565916803</v>
      </c>
      <c r="L134" s="164">
        <f>IF(RES_hhdet_in_tes!L134=0,0,RES_hhdet_in_tes!L134/0.086*1000000/RES_hhdet_in_new!L132)</f>
        <v>492.20012699665659</v>
      </c>
      <c r="M134" s="164">
        <f>IF(RES_hhdet_in_tes!M134=0,0,RES_hhdet_in_tes!M134/0.086*1000000/RES_hhdet_in_new!M132)</f>
        <v>529.82793638438204</v>
      </c>
      <c r="N134" s="164">
        <f>IF(RES_hhdet_in_tes!N134=0,0,RES_hhdet_in_tes!N134/0.086*1000000/RES_hhdet_in_new!N132)</f>
        <v>553.50771480604476</v>
      </c>
      <c r="O134" s="164">
        <f>IF(RES_hhdet_in_tes!O134=0,0,RES_hhdet_in_tes!O134/0.086*1000000/RES_hhdet_in_new!O132)</f>
        <v>500.29298367992584</v>
      </c>
      <c r="P134" s="164">
        <f>IF(RES_hhdet_in_tes!P134=0,0,RES_hhdet_in_tes!P134/0.086*1000000/RES_hhdet_in_new!P132)</f>
        <v>507.15917124340496</v>
      </c>
      <c r="Q134" s="164">
        <f>IF(RES_hhdet_in_tes!Q134=0,0,RES_hhdet_in_tes!Q134/0.086*1000000/RES_hhdet_in_new!Q132)</f>
        <v>466.43999890648956</v>
      </c>
    </row>
    <row r="135" spans="1:17" ht="12" customHeight="1" x14ac:dyDescent="0.3">
      <c r="A135" s="163" t="s">
        <v>142</v>
      </c>
      <c r="B135" s="162"/>
      <c r="C135" s="162">
        <f>IF(RES_hhdet_in_tes!C135=0,0,RES_hhdet_in_tes!C135/0.086*1000000/RES_hhdet_in_new!C135)</f>
        <v>1373.4044561454057</v>
      </c>
      <c r="D135" s="162">
        <f>IF(RES_hhdet_in_tes!D135=0,0,RES_hhdet_in_tes!D135/0.086*1000000/RES_hhdet_in_new!D135)</f>
        <v>1717.5510014240813</v>
      </c>
      <c r="E135" s="162">
        <f>IF(RES_hhdet_in_tes!E135=0,0,RES_hhdet_in_tes!E135/0.086*1000000/RES_hhdet_in_new!E135)</f>
        <v>1868.9931091927249</v>
      </c>
      <c r="F135" s="162">
        <f>IF(RES_hhdet_in_tes!F135=0,0,RES_hhdet_in_tes!F135/0.086*1000000/RES_hhdet_in_new!F135)</f>
        <v>1789.0151536086689</v>
      </c>
      <c r="G135" s="162">
        <f>IF(RES_hhdet_in_tes!G135=0,0,RES_hhdet_in_tes!G135/0.086*1000000/RES_hhdet_in_new!G135)</f>
        <v>1620.9921358770159</v>
      </c>
      <c r="H135" s="162">
        <f>IF(RES_hhdet_in_tes!H135=0,0,RES_hhdet_in_tes!H135/0.086*1000000/RES_hhdet_in_new!H135)</f>
        <v>1891.9664387505863</v>
      </c>
      <c r="I135" s="162">
        <f>IF(RES_hhdet_in_tes!I135=0,0,RES_hhdet_in_tes!I135/0.086*1000000/RES_hhdet_in_new!I135)</f>
        <v>1661.5360486042816</v>
      </c>
      <c r="J135" s="162">
        <f>IF(RES_hhdet_in_tes!J135=0,0,RES_hhdet_in_tes!J135/0.086*1000000/RES_hhdet_in_new!J135)</f>
        <v>1879.3028746291448</v>
      </c>
      <c r="K135" s="162">
        <f>IF(RES_hhdet_in_tes!K135=0,0,RES_hhdet_in_tes!K135/0.086*1000000/RES_hhdet_in_new!K135)</f>
        <v>2283.9684482324101</v>
      </c>
      <c r="L135" s="162">
        <f>IF(RES_hhdet_in_tes!L135=0,0,RES_hhdet_in_tes!L135/0.086*1000000/RES_hhdet_in_new!L135)</f>
        <v>2081.227353990836</v>
      </c>
      <c r="M135" s="162">
        <f>IF(RES_hhdet_in_tes!M135=0,0,RES_hhdet_in_tes!M135/0.086*1000000/RES_hhdet_in_new!M135)</f>
        <v>2237.0929694345082</v>
      </c>
      <c r="N135" s="162">
        <f>IF(RES_hhdet_in_tes!N135=0,0,RES_hhdet_in_tes!N135/0.086*1000000/RES_hhdet_in_new!N135)</f>
        <v>2371.4005761899139</v>
      </c>
      <c r="O135" s="162">
        <f>IF(RES_hhdet_in_tes!O135=0,0,RES_hhdet_in_tes!O135/0.086*1000000/RES_hhdet_in_new!O135)</f>
        <v>2146.4867846441339</v>
      </c>
      <c r="P135" s="162">
        <f>IF(RES_hhdet_in_tes!P135=0,0,RES_hhdet_in_tes!P135/0.086*1000000/RES_hhdet_in_new!P135)</f>
        <v>2170.2002873150172</v>
      </c>
      <c r="Q135" s="162">
        <f>IF(RES_hhdet_in_tes!Q135=0,0,RES_hhdet_in_tes!Q135/0.086*1000000/RES_hhdet_in_new!Q135)</f>
        <v>2065.1422188868992</v>
      </c>
    </row>
    <row r="136" spans="1:17" ht="12" customHeight="1" x14ac:dyDescent="0.3">
      <c r="A136" s="161" t="s">
        <v>141</v>
      </c>
      <c r="B136" s="160"/>
      <c r="C136" s="160">
        <f>IF(RES_hhdet_in_tes!C136=0,0,RES_hhdet_in_tes!C136/0.086*1000000/RES_hhdet_in_new!C136)</f>
        <v>1534.9986915871521</v>
      </c>
      <c r="D136" s="160">
        <f>IF(RES_hhdet_in_tes!D136=0,0,RES_hhdet_in_tes!D136/0.086*1000000/RES_hhdet_in_new!D136)</f>
        <v>1609.8981092752879</v>
      </c>
      <c r="E136" s="160">
        <f>IF(RES_hhdet_in_tes!E136=0,0,RES_hhdet_in_tes!E136/0.086*1000000/RES_hhdet_in_new!E136)</f>
        <v>1737.6990518616872</v>
      </c>
      <c r="F136" s="160">
        <f>IF(RES_hhdet_in_tes!F136=0,0,RES_hhdet_in_tes!F136/0.086*1000000/RES_hhdet_in_new!F136)</f>
        <v>1736.0554597842458</v>
      </c>
      <c r="G136" s="160">
        <f>IF(RES_hhdet_in_tes!G136=0,0,RES_hhdet_in_tes!G136/0.086*1000000/RES_hhdet_in_new!G136)</f>
        <v>1749.0991310636841</v>
      </c>
      <c r="H136" s="160">
        <f>IF(RES_hhdet_in_tes!H136=0,0,RES_hhdet_in_tes!H136/0.086*1000000/RES_hhdet_in_new!H136)</f>
        <v>1753.8854976577577</v>
      </c>
      <c r="I136" s="160">
        <f>IF(RES_hhdet_in_tes!I136=0,0,RES_hhdet_in_tes!I136/0.086*1000000/RES_hhdet_in_new!I136)</f>
        <v>1671.9306088255378</v>
      </c>
      <c r="J136" s="160">
        <f>IF(RES_hhdet_in_tes!J136=0,0,RES_hhdet_in_tes!J136/0.086*1000000/RES_hhdet_in_new!J136)</f>
        <v>1800.6784126823695</v>
      </c>
      <c r="K136" s="160">
        <f>IF(RES_hhdet_in_tes!K136=0,0,RES_hhdet_in_tes!K136/0.086*1000000/RES_hhdet_in_new!K136)</f>
        <v>1931.3523998260355</v>
      </c>
      <c r="L136" s="160">
        <f>IF(RES_hhdet_in_tes!L136=0,0,RES_hhdet_in_tes!L136/0.086*1000000/RES_hhdet_in_new!L136)</f>
        <v>1736.256991705088</v>
      </c>
      <c r="M136" s="160">
        <f>IF(RES_hhdet_in_tes!M136=0,0,RES_hhdet_in_tes!M136/0.086*1000000/RES_hhdet_in_new!M136)</f>
        <v>1873.3053628764128</v>
      </c>
      <c r="N136" s="160">
        <f>IF(RES_hhdet_in_tes!N136=0,0,RES_hhdet_in_tes!N136/0.086*1000000/RES_hhdet_in_new!N136)</f>
        <v>2054.6415634871905</v>
      </c>
      <c r="O136" s="160">
        <f>IF(RES_hhdet_in_tes!O136=0,0,RES_hhdet_in_tes!O136/0.086*1000000/RES_hhdet_in_new!O136)</f>
        <v>1832.1427127203162</v>
      </c>
      <c r="P136" s="160">
        <f>IF(RES_hhdet_in_tes!P136=0,0,RES_hhdet_in_tes!P136/0.086*1000000/RES_hhdet_in_new!P136)</f>
        <v>1907.3717155043855</v>
      </c>
      <c r="Q136" s="160">
        <f>IF(RES_hhdet_in_tes!Q136=0,0,RES_hhdet_in_tes!Q136/0.086*1000000/RES_hhdet_in_new!Q136)</f>
        <v>1794.7220772618218</v>
      </c>
    </row>
    <row r="137" spans="1:17" ht="12" customHeight="1" x14ac:dyDescent="0.3">
      <c r="A137" s="148" t="s">
        <v>60</v>
      </c>
      <c r="B137" s="156"/>
      <c r="C137" s="156">
        <f>IF(RES_hhdet_in_tes!C137=0,0,RES_hhdet_in_tes!C137/0.086*1000000/RES_hhdet_in_new!C136)</f>
        <v>982.90183625945872</v>
      </c>
      <c r="D137" s="156">
        <f>IF(RES_hhdet_in_tes!D137=0,0,RES_hhdet_in_tes!D137/0.086*1000000/RES_hhdet_in_new!D136)</f>
        <v>1125.033082101065</v>
      </c>
      <c r="E137" s="156">
        <f>IF(RES_hhdet_in_tes!E137=0,0,RES_hhdet_in_tes!E137/0.086*1000000/RES_hhdet_in_new!E136)</f>
        <v>1155.1507611632435</v>
      </c>
      <c r="F137" s="156">
        <f>IF(RES_hhdet_in_tes!F137=0,0,RES_hhdet_in_tes!F137/0.086*1000000/RES_hhdet_in_new!F136)</f>
        <v>1216.2423121172455</v>
      </c>
      <c r="G137" s="156">
        <f>IF(RES_hhdet_in_tes!G137=0,0,RES_hhdet_in_tes!G137/0.086*1000000/RES_hhdet_in_new!G136)</f>
        <v>1202.2138706513645</v>
      </c>
      <c r="H137" s="156">
        <f>IF(RES_hhdet_in_tes!H137=0,0,RES_hhdet_in_tes!H137/0.086*1000000/RES_hhdet_in_new!H136)</f>
        <v>1181.4228602450537</v>
      </c>
      <c r="I137" s="156">
        <f>IF(RES_hhdet_in_tes!I137=0,0,RES_hhdet_in_tes!I137/0.086*1000000/RES_hhdet_in_new!I136)</f>
        <v>1174.7071848408061</v>
      </c>
      <c r="J137" s="156">
        <f>IF(RES_hhdet_in_tes!J137=0,0,RES_hhdet_in_tes!J137/0.086*1000000/RES_hhdet_in_new!J136)</f>
        <v>1233.3374787660787</v>
      </c>
      <c r="K137" s="156">
        <f>IF(RES_hhdet_in_tes!K137=0,0,RES_hhdet_in_tes!K137/0.086*1000000/RES_hhdet_in_new!K136)</f>
        <v>1386.1762029803615</v>
      </c>
      <c r="L137" s="156">
        <f>IF(RES_hhdet_in_tes!L137=0,0,RES_hhdet_in_tes!L137/0.086*1000000/RES_hhdet_in_new!L136)</f>
        <v>1224.1809694894732</v>
      </c>
      <c r="M137" s="156">
        <f>IF(RES_hhdet_in_tes!M137=0,0,RES_hhdet_in_tes!M137/0.086*1000000/RES_hhdet_in_new!M136)</f>
        <v>1294.8205426371621</v>
      </c>
      <c r="N137" s="156">
        <f>IF(RES_hhdet_in_tes!N137=0,0,RES_hhdet_in_tes!N137/0.086*1000000/RES_hhdet_in_new!N136)</f>
        <v>1571.5145542395658</v>
      </c>
      <c r="O137" s="156">
        <f>IF(RES_hhdet_in_tes!O137=0,0,RES_hhdet_in_tes!O137/0.086*1000000/RES_hhdet_in_new!O136)</f>
        <v>1376.2398358543251</v>
      </c>
      <c r="P137" s="156">
        <f>IF(RES_hhdet_in_tes!P137=0,0,RES_hhdet_in_tes!P137/0.086*1000000/RES_hhdet_in_new!P136)</f>
        <v>1330.4497051881854</v>
      </c>
      <c r="Q137" s="156">
        <f>IF(RES_hhdet_in_tes!Q137=0,0,RES_hhdet_in_tes!Q137/0.086*1000000/RES_hhdet_in_new!Q136)</f>
        <v>1328.2074171928007</v>
      </c>
    </row>
    <row r="138" spans="1:17" ht="12" customHeight="1" x14ac:dyDescent="0.3">
      <c r="A138" s="148" t="s">
        <v>59</v>
      </c>
      <c r="B138" s="156"/>
      <c r="C138" s="156">
        <f>IF(RES_hhdet_in_tes!C138=0,0,RES_hhdet_in_tes!C138/0.086*1000000/RES_hhdet_in_new!C136)</f>
        <v>552.09685532769333</v>
      </c>
      <c r="D138" s="156">
        <f>IF(RES_hhdet_in_tes!D138=0,0,RES_hhdet_in_tes!D138/0.086*1000000/RES_hhdet_in_new!D136)</f>
        <v>484.86502717422297</v>
      </c>
      <c r="E138" s="156">
        <f>IF(RES_hhdet_in_tes!E138=0,0,RES_hhdet_in_tes!E138/0.086*1000000/RES_hhdet_in_new!E136)</f>
        <v>582.54829069844379</v>
      </c>
      <c r="F138" s="156">
        <f>IF(RES_hhdet_in_tes!F138=0,0,RES_hhdet_in_tes!F138/0.086*1000000/RES_hhdet_in_new!F136)</f>
        <v>519.81314766700007</v>
      </c>
      <c r="G138" s="156">
        <f>IF(RES_hhdet_in_tes!G138=0,0,RES_hhdet_in_tes!G138/0.086*1000000/RES_hhdet_in_new!G136)</f>
        <v>546.88526041231955</v>
      </c>
      <c r="H138" s="156">
        <f>IF(RES_hhdet_in_tes!H138=0,0,RES_hhdet_in_tes!H138/0.086*1000000/RES_hhdet_in_new!H136)</f>
        <v>572.46263741270366</v>
      </c>
      <c r="I138" s="156">
        <f>IF(RES_hhdet_in_tes!I138=0,0,RES_hhdet_in_tes!I138/0.086*1000000/RES_hhdet_in_new!I136)</f>
        <v>497.2234239847316</v>
      </c>
      <c r="J138" s="156">
        <f>IF(RES_hhdet_in_tes!J138=0,0,RES_hhdet_in_tes!J138/0.086*1000000/RES_hhdet_in_new!J136)</f>
        <v>567.34093391629051</v>
      </c>
      <c r="K138" s="156">
        <f>IF(RES_hhdet_in_tes!K138=0,0,RES_hhdet_in_tes!K138/0.086*1000000/RES_hhdet_in_new!K136)</f>
        <v>545.17619684567387</v>
      </c>
      <c r="L138" s="156">
        <f>IF(RES_hhdet_in_tes!L138=0,0,RES_hhdet_in_tes!L138/0.086*1000000/RES_hhdet_in_new!L136)</f>
        <v>512.07602221561478</v>
      </c>
      <c r="M138" s="156">
        <f>IF(RES_hhdet_in_tes!M138=0,0,RES_hhdet_in_tes!M138/0.086*1000000/RES_hhdet_in_new!M136)</f>
        <v>578.48482023925044</v>
      </c>
      <c r="N138" s="156">
        <f>IF(RES_hhdet_in_tes!N138=0,0,RES_hhdet_in_tes!N138/0.086*1000000/RES_hhdet_in_new!N136)</f>
        <v>483.12700924762458</v>
      </c>
      <c r="O138" s="156">
        <f>IF(RES_hhdet_in_tes!O138=0,0,RES_hhdet_in_tes!O138/0.086*1000000/RES_hhdet_in_new!O136)</f>
        <v>455.90287686599095</v>
      </c>
      <c r="P138" s="156">
        <f>IF(RES_hhdet_in_tes!P138=0,0,RES_hhdet_in_tes!P138/0.086*1000000/RES_hhdet_in_new!P136)</f>
        <v>576.92201031620027</v>
      </c>
      <c r="Q138" s="156">
        <f>IF(RES_hhdet_in_tes!Q138=0,0,RES_hhdet_in_tes!Q138/0.086*1000000/RES_hhdet_in_new!Q136)</f>
        <v>466.51466006902103</v>
      </c>
    </row>
    <row r="139" spans="1:17" ht="12" customHeight="1" x14ac:dyDescent="0.3">
      <c r="A139" s="158" t="s">
        <v>62</v>
      </c>
      <c r="B139" s="157"/>
      <c r="C139" s="157">
        <f>IF(SUM(RES_hhdet_in_tes!C140:C141)=0,0,SUM(RES_hhdet_in_tes!C140:C141)/0.086*1000000/SUM(RES_hhdet_in_new!C140:C141))</f>
        <v>615.06999407622595</v>
      </c>
      <c r="D139" s="157">
        <f>IF(SUM(RES_hhdet_in_tes!D140:D141)=0,0,SUM(RES_hhdet_in_tes!D140:D141)/0.086*1000000/SUM(RES_hhdet_in_new!D140:D141))</f>
        <v>744.76416014244137</v>
      </c>
      <c r="E139" s="157">
        <f>IF(SUM(RES_hhdet_in_tes!E140:E141)=0,0,SUM(RES_hhdet_in_tes!E140:E141)/0.086*1000000/SUM(RES_hhdet_in_new!E140:E141))</f>
        <v>766.20405827942409</v>
      </c>
      <c r="F139" s="157">
        <f>IF(SUM(RES_hhdet_in_tes!F140:F141)=0,0,SUM(RES_hhdet_in_tes!F140:F141)/0.086*1000000/SUM(RES_hhdet_in_new!F140:F141))</f>
        <v>779.03079345576646</v>
      </c>
      <c r="G139" s="157">
        <f>IF(SUM(RES_hhdet_in_tes!G140:G141)=0,0,SUM(RES_hhdet_in_tes!G140:G141)/0.086*1000000/SUM(RES_hhdet_in_new!G140:G141))</f>
        <v>679.40455339650407</v>
      </c>
      <c r="H139" s="157">
        <f>IF(SUM(RES_hhdet_in_tes!H140:H141)=0,0,SUM(RES_hhdet_in_tes!H140:H141)/0.086*1000000/SUM(RES_hhdet_in_new!H140:H141))</f>
        <v>787.91757515354402</v>
      </c>
      <c r="I139" s="157">
        <f>IF(SUM(RES_hhdet_in_tes!I140:I141)=0,0,SUM(RES_hhdet_in_tes!I140:I141)/0.086*1000000/SUM(RES_hhdet_in_new!I140:I141))</f>
        <v>740.69961726146153</v>
      </c>
      <c r="J139" s="157">
        <f>IF(SUM(RES_hhdet_in_tes!J140:J141)=0,0,SUM(RES_hhdet_in_tes!J140:J141)/0.086*1000000/SUM(RES_hhdet_in_new!J140:J141))</f>
        <v>777.70684586881862</v>
      </c>
      <c r="K139" s="157">
        <f>IF(SUM(RES_hhdet_in_tes!K140:K141)=0,0,SUM(RES_hhdet_in_tes!K140:K141)/0.086*1000000/SUM(RES_hhdet_in_new!K140:K141))</f>
        <v>761.67722893793234</v>
      </c>
      <c r="L139" s="157">
        <f>IF(SUM(RES_hhdet_in_tes!L140:L141)=0,0,SUM(RES_hhdet_in_tes!L140:L141)/0.086*1000000/SUM(RES_hhdet_in_new!L140:L141))</f>
        <v>844.9486715905</v>
      </c>
      <c r="M139" s="157">
        <f>IF(SUM(RES_hhdet_in_tes!M140:M141)=0,0,SUM(RES_hhdet_in_tes!M140:M141)/0.086*1000000/SUM(RES_hhdet_in_new!M140:M141))</f>
        <v>798.3798434077778</v>
      </c>
      <c r="N139" s="157">
        <f>IF(SUM(RES_hhdet_in_tes!N140:N141)=0,0,SUM(RES_hhdet_in_tes!N140:N141)/0.086*1000000/SUM(RES_hhdet_in_new!N140:N141))</f>
        <v>878.23620324979436</v>
      </c>
      <c r="O139" s="157">
        <f>IF(SUM(RES_hhdet_in_tes!O140:O141)=0,0,SUM(RES_hhdet_in_tes!O140:O141)/0.086*1000000/SUM(RES_hhdet_in_new!O140:O141))</f>
        <v>829.57504881082161</v>
      </c>
      <c r="P139" s="157">
        <f>IF(SUM(RES_hhdet_in_tes!P140:P141)=0,0,SUM(RES_hhdet_in_tes!P140:P141)/0.086*1000000/SUM(RES_hhdet_in_new!P140:P141))</f>
        <v>877.15006690447694</v>
      </c>
      <c r="Q139" s="157">
        <f>IF(SUM(RES_hhdet_in_tes!Q140:Q141)=0,0,SUM(RES_hhdet_in_tes!Q140:Q141)/0.086*1000000/SUM(RES_hhdet_in_new!Q140:Q141))</f>
        <v>806.64588633685764</v>
      </c>
    </row>
    <row r="140" spans="1:17" ht="12" customHeight="1" x14ac:dyDescent="0.3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677.05504791190731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687.84751019043426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826.54166803643716</v>
      </c>
      <c r="P140" s="156">
        <f>IF(RES_hhdet_in_tes!P140=0,0,RES_hhdet_in_tes!P140/0.086*1000000/RES_hhdet_in_new!P140)</f>
        <v>771.31453084576424</v>
      </c>
      <c r="Q140" s="156">
        <f>IF(RES_hhdet_in_tes!Q140=0,0,RES_hhdet_in_tes!Q140/0.086*1000000/RES_hhdet_in_new!Q140)</f>
        <v>779.70632010629754</v>
      </c>
    </row>
    <row r="141" spans="1:17" ht="12" customHeight="1" x14ac:dyDescent="0.3">
      <c r="A141" s="29" t="s">
        <v>140</v>
      </c>
      <c r="B141" s="57"/>
      <c r="C141" s="57">
        <f>IF(RES_hhdet_in_tes!C141=0,0,RES_hhdet_in_tes!C141/0.086*1000000/RES_hhdet_in_new!C141)</f>
        <v>615.06999407622595</v>
      </c>
      <c r="D141" s="57">
        <f>IF(RES_hhdet_in_tes!D141=0,0,RES_hhdet_in_tes!D141/0.086*1000000/RES_hhdet_in_new!D141)</f>
        <v>744.76416014244137</v>
      </c>
      <c r="E141" s="57">
        <f>IF(RES_hhdet_in_tes!E141=0,0,RES_hhdet_in_tes!E141/0.086*1000000/RES_hhdet_in_new!E141)</f>
        <v>766.21588592851811</v>
      </c>
      <c r="F141" s="57">
        <f>IF(RES_hhdet_in_tes!F141=0,0,RES_hhdet_in_tes!F141/0.086*1000000/RES_hhdet_in_new!F141)</f>
        <v>779.03079345576646</v>
      </c>
      <c r="G141" s="57">
        <f>IF(RES_hhdet_in_tes!G141=0,0,RES_hhdet_in_tes!G141/0.086*1000000/RES_hhdet_in_new!G141)</f>
        <v>679.40455339650407</v>
      </c>
      <c r="H141" s="57">
        <f>IF(RES_hhdet_in_tes!H141=0,0,RES_hhdet_in_tes!H141/0.086*1000000/RES_hhdet_in_new!H141)</f>
        <v>787.92083167717897</v>
      </c>
      <c r="I141" s="57">
        <f>IF(RES_hhdet_in_tes!I141=0,0,RES_hhdet_in_tes!I141/0.086*1000000/RES_hhdet_in_new!I141)</f>
        <v>740.69961726146153</v>
      </c>
      <c r="J141" s="57">
        <f>IF(RES_hhdet_in_tes!J141=0,0,RES_hhdet_in_tes!J141/0.086*1000000/RES_hhdet_in_new!J141)</f>
        <v>777.70684586881862</v>
      </c>
      <c r="K141" s="57">
        <f>IF(RES_hhdet_in_tes!K141=0,0,RES_hhdet_in_tes!K141/0.086*1000000/RES_hhdet_in_new!K141)</f>
        <v>761.67722893793234</v>
      </c>
      <c r="L141" s="57">
        <f>IF(RES_hhdet_in_tes!L141=0,0,RES_hhdet_in_tes!L141/0.086*1000000/RES_hhdet_in_new!L141)</f>
        <v>844.9486715905</v>
      </c>
      <c r="M141" s="57">
        <f>IF(RES_hhdet_in_tes!M141=0,0,RES_hhdet_in_tes!M141/0.086*1000000/RES_hhdet_in_new!M141)</f>
        <v>798.3798434077778</v>
      </c>
      <c r="N141" s="57">
        <f>IF(RES_hhdet_in_tes!N141=0,0,RES_hhdet_in_tes!N141/0.086*1000000/RES_hhdet_in_new!N141)</f>
        <v>878.23620324979436</v>
      </c>
      <c r="O141" s="57">
        <f>IF(RES_hhdet_in_tes!O141=0,0,RES_hhdet_in_tes!O141/0.086*1000000/RES_hhdet_in_new!O141)</f>
        <v>829.57651665502192</v>
      </c>
      <c r="P141" s="57">
        <f>IF(RES_hhdet_in_tes!P141=0,0,RES_hhdet_in_tes!P141/0.086*1000000/RES_hhdet_in_new!P141)</f>
        <v>877.20833186629</v>
      </c>
      <c r="Q141" s="57">
        <f>IF(RES_hhdet_in_tes!Q141=0,0,RES_hhdet_in_tes!Q141/0.086*1000000/RES_hhdet_in_new!Q141)</f>
        <v>806.67536843618336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68">
        <f t="shared" ref="C143" si="119">SUM(C144,C146,C148,C157)</f>
        <v>12335.659379910761</v>
      </c>
      <c r="D143" s="168">
        <f t="shared" ref="D143" si="120">SUM(D144,D146,D148,D157)</f>
        <v>13811.085481627841</v>
      </c>
      <c r="E143" s="168">
        <f t="shared" ref="E143" si="121">SUM(E144,E146,E148,E157)</f>
        <v>13541.519192628095</v>
      </c>
      <c r="F143" s="168">
        <f t="shared" ref="F143" si="122">SUM(F144,F146,F148,F157)</f>
        <v>13265.519812407574</v>
      </c>
      <c r="G143" s="168">
        <f t="shared" ref="G143" si="123">SUM(G144,G146,G148,G157)</f>
        <v>12874.711807816471</v>
      </c>
      <c r="H143" s="168">
        <f t="shared" ref="H143" si="124">SUM(H144,H146,H148,H157)</f>
        <v>12667.769538401964</v>
      </c>
      <c r="I143" s="168">
        <f t="shared" ref="I143" si="125">SUM(I144,I146,I148,I157)</f>
        <v>12163.253743778943</v>
      </c>
      <c r="J143" s="168">
        <f t="shared" ref="J143" si="126">SUM(J144,J146,J148,J157)</f>
        <v>12959.02109269926</v>
      </c>
      <c r="K143" s="168">
        <f t="shared" ref="K143" si="127">SUM(K144,K146,K148,K157)</f>
        <v>14068.521224296397</v>
      </c>
      <c r="L143" s="168">
        <f t="shared" ref="L143" si="128">SUM(L144,L146,L148,L157)</f>
        <v>13692.822274914557</v>
      </c>
      <c r="M143" s="168">
        <f t="shared" ref="M143" si="129">SUM(M144,M146,M148,M157)</f>
        <v>12579.981764157734</v>
      </c>
      <c r="N143" s="168">
        <f t="shared" ref="N143" si="130">SUM(N144,N146,N148,N157)</f>
        <v>14645.248213556732</v>
      </c>
      <c r="O143" s="168">
        <f t="shared" ref="O143" si="131">SUM(O144,O146,O148,O157)</f>
        <v>15161.948731506203</v>
      </c>
      <c r="P143" s="168">
        <f t="shared" ref="P143" si="132">SUM(P144,P146,P148,P157)</f>
        <v>12973.464244665736</v>
      </c>
      <c r="Q143" s="168">
        <f t="shared" ref="Q143" si="133">SUM(Q144,Q146,Q148,Q157)</f>
        <v>13872.592473366183</v>
      </c>
    </row>
    <row r="144" spans="1:17" ht="12.9" customHeight="1" x14ac:dyDescent="0.3">
      <c r="A144" s="158" t="s">
        <v>65</v>
      </c>
      <c r="B144" s="157"/>
      <c r="C144" s="157">
        <f t="shared" ref="C144:Q144" si="134">C145</f>
        <v>8143.7837619581978</v>
      </c>
      <c r="D144" s="157">
        <f t="shared" si="134"/>
        <v>9648.4620811950481</v>
      </c>
      <c r="E144" s="157">
        <f t="shared" si="134"/>
        <v>9345.8369901962851</v>
      </c>
      <c r="F144" s="157">
        <f t="shared" si="134"/>
        <v>8982.2995625688363</v>
      </c>
      <c r="G144" s="157">
        <f t="shared" si="134"/>
        <v>8541.164060935278</v>
      </c>
      <c r="H144" s="157">
        <f t="shared" si="134"/>
        <v>8205.4625852651679</v>
      </c>
      <c r="I144" s="157">
        <f t="shared" si="134"/>
        <v>7453.1276604474488</v>
      </c>
      <c r="J144" s="157">
        <f t="shared" si="134"/>
        <v>8131.0411525121954</v>
      </c>
      <c r="K144" s="157">
        <f t="shared" si="134"/>
        <v>9277.2736309512111</v>
      </c>
      <c r="L144" s="157">
        <f t="shared" si="134"/>
        <v>8691.3871970556538</v>
      </c>
      <c r="M144" s="157">
        <f t="shared" si="134"/>
        <v>7757.1561993885243</v>
      </c>
      <c r="N144" s="157">
        <f t="shared" si="134"/>
        <v>9740.0091263243539</v>
      </c>
      <c r="O144" s="157">
        <f t="shared" si="134"/>
        <v>10026.102842867745</v>
      </c>
      <c r="P144" s="157">
        <f t="shared" si="134"/>
        <v>8178.0754850911071</v>
      </c>
      <c r="Q144" s="157">
        <f t="shared" si="134"/>
        <v>8889.0692248569248</v>
      </c>
    </row>
    <row r="145" spans="1:17" ht="12" customHeight="1" x14ac:dyDescent="0.3">
      <c r="A145" s="23" t="s">
        <v>60</v>
      </c>
      <c r="B145" s="156"/>
      <c r="C145" s="156">
        <f>IF(RES_hhdet_in_tes!C145=0,0,RES_hhdet_in_tes!C145/0.086*1000000/RES_hhdet_in_new!C145)</f>
        <v>8143.7837619581978</v>
      </c>
      <c r="D145" s="156">
        <f>IF(RES_hhdet_in_tes!D145=0,0,RES_hhdet_in_tes!D145/0.086*1000000/RES_hhdet_in_new!D145)</f>
        <v>9648.4620811950481</v>
      </c>
      <c r="E145" s="156">
        <f>IF(RES_hhdet_in_tes!E145=0,0,RES_hhdet_in_tes!E145/0.086*1000000/RES_hhdet_in_new!E145)</f>
        <v>9345.8369901962851</v>
      </c>
      <c r="F145" s="156">
        <f>IF(RES_hhdet_in_tes!F145=0,0,RES_hhdet_in_tes!F145/0.086*1000000/RES_hhdet_in_new!F145)</f>
        <v>8982.2995625688363</v>
      </c>
      <c r="G145" s="156">
        <f>IF(RES_hhdet_in_tes!G145=0,0,RES_hhdet_in_tes!G145/0.086*1000000/RES_hhdet_in_new!G145)</f>
        <v>8541.164060935278</v>
      </c>
      <c r="H145" s="156">
        <f>IF(RES_hhdet_in_tes!H145=0,0,RES_hhdet_in_tes!H145/0.086*1000000/RES_hhdet_in_new!H145)</f>
        <v>8205.4625852651679</v>
      </c>
      <c r="I145" s="156">
        <f>IF(RES_hhdet_in_tes!I145=0,0,RES_hhdet_in_tes!I145/0.086*1000000/RES_hhdet_in_new!I145)</f>
        <v>7453.1276604474488</v>
      </c>
      <c r="J145" s="156">
        <f>IF(RES_hhdet_in_tes!J145=0,0,RES_hhdet_in_tes!J145/0.086*1000000/RES_hhdet_in_new!J145)</f>
        <v>8131.0411525121954</v>
      </c>
      <c r="K145" s="156">
        <f>IF(RES_hhdet_in_tes!K145=0,0,RES_hhdet_in_tes!K145/0.086*1000000/RES_hhdet_in_new!K145)</f>
        <v>9277.2736309512111</v>
      </c>
      <c r="L145" s="156">
        <f>IF(RES_hhdet_in_tes!L145=0,0,RES_hhdet_in_tes!L145/0.086*1000000/RES_hhdet_in_new!L145)</f>
        <v>8691.3871970556538</v>
      </c>
      <c r="M145" s="156">
        <f>IF(RES_hhdet_in_tes!M145=0,0,RES_hhdet_in_tes!M145/0.086*1000000/RES_hhdet_in_new!M145)</f>
        <v>7757.1561993885243</v>
      </c>
      <c r="N145" s="156">
        <f>IF(RES_hhdet_in_tes!N145=0,0,RES_hhdet_in_tes!N145/0.086*1000000/RES_hhdet_in_new!N145)</f>
        <v>9740.0091263243539</v>
      </c>
      <c r="O145" s="156">
        <f>IF(RES_hhdet_in_tes!O145=0,0,RES_hhdet_in_tes!O145/0.086*1000000/RES_hhdet_in_new!O145)</f>
        <v>10026.102842867745</v>
      </c>
      <c r="P145" s="156">
        <f>IF(RES_hhdet_in_tes!P145=0,0,RES_hhdet_in_tes!P145/0.086*1000000/RES_hhdet_in_new!P145)</f>
        <v>8178.0754850911071</v>
      </c>
      <c r="Q145" s="156">
        <f>IF(RES_hhdet_in_tes!Q145=0,0,RES_hhdet_in_tes!Q145/0.086*1000000/RES_hhdet_in_new!Q145)</f>
        <v>8889.0692248569248</v>
      </c>
    </row>
    <row r="146" spans="1:17" ht="12.9" customHeight="1" x14ac:dyDescent="0.3">
      <c r="A146" s="158" t="s">
        <v>112</v>
      </c>
      <c r="B146" s="157"/>
      <c r="C146" s="157">
        <f t="shared" ref="C146:Q146" si="135">C147</f>
        <v>1825.9469788041165</v>
      </c>
      <c r="D146" s="157">
        <f t="shared" si="135"/>
        <v>1650.484361189596</v>
      </c>
      <c r="E146" s="157">
        <f t="shared" si="135"/>
        <v>1693.534680377941</v>
      </c>
      <c r="F146" s="157">
        <f t="shared" si="135"/>
        <v>1765.1843967809468</v>
      </c>
      <c r="G146" s="157">
        <f t="shared" si="135"/>
        <v>1833.3810488146958</v>
      </c>
      <c r="H146" s="157">
        <f t="shared" si="135"/>
        <v>1970.0456116667608</v>
      </c>
      <c r="I146" s="157">
        <f t="shared" si="135"/>
        <v>2228.9874430352493</v>
      </c>
      <c r="J146" s="157">
        <f t="shared" si="135"/>
        <v>2259.0743010141055</v>
      </c>
      <c r="K146" s="157">
        <f t="shared" si="135"/>
        <v>2078.9756879462866</v>
      </c>
      <c r="L146" s="157">
        <f t="shared" si="135"/>
        <v>2347.4408356261151</v>
      </c>
      <c r="M146" s="157">
        <f t="shared" si="135"/>
        <v>2212.2843235247465</v>
      </c>
      <c r="N146" s="157">
        <f t="shared" si="135"/>
        <v>2032.1135835776465</v>
      </c>
      <c r="O146" s="157">
        <f t="shared" si="135"/>
        <v>2019.7041745990916</v>
      </c>
      <c r="P146" s="157">
        <f t="shared" si="135"/>
        <v>1934.4981398932828</v>
      </c>
      <c r="Q146" s="157">
        <f t="shared" si="135"/>
        <v>1971.7223096938649</v>
      </c>
    </row>
    <row r="147" spans="1:17" ht="12" customHeight="1" x14ac:dyDescent="0.3">
      <c r="A147" s="23" t="s">
        <v>60</v>
      </c>
      <c r="B147" s="156"/>
      <c r="C147" s="156">
        <f>IF(RES_hhdet_in_tes!C147=0,0,RES_hhdet_in_tes!C147/0.086*1000000/RES_hhdet_in_new!C147)</f>
        <v>1825.9469788041165</v>
      </c>
      <c r="D147" s="156">
        <f>IF(RES_hhdet_in_tes!D147=0,0,RES_hhdet_in_tes!D147/0.086*1000000/RES_hhdet_in_new!D147)</f>
        <v>1650.484361189596</v>
      </c>
      <c r="E147" s="156">
        <f>IF(RES_hhdet_in_tes!E147=0,0,RES_hhdet_in_tes!E147/0.086*1000000/RES_hhdet_in_new!E147)</f>
        <v>1693.534680377941</v>
      </c>
      <c r="F147" s="156">
        <f>IF(RES_hhdet_in_tes!F147=0,0,RES_hhdet_in_tes!F147/0.086*1000000/RES_hhdet_in_new!F147)</f>
        <v>1765.1843967809468</v>
      </c>
      <c r="G147" s="156">
        <f>IF(RES_hhdet_in_tes!G147=0,0,RES_hhdet_in_tes!G147/0.086*1000000/RES_hhdet_in_new!G147)</f>
        <v>1833.3810488146958</v>
      </c>
      <c r="H147" s="156">
        <f>IF(RES_hhdet_in_tes!H147=0,0,RES_hhdet_in_tes!H147/0.086*1000000/RES_hhdet_in_new!H147)</f>
        <v>1970.0456116667608</v>
      </c>
      <c r="I147" s="156">
        <f>IF(RES_hhdet_in_tes!I147=0,0,RES_hhdet_in_tes!I147/0.086*1000000/RES_hhdet_in_new!I147)</f>
        <v>2228.9874430352493</v>
      </c>
      <c r="J147" s="156">
        <f>IF(RES_hhdet_in_tes!J147=0,0,RES_hhdet_in_tes!J147/0.086*1000000/RES_hhdet_in_new!J147)</f>
        <v>2259.0743010141055</v>
      </c>
      <c r="K147" s="156">
        <f>IF(RES_hhdet_in_tes!K147=0,0,RES_hhdet_in_tes!K147/0.086*1000000/RES_hhdet_in_new!K147)</f>
        <v>2078.9756879462866</v>
      </c>
      <c r="L147" s="156">
        <f>IF(RES_hhdet_in_tes!L147=0,0,RES_hhdet_in_tes!L147/0.086*1000000/RES_hhdet_in_new!L147)</f>
        <v>2347.4408356261151</v>
      </c>
      <c r="M147" s="156">
        <f>IF(RES_hhdet_in_tes!M147=0,0,RES_hhdet_in_tes!M147/0.086*1000000/RES_hhdet_in_new!M147)</f>
        <v>2212.2843235247465</v>
      </c>
      <c r="N147" s="156">
        <f>IF(RES_hhdet_in_tes!N147=0,0,RES_hhdet_in_tes!N147/0.086*1000000/RES_hhdet_in_new!N147)</f>
        <v>2032.1135835776465</v>
      </c>
      <c r="O147" s="156">
        <f>IF(RES_hhdet_in_tes!O147=0,0,RES_hhdet_in_tes!O147/0.086*1000000/RES_hhdet_in_new!O147)</f>
        <v>2019.7041745990916</v>
      </c>
      <c r="P147" s="156">
        <f>IF(RES_hhdet_in_tes!P147=0,0,RES_hhdet_in_tes!P147/0.086*1000000/RES_hhdet_in_new!P147)</f>
        <v>1934.4981398932828</v>
      </c>
      <c r="Q147" s="156">
        <f>IF(RES_hhdet_in_tes!Q147=0,0,RES_hhdet_in_tes!Q147/0.086*1000000/RES_hhdet_in_new!Q147)</f>
        <v>1971.7223096938649</v>
      </c>
    </row>
    <row r="148" spans="1:17" ht="12" customHeight="1" x14ac:dyDescent="0.3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1673.9611124231587</v>
      </c>
      <c r="D148" s="157">
        <f>IF(SUM(RES_hhdet_in_tes!D149:D150,RES_hhdet_in_tes!D153:D154)=0,0,SUM(RES_hhdet_in_tes!D149:D150,RES_hhdet_in_tes!D153:D154)/0.086*1000000/SUM(RES_hhdet_in_new!D149:D150,RES_hhdet_in_new!D153:D154))</f>
        <v>1799.2452668526014</v>
      </c>
      <c r="E148" s="157">
        <f>IF(SUM(RES_hhdet_in_tes!E149:E150,RES_hhdet_in_tes!E153:E154)=0,0,SUM(RES_hhdet_in_tes!E149:E150,RES_hhdet_in_tes!E153:E154)/0.086*1000000/SUM(RES_hhdet_in_new!E149:E150,RES_hhdet_in_new!E153:E154))</f>
        <v>1771.5920155486149</v>
      </c>
      <c r="F148" s="157">
        <f>IF(SUM(RES_hhdet_in_tes!F149:F150,RES_hhdet_in_tes!F153:F154)=0,0,SUM(RES_hhdet_in_tes!F149:F150,RES_hhdet_in_tes!F153:F154)/0.086*1000000/SUM(RES_hhdet_in_new!F149:F150,RES_hhdet_in_new!F153:F154))</f>
        <v>1792.8893543171455</v>
      </c>
      <c r="G148" s="157">
        <f>IF(SUM(RES_hhdet_in_tes!G149:G150,RES_hhdet_in_tes!G153:G154)=0,0,SUM(RES_hhdet_in_tes!G149:G150,RES_hhdet_in_tes!G153:G154)/0.086*1000000/SUM(RES_hhdet_in_new!G149:G150,RES_hhdet_in_new!G153:G154))</f>
        <v>1782.6836803093822</v>
      </c>
      <c r="H148" s="157">
        <f>IF(SUM(RES_hhdet_in_tes!H149:H150,RES_hhdet_in_tes!H153:H154)=0,0,SUM(RES_hhdet_in_tes!H149:H150,RES_hhdet_in_tes!H153:H154)/0.086*1000000/SUM(RES_hhdet_in_new!H149:H150,RES_hhdet_in_new!H153:H154))</f>
        <v>1730.2128777321368</v>
      </c>
      <c r="I148" s="157">
        <f>IF(SUM(RES_hhdet_in_tes!I149:I150,RES_hhdet_in_tes!I153:I154)=0,0,SUM(RES_hhdet_in_tes!I149:I150,RES_hhdet_in_tes!I153:I154)/0.086*1000000/SUM(RES_hhdet_in_new!I149:I150,RES_hhdet_in_new!I153:I154))</f>
        <v>1716.3724170739104</v>
      </c>
      <c r="J148" s="157">
        <f>IF(SUM(RES_hhdet_in_tes!J149:J150,RES_hhdet_in_tes!J153:J154)=0,0,SUM(RES_hhdet_in_tes!J149:J150,RES_hhdet_in_tes!J153:J154)/0.086*1000000/SUM(RES_hhdet_in_new!J149:J150,RES_hhdet_in_new!J153:J154))</f>
        <v>1763.3511677561114</v>
      </c>
      <c r="K148" s="157">
        <f>IF(SUM(RES_hhdet_in_tes!K149:K150,RES_hhdet_in_tes!K153:K154)=0,0,SUM(RES_hhdet_in_tes!K149:K150,RES_hhdet_in_tes!K153:K154)/0.086*1000000/SUM(RES_hhdet_in_new!K149:K150,RES_hhdet_in_new!K153:K154))</f>
        <v>1894.9292039120737</v>
      </c>
      <c r="L148" s="157">
        <f>IF(SUM(RES_hhdet_in_tes!L149:L150,RES_hhdet_in_tes!L153:L154)=0,0,SUM(RES_hhdet_in_tes!L149:L150,RES_hhdet_in_tes!L153:L154)/0.086*1000000/SUM(RES_hhdet_in_new!L149:L150,RES_hhdet_in_new!L153:L154))</f>
        <v>1823.9957765649833</v>
      </c>
      <c r="M148" s="157">
        <f>IF(SUM(RES_hhdet_in_tes!M149:M150,RES_hhdet_in_tes!M153:M154)=0,0,SUM(RES_hhdet_in_tes!M149:M150,RES_hhdet_in_tes!M153:M154)/0.086*1000000/SUM(RES_hhdet_in_new!M149:M150,RES_hhdet_in_new!M153:M154))</f>
        <v>1830.2169162970142</v>
      </c>
      <c r="N148" s="157">
        <f>IF(SUM(RES_hhdet_in_tes!N149:N150,RES_hhdet_in_tes!N153:N154)=0,0,SUM(RES_hhdet_in_tes!N149:N150,RES_hhdet_in_tes!N153:N154)/0.086*1000000/SUM(RES_hhdet_in_new!N149:N150,RES_hhdet_in_new!N153:N154))</f>
        <v>2011.4487629816242</v>
      </c>
      <c r="O148" s="157">
        <f>IF(SUM(RES_hhdet_in_tes!O149:O150,RES_hhdet_in_tes!O153:O154)=0,0,SUM(RES_hhdet_in_tes!O149:O150,RES_hhdet_in_tes!O153:O154)/0.086*1000000/SUM(RES_hhdet_in_new!O149:O150,RES_hhdet_in_new!O153:O154))</f>
        <v>2185.4577637133089</v>
      </c>
      <c r="P148" s="157">
        <f>IF(SUM(RES_hhdet_in_tes!P149:P150,RES_hhdet_in_tes!P153:P154)=0,0,SUM(RES_hhdet_in_tes!P149:P150,RES_hhdet_in_tes!P153:P154)/0.086*1000000/SUM(RES_hhdet_in_new!P149:P150,RES_hhdet_in_new!P153:P154))</f>
        <v>2037.9974557572689</v>
      </c>
      <c r="Q148" s="157">
        <f>IF(SUM(RES_hhdet_in_tes!Q149:Q150,RES_hhdet_in_tes!Q153:Q154)=0,0,SUM(RES_hhdet_in_tes!Q149:Q150,RES_hhdet_in_tes!Q153:Q154)/0.086*1000000/SUM(RES_hhdet_in_new!Q149:Q150,RES_hhdet_in_new!Q153:Q154))</f>
        <v>2107.7623044504508</v>
      </c>
    </row>
    <row r="149" spans="1:17" ht="12" customHeight="1" x14ac:dyDescent="0.3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3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3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3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3">
      <c r="A153" s="163" t="s">
        <v>142</v>
      </c>
      <c r="B153" s="162"/>
      <c r="C153" s="162">
        <f>IF(RES_hhdet_in_tes!C153=0,0,RES_hhdet_in_tes!C153/0.086*1000000/RES_hhdet_in_new!C153)</f>
        <v>1684.4883881011949</v>
      </c>
      <c r="D153" s="162">
        <f>IF(RES_hhdet_in_tes!D153=0,0,RES_hhdet_in_tes!D153/0.086*1000000/RES_hhdet_in_new!D153)</f>
        <v>1820.8357106842202</v>
      </c>
      <c r="E153" s="162">
        <f>IF(RES_hhdet_in_tes!E153=0,0,RES_hhdet_in_tes!E153/0.086*1000000/RES_hhdet_in_new!E153)</f>
        <v>1779.9733225865612</v>
      </c>
      <c r="F153" s="162">
        <f>IF(RES_hhdet_in_tes!F153=0,0,RES_hhdet_in_tes!F153/0.086*1000000/RES_hhdet_in_new!F153)</f>
        <v>1816.6644510513402</v>
      </c>
      <c r="G153" s="162">
        <f>IF(RES_hhdet_in_tes!G153=0,0,RES_hhdet_in_tes!G153/0.086*1000000/RES_hhdet_in_new!G153)</f>
        <v>1791.3521593804226</v>
      </c>
      <c r="H153" s="162">
        <f>IF(RES_hhdet_in_tes!H153=0,0,RES_hhdet_in_tes!H153/0.086*1000000/RES_hhdet_in_new!H153)</f>
        <v>1759.9883079663769</v>
      </c>
      <c r="I153" s="162">
        <f>IF(RES_hhdet_in_tes!I153=0,0,RES_hhdet_in_tes!I153/0.086*1000000/RES_hhdet_in_new!I153)</f>
        <v>1690.7221512373374</v>
      </c>
      <c r="J153" s="162">
        <f>IF(RES_hhdet_in_tes!J153=0,0,RES_hhdet_in_tes!J153/0.086*1000000/RES_hhdet_in_new!J153)</f>
        <v>1781.1808650201183</v>
      </c>
      <c r="K153" s="162">
        <f>IF(RES_hhdet_in_tes!K153=0,0,RES_hhdet_in_tes!K153/0.086*1000000/RES_hhdet_in_new!K153)</f>
        <v>2052.2951238951664</v>
      </c>
      <c r="L153" s="162">
        <f>IF(RES_hhdet_in_tes!L153=0,0,RES_hhdet_in_tes!L153/0.086*1000000/RES_hhdet_in_new!L153)</f>
        <v>1942.2605146635885</v>
      </c>
      <c r="M153" s="162">
        <f>IF(RES_hhdet_in_tes!M153=0,0,RES_hhdet_in_tes!M153/0.086*1000000/RES_hhdet_in_new!M153)</f>
        <v>1976.856004663678</v>
      </c>
      <c r="N153" s="162">
        <f>IF(RES_hhdet_in_tes!N153=0,0,RES_hhdet_in_tes!N153/0.086*1000000/RES_hhdet_in_new!N153)</f>
        <v>2205.2174857438949</v>
      </c>
      <c r="O153" s="162">
        <f>IF(RES_hhdet_in_tes!O153=0,0,RES_hhdet_in_tes!O153/0.086*1000000/RES_hhdet_in_new!O153)</f>
        <v>2336.703456417908</v>
      </c>
      <c r="P153" s="162">
        <f>IF(RES_hhdet_in_tes!P153=0,0,RES_hhdet_in_tes!P153/0.086*1000000/RES_hhdet_in_new!P153)</f>
        <v>2186.4602432542251</v>
      </c>
      <c r="Q153" s="162">
        <f>IF(RES_hhdet_in_tes!Q153=0,0,RES_hhdet_in_tes!Q153/0.086*1000000/RES_hhdet_in_new!Q153)</f>
        <v>2259.2467109318031</v>
      </c>
    </row>
    <row r="154" spans="1:17" ht="12" customHeight="1" x14ac:dyDescent="0.3">
      <c r="A154" s="161" t="s">
        <v>141</v>
      </c>
      <c r="B154" s="160"/>
      <c r="C154" s="160">
        <f>IF(RES_hhdet_in_tes!C154=0,0,RES_hhdet_in_tes!C154/0.086*1000000/RES_hhdet_in_new!C154)</f>
        <v>1561.2034210746649</v>
      </c>
      <c r="D154" s="160">
        <f>IF(RES_hhdet_in_tes!D154=0,0,RES_hhdet_in_tes!D154/0.086*1000000/RES_hhdet_in_new!D154)</f>
        <v>1666.3465062552314</v>
      </c>
      <c r="E154" s="160">
        <f>IF(RES_hhdet_in_tes!E154=0,0,RES_hhdet_in_tes!E154/0.086*1000000/RES_hhdet_in_new!E154)</f>
        <v>1722.0459265517211</v>
      </c>
      <c r="F154" s="160">
        <f>IF(RES_hhdet_in_tes!F154=0,0,RES_hhdet_in_tes!F154/0.086*1000000/RES_hhdet_in_new!F154)</f>
        <v>1651.2280341589912</v>
      </c>
      <c r="G154" s="160">
        <f>IF(RES_hhdet_in_tes!G154=0,0,RES_hhdet_in_tes!G154/0.086*1000000/RES_hhdet_in_new!G154)</f>
        <v>1749.7529591655496</v>
      </c>
      <c r="H154" s="160">
        <f>IF(RES_hhdet_in_tes!H154=0,0,RES_hhdet_in_tes!H154/0.086*1000000/RES_hhdet_in_new!H154)</f>
        <v>1628.473576380718</v>
      </c>
      <c r="I154" s="160">
        <f>IF(RES_hhdet_in_tes!I154=0,0,RES_hhdet_in_tes!I154/0.086*1000000/RES_hhdet_in_new!I154)</f>
        <v>1751.5254928731852</v>
      </c>
      <c r="J154" s="160">
        <f>IF(RES_hhdet_in_tes!J154=0,0,RES_hhdet_in_tes!J154/0.086*1000000/RES_hhdet_in_new!J154)</f>
        <v>1736.3581294765011</v>
      </c>
      <c r="K154" s="160">
        <f>IF(RES_hhdet_in_tes!K154=0,0,RES_hhdet_in_tes!K154/0.086*1000000/RES_hhdet_in_new!K154)</f>
        <v>1643.2910566435528</v>
      </c>
      <c r="L154" s="160">
        <f>IF(RES_hhdet_in_tes!L154=0,0,RES_hhdet_in_tes!L154/0.086*1000000/RES_hhdet_in_new!L154)</f>
        <v>1643.158039168432</v>
      </c>
      <c r="M154" s="160">
        <f>IF(RES_hhdet_in_tes!M154=0,0,RES_hhdet_in_tes!M154/0.086*1000000/RES_hhdet_in_new!M154)</f>
        <v>1689.5243817992855</v>
      </c>
      <c r="N154" s="160">
        <f>IF(RES_hhdet_in_tes!N154=0,0,RES_hhdet_in_tes!N154/0.086*1000000/RES_hhdet_in_new!N154)</f>
        <v>1755.6928696874252</v>
      </c>
      <c r="O154" s="160">
        <f>IF(RES_hhdet_in_tes!O154=0,0,RES_hhdet_in_tes!O154/0.086*1000000/RES_hhdet_in_new!O154)</f>
        <v>1854.1595442683772</v>
      </c>
      <c r="P154" s="160">
        <f>IF(RES_hhdet_in_tes!P154=0,0,RES_hhdet_in_tes!P154/0.086*1000000/RES_hhdet_in_new!P154)</f>
        <v>1781.5509025169213</v>
      </c>
      <c r="Q154" s="160">
        <f>IF(RES_hhdet_in_tes!Q154=0,0,RES_hhdet_in_tes!Q154/0.086*1000000/RES_hhdet_in_new!Q154)</f>
        <v>1821.1606199560922</v>
      </c>
    </row>
    <row r="155" spans="1:17" ht="12" customHeight="1" x14ac:dyDescent="0.3">
      <c r="A155" s="148" t="s">
        <v>60</v>
      </c>
      <c r="B155" s="156"/>
      <c r="C155" s="156">
        <f>IF(RES_hhdet_in_tes!C155=0,0,RES_hhdet_in_tes!C155/0.086*1000000/RES_hhdet_in_new!C154)</f>
        <v>909.93083490073855</v>
      </c>
      <c r="D155" s="156">
        <f>IF(RES_hhdet_in_tes!D155=0,0,RES_hhdet_in_tes!D155/0.086*1000000/RES_hhdet_in_new!D154)</f>
        <v>1049.4469282744317</v>
      </c>
      <c r="E155" s="156">
        <f>IF(RES_hhdet_in_tes!E155=0,0,RES_hhdet_in_tes!E155/0.086*1000000/RES_hhdet_in_new!E154)</f>
        <v>1094.4550880167292</v>
      </c>
      <c r="F155" s="156">
        <f>IF(RES_hhdet_in_tes!F155=0,0,RES_hhdet_in_tes!F155/0.086*1000000/RES_hhdet_in_new!F154)</f>
        <v>1023.8634539716411</v>
      </c>
      <c r="G155" s="156">
        <f>IF(RES_hhdet_in_tes!G155=0,0,RES_hhdet_in_tes!G155/0.086*1000000/RES_hhdet_in_new!G154)</f>
        <v>1175.3386813563677</v>
      </c>
      <c r="H155" s="156">
        <f>IF(RES_hhdet_in_tes!H155=0,0,RES_hhdet_in_tes!H155/0.086*1000000/RES_hhdet_in_new!H154)</f>
        <v>949.20588901684334</v>
      </c>
      <c r="I155" s="156">
        <f>IF(RES_hhdet_in_tes!I155=0,0,RES_hhdet_in_tes!I155/0.086*1000000/RES_hhdet_in_new!I154)</f>
        <v>1018.1185105440838</v>
      </c>
      <c r="J155" s="156">
        <f>IF(RES_hhdet_in_tes!J155=0,0,RES_hhdet_in_tes!J155/0.086*1000000/RES_hhdet_in_new!J154)</f>
        <v>890.73651081546552</v>
      </c>
      <c r="K155" s="156">
        <f>IF(RES_hhdet_in_tes!K155=0,0,RES_hhdet_in_tes!K155/0.086*1000000/RES_hhdet_in_new!K154)</f>
        <v>967.38377136144538</v>
      </c>
      <c r="L155" s="156">
        <f>IF(RES_hhdet_in_tes!L155=0,0,RES_hhdet_in_tes!L155/0.086*1000000/RES_hhdet_in_new!L154)</f>
        <v>928.53577336201465</v>
      </c>
      <c r="M155" s="156">
        <f>IF(RES_hhdet_in_tes!M155=0,0,RES_hhdet_in_tes!M155/0.086*1000000/RES_hhdet_in_new!M154)</f>
        <v>1093.7666800180334</v>
      </c>
      <c r="N155" s="156">
        <f>IF(RES_hhdet_in_tes!N155=0,0,RES_hhdet_in_tes!N155/0.086*1000000/RES_hhdet_in_new!N154)</f>
        <v>1167.9003423396555</v>
      </c>
      <c r="O155" s="156">
        <f>IF(RES_hhdet_in_tes!O155=0,0,RES_hhdet_in_tes!O155/0.086*1000000/RES_hhdet_in_new!O154)</f>
        <v>1284.7729857863796</v>
      </c>
      <c r="P155" s="156">
        <f>IF(RES_hhdet_in_tes!P155=0,0,RES_hhdet_in_tes!P155/0.086*1000000/RES_hhdet_in_new!P154)</f>
        <v>1183.1535463521975</v>
      </c>
      <c r="Q155" s="156">
        <f>IF(RES_hhdet_in_tes!Q155=0,0,RES_hhdet_in_tes!Q155/0.086*1000000/RES_hhdet_in_new!Q154)</f>
        <v>1217.3213059318134</v>
      </c>
    </row>
    <row r="156" spans="1:17" ht="12" customHeight="1" x14ac:dyDescent="0.3">
      <c r="A156" s="148" t="s">
        <v>59</v>
      </c>
      <c r="B156" s="156"/>
      <c r="C156" s="156">
        <f>IF(RES_hhdet_in_tes!C156=0,0,RES_hhdet_in_tes!C156/0.086*1000000/RES_hhdet_in_new!C154)</f>
        <v>651.27258617392602</v>
      </c>
      <c r="D156" s="156">
        <f>IF(RES_hhdet_in_tes!D156=0,0,RES_hhdet_in_tes!D156/0.086*1000000/RES_hhdet_in_new!D154)</f>
        <v>616.89957798079945</v>
      </c>
      <c r="E156" s="156">
        <f>IF(RES_hhdet_in_tes!E156=0,0,RES_hhdet_in_tes!E156/0.086*1000000/RES_hhdet_in_new!E154)</f>
        <v>627.59083853499169</v>
      </c>
      <c r="F156" s="156">
        <f>IF(RES_hhdet_in_tes!F156=0,0,RES_hhdet_in_tes!F156/0.086*1000000/RES_hhdet_in_new!F154)</f>
        <v>627.36458018735038</v>
      </c>
      <c r="G156" s="156">
        <f>IF(RES_hhdet_in_tes!G156=0,0,RES_hhdet_in_tes!G156/0.086*1000000/RES_hhdet_in_new!G154)</f>
        <v>574.41427780918207</v>
      </c>
      <c r="H156" s="156">
        <f>IF(RES_hhdet_in_tes!H156=0,0,RES_hhdet_in_tes!H156/0.086*1000000/RES_hhdet_in_new!H154)</f>
        <v>679.26768736387464</v>
      </c>
      <c r="I156" s="156">
        <f>IF(RES_hhdet_in_tes!I156=0,0,RES_hhdet_in_tes!I156/0.086*1000000/RES_hhdet_in_new!I154)</f>
        <v>733.40698232910154</v>
      </c>
      <c r="J156" s="156">
        <f>IF(RES_hhdet_in_tes!J156=0,0,RES_hhdet_in_tes!J156/0.086*1000000/RES_hhdet_in_new!J154)</f>
        <v>845.62161866103554</v>
      </c>
      <c r="K156" s="156">
        <f>IF(RES_hhdet_in_tes!K156=0,0,RES_hhdet_in_tes!K156/0.086*1000000/RES_hhdet_in_new!K154)</f>
        <v>675.9072852821073</v>
      </c>
      <c r="L156" s="156">
        <f>IF(RES_hhdet_in_tes!L156=0,0,RES_hhdet_in_tes!L156/0.086*1000000/RES_hhdet_in_new!L154)</f>
        <v>714.62226580641698</v>
      </c>
      <c r="M156" s="156">
        <f>IF(RES_hhdet_in_tes!M156=0,0,RES_hhdet_in_tes!M156/0.086*1000000/RES_hhdet_in_new!M154)</f>
        <v>595.75770178125174</v>
      </c>
      <c r="N156" s="156">
        <f>IF(RES_hhdet_in_tes!N156=0,0,RES_hhdet_in_tes!N156/0.086*1000000/RES_hhdet_in_new!N154)</f>
        <v>587.79252734776958</v>
      </c>
      <c r="O156" s="156">
        <f>IF(RES_hhdet_in_tes!O156=0,0,RES_hhdet_in_tes!O156/0.086*1000000/RES_hhdet_in_new!O154)</f>
        <v>569.38655848199744</v>
      </c>
      <c r="P156" s="156">
        <f>IF(RES_hhdet_in_tes!P156=0,0,RES_hhdet_in_tes!P156/0.086*1000000/RES_hhdet_in_new!P154)</f>
        <v>598.39735616472365</v>
      </c>
      <c r="Q156" s="156">
        <f>IF(RES_hhdet_in_tes!Q156=0,0,RES_hhdet_in_tes!Q156/0.086*1000000/RES_hhdet_in_new!Q154)</f>
        <v>603.83931402427913</v>
      </c>
    </row>
    <row r="157" spans="1:17" ht="12" customHeight="1" x14ac:dyDescent="0.3">
      <c r="A157" s="158" t="s">
        <v>62</v>
      </c>
      <c r="B157" s="157"/>
      <c r="C157" s="157">
        <f>IF(SUM(RES_hhdet_in_tes!C158:C159)=0,0,SUM(RES_hhdet_in_tes!C158:C159)/0.086*1000000/SUM(RES_hhdet_in_new!C158:C159))</f>
        <v>691.96752672529044</v>
      </c>
      <c r="D157" s="157">
        <f>IF(SUM(RES_hhdet_in_tes!D158:D159)=0,0,SUM(RES_hhdet_in_tes!D158:D159)/0.086*1000000/SUM(RES_hhdet_in_new!D158:D159))</f>
        <v>712.89377239059468</v>
      </c>
      <c r="E157" s="157">
        <f>IF(SUM(RES_hhdet_in_tes!E158:E159)=0,0,SUM(RES_hhdet_in_tes!E158:E159)/0.086*1000000/SUM(RES_hhdet_in_new!E158:E159))</f>
        <v>730.55550650525481</v>
      </c>
      <c r="F157" s="157">
        <f>IF(SUM(RES_hhdet_in_tes!F158:F159)=0,0,SUM(RES_hhdet_in_tes!F158:F159)/0.086*1000000/SUM(RES_hhdet_in_new!F158:F159))</f>
        <v>725.14649874064526</v>
      </c>
      <c r="G157" s="157">
        <f>IF(SUM(RES_hhdet_in_tes!G158:G159)=0,0,SUM(RES_hhdet_in_tes!G158:G159)/0.086*1000000/SUM(RES_hhdet_in_new!G158:G159))</f>
        <v>717.48301775711434</v>
      </c>
      <c r="H157" s="157">
        <f>IF(SUM(RES_hhdet_in_tes!H158:H159)=0,0,SUM(RES_hhdet_in_tes!H158:H159)/0.086*1000000/SUM(RES_hhdet_in_new!H158:H159))</f>
        <v>762.0484637378986</v>
      </c>
      <c r="I157" s="157">
        <f>IF(SUM(RES_hhdet_in_tes!I158:I159)=0,0,SUM(RES_hhdet_in_tes!I158:I159)/0.086*1000000/SUM(RES_hhdet_in_new!I158:I159))</f>
        <v>764.76622322233527</v>
      </c>
      <c r="J157" s="157">
        <f>IF(SUM(RES_hhdet_in_tes!J158:J159)=0,0,SUM(RES_hhdet_in_tes!J158:J159)/0.086*1000000/SUM(RES_hhdet_in_new!J158:J159))</f>
        <v>805.5544714168484</v>
      </c>
      <c r="K157" s="157">
        <f>IF(SUM(RES_hhdet_in_tes!K158:K159)=0,0,SUM(RES_hhdet_in_tes!K158:K159)/0.086*1000000/SUM(RES_hhdet_in_new!K158:K159))</f>
        <v>817.34270148682549</v>
      </c>
      <c r="L157" s="157">
        <f>IF(SUM(RES_hhdet_in_tes!L158:L159)=0,0,SUM(RES_hhdet_in_tes!L158:L159)/0.086*1000000/SUM(RES_hhdet_in_new!L158:L159))</f>
        <v>829.99846566780514</v>
      </c>
      <c r="M157" s="157">
        <f>IF(SUM(RES_hhdet_in_tes!M158:M159)=0,0,SUM(RES_hhdet_in_tes!M158:M159)/0.086*1000000/SUM(RES_hhdet_in_new!M158:M159))</f>
        <v>780.32432494744728</v>
      </c>
      <c r="N157" s="157">
        <f>IF(SUM(RES_hhdet_in_tes!N158:N159)=0,0,SUM(RES_hhdet_in_tes!N158:N159)/0.086*1000000/SUM(RES_hhdet_in_new!N158:N159))</f>
        <v>861.67674067310611</v>
      </c>
      <c r="O157" s="157">
        <f>IF(SUM(RES_hhdet_in_tes!O158:O159)=0,0,SUM(RES_hhdet_in_tes!O158:O159)/0.086*1000000/SUM(RES_hhdet_in_new!O158:O159))</f>
        <v>930.68395032605542</v>
      </c>
      <c r="P157" s="157">
        <f>IF(SUM(RES_hhdet_in_tes!P158:P159)=0,0,SUM(RES_hhdet_in_tes!P158:P159)/0.086*1000000/SUM(RES_hhdet_in_new!P158:P159))</f>
        <v>822.89316392407591</v>
      </c>
      <c r="Q157" s="157">
        <f>IF(SUM(RES_hhdet_in_tes!Q158:Q159)=0,0,SUM(RES_hhdet_in_tes!Q158:Q159)/0.086*1000000/SUM(RES_hhdet_in_new!Q158:Q159))</f>
        <v>904.03863436494316</v>
      </c>
    </row>
    <row r="158" spans="1:17" ht="12" customHeight="1" x14ac:dyDescent="0.3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3">
      <c r="A159" s="29" t="s">
        <v>140</v>
      </c>
      <c r="B159" s="57"/>
      <c r="C159" s="57">
        <f>IF(RES_hhdet_in_tes!C159=0,0,RES_hhdet_in_tes!C159/0.086*1000000/RES_hhdet_in_new!C159)</f>
        <v>691.96752672529044</v>
      </c>
      <c r="D159" s="57">
        <f>IF(RES_hhdet_in_tes!D159=0,0,RES_hhdet_in_tes!D159/0.086*1000000/RES_hhdet_in_new!D159)</f>
        <v>712.89377239059468</v>
      </c>
      <c r="E159" s="57">
        <f>IF(RES_hhdet_in_tes!E159=0,0,RES_hhdet_in_tes!E159/0.086*1000000/RES_hhdet_in_new!E159)</f>
        <v>730.55550650525481</v>
      </c>
      <c r="F159" s="57">
        <f>IF(RES_hhdet_in_tes!F159=0,0,RES_hhdet_in_tes!F159/0.086*1000000/RES_hhdet_in_new!F159)</f>
        <v>725.14649874064526</v>
      </c>
      <c r="G159" s="57">
        <f>IF(RES_hhdet_in_tes!G159=0,0,RES_hhdet_in_tes!G159/0.086*1000000/RES_hhdet_in_new!G159)</f>
        <v>717.48301775711434</v>
      </c>
      <c r="H159" s="57">
        <f>IF(RES_hhdet_in_tes!H159=0,0,RES_hhdet_in_tes!H159/0.086*1000000/RES_hhdet_in_new!H159)</f>
        <v>762.0484637378986</v>
      </c>
      <c r="I159" s="57">
        <f>IF(RES_hhdet_in_tes!I159=0,0,RES_hhdet_in_tes!I159/0.086*1000000/RES_hhdet_in_new!I159)</f>
        <v>764.76622322233527</v>
      </c>
      <c r="J159" s="57">
        <f>IF(RES_hhdet_in_tes!J159=0,0,RES_hhdet_in_tes!J159/0.086*1000000/RES_hhdet_in_new!J159)</f>
        <v>805.5544714168484</v>
      </c>
      <c r="K159" s="57">
        <f>IF(RES_hhdet_in_tes!K159=0,0,RES_hhdet_in_tes!K159/0.086*1000000/RES_hhdet_in_new!K159)</f>
        <v>817.34270148682549</v>
      </c>
      <c r="L159" s="57">
        <f>IF(RES_hhdet_in_tes!L159=0,0,RES_hhdet_in_tes!L159/0.086*1000000/RES_hhdet_in_new!L159)</f>
        <v>829.99846566780514</v>
      </c>
      <c r="M159" s="57">
        <f>IF(RES_hhdet_in_tes!M159=0,0,RES_hhdet_in_tes!M159/0.086*1000000/RES_hhdet_in_new!M159)</f>
        <v>780.32432494744728</v>
      </c>
      <c r="N159" s="57">
        <f>IF(RES_hhdet_in_tes!N159=0,0,RES_hhdet_in_tes!N159/0.086*1000000/RES_hhdet_in_new!N159)</f>
        <v>861.67674067310611</v>
      </c>
      <c r="O159" s="57">
        <f>IF(RES_hhdet_in_tes!O159=0,0,RES_hhdet_in_tes!O159/0.086*1000000/RES_hhdet_in_new!O159)</f>
        <v>930.68395032605542</v>
      </c>
      <c r="P159" s="57">
        <f>IF(RES_hhdet_in_tes!P159=0,0,RES_hhdet_in_tes!P159/0.086*1000000/RES_hhdet_in_new!P159)</f>
        <v>822.89316392407591</v>
      </c>
      <c r="Q159" s="57">
        <f>IF(RES_hhdet_in_tes!Q159=0,0,RES_hhdet_in_tes!Q159/0.086*1000000/RES_hhdet_in_new!Q159)</f>
        <v>904.03863436494316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68">
        <f t="shared" ref="C161" si="136">SUM(C162,C164,C166,C175)</f>
        <v>13031.67426052962</v>
      </c>
      <c r="D161" s="168">
        <f t="shared" ref="D161" si="137">SUM(D162,D164,D166,D175)</f>
        <v>12826.045796947647</v>
      </c>
      <c r="E161" s="168">
        <f t="shared" ref="E161" si="138">SUM(E162,E164,E166,E175)</f>
        <v>13022.70239636051</v>
      </c>
      <c r="F161" s="168">
        <f t="shared" ref="F161" si="139">SUM(F162,F164,F166,F175)</f>
        <v>13237.568796016692</v>
      </c>
      <c r="G161" s="168">
        <f t="shared" ref="G161" si="140">SUM(G162,G164,G166,G175)</f>
        <v>12406.187578459459</v>
      </c>
      <c r="H161" s="168">
        <f t="shared" ref="H161" si="141">SUM(H162,H164,H166,H175)</f>
        <v>12414.389182612793</v>
      </c>
      <c r="I161" s="168">
        <f t="shared" ref="I161" si="142">SUM(I162,I164,I166,I175)</f>
        <v>11942.776959248149</v>
      </c>
      <c r="J161" s="168">
        <f t="shared" ref="J161" si="143">SUM(J162,J164,J166,J175)</f>
        <v>12489.075670694112</v>
      </c>
      <c r="K161" s="168">
        <f t="shared" ref="K161" si="144">SUM(K162,K164,K166,K175)</f>
        <v>12034.429477314556</v>
      </c>
      <c r="L161" s="168">
        <f t="shared" ref="L161" si="145">SUM(L162,L164,L166,L175)</f>
        <v>14394.84780670934</v>
      </c>
      <c r="M161" s="168">
        <f t="shared" ref="M161" si="146">SUM(M162,M164,M166,M175)</f>
        <v>11821.802233129731</v>
      </c>
      <c r="N161" s="168">
        <f t="shared" ref="N161" si="147">SUM(N162,N164,N166,N175)</f>
        <v>14146.948205353139</v>
      </c>
      <c r="O161" s="168">
        <f t="shared" ref="O161" si="148">SUM(O162,O164,O166,O175)</f>
        <v>14357.28369794653</v>
      </c>
      <c r="P161" s="168">
        <f t="shared" ref="P161" si="149">SUM(P162,P164,P166,P175)</f>
        <v>12874.467880867027</v>
      </c>
      <c r="Q161" s="168">
        <f t="shared" ref="Q161" si="150">SUM(Q162,Q164,Q166,Q175)</f>
        <v>12939.318488528455</v>
      </c>
    </row>
    <row r="162" spans="1:17" ht="12.9" customHeight="1" x14ac:dyDescent="0.3">
      <c r="A162" s="158" t="s">
        <v>65</v>
      </c>
      <c r="B162" s="157"/>
      <c r="C162" s="157">
        <f t="shared" ref="C162:Q162" si="151">C163</f>
        <v>8746.9870363696082</v>
      </c>
      <c r="D162" s="157">
        <f t="shared" si="151"/>
        <v>8621.8332172288901</v>
      </c>
      <c r="E162" s="157">
        <f t="shared" si="151"/>
        <v>8772.3450254547733</v>
      </c>
      <c r="F162" s="157">
        <f t="shared" si="151"/>
        <v>8959.2025547700523</v>
      </c>
      <c r="G162" s="157">
        <f t="shared" si="151"/>
        <v>8237.1004900810804</v>
      </c>
      <c r="H162" s="157">
        <f t="shared" si="151"/>
        <v>8104.6595101800067</v>
      </c>
      <c r="I162" s="157">
        <f t="shared" si="151"/>
        <v>7650.781201512249</v>
      </c>
      <c r="J162" s="157">
        <f t="shared" si="151"/>
        <v>7958.0465359621057</v>
      </c>
      <c r="K162" s="157">
        <f t="shared" si="151"/>
        <v>7397.0329960366971</v>
      </c>
      <c r="L162" s="157">
        <f t="shared" si="151"/>
        <v>9771.2603035112297</v>
      </c>
      <c r="M162" s="157">
        <f t="shared" si="151"/>
        <v>7473.8020831974418</v>
      </c>
      <c r="N162" s="157">
        <f t="shared" si="151"/>
        <v>9381.7568010821542</v>
      </c>
      <c r="O162" s="157">
        <f t="shared" si="151"/>
        <v>9717.1438853143336</v>
      </c>
      <c r="P162" s="157">
        <f t="shared" si="151"/>
        <v>8170.7733623722879</v>
      </c>
      <c r="Q162" s="157">
        <f t="shared" si="151"/>
        <v>8537.7356673472295</v>
      </c>
    </row>
    <row r="163" spans="1:17" ht="12" customHeight="1" x14ac:dyDescent="0.3">
      <c r="A163" s="23" t="s">
        <v>60</v>
      </c>
      <c r="B163" s="57"/>
      <c r="C163" s="57">
        <f>IF(RES_hhdet_in_tes!C163=0,0,RES_hhdet_in_tes!C163/0.086*1000000/RES_hhdet_in_new!C163)</f>
        <v>8746.9870363696082</v>
      </c>
      <c r="D163" s="57">
        <f>IF(RES_hhdet_in_tes!D163=0,0,RES_hhdet_in_tes!D163/0.086*1000000/RES_hhdet_in_new!D163)</f>
        <v>8621.8332172288901</v>
      </c>
      <c r="E163" s="57">
        <f>IF(RES_hhdet_in_tes!E163=0,0,RES_hhdet_in_tes!E163/0.086*1000000/RES_hhdet_in_new!E163)</f>
        <v>8772.3450254547733</v>
      </c>
      <c r="F163" s="57">
        <f>IF(RES_hhdet_in_tes!F163=0,0,RES_hhdet_in_tes!F163/0.086*1000000/RES_hhdet_in_new!F163)</f>
        <v>8959.2025547700523</v>
      </c>
      <c r="G163" s="57">
        <f>IF(RES_hhdet_in_tes!G163=0,0,RES_hhdet_in_tes!G163/0.086*1000000/RES_hhdet_in_new!G163)</f>
        <v>8237.1004900810804</v>
      </c>
      <c r="H163" s="57">
        <f>IF(RES_hhdet_in_tes!H163=0,0,RES_hhdet_in_tes!H163/0.086*1000000/RES_hhdet_in_new!H163)</f>
        <v>8104.6595101800067</v>
      </c>
      <c r="I163" s="57">
        <f>IF(RES_hhdet_in_tes!I163=0,0,RES_hhdet_in_tes!I163/0.086*1000000/RES_hhdet_in_new!I163)</f>
        <v>7650.781201512249</v>
      </c>
      <c r="J163" s="57">
        <f>IF(RES_hhdet_in_tes!J163=0,0,RES_hhdet_in_tes!J163/0.086*1000000/RES_hhdet_in_new!J163)</f>
        <v>7958.0465359621057</v>
      </c>
      <c r="K163" s="57">
        <f>IF(RES_hhdet_in_tes!K163=0,0,RES_hhdet_in_tes!K163/0.086*1000000/RES_hhdet_in_new!K163)</f>
        <v>7397.0329960366971</v>
      </c>
      <c r="L163" s="57">
        <f>IF(RES_hhdet_in_tes!L163=0,0,RES_hhdet_in_tes!L163/0.086*1000000/RES_hhdet_in_new!L163)</f>
        <v>9771.2603035112297</v>
      </c>
      <c r="M163" s="57">
        <f>IF(RES_hhdet_in_tes!M163=0,0,RES_hhdet_in_tes!M163/0.086*1000000/RES_hhdet_in_new!M163)</f>
        <v>7473.8020831974418</v>
      </c>
      <c r="N163" s="57">
        <f>IF(RES_hhdet_in_tes!N163=0,0,RES_hhdet_in_tes!N163/0.086*1000000/RES_hhdet_in_new!N163)</f>
        <v>9381.7568010821542</v>
      </c>
      <c r="O163" s="57">
        <f>IF(RES_hhdet_in_tes!O163=0,0,RES_hhdet_in_tes!O163/0.086*1000000/RES_hhdet_in_new!O163)</f>
        <v>9717.1438853143336</v>
      </c>
      <c r="P163" s="57">
        <f>IF(RES_hhdet_in_tes!P163=0,0,RES_hhdet_in_tes!P163/0.086*1000000/RES_hhdet_in_new!P163)</f>
        <v>8170.7733623722879</v>
      </c>
      <c r="Q163" s="57">
        <f>IF(RES_hhdet_in_tes!Q163=0,0,RES_hhdet_in_tes!Q163/0.086*1000000/RES_hhdet_in_new!Q163)</f>
        <v>8537.7356673472295</v>
      </c>
    </row>
    <row r="164" spans="1:17" ht="12.9" customHeight="1" x14ac:dyDescent="0.3">
      <c r="A164" s="158" t="s">
        <v>112</v>
      </c>
      <c r="B164" s="157"/>
      <c r="C164" s="157">
        <f t="shared" ref="C164:Q164" si="152">C165</f>
        <v>1991.6022014030848</v>
      </c>
      <c r="D164" s="157">
        <f t="shared" si="152"/>
        <v>1928.6840341205275</v>
      </c>
      <c r="E164" s="157">
        <f t="shared" si="152"/>
        <v>1942.5701246387227</v>
      </c>
      <c r="F164" s="157">
        <f t="shared" si="152"/>
        <v>1959.9600012151714</v>
      </c>
      <c r="G164" s="157">
        <f t="shared" si="152"/>
        <v>1898.4189202203363</v>
      </c>
      <c r="H164" s="157">
        <f t="shared" si="152"/>
        <v>1953.0523215125011</v>
      </c>
      <c r="I164" s="157">
        <f t="shared" si="152"/>
        <v>1934.7668063390477</v>
      </c>
      <c r="J164" s="157">
        <f t="shared" si="152"/>
        <v>2131.8626230496147</v>
      </c>
      <c r="K164" s="157">
        <f t="shared" si="152"/>
        <v>2281.5925534190646</v>
      </c>
      <c r="L164" s="157">
        <f t="shared" si="152"/>
        <v>2084.4797793266466</v>
      </c>
      <c r="M164" s="157">
        <f t="shared" si="152"/>
        <v>1898.0709252252186</v>
      </c>
      <c r="N164" s="157">
        <f t="shared" si="152"/>
        <v>2113.8818420823914</v>
      </c>
      <c r="O164" s="157">
        <f t="shared" si="152"/>
        <v>1976.5428140432396</v>
      </c>
      <c r="P164" s="157">
        <f t="shared" si="152"/>
        <v>1984.4378821982407</v>
      </c>
      <c r="Q164" s="157">
        <f t="shared" si="152"/>
        <v>1799.6238839343084</v>
      </c>
    </row>
    <row r="165" spans="1:17" ht="12" customHeight="1" x14ac:dyDescent="0.3">
      <c r="A165" s="23" t="s">
        <v>60</v>
      </c>
      <c r="B165" s="156"/>
      <c r="C165" s="156">
        <f>IF(RES_hhdet_in_tes!C165=0,0,RES_hhdet_in_tes!C165/0.086*1000000/RES_hhdet_in_new!C165)</f>
        <v>1991.6022014030848</v>
      </c>
      <c r="D165" s="156">
        <f>IF(RES_hhdet_in_tes!D165=0,0,RES_hhdet_in_tes!D165/0.086*1000000/RES_hhdet_in_new!D165)</f>
        <v>1928.6840341205275</v>
      </c>
      <c r="E165" s="156">
        <f>IF(RES_hhdet_in_tes!E165=0,0,RES_hhdet_in_tes!E165/0.086*1000000/RES_hhdet_in_new!E165)</f>
        <v>1942.5701246387227</v>
      </c>
      <c r="F165" s="156">
        <f>IF(RES_hhdet_in_tes!F165=0,0,RES_hhdet_in_tes!F165/0.086*1000000/RES_hhdet_in_new!F165)</f>
        <v>1959.9600012151714</v>
      </c>
      <c r="G165" s="156">
        <f>IF(RES_hhdet_in_tes!G165=0,0,RES_hhdet_in_tes!G165/0.086*1000000/RES_hhdet_in_new!G165)</f>
        <v>1898.4189202203363</v>
      </c>
      <c r="H165" s="156">
        <f>IF(RES_hhdet_in_tes!H165=0,0,RES_hhdet_in_tes!H165/0.086*1000000/RES_hhdet_in_new!H165)</f>
        <v>1953.0523215125011</v>
      </c>
      <c r="I165" s="156">
        <f>IF(RES_hhdet_in_tes!I165=0,0,RES_hhdet_in_tes!I165/0.086*1000000/RES_hhdet_in_new!I165)</f>
        <v>1934.7668063390477</v>
      </c>
      <c r="J165" s="156">
        <f>IF(RES_hhdet_in_tes!J165=0,0,RES_hhdet_in_tes!J165/0.086*1000000/RES_hhdet_in_new!J165)</f>
        <v>2131.8626230496147</v>
      </c>
      <c r="K165" s="156">
        <f>IF(RES_hhdet_in_tes!K165=0,0,RES_hhdet_in_tes!K165/0.086*1000000/RES_hhdet_in_new!K165)</f>
        <v>2281.5925534190646</v>
      </c>
      <c r="L165" s="156">
        <f>IF(RES_hhdet_in_tes!L165=0,0,RES_hhdet_in_tes!L165/0.086*1000000/RES_hhdet_in_new!L165)</f>
        <v>2084.4797793266466</v>
      </c>
      <c r="M165" s="156">
        <f>IF(RES_hhdet_in_tes!M165=0,0,RES_hhdet_in_tes!M165/0.086*1000000/RES_hhdet_in_new!M165)</f>
        <v>1898.0709252252186</v>
      </c>
      <c r="N165" s="156">
        <f>IF(RES_hhdet_in_tes!N165=0,0,RES_hhdet_in_tes!N165/0.086*1000000/RES_hhdet_in_new!N165)</f>
        <v>2113.8818420823914</v>
      </c>
      <c r="O165" s="156">
        <f>IF(RES_hhdet_in_tes!O165=0,0,RES_hhdet_in_tes!O165/0.086*1000000/RES_hhdet_in_new!O165)</f>
        <v>1976.5428140432396</v>
      </c>
      <c r="P165" s="156">
        <f>IF(RES_hhdet_in_tes!P165=0,0,RES_hhdet_in_tes!P165/0.086*1000000/RES_hhdet_in_new!P165)</f>
        <v>1984.4378821982407</v>
      </c>
      <c r="Q165" s="156">
        <f>IF(RES_hhdet_in_tes!Q165=0,0,RES_hhdet_in_tes!Q165/0.086*1000000/RES_hhdet_in_new!Q165)</f>
        <v>1799.6238839343084</v>
      </c>
    </row>
    <row r="166" spans="1:17" ht="12" customHeight="1" x14ac:dyDescent="0.3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1648.8144933128788</v>
      </c>
      <c r="D166" s="157">
        <f>IF(SUM(RES_hhdet_in_tes!D167:D168,RES_hhdet_in_tes!D171:D172)=0,0,SUM(RES_hhdet_in_tes!D167:D168,RES_hhdet_in_tes!D171:D172)/0.086*1000000/SUM(RES_hhdet_in_new!D167:D168,RES_hhdet_in_new!D171:D172))</f>
        <v>1630.4755667109848</v>
      </c>
      <c r="E166" s="157">
        <f>IF(SUM(RES_hhdet_in_tes!E167:E168,RES_hhdet_in_tes!E171:E172)=0,0,SUM(RES_hhdet_in_tes!E167:E168,RES_hhdet_in_tes!E171:E172)/0.086*1000000/SUM(RES_hhdet_in_new!E167:E168,RES_hhdet_in_new!E171:E172))</f>
        <v>1657.9763298870009</v>
      </c>
      <c r="F166" s="157">
        <f>IF(SUM(RES_hhdet_in_tes!F167:F168,RES_hhdet_in_tes!F171:F172)=0,0,SUM(RES_hhdet_in_tes!F167:F168,RES_hhdet_in_tes!F171:F172)/0.086*1000000/SUM(RES_hhdet_in_new!F167:F168,RES_hhdet_in_new!F171:F172))</f>
        <v>1674.3604240382349</v>
      </c>
      <c r="G166" s="157">
        <f>IF(SUM(RES_hhdet_in_tes!G167:G168,RES_hhdet_in_tes!G171:G172)=0,0,SUM(RES_hhdet_in_tes!G167:G168,RES_hhdet_in_tes!G171:G172)/0.086*1000000/SUM(RES_hhdet_in_new!G167:G168,RES_hhdet_in_new!G171:G172))</f>
        <v>1612.9826362452372</v>
      </c>
      <c r="H166" s="157">
        <f>IF(SUM(RES_hhdet_in_tes!H167:H168,RES_hhdet_in_tes!H171:H172)=0,0,SUM(RES_hhdet_in_tes!H167:H168,RES_hhdet_in_tes!H171:H172)/0.086*1000000/SUM(RES_hhdet_in_new!H167:H168,RES_hhdet_in_new!H171:H172))</f>
        <v>1639.2217784943291</v>
      </c>
      <c r="I166" s="157">
        <f>IF(SUM(RES_hhdet_in_tes!I167:I168,RES_hhdet_in_tes!I171:I172)=0,0,SUM(RES_hhdet_in_tes!I167:I168,RES_hhdet_in_tes!I171:I172)/0.086*1000000/SUM(RES_hhdet_in_new!I167:I168,RES_hhdet_in_new!I171:I172))</f>
        <v>1637.9595496872923</v>
      </c>
      <c r="J166" s="157">
        <f>IF(SUM(RES_hhdet_in_tes!J167:J168,RES_hhdet_in_tes!J171:J172)=0,0,SUM(RES_hhdet_in_tes!J167:J168,RES_hhdet_in_tes!J171:J172)/0.086*1000000/SUM(RES_hhdet_in_new!J167:J168,RES_hhdet_in_new!J171:J172))</f>
        <v>1663.7016757824658</v>
      </c>
      <c r="K166" s="157">
        <f>IF(SUM(RES_hhdet_in_tes!K167:K168,RES_hhdet_in_tes!K171:K172)=0,0,SUM(RES_hhdet_in_tes!K167:K168,RES_hhdet_in_tes!K171:K172)/0.086*1000000/SUM(RES_hhdet_in_new!K167:K168,RES_hhdet_in_new!K171:K172))</f>
        <v>1641.8733678496321</v>
      </c>
      <c r="L166" s="157">
        <f>IF(SUM(RES_hhdet_in_tes!L167:L168,RES_hhdet_in_tes!L171:L172)=0,0,SUM(RES_hhdet_in_tes!L167:L168,RES_hhdet_in_tes!L171:L172)/0.086*1000000/SUM(RES_hhdet_in_new!L167:L168,RES_hhdet_in_new!L171:L172))</f>
        <v>1800.0180532375148</v>
      </c>
      <c r="M166" s="157">
        <f>IF(SUM(RES_hhdet_in_tes!M167:M168,RES_hhdet_in_tes!M171:M172)=0,0,SUM(RES_hhdet_in_tes!M167:M168,RES_hhdet_in_tes!M171:M172)/0.086*1000000/SUM(RES_hhdet_in_new!M167:M168,RES_hhdet_in_new!M171:M172))</f>
        <v>1753.5551304723324</v>
      </c>
      <c r="N166" s="157">
        <f>IF(SUM(RES_hhdet_in_tes!N167:N168,RES_hhdet_in_tes!N171:N172)=0,0,SUM(RES_hhdet_in_tes!N167:N168,RES_hhdet_in_tes!N171:N172)/0.086*1000000/SUM(RES_hhdet_in_new!N167:N168,RES_hhdet_in_new!N171:N172))</f>
        <v>1896.9646957964055</v>
      </c>
      <c r="O166" s="157">
        <f>IF(SUM(RES_hhdet_in_tes!O167:O168,RES_hhdet_in_tes!O171:O172)=0,0,SUM(RES_hhdet_in_tes!O167:O168,RES_hhdet_in_tes!O171:O172)/0.086*1000000/SUM(RES_hhdet_in_new!O167:O168,RES_hhdet_in_new!O171:O172))</f>
        <v>1911.2317864515924</v>
      </c>
      <c r="P166" s="157">
        <f>IF(SUM(RES_hhdet_in_tes!P167:P168,RES_hhdet_in_tes!P171:P172)=0,0,SUM(RES_hhdet_in_tes!P167:P168,RES_hhdet_in_tes!P171:P172)/0.086*1000000/SUM(RES_hhdet_in_new!P167:P168,RES_hhdet_in_new!P171:P172))</f>
        <v>1962.2958992234583</v>
      </c>
      <c r="Q166" s="157">
        <f>IF(SUM(RES_hhdet_in_tes!Q167:Q168,RES_hhdet_in_tes!Q171:Q172)=0,0,SUM(RES_hhdet_in_tes!Q167:Q168,RES_hhdet_in_tes!Q171:Q172)/0.086*1000000/SUM(RES_hhdet_in_new!Q167:Q168,RES_hhdet_in_new!Q171:Q172))</f>
        <v>1849.9879461791045</v>
      </c>
    </row>
    <row r="167" spans="1:17" ht="12" customHeight="1" x14ac:dyDescent="0.3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3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3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3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3">
      <c r="A171" s="163" t="s">
        <v>142</v>
      </c>
      <c r="B171" s="162"/>
      <c r="C171" s="162">
        <f>IF(RES_hhdet_in_tes!C171=0,0,RES_hhdet_in_tes!C171/0.086*1000000/RES_hhdet_in_new!C171)</f>
        <v>1646.9266989729624</v>
      </c>
      <c r="D171" s="162">
        <f>IF(RES_hhdet_in_tes!D171=0,0,RES_hhdet_in_tes!D171/0.086*1000000/RES_hhdet_in_new!D171)</f>
        <v>1626.0200286843385</v>
      </c>
      <c r="E171" s="162">
        <f>IF(RES_hhdet_in_tes!E171=0,0,RES_hhdet_in_tes!E171/0.086*1000000/RES_hhdet_in_new!E171)</f>
        <v>1642.6289286175893</v>
      </c>
      <c r="F171" s="162">
        <f>IF(RES_hhdet_in_tes!F171=0,0,RES_hhdet_in_tes!F171/0.086*1000000/RES_hhdet_in_new!F171)</f>
        <v>1667.4743966108651</v>
      </c>
      <c r="G171" s="162">
        <f>IF(RES_hhdet_in_tes!G171=0,0,RES_hhdet_in_tes!G171/0.086*1000000/RES_hhdet_in_new!G171)</f>
        <v>1583.4319513230214</v>
      </c>
      <c r="H171" s="162">
        <f>IF(RES_hhdet_in_tes!H171=0,0,RES_hhdet_in_tes!H171/0.086*1000000/RES_hhdet_in_new!H171)</f>
        <v>1636.9671522406911</v>
      </c>
      <c r="I171" s="162">
        <f>IF(RES_hhdet_in_tes!I171=0,0,RES_hhdet_in_tes!I171/0.086*1000000/RES_hhdet_in_new!I171)</f>
        <v>1647.4566765805507</v>
      </c>
      <c r="J171" s="162">
        <f>IF(RES_hhdet_in_tes!J171=0,0,RES_hhdet_in_tes!J171/0.086*1000000/RES_hhdet_in_new!J171)</f>
        <v>1705.1253641886626</v>
      </c>
      <c r="K171" s="162">
        <f>IF(RES_hhdet_in_tes!K171=0,0,RES_hhdet_in_tes!K171/0.086*1000000/RES_hhdet_in_new!K171)</f>
        <v>1716.5893381674066</v>
      </c>
      <c r="L171" s="162">
        <f>IF(RES_hhdet_in_tes!L171=0,0,RES_hhdet_in_tes!L171/0.086*1000000/RES_hhdet_in_new!L171)</f>
        <v>1866.6395803304772</v>
      </c>
      <c r="M171" s="162">
        <f>IF(RES_hhdet_in_tes!M171=0,0,RES_hhdet_in_tes!M171/0.086*1000000/RES_hhdet_in_new!M171)</f>
        <v>1938.8925919338487</v>
      </c>
      <c r="N171" s="162">
        <f>IF(RES_hhdet_in_tes!N171=0,0,RES_hhdet_in_tes!N171/0.086*1000000/RES_hhdet_in_new!N171)</f>
        <v>1970.6395360344827</v>
      </c>
      <c r="O171" s="162">
        <f>IF(RES_hhdet_in_tes!O171=0,0,RES_hhdet_in_tes!O171/0.086*1000000/RES_hhdet_in_new!O171)</f>
        <v>2010.2593346208009</v>
      </c>
      <c r="P171" s="162">
        <f>IF(RES_hhdet_in_tes!P171=0,0,RES_hhdet_in_tes!P171/0.086*1000000/RES_hhdet_in_new!P171)</f>
        <v>2054.7311014523912</v>
      </c>
      <c r="Q171" s="162">
        <f>IF(RES_hhdet_in_tes!Q171=0,0,RES_hhdet_in_tes!Q171/0.086*1000000/RES_hhdet_in_new!Q171)</f>
        <v>1880.0420755227096</v>
      </c>
    </row>
    <row r="172" spans="1:17" ht="12" customHeight="1" x14ac:dyDescent="0.3">
      <c r="A172" s="161" t="s">
        <v>141</v>
      </c>
      <c r="B172" s="160"/>
      <c r="C172" s="160">
        <f>IF(RES_hhdet_in_tes!C172=0,0,RES_hhdet_in_tes!C172/0.086*1000000/RES_hhdet_in_new!C172)</f>
        <v>1660.925136066774</v>
      </c>
      <c r="D172" s="160">
        <f>IF(RES_hhdet_in_tes!D172=0,0,RES_hhdet_in_tes!D172/0.086*1000000/RES_hhdet_in_new!D172)</f>
        <v>1654.6096635612223</v>
      </c>
      <c r="E172" s="160">
        <f>IF(RES_hhdet_in_tes!E172=0,0,RES_hhdet_in_tes!E172/0.086*1000000/RES_hhdet_in_new!E172)</f>
        <v>1712.1503852512615</v>
      </c>
      <c r="F172" s="160">
        <f>IF(RES_hhdet_in_tes!F172=0,0,RES_hhdet_in_tes!F172/0.086*1000000/RES_hhdet_in_new!F172)</f>
        <v>1728.2421827607329</v>
      </c>
      <c r="G172" s="160">
        <f>IF(RES_hhdet_in_tes!G172=0,0,RES_hhdet_in_tes!G172/0.086*1000000/RES_hhdet_in_new!G172)</f>
        <v>1702.9388605879744</v>
      </c>
      <c r="H172" s="160">
        <f>IF(RES_hhdet_in_tes!H172=0,0,RES_hhdet_in_tes!H172/0.086*1000000/RES_hhdet_in_new!H172)</f>
        <v>1647.6363236533564</v>
      </c>
      <c r="I172" s="160">
        <f>IF(RES_hhdet_in_tes!I172=0,0,RES_hhdet_in_tes!I172/0.086*1000000/RES_hhdet_in_new!I172)</f>
        <v>1618.3684141522497</v>
      </c>
      <c r="J172" s="160">
        <f>IF(RES_hhdet_in_tes!J172=0,0,RES_hhdet_in_tes!J172/0.086*1000000/RES_hhdet_in_new!J172)</f>
        <v>1547.6123230902313</v>
      </c>
      <c r="K172" s="160">
        <f>IF(RES_hhdet_in_tes!K172=0,0,RES_hhdet_in_tes!K172/0.086*1000000/RES_hhdet_in_new!K172)</f>
        <v>1476.2253273307554</v>
      </c>
      <c r="L172" s="160">
        <f>IF(RES_hhdet_in_tes!L172=0,0,RES_hhdet_in_tes!L172/0.086*1000000/RES_hhdet_in_new!L172)</f>
        <v>1622.2010919360273</v>
      </c>
      <c r="M172" s="160">
        <f>IF(RES_hhdet_in_tes!M172=0,0,RES_hhdet_in_tes!M172/0.086*1000000/RES_hhdet_in_new!M172)</f>
        <v>1580.4372260015757</v>
      </c>
      <c r="N172" s="160">
        <f>IF(RES_hhdet_in_tes!N172=0,0,RES_hhdet_in_tes!N172/0.086*1000000/RES_hhdet_in_new!N172)</f>
        <v>1717.3640325858519</v>
      </c>
      <c r="O172" s="160">
        <f>IF(RES_hhdet_in_tes!O172=0,0,RES_hhdet_in_tes!O172/0.086*1000000/RES_hhdet_in_new!O172)</f>
        <v>1669.8264174979749</v>
      </c>
      <c r="P172" s="160">
        <f>IF(RES_hhdet_in_tes!P172=0,0,RES_hhdet_in_tes!P172/0.086*1000000/RES_hhdet_in_new!P172)</f>
        <v>1754.1625959179789</v>
      </c>
      <c r="Q172" s="160">
        <f>IF(RES_hhdet_in_tes!Q172=0,0,RES_hhdet_in_tes!Q172/0.086*1000000/RES_hhdet_in_new!Q172)</f>
        <v>1755.9911862734039</v>
      </c>
    </row>
    <row r="173" spans="1:17" ht="12" customHeight="1" x14ac:dyDescent="0.3">
      <c r="A173" s="148" t="s">
        <v>60</v>
      </c>
      <c r="B173" s="156"/>
      <c r="C173" s="156">
        <f>IF(RES_hhdet_in_tes!C173=0,0,RES_hhdet_in_tes!C173/0.086*1000000/RES_hhdet_in_new!C172)</f>
        <v>1115.5534013983113</v>
      </c>
      <c r="D173" s="156">
        <f>IF(RES_hhdet_in_tes!D173=0,0,RES_hhdet_in_tes!D173/0.086*1000000/RES_hhdet_in_new!D172)</f>
        <v>1089.6746139481425</v>
      </c>
      <c r="E173" s="156">
        <f>IF(RES_hhdet_in_tes!E173=0,0,RES_hhdet_in_tes!E173/0.086*1000000/RES_hhdet_in_new!E172)</f>
        <v>1191.2982173717812</v>
      </c>
      <c r="F173" s="156">
        <f>IF(RES_hhdet_in_tes!F173=0,0,RES_hhdet_in_tes!F173/0.086*1000000/RES_hhdet_in_new!F172)</f>
        <v>1149.4148442884111</v>
      </c>
      <c r="G173" s="156">
        <f>IF(RES_hhdet_in_tes!G173=0,0,RES_hhdet_in_tes!G173/0.086*1000000/RES_hhdet_in_new!G172)</f>
        <v>1167.6063064049399</v>
      </c>
      <c r="H173" s="156">
        <f>IF(RES_hhdet_in_tes!H173=0,0,RES_hhdet_in_tes!H173/0.086*1000000/RES_hhdet_in_new!H172)</f>
        <v>1078.9544725538544</v>
      </c>
      <c r="I173" s="156">
        <f>IF(RES_hhdet_in_tes!I173=0,0,RES_hhdet_in_tes!I173/0.086*1000000/RES_hhdet_in_new!I172)</f>
        <v>1066.4572385715555</v>
      </c>
      <c r="J173" s="156">
        <f>IF(RES_hhdet_in_tes!J173=0,0,RES_hhdet_in_tes!J173/0.086*1000000/RES_hhdet_in_new!J172)</f>
        <v>922.16573873049629</v>
      </c>
      <c r="K173" s="156">
        <f>IF(RES_hhdet_in_tes!K173=0,0,RES_hhdet_in_tes!K173/0.086*1000000/RES_hhdet_in_new!K172)</f>
        <v>808.16767995122791</v>
      </c>
      <c r="L173" s="156">
        <f>IF(RES_hhdet_in_tes!L173=0,0,RES_hhdet_in_tes!L173/0.086*1000000/RES_hhdet_in_new!L172)</f>
        <v>1025.2373933956512</v>
      </c>
      <c r="M173" s="156">
        <f>IF(RES_hhdet_in_tes!M173=0,0,RES_hhdet_in_tes!M173/0.086*1000000/RES_hhdet_in_new!M172)</f>
        <v>982.48983575522743</v>
      </c>
      <c r="N173" s="156">
        <f>IF(RES_hhdet_in_tes!N173=0,0,RES_hhdet_in_tes!N173/0.086*1000000/RES_hhdet_in_new!N172)</f>
        <v>1189.5371223275483</v>
      </c>
      <c r="O173" s="156">
        <f>IF(RES_hhdet_in_tes!O173=0,0,RES_hhdet_in_tes!O173/0.086*1000000/RES_hhdet_in_new!O172)</f>
        <v>1123.8295598963284</v>
      </c>
      <c r="P173" s="156">
        <f>IF(RES_hhdet_in_tes!P173=0,0,RES_hhdet_in_tes!P173/0.086*1000000/RES_hhdet_in_new!P172)</f>
        <v>1226.9392338507016</v>
      </c>
      <c r="Q173" s="156">
        <f>IF(RES_hhdet_in_tes!Q173=0,0,RES_hhdet_in_tes!Q173/0.086*1000000/RES_hhdet_in_new!Q172)</f>
        <v>1284.5631407821147</v>
      </c>
    </row>
    <row r="174" spans="1:17" ht="12" customHeight="1" x14ac:dyDescent="0.3">
      <c r="A174" s="159" t="s">
        <v>59</v>
      </c>
      <c r="B174" s="57"/>
      <c r="C174" s="57">
        <f>IF(RES_hhdet_in_tes!C174=0,0,RES_hhdet_in_tes!C174/0.086*1000000/RES_hhdet_in_new!C172)</f>
        <v>545.37173466846252</v>
      </c>
      <c r="D174" s="57">
        <f>IF(RES_hhdet_in_tes!D174=0,0,RES_hhdet_in_tes!D174/0.086*1000000/RES_hhdet_in_new!D172)</f>
        <v>564.93504961307974</v>
      </c>
      <c r="E174" s="57">
        <f>IF(RES_hhdet_in_tes!E174=0,0,RES_hhdet_in_tes!E174/0.086*1000000/RES_hhdet_in_new!E172)</f>
        <v>520.85216787948013</v>
      </c>
      <c r="F174" s="57">
        <f>IF(RES_hhdet_in_tes!F174=0,0,RES_hhdet_in_tes!F174/0.086*1000000/RES_hhdet_in_new!F172)</f>
        <v>578.82733847232191</v>
      </c>
      <c r="G174" s="57">
        <f>IF(RES_hhdet_in_tes!G174=0,0,RES_hhdet_in_tes!G174/0.086*1000000/RES_hhdet_in_new!G172)</f>
        <v>535.33255418303486</v>
      </c>
      <c r="H174" s="57">
        <f>IF(RES_hhdet_in_tes!H174=0,0,RES_hhdet_in_tes!H174/0.086*1000000/RES_hhdet_in_new!H172)</f>
        <v>568.68185109950196</v>
      </c>
      <c r="I174" s="57">
        <f>IF(RES_hhdet_in_tes!I174=0,0,RES_hhdet_in_tes!I174/0.086*1000000/RES_hhdet_in_new!I172)</f>
        <v>551.91117558069436</v>
      </c>
      <c r="J174" s="57">
        <f>IF(RES_hhdet_in_tes!J174=0,0,RES_hhdet_in_tes!J174/0.086*1000000/RES_hhdet_in_new!J172)</f>
        <v>625.4465843597352</v>
      </c>
      <c r="K174" s="57">
        <f>IF(RES_hhdet_in_tes!K174=0,0,RES_hhdet_in_tes!K174/0.086*1000000/RES_hhdet_in_new!K172)</f>
        <v>668.05764737952757</v>
      </c>
      <c r="L174" s="57">
        <f>IF(RES_hhdet_in_tes!L174=0,0,RES_hhdet_in_tes!L174/0.086*1000000/RES_hhdet_in_new!L172)</f>
        <v>596.96369854037607</v>
      </c>
      <c r="M174" s="57">
        <f>IF(RES_hhdet_in_tes!M174=0,0,RES_hhdet_in_tes!M174/0.086*1000000/RES_hhdet_in_new!M172)</f>
        <v>597.94739024634816</v>
      </c>
      <c r="N174" s="57">
        <f>IF(RES_hhdet_in_tes!N174=0,0,RES_hhdet_in_tes!N174/0.086*1000000/RES_hhdet_in_new!N172)</f>
        <v>527.82691025830366</v>
      </c>
      <c r="O174" s="57">
        <f>IF(RES_hhdet_in_tes!O174=0,0,RES_hhdet_in_tes!O174/0.086*1000000/RES_hhdet_in_new!O172)</f>
        <v>545.99685760164641</v>
      </c>
      <c r="P174" s="57">
        <f>IF(RES_hhdet_in_tes!P174=0,0,RES_hhdet_in_tes!P174/0.086*1000000/RES_hhdet_in_new!P172)</f>
        <v>527.22336206727732</v>
      </c>
      <c r="Q174" s="57">
        <f>IF(RES_hhdet_in_tes!Q174=0,0,RES_hhdet_in_tes!Q174/0.086*1000000/RES_hhdet_in_new!Q172)</f>
        <v>471.42804549128931</v>
      </c>
    </row>
    <row r="175" spans="1:17" ht="12" customHeight="1" x14ac:dyDescent="0.3">
      <c r="A175" s="158" t="s">
        <v>62</v>
      </c>
      <c r="B175" s="157"/>
      <c r="C175" s="157">
        <f>IF(SUM(RES_hhdet_in_tes!C176:C177)=0,0,SUM(RES_hhdet_in_tes!C176:C177)/0.086*1000000/SUM(RES_hhdet_in_new!C176:C177))</f>
        <v>644.27052944404932</v>
      </c>
      <c r="D175" s="157">
        <f>IF(SUM(RES_hhdet_in_tes!D176:D177)=0,0,SUM(RES_hhdet_in_tes!D176:D177)/0.086*1000000/SUM(RES_hhdet_in_new!D176:D177))</f>
        <v>645.05297888724283</v>
      </c>
      <c r="E175" s="157">
        <f>IF(SUM(RES_hhdet_in_tes!E176:E177)=0,0,SUM(RES_hhdet_in_tes!E176:E177)/0.086*1000000/SUM(RES_hhdet_in_new!E176:E177))</f>
        <v>649.81091638001192</v>
      </c>
      <c r="F175" s="157">
        <f>IF(SUM(RES_hhdet_in_tes!F176:F177)=0,0,SUM(RES_hhdet_in_tes!F176:F177)/0.086*1000000/SUM(RES_hhdet_in_new!F176:F177))</f>
        <v>644.04581599323308</v>
      </c>
      <c r="G175" s="157">
        <f>IF(SUM(RES_hhdet_in_tes!G176:G177)=0,0,SUM(RES_hhdet_in_tes!G176:G177)/0.086*1000000/SUM(RES_hhdet_in_new!G176:G177))</f>
        <v>657.68553191280694</v>
      </c>
      <c r="H175" s="157">
        <f>IF(SUM(RES_hhdet_in_tes!H176:H177)=0,0,SUM(RES_hhdet_in_tes!H176:H177)/0.086*1000000/SUM(RES_hhdet_in_new!H176:H177))</f>
        <v>717.45557242595476</v>
      </c>
      <c r="I175" s="157">
        <f>IF(SUM(RES_hhdet_in_tes!I176:I177)=0,0,SUM(RES_hhdet_in_tes!I176:I177)/0.086*1000000/SUM(RES_hhdet_in_new!I176:I177))</f>
        <v>719.26940170956038</v>
      </c>
      <c r="J175" s="157">
        <f>IF(SUM(RES_hhdet_in_tes!J176:J177)=0,0,SUM(RES_hhdet_in_tes!J176:J177)/0.086*1000000/SUM(RES_hhdet_in_new!J176:J177))</f>
        <v>735.4648358999259</v>
      </c>
      <c r="K175" s="157">
        <f>IF(SUM(RES_hhdet_in_tes!K176:K177)=0,0,SUM(RES_hhdet_in_tes!K176:K177)/0.086*1000000/SUM(RES_hhdet_in_new!K176:K177))</f>
        <v>713.93056000916181</v>
      </c>
      <c r="L175" s="157">
        <f>IF(SUM(RES_hhdet_in_tes!L176:L177)=0,0,SUM(RES_hhdet_in_tes!L176:L177)/0.086*1000000/SUM(RES_hhdet_in_new!L176:L177))</f>
        <v>739.08967063394982</v>
      </c>
      <c r="M175" s="157">
        <f>IF(SUM(RES_hhdet_in_tes!M176:M177)=0,0,SUM(RES_hhdet_in_tes!M176:M177)/0.086*1000000/SUM(RES_hhdet_in_new!M176:M177))</f>
        <v>696.37409423473798</v>
      </c>
      <c r="N175" s="157">
        <f>IF(SUM(RES_hhdet_in_tes!N176:N177)=0,0,SUM(RES_hhdet_in_tes!N176:N177)/0.086*1000000/SUM(RES_hhdet_in_new!N176:N177))</f>
        <v>754.3448663921879</v>
      </c>
      <c r="O175" s="157">
        <f>IF(SUM(RES_hhdet_in_tes!O176:O177)=0,0,SUM(RES_hhdet_in_tes!O176:O177)/0.086*1000000/SUM(RES_hhdet_in_new!O176:O177))</f>
        <v>752.36521213736523</v>
      </c>
      <c r="P175" s="157">
        <f>IF(SUM(RES_hhdet_in_tes!P176:P177)=0,0,SUM(RES_hhdet_in_tes!P176:P177)/0.086*1000000/SUM(RES_hhdet_in_new!P176:P177))</f>
        <v>756.96073707304129</v>
      </c>
      <c r="Q175" s="157">
        <f>IF(SUM(RES_hhdet_in_tes!Q176:Q177)=0,0,SUM(RES_hhdet_in_tes!Q176:Q177)/0.086*1000000/SUM(RES_hhdet_in_new!Q176:Q177))</f>
        <v>751.970991067814</v>
      </c>
    </row>
    <row r="176" spans="1:17" ht="12" customHeight="1" x14ac:dyDescent="0.3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3">
      <c r="A177" s="29" t="s">
        <v>140</v>
      </c>
      <c r="B177" s="57"/>
      <c r="C177" s="57">
        <f>IF(RES_hhdet_in_tes!C177=0,0,RES_hhdet_in_tes!C177/0.086*1000000/RES_hhdet_in_new!C177)</f>
        <v>644.27052944404932</v>
      </c>
      <c r="D177" s="57">
        <f>IF(RES_hhdet_in_tes!D177=0,0,RES_hhdet_in_tes!D177/0.086*1000000/RES_hhdet_in_new!D177)</f>
        <v>645.05297888724283</v>
      </c>
      <c r="E177" s="57">
        <f>IF(RES_hhdet_in_tes!E177=0,0,RES_hhdet_in_tes!E177/0.086*1000000/RES_hhdet_in_new!E177)</f>
        <v>649.81091638001192</v>
      </c>
      <c r="F177" s="57">
        <f>IF(RES_hhdet_in_tes!F177=0,0,RES_hhdet_in_tes!F177/0.086*1000000/RES_hhdet_in_new!F177)</f>
        <v>644.04581599323308</v>
      </c>
      <c r="G177" s="57">
        <f>IF(RES_hhdet_in_tes!G177=0,0,RES_hhdet_in_tes!G177/0.086*1000000/RES_hhdet_in_new!G177)</f>
        <v>657.68553191280694</v>
      </c>
      <c r="H177" s="57">
        <f>IF(RES_hhdet_in_tes!H177=0,0,RES_hhdet_in_tes!H177/0.086*1000000/RES_hhdet_in_new!H177)</f>
        <v>717.45557242595476</v>
      </c>
      <c r="I177" s="57">
        <f>IF(RES_hhdet_in_tes!I177=0,0,RES_hhdet_in_tes!I177/0.086*1000000/RES_hhdet_in_new!I177)</f>
        <v>719.26940170956038</v>
      </c>
      <c r="J177" s="57">
        <f>IF(RES_hhdet_in_tes!J177=0,0,RES_hhdet_in_tes!J177/0.086*1000000/RES_hhdet_in_new!J177)</f>
        <v>735.4648358999259</v>
      </c>
      <c r="K177" s="57">
        <f>IF(RES_hhdet_in_tes!K177=0,0,RES_hhdet_in_tes!K177/0.086*1000000/RES_hhdet_in_new!K177)</f>
        <v>713.93056000916181</v>
      </c>
      <c r="L177" s="57">
        <f>IF(RES_hhdet_in_tes!L177=0,0,RES_hhdet_in_tes!L177/0.086*1000000/RES_hhdet_in_new!L177)</f>
        <v>739.08967063394982</v>
      </c>
      <c r="M177" s="57">
        <f>IF(RES_hhdet_in_tes!M177=0,0,RES_hhdet_in_tes!M177/0.086*1000000/RES_hhdet_in_new!M177)</f>
        <v>696.37409423473798</v>
      </c>
      <c r="N177" s="57">
        <f>IF(RES_hhdet_in_tes!N177=0,0,RES_hhdet_in_tes!N177/0.086*1000000/RES_hhdet_in_new!N177)</f>
        <v>754.3448663921879</v>
      </c>
      <c r="O177" s="57">
        <f>IF(RES_hhdet_in_tes!O177=0,0,RES_hhdet_in_tes!O177/0.086*1000000/RES_hhdet_in_new!O177)</f>
        <v>752.36521213736523</v>
      </c>
      <c r="P177" s="57">
        <f>IF(RES_hhdet_in_tes!P177=0,0,RES_hhdet_in_tes!P177/0.086*1000000/RES_hhdet_in_new!P177)</f>
        <v>756.96073707304129</v>
      </c>
      <c r="Q177" s="57">
        <f>IF(RES_hhdet_in_tes!Q177=0,0,RES_hhdet_in_tes!Q177/0.086*1000000/RES_hhdet_in_new!Q177)</f>
        <v>751.970991067814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180</v>
      </c>
    </row>
    <row r="3" spans="1:17" ht="12" customHeight="1" x14ac:dyDescent="0.3">
      <c r="A3" s="152" t="s">
        <v>172</v>
      </c>
      <c r="B3" s="168"/>
      <c r="C3" s="168">
        <f t="shared" ref="C3" si="0">SUM(C4,C7,C9,C19)</f>
        <v>7001.1316056712722</v>
      </c>
      <c r="D3" s="168">
        <f t="shared" ref="D3" si="1">SUM(D4,D7,D9,D19)</f>
        <v>7649.643974783804</v>
      </c>
      <c r="E3" s="168">
        <f t="shared" ref="E3" si="2">SUM(E4,E7,E9,E19)</f>
        <v>6671.1144831482161</v>
      </c>
      <c r="F3" s="168">
        <f t="shared" ref="F3" si="3">SUM(F4,F7,F9,F19)</f>
        <v>7099.4554118690285</v>
      </c>
      <c r="G3" s="168">
        <f t="shared" ref="G3" si="4">SUM(G4,G7,G9,G19)</f>
        <v>7524.1590890322686</v>
      </c>
      <c r="H3" s="168">
        <f t="shared" ref="H3" si="5">SUM(H4,H7,H9,H19)</f>
        <v>7567.0586290121028</v>
      </c>
      <c r="I3" s="168">
        <f t="shared" ref="I3" si="6">SUM(I4,I7,I9,I19)</f>
        <v>6061.0079590341074</v>
      </c>
      <c r="J3" s="168">
        <f t="shared" ref="J3" si="7">SUM(J4,J7,J9,J19)</f>
        <v>6549.6974288742385</v>
      </c>
      <c r="K3" s="168">
        <f t="shared" ref="K3" si="8">SUM(K4,K7,K9,K19)</f>
        <v>6797.7184864653718</v>
      </c>
      <c r="L3" s="168">
        <f t="shared" ref="L3" si="9">SUM(L4,L7,L9,L19)</f>
        <v>7280.4793905649649</v>
      </c>
      <c r="M3" s="168">
        <f t="shared" ref="M3" si="10">SUM(M4,M7,M9,M19)</f>
        <v>5687.5710078977681</v>
      </c>
      <c r="N3" s="168">
        <f t="shared" ref="N3" si="11">SUM(N4,N7,N9,N19)</f>
        <v>7166.7817429767574</v>
      </c>
      <c r="O3" s="168">
        <f t="shared" ref="O3" si="12">SUM(O4,O7,O9,O19)</f>
        <v>7540.5338404284512</v>
      </c>
      <c r="P3" s="168">
        <f t="shared" ref="P3" si="13">SUM(P4,P7,P9,P19)</f>
        <v>6116.5300536678005</v>
      </c>
      <c r="Q3" s="168">
        <f t="shared" ref="Q3" si="14">SUM(Q4,Q7,Q9,Q19)</f>
        <v>6076.9028099152738</v>
      </c>
    </row>
    <row r="4" spans="1:17" ht="12.9" customHeight="1" x14ac:dyDescent="0.3">
      <c r="A4" s="158" t="s">
        <v>65</v>
      </c>
      <c r="B4" s="157"/>
      <c r="C4" s="157">
        <f t="shared" ref="C4:Q4" si="15">SUM(C5:C6)</f>
        <v>6180.9193954873235</v>
      </c>
      <c r="D4" s="157">
        <f t="shared" si="15"/>
        <v>6783.9413981220478</v>
      </c>
      <c r="E4" s="157">
        <f t="shared" si="15"/>
        <v>5880.8533126640941</v>
      </c>
      <c r="F4" s="157">
        <f t="shared" si="15"/>
        <v>6157.5108938732455</v>
      </c>
      <c r="G4" s="157">
        <f t="shared" si="15"/>
        <v>6510.285223478425</v>
      </c>
      <c r="H4" s="157">
        <f t="shared" si="15"/>
        <v>6681.2441934891622</v>
      </c>
      <c r="I4" s="157">
        <f t="shared" si="15"/>
        <v>5470.5168234367911</v>
      </c>
      <c r="J4" s="157">
        <f t="shared" si="15"/>
        <v>5840.575664971966</v>
      </c>
      <c r="K4" s="157">
        <f t="shared" si="15"/>
        <v>6009.7538301604382</v>
      </c>
      <c r="L4" s="157">
        <f t="shared" si="15"/>
        <v>6469.1993474232931</v>
      </c>
      <c r="M4" s="157">
        <f t="shared" si="15"/>
        <v>4979.9775254503111</v>
      </c>
      <c r="N4" s="157">
        <f t="shared" si="15"/>
        <v>6144.4126802668006</v>
      </c>
      <c r="O4" s="157">
        <f t="shared" si="15"/>
        <v>6430.9765919121446</v>
      </c>
      <c r="P4" s="157">
        <f t="shared" si="15"/>
        <v>5114.9893654474026</v>
      </c>
      <c r="Q4" s="157">
        <f t="shared" si="15"/>
        <v>5107.2932555327097</v>
      </c>
    </row>
    <row r="5" spans="1:17" ht="12" customHeight="1" x14ac:dyDescent="0.3">
      <c r="A5" s="23" t="s">
        <v>58</v>
      </c>
      <c r="B5" s="156"/>
      <c r="C5" s="156">
        <f>IF(RES_hhdet_in_emi!C5=0,0,RES_hhdet_in_emi!C5*1000000/RES_hhdet_in_new!C5)</f>
        <v>6180.9193954873235</v>
      </c>
      <c r="D5" s="156">
        <f>IF(RES_hhdet_in_emi!D5=0,0,RES_hhdet_in_emi!D5*1000000/RES_hhdet_in_new!D5)</f>
        <v>6783.9413981220478</v>
      </c>
      <c r="E5" s="156">
        <f>IF(RES_hhdet_in_emi!E5=0,0,RES_hhdet_in_emi!E5*1000000/RES_hhdet_in_new!E5)</f>
        <v>5880.8533126640941</v>
      </c>
      <c r="F5" s="156">
        <f>IF(RES_hhdet_in_emi!F5=0,0,RES_hhdet_in_emi!F5*1000000/RES_hhdet_in_new!F5)</f>
        <v>6157.5108938732455</v>
      </c>
      <c r="G5" s="156">
        <f>IF(RES_hhdet_in_emi!G5=0,0,RES_hhdet_in_emi!G5*1000000/RES_hhdet_in_new!G5)</f>
        <v>6510.285223478425</v>
      </c>
      <c r="H5" s="156">
        <f>IF(RES_hhdet_in_emi!H5=0,0,RES_hhdet_in_emi!H5*1000000/RES_hhdet_in_new!H5)</f>
        <v>6681.2441934891622</v>
      </c>
      <c r="I5" s="156">
        <f>IF(RES_hhdet_in_emi!I5=0,0,RES_hhdet_in_emi!I5*1000000/RES_hhdet_in_new!I5)</f>
        <v>5470.5168234367911</v>
      </c>
      <c r="J5" s="156">
        <f>IF(RES_hhdet_in_emi!J5=0,0,RES_hhdet_in_emi!J5*1000000/RES_hhdet_in_new!J5)</f>
        <v>5840.575664971966</v>
      </c>
      <c r="K5" s="156">
        <f>IF(RES_hhdet_in_emi!K5=0,0,RES_hhdet_in_emi!K5*1000000/RES_hhdet_in_new!K5)</f>
        <v>6009.7538301604382</v>
      </c>
      <c r="L5" s="156">
        <f>IF(RES_hhdet_in_emi!L5=0,0,RES_hhdet_in_emi!L5*1000000/RES_hhdet_in_new!L5)</f>
        <v>6469.1993474232931</v>
      </c>
      <c r="M5" s="156">
        <f>IF(RES_hhdet_in_emi!M5=0,0,RES_hhdet_in_emi!M5*1000000/RES_hhdet_in_new!M5)</f>
        <v>4979.9775254503111</v>
      </c>
      <c r="N5" s="156">
        <f>IF(RES_hhdet_in_emi!N5=0,0,RES_hhdet_in_emi!N5*1000000/RES_hhdet_in_new!N5)</f>
        <v>6144.4126802668006</v>
      </c>
      <c r="O5" s="156">
        <f>IF(RES_hhdet_in_emi!O5=0,0,RES_hhdet_in_emi!O5*1000000/RES_hhdet_in_new!O5)</f>
        <v>6430.9765919121446</v>
      </c>
      <c r="P5" s="156">
        <f>IF(RES_hhdet_in_emi!P5=0,0,RES_hhdet_in_emi!P5*1000000/RES_hhdet_in_new!P5)</f>
        <v>5114.9893654474026</v>
      </c>
      <c r="Q5" s="156">
        <f>IF(RES_hhdet_in_emi!Q5=0,0,RES_hhdet_in_emi!Q5*1000000/RES_hhdet_in_new!Q5)</f>
        <v>5107.2932555327097</v>
      </c>
    </row>
    <row r="6" spans="1:17" ht="12" customHeight="1" x14ac:dyDescent="0.3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" customHeight="1" x14ac:dyDescent="0.3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3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3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663.71450373058178</v>
      </c>
      <c r="D9" s="157">
        <f>IF(SUM(RES_hhdet_in_emi!D10:D12,RES_hhdet_in_emi!D15:D16)=0,0,SUM(RES_hhdet_in_emi!D10:D12,RES_hhdet_in_emi!D15:D16)*1000000/SUM(RES_hhdet_in_new!D10:D12,RES_hhdet_in_new!D15:D16))</f>
        <v>733.82201339814628</v>
      </c>
      <c r="E9" s="157">
        <f>IF(SUM(RES_hhdet_in_emi!E10:E12,RES_hhdet_in_emi!E15:E16)=0,0,SUM(RES_hhdet_in_emi!E10:E12,RES_hhdet_in_emi!E15:E16)*1000000/SUM(RES_hhdet_in_new!E10:E12,RES_hhdet_in_new!E15:E16))</f>
        <v>592.82975104348225</v>
      </c>
      <c r="F9" s="157">
        <f>IF(SUM(RES_hhdet_in_emi!F10:F12,RES_hhdet_in_emi!F15:F16)=0,0,SUM(RES_hhdet_in_emi!F10:F12,RES_hhdet_in_emi!F15:F16)*1000000/SUM(RES_hhdet_in_new!F10:F12,RES_hhdet_in_new!F15:F16))</f>
        <v>762.12668009463755</v>
      </c>
      <c r="G9" s="157">
        <f>IF(SUM(RES_hhdet_in_emi!G10:G12,RES_hhdet_in_emi!G15:G16)=0,0,SUM(RES_hhdet_in_emi!G10:G12,RES_hhdet_in_emi!G15:G16)*1000000/SUM(RES_hhdet_in_new!G10:G12,RES_hhdet_in_new!G15:G16))</f>
        <v>841.04585351011724</v>
      </c>
      <c r="H9" s="157">
        <f>IF(SUM(RES_hhdet_in_emi!H10:H12,RES_hhdet_in_emi!H15:H16)=0,0,SUM(RES_hhdet_in_emi!H10:H12,RES_hhdet_in_emi!H15:H16)*1000000/SUM(RES_hhdet_in_new!H10:H12,RES_hhdet_in_new!H15:H16))</f>
        <v>730.75611215386607</v>
      </c>
      <c r="I9" s="157">
        <f>IF(SUM(RES_hhdet_in_emi!I10:I12,RES_hhdet_in_emi!I15:I16)=0,0,SUM(RES_hhdet_in_emi!I10:I12,RES_hhdet_in_emi!I15:I16)*1000000/SUM(RES_hhdet_in_new!I10:I12,RES_hhdet_in_new!I15:I16))</f>
        <v>496.11827905852141</v>
      </c>
      <c r="J9" s="157">
        <f>IF(SUM(RES_hhdet_in_emi!J10:J12,RES_hhdet_in_emi!J15:J16)=0,0,SUM(RES_hhdet_in_emi!J10:J12,RES_hhdet_in_emi!J15:J16)*1000000/SUM(RES_hhdet_in_new!J10:J12,RES_hhdet_in_new!J15:J16))</f>
        <v>543.39979676401208</v>
      </c>
      <c r="K9" s="157">
        <f>IF(SUM(RES_hhdet_in_emi!K10:K12,RES_hhdet_in_emi!K15:K16)=0,0,SUM(RES_hhdet_in_emi!K10:K12,RES_hhdet_in_emi!K15:K16)*1000000/SUM(RES_hhdet_in_new!K10:K12,RES_hhdet_in_new!K15:K16))</f>
        <v>644.78952541341175</v>
      </c>
      <c r="L9" s="157">
        <f>IF(SUM(RES_hhdet_in_emi!L10:L12,RES_hhdet_in_emi!L15:L16)=0,0,SUM(RES_hhdet_in_emi!L10:L12,RES_hhdet_in_emi!L15:L16)*1000000/SUM(RES_hhdet_in_new!L10:L12,RES_hhdet_in_new!L15:L16))</f>
        <v>643.97667715584601</v>
      </c>
      <c r="M9" s="157">
        <f>IF(SUM(RES_hhdet_in_emi!M10:M12,RES_hhdet_in_emi!M15:M16)=0,0,SUM(RES_hhdet_in_emi!M10:M12,RES_hhdet_in_emi!M15:M16)*1000000/SUM(RES_hhdet_in_new!M10:M12,RES_hhdet_in_new!M15:M16))</f>
        <v>523.82475662885008</v>
      </c>
      <c r="N9" s="157">
        <f>IF(SUM(RES_hhdet_in_emi!N10:N12,RES_hhdet_in_emi!N15:N16)=0,0,SUM(RES_hhdet_in_emi!N10:N12,RES_hhdet_in_emi!N15:N16)*1000000/SUM(RES_hhdet_in_new!N10:N12,RES_hhdet_in_new!N15:N16))</f>
        <v>713.94211987304232</v>
      </c>
      <c r="O9" s="157">
        <f>IF(SUM(RES_hhdet_in_emi!O10:O12,RES_hhdet_in_emi!O15:O16)=0,0,SUM(RES_hhdet_in_emi!O10:O12,RES_hhdet_in_emi!O15:O16)*1000000/SUM(RES_hhdet_in_new!O10:O12,RES_hhdet_in_new!O15:O16))</f>
        <v>731.7365260343289</v>
      </c>
      <c r="P9" s="157">
        <f>IF(SUM(RES_hhdet_in_emi!P10:P12,RES_hhdet_in_emi!P15:P16)=0,0,SUM(RES_hhdet_in_emi!P10:P12,RES_hhdet_in_emi!P15:P16)*1000000/SUM(RES_hhdet_in_new!P10:P12,RES_hhdet_in_new!P15:P16))</f>
        <v>591.37371726726633</v>
      </c>
      <c r="Q9" s="157">
        <f>IF(SUM(RES_hhdet_in_emi!Q10:Q12,RES_hhdet_in_emi!Q15:Q16)=0,0,SUM(RES_hhdet_in_emi!Q10:Q12,RES_hhdet_in_emi!Q15:Q16)*1000000/SUM(RES_hhdet_in_new!Q10:Q12,RES_hhdet_in_new!Q15:Q16))</f>
        <v>422.90427827820946</v>
      </c>
    </row>
    <row r="10" spans="1:17" ht="12" customHeight="1" x14ac:dyDescent="0.3">
      <c r="A10" s="167" t="s">
        <v>171</v>
      </c>
      <c r="B10" s="132"/>
      <c r="C10" s="132">
        <f>IF(RES_hhdet_in_emi!C10=0,0,RES_hhdet_in_emi!C10*1000000/RES_hhdet_in_new!C10)</f>
        <v>1037.4252290126112</v>
      </c>
      <c r="D10" s="132">
        <f>IF(RES_hhdet_in_emi!D10=0,0,RES_hhdet_in_emi!D10*1000000/RES_hhdet_in_new!D10)</f>
        <v>1057.262185934133</v>
      </c>
      <c r="E10" s="132">
        <f>IF(RES_hhdet_in_emi!E10=0,0,RES_hhdet_in_emi!E10*1000000/RES_hhdet_in_new!E10)</f>
        <v>1052.2600082963766</v>
      </c>
      <c r="F10" s="132">
        <f>IF(RES_hhdet_in_emi!F10=0,0,RES_hhdet_in_emi!F10*1000000/RES_hhdet_in_new!F10)</f>
        <v>1070.5107254072261</v>
      </c>
      <c r="G10" s="132">
        <f>IF(RES_hhdet_in_emi!G10=0,0,RES_hhdet_in_emi!G10*1000000/RES_hhdet_in_new!G10)</f>
        <v>1078.6007140009604</v>
      </c>
      <c r="H10" s="132">
        <f>IF(RES_hhdet_in_emi!H10=0,0,RES_hhdet_in_emi!H10*1000000/RES_hhdet_in_new!H10)</f>
        <v>1085.6516338142076</v>
      </c>
      <c r="I10" s="132">
        <f>IF(RES_hhdet_in_emi!I10=0,0,RES_hhdet_in_emi!I10*1000000/RES_hhdet_in_new!I10)</f>
        <v>1145.9690573617925</v>
      </c>
      <c r="J10" s="132">
        <f>IF(RES_hhdet_in_emi!J10=0,0,RES_hhdet_in_emi!J10*1000000/RES_hhdet_in_new!J10)</f>
        <v>1092.3193301330316</v>
      </c>
      <c r="K10" s="132">
        <f>IF(RES_hhdet_in_emi!K10=0,0,RES_hhdet_in_emi!K10*1000000/RES_hhdet_in_new!K10)</f>
        <v>1156.6531758433939</v>
      </c>
      <c r="L10" s="132">
        <f>IF(RES_hhdet_in_emi!L10=0,0,RES_hhdet_in_emi!L10*1000000/RES_hhdet_in_new!L10)</f>
        <v>1129.2990115833738</v>
      </c>
      <c r="M10" s="132">
        <f>IF(RES_hhdet_in_emi!M10=0,0,RES_hhdet_in_emi!M10*1000000/RES_hhdet_in_new!M10)</f>
        <v>1151.4690184023957</v>
      </c>
      <c r="N10" s="132">
        <f>IF(RES_hhdet_in_emi!N10=0,0,RES_hhdet_in_emi!N10*1000000/RES_hhdet_in_new!N10)</f>
        <v>1143.8979847226678</v>
      </c>
      <c r="O10" s="132">
        <f>IF(RES_hhdet_in_emi!O10=0,0,RES_hhdet_in_emi!O10*1000000/RES_hhdet_in_new!O10)</f>
        <v>1162.6105184066296</v>
      </c>
      <c r="P10" s="132">
        <f>IF(RES_hhdet_in_emi!P10=0,0,RES_hhdet_in_emi!P10*1000000/RES_hhdet_in_new!P10)</f>
        <v>1110.4804455770702</v>
      </c>
      <c r="Q10" s="132">
        <f>IF(RES_hhdet_in_emi!Q10=0,0,RES_hhdet_in_emi!Q10*1000000/RES_hhdet_in_new!Q10)</f>
        <v>1110.0901822648812</v>
      </c>
    </row>
    <row r="11" spans="1:17" ht="12" customHeight="1" x14ac:dyDescent="0.3">
      <c r="A11" s="167" t="s">
        <v>144</v>
      </c>
      <c r="B11" s="132"/>
      <c r="C11" s="132">
        <f>IF(RES_hhdet_in_emi!C11=0,0,RES_hhdet_in_emi!C11*1000000/RES_hhdet_in_new!C11)</f>
        <v>434.61106233839507</v>
      </c>
      <c r="D11" s="132">
        <f>IF(RES_hhdet_in_emi!D11=0,0,RES_hhdet_in_emi!D11*1000000/RES_hhdet_in_new!D11)</f>
        <v>668.46958999085598</v>
      </c>
      <c r="E11" s="132">
        <f>IF(RES_hhdet_in_emi!E11=0,0,RES_hhdet_in_emi!E11*1000000/RES_hhdet_in_new!E11)</f>
        <v>445.56484978447401</v>
      </c>
      <c r="F11" s="132">
        <f>IF(RES_hhdet_in_emi!F11=0,0,RES_hhdet_in_emi!F11*1000000/RES_hhdet_in_new!F11)</f>
        <v>731.71327587731867</v>
      </c>
      <c r="G11" s="132">
        <f>IF(RES_hhdet_in_emi!G11=0,0,RES_hhdet_in_emi!G11*1000000/RES_hhdet_in_new!G11)</f>
        <v>723.22554557791079</v>
      </c>
      <c r="H11" s="132">
        <f>IF(RES_hhdet_in_emi!H11=0,0,RES_hhdet_in_emi!H11*1000000/RES_hhdet_in_new!H11)</f>
        <v>468.21326555447092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3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467.90456671909385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475.9538469255736</v>
      </c>
      <c r="G12" s="132">
        <f>IF(RES_hhdet_in_emi!G12=0,0,RES_hhdet_in_emi!G12*1000000/RES_hhdet_in_new!G12)</f>
        <v>470.58696692326259</v>
      </c>
      <c r="H12" s="132">
        <f>IF(RES_hhdet_in_emi!H12=0,0,RES_hhdet_in_emi!H12*1000000/RES_hhdet_in_new!H12)</f>
        <v>463.2925245248822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297.12616195291758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3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467.90456671909385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475.9538469255736</v>
      </c>
      <c r="G13" s="165">
        <f>IF(RES_hhdet_in_emi!G13=0,0,RES_hhdet_in_emi!G13*1000000/RES_hhdet_in_new!G12)</f>
        <v>470.58696692326259</v>
      </c>
      <c r="H13" s="165">
        <f>IF(RES_hhdet_in_emi!H13=0,0,RES_hhdet_in_emi!H13*1000000/RES_hhdet_in_new!H12)</f>
        <v>463.2925245248822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297.12616195291758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3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3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3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3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3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3">
      <c r="A19" s="158" t="s">
        <v>62</v>
      </c>
      <c r="B19" s="157"/>
      <c r="C19" s="157">
        <f>IF(SUM(RES_hhdet_in_emi!C20:C22)=0,0,SUM(RES_hhdet_in_emi!C20:C22)*1000000/SUM(RES_hhdet_in_new!C20:C22))</f>
        <v>156.49770645336727</v>
      </c>
      <c r="D19" s="157">
        <f>IF(SUM(RES_hhdet_in_emi!D20:D22)=0,0,SUM(RES_hhdet_in_emi!D20:D22)*1000000/SUM(RES_hhdet_in_new!D20:D22))</f>
        <v>131.88056326360905</v>
      </c>
      <c r="E19" s="157">
        <f>IF(SUM(RES_hhdet_in_emi!E20:E22)=0,0,SUM(RES_hhdet_in_emi!E20:E22)*1000000/SUM(RES_hhdet_in_new!E20:E22))</f>
        <v>197.4314194406397</v>
      </c>
      <c r="F19" s="157">
        <f>IF(SUM(RES_hhdet_in_emi!F20:F22)=0,0,SUM(RES_hhdet_in_emi!F20:F22)*1000000/SUM(RES_hhdet_in_new!F20:F22))</f>
        <v>179.81783790114483</v>
      </c>
      <c r="G19" s="157">
        <f>IF(SUM(RES_hhdet_in_emi!G20:G22)=0,0,SUM(RES_hhdet_in_emi!G20:G22)*1000000/SUM(RES_hhdet_in_new!G20:G22))</f>
        <v>172.82801204372686</v>
      </c>
      <c r="H19" s="157">
        <f>IF(SUM(RES_hhdet_in_emi!H20:H22)=0,0,SUM(RES_hhdet_in_emi!H20:H22)*1000000/SUM(RES_hhdet_in_new!H20:H22))</f>
        <v>155.05832336907443</v>
      </c>
      <c r="I19" s="157">
        <f>IF(SUM(RES_hhdet_in_emi!I20:I22)=0,0,SUM(RES_hhdet_in_emi!I20:I22)*1000000/SUM(RES_hhdet_in_new!I20:I22))</f>
        <v>94.372856538794181</v>
      </c>
      <c r="J19" s="157">
        <f>IF(SUM(RES_hhdet_in_emi!J20:J22)=0,0,SUM(RES_hhdet_in_emi!J20:J22)*1000000/SUM(RES_hhdet_in_new!J20:J22))</f>
        <v>165.72196713826057</v>
      </c>
      <c r="K19" s="157">
        <f>IF(SUM(RES_hhdet_in_emi!K20:K22)=0,0,SUM(RES_hhdet_in_emi!K20:K22)*1000000/SUM(RES_hhdet_in_new!K20:K22))</f>
        <v>143.17513089152212</v>
      </c>
      <c r="L19" s="157">
        <f>IF(SUM(RES_hhdet_in_emi!L20:L22)=0,0,SUM(RES_hhdet_in_emi!L20:L22)*1000000/SUM(RES_hhdet_in_new!L20:L22))</f>
        <v>167.30336598582593</v>
      </c>
      <c r="M19" s="157">
        <f>IF(SUM(RES_hhdet_in_emi!M20:M22)=0,0,SUM(RES_hhdet_in_emi!M20:M22)*1000000/SUM(RES_hhdet_in_new!M20:M22))</f>
        <v>183.76872581860658</v>
      </c>
      <c r="N19" s="157">
        <f>IF(SUM(RES_hhdet_in_emi!N20:N22)=0,0,SUM(RES_hhdet_in_emi!N20:N22)*1000000/SUM(RES_hhdet_in_new!N20:N22))</f>
        <v>308.42694283691418</v>
      </c>
      <c r="O19" s="157">
        <f>IF(SUM(RES_hhdet_in_emi!O20:O22)=0,0,SUM(RES_hhdet_in_emi!O20:O22)*1000000/SUM(RES_hhdet_in_new!O20:O22))</f>
        <v>377.82072248197761</v>
      </c>
      <c r="P19" s="157">
        <f>IF(SUM(RES_hhdet_in_emi!P20:P22)=0,0,SUM(RES_hhdet_in_emi!P20:P22)*1000000/SUM(RES_hhdet_in_new!P20:P22))</f>
        <v>410.16697095313162</v>
      </c>
      <c r="Q19" s="157">
        <f>IF(SUM(RES_hhdet_in_emi!Q20:Q22)=0,0,SUM(RES_hhdet_in_emi!Q20:Q22)*1000000/SUM(RES_hhdet_in_new!Q20:Q22))</f>
        <v>546.7052761043542</v>
      </c>
    </row>
    <row r="20" spans="1:17" ht="12" customHeight="1" x14ac:dyDescent="0.3">
      <c r="A20" s="23" t="s">
        <v>58</v>
      </c>
      <c r="B20" s="156"/>
      <c r="C20" s="156">
        <f>IF(RES_hhdet_in_emi!C20=0,0,RES_hhdet_in_emi!C20*1000000/RES_hhdet_in_new!C20)</f>
        <v>504.48855245702913</v>
      </c>
      <c r="D20" s="156">
        <f>IF(RES_hhdet_in_emi!D20=0,0,RES_hhdet_in_emi!D20*1000000/RES_hhdet_in_new!D20)</f>
        <v>569.25835645847269</v>
      </c>
      <c r="E20" s="156">
        <f>IF(RES_hhdet_in_emi!E20=0,0,RES_hhdet_in_emi!E20*1000000/RES_hhdet_in_new!E20)</f>
        <v>659.38288986626026</v>
      </c>
      <c r="F20" s="156">
        <f>IF(RES_hhdet_in_emi!F20=0,0,RES_hhdet_in_emi!F20*1000000/RES_hhdet_in_new!F20)</f>
        <v>664.67994605688284</v>
      </c>
      <c r="G20" s="156">
        <f>IF(RES_hhdet_in_emi!G20=0,0,RES_hhdet_in_emi!G20*1000000/RES_hhdet_in_new!G20)</f>
        <v>665.32124269727967</v>
      </c>
      <c r="H20" s="156">
        <f>IF(RES_hhdet_in_emi!H20=0,0,RES_hhdet_in_emi!H20*1000000/RES_hhdet_in_new!H20)</f>
        <v>676.46570427126721</v>
      </c>
      <c r="I20" s="156">
        <f>IF(RES_hhdet_in_emi!I20=0,0,RES_hhdet_in_emi!I20*1000000/RES_hhdet_in_new!I20)</f>
        <v>657.73177008013465</v>
      </c>
      <c r="J20" s="156">
        <f>IF(RES_hhdet_in_emi!J20=0,0,RES_hhdet_in_emi!J20*1000000/RES_hhdet_in_new!J20)</f>
        <v>671.84917094282014</v>
      </c>
      <c r="K20" s="156">
        <f>IF(RES_hhdet_in_emi!K20=0,0,RES_hhdet_in_emi!K20*1000000/RES_hhdet_in_new!K20)</f>
        <v>679.06105272600882</v>
      </c>
      <c r="L20" s="156">
        <f>IF(RES_hhdet_in_emi!L20=0,0,RES_hhdet_in_emi!L20*1000000/RES_hhdet_in_new!L20)</f>
        <v>693.07072537124952</v>
      </c>
      <c r="M20" s="156">
        <f>IF(RES_hhdet_in_emi!M20=0,0,RES_hhdet_in_emi!M20*1000000/RES_hhdet_in_new!M20)</f>
        <v>699.50589333467167</v>
      </c>
      <c r="N20" s="156">
        <f>IF(RES_hhdet_in_emi!N20=0,0,RES_hhdet_in_emi!N20*1000000/RES_hhdet_in_new!N20)</f>
        <v>702.23414863735729</v>
      </c>
      <c r="O20" s="156">
        <f>IF(RES_hhdet_in_emi!O20=0,0,RES_hhdet_in_emi!O20*1000000/RES_hhdet_in_new!O20)</f>
        <v>699.89608437034747</v>
      </c>
      <c r="P20" s="156">
        <f>IF(RES_hhdet_in_emi!P20=0,0,RES_hhdet_in_emi!P20*1000000/RES_hhdet_in_new!P20)</f>
        <v>697.91429309305283</v>
      </c>
      <c r="Q20" s="156">
        <f>IF(RES_hhdet_in_emi!Q20=0,0,RES_hhdet_in_emi!Q20*1000000/RES_hhdet_in_new!Q20)</f>
        <v>701.50709946374684</v>
      </c>
    </row>
    <row r="21" spans="1:17" ht="12" customHeight="1" x14ac:dyDescent="0.3">
      <c r="A21" s="23" t="s">
        <v>57</v>
      </c>
      <c r="B21" s="156"/>
      <c r="C21" s="156">
        <f>IF(RES_hhdet_in_emi!C21=0,0,RES_hhdet_in_emi!C21*1000000/RES_hhdet_in_new!C21)</f>
        <v>389.91115714556281</v>
      </c>
      <c r="D21" s="156">
        <f>IF(RES_hhdet_in_emi!D21=0,0,RES_hhdet_in_emi!D21*1000000/RES_hhdet_in_new!D21)</f>
        <v>397.31548046804414</v>
      </c>
      <c r="E21" s="156">
        <f>IF(RES_hhdet_in_emi!E21=0,0,RES_hhdet_in_emi!E21*1000000/RES_hhdet_in_new!E21)</f>
        <v>406.24852339601119</v>
      </c>
      <c r="F21" s="156">
        <f>IF(RES_hhdet_in_emi!F21=0,0,RES_hhdet_in_emi!F21*1000000/RES_hhdet_in_new!F21)</f>
        <v>310.56151255813495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304.33123369838626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475.33414123720945</v>
      </c>
      <c r="L21" s="156">
        <f>IF(RES_hhdet_in_emi!L21=0,0,RES_hhdet_in_emi!L21*1000000/RES_hhdet_in_new!L21)</f>
        <v>344.88558133202002</v>
      </c>
      <c r="M21" s="156">
        <f>IF(RES_hhdet_in_emi!M21=0,0,RES_hhdet_in_emi!M21*1000000/RES_hhdet_in_new!M21)</f>
        <v>440.31006275034707</v>
      </c>
      <c r="N21" s="156">
        <f>IF(RES_hhdet_in_emi!N21=0,0,RES_hhdet_in_emi!N21*1000000/RES_hhdet_in_new!N21)</f>
        <v>393.49715928092701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273.56938341013921</v>
      </c>
      <c r="Q21" s="156">
        <f>IF(RES_hhdet_in_emi!Q21=0,0,RES_hhdet_in_emi!Q21*1000000/RES_hhdet_in_new!Q21)</f>
        <v>0</v>
      </c>
    </row>
    <row r="22" spans="1:17" ht="12" customHeight="1" x14ac:dyDescent="0.3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68">
        <f t="shared" ref="C24" si="17">SUM(C25,C28,C30,C39)</f>
        <v>2624.9504209974511</v>
      </c>
      <c r="D24" s="168">
        <f t="shared" ref="D24" si="18">SUM(D25,D28,D30,D39)</f>
        <v>2528.1622152902823</v>
      </c>
      <c r="E24" s="168">
        <f t="shared" ref="E24" si="19">SUM(E25,E28,E30,E39)</f>
        <v>3195.395355262775</v>
      </c>
      <c r="F24" s="168">
        <f t="shared" ref="F24" si="20">SUM(F25,F28,F30,F39)</f>
        <v>3095.8366490261906</v>
      </c>
      <c r="G24" s="168">
        <f t="shared" ref="G24" si="21">SUM(G25,G28,G30,G39)</f>
        <v>2580.6157252579424</v>
      </c>
      <c r="H24" s="168">
        <f t="shared" ref="H24" si="22">SUM(H25,H28,H30,H39)</f>
        <v>2688.0736512048779</v>
      </c>
      <c r="I24" s="168">
        <f t="shared" ref="I24" si="23">SUM(I25,I28,I30,I39)</f>
        <v>2554.3218405224097</v>
      </c>
      <c r="J24" s="168">
        <f t="shared" ref="J24" si="24">SUM(J25,J28,J30,J39)</f>
        <v>2338.9691835581725</v>
      </c>
      <c r="K24" s="168">
        <f t="shared" ref="K24" si="25">SUM(K25,K28,K30,K39)</f>
        <v>2104.9142484300664</v>
      </c>
      <c r="L24" s="168">
        <f t="shared" ref="L24" si="26">SUM(L25,L28,L30,L39)</f>
        <v>1873.423927337652</v>
      </c>
      <c r="M24" s="168">
        <f t="shared" ref="M24" si="27">SUM(M25,M28,M30,M39)</f>
        <v>1677.3265291742293</v>
      </c>
      <c r="N24" s="168">
        <f t="shared" ref="N24" si="28">SUM(N25,N28,N30,N39)</f>
        <v>1342.3515497804362</v>
      </c>
      <c r="O24" s="168">
        <f t="shared" ref="O24" si="29">SUM(O25,O28,O30,O39)</f>
        <v>2123.6262207641089</v>
      </c>
      <c r="P24" s="168">
        <f t="shared" ref="P24" si="30">SUM(P25,P28,P30,P39)</f>
        <v>1511.9383644760546</v>
      </c>
      <c r="Q24" s="168">
        <f t="shared" ref="Q24" si="31">SUM(Q25,Q28,Q30,Q39)</f>
        <v>1457.2211109352013</v>
      </c>
    </row>
    <row r="25" spans="1:17" ht="12.9" customHeight="1" x14ac:dyDescent="0.3">
      <c r="A25" s="158" t="s">
        <v>65</v>
      </c>
      <c r="B25" s="157"/>
      <c r="C25" s="157">
        <f t="shared" ref="C25:Q25" si="32">SUM(C26:C27)</f>
        <v>1857.8977397461397</v>
      </c>
      <c r="D25" s="157">
        <f t="shared" si="32"/>
        <v>1741.3978473517736</v>
      </c>
      <c r="E25" s="157">
        <f t="shared" si="32"/>
        <v>2299.0530218413019</v>
      </c>
      <c r="F25" s="157">
        <f t="shared" si="32"/>
        <v>2262.2944618194078</v>
      </c>
      <c r="G25" s="157">
        <f t="shared" si="32"/>
        <v>1784.2104181396087</v>
      </c>
      <c r="H25" s="157">
        <f t="shared" si="32"/>
        <v>1967.9068565758946</v>
      </c>
      <c r="I25" s="157">
        <f t="shared" si="32"/>
        <v>1782.9402067117383</v>
      </c>
      <c r="J25" s="157">
        <f t="shared" si="32"/>
        <v>1583.9298986868441</v>
      </c>
      <c r="K25" s="157">
        <f t="shared" si="32"/>
        <v>1625.5063132123792</v>
      </c>
      <c r="L25" s="157">
        <f t="shared" si="32"/>
        <v>1232.2303999684848</v>
      </c>
      <c r="M25" s="157">
        <f t="shared" si="32"/>
        <v>1283.491728813279</v>
      </c>
      <c r="N25" s="157">
        <f t="shared" si="32"/>
        <v>994.24809682634907</v>
      </c>
      <c r="O25" s="157">
        <f t="shared" si="32"/>
        <v>1515.8861672758189</v>
      </c>
      <c r="P25" s="157">
        <f t="shared" si="32"/>
        <v>1193.7515402172685</v>
      </c>
      <c r="Q25" s="157">
        <f t="shared" si="32"/>
        <v>1202.6774522959204</v>
      </c>
    </row>
    <row r="26" spans="1:17" ht="12" customHeight="1" x14ac:dyDescent="0.3">
      <c r="A26" s="23" t="s">
        <v>84</v>
      </c>
      <c r="B26" s="156"/>
      <c r="C26" s="156">
        <f>IF(RES_hhdet_in_emi!C26=0,0,RES_hhdet_in_emi!C26*1000000/RES_hhdet_in_new!C26)</f>
        <v>1857.8977397461397</v>
      </c>
      <c r="D26" s="156">
        <f>IF(RES_hhdet_in_emi!D26=0,0,RES_hhdet_in_emi!D26*1000000/RES_hhdet_in_new!D26)</f>
        <v>1741.3978473517736</v>
      </c>
      <c r="E26" s="156">
        <f>IF(RES_hhdet_in_emi!E26=0,0,RES_hhdet_in_emi!E26*1000000/RES_hhdet_in_new!E26)</f>
        <v>2299.0530218413019</v>
      </c>
      <c r="F26" s="156">
        <f>IF(RES_hhdet_in_emi!F26=0,0,RES_hhdet_in_emi!F26*1000000/RES_hhdet_in_new!F26)</f>
        <v>2262.2944618194078</v>
      </c>
      <c r="G26" s="156">
        <f>IF(RES_hhdet_in_emi!G26=0,0,RES_hhdet_in_emi!G26*1000000/RES_hhdet_in_new!G26)</f>
        <v>1784.2104181396087</v>
      </c>
      <c r="H26" s="156">
        <f>IF(RES_hhdet_in_emi!H26=0,0,RES_hhdet_in_emi!H26*1000000/RES_hhdet_in_new!H26)</f>
        <v>1967.9068565758946</v>
      </c>
      <c r="I26" s="156">
        <f>IF(RES_hhdet_in_emi!I26=0,0,RES_hhdet_in_emi!I26*1000000/RES_hhdet_in_new!I26)</f>
        <v>1782.9402067117383</v>
      </c>
      <c r="J26" s="156">
        <f>IF(RES_hhdet_in_emi!J26=0,0,RES_hhdet_in_emi!J26*1000000/RES_hhdet_in_new!J26)</f>
        <v>1583.9298986868441</v>
      </c>
      <c r="K26" s="156">
        <f>IF(RES_hhdet_in_emi!K26=0,0,RES_hhdet_in_emi!K26*1000000/RES_hhdet_in_new!K26)</f>
        <v>1625.5063132123792</v>
      </c>
      <c r="L26" s="156">
        <f>IF(RES_hhdet_in_emi!L26=0,0,RES_hhdet_in_emi!L26*1000000/RES_hhdet_in_new!L26)</f>
        <v>1232.2303999684848</v>
      </c>
      <c r="M26" s="156">
        <f>IF(RES_hhdet_in_emi!M26=0,0,RES_hhdet_in_emi!M26*1000000/RES_hhdet_in_new!M26)</f>
        <v>1283.491728813279</v>
      </c>
      <c r="N26" s="156">
        <f>IF(RES_hhdet_in_emi!N26=0,0,RES_hhdet_in_emi!N26*1000000/RES_hhdet_in_new!N26)</f>
        <v>994.24809682634907</v>
      </c>
      <c r="O26" s="156">
        <f>IF(RES_hhdet_in_emi!O26=0,0,RES_hhdet_in_emi!O26*1000000/RES_hhdet_in_new!O26)</f>
        <v>1515.8861672758189</v>
      </c>
      <c r="P26" s="156">
        <f>IF(RES_hhdet_in_emi!P26=0,0,RES_hhdet_in_emi!P26*1000000/RES_hhdet_in_new!P26)</f>
        <v>1193.7515402172685</v>
      </c>
      <c r="Q26" s="156">
        <f>IF(RES_hhdet_in_emi!Q26=0,0,RES_hhdet_in_emi!Q26*1000000/RES_hhdet_in_new!Q26)</f>
        <v>1202.6774522959204</v>
      </c>
    </row>
    <row r="27" spans="1:17" ht="12" customHeight="1" x14ac:dyDescent="0.3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" customHeight="1" x14ac:dyDescent="0.3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3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3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473.02923863714051</v>
      </c>
      <c r="D30" s="157">
        <f>IF(SUM(RES_hhdet_in_emi!D31:D32,RES_hhdet_in_emi!D35:D36)=0,0,SUM(RES_hhdet_in_emi!D31:D32,RES_hhdet_in_emi!D35:D36)*1000000/SUM(RES_hhdet_in_new!D31:D32,RES_hhdet_in_new!D35:D36))</f>
        <v>483.31313773122446</v>
      </c>
      <c r="E30" s="157">
        <f>IF(SUM(RES_hhdet_in_emi!E31:E32,RES_hhdet_in_emi!E35:E36)=0,0,SUM(RES_hhdet_in_emi!E31:E32,RES_hhdet_in_emi!E35:E36)*1000000/SUM(RES_hhdet_in_new!E31:E32,RES_hhdet_in_new!E35:E36))</f>
        <v>509.52697680648822</v>
      </c>
      <c r="F30" s="157">
        <f>IF(SUM(RES_hhdet_in_emi!F31:F32,RES_hhdet_in_emi!F35:F36)=0,0,SUM(RES_hhdet_in_emi!F31:F32,RES_hhdet_in_emi!F35:F36)*1000000/SUM(RES_hhdet_in_new!F31:F32,RES_hhdet_in_new!F35:F36))</f>
        <v>497.42470618963142</v>
      </c>
      <c r="G30" s="157">
        <f>IF(SUM(RES_hhdet_in_emi!G31:G32,RES_hhdet_in_emi!G35:G36)=0,0,SUM(RES_hhdet_in_emi!G31:G32,RES_hhdet_in_emi!G35:G36)*1000000/SUM(RES_hhdet_in_new!G31:G32,RES_hhdet_in_new!G35:G36))</f>
        <v>449.04072982311499</v>
      </c>
      <c r="H30" s="157">
        <f>IF(SUM(RES_hhdet_in_emi!H31:H32,RES_hhdet_in_emi!H35:H36)=0,0,SUM(RES_hhdet_in_emi!H31:H32,RES_hhdet_in_emi!H35:H36)*1000000/SUM(RES_hhdet_in_new!H31:H32,RES_hhdet_in_new!H35:H36))</f>
        <v>460.46110036112407</v>
      </c>
      <c r="I30" s="157">
        <f>IF(SUM(RES_hhdet_in_emi!I31:I32,RES_hhdet_in_emi!I35:I36)=0,0,SUM(RES_hhdet_in_emi!I31:I32,RES_hhdet_in_emi!I35:I36)*1000000/SUM(RES_hhdet_in_new!I31:I32,RES_hhdet_in_new!I35:I36))</f>
        <v>437.26075335099381</v>
      </c>
      <c r="J30" s="157">
        <f>IF(SUM(RES_hhdet_in_emi!J31:J32,RES_hhdet_in_emi!J35:J36)=0,0,SUM(RES_hhdet_in_emi!J31:J32,RES_hhdet_in_emi!J35:J36)*1000000/SUM(RES_hhdet_in_new!J31:J32,RES_hhdet_in_new!J35:J36))</f>
        <v>400.40053929071337</v>
      </c>
      <c r="K30" s="157">
        <f>IF(SUM(RES_hhdet_in_emi!K31:K32,RES_hhdet_in_emi!K35:K36)=0,0,SUM(RES_hhdet_in_emi!K31:K32,RES_hhdet_in_emi!K35:K36)*1000000/SUM(RES_hhdet_in_new!K31:K32,RES_hhdet_in_new!K35:K36))</f>
        <v>282.4620523326733</v>
      </c>
      <c r="L30" s="157">
        <f>IF(SUM(RES_hhdet_in_emi!L31:L32,RES_hhdet_in_emi!L35:L36)=0,0,SUM(RES_hhdet_in_emi!L31:L32,RES_hhdet_in_emi!L35:L36)*1000000/SUM(RES_hhdet_in_new!L31:L32,RES_hhdet_in_new!L35:L36))</f>
        <v>310.5632718263933</v>
      </c>
      <c r="M30" s="157">
        <f>IF(SUM(RES_hhdet_in_emi!M31:M32,RES_hhdet_in_emi!M35:M36)=0,0,SUM(RES_hhdet_in_emi!M31:M32,RES_hhdet_in_emi!M35:M36)*1000000/SUM(RES_hhdet_in_new!M31:M32,RES_hhdet_in_new!M35:M36))</f>
        <v>171.37982745126612</v>
      </c>
      <c r="N30" s="157">
        <f>IF(SUM(RES_hhdet_in_emi!N31:N32,RES_hhdet_in_emi!N35:N36)=0,0,SUM(RES_hhdet_in_emi!N31:N32,RES_hhdet_in_emi!N35:N36)*1000000/SUM(RES_hhdet_in_new!N31:N32,RES_hhdet_in_new!N35:N36))</f>
        <v>325.41515694825529</v>
      </c>
      <c r="O30" s="157">
        <f>IF(SUM(RES_hhdet_in_emi!O31:O32,RES_hhdet_in_emi!O35:O36)=0,0,SUM(RES_hhdet_in_emi!O31:O32,RES_hhdet_in_emi!O35:O36)*1000000/SUM(RES_hhdet_in_new!O31:O32,RES_hhdet_in_new!O35:O36))</f>
        <v>425.17957581782878</v>
      </c>
      <c r="P30" s="157">
        <f>IF(SUM(RES_hhdet_in_emi!P31:P32,RES_hhdet_in_emi!P35:P36)=0,0,SUM(RES_hhdet_in_emi!P31:P32,RES_hhdet_in_emi!P35:P36)*1000000/SUM(RES_hhdet_in_new!P31:P32,RES_hhdet_in_new!P35:P36))</f>
        <v>268.39783258825088</v>
      </c>
      <c r="Q30" s="157">
        <f>IF(SUM(RES_hhdet_in_emi!Q31:Q32,RES_hhdet_in_emi!Q35:Q36)=0,0,SUM(RES_hhdet_in_emi!Q31:Q32,RES_hhdet_in_emi!Q35:Q36)*1000000/SUM(RES_hhdet_in_new!Q31:Q32,RES_hhdet_in_new!Q35:Q36))</f>
        <v>115.11483067069017</v>
      </c>
    </row>
    <row r="31" spans="1:17" ht="12" customHeight="1" x14ac:dyDescent="0.3">
      <c r="A31" s="167" t="s">
        <v>169</v>
      </c>
      <c r="B31" s="132"/>
      <c r="C31" s="132">
        <f>IF(RES_hhdet_in_emi!C31=0,0,RES_hhdet_in_emi!C31*1000000/RES_hhdet_in_new!C31)</f>
        <v>531.88520218031874</v>
      </c>
      <c r="D31" s="132">
        <f>IF(RES_hhdet_in_emi!D31=0,0,RES_hhdet_in_emi!D31*1000000/RES_hhdet_in_new!D31)</f>
        <v>537.16884770123477</v>
      </c>
      <c r="E31" s="132">
        <f>IF(RES_hhdet_in_emi!E31=0,0,RES_hhdet_in_emi!E31*1000000/RES_hhdet_in_new!E31)</f>
        <v>571.66289263466581</v>
      </c>
      <c r="F31" s="132">
        <f>IF(RES_hhdet_in_emi!F31=0,0,RES_hhdet_in_emi!F31*1000000/RES_hhdet_in_new!F31)</f>
        <v>558.52190529824668</v>
      </c>
      <c r="G31" s="132">
        <f>IF(RES_hhdet_in_emi!G31=0,0,RES_hhdet_in_emi!G31*1000000/RES_hhdet_in_new!G31)</f>
        <v>522.20133824586594</v>
      </c>
      <c r="H31" s="132">
        <f>IF(RES_hhdet_in_emi!H31=0,0,RES_hhdet_in_emi!H31*1000000/RES_hhdet_in_new!H31)</f>
        <v>543.36076837927374</v>
      </c>
      <c r="I31" s="132">
        <f>IF(RES_hhdet_in_emi!I31=0,0,RES_hhdet_in_emi!I31*1000000/RES_hhdet_in_new!I31)</f>
        <v>525.88363523009662</v>
      </c>
      <c r="J31" s="132">
        <f>IF(RES_hhdet_in_emi!J31=0,0,RES_hhdet_in_emi!J31*1000000/RES_hhdet_in_new!J31)</f>
        <v>506.48882530554397</v>
      </c>
      <c r="K31" s="132">
        <f>IF(RES_hhdet_in_emi!K31=0,0,RES_hhdet_in_emi!K31*1000000/RES_hhdet_in_new!K31)</f>
        <v>534.65855900626195</v>
      </c>
      <c r="L31" s="132">
        <f>IF(RES_hhdet_in_emi!L31=0,0,RES_hhdet_in_emi!L31*1000000/RES_hhdet_in_new!L31)</f>
        <v>466.63173076008621</v>
      </c>
      <c r="M31" s="132">
        <f>IF(RES_hhdet_in_emi!M31=0,0,RES_hhdet_in_emi!M31*1000000/RES_hhdet_in_new!M31)</f>
        <v>528.34637564584273</v>
      </c>
      <c r="N31" s="132">
        <f>IF(RES_hhdet_in_emi!N31=0,0,RES_hhdet_in_emi!N31*1000000/RES_hhdet_in_new!N31)</f>
        <v>487.24064135599684</v>
      </c>
      <c r="O31" s="132">
        <f>IF(RES_hhdet_in_emi!O31=0,0,RES_hhdet_in_emi!O31*1000000/RES_hhdet_in_new!O31)</f>
        <v>537.76909539277517</v>
      </c>
      <c r="P31" s="132">
        <f>IF(RES_hhdet_in_emi!P31=0,0,RES_hhdet_in_emi!P31*1000000/RES_hhdet_in_new!P31)</f>
        <v>509.42700508287709</v>
      </c>
      <c r="Q31" s="132">
        <f>IF(RES_hhdet_in_emi!Q31=0,0,RES_hhdet_in_emi!Q31*1000000/RES_hhdet_in_new!Q31)</f>
        <v>465.34997219825181</v>
      </c>
    </row>
    <row r="32" spans="1:17" ht="12" customHeight="1" x14ac:dyDescent="0.3">
      <c r="A32" s="167" t="s">
        <v>168</v>
      </c>
      <c r="B32" s="132"/>
      <c r="C32" s="132">
        <f>IF(RES_hhdet_in_emi!C32=0,0,RES_hhdet_in_emi!C32*1000000/RES_hhdet_in_new!C32)</f>
        <v>189.8491539490723</v>
      </c>
      <c r="D32" s="132">
        <f>IF(RES_hhdet_in_emi!D32=0,0,RES_hhdet_in_emi!D32*1000000/RES_hhdet_in_new!D32)</f>
        <v>210.6071304195907</v>
      </c>
      <c r="E32" s="132">
        <f>IF(RES_hhdet_in_emi!E32=0,0,RES_hhdet_in_emi!E32*1000000/RES_hhdet_in_new!E32)</f>
        <v>234.89887840753823</v>
      </c>
      <c r="F32" s="132">
        <f>IF(RES_hhdet_in_emi!F32=0,0,RES_hhdet_in_emi!F32*1000000/RES_hhdet_in_new!F32)</f>
        <v>254.43488579650383</v>
      </c>
      <c r="G32" s="132">
        <f>IF(RES_hhdet_in_emi!G32=0,0,RES_hhdet_in_emi!G32*1000000/RES_hhdet_in_new!G32)</f>
        <v>228.75259256135794</v>
      </c>
      <c r="H32" s="132">
        <f>IF(RES_hhdet_in_emi!H32=0,0,RES_hhdet_in_emi!H32*1000000/RES_hhdet_in_new!H32)</f>
        <v>241.33486263259488</v>
      </c>
      <c r="I32" s="132">
        <f>IF(RES_hhdet_in_emi!I32=0,0,RES_hhdet_in_emi!I32*1000000/RES_hhdet_in_new!I32)</f>
        <v>212.5851313280474</v>
      </c>
      <c r="J32" s="132">
        <f>IF(RES_hhdet_in_emi!J32=0,0,RES_hhdet_in_emi!J32*1000000/RES_hhdet_in_new!J32)</f>
        <v>214.18001232193038</v>
      </c>
      <c r="K32" s="132">
        <f>IF(RES_hhdet_in_emi!K32=0,0,RES_hhdet_in_emi!K32*1000000/RES_hhdet_in_new!K32)</f>
        <v>214.16835919826067</v>
      </c>
      <c r="L32" s="132">
        <f>IF(RES_hhdet_in_emi!L32=0,0,RES_hhdet_in_emi!L32*1000000/RES_hhdet_in_new!L32)</f>
        <v>171.49814254866538</v>
      </c>
      <c r="M32" s="132">
        <f>IF(RES_hhdet_in_emi!M32=0,0,RES_hhdet_in_emi!M32*1000000/RES_hhdet_in_new!M32)</f>
        <v>193.33191431962217</v>
      </c>
      <c r="N32" s="132">
        <f>IF(RES_hhdet_in_emi!N32=0,0,RES_hhdet_in_emi!N32*1000000/RES_hhdet_in_new!N32)</f>
        <v>167.31956670126118</v>
      </c>
      <c r="O32" s="132">
        <f>IF(RES_hhdet_in_emi!O32=0,0,RES_hhdet_in_emi!O32*1000000/RES_hhdet_in_new!O32)</f>
        <v>194.10380499177438</v>
      </c>
      <c r="P32" s="132">
        <f>IF(RES_hhdet_in_emi!P32=0,0,RES_hhdet_in_emi!P32*1000000/RES_hhdet_in_new!P32)</f>
        <v>181.49947503532027</v>
      </c>
      <c r="Q32" s="132">
        <f>IF(RES_hhdet_in_emi!Q32=0,0,RES_hhdet_in_emi!Q32*1000000/RES_hhdet_in_new!Q32)</f>
        <v>164.990152715508</v>
      </c>
    </row>
    <row r="33" spans="1:17" ht="12" customHeight="1" x14ac:dyDescent="0.3">
      <c r="A33" s="166" t="s">
        <v>57</v>
      </c>
      <c r="B33" s="165"/>
      <c r="C33" s="165">
        <f>IF(RES_hhdet_in_emi!C33=0,0,RES_hhdet_in_emi!C33*1000000/RES_hhdet_in_new!C32)</f>
        <v>189.8491539490723</v>
      </c>
      <c r="D33" s="165">
        <f>IF(RES_hhdet_in_emi!D33=0,0,RES_hhdet_in_emi!D33*1000000/RES_hhdet_in_new!D32)</f>
        <v>210.6071304195907</v>
      </c>
      <c r="E33" s="165">
        <f>IF(RES_hhdet_in_emi!E33=0,0,RES_hhdet_in_emi!E33*1000000/RES_hhdet_in_new!E32)</f>
        <v>234.89887840753823</v>
      </c>
      <c r="F33" s="165">
        <f>IF(RES_hhdet_in_emi!F33=0,0,RES_hhdet_in_emi!F33*1000000/RES_hhdet_in_new!F32)</f>
        <v>254.43488579650383</v>
      </c>
      <c r="G33" s="165">
        <f>IF(RES_hhdet_in_emi!G33=0,0,RES_hhdet_in_emi!G33*1000000/RES_hhdet_in_new!G32)</f>
        <v>228.75259256135794</v>
      </c>
      <c r="H33" s="165">
        <f>IF(RES_hhdet_in_emi!H33=0,0,RES_hhdet_in_emi!H33*1000000/RES_hhdet_in_new!H32)</f>
        <v>241.33486263259488</v>
      </c>
      <c r="I33" s="165">
        <f>IF(RES_hhdet_in_emi!I33=0,0,RES_hhdet_in_emi!I33*1000000/RES_hhdet_in_new!I32)</f>
        <v>212.5851313280474</v>
      </c>
      <c r="J33" s="165">
        <f>IF(RES_hhdet_in_emi!J33=0,0,RES_hhdet_in_emi!J33*1000000/RES_hhdet_in_new!J32)</f>
        <v>214.18001232193038</v>
      </c>
      <c r="K33" s="165">
        <f>IF(RES_hhdet_in_emi!K33=0,0,RES_hhdet_in_emi!K33*1000000/RES_hhdet_in_new!K32)</f>
        <v>214.16835919826067</v>
      </c>
      <c r="L33" s="165">
        <f>IF(RES_hhdet_in_emi!L33=0,0,RES_hhdet_in_emi!L33*1000000/RES_hhdet_in_new!L32)</f>
        <v>171.49814254866538</v>
      </c>
      <c r="M33" s="165">
        <f>IF(RES_hhdet_in_emi!M33=0,0,RES_hhdet_in_emi!M33*1000000/RES_hhdet_in_new!M32)</f>
        <v>193.33191431962217</v>
      </c>
      <c r="N33" s="165">
        <f>IF(RES_hhdet_in_emi!N33=0,0,RES_hhdet_in_emi!N33*1000000/RES_hhdet_in_new!N32)</f>
        <v>167.31956670126118</v>
      </c>
      <c r="O33" s="165">
        <f>IF(RES_hhdet_in_emi!O33=0,0,RES_hhdet_in_emi!O33*1000000/RES_hhdet_in_new!O32)</f>
        <v>194.10380499177438</v>
      </c>
      <c r="P33" s="165">
        <f>IF(RES_hhdet_in_emi!P33=0,0,RES_hhdet_in_emi!P33*1000000/RES_hhdet_in_new!P32)</f>
        <v>181.49947503532027</v>
      </c>
      <c r="Q33" s="165">
        <f>IF(RES_hhdet_in_emi!Q33=0,0,RES_hhdet_in_emi!Q33*1000000/RES_hhdet_in_new!Q32)</f>
        <v>164.990152715508</v>
      </c>
    </row>
    <row r="34" spans="1:17" ht="12" customHeight="1" x14ac:dyDescent="0.3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3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3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3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3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3">
      <c r="A39" s="158" t="s">
        <v>62</v>
      </c>
      <c r="B39" s="157"/>
      <c r="C39" s="157">
        <f>IF(SUM(RES_hhdet_in_emi!C40:C41)=0,0,SUM(RES_hhdet_in_emi!C40:C41)*1000000/SUM(RES_hhdet_in_new!C40:C41))</f>
        <v>294.02344261417102</v>
      </c>
      <c r="D39" s="157">
        <f>IF(SUM(RES_hhdet_in_emi!D40:D41)=0,0,SUM(RES_hhdet_in_emi!D40:D41)*1000000/SUM(RES_hhdet_in_new!D40:D41))</f>
        <v>303.4512302072846</v>
      </c>
      <c r="E39" s="157">
        <f>IF(SUM(RES_hhdet_in_emi!E40:E41)=0,0,SUM(RES_hhdet_in_emi!E40:E41)*1000000/SUM(RES_hhdet_in_new!E40:E41))</f>
        <v>386.81535661498503</v>
      </c>
      <c r="F39" s="157">
        <f>IF(SUM(RES_hhdet_in_emi!F40:F41)=0,0,SUM(RES_hhdet_in_emi!F40:F41)*1000000/SUM(RES_hhdet_in_new!F40:F41))</f>
        <v>336.11748101715148</v>
      </c>
      <c r="G39" s="157">
        <f>IF(SUM(RES_hhdet_in_emi!G40:G41)=0,0,SUM(RES_hhdet_in_emi!G40:G41)*1000000/SUM(RES_hhdet_in_new!G40:G41))</f>
        <v>347.3645772952184</v>
      </c>
      <c r="H39" s="157">
        <f>IF(SUM(RES_hhdet_in_emi!H40:H41)=0,0,SUM(RES_hhdet_in_emi!H40:H41)*1000000/SUM(RES_hhdet_in_new!H40:H41))</f>
        <v>259.7056942678592</v>
      </c>
      <c r="I39" s="157">
        <f>IF(SUM(RES_hhdet_in_emi!I40:I41)=0,0,SUM(RES_hhdet_in_emi!I40:I41)*1000000/SUM(RES_hhdet_in_new!I40:I41))</f>
        <v>334.12088045967789</v>
      </c>
      <c r="J39" s="157">
        <f>IF(SUM(RES_hhdet_in_emi!J40:J41)=0,0,SUM(RES_hhdet_in_emi!J40:J41)*1000000/SUM(RES_hhdet_in_new!J40:J41))</f>
        <v>354.63874558061491</v>
      </c>
      <c r="K39" s="157">
        <f>IF(SUM(RES_hhdet_in_emi!K40:K41)=0,0,SUM(RES_hhdet_in_emi!K40:K41)*1000000/SUM(RES_hhdet_in_new!K40:K41))</f>
        <v>196.94588288501427</v>
      </c>
      <c r="L39" s="157">
        <f>IF(SUM(RES_hhdet_in_emi!L40:L41)=0,0,SUM(RES_hhdet_in_emi!L40:L41)*1000000/SUM(RES_hhdet_in_new!L40:L41))</f>
        <v>330.63025554277391</v>
      </c>
      <c r="M39" s="157">
        <f>IF(SUM(RES_hhdet_in_emi!M40:M41)=0,0,SUM(RES_hhdet_in_emi!M40:M41)*1000000/SUM(RES_hhdet_in_new!M40:M41))</f>
        <v>222.45497290968413</v>
      </c>
      <c r="N39" s="157">
        <f>IF(SUM(RES_hhdet_in_emi!N40:N41)=0,0,SUM(RES_hhdet_in_emi!N40:N41)*1000000/SUM(RES_hhdet_in_new!N40:N41))</f>
        <v>22.688296005831948</v>
      </c>
      <c r="O39" s="157">
        <f>IF(SUM(RES_hhdet_in_emi!O40:O41)=0,0,SUM(RES_hhdet_in_emi!O40:O41)*1000000/SUM(RES_hhdet_in_new!O40:O41))</f>
        <v>182.5604776704611</v>
      </c>
      <c r="P39" s="157">
        <f>IF(SUM(RES_hhdet_in_emi!P40:P41)=0,0,SUM(RES_hhdet_in_emi!P40:P41)*1000000/SUM(RES_hhdet_in_new!P40:P41))</f>
        <v>49.788991670535253</v>
      </c>
      <c r="Q39" s="157">
        <f>IF(SUM(RES_hhdet_in_emi!Q40:Q41)=0,0,SUM(RES_hhdet_in_emi!Q40:Q41)*1000000/SUM(RES_hhdet_in_new!Q40:Q41))</f>
        <v>139.42882796859058</v>
      </c>
    </row>
    <row r="40" spans="1:17" ht="12" customHeight="1" x14ac:dyDescent="0.3">
      <c r="A40" s="23" t="s">
        <v>57</v>
      </c>
      <c r="B40" s="156"/>
      <c r="C40" s="156">
        <f>IF(RES_hhdet_in_emi!C40=0,0,RES_hhdet_in_emi!C40*1000000/RES_hhdet_in_new!C40)</f>
        <v>387.38406798804192</v>
      </c>
      <c r="D40" s="156">
        <f>IF(RES_hhdet_in_emi!D40=0,0,RES_hhdet_in_emi!D40*1000000/RES_hhdet_in_new!D40)</f>
        <v>367.13746380808163</v>
      </c>
      <c r="E40" s="156">
        <f>IF(RES_hhdet_in_emi!E40=0,0,RES_hhdet_in_emi!E40*1000000/RES_hhdet_in_new!E40)</f>
        <v>404.48043536801396</v>
      </c>
      <c r="F40" s="156">
        <f>IF(RES_hhdet_in_emi!F40=0,0,RES_hhdet_in_emi!F40*1000000/RES_hhdet_in_new!F40)</f>
        <v>363.19690043508427</v>
      </c>
      <c r="G40" s="156">
        <f>IF(RES_hhdet_in_emi!G40=0,0,RES_hhdet_in_emi!G40*1000000/RES_hhdet_in_new!G40)</f>
        <v>386.43986582727484</v>
      </c>
      <c r="H40" s="156">
        <f>IF(RES_hhdet_in_emi!H40=0,0,RES_hhdet_in_emi!H40*1000000/RES_hhdet_in_new!H40)</f>
        <v>392.31546033383893</v>
      </c>
      <c r="I40" s="156">
        <f>IF(RES_hhdet_in_emi!I40=0,0,RES_hhdet_in_emi!I40*1000000/RES_hhdet_in_new!I40)</f>
        <v>362.15831866890812</v>
      </c>
      <c r="J40" s="156">
        <f>IF(RES_hhdet_in_emi!J40=0,0,RES_hhdet_in_emi!J40*1000000/RES_hhdet_in_new!J40)</f>
        <v>355.90741896145346</v>
      </c>
      <c r="K40" s="156">
        <f>IF(RES_hhdet_in_emi!K40=0,0,RES_hhdet_in_emi!K40*1000000/RES_hhdet_in_new!K40)</f>
        <v>405.20149424454274</v>
      </c>
      <c r="L40" s="156">
        <f>IF(RES_hhdet_in_emi!L40=0,0,RES_hhdet_in_emi!L40*1000000/RES_hhdet_in_new!L40)</f>
        <v>624.03690074515043</v>
      </c>
      <c r="M40" s="156">
        <f>IF(RES_hhdet_in_emi!M40=0,0,RES_hhdet_in_emi!M40*1000000/RES_hhdet_in_new!M40)</f>
        <v>491.25673156494094</v>
      </c>
      <c r="N40" s="156">
        <f>IF(RES_hhdet_in_emi!N40=0,0,RES_hhdet_in_emi!N40*1000000/RES_hhdet_in_new!N40)</f>
        <v>468.94175737492327</v>
      </c>
      <c r="O40" s="156">
        <f>IF(RES_hhdet_in_emi!O40=0,0,RES_hhdet_in_emi!O40*1000000/RES_hhdet_in_new!O40)</f>
        <v>332.99078076402532</v>
      </c>
      <c r="P40" s="156">
        <f>IF(RES_hhdet_in_emi!P40=0,0,RES_hhdet_in_emi!P40*1000000/RES_hhdet_in_new!P40)</f>
        <v>345.17632797732068</v>
      </c>
      <c r="Q40" s="156">
        <f>IF(RES_hhdet_in_emi!Q40=0,0,RES_hhdet_in_emi!Q40*1000000/RES_hhdet_in_new!Q40)</f>
        <v>358.56563311137506</v>
      </c>
    </row>
    <row r="41" spans="1:17" ht="12" customHeight="1" x14ac:dyDescent="0.3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68">
        <f t="shared" ref="C43" si="34">SUM(C44,C47,C49,C58)</f>
        <v>4422.0532110347731</v>
      </c>
      <c r="D43" s="168">
        <f t="shared" ref="D43" si="35">SUM(D44,D47,D49,D58)</f>
        <v>3388.2407500402696</v>
      </c>
      <c r="E43" s="168">
        <f t="shared" ref="E43" si="36">SUM(E44,E47,E49,E58)</f>
        <v>3999.7181676150321</v>
      </c>
      <c r="F43" s="168">
        <f t="shared" ref="F43" si="37">SUM(F44,F47,F49,F58)</f>
        <v>3539.2886174714868</v>
      </c>
      <c r="G43" s="168">
        <f t="shared" ref="G43" si="38">SUM(G44,G47,G49,G58)</f>
        <v>3869.4230751660448</v>
      </c>
      <c r="H43" s="168">
        <f t="shared" ref="H43" si="39">SUM(H44,H47,H49,H58)</f>
        <v>4385.1344479258632</v>
      </c>
      <c r="I43" s="168">
        <f t="shared" ref="I43" si="40">SUM(I44,I47,I49,I58)</f>
        <v>3017.1772477449276</v>
      </c>
      <c r="J43" s="168">
        <f t="shared" ref="J43" si="41">SUM(J44,J47,J49,J58)</f>
        <v>3746.2274597528158</v>
      </c>
      <c r="K43" s="168">
        <f t="shared" ref="K43" si="42">SUM(K44,K47,K49,K58)</f>
        <v>3521.1395640774963</v>
      </c>
      <c r="L43" s="168">
        <f t="shared" ref="L43" si="43">SUM(L44,L47,L49,L58)</f>
        <v>3759.6210457782968</v>
      </c>
      <c r="M43" s="168">
        <f t="shared" ref="M43" si="44">SUM(M44,M47,M49,M58)</f>
        <v>3117.24539154786</v>
      </c>
      <c r="N43" s="168">
        <f t="shared" ref="N43" si="45">SUM(N44,N47,N49,N58)</f>
        <v>3688.4374572758347</v>
      </c>
      <c r="O43" s="168">
        <f t="shared" ref="O43" si="46">SUM(O44,O47,O49,O58)</f>
        <v>3182.6433188658652</v>
      </c>
      <c r="P43" s="168">
        <f t="shared" ref="P43" si="47">SUM(P44,P47,P49,P58)</f>
        <v>2905.9631230957998</v>
      </c>
      <c r="Q43" s="168">
        <f t="shared" ref="Q43" si="48">SUM(Q44,Q47,Q49,Q58)</f>
        <v>2451.4046654320668</v>
      </c>
    </row>
    <row r="44" spans="1:17" ht="12.9" customHeight="1" x14ac:dyDescent="0.3">
      <c r="A44" s="158" t="s">
        <v>65</v>
      </c>
      <c r="B44" s="157"/>
      <c r="C44" s="157">
        <f t="shared" ref="C44:Q44" si="49">SUM(C45:C46)</f>
        <v>3932.74254862007</v>
      </c>
      <c r="D44" s="157">
        <f t="shared" si="49"/>
        <v>3075.4242390698255</v>
      </c>
      <c r="E44" s="157">
        <f t="shared" si="49"/>
        <v>3610.260300062128</v>
      </c>
      <c r="F44" s="157">
        <f t="shared" si="49"/>
        <v>3179.6024541046204</v>
      </c>
      <c r="G44" s="157">
        <f t="shared" si="49"/>
        <v>3492.8103635817884</v>
      </c>
      <c r="H44" s="157">
        <f t="shared" si="49"/>
        <v>3918.0926935350826</v>
      </c>
      <c r="I44" s="157">
        <f t="shared" si="49"/>
        <v>2723.9847111351673</v>
      </c>
      <c r="J44" s="157">
        <f t="shared" si="49"/>
        <v>3341.6109114692463</v>
      </c>
      <c r="K44" s="157">
        <f t="shared" si="49"/>
        <v>3257.2635288821543</v>
      </c>
      <c r="L44" s="157">
        <f t="shared" si="49"/>
        <v>3416.5458904987199</v>
      </c>
      <c r="M44" s="157">
        <f t="shared" si="49"/>
        <v>2758.7718639137879</v>
      </c>
      <c r="N44" s="157">
        <f t="shared" si="49"/>
        <v>3295.6865138728131</v>
      </c>
      <c r="O44" s="157">
        <f t="shared" si="49"/>
        <v>2859.8014832270374</v>
      </c>
      <c r="P44" s="157">
        <f t="shared" si="49"/>
        <v>2520.658453632107</v>
      </c>
      <c r="Q44" s="157">
        <f t="shared" si="49"/>
        <v>2151.7967613955921</v>
      </c>
    </row>
    <row r="45" spans="1:17" ht="12" customHeight="1" x14ac:dyDescent="0.3">
      <c r="A45" s="23" t="s">
        <v>166</v>
      </c>
      <c r="B45" s="156"/>
      <c r="C45" s="156">
        <f>IF(RES_hhdet_in_emi!C45=0,0,RES_hhdet_in_emi!C45*1000000/RES_hhdet_in_new!C45)</f>
        <v>3932.74254862007</v>
      </c>
      <c r="D45" s="156">
        <f>IF(RES_hhdet_in_emi!D45=0,0,RES_hhdet_in_emi!D45*1000000/RES_hhdet_in_new!D45)</f>
        <v>3075.4242390698255</v>
      </c>
      <c r="E45" s="156">
        <f>IF(RES_hhdet_in_emi!E45=0,0,RES_hhdet_in_emi!E45*1000000/RES_hhdet_in_new!E45)</f>
        <v>3610.260300062128</v>
      </c>
      <c r="F45" s="156">
        <f>IF(RES_hhdet_in_emi!F45=0,0,RES_hhdet_in_emi!F45*1000000/RES_hhdet_in_new!F45)</f>
        <v>3179.6024541046204</v>
      </c>
      <c r="G45" s="156">
        <f>IF(RES_hhdet_in_emi!G45=0,0,RES_hhdet_in_emi!G45*1000000/RES_hhdet_in_new!G45)</f>
        <v>3492.8103635817884</v>
      </c>
      <c r="H45" s="156">
        <f>IF(RES_hhdet_in_emi!H45=0,0,RES_hhdet_in_emi!H45*1000000/RES_hhdet_in_new!H45)</f>
        <v>3918.0926935350826</v>
      </c>
      <c r="I45" s="156">
        <f>IF(RES_hhdet_in_emi!I45=0,0,RES_hhdet_in_emi!I45*1000000/RES_hhdet_in_new!I45)</f>
        <v>2723.9847111351673</v>
      </c>
      <c r="J45" s="156">
        <f>IF(RES_hhdet_in_emi!J45=0,0,RES_hhdet_in_emi!J45*1000000/RES_hhdet_in_new!J45)</f>
        <v>3341.6109114692463</v>
      </c>
      <c r="K45" s="156">
        <f>IF(RES_hhdet_in_emi!K45=0,0,RES_hhdet_in_emi!K45*1000000/RES_hhdet_in_new!K45)</f>
        <v>3257.2635288821543</v>
      </c>
      <c r="L45" s="156">
        <f>IF(RES_hhdet_in_emi!L45=0,0,RES_hhdet_in_emi!L45*1000000/RES_hhdet_in_new!L45)</f>
        <v>3416.5458904987199</v>
      </c>
      <c r="M45" s="156">
        <f>IF(RES_hhdet_in_emi!M45=0,0,RES_hhdet_in_emi!M45*1000000/RES_hhdet_in_new!M45)</f>
        <v>2758.7718639137879</v>
      </c>
      <c r="N45" s="156">
        <f>IF(RES_hhdet_in_emi!N45=0,0,RES_hhdet_in_emi!N45*1000000/RES_hhdet_in_new!N45)</f>
        <v>3295.6865138728131</v>
      </c>
      <c r="O45" s="156">
        <f>IF(RES_hhdet_in_emi!O45=0,0,RES_hhdet_in_emi!O45*1000000/RES_hhdet_in_new!O45)</f>
        <v>2859.8014832270374</v>
      </c>
      <c r="P45" s="156">
        <f>IF(RES_hhdet_in_emi!P45=0,0,RES_hhdet_in_emi!P45*1000000/RES_hhdet_in_new!P45)</f>
        <v>2520.658453632107</v>
      </c>
      <c r="Q45" s="156">
        <f>IF(RES_hhdet_in_emi!Q45=0,0,RES_hhdet_in_emi!Q45*1000000/RES_hhdet_in_new!Q45)</f>
        <v>2151.7967613955921</v>
      </c>
    </row>
    <row r="46" spans="1:17" ht="12" customHeight="1" x14ac:dyDescent="0.3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" customHeight="1" x14ac:dyDescent="0.3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3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3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489.29311910706593</v>
      </c>
      <c r="D49" s="157">
        <f>IF(SUM(RES_hhdet_in_emi!D50:D51,RES_hhdet_in_emi!D54:D55)=0,0,SUM(RES_hhdet_in_emi!D50:D51,RES_hhdet_in_emi!D54:D55)*1000000/SUM(RES_hhdet_in_new!D50:D51,RES_hhdet_in_new!D54:D55))</f>
        <v>312.71383579684721</v>
      </c>
      <c r="E49" s="157">
        <f>IF(SUM(RES_hhdet_in_emi!E50:E51,RES_hhdet_in_emi!E54:E55)=0,0,SUM(RES_hhdet_in_emi!E50:E51,RES_hhdet_in_emi!E54:E55)*1000000/SUM(RES_hhdet_in_new!E50:E51,RES_hhdet_in_new!E54:E55))</f>
        <v>389.45786755290436</v>
      </c>
      <c r="F49" s="157">
        <f>IF(SUM(RES_hhdet_in_emi!F50:F51,RES_hhdet_in_emi!F54:F55)=0,0,SUM(RES_hhdet_in_emi!F50:F51,RES_hhdet_in_emi!F54:F55)*1000000/SUM(RES_hhdet_in_new!F50:F51,RES_hhdet_in_new!F54:F55))</f>
        <v>359.6543680288591</v>
      </c>
      <c r="G49" s="157">
        <f>IF(SUM(RES_hhdet_in_emi!G50:G51,RES_hhdet_in_emi!G54:G55)=0,0,SUM(RES_hhdet_in_emi!G50:G51,RES_hhdet_in_emi!G54:G55)*1000000/SUM(RES_hhdet_in_new!G50:G51,RES_hhdet_in_new!G54:G55))</f>
        <v>376.58243919497829</v>
      </c>
      <c r="H49" s="157">
        <f>IF(SUM(RES_hhdet_in_emi!H50:H51,RES_hhdet_in_emi!H54:H55)=0,0,SUM(RES_hhdet_in_emi!H50:H51,RES_hhdet_in_emi!H54:H55)*1000000/SUM(RES_hhdet_in_new!H50:H51,RES_hhdet_in_new!H54:H55))</f>
        <v>467.04175439078097</v>
      </c>
      <c r="I49" s="157">
        <f>IF(SUM(RES_hhdet_in_emi!I50:I51,RES_hhdet_in_emi!I54:I55)=0,0,SUM(RES_hhdet_in_emi!I50:I51,RES_hhdet_in_emi!I54:I55)*1000000/SUM(RES_hhdet_in_new!I50:I51,RES_hhdet_in_new!I54:I55))</f>
        <v>293.17771873612412</v>
      </c>
      <c r="J49" s="157">
        <f>IF(SUM(RES_hhdet_in_emi!J50:J51,RES_hhdet_in_emi!J54:J55)=0,0,SUM(RES_hhdet_in_emi!J50:J51,RES_hhdet_in_emi!J54:J55)*1000000/SUM(RES_hhdet_in_new!J50:J51,RES_hhdet_in_new!J54:J55))</f>
        <v>404.61654828356956</v>
      </c>
      <c r="K49" s="157">
        <f>IF(SUM(RES_hhdet_in_emi!K50:K51,RES_hhdet_in_emi!K54:K55)=0,0,SUM(RES_hhdet_in_emi!K50:K51,RES_hhdet_in_emi!K54:K55)*1000000/SUM(RES_hhdet_in_new!K50:K51,RES_hhdet_in_new!K54:K55))</f>
        <v>263.87603519534184</v>
      </c>
      <c r="L49" s="157">
        <f>IF(SUM(RES_hhdet_in_emi!L50:L51,RES_hhdet_in_emi!L54:L55)=0,0,SUM(RES_hhdet_in_emi!L50:L51,RES_hhdet_in_emi!L54:L55)*1000000/SUM(RES_hhdet_in_new!L50:L51,RES_hhdet_in_new!L54:L55))</f>
        <v>343.07181587281161</v>
      </c>
      <c r="M49" s="157">
        <f>IF(SUM(RES_hhdet_in_emi!M50:M51,RES_hhdet_in_emi!M54:M55)=0,0,SUM(RES_hhdet_in_emi!M50:M51,RES_hhdet_in_emi!M54:M55)*1000000/SUM(RES_hhdet_in_new!M50:M51,RES_hhdet_in_new!M54:M55))</f>
        <v>358.47352763407224</v>
      </c>
      <c r="N49" s="157">
        <f>IF(SUM(RES_hhdet_in_emi!N50:N51,RES_hhdet_in_emi!N54:N55)=0,0,SUM(RES_hhdet_in_emi!N50:N51,RES_hhdet_in_emi!N54:N55)*1000000/SUM(RES_hhdet_in_new!N50:N51,RES_hhdet_in_new!N54:N55))</f>
        <v>392.75094340302155</v>
      </c>
      <c r="O49" s="157">
        <f>IF(SUM(RES_hhdet_in_emi!O50:O51,RES_hhdet_in_emi!O54:O55)=0,0,SUM(RES_hhdet_in_emi!O50:O51,RES_hhdet_in_emi!O54:O55)*1000000/SUM(RES_hhdet_in_new!O50:O51,RES_hhdet_in_new!O54:O55))</f>
        <v>322.83550905347374</v>
      </c>
      <c r="P49" s="157">
        <f>IF(SUM(RES_hhdet_in_emi!P50:P51,RES_hhdet_in_emi!P54:P55)=0,0,SUM(RES_hhdet_in_emi!P50:P51,RES_hhdet_in_emi!P54:P55)*1000000/SUM(RES_hhdet_in_new!P50:P51,RES_hhdet_in_new!P54:P55))</f>
        <v>385.27416831120428</v>
      </c>
      <c r="Q49" s="157">
        <f>IF(SUM(RES_hhdet_in_emi!Q50:Q51,RES_hhdet_in_emi!Q54:Q55)=0,0,SUM(RES_hhdet_in_emi!Q50:Q51,RES_hhdet_in_emi!Q54:Q55)*1000000/SUM(RES_hhdet_in_new!Q50:Q51,RES_hhdet_in_new!Q54:Q55))</f>
        <v>299.55997290192431</v>
      </c>
    </row>
    <row r="50" spans="1:17" ht="12" customHeight="1" x14ac:dyDescent="0.3">
      <c r="A50" s="167" t="s">
        <v>165</v>
      </c>
      <c r="B50" s="132"/>
      <c r="C50" s="132">
        <f>IF(RES_hhdet_in_emi!C50=0,0,RES_hhdet_in_emi!C50*1000000/RES_hhdet_in_new!C50)</f>
        <v>742.69988977215792</v>
      </c>
      <c r="D50" s="132">
        <f>IF(RES_hhdet_in_emi!D50=0,0,RES_hhdet_in_emi!D50*1000000/RES_hhdet_in_new!D50)</f>
        <v>708.96799313089093</v>
      </c>
      <c r="E50" s="132">
        <f>IF(RES_hhdet_in_emi!E50=0,0,RES_hhdet_in_emi!E50*1000000/RES_hhdet_in_new!E50)</f>
        <v>697.81516255105691</v>
      </c>
      <c r="F50" s="132">
        <f>IF(RES_hhdet_in_emi!F50=0,0,RES_hhdet_in_emi!F50*1000000/RES_hhdet_in_new!F50)</f>
        <v>667.06141976338097</v>
      </c>
      <c r="G50" s="132">
        <f>IF(RES_hhdet_in_emi!G50=0,0,RES_hhdet_in_emi!G50*1000000/RES_hhdet_in_new!G50)</f>
        <v>741.5563459070421</v>
      </c>
      <c r="H50" s="132">
        <f>IF(RES_hhdet_in_emi!H50=0,0,RES_hhdet_in_emi!H50*1000000/RES_hhdet_in_new!H50)</f>
        <v>772.98689577607524</v>
      </c>
      <c r="I50" s="132">
        <f>IF(RES_hhdet_in_emi!I50=0,0,RES_hhdet_in_emi!I50*1000000/RES_hhdet_in_new!I50)</f>
        <v>707.78903756648685</v>
      </c>
      <c r="J50" s="132">
        <f>IF(RES_hhdet_in_emi!J50=0,0,RES_hhdet_in_emi!J50*1000000/RES_hhdet_in_new!J50)</f>
        <v>708.7505358650011</v>
      </c>
      <c r="K50" s="132">
        <f>IF(RES_hhdet_in_emi!K50=0,0,RES_hhdet_in_emi!K50*1000000/RES_hhdet_in_new!K50)</f>
        <v>756.82269298029075</v>
      </c>
      <c r="L50" s="132">
        <f>IF(RES_hhdet_in_emi!L50=0,0,RES_hhdet_in_emi!L50*1000000/RES_hhdet_in_new!L50)</f>
        <v>667.43773511554207</v>
      </c>
      <c r="M50" s="132">
        <f>IF(RES_hhdet_in_emi!M50=0,0,RES_hhdet_in_emi!M50*1000000/RES_hhdet_in_new!M50)</f>
        <v>687.10446632971548</v>
      </c>
      <c r="N50" s="132">
        <f>IF(RES_hhdet_in_emi!N50=0,0,RES_hhdet_in_emi!N50*1000000/RES_hhdet_in_new!N50)</f>
        <v>647.45507905043053</v>
      </c>
      <c r="O50" s="132">
        <f>IF(RES_hhdet_in_emi!O50=0,0,RES_hhdet_in_emi!O50*1000000/RES_hhdet_in_new!O50)</f>
        <v>670.41100245242058</v>
      </c>
      <c r="P50" s="132">
        <f>IF(RES_hhdet_in_emi!P50=0,0,RES_hhdet_in_emi!P50*1000000/RES_hhdet_in_new!P50)</f>
        <v>692.79527408069714</v>
      </c>
      <c r="Q50" s="132">
        <f>IF(RES_hhdet_in_emi!Q50=0,0,RES_hhdet_in_emi!Q50*1000000/RES_hhdet_in_new!Q50)</f>
        <v>678.39404199871979</v>
      </c>
    </row>
    <row r="51" spans="1:17" ht="12" customHeight="1" x14ac:dyDescent="0.3">
      <c r="A51" s="167" t="s">
        <v>164</v>
      </c>
      <c r="B51" s="132"/>
      <c r="C51" s="132">
        <f>IF(RES_hhdet_in_emi!C51=0,0,RES_hhdet_in_emi!C51*1000000/RES_hhdet_in_new!C51)</f>
        <v>466.12945768871208</v>
      </c>
      <c r="D51" s="132">
        <f>IF(RES_hhdet_in_emi!D51=0,0,RES_hhdet_in_emi!D51*1000000/RES_hhdet_in_new!D51)</f>
        <v>417.23623530783772</v>
      </c>
      <c r="E51" s="132">
        <f>IF(RES_hhdet_in_emi!E51=0,0,RES_hhdet_in_emi!E51*1000000/RES_hhdet_in_new!E51)</f>
        <v>454.00780951716001</v>
      </c>
      <c r="F51" s="132">
        <f>IF(RES_hhdet_in_emi!F51=0,0,RES_hhdet_in_emi!F51*1000000/RES_hhdet_in_new!F51)</f>
        <v>398.38934481252113</v>
      </c>
      <c r="G51" s="132">
        <f>IF(RES_hhdet_in_emi!G51=0,0,RES_hhdet_in_emi!G51*1000000/RES_hhdet_in_new!G51)</f>
        <v>456.35348382575722</v>
      </c>
      <c r="H51" s="132">
        <f>IF(RES_hhdet_in_emi!H51=0,0,RES_hhdet_in_emi!H51*1000000/RES_hhdet_in_new!H51)</f>
        <v>456.69694425255619</v>
      </c>
      <c r="I51" s="132">
        <f>IF(RES_hhdet_in_emi!I51=0,0,RES_hhdet_in_emi!I51*1000000/RES_hhdet_in_new!I51)</f>
        <v>343.96419345515898</v>
      </c>
      <c r="J51" s="132">
        <f>IF(RES_hhdet_in_emi!J51=0,0,RES_hhdet_in_emi!J51*1000000/RES_hhdet_in_new!J51)</f>
        <v>410.31105008709312</v>
      </c>
      <c r="K51" s="132">
        <f>IF(RES_hhdet_in_emi!K51=0,0,RES_hhdet_in_emi!K51*1000000/RES_hhdet_in_new!K51)</f>
        <v>395.57390476883421</v>
      </c>
      <c r="L51" s="132">
        <f>IF(RES_hhdet_in_emi!L51=0,0,RES_hhdet_in_emi!L51*1000000/RES_hhdet_in_new!L51)</f>
        <v>403.24291863397355</v>
      </c>
      <c r="M51" s="132">
        <f>IF(RES_hhdet_in_emi!M51=0,0,RES_hhdet_in_emi!M51*1000000/RES_hhdet_in_new!M51)</f>
        <v>416.79646104765754</v>
      </c>
      <c r="N51" s="132">
        <f>IF(RES_hhdet_in_emi!N51=0,0,RES_hhdet_in_emi!N51*1000000/RES_hhdet_in_new!N51)</f>
        <v>443.30006474079096</v>
      </c>
      <c r="O51" s="132">
        <f>IF(RES_hhdet_in_emi!O51=0,0,RES_hhdet_in_emi!O51*1000000/RES_hhdet_in_new!O51)</f>
        <v>418.34275638494802</v>
      </c>
      <c r="P51" s="132">
        <f>IF(RES_hhdet_in_emi!P51=0,0,RES_hhdet_in_emi!P51*1000000/RES_hhdet_in_new!P51)</f>
        <v>435.29038793253068</v>
      </c>
      <c r="Q51" s="132">
        <f>IF(RES_hhdet_in_emi!Q51=0,0,RES_hhdet_in_emi!Q51*1000000/RES_hhdet_in_new!Q51)</f>
        <v>338.07341196684172</v>
      </c>
    </row>
    <row r="52" spans="1:17" ht="12" customHeight="1" x14ac:dyDescent="0.3">
      <c r="A52" s="166" t="s">
        <v>163</v>
      </c>
      <c r="B52" s="165"/>
      <c r="C52" s="165">
        <f>IF(RES_hhdet_in_emi!C52=0,0,RES_hhdet_in_emi!C52*1000000/RES_hhdet_in_new!C51)</f>
        <v>466.12945768871208</v>
      </c>
      <c r="D52" s="165">
        <f>IF(RES_hhdet_in_emi!D52=0,0,RES_hhdet_in_emi!D52*1000000/RES_hhdet_in_new!D51)</f>
        <v>417.23623530783772</v>
      </c>
      <c r="E52" s="165">
        <f>IF(RES_hhdet_in_emi!E52=0,0,RES_hhdet_in_emi!E52*1000000/RES_hhdet_in_new!E51)</f>
        <v>454.00780951716001</v>
      </c>
      <c r="F52" s="165">
        <f>IF(RES_hhdet_in_emi!F52=0,0,RES_hhdet_in_emi!F52*1000000/RES_hhdet_in_new!F51)</f>
        <v>398.38934481252113</v>
      </c>
      <c r="G52" s="165">
        <f>IF(RES_hhdet_in_emi!G52=0,0,RES_hhdet_in_emi!G52*1000000/RES_hhdet_in_new!G51)</f>
        <v>456.35348382575722</v>
      </c>
      <c r="H52" s="165">
        <f>IF(RES_hhdet_in_emi!H52=0,0,RES_hhdet_in_emi!H52*1000000/RES_hhdet_in_new!H51)</f>
        <v>456.69694425255619</v>
      </c>
      <c r="I52" s="165">
        <f>IF(RES_hhdet_in_emi!I52=0,0,RES_hhdet_in_emi!I52*1000000/RES_hhdet_in_new!I51)</f>
        <v>343.96419345515898</v>
      </c>
      <c r="J52" s="165">
        <f>IF(RES_hhdet_in_emi!J52=0,0,RES_hhdet_in_emi!J52*1000000/RES_hhdet_in_new!J51)</f>
        <v>410.31105008709312</v>
      </c>
      <c r="K52" s="165">
        <f>IF(RES_hhdet_in_emi!K52=0,0,RES_hhdet_in_emi!K52*1000000/RES_hhdet_in_new!K51)</f>
        <v>395.57390476883421</v>
      </c>
      <c r="L52" s="165">
        <f>IF(RES_hhdet_in_emi!L52=0,0,RES_hhdet_in_emi!L52*1000000/RES_hhdet_in_new!L51)</f>
        <v>403.24291863397355</v>
      </c>
      <c r="M52" s="165">
        <f>IF(RES_hhdet_in_emi!M52=0,0,RES_hhdet_in_emi!M52*1000000/RES_hhdet_in_new!M51)</f>
        <v>416.79646104765754</v>
      </c>
      <c r="N52" s="165">
        <f>IF(RES_hhdet_in_emi!N52=0,0,RES_hhdet_in_emi!N52*1000000/RES_hhdet_in_new!N51)</f>
        <v>443.30006474079096</v>
      </c>
      <c r="O52" s="165">
        <f>IF(RES_hhdet_in_emi!O52=0,0,RES_hhdet_in_emi!O52*1000000/RES_hhdet_in_new!O51)</f>
        <v>418.34275638494802</v>
      </c>
      <c r="P52" s="165">
        <f>IF(RES_hhdet_in_emi!P52=0,0,RES_hhdet_in_emi!P52*1000000/RES_hhdet_in_new!P51)</f>
        <v>435.29038793253068</v>
      </c>
      <c r="Q52" s="165">
        <f>IF(RES_hhdet_in_emi!Q52=0,0,RES_hhdet_in_emi!Q52*1000000/RES_hhdet_in_new!Q51)</f>
        <v>338.07341196684172</v>
      </c>
    </row>
    <row r="53" spans="1:17" ht="12" customHeight="1" x14ac:dyDescent="0.3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3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3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3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3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3">
      <c r="A58" s="158" t="s">
        <v>62</v>
      </c>
      <c r="B58" s="157"/>
      <c r="C58" s="157">
        <f>IF(SUM(RES_hhdet_in_emi!C59:C60)=0,0,SUM(RES_hhdet_in_emi!C59:C60)*1000000/SUM(RES_hhdet_in_new!C59:C60))</f>
        <v>1.754330763756946E-2</v>
      </c>
      <c r="D58" s="157">
        <f>IF(SUM(RES_hhdet_in_emi!D59:D60)=0,0,SUM(RES_hhdet_in_emi!D59:D60)*1000000/SUM(RES_hhdet_in_new!D59:D60))</f>
        <v>0.10267517359723902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3.1795338007162222E-2</v>
      </c>
      <c r="G58" s="157">
        <f>IF(SUM(RES_hhdet_in_emi!G59:G60)=0,0,SUM(RES_hhdet_in_emi!G59:G60)*1000000/SUM(RES_hhdet_in_new!G59:G60))</f>
        <v>3.027238927818272E-2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1.4817873636322016E-2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3.3394067656629172E-3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6.3265853539641531E-3</v>
      </c>
      <c r="P58" s="157">
        <f>IF(SUM(RES_hhdet_in_emi!P59:P60)=0,0,SUM(RES_hhdet_in_emi!P59:P60)*1000000/SUM(RES_hhdet_in_new!P59:P60))</f>
        <v>3.050115248814932E-2</v>
      </c>
      <c r="Q58" s="157">
        <f>IF(SUM(RES_hhdet_in_emi!Q59:Q60)=0,0,SUM(RES_hhdet_in_emi!Q59:Q60)*1000000/SUM(RES_hhdet_in_new!Q59:Q60))</f>
        <v>4.7931134550258152E-2</v>
      </c>
    </row>
    <row r="59" spans="1:17" ht="12" customHeight="1" x14ac:dyDescent="0.3">
      <c r="A59" s="23" t="s">
        <v>57</v>
      </c>
      <c r="B59" s="156"/>
      <c r="C59" s="156">
        <f>IF(RES_hhdet_in_emi!C59=0,0,RES_hhdet_in_emi!C59*1000000/RES_hhdet_in_new!C59)</f>
        <v>334.97335642751671</v>
      </c>
      <c r="D59" s="156">
        <f>IF(RES_hhdet_in_emi!D59=0,0,RES_hhdet_in_emi!D59*1000000/RES_hhdet_in_new!D59)</f>
        <v>296.30060994477299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352.70125524964334</v>
      </c>
      <c r="G59" s="156">
        <f>IF(RES_hhdet_in_emi!G59=0,0,RES_hhdet_in_emi!G59*1000000/RES_hhdet_in_new!G59)</f>
        <v>334.04915331759173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327.39833957492567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322.20461486155727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398.34326519168934</v>
      </c>
      <c r="P59" s="156">
        <f>IF(RES_hhdet_in_emi!P59=0,0,RES_hhdet_in_emi!P59*1000000/RES_hhdet_in_new!P59)</f>
        <v>345.19321934620018</v>
      </c>
      <c r="Q59" s="156">
        <f>IF(RES_hhdet_in_emi!Q59=0,0,RES_hhdet_in_emi!Q59*1000000/RES_hhdet_in_new!Q59)</f>
        <v>375.37640246616775</v>
      </c>
    </row>
    <row r="60" spans="1:17" ht="12" customHeight="1" x14ac:dyDescent="0.3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68">
        <f t="shared" ref="C62" si="51">SUM(C63,C66,C68,C77)</f>
        <v>3000.2953276388221</v>
      </c>
      <c r="D62" s="168">
        <f t="shared" ref="D62" si="52">SUM(D63,D66,D68,D77)</f>
        <v>3108.0411692755997</v>
      </c>
      <c r="E62" s="168">
        <f t="shared" ref="E62" si="53">SUM(E63,E66,E68,E77)</f>
        <v>2912.6000855541297</v>
      </c>
      <c r="F62" s="168">
        <f t="shared" ref="F62" si="54">SUM(F63,F66,F68,F77)</f>
        <v>3052.5668827912355</v>
      </c>
      <c r="G62" s="168">
        <f t="shared" ref="G62" si="55">SUM(G63,G66,G68,G77)</f>
        <v>3030.7957246922429</v>
      </c>
      <c r="H62" s="168">
        <f t="shared" ref="H62" si="56">SUM(H63,H66,H68,H77)</f>
        <v>2828.1038715139166</v>
      </c>
      <c r="I62" s="168">
        <f t="shared" ref="I62" si="57">SUM(I63,I66,I68,I77)</f>
        <v>2722.0007868723114</v>
      </c>
      <c r="J62" s="168">
        <f t="shared" ref="J62" si="58">SUM(J63,J66,J68,J77)</f>
        <v>2603.2042286083647</v>
      </c>
      <c r="K62" s="168">
        <f t="shared" ref="K62" si="59">SUM(K63,K66,K68,K77)</f>
        <v>2744.039313269664</v>
      </c>
      <c r="L62" s="168">
        <f t="shared" ref="L62" si="60">SUM(L63,L66,L68,L77)</f>
        <v>2992.1486327151561</v>
      </c>
      <c r="M62" s="168">
        <f t="shared" ref="M62" si="61">SUM(M63,M66,M68,M77)</f>
        <v>2646.4788024770628</v>
      </c>
      <c r="N62" s="168">
        <f t="shared" ref="N62" si="62">SUM(N63,N66,N68,N77)</f>
        <v>2689.6073333849026</v>
      </c>
      <c r="O62" s="168">
        <f t="shared" ref="O62" si="63">SUM(O63,O66,O68,O77)</f>
        <v>2749.9093881108638</v>
      </c>
      <c r="P62" s="168">
        <f t="shared" ref="P62" si="64">SUM(P63,P66,P68,P77)</f>
        <v>2177.4381095345329</v>
      </c>
      <c r="Q62" s="168">
        <f t="shared" ref="Q62" si="65">SUM(Q63,Q66,Q68,Q77)</f>
        <v>2508.0160816314765</v>
      </c>
    </row>
    <row r="63" spans="1:17" ht="12.9" customHeight="1" x14ac:dyDescent="0.3">
      <c r="A63" s="158" t="s">
        <v>65</v>
      </c>
      <c r="B63" s="157"/>
      <c r="C63" s="157">
        <f t="shared" ref="C63:Q63" si="66">SUM(C64:C65)</f>
        <v>2458.9703293547641</v>
      </c>
      <c r="D63" s="157">
        <f t="shared" si="66"/>
        <v>2523.660055825329</v>
      </c>
      <c r="E63" s="157">
        <f t="shared" si="66"/>
        <v>2377.1496177943336</v>
      </c>
      <c r="F63" s="157">
        <f t="shared" si="66"/>
        <v>2481.2785371453692</v>
      </c>
      <c r="G63" s="157">
        <f t="shared" si="66"/>
        <v>2499.9838912995588</v>
      </c>
      <c r="H63" s="157">
        <f t="shared" si="66"/>
        <v>2276.3864866930694</v>
      </c>
      <c r="I63" s="157">
        <f t="shared" si="66"/>
        <v>2170.8597299932485</v>
      </c>
      <c r="J63" s="157">
        <f t="shared" si="66"/>
        <v>2179.5659253752056</v>
      </c>
      <c r="K63" s="157">
        <f t="shared" si="66"/>
        <v>2141.1883055538742</v>
      </c>
      <c r="L63" s="157">
        <f t="shared" si="66"/>
        <v>2375.4996228028726</v>
      </c>
      <c r="M63" s="157">
        <f t="shared" si="66"/>
        <v>2044.9831342264497</v>
      </c>
      <c r="N63" s="157">
        <f t="shared" si="66"/>
        <v>2113.2792697449599</v>
      </c>
      <c r="O63" s="157">
        <f t="shared" si="66"/>
        <v>2192.4880499074447</v>
      </c>
      <c r="P63" s="157">
        <f t="shared" si="66"/>
        <v>1668.5074145465724</v>
      </c>
      <c r="Q63" s="157">
        <f t="shared" si="66"/>
        <v>1966.4331214986628</v>
      </c>
    </row>
    <row r="64" spans="1:17" ht="12" customHeight="1" x14ac:dyDescent="0.3">
      <c r="A64" s="23" t="s">
        <v>161</v>
      </c>
      <c r="B64" s="156"/>
      <c r="C64" s="156">
        <f>IF(RES_hhdet_in_emi!C64=0,0,RES_hhdet_in_emi!C64*1000000/RES_hhdet_in_new!C64)</f>
        <v>2458.9703293547641</v>
      </c>
      <c r="D64" s="156">
        <f>IF(RES_hhdet_in_emi!D64=0,0,RES_hhdet_in_emi!D64*1000000/RES_hhdet_in_new!D64)</f>
        <v>2523.660055825329</v>
      </c>
      <c r="E64" s="156">
        <f>IF(RES_hhdet_in_emi!E64=0,0,RES_hhdet_in_emi!E64*1000000/RES_hhdet_in_new!E64)</f>
        <v>2377.1496177943336</v>
      </c>
      <c r="F64" s="156">
        <f>IF(RES_hhdet_in_emi!F64=0,0,RES_hhdet_in_emi!F64*1000000/RES_hhdet_in_new!F64)</f>
        <v>2481.2785371453692</v>
      </c>
      <c r="G64" s="156">
        <f>IF(RES_hhdet_in_emi!G64=0,0,RES_hhdet_in_emi!G64*1000000/RES_hhdet_in_new!G64)</f>
        <v>2499.9838912995588</v>
      </c>
      <c r="H64" s="156">
        <f>IF(RES_hhdet_in_emi!H64=0,0,RES_hhdet_in_emi!H64*1000000/RES_hhdet_in_new!H64)</f>
        <v>2276.3864866930694</v>
      </c>
      <c r="I64" s="156">
        <f>IF(RES_hhdet_in_emi!I64=0,0,RES_hhdet_in_emi!I64*1000000/RES_hhdet_in_new!I64)</f>
        <v>2170.8597299932485</v>
      </c>
      <c r="J64" s="156">
        <f>IF(RES_hhdet_in_emi!J64=0,0,RES_hhdet_in_emi!J64*1000000/RES_hhdet_in_new!J64)</f>
        <v>2179.5659253752056</v>
      </c>
      <c r="K64" s="156">
        <f>IF(RES_hhdet_in_emi!K64=0,0,RES_hhdet_in_emi!K64*1000000/RES_hhdet_in_new!K64)</f>
        <v>2141.1883055538742</v>
      </c>
      <c r="L64" s="156">
        <f>IF(RES_hhdet_in_emi!L64=0,0,RES_hhdet_in_emi!L64*1000000/RES_hhdet_in_new!L64)</f>
        <v>2375.4996228028726</v>
      </c>
      <c r="M64" s="156">
        <f>IF(RES_hhdet_in_emi!M64=0,0,RES_hhdet_in_emi!M64*1000000/RES_hhdet_in_new!M64)</f>
        <v>2044.9831342264497</v>
      </c>
      <c r="N64" s="156">
        <f>IF(RES_hhdet_in_emi!N64=0,0,RES_hhdet_in_emi!N64*1000000/RES_hhdet_in_new!N64)</f>
        <v>2113.2792697449599</v>
      </c>
      <c r="O64" s="156">
        <f>IF(RES_hhdet_in_emi!O64=0,0,RES_hhdet_in_emi!O64*1000000/RES_hhdet_in_new!O64)</f>
        <v>2192.4880499074447</v>
      </c>
      <c r="P64" s="156">
        <f>IF(RES_hhdet_in_emi!P64=0,0,RES_hhdet_in_emi!P64*1000000/RES_hhdet_in_new!P64)</f>
        <v>1668.5074145465724</v>
      </c>
      <c r="Q64" s="156">
        <f>IF(RES_hhdet_in_emi!Q64=0,0,RES_hhdet_in_emi!Q64*1000000/RES_hhdet_in_new!Q64)</f>
        <v>1966.4331214986628</v>
      </c>
    </row>
    <row r="65" spans="1:17" ht="12" customHeight="1" x14ac:dyDescent="0.3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" customHeight="1" x14ac:dyDescent="0.3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3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3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358.03400073269171</v>
      </c>
      <c r="D68" s="157">
        <f>IF(SUM(RES_hhdet_in_emi!D69:D70,RES_hhdet_in_emi!D73:D74)=0,0,SUM(RES_hhdet_in_emi!D69:D70,RES_hhdet_in_emi!D73:D74)*1000000/SUM(RES_hhdet_in_new!D69:D70,RES_hhdet_in_new!D73:D74))</f>
        <v>391.36819465502799</v>
      </c>
      <c r="E68" s="157">
        <f>IF(SUM(RES_hhdet_in_emi!E69:E70,RES_hhdet_in_emi!E73:E74)=0,0,SUM(RES_hhdet_in_emi!E69:E70,RES_hhdet_in_emi!E73:E74)*1000000/SUM(RES_hhdet_in_new!E69:E70,RES_hhdet_in_new!E73:E74))</f>
        <v>342.31904637693759</v>
      </c>
      <c r="F68" s="157">
        <f>IF(SUM(RES_hhdet_in_emi!F69:F70,RES_hhdet_in_emi!F73:F74)=0,0,SUM(RES_hhdet_in_emi!F69:F70,RES_hhdet_in_emi!F73:F74)*1000000/SUM(RES_hhdet_in_new!F69:F70,RES_hhdet_in_new!F73:F74))</f>
        <v>371.16965914705708</v>
      </c>
      <c r="G68" s="157">
        <f>IF(SUM(RES_hhdet_in_emi!G69:G70,RES_hhdet_in_emi!G73:G74)=0,0,SUM(RES_hhdet_in_emi!G69:G70,RES_hhdet_in_emi!G73:G74)*1000000/SUM(RES_hhdet_in_new!G69:G70,RES_hhdet_in_new!G73:G74))</f>
        <v>325.17945354953895</v>
      </c>
      <c r="H68" s="157">
        <f>IF(SUM(RES_hhdet_in_emi!H69:H70,RES_hhdet_in_emi!H73:H74)=0,0,SUM(RES_hhdet_in_emi!H69:H70,RES_hhdet_in_emi!H73:H74)*1000000/SUM(RES_hhdet_in_new!H69:H70,RES_hhdet_in_new!H73:H74))</f>
        <v>347.07744277004451</v>
      </c>
      <c r="I68" s="157">
        <f>IF(SUM(RES_hhdet_in_emi!I69:I70,RES_hhdet_in_emi!I73:I74)=0,0,SUM(RES_hhdet_in_emi!I69:I70,RES_hhdet_in_emi!I73:I74)*1000000/SUM(RES_hhdet_in_new!I69:I70,RES_hhdet_in_new!I73:I74))</f>
        <v>354.12907156886433</v>
      </c>
      <c r="J68" s="157">
        <f>IF(SUM(RES_hhdet_in_emi!J69:J70,RES_hhdet_in_emi!J73:J74)=0,0,SUM(RES_hhdet_in_emi!J69:J70,RES_hhdet_in_emi!J73:J74)*1000000/SUM(RES_hhdet_in_new!J69:J70,RES_hhdet_in_new!J73:J74))</f>
        <v>235.30022052165194</v>
      </c>
      <c r="K68" s="157">
        <f>IF(SUM(RES_hhdet_in_emi!K69:K70,RES_hhdet_in_emi!K73:K74)=0,0,SUM(RES_hhdet_in_emi!K69:K70,RES_hhdet_in_emi!K73:K74)*1000000/SUM(RES_hhdet_in_new!K69:K70,RES_hhdet_in_new!K73:K74))</f>
        <v>377.18249209903854</v>
      </c>
      <c r="L68" s="157">
        <f>IF(SUM(RES_hhdet_in_emi!L69:L70,RES_hhdet_in_emi!L73:L74)=0,0,SUM(RES_hhdet_in_emi!L69:L70,RES_hhdet_in_emi!L73:L74)*1000000/SUM(RES_hhdet_in_new!L69:L70,RES_hhdet_in_new!L73:L74))</f>
        <v>388.66482000649415</v>
      </c>
      <c r="M68" s="157">
        <f>IF(SUM(RES_hhdet_in_emi!M69:M70,RES_hhdet_in_emi!M73:M74)=0,0,SUM(RES_hhdet_in_emi!M69:M70,RES_hhdet_in_emi!M73:M74)*1000000/SUM(RES_hhdet_in_new!M69:M70,RES_hhdet_in_new!M73:M74))</f>
        <v>373.46102079736073</v>
      </c>
      <c r="N68" s="157">
        <f>IF(SUM(RES_hhdet_in_emi!N69:N70,RES_hhdet_in_emi!N73:N74)=0,0,SUM(RES_hhdet_in_emi!N69:N70,RES_hhdet_in_emi!N73:N74)*1000000/SUM(RES_hhdet_in_new!N69:N70,RES_hhdet_in_new!N73:N74))</f>
        <v>355.21947581739425</v>
      </c>
      <c r="O68" s="157">
        <f>IF(SUM(RES_hhdet_in_emi!O69:O70,RES_hhdet_in_emi!O73:O74)=0,0,SUM(RES_hhdet_in_emi!O69:O70,RES_hhdet_in_emi!O73:O74)*1000000/SUM(RES_hhdet_in_new!O69:O70,RES_hhdet_in_new!O73:O74))</f>
        <v>339.34897317416755</v>
      </c>
      <c r="P68" s="157">
        <f>IF(SUM(RES_hhdet_in_emi!P69:P70,RES_hhdet_in_emi!P73:P74)=0,0,SUM(RES_hhdet_in_emi!P69:P70,RES_hhdet_in_emi!P73:P74)*1000000/SUM(RES_hhdet_in_new!P69:P70,RES_hhdet_in_new!P73:P74))</f>
        <v>322.26413802641554</v>
      </c>
      <c r="Q68" s="157">
        <f>IF(SUM(RES_hhdet_in_emi!Q69:Q70,RES_hhdet_in_emi!Q73:Q74)=0,0,SUM(RES_hhdet_in_emi!Q69:Q70,RES_hhdet_in_emi!Q73:Q74)*1000000/SUM(RES_hhdet_in_new!Q69:Q70,RES_hhdet_in_new!Q73:Q74))</f>
        <v>362.88667733582093</v>
      </c>
    </row>
    <row r="69" spans="1:17" ht="12" customHeight="1" x14ac:dyDescent="0.3">
      <c r="A69" s="167" t="s">
        <v>160</v>
      </c>
      <c r="B69" s="132"/>
      <c r="C69" s="132">
        <f>IF(RES_hhdet_in_emi!C69=0,0,RES_hhdet_in_emi!C69*1000000/RES_hhdet_in_new!C69)</f>
        <v>535.41780333536428</v>
      </c>
      <c r="D69" s="132">
        <f>IF(RES_hhdet_in_emi!D69=0,0,RES_hhdet_in_emi!D69*1000000/RES_hhdet_in_new!D69)</f>
        <v>510.25447231174786</v>
      </c>
      <c r="E69" s="132">
        <f>IF(RES_hhdet_in_emi!E69=0,0,RES_hhdet_in_emi!E69*1000000/RES_hhdet_in_new!E69)</f>
        <v>517.60451808862786</v>
      </c>
      <c r="F69" s="132">
        <f>IF(RES_hhdet_in_emi!F69=0,0,RES_hhdet_in_emi!F69*1000000/RES_hhdet_in_new!F69)</f>
        <v>518.55759934729576</v>
      </c>
      <c r="G69" s="132">
        <f>IF(RES_hhdet_in_emi!G69=0,0,RES_hhdet_in_emi!G69*1000000/RES_hhdet_in_new!G69)</f>
        <v>530.07418815410665</v>
      </c>
      <c r="H69" s="132">
        <f>IF(RES_hhdet_in_emi!H69=0,0,RES_hhdet_in_emi!H69*1000000/RES_hhdet_in_new!H69)</f>
        <v>505.22657861630125</v>
      </c>
      <c r="I69" s="132">
        <f>IF(RES_hhdet_in_emi!I69=0,0,RES_hhdet_in_emi!I69*1000000/RES_hhdet_in_new!I69)</f>
        <v>536.34835314926988</v>
      </c>
      <c r="J69" s="132">
        <f>IF(RES_hhdet_in_emi!J69=0,0,RES_hhdet_in_emi!J69*1000000/RES_hhdet_in_new!J69)</f>
        <v>528.61050415908471</v>
      </c>
      <c r="K69" s="132">
        <f>IF(RES_hhdet_in_emi!K69=0,0,RES_hhdet_in_emi!K69*1000000/RES_hhdet_in_new!K69)</f>
        <v>516.97516988287816</v>
      </c>
      <c r="L69" s="132">
        <f>IF(RES_hhdet_in_emi!L69=0,0,RES_hhdet_in_emi!L69*1000000/RES_hhdet_in_new!L69)</f>
        <v>518.65726087136898</v>
      </c>
      <c r="M69" s="132">
        <f>IF(RES_hhdet_in_emi!M69=0,0,RES_hhdet_in_emi!M69*1000000/RES_hhdet_in_new!M69)</f>
        <v>504.55755150573805</v>
      </c>
      <c r="N69" s="132">
        <f>IF(RES_hhdet_in_emi!N69=0,0,RES_hhdet_in_emi!N69*1000000/RES_hhdet_in_new!N69)</f>
        <v>501.2877538825162</v>
      </c>
      <c r="O69" s="132">
        <f>IF(RES_hhdet_in_emi!O69=0,0,RES_hhdet_in_emi!O69*1000000/RES_hhdet_in_new!O69)</f>
        <v>516.5688737669683</v>
      </c>
      <c r="P69" s="132">
        <f>IF(RES_hhdet_in_emi!P69=0,0,RES_hhdet_in_emi!P69*1000000/RES_hhdet_in_new!P69)</f>
        <v>498.63610224360872</v>
      </c>
      <c r="Q69" s="132">
        <f>IF(RES_hhdet_in_emi!Q69=0,0,RES_hhdet_in_emi!Q69*1000000/RES_hhdet_in_new!Q69)</f>
        <v>495.58229531653251</v>
      </c>
    </row>
    <row r="70" spans="1:17" ht="12" customHeight="1" x14ac:dyDescent="0.3">
      <c r="A70" s="167" t="s">
        <v>159</v>
      </c>
      <c r="B70" s="132"/>
      <c r="C70" s="132">
        <f>IF(RES_hhdet_in_emi!C70=0,0,RES_hhdet_in_emi!C70*1000000/RES_hhdet_in_new!C70)</f>
        <v>338.74517130134535</v>
      </c>
      <c r="D70" s="132">
        <f>IF(RES_hhdet_in_emi!D70=0,0,RES_hhdet_in_emi!D70*1000000/RES_hhdet_in_new!D70)</f>
        <v>343.10195147148988</v>
      </c>
      <c r="E70" s="132">
        <f>IF(RES_hhdet_in_emi!E70=0,0,RES_hhdet_in_emi!E70*1000000/RES_hhdet_in_new!E70)</f>
        <v>344.43475160170038</v>
      </c>
      <c r="F70" s="132">
        <f>IF(RES_hhdet_in_emi!F70=0,0,RES_hhdet_in_emi!F70*1000000/RES_hhdet_in_new!F70)</f>
        <v>364.20230777760378</v>
      </c>
      <c r="G70" s="132">
        <f>IF(RES_hhdet_in_emi!G70=0,0,RES_hhdet_in_emi!G70*1000000/RES_hhdet_in_new!G70)</f>
        <v>336.85488409042551</v>
      </c>
      <c r="H70" s="132">
        <f>IF(RES_hhdet_in_emi!H70=0,0,RES_hhdet_in_emi!H70*1000000/RES_hhdet_in_new!H70)</f>
        <v>296.39417243207384</v>
      </c>
      <c r="I70" s="132">
        <f>IF(RES_hhdet_in_emi!I70=0,0,RES_hhdet_in_emi!I70*1000000/RES_hhdet_in_new!I70)</f>
        <v>289.53813071034551</v>
      </c>
      <c r="J70" s="132">
        <f>IF(RES_hhdet_in_emi!J70=0,0,RES_hhdet_in_emi!J70*1000000/RES_hhdet_in_new!J70)</f>
        <v>263.42055909289888</v>
      </c>
      <c r="K70" s="132">
        <f>IF(RES_hhdet_in_emi!K70=0,0,RES_hhdet_in_emi!K70*1000000/RES_hhdet_in_new!K70)</f>
        <v>301.44267686391731</v>
      </c>
      <c r="L70" s="132">
        <f>IF(RES_hhdet_in_emi!L70=0,0,RES_hhdet_in_emi!L70*1000000/RES_hhdet_in_new!L70)</f>
        <v>278.96760952087629</v>
      </c>
      <c r="M70" s="132">
        <f>IF(RES_hhdet_in_emi!M70=0,0,RES_hhdet_in_emi!M70*1000000/RES_hhdet_in_new!M70)</f>
        <v>320.32774028587266</v>
      </c>
      <c r="N70" s="132">
        <f>IF(RES_hhdet_in_emi!N70=0,0,RES_hhdet_in_emi!N70*1000000/RES_hhdet_in_new!N70)</f>
        <v>305.53770098498455</v>
      </c>
      <c r="O70" s="132">
        <f>IF(RES_hhdet_in_emi!O70=0,0,RES_hhdet_in_emi!O70*1000000/RES_hhdet_in_new!O70)</f>
        <v>304.588670522423</v>
      </c>
      <c r="P70" s="132">
        <f>IF(RES_hhdet_in_emi!P70=0,0,RES_hhdet_in_emi!P70*1000000/RES_hhdet_in_new!P70)</f>
        <v>268.02998524173438</v>
      </c>
      <c r="Q70" s="132">
        <f>IF(RES_hhdet_in_emi!Q70=0,0,RES_hhdet_in_emi!Q70*1000000/RES_hhdet_in_new!Q70)</f>
        <v>305.83655960188406</v>
      </c>
    </row>
    <row r="71" spans="1:17" ht="12" customHeight="1" x14ac:dyDescent="0.3">
      <c r="A71" s="166" t="s">
        <v>109</v>
      </c>
      <c r="B71" s="165"/>
      <c r="C71" s="165">
        <f>IF(RES_hhdet_in_emi!C71=0,0,RES_hhdet_in_emi!C71*1000000/RES_hhdet_in_new!C70)</f>
        <v>338.74517130134535</v>
      </c>
      <c r="D71" s="165">
        <f>IF(RES_hhdet_in_emi!D71=0,0,RES_hhdet_in_emi!D71*1000000/RES_hhdet_in_new!D70)</f>
        <v>343.10195147148988</v>
      </c>
      <c r="E71" s="165">
        <f>IF(RES_hhdet_in_emi!E71=0,0,RES_hhdet_in_emi!E71*1000000/RES_hhdet_in_new!E70)</f>
        <v>344.43475160170038</v>
      </c>
      <c r="F71" s="165">
        <f>IF(RES_hhdet_in_emi!F71=0,0,RES_hhdet_in_emi!F71*1000000/RES_hhdet_in_new!F70)</f>
        <v>364.20230777760378</v>
      </c>
      <c r="G71" s="165">
        <f>IF(RES_hhdet_in_emi!G71=0,0,RES_hhdet_in_emi!G71*1000000/RES_hhdet_in_new!G70)</f>
        <v>336.85488409042551</v>
      </c>
      <c r="H71" s="165">
        <f>IF(RES_hhdet_in_emi!H71=0,0,RES_hhdet_in_emi!H71*1000000/RES_hhdet_in_new!H70)</f>
        <v>296.39417243207384</v>
      </c>
      <c r="I71" s="165">
        <f>IF(RES_hhdet_in_emi!I71=0,0,RES_hhdet_in_emi!I71*1000000/RES_hhdet_in_new!I70)</f>
        <v>289.53813071034551</v>
      </c>
      <c r="J71" s="165">
        <f>IF(RES_hhdet_in_emi!J71=0,0,RES_hhdet_in_emi!J71*1000000/RES_hhdet_in_new!J70)</f>
        <v>263.42055909289888</v>
      </c>
      <c r="K71" s="165">
        <f>IF(RES_hhdet_in_emi!K71=0,0,RES_hhdet_in_emi!K71*1000000/RES_hhdet_in_new!K70)</f>
        <v>301.44267686391731</v>
      </c>
      <c r="L71" s="165">
        <f>IF(RES_hhdet_in_emi!L71=0,0,RES_hhdet_in_emi!L71*1000000/RES_hhdet_in_new!L70)</f>
        <v>278.96760952087629</v>
      </c>
      <c r="M71" s="165">
        <f>IF(RES_hhdet_in_emi!M71=0,0,RES_hhdet_in_emi!M71*1000000/RES_hhdet_in_new!M70)</f>
        <v>320.32774028587266</v>
      </c>
      <c r="N71" s="165">
        <f>IF(RES_hhdet_in_emi!N71=0,0,RES_hhdet_in_emi!N71*1000000/RES_hhdet_in_new!N70)</f>
        <v>305.53770098498455</v>
      </c>
      <c r="O71" s="165">
        <f>IF(RES_hhdet_in_emi!O71=0,0,RES_hhdet_in_emi!O71*1000000/RES_hhdet_in_new!O70)</f>
        <v>304.588670522423</v>
      </c>
      <c r="P71" s="165">
        <f>IF(RES_hhdet_in_emi!P71=0,0,RES_hhdet_in_emi!P71*1000000/RES_hhdet_in_new!P70)</f>
        <v>268.02998524173438</v>
      </c>
      <c r="Q71" s="165">
        <f>IF(RES_hhdet_in_emi!Q71=0,0,RES_hhdet_in_emi!Q71*1000000/RES_hhdet_in_new!Q70)</f>
        <v>305.83655960188406</v>
      </c>
    </row>
    <row r="72" spans="1:17" ht="12" customHeight="1" x14ac:dyDescent="0.3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3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3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3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3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3">
      <c r="A77" s="158" t="s">
        <v>62</v>
      </c>
      <c r="B77" s="157"/>
      <c r="C77" s="157">
        <f>IF(SUM(RES_hhdet_in_emi!C78:C79)=0,0,SUM(RES_hhdet_in_emi!C78:C79)*1000000/SUM(RES_hhdet_in_new!C78:C79))</f>
        <v>183.29099755136619</v>
      </c>
      <c r="D77" s="157">
        <f>IF(SUM(RES_hhdet_in_emi!D78:D79)=0,0,SUM(RES_hhdet_in_emi!D78:D79)*1000000/SUM(RES_hhdet_in_new!D78:D79))</f>
        <v>193.01291879524274</v>
      </c>
      <c r="E77" s="157">
        <f>IF(SUM(RES_hhdet_in_emi!E78:E79)=0,0,SUM(RES_hhdet_in_emi!E78:E79)*1000000/SUM(RES_hhdet_in_new!E78:E79))</f>
        <v>193.13142138285883</v>
      </c>
      <c r="F77" s="157">
        <f>IF(SUM(RES_hhdet_in_emi!F78:F79)=0,0,SUM(RES_hhdet_in_emi!F78:F79)*1000000/SUM(RES_hhdet_in_new!F78:F79))</f>
        <v>200.11868649880898</v>
      </c>
      <c r="G77" s="157">
        <f>IF(SUM(RES_hhdet_in_emi!G78:G79)=0,0,SUM(RES_hhdet_in_emi!G78:G79)*1000000/SUM(RES_hhdet_in_new!G78:G79))</f>
        <v>205.63237984314529</v>
      </c>
      <c r="H77" s="157">
        <f>IF(SUM(RES_hhdet_in_emi!H78:H79)=0,0,SUM(RES_hhdet_in_emi!H78:H79)*1000000/SUM(RES_hhdet_in_new!H78:H79))</f>
        <v>204.63994205080272</v>
      </c>
      <c r="I77" s="157">
        <f>IF(SUM(RES_hhdet_in_emi!I78:I79)=0,0,SUM(RES_hhdet_in_emi!I78:I79)*1000000/SUM(RES_hhdet_in_new!I78:I79))</f>
        <v>197.0119853101987</v>
      </c>
      <c r="J77" s="157">
        <f>IF(SUM(RES_hhdet_in_emi!J78:J79)=0,0,SUM(RES_hhdet_in_emi!J78:J79)*1000000/SUM(RES_hhdet_in_new!J78:J79))</f>
        <v>188.33808271150693</v>
      </c>
      <c r="K77" s="157">
        <f>IF(SUM(RES_hhdet_in_emi!K78:K79)=0,0,SUM(RES_hhdet_in_emi!K78:K79)*1000000/SUM(RES_hhdet_in_new!K78:K79))</f>
        <v>225.66851561675139</v>
      </c>
      <c r="L77" s="157">
        <f>IF(SUM(RES_hhdet_in_emi!L78:L79)=0,0,SUM(RES_hhdet_in_emi!L78:L79)*1000000/SUM(RES_hhdet_in_new!L78:L79))</f>
        <v>227.98418990578924</v>
      </c>
      <c r="M77" s="157">
        <f>IF(SUM(RES_hhdet_in_emi!M78:M79)=0,0,SUM(RES_hhdet_in_emi!M78:M79)*1000000/SUM(RES_hhdet_in_new!M78:M79))</f>
        <v>228.03464745325263</v>
      </c>
      <c r="N77" s="157">
        <f>IF(SUM(RES_hhdet_in_emi!N78:N79)=0,0,SUM(RES_hhdet_in_emi!N78:N79)*1000000/SUM(RES_hhdet_in_new!N78:N79))</f>
        <v>221.10858782254863</v>
      </c>
      <c r="O77" s="157">
        <f>IF(SUM(RES_hhdet_in_emi!O78:O79)=0,0,SUM(RES_hhdet_in_emi!O78:O79)*1000000/SUM(RES_hhdet_in_new!O78:O79))</f>
        <v>218.07236502925139</v>
      </c>
      <c r="P77" s="157">
        <f>IF(SUM(RES_hhdet_in_emi!P78:P79)=0,0,SUM(RES_hhdet_in_emi!P78:P79)*1000000/SUM(RES_hhdet_in_new!P78:P79))</f>
        <v>186.66655696154513</v>
      </c>
      <c r="Q77" s="157">
        <f>IF(SUM(RES_hhdet_in_emi!Q78:Q79)=0,0,SUM(RES_hhdet_in_emi!Q78:Q79)*1000000/SUM(RES_hhdet_in_new!Q78:Q79))</f>
        <v>178.69628279699282</v>
      </c>
    </row>
    <row r="78" spans="1:17" ht="12" customHeight="1" x14ac:dyDescent="0.3">
      <c r="A78" s="23" t="s">
        <v>109</v>
      </c>
      <c r="B78" s="156"/>
      <c r="C78" s="156">
        <f>IF(RES_hhdet_in_emi!C78=0,0,RES_hhdet_in_emi!C78*1000000/RES_hhdet_in_new!C78)</f>
        <v>230.63544205878216</v>
      </c>
      <c r="D78" s="156">
        <f>IF(RES_hhdet_in_emi!D78=0,0,RES_hhdet_in_emi!D78*1000000/RES_hhdet_in_new!D78)</f>
        <v>238.38502091157667</v>
      </c>
      <c r="E78" s="156">
        <f>IF(RES_hhdet_in_emi!E78=0,0,RES_hhdet_in_emi!E78*1000000/RES_hhdet_in_new!E78)</f>
        <v>238.13072258045639</v>
      </c>
      <c r="F78" s="156">
        <f>IF(RES_hhdet_in_emi!F78=0,0,RES_hhdet_in_emi!F78*1000000/RES_hhdet_in_new!F78)</f>
        <v>246.44589407739912</v>
      </c>
      <c r="G78" s="156">
        <f>IF(RES_hhdet_in_emi!G78=0,0,RES_hhdet_in_emi!G78*1000000/RES_hhdet_in_new!G78)</f>
        <v>243.75675444761873</v>
      </c>
      <c r="H78" s="156">
        <f>IF(RES_hhdet_in_emi!H78=0,0,RES_hhdet_in_emi!H78*1000000/RES_hhdet_in_new!H78)</f>
        <v>249.40213227157597</v>
      </c>
      <c r="I78" s="156">
        <f>IF(RES_hhdet_in_emi!I78=0,0,RES_hhdet_in_emi!I78*1000000/RES_hhdet_in_new!I78)</f>
        <v>246.24115659636382</v>
      </c>
      <c r="J78" s="156">
        <f>IF(RES_hhdet_in_emi!J78=0,0,RES_hhdet_in_emi!J78*1000000/RES_hhdet_in_new!J78)</f>
        <v>246.85867090973701</v>
      </c>
      <c r="K78" s="156">
        <f>IF(RES_hhdet_in_emi!K78=0,0,RES_hhdet_in_emi!K78*1000000/RES_hhdet_in_new!K78)</f>
        <v>243.43420831603163</v>
      </c>
      <c r="L78" s="156">
        <f>IF(RES_hhdet_in_emi!L78=0,0,RES_hhdet_in_emi!L78*1000000/RES_hhdet_in_new!L78)</f>
        <v>237.14449749814753</v>
      </c>
      <c r="M78" s="156">
        <f>IF(RES_hhdet_in_emi!M78=0,0,RES_hhdet_in_emi!M78*1000000/RES_hhdet_in_new!M78)</f>
        <v>236.51673884291552</v>
      </c>
      <c r="N78" s="156">
        <f>IF(RES_hhdet_in_emi!N78=0,0,RES_hhdet_in_emi!N78*1000000/RES_hhdet_in_new!N78)</f>
        <v>240.80771200687167</v>
      </c>
      <c r="O78" s="156">
        <f>IF(RES_hhdet_in_emi!O78=0,0,RES_hhdet_in_emi!O78*1000000/RES_hhdet_in_new!O78)</f>
        <v>233.65640926714872</v>
      </c>
      <c r="P78" s="156">
        <f>IF(RES_hhdet_in_emi!P78=0,0,RES_hhdet_in_emi!P78*1000000/RES_hhdet_in_new!P78)</f>
        <v>243.07884195126849</v>
      </c>
      <c r="Q78" s="156">
        <f>IF(RES_hhdet_in_emi!Q78=0,0,RES_hhdet_in_emi!Q78*1000000/RES_hhdet_in_new!Q78)</f>
        <v>239.31783383073542</v>
      </c>
    </row>
    <row r="79" spans="1:17" ht="12" customHeight="1" x14ac:dyDescent="0.3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68">
        <f t="shared" ref="C81" si="68">SUM(C82,C85,C87,C100)</f>
        <v>2.428612078854671</v>
      </c>
      <c r="D81" s="168">
        <f t="shared" ref="D81" si="69">SUM(D82,D85,D87,D100)</f>
        <v>0.58196267483499453</v>
      </c>
      <c r="E81" s="168">
        <f t="shared" ref="E81" si="70">SUM(E82,E85,E87,E100)</f>
        <v>0.61687537660970204</v>
      </c>
      <c r="F81" s="168">
        <f t="shared" ref="F81" si="71">SUM(F82,F85,F87,F100)</f>
        <v>0.72238440132640969</v>
      </c>
      <c r="G81" s="168">
        <f t="shared" ref="G81" si="72">SUM(G82,G85,G87,G100)</f>
        <v>2.2632578129267436</v>
      </c>
      <c r="H81" s="168">
        <f t="shared" ref="H81" si="73">SUM(H82,H85,H87,H100)</f>
        <v>1.3931255983050452</v>
      </c>
      <c r="I81" s="168">
        <f t="shared" ref="I81" si="74">SUM(I82,I85,I87,I100)</f>
        <v>0.91331650612370807</v>
      </c>
      <c r="J81" s="168">
        <f t="shared" ref="J81" si="75">SUM(J82,J85,J87,J100)</f>
        <v>3.2004168697894864</v>
      </c>
      <c r="K81" s="168">
        <f t="shared" ref="K81" si="76">SUM(K82,K85,K87,K100)</f>
        <v>0.78701441769814906</v>
      </c>
      <c r="L81" s="168">
        <f t="shared" ref="L81" si="77">SUM(L82,L85,L87,L100)</f>
        <v>1.0619857461566968</v>
      </c>
      <c r="M81" s="168">
        <f t="shared" ref="M81" si="78">SUM(M82,M85,M87,M100)</f>
        <v>1.2685730702541507</v>
      </c>
      <c r="N81" s="168">
        <f t="shared" ref="N81" si="79">SUM(N82,N85,N87,N100)</f>
        <v>0.75660182100433737</v>
      </c>
      <c r="O81" s="168">
        <f t="shared" ref="O81" si="80">SUM(O82,O85,O87,O100)</f>
        <v>2.1966979081092535</v>
      </c>
      <c r="P81" s="168">
        <f t="shared" ref="P81" si="81">SUM(P82,P85,P87,P100)</f>
        <v>2.0447415509434039</v>
      </c>
      <c r="Q81" s="168">
        <f t="shared" ref="Q81" si="82">SUM(Q82,Q85,Q87,Q100)</f>
        <v>1.3044221665088627</v>
      </c>
    </row>
    <row r="82" spans="1:17" ht="12.9" customHeight="1" x14ac:dyDescent="0.3">
      <c r="A82" s="158" t="s">
        <v>65</v>
      </c>
      <c r="B82" s="157"/>
      <c r="C82" s="157">
        <f t="shared" ref="C82:Q82" si="83">SUM(C83:C84)</f>
        <v>2.2622676628116527</v>
      </c>
      <c r="D82" s="157">
        <f t="shared" si="83"/>
        <v>0.50750863924100065</v>
      </c>
      <c r="E82" s="157">
        <f t="shared" si="83"/>
        <v>0.58399986067354726</v>
      </c>
      <c r="F82" s="157">
        <f t="shared" si="83"/>
        <v>0.6185294988340031</v>
      </c>
      <c r="G82" s="157">
        <f t="shared" si="83"/>
        <v>2.0340731192164525</v>
      </c>
      <c r="H82" s="157">
        <f t="shared" si="83"/>
        <v>0.99166595892351717</v>
      </c>
      <c r="I82" s="157">
        <f t="shared" si="83"/>
        <v>0.63965604593121206</v>
      </c>
      <c r="J82" s="157">
        <f t="shared" si="83"/>
        <v>2.8827210351430348</v>
      </c>
      <c r="K82" s="157">
        <f t="shared" si="83"/>
        <v>0.70319475884082105</v>
      </c>
      <c r="L82" s="157">
        <f t="shared" si="83"/>
        <v>0.97787841944545162</v>
      </c>
      <c r="M82" s="157">
        <f t="shared" si="83"/>
        <v>1.1405127733178302</v>
      </c>
      <c r="N82" s="157">
        <f t="shared" si="83"/>
        <v>0.63998986272915226</v>
      </c>
      <c r="O82" s="157">
        <f t="shared" si="83"/>
        <v>1.9486254597244539</v>
      </c>
      <c r="P82" s="157">
        <f t="shared" si="83"/>
        <v>1.3263774719643575</v>
      </c>
      <c r="Q82" s="157">
        <f t="shared" si="83"/>
        <v>0.64512954354008645</v>
      </c>
    </row>
    <row r="83" spans="1:17" ht="12" customHeight="1" x14ac:dyDescent="0.3">
      <c r="A83" s="23" t="s">
        <v>157</v>
      </c>
      <c r="B83" s="156"/>
      <c r="C83" s="156">
        <f>IF(RES_hhdet_in_emi!C83=0,0,RES_hhdet_in_emi!C83*1000000/RES_hhdet_in_new!C83)</f>
        <v>2.2622676628116527</v>
      </c>
      <c r="D83" s="156">
        <f>IF(RES_hhdet_in_emi!D83=0,0,RES_hhdet_in_emi!D83*1000000/RES_hhdet_in_new!D83)</f>
        <v>0.50750863924100065</v>
      </c>
      <c r="E83" s="156">
        <f>IF(RES_hhdet_in_emi!E83=0,0,RES_hhdet_in_emi!E83*1000000/RES_hhdet_in_new!E83)</f>
        <v>0.58399986067354726</v>
      </c>
      <c r="F83" s="156">
        <f>IF(RES_hhdet_in_emi!F83=0,0,RES_hhdet_in_emi!F83*1000000/RES_hhdet_in_new!F83)</f>
        <v>0.6185294988340031</v>
      </c>
      <c r="G83" s="156">
        <f>IF(RES_hhdet_in_emi!G83=0,0,RES_hhdet_in_emi!G83*1000000/RES_hhdet_in_new!G83)</f>
        <v>2.0340731192164525</v>
      </c>
      <c r="H83" s="156">
        <f>IF(RES_hhdet_in_emi!H83=0,0,RES_hhdet_in_emi!H83*1000000/RES_hhdet_in_new!H83)</f>
        <v>0.99166595892351717</v>
      </c>
      <c r="I83" s="156">
        <f>IF(RES_hhdet_in_emi!I83=0,0,RES_hhdet_in_emi!I83*1000000/RES_hhdet_in_new!I83)</f>
        <v>0.63965604593121206</v>
      </c>
      <c r="J83" s="156">
        <f>IF(RES_hhdet_in_emi!J83=0,0,RES_hhdet_in_emi!J83*1000000/RES_hhdet_in_new!J83)</f>
        <v>2.8827210351430348</v>
      </c>
      <c r="K83" s="156">
        <f>IF(RES_hhdet_in_emi!K83=0,0,RES_hhdet_in_emi!K83*1000000/RES_hhdet_in_new!K83)</f>
        <v>0.70319475884082105</v>
      </c>
      <c r="L83" s="156">
        <f>IF(RES_hhdet_in_emi!L83=0,0,RES_hhdet_in_emi!L83*1000000/RES_hhdet_in_new!L83)</f>
        <v>0.97787841944545162</v>
      </c>
      <c r="M83" s="156">
        <f>IF(RES_hhdet_in_emi!M83=0,0,RES_hhdet_in_emi!M83*1000000/RES_hhdet_in_new!M83)</f>
        <v>1.1405127733178302</v>
      </c>
      <c r="N83" s="156">
        <f>IF(RES_hhdet_in_emi!N83=0,0,RES_hhdet_in_emi!N83*1000000/RES_hhdet_in_new!N83)</f>
        <v>0.63998986272915226</v>
      </c>
      <c r="O83" s="156">
        <f>IF(RES_hhdet_in_emi!O83=0,0,RES_hhdet_in_emi!O83*1000000/RES_hhdet_in_new!O83)</f>
        <v>1.9486254597244539</v>
      </c>
      <c r="P83" s="156">
        <f>IF(RES_hhdet_in_emi!P83=0,0,RES_hhdet_in_emi!P83*1000000/RES_hhdet_in_new!P83)</f>
        <v>1.3263774719643575</v>
      </c>
      <c r="Q83" s="156">
        <f>IF(RES_hhdet_in_emi!Q83=0,0,RES_hhdet_in_emi!Q83*1000000/RES_hhdet_in_new!Q83)</f>
        <v>0.64512954354008645</v>
      </c>
    </row>
    <row r="84" spans="1:17" ht="12" customHeight="1" x14ac:dyDescent="0.3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" customHeight="1" x14ac:dyDescent="0.3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3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3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0.16634441604301811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7.4454035593993842E-2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3.2875515936154745E-2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0.10385490249240657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0.22918469371029096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0.40145963938152801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0.27366046019249596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0.31769583464645146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8.3819658857327978E-2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8.4107326711245253E-2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0.1280602969363204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0.11661195827518514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0.24807244838479969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0.71836407897904653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0.65929262296877622</v>
      </c>
    </row>
    <row r="88" spans="1:17" ht="12" customHeight="1" x14ac:dyDescent="0.3">
      <c r="A88" s="167" t="s">
        <v>156</v>
      </c>
      <c r="B88" s="132"/>
      <c r="C88" s="132">
        <f>IF(RES_hhdet_in_emi!C88=0,0,RES_hhdet_in_emi!C88*1000000/RES_hhdet_in_new!C88)</f>
        <v>0.31489968490936676</v>
      </c>
      <c r="D88" s="132">
        <f>IF(RES_hhdet_in_emi!D88=0,0,RES_hhdet_in_emi!D88*1000000/RES_hhdet_in_new!D88)</f>
        <v>0.18474767458377617</v>
      </c>
      <c r="E88" s="132">
        <f>IF(RES_hhdet_in_emi!E88=0,0,RES_hhdet_in_emi!E88*1000000/RES_hhdet_in_new!E88)</f>
        <v>5.799678605294431E-2</v>
      </c>
      <c r="F88" s="132">
        <f>IF(RES_hhdet_in_emi!F88=0,0,RES_hhdet_in_emi!F88*1000000/RES_hhdet_in_new!F88)</f>
        <v>5.9854045670706978E-2</v>
      </c>
      <c r="G88" s="132">
        <f>IF(RES_hhdet_in_emi!G88=0,0,RES_hhdet_in_emi!G88*1000000/RES_hhdet_in_new!G88)</f>
        <v>0.45500315149349096</v>
      </c>
      <c r="H88" s="132">
        <f>IF(RES_hhdet_in_emi!H88=0,0,RES_hhdet_in_emi!H88*1000000/RES_hhdet_in_new!H88)</f>
        <v>0.17107216376415829</v>
      </c>
      <c r="I88" s="132">
        <f>IF(RES_hhdet_in_emi!I88=0,0,RES_hhdet_in_emi!I88*1000000/RES_hhdet_in_new!I88)</f>
        <v>0.11768114657874987</v>
      </c>
      <c r="J88" s="132">
        <f>IF(RES_hhdet_in_emi!J88=0,0,RES_hhdet_in_emi!J88*1000000/RES_hhdet_in_new!J88)</f>
        <v>0.60266469859629002</v>
      </c>
      <c r="K88" s="132">
        <f>IF(RES_hhdet_in_emi!K88=0,0,RES_hhdet_in_emi!K88*1000000/RES_hhdet_in_new!K88)</f>
        <v>0.19993007611291819</v>
      </c>
      <c r="L88" s="132">
        <f>IF(RES_hhdet_in_emi!L88=0,0,RES_hhdet_in_emi!L88*1000000/RES_hhdet_in_new!L88)</f>
        <v>0.17470805339450809</v>
      </c>
      <c r="M88" s="132">
        <f>IF(RES_hhdet_in_emi!M88=0,0,RES_hhdet_in_emi!M88*1000000/RES_hhdet_in_new!M88)</f>
        <v>0.3376284631681773</v>
      </c>
      <c r="N88" s="132">
        <f>IF(RES_hhdet_in_emi!N88=0,0,RES_hhdet_in_emi!N88*1000000/RES_hhdet_in_new!N88)</f>
        <v>0.1712143204280665</v>
      </c>
      <c r="O88" s="132">
        <f>IF(RES_hhdet_in_emi!O88=0,0,RES_hhdet_in_emi!O88*1000000/RES_hhdet_in_new!O88)</f>
        <v>0.64480825697769106</v>
      </c>
      <c r="P88" s="132">
        <f>IF(RES_hhdet_in_emi!P88=0,0,RES_hhdet_in_emi!P88*1000000/RES_hhdet_in_new!P88)</f>
        <v>0.45938670104345658</v>
      </c>
      <c r="Q88" s="132">
        <f>IF(RES_hhdet_in_emi!Q88=0,0,RES_hhdet_in_emi!Q88*1000000/RES_hhdet_in_new!Q88)</f>
        <v>0.54132440112716362</v>
      </c>
    </row>
    <row r="89" spans="1:17" ht="12" customHeight="1" x14ac:dyDescent="0.3">
      <c r="A89" s="167" t="s">
        <v>155</v>
      </c>
      <c r="B89" s="132"/>
      <c r="C89" s="132">
        <f>IF(RES_hhdet_in_emi!C89=0,0,RES_hhdet_in_emi!C89*1000000/RES_hhdet_in_new!C89)</f>
        <v>8.6341052488023387E-2</v>
      </c>
      <c r="D89" s="132">
        <f>IF(RES_hhdet_in_emi!D89=0,0,RES_hhdet_in_emi!D89*1000000/RES_hhdet_in_new!D89)</f>
        <v>0.10903887554065614</v>
      </c>
      <c r="E89" s="132">
        <f>IF(RES_hhdet_in_emi!E89=0,0,RES_hhdet_in_emi!E89*1000000/RES_hhdet_in_new!E89)</f>
        <v>5.0539489079895306E-2</v>
      </c>
      <c r="F89" s="132">
        <f>IF(RES_hhdet_in_emi!F89=0,0,RES_hhdet_in_emi!F89*1000000/RES_hhdet_in_new!F89)</f>
        <v>0.12296328384955238</v>
      </c>
      <c r="G89" s="132">
        <f>IF(RES_hhdet_in_emi!G89=0,0,RES_hhdet_in_emi!G89*1000000/RES_hhdet_in_new!G89)</f>
        <v>0.17784412987893264</v>
      </c>
      <c r="H89" s="132">
        <f>IF(RES_hhdet_in_emi!H89=0,0,RES_hhdet_in_emi!H89*1000000/RES_hhdet_in_new!H89)</f>
        <v>5.4061250386804108E-2</v>
      </c>
      <c r="I89" s="132">
        <f>IF(RES_hhdet_in_emi!I89=0,0,RES_hhdet_in_emi!I89*1000000/RES_hhdet_in_new!I89)</f>
        <v>3.5822658756915864E-2</v>
      </c>
      <c r="J89" s="132">
        <f>IF(RES_hhdet_in_emi!J89=0,0,RES_hhdet_in_emi!J89*1000000/RES_hhdet_in_new!J89)</f>
        <v>0.13823909124015352</v>
      </c>
      <c r="K89" s="132">
        <f>IF(RES_hhdet_in_emi!K89=0,0,RES_hhdet_in_emi!K89*1000000/RES_hhdet_in_new!K89)</f>
        <v>3.0560728003670289E-2</v>
      </c>
      <c r="L89" s="132">
        <f>IF(RES_hhdet_in_emi!L89=0,0,RES_hhdet_in_emi!L89*1000000/RES_hhdet_in_new!L89)</f>
        <v>7.2729844464828178E-2</v>
      </c>
      <c r="M89" s="132">
        <f>IF(RES_hhdet_in_emi!M89=0,0,RES_hhdet_in_emi!M89*1000000/RES_hhdet_in_new!M89)</f>
        <v>7.1462462624000855E-2</v>
      </c>
      <c r="N89" s="132">
        <f>IF(RES_hhdet_in_emi!N89=0,0,RES_hhdet_in_emi!N89*1000000/RES_hhdet_in_new!N89)</f>
        <v>5.3354784899154038E-2</v>
      </c>
      <c r="O89" s="132">
        <f>IF(RES_hhdet_in_emi!O89=0,0,RES_hhdet_in_emi!O89*1000000/RES_hhdet_in_new!O89)</f>
        <v>9.0149349291182845E-2</v>
      </c>
      <c r="P89" s="132">
        <f>IF(RES_hhdet_in_emi!P89=0,0,RES_hhdet_in_emi!P89*1000000/RES_hhdet_in_new!P89)</f>
        <v>9.9071428233897391E-2</v>
      </c>
      <c r="Q89" s="132">
        <f>IF(RES_hhdet_in_emi!Q89=0,0,RES_hhdet_in_emi!Q89*1000000/RES_hhdet_in_new!Q89)</f>
        <v>6.038578671772598E-2</v>
      </c>
    </row>
    <row r="90" spans="1:17" ht="12" customHeight="1" x14ac:dyDescent="0.3">
      <c r="A90" s="166" t="s">
        <v>55</v>
      </c>
      <c r="B90" s="165"/>
      <c r="C90" s="165">
        <f>IF(RES_hhdet_in_emi!C90=0,0,RES_hhdet_in_emi!C90*1000000/RES_hhdet_in_new!C89)</f>
        <v>8.6341052488023387E-2</v>
      </c>
      <c r="D90" s="165">
        <f>IF(RES_hhdet_in_emi!D90=0,0,RES_hhdet_in_emi!D90*1000000/RES_hhdet_in_new!D89)</f>
        <v>0.10903887554065614</v>
      </c>
      <c r="E90" s="165">
        <f>IF(RES_hhdet_in_emi!E90=0,0,RES_hhdet_in_emi!E90*1000000/RES_hhdet_in_new!E89)</f>
        <v>5.0539489079895306E-2</v>
      </c>
      <c r="F90" s="165">
        <f>IF(RES_hhdet_in_emi!F90=0,0,RES_hhdet_in_emi!F90*1000000/RES_hhdet_in_new!F89)</f>
        <v>0.12296328384955238</v>
      </c>
      <c r="G90" s="165">
        <f>IF(RES_hhdet_in_emi!G90=0,0,RES_hhdet_in_emi!G90*1000000/RES_hhdet_in_new!G89)</f>
        <v>0.17784412987893264</v>
      </c>
      <c r="H90" s="165">
        <f>IF(RES_hhdet_in_emi!H90=0,0,RES_hhdet_in_emi!H90*1000000/RES_hhdet_in_new!H89)</f>
        <v>5.4061250386804108E-2</v>
      </c>
      <c r="I90" s="165">
        <f>IF(RES_hhdet_in_emi!I90=0,0,RES_hhdet_in_emi!I90*1000000/RES_hhdet_in_new!I89)</f>
        <v>3.5822658756915864E-2</v>
      </c>
      <c r="J90" s="165">
        <f>IF(RES_hhdet_in_emi!J90=0,0,RES_hhdet_in_emi!J90*1000000/RES_hhdet_in_new!J89)</f>
        <v>0.13823909124015352</v>
      </c>
      <c r="K90" s="165">
        <f>IF(RES_hhdet_in_emi!K90=0,0,RES_hhdet_in_emi!K90*1000000/RES_hhdet_in_new!K89)</f>
        <v>3.0560728003670289E-2</v>
      </c>
      <c r="L90" s="165">
        <f>IF(RES_hhdet_in_emi!L90=0,0,RES_hhdet_in_emi!L90*1000000/RES_hhdet_in_new!L89)</f>
        <v>7.2729844464828178E-2</v>
      </c>
      <c r="M90" s="165">
        <f>IF(RES_hhdet_in_emi!M90=0,0,RES_hhdet_in_emi!M90*1000000/RES_hhdet_in_new!M89)</f>
        <v>7.1462462624000855E-2</v>
      </c>
      <c r="N90" s="165">
        <f>IF(RES_hhdet_in_emi!N90=0,0,RES_hhdet_in_emi!N90*1000000/RES_hhdet_in_new!N89)</f>
        <v>5.3354784899154038E-2</v>
      </c>
      <c r="O90" s="165">
        <f>IF(RES_hhdet_in_emi!O90=0,0,RES_hhdet_in_emi!O90*1000000/RES_hhdet_in_new!O89)</f>
        <v>9.0149349291182845E-2</v>
      </c>
      <c r="P90" s="165">
        <f>IF(RES_hhdet_in_emi!P90=0,0,RES_hhdet_in_emi!P90*1000000/RES_hhdet_in_new!P89)</f>
        <v>9.9071428233897391E-2</v>
      </c>
      <c r="Q90" s="165">
        <f>IF(RES_hhdet_in_emi!Q90=0,0,RES_hhdet_in_emi!Q90*1000000/RES_hhdet_in_new!Q89)</f>
        <v>6.038578671772598E-2</v>
      </c>
    </row>
    <row r="91" spans="1:17" ht="12" customHeight="1" x14ac:dyDescent="0.3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3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448.21138008295668</v>
      </c>
      <c r="G92" s="162">
        <f>IF(RES_hhdet_in_emi!G92=0,0,RES_hhdet_in_emi!G92*1000000/RES_hhdet_in_new!G92)</f>
        <v>458.17594746650713</v>
      </c>
      <c r="H92" s="162">
        <f>IF(RES_hhdet_in_emi!H92=0,0,RES_hhdet_in_emi!H92*1000000/RES_hhdet_in_new!H92)</f>
        <v>679.927427414725</v>
      </c>
      <c r="I92" s="162">
        <f>IF(RES_hhdet_in_emi!I92=0,0,RES_hhdet_in_emi!I92*1000000/RES_hhdet_in_new!I92)</f>
        <v>587.2941396874545</v>
      </c>
      <c r="J92" s="162">
        <f>IF(RES_hhdet_in_emi!J92=0,0,RES_hhdet_in_emi!J92*1000000/RES_hhdet_in_new!J92)</f>
        <v>471.64826474489303</v>
      </c>
      <c r="K92" s="162">
        <f>IF(RES_hhdet_in_emi!K92=0,0,RES_hhdet_in_emi!K92*1000000/RES_hhdet_in_new!K92)</f>
        <v>470.34086591997675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556.55399429524471</v>
      </c>
      <c r="Q92" s="162">
        <f>IF(RES_hhdet_in_emi!Q92=0,0,RES_hhdet_in_emi!Q92*1000000/RES_hhdet_in_new!Q92)</f>
        <v>473.21173667738617</v>
      </c>
    </row>
    <row r="93" spans="1:17" ht="12" customHeight="1" x14ac:dyDescent="0.3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460.99827168982023</v>
      </c>
      <c r="I93" s="160">
        <f>IF(RES_hhdet_in_emi!I93=0,0,RES_hhdet_in_emi!I93*1000000/RES_hhdet_in_new!I93)</f>
        <v>458.43586691250658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432.50226599059795</v>
      </c>
      <c r="O93" s="160">
        <f>IF(RES_hhdet_in_emi!O93=0,0,RES_hhdet_in_emi!O93*1000000/RES_hhdet_in_new!O93)</f>
        <v>425.8905976403226</v>
      </c>
      <c r="P93" s="160">
        <f>IF(RES_hhdet_in_emi!P93=0,0,RES_hhdet_in_emi!P93*1000000/RES_hhdet_in_new!P93)</f>
        <v>383.64203304198952</v>
      </c>
      <c r="Q93" s="160">
        <f>IF(RES_hhdet_in_emi!Q93=0,0,RES_hhdet_in_emi!Q93*1000000/RES_hhdet_in_new!Q93)</f>
        <v>283.05586459990019</v>
      </c>
    </row>
    <row r="94" spans="1:17" ht="12" customHeight="1" x14ac:dyDescent="0.3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460.99827168982023</v>
      </c>
      <c r="I94" s="156">
        <f>IF(RES_hhdet_in_emi!I94=0,0,RES_hhdet_in_emi!I94*1000000/RES_hhdet_in_new!I93)</f>
        <v>458.43586691250658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432.50226599059795</v>
      </c>
      <c r="O94" s="156">
        <f>IF(RES_hhdet_in_emi!O94=0,0,RES_hhdet_in_emi!O94*1000000/RES_hhdet_in_new!O93)</f>
        <v>425.8905976403226</v>
      </c>
      <c r="P94" s="156">
        <f>IF(RES_hhdet_in_emi!P94=0,0,RES_hhdet_in_emi!P94*1000000/RES_hhdet_in_new!P93)</f>
        <v>383.64203304198952</v>
      </c>
      <c r="Q94" s="156">
        <f>IF(RES_hhdet_in_emi!Q94=0,0,RES_hhdet_in_emi!Q94*1000000/RES_hhdet_in_new!Q93)</f>
        <v>283.05586459990019</v>
      </c>
    </row>
    <row r="95" spans="1:17" ht="12" customHeight="1" x14ac:dyDescent="0.3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3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3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3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3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3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3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3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3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" customHeight="1" x14ac:dyDescent="0.3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3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3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" customHeight="1" x14ac:dyDescent="0.3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3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3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3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3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3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3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3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3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3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3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3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3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3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4.4200804441335832E-2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1.075474565419096E-2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0.19122295632892575</v>
      </c>
      <c r="P124" s="168">
        <f t="shared" ref="P124" si="115">SUM(P125,P128,P130,P139)</f>
        <v>0.20539994394472652</v>
      </c>
      <c r="Q124" s="168">
        <f t="shared" ref="Q124" si="116">SUM(Q125,Q128,Q130,Q139)</f>
        <v>0.41132182959872604</v>
      </c>
    </row>
    <row r="125" spans="1:17" ht="12.9" customHeight="1" x14ac:dyDescent="0.3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3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3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" customHeight="1" x14ac:dyDescent="0.3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3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3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3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3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3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3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3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3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3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3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3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4.4200804441335832E-2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1.075474565419096E-2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0.19122295632892575</v>
      </c>
      <c r="P139" s="157">
        <f>IF(SUM(RES_hhdet_in_emi!P140:P141)=0,0,SUM(RES_hhdet_in_emi!P140:P141)*1000000/SUM(RES_hhdet_in_new!P140:P141))</f>
        <v>0.20539994394472652</v>
      </c>
      <c r="Q139" s="157">
        <f>IF(SUM(RES_hhdet_in_emi!Q140:Q141)=0,0,SUM(RES_hhdet_in_emi!Q140:Q141)*1000000/SUM(RES_hhdet_in_new!Q140:Q141))</f>
        <v>0.41132182959872604</v>
      </c>
    </row>
    <row r="140" spans="1:17" ht="12" customHeight="1" x14ac:dyDescent="0.3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333.20068373055784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330.49449043310074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395.36397988296915</v>
      </c>
      <c r="P140" s="156">
        <f>IF(RES_hhdet_in_emi!P140=0,0,RES_hhdet_in_emi!P140*1000000/RES_hhdet_in_new!P140)</f>
        <v>373.30464342467178</v>
      </c>
      <c r="Q140" s="156">
        <f>IF(RES_hhdet_in_emi!Q140=0,0,RES_hhdet_in_emi!Q140*1000000/RES_hhdet_in_new!Q140)</f>
        <v>376.26080080016766</v>
      </c>
    </row>
    <row r="141" spans="1:17" ht="12" customHeight="1" x14ac:dyDescent="0.3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" customHeight="1" x14ac:dyDescent="0.3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3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" customHeight="1" x14ac:dyDescent="0.3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3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3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3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3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3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3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3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3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3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3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3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3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3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" customHeight="1" x14ac:dyDescent="0.3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3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" customHeight="1" x14ac:dyDescent="0.3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3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3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3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3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3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3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3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3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3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3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3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3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3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181</v>
      </c>
    </row>
    <row r="3" spans="1:17" ht="12" customHeight="1" x14ac:dyDescent="0.3">
      <c r="A3" s="152" t="s">
        <v>172</v>
      </c>
      <c r="B3" s="168"/>
      <c r="C3" s="184">
        <f>RES_hhdet_in_fech!C3/RES_summary!C$21</f>
        <v>240.66752406086709</v>
      </c>
      <c r="D3" s="184">
        <f>RES_hhdet_in_fech!D3/RES_summary!D$21</f>
        <v>253.14053769329084</v>
      </c>
      <c r="E3" s="184">
        <f>RES_hhdet_in_fech!E3/RES_summary!E$21</f>
        <v>225.2889620462762</v>
      </c>
      <c r="F3" s="184">
        <f>RES_hhdet_in_fech!F3/RES_summary!F$21</f>
        <v>235.70588692085468</v>
      </c>
      <c r="G3" s="184">
        <f>RES_hhdet_in_fech!G3/RES_summary!G$21</f>
        <v>242.58023335953095</v>
      </c>
      <c r="H3" s="184">
        <f>RES_hhdet_in_fech!H3/RES_summary!H$21</f>
        <v>241.0818181898747</v>
      </c>
      <c r="I3" s="184">
        <f>RES_hhdet_in_fech!I3/RES_summary!I$21</f>
        <v>198.53243693721237</v>
      </c>
      <c r="J3" s="184">
        <f>RES_hhdet_in_fech!J3/RES_summary!J$21</f>
        <v>208.23262035109516</v>
      </c>
      <c r="K3" s="184">
        <f>RES_hhdet_in_fech!K3/RES_summary!K$21</f>
        <v>209.80821227961394</v>
      </c>
      <c r="L3" s="184">
        <f>RES_hhdet_in_fech!L3/RES_summary!L$21</f>
        <v>219.04237931069468</v>
      </c>
      <c r="M3" s="184">
        <f>RES_hhdet_in_fech!M3/RES_summary!M$21</f>
        <v>177.17300535417883</v>
      </c>
      <c r="N3" s="184">
        <f>RES_hhdet_in_fech!N3/RES_summary!N$21</f>
        <v>208.57848659362537</v>
      </c>
      <c r="O3" s="184">
        <f>RES_hhdet_in_fech!O3/RES_summary!O$21</f>
        <v>215.35033204749729</v>
      </c>
      <c r="P3" s="184">
        <f>RES_hhdet_in_fech!P3/RES_summary!P$21</f>
        <v>175.69495705990789</v>
      </c>
      <c r="Q3" s="184">
        <f>RES_hhdet_in_fech!Q3/RES_summary!Q$21</f>
        <v>176.91319394531828</v>
      </c>
    </row>
    <row r="4" spans="1:17" ht="12.9" customHeight="1" x14ac:dyDescent="0.3">
      <c r="A4" s="158" t="s">
        <v>65</v>
      </c>
      <c r="B4" s="157"/>
      <c r="C4" s="178">
        <f>RES_hhdet_in_fech!C4/RES_summary!C$21</f>
        <v>191.10178198499125</v>
      </c>
      <c r="D4" s="178">
        <f>RES_hhdet_in_fech!D4/RES_summary!D$21</f>
        <v>205.04458153241308</v>
      </c>
      <c r="E4" s="178">
        <f>RES_hhdet_in_fech!E4/RES_summary!E$21</f>
        <v>176.55893299873802</v>
      </c>
      <c r="F4" s="178">
        <f>RES_hhdet_in_fech!F4/RES_summary!F$21</f>
        <v>184.04092300149955</v>
      </c>
      <c r="G4" s="178">
        <f>RES_hhdet_in_fech!G4/RES_summary!G$21</f>
        <v>192.43662701786877</v>
      </c>
      <c r="H4" s="178">
        <f>RES_hhdet_in_fech!H4/RES_summary!H$21</f>
        <v>192.71188846623301</v>
      </c>
      <c r="I4" s="178">
        <f>RES_hhdet_in_fech!I4/RES_summary!I$21</f>
        <v>155.19667331459286</v>
      </c>
      <c r="J4" s="178">
        <f>RES_hhdet_in_fech!J4/RES_summary!J$21</f>
        <v>163.19791273752477</v>
      </c>
      <c r="K4" s="178">
        <f>RES_hhdet_in_fech!K4/RES_summary!K$21</f>
        <v>165.7355155846152</v>
      </c>
      <c r="L4" s="178">
        <f>RES_hhdet_in_fech!L4/RES_summary!L$21</f>
        <v>176.0491834199812</v>
      </c>
      <c r="M4" s="178">
        <f>RES_hhdet_in_fech!M4/RES_summary!M$21</f>
        <v>135.45946973811601</v>
      </c>
      <c r="N4" s="178">
        <f>RES_hhdet_in_fech!N4/RES_summary!N$21</f>
        <v>164.23258647543236</v>
      </c>
      <c r="O4" s="178">
        <f>RES_hhdet_in_fech!O4/RES_summary!O$21</f>
        <v>169.90669099591904</v>
      </c>
      <c r="P4" s="178">
        <f>RES_hhdet_in_fech!P4/RES_summary!P$21</f>
        <v>135.78802042540889</v>
      </c>
      <c r="Q4" s="178">
        <f>RES_hhdet_in_fech!Q4/RES_summary!Q$21</f>
        <v>133.88214587477253</v>
      </c>
    </row>
    <row r="5" spans="1:17" ht="12" customHeight="1" x14ac:dyDescent="0.3">
      <c r="A5" s="23" t="s">
        <v>58</v>
      </c>
      <c r="B5" s="156"/>
      <c r="C5" s="177">
        <f>RES_hhdet_in_fech!C5/RES_summary!C$21</f>
        <v>190.44521679751017</v>
      </c>
      <c r="D5" s="177">
        <f>RES_hhdet_in_fech!D5/RES_summary!D$21</f>
        <v>204.4646986411021</v>
      </c>
      <c r="E5" s="177">
        <f>RES_hhdet_in_fech!E5/RES_summary!E$21</f>
        <v>175.52530348426561</v>
      </c>
      <c r="F5" s="177">
        <f>RES_hhdet_in_fech!F5/RES_summary!F$21</f>
        <v>182.92043138550346</v>
      </c>
      <c r="G5" s="177">
        <f>RES_hhdet_in_fech!G5/RES_summary!G$21</f>
        <v>191.42672355278046</v>
      </c>
      <c r="H5" s="177">
        <f>RES_hhdet_in_fech!H5/RES_summary!H$21</f>
        <v>191.59032833886454</v>
      </c>
      <c r="I5" s="177">
        <f>RES_hhdet_in_fech!I5/RES_summary!I$21</f>
        <v>154.2211233176393</v>
      </c>
      <c r="J5" s="177">
        <f>RES_hhdet_in_fech!J5/RES_summary!J$21</f>
        <v>162.2871584678004</v>
      </c>
      <c r="K5" s="177">
        <f>RES_hhdet_in_fech!K5/RES_summary!K$21</f>
        <v>164.87378352862001</v>
      </c>
      <c r="L5" s="177">
        <f>RES_hhdet_in_fech!L5/RES_summary!L$21</f>
        <v>175.04841916551055</v>
      </c>
      <c r="M5" s="177">
        <f>RES_hhdet_in_fech!M5/RES_summary!M$21</f>
        <v>134.61306836981217</v>
      </c>
      <c r="N5" s="177">
        <f>RES_hhdet_in_fech!N5/RES_summary!N$21</f>
        <v>163.315652526739</v>
      </c>
      <c r="O5" s="177">
        <f>RES_hhdet_in_fech!O5/RES_summary!O$21</f>
        <v>168.92455098899603</v>
      </c>
      <c r="P5" s="177">
        <f>RES_hhdet_in_fech!P5/RES_summary!P$21</f>
        <v>134.86582473852647</v>
      </c>
      <c r="Q5" s="177">
        <f>RES_hhdet_in_fech!Q5/RES_summary!Q$21</f>
        <v>132.84829069285189</v>
      </c>
    </row>
    <row r="6" spans="1:17" ht="12" customHeight="1" x14ac:dyDescent="0.3">
      <c r="A6" s="23" t="s">
        <v>60</v>
      </c>
      <c r="B6" s="156"/>
      <c r="C6" s="177">
        <f>RES_hhdet_in_fech!C6/RES_summary!C$21</f>
        <v>0.65656518748108561</v>
      </c>
      <c r="D6" s="177">
        <f>RES_hhdet_in_fech!D6/RES_summary!D$21</f>
        <v>0.57988289131096538</v>
      </c>
      <c r="E6" s="177">
        <f>RES_hhdet_in_fech!E6/RES_summary!E$21</f>
        <v>1.0336295144724299</v>
      </c>
      <c r="F6" s="177">
        <f>RES_hhdet_in_fech!F6/RES_summary!F$21</f>
        <v>1.1204916159960852</v>
      </c>
      <c r="G6" s="177">
        <f>RES_hhdet_in_fech!G6/RES_summary!G$21</f>
        <v>1.0099034650882914</v>
      </c>
      <c r="H6" s="177">
        <f>RES_hhdet_in_fech!H6/RES_summary!H$21</f>
        <v>1.1215601273684699</v>
      </c>
      <c r="I6" s="177">
        <f>RES_hhdet_in_fech!I6/RES_summary!I$21</f>
        <v>0.97554999695357048</v>
      </c>
      <c r="J6" s="177">
        <f>RES_hhdet_in_fech!J6/RES_summary!J$21</f>
        <v>0.91075426972436069</v>
      </c>
      <c r="K6" s="177">
        <f>RES_hhdet_in_fech!K6/RES_summary!K$21</f>
        <v>0.86173205599521507</v>
      </c>
      <c r="L6" s="177">
        <f>RES_hhdet_in_fech!L6/RES_summary!L$21</f>
        <v>1.0007642544706452</v>
      </c>
      <c r="M6" s="177">
        <f>RES_hhdet_in_fech!M6/RES_summary!M$21</f>
        <v>0.84640136830385526</v>
      </c>
      <c r="N6" s="177">
        <f>RES_hhdet_in_fech!N6/RES_summary!N$21</f>
        <v>0.91693394869335054</v>
      </c>
      <c r="O6" s="177">
        <f>RES_hhdet_in_fech!O6/RES_summary!O$21</f>
        <v>0.98214000692298287</v>
      </c>
      <c r="P6" s="177">
        <f>RES_hhdet_in_fech!P6/RES_summary!P$21</f>
        <v>0.92219568688241782</v>
      </c>
      <c r="Q6" s="177">
        <f>RES_hhdet_in_fech!Q6/RES_summary!Q$21</f>
        <v>1.0338551819206658</v>
      </c>
    </row>
    <row r="7" spans="1:17" ht="12.9" customHeight="1" x14ac:dyDescent="0.3">
      <c r="A7" s="158" t="s">
        <v>112</v>
      </c>
      <c r="B7" s="157"/>
      <c r="C7" s="178">
        <f>RES_hhdet_in_fech!C7/RES_summary!C$21</f>
        <v>11.40594482683338</v>
      </c>
      <c r="D7" s="178">
        <f>RES_hhdet_in_fech!D7/RES_summary!D$21</f>
        <v>8.9749618352737937</v>
      </c>
      <c r="E7" s="178">
        <f>RES_hhdet_in_fech!E7/RES_summary!E$21</f>
        <v>8.9139118553900207</v>
      </c>
      <c r="F7" s="178">
        <f>RES_hhdet_in_fech!F7/RES_summary!F$21</f>
        <v>8.8844816377841624</v>
      </c>
      <c r="G7" s="178">
        <f>RES_hhdet_in_fech!G7/RES_summary!G$21</f>
        <v>7.4016876158056482</v>
      </c>
      <c r="H7" s="178">
        <f>RES_hhdet_in_fech!H7/RES_summary!H$21</f>
        <v>7.8629979813278075</v>
      </c>
      <c r="I7" s="178">
        <f>RES_hhdet_in_fech!I7/RES_summary!I$21</f>
        <v>6.209819196911198</v>
      </c>
      <c r="J7" s="178">
        <f>RES_hhdet_in_fech!J7/RES_summary!J$21</f>
        <v>6.5849635888464819</v>
      </c>
      <c r="K7" s="178">
        <f>RES_hhdet_in_fech!K7/RES_summary!K$21</f>
        <v>6.0263130994186964</v>
      </c>
      <c r="L7" s="178">
        <f>RES_hhdet_in_fech!L7/RES_summary!L$21</f>
        <v>5.4343161679785323</v>
      </c>
      <c r="M7" s="178">
        <f>RES_hhdet_in_fech!M7/RES_summary!M$21</f>
        <v>4.5136283675922666</v>
      </c>
      <c r="N7" s="178">
        <f>RES_hhdet_in_fech!N7/RES_summary!N$21</f>
        <v>4.038274473062601</v>
      </c>
      <c r="O7" s="178">
        <f>RES_hhdet_in_fech!O7/RES_summary!O$21</f>
        <v>2.7982668381168447</v>
      </c>
      <c r="P7" s="178">
        <f>RES_hhdet_in_fech!P7/RES_summary!P$21</f>
        <v>2.9193987420028868</v>
      </c>
      <c r="Q7" s="178">
        <f>RES_hhdet_in_fech!Q7/RES_summary!Q$21</f>
        <v>2.6038839021080706</v>
      </c>
    </row>
    <row r="8" spans="1:17" ht="12" customHeight="1" x14ac:dyDescent="0.3">
      <c r="A8" s="23" t="s">
        <v>60</v>
      </c>
      <c r="B8" s="156"/>
      <c r="C8" s="177">
        <f>RES_hhdet_in_fech!C8/RES_summary!C$21</f>
        <v>11.40594482683338</v>
      </c>
      <c r="D8" s="177">
        <f>RES_hhdet_in_fech!D8/RES_summary!D$21</f>
        <v>8.9749618352737937</v>
      </c>
      <c r="E8" s="177">
        <f>RES_hhdet_in_fech!E8/RES_summary!E$21</f>
        <v>8.9139118553900207</v>
      </c>
      <c r="F8" s="177">
        <f>RES_hhdet_in_fech!F8/RES_summary!F$21</f>
        <v>8.8844816377841624</v>
      </c>
      <c r="G8" s="177">
        <f>RES_hhdet_in_fech!G8/RES_summary!G$21</f>
        <v>7.4016876158056482</v>
      </c>
      <c r="H8" s="177">
        <f>RES_hhdet_in_fech!H8/RES_summary!H$21</f>
        <v>7.8629979813278075</v>
      </c>
      <c r="I8" s="177">
        <f>RES_hhdet_in_fech!I8/RES_summary!I$21</f>
        <v>6.209819196911198</v>
      </c>
      <c r="J8" s="177">
        <f>RES_hhdet_in_fech!J8/RES_summary!J$21</f>
        <v>6.5849635888464819</v>
      </c>
      <c r="K8" s="177">
        <f>RES_hhdet_in_fech!K8/RES_summary!K$21</f>
        <v>6.0263130994186964</v>
      </c>
      <c r="L8" s="177">
        <f>RES_hhdet_in_fech!L8/RES_summary!L$21</f>
        <v>5.4343161679785323</v>
      </c>
      <c r="M8" s="177">
        <f>RES_hhdet_in_fech!M8/RES_summary!M$21</f>
        <v>4.5136283675922666</v>
      </c>
      <c r="N8" s="177">
        <f>RES_hhdet_in_fech!N8/RES_summary!N$21</f>
        <v>4.038274473062601</v>
      </c>
      <c r="O8" s="177">
        <f>RES_hhdet_in_fech!O8/RES_summary!O$21</f>
        <v>2.7982668381168447</v>
      </c>
      <c r="P8" s="177">
        <f>RES_hhdet_in_fech!P8/RES_summary!P$21</f>
        <v>2.9193987420028868</v>
      </c>
      <c r="Q8" s="177">
        <f>RES_hhdet_in_fech!Q8/RES_summary!Q$21</f>
        <v>2.6038839021080706</v>
      </c>
    </row>
    <row r="9" spans="1:17" ht="12" customHeight="1" x14ac:dyDescent="0.3">
      <c r="A9" s="158" t="s">
        <v>63</v>
      </c>
      <c r="B9" s="157"/>
      <c r="C9" s="178">
        <f>RES_hhdet_in_fech!C9/RES_summary!C$21</f>
        <v>27.938379452116454</v>
      </c>
      <c r="D9" s="178">
        <f>RES_hhdet_in_fech!D9/RES_summary!D$21</f>
        <v>29.19742322615701</v>
      </c>
      <c r="E9" s="178">
        <f>RES_hhdet_in_fech!E9/RES_summary!E$21</f>
        <v>27.035743523128623</v>
      </c>
      <c r="F9" s="178">
        <f>RES_hhdet_in_fech!F9/RES_summary!F$21</f>
        <v>30.074281735098079</v>
      </c>
      <c r="G9" s="178">
        <f>RES_hhdet_in_fech!G9/RES_summary!G$21</f>
        <v>30.412389728541683</v>
      </c>
      <c r="H9" s="178">
        <f>RES_hhdet_in_fech!H9/RES_summary!H$21</f>
        <v>28.863482627816062</v>
      </c>
      <c r="I9" s="178">
        <f>RES_hhdet_in_fech!I9/RES_summary!I$21</f>
        <v>27.543902410118161</v>
      </c>
      <c r="J9" s="178">
        <f>RES_hhdet_in_fech!J9/RES_summary!J$21</f>
        <v>27.331796582463621</v>
      </c>
      <c r="K9" s="178">
        <f>RES_hhdet_in_fech!K9/RES_summary!K$21</f>
        <v>27.475248781709496</v>
      </c>
      <c r="L9" s="178">
        <f>RES_hhdet_in_fech!L9/RES_summary!L$21</f>
        <v>26.660062815748908</v>
      </c>
      <c r="M9" s="178">
        <f>RES_hhdet_in_fech!M9/RES_summary!M$21</f>
        <v>26.654432554272862</v>
      </c>
      <c r="N9" s="178">
        <f>RES_hhdet_in_fech!N9/RES_summary!N$21</f>
        <v>26.852907870606028</v>
      </c>
      <c r="O9" s="178">
        <f>RES_hhdet_in_fech!O9/RES_summary!O$21</f>
        <v>28.46661743822823</v>
      </c>
      <c r="P9" s="178">
        <f>RES_hhdet_in_fech!P9/RES_summary!P$21</f>
        <v>23.330849311113788</v>
      </c>
      <c r="Q9" s="178">
        <f>RES_hhdet_in_fech!Q9/RES_summary!Q$21</f>
        <v>24.675895859676732</v>
      </c>
    </row>
    <row r="10" spans="1:17" ht="12" customHeight="1" x14ac:dyDescent="0.3">
      <c r="A10" s="167" t="s">
        <v>171</v>
      </c>
      <c r="B10" s="132"/>
      <c r="C10" s="183">
        <f>RES_hhdet_in_fech!C10/RES_summary!C$21</f>
        <v>32.007610635301248</v>
      </c>
      <c r="D10" s="183">
        <f>RES_hhdet_in_fech!D10/RES_summary!D$21</f>
        <v>31.965178253514537</v>
      </c>
      <c r="E10" s="183">
        <f>RES_hhdet_in_fech!E10/RES_summary!E$21</f>
        <v>31.542064842703414</v>
      </c>
      <c r="F10" s="183">
        <f>RES_hhdet_in_fech!F10/RES_summary!F$21</f>
        <v>31.931372774818851</v>
      </c>
      <c r="G10" s="183">
        <f>RES_hhdet_in_fech!G10/RES_summary!G$21</f>
        <v>31.733972791633281</v>
      </c>
      <c r="H10" s="183">
        <f>RES_hhdet_in_fech!H10/RES_summary!H$21</f>
        <v>31.264996659587926</v>
      </c>
      <c r="I10" s="183">
        <f>RES_hhdet_in_fech!I10/RES_summary!I$21</f>
        <v>32.318478427960436</v>
      </c>
      <c r="J10" s="183">
        <f>RES_hhdet_in_fech!J10/RES_summary!J$21</f>
        <v>30.508953515249235</v>
      </c>
      <c r="K10" s="183">
        <f>RES_hhdet_in_fech!K10/RES_summary!K$21</f>
        <v>31.878058752890855</v>
      </c>
      <c r="L10" s="183">
        <f>RES_hhdet_in_fech!L10/RES_summary!L$21</f>
        <v>30.655769165099063</v>
      </c>
      <c r="M10" s="183">
        <f>RES_hhdet_in_fech!M10/RES_summary!M$21</f>
        <v>31.136071543955673</v>
      </c>
      <c r="N10" s="183">
        <f>RES_hhdet_in_fech!N10/RES_summary!N$21</f>
        <v>30.427567543360155</v>
      </c>
      <c r="O10" s="183">
        <f>RES_hhdet_in_fech!O10/RES_summary!O$21</f>
        <v>30.570626786951035</v>
      </c>
      <c r="P10" s="183">
        <f>RES_hhdet_in_fech!P10/RES_summary!P$21</f>
        <v>29.604894011707628</v>
      </c>
      <c r="Q10" s="183">
        <f>RES_hhdet_in_fech!Q10/RES_summary!Q$21</f>
        <v>28.982526182454414</v>
      </c>
    </row>
    <row r="11" spans="1:17" ht="12" customHeight="1" x14ac:dyDescent="0.3">
      <c r="A11" s="167" t="s">
        <v>144</v>
      </c>
      <c r="B11" s="132"/>
      <c r="C11" s="183">
        <f>RES_hhdet_in_fech!C11/RES_summary!C$21</f>
        <v>20.271319788835498</v>
      </c>
      <c r="D11" s="183">
        <f>RES_hhdet_in_fech!D11/RES_summary!D$21</f>
        <v>30.594842808025309</v>
      </c>
      <c r="E11" s="183">
        <f>RES_hhdet_in_fech!E11/RES_summary!E$21</f>
        <v>20.232357672710744</v>
      </c>
      <c r="F11" s="183">
        <f>RES_hhdet_in_fech!F11/RES_summary!F$21</f>
        <v>33.042837472844454</v>
      </c>
      <c r="G11" s="183">
        <f>RES_hhdet_in_fech!G11/RES_summary!G$21</f>
        <v>32.164804481340639</v>
      </c>
      <c r="H11" s="183">
        <f>RES_hhdet_in_fech!H11/RES_summary!H$21</f>
        <v>20.39627385604469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3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27.078534869762674</v>
      </c>
      <c r="E12" s="183">
        <f>RES_hhdet_in_fech!E12/RES_summary!E$21</f>
        <v>0</v>
      </c>
      <c r="F12" s="183">
        <f>RES_hhdet_in_fech!F12/RES_summary!F$21</f>
        <v>27.269988355702836</v>
      </c>
      <c r="G12" s="183">
        <f>RES_hhdet_in_fech!G12/RES_summary!G$21</f>
        <v>26.600368006931614</v>
      </c>
      <c r="H12" s="183">
        <f>RES_hhdet_in_fech!H12/RES_summary!H$21</f>
        <v>25.690007102008149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16.289831196485643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3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21.415284827128321</v>
      </c>
      <c r="E13" s="182">
        <f>RES_hhdet_in_fech!E13/RES_summary!E$21</f>
        <v>0</v>
      </c>
      <c r="F13" s="182">
        <f>RES_hhdet_in_fech!F13/RES_summary!F$21</f>
        <v>21.493207964117403</v>
      </c>
      <c r="G13" s="182">
        <f>RES_hhdet_in_fech!G13/RES_summary!G$21</f>
        <v>20.928931334219953</v>
      </c>
      <c r="H13" s="182">
        <f>RES_hhdet_in_fech!H13/RES_summary!H$21</f>
        <v>20.181916876014853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12.337001053066123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3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5.6632500426343571</v>
      </c>
      <c r="E14" s="181">
        <f>RES_hhdet_in_fech!E14/RES_summary!E$21</f>
        <v>0</v>
      </c>
      <c r="F14" s="181">
        <f>RES_hhdet_in_fech!F14/RES_summary!F$21</f>
        <v>5.7767803915854374</v>
      </c>
      <c r="G14" s="181">
        <f>RES_hhdet_in_fech!G14/RES_summary!G$21</f>
        <v>5.671436672711665</v>
      </c>
      <c r="H14" s="181">
        <f>RES_hhdet_in_fech!H14/RES_summary!H$21</f>
        <v>5.5080902259932953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3.9528301434195199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3">
      <c r="A15" s="163" t="s">
        <v>142</v>
      </c>
      <c r="B15" s="162"/>
      <c r="C15" s="180">
        <f>RES_hhdet_in_fech!C15/RES_summary!C$21</f>
        <v>20.81705078313896</v>
      </c>
      <c r="D15" s="180">
        <f>RES_hhdet_in_fech!D15/RES_summary!D$21</f>
        <v>22.862246101885464</v>
      </c>
      <c r="E15" s="180">
        <f>RES_hhdet_in_fech!E15/RES_summary!E$21</f>
        <v>21.429235271707192</v>
      </c>
      <c r="F15" s="180">
        <f>RES_hhdet_in_fech!F15/RES_summary!F$21</f>
        <v>25.705422956626034</v>
      </c>
      <c r="G15" s="180">
        <f>RES_hhdet_in_fech!G15/RES_summary!G$21</f>
        <v>26.236155013593152</v>
      </c>
      <c r="H15" s="180">
        <f>RES_hhdet_in_fech!H15/RES_summary!H$21</f>
        <v>24.51518022345638</v>
      </c>
      <c r="I15" s="180">
        <f>RES_hhdet_in_fech!I15/RES_summary!I$21</f>
        <v>24.862516848495474</v>
      </c>
      <c r="J15" s="180">
        <f>RES_hhdet_in_fech!J15/RES_summary!J$21</f>
        <v>24.657847494310971</v>
      </c>
      <c r="K15" s="180">
        <f>RES_hhdet_in_fech!K15/RES_summary!K$21</f>
        <v>22.710259813131895</v>
      </c>
      <c r="L15" s="180">
        <f>RES_hhdet_in_fech!L15/RES_summary!L$21</f>
        <v>23.181216417205928</v>
      </c>
      <c r="M15" s="180">
        <f>RES_hhdet_in_fech!M15/RES_summary!M$21</f>
        <v>23.848966975576392</v>
      </c>
      <c r="N15" s="180">
        <f>RES_hhdet_in_fech!N15/RES_summary!N$21</f>
        <v>21.44292641215926</v>
      </c>
      <c r="O15" s="180">
        <f>RES_hhdet_in_fech!O15/RES_summary!O$21</f>
        <v>25.643002400841247</v>
      </c>
      <c r="P15" s="180">
        <f>RES_hhdet_in_fech!P15/RES_summary!P$21</f>
        <v>15.938340561182242</v>
      </c>
      <c r="Q15" s="180">
        <f>RES_hhdet_in_fech!Q15/RES_summary!Q$21</f>
        <v>21.836087205589529</v>
      </c>
    </row>
    <row r="16" spans="1:17" ht="12" customHeight="1" x14ac:dyDescent="0.3">
      <c r="A16" s="161" t="s">
        <v>141</v>
      </c>
      <c r="B16" s="160"/>
      <c r="C16" s="179">
        <f>RES_hhdet_in_fech!C16/RES_summary!C$21</f>
        <v>17.189677512327023</v>
      </c>
      <c r="D16" s="179">
        <f>RES_hhdet_in_fech!D16/RES_summary!D$21</f>
        <v>25.480530587617611</v>
      </c>
      <c r="E16" s="179">
        <f>RES_hhdet_in_fech!E16/RES_summary!E$21</f>
        <v>19.738239495636073</v>
      </c>
      <c r="F16" s="179">
        <f>RES_hhdet_in_fech!F16/RES_summary!F$21</f>
        <v>19.799804369020887</v>
      </c>
      <c r="G16" s="179">
        <f>RES_hhdet_in_fech!G16/RES_summary!G$21</f>
        <v>19.188382066847627</v>
      </c>
      <c r="H16" s="179">
        <f>RES_hhdet_in_fech!H16/RES_summary!H$21</f>
        <v>19.986297900417714</v>
      </c>
      <c r="I16" s="179">
        <f>RES_hhdet_in_fech!I16/RES_summary!I$21</f>
        <v>18.575943515978739</v>
      </c>
      <c r="J16" s="179">
        <f>RES_hhdet_in_fech!J16/RES_summary!J$21</f>
        <v>19.899470976237378</v>
      </c>
      <c r="K16" s="179">
        <f>RES_hhdet_in_fech!K16/RES_summary!K$21</f>
        <v>18.895979031124</v>
      </c>
      <c r="L16" s="179">
        <f>RES_hhdet_in_fech!L16/RES_summary!L$21</f>
        <v>17.481918080708102</v>
      </c>
      <c r="M16" s="179">
        <f>RES_hhdet_in_fech!M16/RES_summary!M$21</f>
        <v>19.62854427515547</v>
      </c>
      <c r="N16" s="179">
        <f>RES_hhdet_in_fech!N16/RES_summary!N$21</f>
        <v>17.796064657383312</v>
      </c>
      <c r="O16" s="179">
        <f>RES_hhdet_in_fech!O16/RES_summary!O$21</f>
        <v>21.802652278023736</v>
      </c>
      <c r="P16" s="179">
        <f>RES_hhdet_in_fech!P16/RES_summary!P$21</f>
        <v>20.431308608009878</v>
      </c>
      <c r="Q16" s="179">
        <f>RES_hhdet_in_fech!Q16/RES_summary!Q$21</f>
        <v>22.804671406414847</v>
      </c>
    </row>
    <row r="17" spans="1:17" ht="12" customHeight="1" x14ac:dyDescent="0.3">
      <c r="A17" s="148" t="s">
        <v>60</v>
      </c>
      <c r="B17" s="156"/>
      <c r="C17" s="177">
        <f>RES_hhdet_in_fech!C17/RES_summary!C$21</f>
        <v>10.780614567563521</v>
      </c>
      <c r="D17" s="177">
        <f>RES_hhdet_in_fech!D17/RES_summary!D$21</f>
        <v>20.439292256913493</v>
      </c>
      <c r="E17" s="177">
        <f>RES_hhdet_in_fech!E17/RES_summary!E$21</f>
        <v>15.014340752479759</v>
      </c>
      <c r="F17" s="177">
        <f>RES_hhdet_in_fech!F17/RES_summary!F$21</f>
        <v>13.510843303607722</v>
      </c>
      <c r="G17" s="177">
        <f>RES_hhdet_in_fech!G17/RES_summary!G$21</f>
        <v>14.167418312469096</v>
      </c>
      <c r="H17" s="177">
        <f>RES_hhdet_in_fech!H17/RES_summary!H$21</f>
        <v>15.222208093970977</v>
      </c>
      <c r="I17" s="177">
        <f>RES_hhdet_in_fech!I17/RES_summary!I$21</f>
        <v>13.504168719608064</v>
      </c>
      <c r="J17" s="177">
        <f>RES_hhdet_in_fech!J17/RES_summary!J$21</f>
        <v>14.740736925923038</v>
      </c>
      <c r="K17" s="177">
        <f>RES_hhdet_in_fech!K17/RES_summary!K$21</f>
        <v>13.957028198936246</v>
      </c>
      <c r="L17" s="177">
        <f>RES_hhdet_in_fech!L17/RES_summary!L$21</f>
        <v>13.106334603776014</v>
      </c>
      <c r="M17" s="177">
        <f>RES_hhdet_in_fech!M17/RES_summary!M$21</f>
        <v>14.886580422803899</v>
      </c>
      <c r="N17" s="177">
        <f>RES_hhdet_in_fech!N17/RES_summary!N$21</f>
        <v>13.478548249028595</v>
      </c>
      <c r="O17" s="177">
        <f>RES_hhdet_in_fech!O17/RES_summary!O$21</f>
        <v>16.974375087226417</v>
      </c>
      <c r="P17" s="177">
        <f>RES_hhdet_in_fech!P17/RES_summary!P$21</f>
        <v>16.102171661710621</v>
      </c>
      <c r="Q17" s="177">
        <f>RES_hhdet_in_fech!Q17/RES_summary!Q$21</f>
        <v>18.638483356602755</v>
      </c>
    </row>
    <row r="18" spans="1:17" ht="12" customHeight="1" x14ac:dyDescent="0.3">
      <c r="A18" s="148" t="s">
        <v>59</v>
      </c>
      <c r="B18" s="156"/>
      <c r="C18" s="177">
        <f>RES_hhdet_in_fech!C18/RES_summary!C$21</f>
        <v>6.4090629447635044</v>
      </c>
      <c r="D18" s="177">
        <f>RES_hhdet_in_fech!D18/RES_summary!D$21</f>
        <v>5.0412383307041218</v>
      </c>
      <c r="E18" s="177">
        <f>RES_hhdet_in_fech!E18/RES_summary!E$21</f>
        <v>4.7238987431563162</v>
      </c>
      <c r="F18" s="177">
        <f>RES_hhdet_in_fech!F18/RES_summary!F$21</f>
        <v>6.2889610654131651</v>
      </c>
      <c r="G18" s="177">
        <f>RES_hhdet_in_fech!G18/RES_summary!G$21</f>
        <v>5.020963754378533</v>
      </c>
      <c r="H18" s="177">
        <f>RES_hhdet_in_fech!H18/RES_summary!H$21</f>
        <v>4.764089806446731</v>
      </c>
      <c r="I18" s="177">
        <f>RES_hhdet_in_fech!I18/RES_summary!I$21</f>
        <v>5.0717747963706801</v>
      </c>
      <c r="J18" s="177">
        <f>RES_hhdet_in_fech!J18/RES_summary!J$21</f>
        <v>5.1587340503143384</v>
      </c>
      <c r="K18" s="177">
        <f>RES_hhdet_in_fech!K18/RES_summary!K$21</f>
        <v>4.9389508321877518</v>
      </c>
      <c r="L18" s="177">
        <f>RES_hhdet_in_fech!L18/RES_summary!L$21</f>
        <v>4.3755834769320865</v>
      </c>
      <c r="M18" s="177">
        <f>RES_hhdet_in_fech!M18/RES_summary!M$21</f>
        <v>4.7419638523515708</v>
      </c>
      <c r="N18" s="177">
        <f>RES_hhdet_in_fech!N18/RES_summary!N$21</f>
        <v>4.3175164083547184</v>
      </c>
      <c r="O18" s="177">
        <f>RES_hhdet_in_fech!O18/RES_summary!O$21</f>
        <v>4.8282771907973236</v>
      </c>
      <c r="P18" s="177">
        <f>RES_hhdet_in_fech!P18/RES_summary!P$21</f>
        <v>4.3291369462992551</v>
      </c>
      <c r="Q18" s="177">
        <f>RES_hhdet_in_fech!Q18/RES_summary!Q$21</f>
        <v>4.1661880498120869</v>
      </c>
    </row>
    <row r="19" spans="1:17" ht="12" customHeight="1" x14ac:dyDescent="0.3">
      <c r="A19" s="158" t="s">
        <v>62</v>
      </c>
      <c r="B19" s="157"/>
      <c r="C19" s="178">
        <f>RES_hhdet_in_fech!C19/RES_summary!C$21</f>
        <v>10.221417796926003</v>
      </c>
      <c r="D19" s="178">
        <f>RES_hhdet_in_fech!D19/RES_summary!D$21</f>
        <v>9.9235710994469812</v>
      </c>
      <c r="E19" s="178">
        <f>RES_hhdet_in_fech!E19/RES_summary!E$21</f>
        <v>12.780373669019555</v>
      </c>
      <c r="F19" s="178">
        <f>RES_hhdet_in_fech!F19/RES_summary!F$21</f>
        <v>12.706200546472884</v>
      </c>
      <c r="G19" s="178">
        <f>RES_hhdet_in_fech!G19/RES_summary!G$21</f>
        <v>12.329528997314849</v>
      </c>
      <c r="H19" s="178">
        <f>RES_hhdet_in_fech!H19/RES_summary!H$21</f>
        <v>11.643449114497855</v>
      </c>
      <c r="I19" s="178">
        <f>RES_hhdet_in_fech!I19/RES_summary!I$21</f>
        <v>9.5820420155901775</v>
      </c>
      <c r="J19" s="178">
        <f>RES_hhdet_in_fech!J19/RES_summary!J$21</f>
        <v>11.117947442260315</v>
      </c>
      <c r="K19" s="178">
        <f>RES_hhdet_in_fech!K19/RES_summary!K$21</f>
        <v>10.571134813870547</v>
      </c>
      <c r="L19" s="178">
        <f>RES_hhdet_in_fech!L19/RES_summary!L$21</f>
        <v>10.898816906986051</v>
      </c>
      <c r="M19" s="178">
        <f>RES_hhdet_in_fech!M19/RES_summary!M$21</f>
        <v>10.545474694197694</v>
      </c>
      <c r="N19" s="178">
        <f>RES_hhdet_in_fech!N19/RES_summary!N$21</f>
        <v>13.454717774524394</v>
      </c>
      <c r="O19" s="178">
        <f>RES_hhdet_in_fech!O19/RES_summary!O$21</f>
        <v>14.178756775233225</v>
      </c>
      <c r="P19" s="178">
        <f>RES_hhdet_in_fech!P19/RES_summary!P$21</f>
        <v>13.656688581382317</v>
      </c>
      <c r="Q19" s="178">
        <f>RES_hhdet_in_fech!Q19/RES_summary!Q$21</f>
        <v>15.751268308760942</v>
      </c>
    </row>
    <row r="20" spans="1:17" ht="12" customHeight="1" x14ac:dyDescent="0.3">
      <c r="A20" s="23" t="s">
        <v>58</v>
      </c>
      <c r="B20" s="156"/>
      <c r="C20" s="177">
        <f>RES_hhdet_in_fech!C20/RES_summary!C$21</f>
        <v>15.550001776368468</v>
      </c>
      <c r="D20" s="177">
        <f>RES_hhdet_in_fech!D20/RES_summary!D$21</f>
        <v>17.232542540050144</v>
      </c>
      <c r="E20" s="177">
        <f>RES_hhdet_in_fech!E20/RES_summary!E$21</f>
        <v>19.832105248074221</v>
      </c>
      <c r="F20" s="177">
        <f>RES_hhdet_in_fech!F20/RES_summary!F$21</f>
        <v>19.894447833107723</v>
      </c>
      <c r="G20" s="177">
        <f>RES_hhdet_in_fech!G20/RES_summary!G$21</f>
        <v>19.681472002854239</v>
      </c>
      <c r="H20" s="177">
        <f>RES_hhdet_in_fech!H20/RES_summary!H$21</f>
        <v>19.583041801377931</v>
      </c>
      <c r="I20" s="177">
        <f>RES_hhdet_in_fech!I20/RES_summary!I$21</f>
        <v>18.817031618901368</v>
      </c>
      <c r="J20" s="177">
        <f>RES_hhdet_in_fech!J20/RES_summary!J$21</f>
        <v>18.907356724883211</v>
      </c>
      <c r="K20" s="177">
        <f>RES_hhdet_in_fech!K20/RES_summary!K$21</f>
        <v>18.973291653699054</v>
      </c>
      <c r="L20" s="177">
        <f>RES_hhdet_in_fech!L20/RES_summary!L$21</f>
        <v>19.114852485977902</v>
      </c>
      <c r="M20" s="177">
        <f>RES_hhdet_in_fech!M20/RES_summary!M$21</f>
        <v>19.257885513512498</v>
      </c>
      <c r="N20" s="177">
        <f>RES_hhdet_in_fech!N20/RES_summary!N$21</f>
        <v>18.975150912884757</v>
      </c>
      <c r="O20" s="177">
        <f>RES_hhdet_in_fech!O20/RES_summary!O$21</f>
        <v>18.792921449770926</v>
      </c>
      <c r="P20" s="177">
        <f>RES_hhdet_in_fech!P20/RES_summary!P$21</f>
        <v>18.637603747518529</v>
      </c>
      <c r="Q20" s="177">
        <f>RES_hhdet_in_fech!Q20/RES_summary!Q$21</f>
        <v>18.39185465736043</v>
      </c>
    </row>
    <row r="21" spans="1:17" ht="12" customHeight="1" x14ac:dyDescent="0.3">
      <c r="A21" s="23" t="s">
        <v>57</v>
      </c>
      <c r="B21" s="156"/>
      <c r="C21" s="177">
        <f>RES_hhdet_in_fech!C21/RES_summary!C$21</f>
        <v>18.186407205572696</v>
      </c>
      <c r="D21" s="177">
        <f>RES_hhdet_in_fech!D21/RES_summary!D$21</f>
        <v>18.184529037859654</v>
      </c>
      <c r="E21" s="177">
        <f>RES_hhdet_in_fech!E21/RES_summary!E$21</f>
        <v>18.44706877873001</v>
      </c>
      <c r="F21" s="177">
        <f>RES_hhdet_in_fech!F21/RES_summary!F$21</f>
        <v>14.024391688773633</v>
      </c>
      <c r="G21" s="177">
        <f>RES_hhdet_in_fech!G21/RES_summary!G$21</f>
        <v>0</v>
      </c>
      <c r="H21" s="177">
        <f>RES_hhdet_in_fech!H21/RES_summary!H$21</f>
        <v>13.257256131155232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20.023910637597609</v>
      </c>
      <c r="L21" s="177">
        <f>RES_hhdet_in_fech!L21/RES_summary!L$21</f>
        <v>14.320024033274711</v>
      </c>
      <c r="M21" s="177">
        <f>RES_hhdet_in_fech!M21/RES_summary!M$21</f>
        <v>18.275122722938466</v>
      </c>
      <c r="N21" s="177">
        <f>RES_hhdet_in_fech!N21/RES_summary!N$21</f>
        <v>16.007714298560831</v>
      </c>
      <c r="O21" s="177">
        <f>RES_hhdet_in_fech!O21/RES_summary!O$21</f>
        <v>0</v>
      </c>
      <c r="P21" s="177">
        <f>RES_hhdet_in_fech!P21/RES_summary!P$21</f>
        <v>10.987770353144349</v>
      </c>
      <c r="Q21" s="177">
        <f>RES_hhdet_in_fech!Q21/RES_summary!Q$21</f>
        <v>0</v>
      </c>
    </row>
    <row r="22" spans="1:17" ht="12" customHeight="1" x14ac:dyDescent="0.3">
      <c r="A22" s="29" t="s">
        <v>140</v>
      </c>
      <c r="B22" s="57"/>
      <c r="C22" s="176">
        <f>RES_hhdet_in_fech!C22/RES_summary!C$21</f>
        <v>7.8154898645857296</v>
      </c>
      <c r="D22" s="176">
        <f>RES_hhdet_in_fech!D22/RES_summary!D$21</f>
        <v>7.7193145647771049</v>
      </c>
      <c r="E22" s="176">
        <f>RES_hhdet_in_fech!E22/RES_summary!E$21</f>
        <v>9.7659734852501714</v>
      </c>
      <c r="F22" s="176">
        <f>RES_hhdet_in_fech!F22/RES_summary!F$21</f>
        <v>10.041275197083406</v>
      </c>
      <c r="G22" s="176">
        <f>RES_hhdet_in_fech!G22/RES_summary!G$21</f>
        <v>9.7495510093534659</v>
      </c>
      <c r="H22" s="176">
        <f>RES_hhdet_in_fech!H22/RES_summary!H$21</f>
        <v>9.2842784512885537</v>
      </c>
      <c r="I22" s="176">
        <f>RES_hhdet_in_fech!I22/RES_summary!I$21</f>
        <v>8.0350134197488732</v>
      </c>
      <c r="J22" s="176">
        <f>RES_hhdet_in_fech!J22/RES_summary!J$21</f>
        <v>8.5674498213899604</v>
      </c>
      <c r="K22" s="176">
        <f>RES_hhdet_in_fech!K22/RES_summary!K$21</f>
        <v>8.3261962944205017</v>
      </c>
      <c r="L22" s="176">
        <f>RES_hhdet_in_fech!L22/RES_summary!L$21</f>
        <v>8.2843782782063347</v>
      </c>
      <c r="M22" s="176">
        <f>RES_hhdet_in_fech!M22/RES_summary!M$21</f>
        <v>7.4401321147425081</v>
      </c>
      <c r="N22" s="176">
        <f>RES_hhdet_in_fech!N22/RES_summary!N$21</f>
        <v>9.1265572636565864</v>
      </c>
      <c r="O22" s="176">
        <f>RES_hhdet_in_fech!O22/RES_summary!O$21</f>
        <v>8.7659644996512025</v>
      </c>
      <c r="P22" s="176">
        <f>RES_hhdet_in_fech!P22/RES_summary!P$21</f>
        <v>6.5570543537095816</v>
      </c>
      <c r="Q22" s="176">
        <f>RES_hhdet_in_fech!Q22/RES_summary!Q$21</f>
        <v>6.4256514816457333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84">
        <f>RES_hhdet_in_fech!C24/RES_summary!C$21</f>
        <v>142.81297061801334</v>
      </c>
      <c r="D24" s="184">
        <f>RES_hhdet_in_fech!D24/RES_summary!D$21</f>
        <v>133.96846933378984</v>
      </c>
      <c r="E24" s="184">
        <f>RES_hhdet_in_fech!E24/RES_summary!E$21</f>
        <v>163.39246515146968</v>
      </c>
      <c r="F24" s="184">
        <f>RES_hhdet_in_fech!F24/RES_summary!F$21</f>
        <v>156.79093569016658</v>
      </c>
      <c r="G24" s="184">
        <f>RES_hhdet_in_fech!G24/RES_summary!G$21</f>
        <v>130.75896375501355</v>
      </c>
      <c r="H24" s="184">
        <f>RES_hhdet_in_fech!H24/RES_summary!H$21</f>
        <v>134.8732069113388</v>
      </c>
      <c r="I24" s="184">
        <f>RES_hhdet_in_fech!I24/RES_summary!I$21</f>
        <v>124.65338706058485</v>
      </c>
      <c r="J24" s="184">
        <f>RES_hhdet_in_fech!J24/RES_summary!J$21</f>
        <v>113.56580635977421</v>
      </c>
      <c r="K24" s="184">
        <f>RES_hhdet_in_fech!K24/RES_summary!K$21</f>
        <v>111.46887556244681</v>
      </c>
      <c r="L24" s="184">
        <f>RES_hhdet_in_fech!L24/RES_summary!L$21</f>
        <v>97.795570157806338</v>
      </c>
      <c r="M24" s="184">
        <f>RES_hhdet_in_fech!M24/RES_summary!M$21</f>
        <v>96.994742141309885</v>
      </c>
      <c r="N24" s="184">
        <f>RES_hhdet_in_fech!N24/RES_summary!N$21</f>
        <v>76.870635967908015</v>
      </c>
      <c r="O24" s="184">
        <f>RES_hhdet_in_fech!O24/RES_summary!O$21</f>
        <v>101.1939925217757</v>
      </c>
      <c r="P24" s="184">
        <f>RES_hhdet_in_fech!P24/RES_summary!P$21</f>
        <v>83.691573393462804</v>
      </c>
      <c r="Q24" s="184">
        <f>RES_hhdet_in_fech!Q24/RES_summary!Q$21</f>
        <v>82.444394764450195</v>
      </c>
    </row>
    <row r="25" spans="1:17" ht="12.9" customHeight="1" x14ac:dyDescent="0.3">
      <c r="A25" s="158" t="s">
        <v>65</v>
      </c>
      <c r="B25" s="157"/>
      <c r="C25" s="178">
        <f>RES_hhdet_in_fech!C25/RES_summary!C$21</f>
        <v>88.117671840360572</v>
      </c>
      <c r="D25" s="178">
        <f>RES_hhdet_in_fech!D25/RES_summary!D$21</f>
        <v>81.059554307446675</v>
      </c>
      <c r="E25" s="178">
        <f>RES_hhdet_in_fech!E25/RES_summary!E$21</f>
        <v>106.42148059372114</v>
      </c>
      <c r="F25" s="178">
        <f>RES_hhdet_in_fech!F25/RES_summary!F$21</f>
        <v>104.21422152263266</v>
      </c>
      <c r="G25" s="178">
        <f>RES_hhdet_in_fech!G25/RES_summary!G$21</f>
        <v>80.694172596426341</v>
      </c>
      <c r="H25" s="178">
        <f>RES_hhdet_in_fech!H25/RES_summary!H$21</f>
        <v>87.450611399972445</v>
      </c>
      <c r="I25" s="178">
        <f>RES_hhdet_in_fech!I25/RES_summary!I$21</f>
        <v>78.144705351611776</v>
      </c>
      <c r="J25" s="178">
        <f>RES_hhdet_in_fech!J25/RES_summary!J$21</f>
        <v>68.254454895587557</v>
      </c>
      <c r="K25" s="178">
        <f>RES_hhdet_in_fech!K25/RES_summary!K$21</f>
        <v>69.230409657820275</v>
      </c>
      <c r="L25" s="178">
        <f>RES_hhdet_in_fech!L25/RES_summary!L$21</f>
        <v>52.383454437161333</v>
      </c>
      <c r="M25" s="178">
        <f>RES_hhdet_in_fech!M25/RES_summary!M$21</f>
        <v>54.396583632843736</v>
      </c>
      <c r="N25" s="178">
        <f>RES_hhdet_in_fech!N25/RES_summary!N$21</f>
        <v>41.535004325081076</v>
      </c>
      <c r="O25" s="178">
        <f>RES_hhdet_in_fech!O25/RES_summary!O$21</f>
        <v>62.101655490833771</v>
      </c>
      <c r="P25" s="178">
        <f>RES_hhdet_in_fech!P25/RES_summary!P$21</f>
        <v>48.839517323245573</v>
      </c>
      <c r="Q25" s="178">
        <f>RES_hhdet_in_fech!Q25/RES_summary!Q$21</f>
        <v>48.410509507602924</v>
      </c>
    </row>
    <row r="26" spans="1:17" ht="12" customHeight="1" x14ac:dyDescent="0.3">
      <c r="A26" s="23" t="s">
        <v>84</v>
      </c>
      <c r="B26" s="156"/>
      <c r="C26" s="177">
        <f>RES_hhdet_in_fech!C26/RES_summary!C$21</f>
        <v>86.656881246212734</v>
      </c>
      <c r="D26" s="177">
        <f>RES_hhdet_in_fech!D26/RES_summary!D$21</f>
        <v>79.701147522193097</v>
      </c>
      <c r="E26" s="177">
        <f>RES_hhdet_in_fech!E26/RES_summary!E$21</f>
        <v>104.39616829945126</v>
      </c>
      <c r="F26" s="177">
        <f>RES_hhdet_in_fech!F26/RES_summary!F$21</f>
        <v>102.16109326154698</v>
      </c>
      <c r="G26" s="177">
        <f>RES_hhdet_in_fech!G26/RES_summary!G$21</f>
        <v>79.351150694177491</v>
      </c>
      <c r="H26" s="177">
        <f>RES_hhdet_in_fech!H26/RES_summary!H$21</f>
        <v>85.725822232690348</v>
      </c>
      <c r="I26" s="177">
        <f>RES_hhdet_in_fech!I26/RES_summary!I$21</f>
        <v>76.798750819630143</v>
      </c>
      <c r="J26" s="177">
        <f>RES_hhdet_in_fech!J26/RES_summary!J$21</f>
        <v>67.128675047896181</v>
      </c>
      <c r="K26" s="177">
        <f>RES_hhdet_in_fech!K26/RES_summary!K$21</f>
        <v>68.476026299933437</v>
      </c>
      <c r="L26" s="177">
        <f>RES_hhdet_in_fech!L26/RES_summary!L$21</f>
        <v>51.163544947079373</v>
      </c>
      <c r="M26" s="177">
        <f>RES_hhdet_in_fech!M26/RES_summary!M$21</f>
        <v>53.271480355057236</v>
      </c>
      <c r="N26" s="177">
        <f>RES_hhdet_in_fech!N26/RES_summary!N$21</f>
        <v>40.446643896916896</v>
      </c>
      <c r="O26" s="177">
        <f>RES_hhdet_in_fech!O26/RES_summary!O$21</f>
        <v>61.236988759272442</v>
      </c>
      <c r="P26" s="177">
        <f>RES_hhdet_in_fech!P26/RES_summary!P$21</f>
        <v>47.94640255103036</v>
      </c>
      <c r="Q26" s="177">
        <f>RES_hhdet_in_fech!Q26/RES_summary!Q$21</f>
        <v>47.412014446416748</v>
      </c>
    </row>
    <row r="27" spans="1:17" ht="12" customHeight="1" x14ac:dyDescent="0.3">
      <c r="A27" s="23" t="s">
        <v>60</v>
      </c>
      <c r="B27" s="156"/>
      <c r="C27" s="177">
        <f>RES_hhdet_in_fech!C27/RES_summary!C$21</f>
        <v>1.4607905941478347</v>
      </c>
      <c r="D27" s="177">
        <f>RES_hhdet_in_fech!D27/RES_summary!D$21</f>
        <v>1.358406785253564</v>
      </c>
      <c r="E27" s="177">
        <f>RES_hhdet_in_fech!E27/RES_summary!E$21</f>
        <v>2.0253122942698818</v>
      </c>
      <c r="F27" s="177">
        <f>RES_hhdet_in_fech!F27/RES_summary!F$21</f>
        <v>2.0531282610856718</v>
      </c>
      <c r="G27" s="177">
        <f>RES_hhdet_in_fech!G27/RES_summary!G$21</f>
        <v>1.3430219022488439</v>
      </c>
      <c r="H27" s="177">
        <f>RES_hhdet_in_fech!H27/RES_summary!H$21</f>
        <v>1.7247891672820923</v>
      </c>
      <c r="I27" s="177">
        <f>RES_hhdet_in_fech!I27/RES_summary!I$21</f>
        <v>1.3459545319816291</v>
      </c>
      <c r="J27" s="177">
        <f>RES_hhdet_in_fech!J27/RES_summary!J$21</f>
        <v>1.1257798476913754</v>
      </c>
      <c r="K27" s="177">
        <f>RES_hhdet_in_fech!K27/RES_summary!K$21</f>
        <v>0.75438335788683408</v>
      </c>
      <c r="L27" s="177">
        <f>RES_hhdet_in_fech!L27/RES_summary!L$21</f>
        <v>1.2199094900819636</v>
      </c>
      <c r="M27" s="177">
        <f>RES_hhdet_in_fech!M27/RES_summary!M$21</f>
        <v>1.1251032777864989</v>
      </c>
      <c r="N27" s="177">
        <f>RES_hhdet_in_fech!N27/RES_summary!N$21</f>
        <v>1.088360428164183</v>
      </c>
      <c r="O27" s="177">
        <f>RES_hhdet_in_fech!O27/RES_summary!O$21</f>
        <v>0.86466673156133622</v>
      </c>
      <c r="P27" s="177">
        <f>RES_hhdet_in_fech!P27/RES_summary!P$21</f>
        <v>0.89311477221520885</v>
      </c>
      <c r="Q27" s="177">
        <f>RES_hhdet_in_fech!Q27/RES_summary!Q$21</f>
        <v>0.99849506118617259</v>
      </c>
    </row>
    <row r="28" spans="1:17" ht="12.9" customHeight="1" x14ac:dyDescent="0.3">
      <c r="A28" s="158" t="s">
        <v>112</v>
      </c>
      <c r="B28" s="157"/>
      <c r="C28" s="178">
        <f>RES_hhdet_in_fech!C28/RES_summary!C$21</f>
        <v>15.141417729169195</v>
      </c>
      <c r="D28" s="178">
        <f>RES_hhdet_in_fech!D28/RES_summary!D$21</f>
        <v>14.443248822498653</v>
      </c>
      <c r="E28" s="178">
        <f>RES_hhdet_in_fech!E28/RES_summary!E$21</f>
        <v>13.88091516809777</v>
      </c>
      <c r="F28" s="178">
        <f>RES_hhdet_in_fech!F28/RES_summary!F$21</f>
        <v>12.835574858937866</v>
      </c>
      <c r="G28" s="178">
        <f>RES_hhdet_in_fech!G28/RES_summary!G$21</f>
        <v>11.99187852240855</v>
      </c>
      <c r="H28" s="178">
        <f>RES_hhdet_in_fech!H28/RES_summary!H$21</f>
        <v>10.875569976389867</v>
      </c>
      <c r="I28" s="178">
        <f>RES_hhdet_in_fech!I28/RES_summary!I$21</f>
        <v>10.272620361153326</v>
      </c>
      <c r="J28" s="178">
        <f>RES_hhdet_in_fech!J28/RES_summary!J$21</f>
        <v>10.638467694773643</v>
      </c>
      <c r="K28" s="178">
        <f>RES_hhdet_in_fech!K28/RES_summary!K$21</f>
        <v>11.404862492611791</v>
      </c>
      <c r="L28" s="178">
        <f>RES_hhdet_in_fech!L28/RES_summary!L$21</f>
        <v>10.023857847883225</v>
      </c>
      <c r="M28" s="178">
        <f>RES_hhdet_in_fech!M28/RES_summary!M$21</f>
        <v>10.472629535095386</v>
      </c>
      <c r="N28" s="178">
        <f>RES_hhdet_in_fech!N28/RES_summary!N$21</f>
        <v>9.8836984497771176</v>
      </c>
      <c r="O28" s="178">
        <f>RES_hhdet_in_fech!O28/RES_summary!O$21</f>
        <v>8.4197596395057062</v>
      </c>
      <c r="P28" s="178">
        <f>RES_hhdet_in_fech!P28/RES_summary!P$21</f>
        <v>7.9811455267431839</v>
      </c>
      <c r="Q28" s="178">
        <f>RES_hhdet_in_fech!Q28/RES_summary!Q$21</f>
        <v>7.3484239110537652</v>
      </c>
    </row>
    <row r="29" spans="1:17" ht="12" customHeight="1" x14ac:dyDescent="0.3">
      <c r="A29" s="23" t="s">
        <v>60</v>
      </c>
      <c r="B29" s="156"/>
      <c r="C29" s="177">
        <f>RES_hhdet_in_fech!C29/RES_summary!C$21</f>
        <v>15.141417729169195</v>
      </c>
      <c r="D29" s="177">
        <f>RES_hhdet_in_fech!D29/RES_summary!D$21</f>
        <v>14.443248822498653</v>
      </c>
      <c r="E29" s="177">
        <f>RES_hhdet_in_fech!E29/RES_summary!E$21</f>
        <v>13.88091516809777</v>
      </c>
      <c r="F29" s="177">
        <f>RES_hhdet_in_fech!F29/RES_summary!F$21</f>
        <v>12.835574858937866</v>
      </c>
      <c r="G29" s="177">
        <f>RES_hhdet_in_fech!G29/RES_summary!G$21</f>
        <v>11.99187852240855</v>
      </c>
      <c r="H29" s="177">
        <f>RES_hhdet_in_fech!H29/RES_summary!H$21</f>
        <v>10.875569976389867</v>
      </c>
      <c r="I29" s="177">
        <f>RES_hhdet_in_fech!I29/RES_summary!I$21</f>
        <v>10.272620361153326</v>
      </c>
      <c r="J29" s="177">
        <f>RES_hhdet_in_fech!J29/RES_summary!J$21</f>
        <v>10.638467694773643</v>
      </c>
      <c r="K29" s="177">
        <f>RES_hhdet_in_fech!K29/RES_summary!K$21</f>
        <v>11.404862492611791</v>
      </c>
      <c r="L29" s="177">
        <f>RES_hhdet_in_fech!L29/RES_summary!L$21</f>
        <v>10.023857847883225</v>
      </c>
      <c r="M29" s="177">
        <f>RES_hhdet_in_fech!M29/RES_summary!M$21</f>
        <v>10.472629535095386</v>
      </c>
      <c r="N29" s="177">
        <f>RES_hhdet_in_fech!N29/RES_summary!N$21</f>
        <v>9.8836984497771176</v>
      </c>
      <c r="O29" s="177">
        <f>RES_hhdet_in_fech!O29/RES_summary!O$21</f>
        <v>8.4197596395057062</v>
      </c>
      <c r="P29" s="177">
        <f>RES_hhdet_in_fech!P29/RES_summary!P$21</f>
        <v>7.9811455267431839</v>
      </c>
      <c r="Q29" s="177">
        <f>RES_hhdet_in_fech!Q29/RES_summary!Q$21</f>
        <v>7.3484239110537652</v>
      </c>
    </row>
    <row r="30" spans="1:17" ht="12" customHeight="1" x14ac:dyDescent="0.3">
      <c r="A30" s="158" t="s">
        <v>63</v>
      </c>
      <c r="B30" s="157"/>
      <c r="C30" s="178">
        <f>RES_hhdet_in_fech!C30/RES_summary!C$21</f>
        <v>23.776707175975833</v>
      </c>
      <c r="D30" s="178">
        <f>RES_hhdet_in_fech!D30/RES_summary!D$21</f>
        <v>23.355697791452862</v>
      </c>
      <c r="E30" s="178">
        <f>RES_hhdet_in_fech!E30/RES_summary!E$21</f>
        <v>25.172836287043463</v>
      </c>
      <c r="F30" s="178">
        <f>RES_hhdet_in_fech!F30/RES_summary!F$21</f>
        <v>24.064034555517935</v>
      </c>
      <c r="G30" s="178">
        <f>RES_hhdet_in_fech!G30/RES_summary!G$21</f>
        <v>21.949520314245774</v>
      </c>
      <c r="H30" s="178">
        <f>RES_hhdet_in_fech!H30/RES_summary!H$21</f>
        <v>22.412117154453536</v>
      </c>
      <c r="I30" s="178">
        <f>RES_hhdet_in_fech!I30/RES_summary!I$21</f>
        <v>21.27861495195063</v>
      </c>
      <c r="J30" s="178">
        <f>RES_hhdet_in_fech!J30/RES_summary!J$21</f>
        <v>19.609210222419335</v>
      </c>
      <c r="K30" s="178">
        <f>RES_hhdet_in_fech!K30/RES_summary!K$21</f>
        <v>18.629525203826663</v>
      </c>
      <c r="L30" s="178">
        <f>RES_hhdet_in_fech!L30/RES_summary!L$21</f>
        <v>17.010402495755915</v>
      </c>
      <c r="M30" s="178">
        <f>RES_hhdet_in_fech!M30/RES_summary!M$21</f>
        <v>18.500329708037981</v>
      </c>
      <c r="N30" s="178">
        <f>RES_hhdet_in_fech!N30/RES_summary!N$21</f>
        <v>17.188471230900284</v>
      </c>
      <c r="O30" s="178">
        <f>RES_hhdet_in_fech!O30/RES_summary!O$21</f>
        <v>19.980920466981548</v>
      </c>
      <c r="P30" s="178">
        <f>RES_hhdet_in_fech!P30/RES_summary!P$21</f>
        <v>17.89446225695157</v>
      </c>
      <c r="Q30" s="178">
        <f>RES_hhdet_in_fech!Q30/RES_summary!Q$21</f>
        <v>16.364200363762965</v>
      </c>
    </row>
    <row r="31" spans="1:17" ht="12" customHeight="1" x14ac:dyDescent="0.3">
      <c r="A31" s="167" t="s">
        <v>169</v>
      </c>
      <c r="B31" s="132"/>
      <c r="C31" s="183">
        <f>RES_hhdet_in_fech!C31/RES_summary!C$21</f>
        <v>24.808422883519739</v>
      </c>
      <c r="D31" s="183">
        <f>RES_hhdet_in_fech!D31/RES_summary!D$21</f>
        <v>24.585406281551521</v>
      </c>
      <c r="E31" s="183">
        <f>RES_hhdet_in_fech!E31/RES_summary!E$21</f>
        <v>25.958259763075294</v>
      </c>
      <c r="F31" s="183">
        <f>RES_hhdet_in_fech!F31/RES_summary!F$21</f>
        <v>25.221830941451479</v>
      </c>
      <c r="G31" s="183">
        <f>RES_hhdet_in_fech!G31/RES_summary!G$21</f>
        <v>23.224433991958982</v>
      </c>
      <c r="H31" s="183">
        <f>RES_hhdet_in_fech!H31/RES_summary!H$21</f>
        <v>23.669844171053747</v>
      </c>
      <c r="I31" s="183">
        <f>RES_hhdet_in_fech!I31/RES_summary!I$21</f>
        <v>22.652025070792053</v>
      </c>
      <c r="J31" s="183">
        <f>RES_hhdet_in_fech!J31/RES_summary!J$21</f>
        <v>21.465548315941341</v>
      </c>
      <c r="K31" s="183">
        <f>RES_hhdet_in_fech!K31/RES_summary!K$21</f>
        <v>22.523009139007812</v>
      </c>
      <c r="L31" s="183">
        <f>RES_hhdet_in_fech!L31/RES_summary!L$21</f>
        <v>19.375056427018617</v>
      </c>
      <c r="M31" s="183">
        <f>RES_hhdet_in_fech!M31/RES_summary!M$21</f>
        <v>21.929080600236432</v>
      </c>
      <c r="N31" s="183">
        <f>RES_hhdet_in_fech!N31/RES_summary!N$21</f>
        <v>19.821258673702431</v>
      </c>
      <c r="O31" s="183">
        <f>RES_hhdet_in_fech!O31/RES_summary!O$21</f>
        <v>21.724164228526487</v>
      </c>
      <c r="P31" s="183">
        <f>RES_hhdet_in_fech!P31/RES_summary!P$21</f>
        <v>20.460867637183455</v>
      </c>
      <c r="Q31" s="183">
        <f>RES_hhdet_in_fech!Q31/RES_summary!Q$21</f>
        <v>18.34505133723458</v>
      </c>
    </row>
    <row r="32" spans="1:17" ht="12" customHeight="1" x14ac:dyDescent="0.3">
      <c r="A32" s="167" t="s">
        <v>168</v>
      </c>
      <c r="B32" s="132"/>
      <c r="C32" s="183">
        <f>RES_hhdet_in_fech!C32/RES_summary!C$21</f>
        <v>19.377047851012325</v>
      </c>
      <c r="D32" s="183">
        <f>RES_hhdet_in_fech!D32/RES_summary!D$21</f>
        <v>19.690261166639214</v>
      </c>
      <c r="E32" s="183">
        <f>RES_hhdet_in_fech!E32/RES_summary!E$21</f>
        <v>22.075198287403488</v>
      </c>
      <c r="F32" s="183">
        <f>RES_hhdet_in_fech!F32/RES_summary!F$21</f>
        <v>20.216478671465868</v>
      </c>
      <c r="G32" s="183">
        <f>RES_hhdet_in_fech!G32/RES_summary!G$21</f>
        <v>19.228333437837794</v>
      </c>
      <c r="H32" s="183">
        <f>RES_hhdet_in_fech!H32/RES_summary!H$21</f>
        <v>18.099424695159982</v>
      </c>
      <c r="I32" s="183">
        <f>RES_hhdet_in_fech!I32/RES_summary!I$21</f>
        <v>17.179851040836258</v>
      </c>
      <c r="J32" s="183">
        <f>RES_hhdet_in_fech!J32/RES_summary!J$21</f>
        <v>16.428680511290889</v>
      </c>
      <c r="K32" s="183">
        <f>RES_hhdet_in_fech!K32/RES_summary!K$21</f>
        <v>17.024377307499432</v>
      </c>
      <c r="L32" s="183">
        <f>RES_hhdet_in_fech!L32/RES_summary!L$21</f>
        <v>14.367027493041284</v>
      </c>
      <c r="M32" s="183">
        <f>RES_hhdet_in_fech!M32/RES_summary!M$21</f>
        <v>15.135832990048502</v>
      </c>
      <c r="N32" s="183">
        <f>RES_hhdet_in_fech!N32/RES_summary!N$21</f>
        <v>15.433749994360632</v>
      </c>
      <c r="O32" s="183">
        <f>RES_hhdet_in_fech!O32/RES_summary!O$21</f>
        <v>15.98583916408008</v>
      </c>
      <c r="P32" s="183">
        <f>RES_hhdet_in_fech!P32/RES_summary!P$21</f>
        <v>15.022845527316678</v>
      </c>
      <c r="Q32" s="183">
        <f>RES_hhdet_in_fech!Q32/RES_summary!Q$21</f>
        <v>14.465329523443801</v>
      </c>
    </row>
    <row r="33" spans="1:17" ht="12" customHeight="1" x14ac:dyDescent="0.3">
      <c r="A33" s="166" t="s">
        <v>57</v>
      </c>
      <c r="B33" s="165"/>
      <c r="C33" s="182">
        <f>RES_hhdet_in_fech!C33/RES_summary!C$21</f>
        <v>8.8550275058231449</v>
      </c>
      <c r="D33" s="182">
        <f>RES_hhdet_in_fech!D33/RES_summary!D$21</f>
        <v>9.6391700473985686</v>
      </c>
      <c r="E33" s="182">
        <f>RES_hhdet_in_fech!E33/RES_summary!E$21</f>
        <v>10.66636680868965</v>
      </c>
      <c r="F33" s="182">
        <f>RES_hhdet_in_fech!F33/RES_summary!F$21</f>
        <v>11.489815554754538</v>
      </c>
      <c r="G33" s="182">
        <f>RES_hhdet_in_fech!G33/RES_summary!G$21</f>
        <v>10.173565437952609</v>
      </c>
      <c r="H33" s="182">
        <f>RES_hhdet_in_fech!H33/RES_summary!H$21</f>
        <v>10.513012576515047</v>
      </c>
      <c r="I33" s="182">
        <f>RES_hhdet_in_fech!I33/RES_summary!I$21</f>
        <v>9.1569377746724712</v>
      </c>
      <c r="J33" s="182">
        <f>RES_hhdet_in_fech!J33/RES_summary!J$21</f>
        <v>9.0771823051215978</v>
      </c>
      <c r="K33" s="182">
        <f>RES_hhdet_in_fech!K33/RES_summary!K$21</f>
        <v>9.0220493626330143</v>
      </c>
      <c r="L33" s="182">
        <f>RES_hhdet_in_fech!L33/RES_summary!L$21</f>
        <v>7.1207892005047775</v>
      </c>
      <c r="M33" s="182">
        <f>RES_hhdet_in_fech!M33/RES_summary!M$21</f>
        <v>8.0242646247560359</v>
      </c>
      <c r="N33" s="182">
        <f>RES_hhdet_in_fech!N33/RES_summary!N$21</f>
        <v>6.8066662163642349</v>
      </c>
      <c r="O33" s="182">
        <f>RES_hhdet_in_fech!O33/RES_summary!O$21</f>
        <v>7.8411775112204358</v>
      </c>
      <c r="P33" s="182">
        <f>RES_hhdet_in_fech!P33/RES_summary!P$21</f>
        <v>7.2898309234937653</v>
      </c>
      <c r="Q33" s="182">
        <f>RES_hhdet_in_fech!Q33/RES_summary!Q$21</f>
        <v>6.504250569536274</v>
      </c>
    </row>
    <row r="34" spans="1:17" ht="12" customHeight="1" x14ac:dyDescent="0.3">
      <c r="A34" s="147" t="s">
        <v>59</v>
      </c>
      <c r="B34" s="164"/>
      <c r="C34" s="181">
        <f>RES_hhdet_in_fech!C34/RES_summary!C$21</f>
        <v>10.522020345189178</v>
      </c>
      <c r="D34" s="181">
        <f>RES_hhdet_in_fech!D34/RES_summary!D$21</f>
        <v>10.051091119240642</v>
      </c>
      <c r="E34" s="181">
        <f>RES_hhdet_in_fech!E34/RES_summary!E$21</f>
        <v>11.408831478713838</v>
      </c>
      <c r="F34" s="181">
        <f>RES_hhdet_in_fech!F34/RES_summary!F$21</f>
        <v>8.7266631167113324</v>
      </c>
      <c r="G34" s="181">
        <f>RES_hhdet_in_fech!G34/RES_summary!G$21</f>
        <v>9.0547679998851844</v>
      </c>
      <c r="H34" s="181">
        <f>RES_hhdet_in_fech!H34/RES_summary!H$21</f>
        <v>7.5864121186449314</v>
      </c>
      <c r="I34" s="181">
        <f>RES_hhdet_in_fech!I34/RES_summary!I$21</f>
        <v>8.0229132661637905</v>
      </c>
      <c r="J34" s="181">
        <f>RES_hhdet_in_fech!J34/RES_summary!J$21</f>
        <v>7.3514982061692891</v>
      </c>
      <c r="K34" s="181">
        <f>RES_hhdet_in_fech!K34/RES_summary!K$21</f>
        <v>8.0023279448664173</v>
      </c>
      <c r="L34" s="181">
        <f>RES_hhdet_in_fech!L34/RES_summary!L$21</f>
        <v>7.2462382925365034</v>
      </c>
      <c r="M34" s="181">
        <f>RES_hhdet_in_fech!M34/RES_summary!M$21</f>
        <v>7.1115683652924639</v>
      </c>
      <c r="N34" s="181">
        <f>RES_hhdet_in_fech!N34/RES_summary!N$21</f>
        <v>8.6270837779963969</v>
      </c>
      <c r="O34" s="181">
        <f>RES_hhdet_in_fech!O34/RES_summary!O$21</f>
        <v>8.1446616528596447</v>
      </c>
      <c r="P34" s="181">
        <f>RES_hhdet_in_fech!P34/RES_summary!P$21</f>
        <v>7.7330146038229124</v>
      </c>
      <c r="Q34" s="181">
        <f>RES_hhdet_in_fech!Q34/RES_summary!Q$21</f>
        <v>7.9610789539075277</v>
      </c>
    </row>
    <row r="35" spans="1:17" ht="12" customHeight="1" x14ac:dyDescent="0.3">
      <c r="A35" s="163" t="s">
        <v>142</v>
      </c>
      <c r="B35" s="162"/>
      <c r="C35" s="180">
        <f>RES_hhdet_in_fech!C35/RES_summary!C$21</f>
        <v>13.685692316275945</v>
      </c>
      <c r="D35" s="180">
        <f>RES_hhdet_in_fech!D35/RES_summary!D$21</f>
        <v>17.385507641185821</v>
      </c>
      <c r="E35" s="180">
        <f>RES_hhdet_in_fech!E35/RES_summary!E$21</f>
        <v>24.847903785615344</v>
      </c>
      <c r="F35" s="180">
        <f>RES_hhdet_in_fech!F35/RES_summary!F$21</f>
        <v>14.715078416271375</v>
      </c>
      <c r="G35" s="180">
        <f>RES_hhdet_in_fech!G35/RES_summary!G$21</f>
        <v>12.865127659131252</v>
      </c>
      <c r="H35" s="180">
        <f>RES_hhdet_in_fech!H35/RES_summary!H$21</f>
        <v>17.397055344834143</v>
      </c>
      <c r="I35" s="180">
        <f>RES_hhdet_in_fech!I35/RES_summary!I$21</f>
        <v>18.018608056295093</v>
      </c>
      <c r="J35" s="180">
        <f>RES_hhdet_in_fech!J35/RES_summary!J$21</f>
        <v>12.479144173530038</v>
      </c>
      <c r="K35" s="180">
        <f>RES_hhdet_in_fech!K35/RES_summary!K$21</f>
        <v>15.879541211093654</v>
      </c>
      <c r="L35" s="180">
        <f>RES_hhdet_in_fech!L35/RES_summary!L$21</f>
        <v>28.908330447883106</v>
      </c>
      <c r="M35" s="180">
        <f>RES_hhdet_in_fech!M35/RES_summary!M$21</f>
        <v>19.550190565595774</v>
      </c>
      <c r="N35" s="180">
        <f>RES_hhdet_in_fech!N35/RES_summary!N$21</f>
        <v>14.023048987511194</v>
      </c>
      <c r="O35" s="180">
        <f>RES_hhdet_in_fech!O35/RES_summary!O$21</f>
        <v>18.667491243750948</v>
      </c>
      <c r="P35" s="180">
        <f>RES_hhdet_in_fech!P35/RES_summary!P$21</f>
        <v>18.422685461925049</v>
      </c>
      <c r="Q35" s="180">
        <f>RES_hhdet_in_fech!Q35/RES_summary!Q$21</f>
        <v>18.723897182902252</v>
      </c>
    </row>
    <row r="36" spans="1:17" ht="12" customHeight="1" x14ac:dyDescent="0.3">
      <c r="A36" s="161" t="s">
        <v>141</v>
      </c>
      <c r="B36" s="160"/>
      <c r="C36" s="179">
        <f>RES_hhdet_in_fech!C36/RES_summary!C$21</f>
        <v>24.061204450729498</v>
      </c>
      <c r="D36" s="179">
        <f>RES_hhdet_in_fech!D36/RES_summary!D$21</f>
        <v>7.3148871996556926</v>
      </c>
      <c r="E36" s="179">
        <f>RES_hhdet_in_fech!E36/RES_summary!E$21</f>
        <v>12.542984170630765</v>
      </c>
      <c r="F36" s="179">
        <f>RES_hhdet_in_fech!F36/RES_summary!F$21</f>
        <v>8.1235210184476774</v>
      </c>
      <c r="G36" s="179">
        <f>RES_hhdet_in_fech!G36/RES_summary!G$21</f>
        <v>8.5103051274896124</v>
      </c>
      <c r="H36" s="179">
        <f>RES_hhdet_in_fech!H36/RES_summary!H$21</f>
        <v>13.689551202235039</v>
      </c>
      <c r="I36" s="179">
        <f>RES_hhdet_in_fech!I36/RES_summary!I$21</f>
        <v>20.822518653408451</v>
      </c>
      <c r="J36" s="179">
        <f>RES_hhdet_in_fech!J36/RES_summary!J$21</f>
        <v>7.345893792714838</v>
      </c>
      <c r="K36" s="179">
        <f>RES_hhdet_in_fech!K36/RES_summary!K$21</f>
        <v>12.129983888218463</v>
      </c>
      <c r="L36" s="179">
        <f>RES_hhdet_in_fech!L36/RES_summary!L$21</f>
        <v>23.58055973219664</v>
      </c>
      <c r="M36" s="179">
        <f>RES_hhdet_in_fech!M36/RES_summary!M$21</f>
        <v>13.336523857225405</v>
      </c>
      <c r="N36" s="179">
        <f>RES_hhdet_in_fech!N36/RES_summary!N$21</f>
        <v>8.7491231532990721</v>
      </c>
      <c r="O36" s="179">
        <f>RES_hhdet_in_fech!O36/RES_summary!O$21</f>
        <v>18.699866780485223</v>
      </c>
      <c r="P36" s="179">
        <f>RES_hhdet_in_fech!P36/RES_summary!P$21</f>
        <v>12.288861195844245</v>
      </c>
      <c r="Q36" s="179">
        <f>RES_hhdet_in_fech!Q36/RES_summary!Q$21</f>
        <v>11.339878263335711</v>
      </c>
    </row>
    <row r="37" spans="1:17" ht="12" customHeight="1" x14ac:dyDescent="0.3">
      <c r="A37" s="148" t="s">
        <v>60</v>
      </c>
      <c r="B37" s="156"/>
      <c r="C37" s="177">
        <f>RES_hhdet_in_fech!C37/RES_summary!C$21</f>
        <v>17.899573341923276</v>
      </c>
      <c r="D37" s="177">
        <f>RES_hhdet_in_fech!D37/RES_summary!D$21</f>
        <v>0.50847022592290814</v>
      </c>
      <c r="E37" s="177">
        <f>RES_hhdet_in_fech!E37/RES_summary!E$21</f>
        <v>1.270783215749</v>
      </c>
      <c r="F37" s="177">
        <f>RES_hhdet_in_fech!F37/RES_summary!F$21</f>
        <v>1.345104984707717</v>
      </c>
      <c r="G37" s="177">
        <f>RES_hhdet_in_fech!G37/RES_summary!G$21</f>
        <v>1.5889934083115158</v>
      </c>
      <c r="H37" s="177">
        <f>RES_hhdet_in_fech!H37/RES_summary!H$21</f>
        <v>7.9908170948201942</v>
      </c>
      <c r="I37" s="177">
        <f>RES_hhdet_in_fech!I37/RES_summary!I$21</f>
        <v>9.055896888704595</v>
      </c>
      <c r="J37" s="177">
        <f>RES_hhdet_in_fech!J37/RES_summary!J$21</f>
        <v>0.26337846176083329</v>
      </c>
      <c r="K37" s="177">
        <f>RES_hhdet_in_fech!K37/RES_summary!K$21</f>
        <v>5.5018482694358362</v>
      </c>
      <c r="L37" s="177">
        <f>RES_hhdet_in_fech!L37/RES_summary!L$21</f>
        <v>15.718833430730568</v>
      </c>
      <c r="M37" s="177">
        <f>RES_hhdet_in_fech!M37/RES_summary!M$21</f>
        <v>6.6429435649776112</v>
      </c>
      <c r="N37" s="177">
        <f>RES_hhdet_in_fech!N37/RES_summary!N$21</f>
        <v>1.565173801549959</v>
      </c>
      <c r="O37" s="177">
        <f>RES_hhdet_in_fech!O37/RES_summary!O$21</f>
        <v>7.7127690081486229</v>
      </c>
      <c r="P37" s="177">
        <f>RES_hhdet_in_fech!P37/RES_summary!P$21</f>
        <v>6.1327313728869015</v>
      </c>
      <c r="Q37" s="177">
        <f>RES_hhdet_in_fech!Q37/RES_summary!Q$21</f>
        <v>5.2806285176196432</v>
      </c>
    </row>
    <row r="38" spans="1:17" ht="12" customHeight="1" x14ac:dyDescent="0.3">
      <c r="A38" s="148" t="s">
        <v>59</v>
      </c>
      <c r="B38" s="156"/>
      <c r="C38" s="177">
        <f>RES_hhdet_in_fech!C38/RES_summary!C$21</f>
        <v>6.1616311088062208</v>
      </c>
      <c r="D38" s="177">
        <f>RES_hhdet_in_fech!D38/RES_summary!D$21</f>
        <v>6.8064169737327838</v>
      </c>
      <c r="E38" s="177">
        <f>RES_hhdet_in_fech!E38/RES_summary!E$21</f>
        <v>11.272200954881766</v>
      </c>
      <c r="F38" s="177">
        <f>RES_hhdet_in_fech!F38/RES_summary!F$21</f>
        <v>6.7784160337399584</v>
      </c>
      <c r="G38" s="177">
        <f>RES_hhdet_in_fech!G38/RES_summary!G$21</f>
        <v>6.9213117191780977</v>
      </c>
      <c r="H38" s="177">
        <f>RES_hhdet_in_fech!H38/RES_summary!H$21</f>
        <v>5.6987341074148459</v>
      </c>
      <c r="I38" s="177">
        <f>RES_hhdet_in_fech!I38/RES_summary!I$21</f>
        <v>11.766621764703856</v>
      </c>
      <c r="J38" s="177">
        <f>RES_hhdet_in_fech!J38/RES_summary!J$21</f>
        <v>7.0825153309540063</v>
      </c>
      <c r="K38" s="177">
        <f>RES_hhdet_in_fech!K38/RES_summary!K$21</f>
        <v>6.6281356187826246</v>
      </c>
      <c r="L38" s="177">
        <f>RES_hhdet_in_fech!L38/RES_summary!L$21</f>
        <v>7.8617263014660672</v>
      </c>
      <c r="M38" s="177">
        <f>RES_hhdet_in_fech!M38/RES_summary!M$21</f>
        <v>6.6935802922477938</v>
      </c>
      <c r="N38" s="177">
        <f>RES_hhdet_in_fech!N38/RES_summary!N$21</f>
        <v>7.1839493517491144</v>
      </c>
      <c r="O38" s="177">
        <f>RES_hhdet_in_fech!O38/RES_summary!O$21</f>
        <v>10.9870977723366</v>
      </c>
      <c r="P38" s="177">
        <f>RES_hhdet_in_fech!P38/RES_summary!P$21</f>
        <v>6.1561298229573413</v>
      </c>
      <c r="Q38" s="177">
        <f>RES_hhdet_in_fech!Q38/RES_summary!Q$21</f>
        <v>6.0592497457160679</v>
      </c>
    </row>
    <row r="39" spans="1:17" ht="12" customHeight="1" x14ac:dyDescent="0.3">
      <c r="A39" s="158" t="s">
        <v>62</v>
      </c>
      <c r="B39" s="157"/>
      <c r="C39" s="178">
        <f>RES_hhdet_in_fech!C39/RES_summary!C$21</f>
        <v>15.777173872507738</v>
      </c>
      <c r="D39" s="178">
        <f>RES_hhdet_in_fech!D39/RES_summary!D$21</f>
        <v>15.109968412391641</v>
      </c>
      <c r="E39" s="178">
        <f>RES_hhdet_in_fech!E39/RES_summary!E$21</f>
        <v>17.917233102607298</v>
      </c>
      <c r="F39" s="178">
        <f>RES_hhdet_in_fech!F39/RES_summary!F$21</f>
        <v>15.677104753078119</v>
      </c>
      <c r="G39" s="178">
        <f>RES_hhdet_in_fech!G39/RES_summary!G$21</f>
        <v>16.123392321932897</v>
      </c>
      <c r="H39" s="178">
        <f>RES_hhdet_in_fech!H39/RES_summary!H$21</f>
        <v>14.134908380522969</v>
      </c>
      <c r="I39" s="178">
        <f>RES_hhdet_in_fech!I39/RES_summary!I$21</f>
        <v>14.957446395869129</v>
      </c>
      <c r="J39" s="178">
        <f>RES_hhdet_in_fech!J39/RES_summary!J$21</f>
        <v>15.063673546993666</v>
      </c>
      <c r="K39" s="178">
        <f>RES_hhdet_in_fech!K39/RES_summary!K$21</f>
        <v>12.204078208188056</v>
      </c>
      <c r="L39" s="178">
        <f>RES_hhdet_in_fech!L39/RES_summary!L$21</f>
        <v>18.377855377005865</v>
      </c>
      <c r="M39" s="178">
        <f>RES_hhdet_in_fech!M39/RES_summary!M$21</f>
        <v>13.625199265332796</v>
      </c>
      <c r="N39" s="178">
        <f>RES_hhdet_in_fech!N39/RES_summary!N$21</f>
        <v>8.2634619621495222</v>
      </c>
      <c r="O39" s="178">
        <f>RES_hhdet_in_fech!O39/RES_summary!O$21</f>
        <v>10.691656924454687</v>
      </c>
      <c r="P39" s="178">
        <f>RES_hhdet_in_fech!P39/RES_summary!P$21</f>
        <v>8.9764482865224853</v>
      </c>
      <c r="Q39" s="178">
        <f>RES_hhdet_in_fech!Q39/RES_summary!Q$21</f>
        <v>10.321260982030534</v>
      </c>
    </row>
    <row r="40" spans="1:17" ht="12" customHeight="1" x14ac:dyDescent="0.3">
      <c r="A40" s="23" t="s">
        <v>57</v>
      </c>
      <c r="B40" s="156"/>
      <c r="C40" s="177">
        <f>RES_hhdet_in_fech!C40/RES_summary!C$21</f>
        <v>18.068537604713072</v>
      </c>
      <c r="D40" s="177">
        <f>RES_hhdet_in_fech!D40/RES_summary!D$21</f>
        <v>16.803326826428993</v>
      </c>
      <c r="E40" s="177">
        <f>RES_hhdet_in_fech!E40/RES_summary!E$21</f>
        <v>18.366782846398081</v>
      </c>
      <c r="F40" s="177">
        <f>RES_hhdet_in_fech!F40/RES_summary!F$21</f>
        <v>16.401309840016481</v>
      </c>
      <c r="G40" s="177">
        <f>RES_hhdet_in_fech!G40/RES_summary!G$21</f>
        <v>17.186564833239537</v>
      </c>
      <c r="H40" s="177">
        <f>RES_hhdet_in_fech!H40/RES_summary!H$21</f>
        <v>17.090018920017783</v>
      </c>
      <c r="I40" s="177">
        <f>RES_hhdet_in_fech!I40/RES_summary!I$21</f>
        <v>15.599685490297805</v>
      </c>
      <c r="J40" s="177">
        <f>RES_hhdet_in_fech!J40/RES_summary!J$21</f>
        <v>15.083744232876825</v>
      </c>
      <c r="K40" s="177">
        <f>RES_hhdet_in_fech!K40/RES_summary!K$21</f>
        <v>17.069505021993979</v>
      </c>
      <c r="L40" s="177">
        <f>RES_hhdet_in_fech!L40/RES_summary!L$21</f>
        <v>25.910690095559403</v>
      </c>
      <c r="M40" s="177">
        <f>RES_hhdet_in_fech!M40/RES_summary!M$21</f>
        <v>20.389670410301925</v>
      </c>
      <c r="N40" s="177">
        <f>RES_hhdet_in_fech!N40/RES_summary!N$21</f>
        <v>19.076848454104347</v>
      </c>
      <c r="O40" s="177">
        <f>RES_hhdet_in_fech!O40/RES_summary!O$21</f>
        <v>13.451770415738419</v>
      </c>
      <c r="P40" s="177">
        <f>RES_hhdet_in_fech!P40/RES_summary!P$21</f>
        <v>13.863825607525442</v>
      </c>
      <c r="Q40" s="177">
        <f>RES_hhdet_in_fech!Q40/RES_summary!Q$21</f>
        <v>14.135393446190704</v>
      </c>
    </row>
    <row r="41" spans="1:17" ht="12" customHeight="1" x14ac:dyDescent="0.3">
      <c r="A41" s="29" t="s">
        <v>140</v>
      </c>
      <c r="B41" s="57"/>
      <c r="C41" s="176">
        <f>RES_hhdet_in_fech!C41/RES_summary!C$21</f>
        <v>8.5609127332285251</v>
      </c>
      <c r="D41" s="176">
        <f>RES_hhdet_in_fech!D41/RES_summary!D$21</f>
        <v>7.0414791193608046</v>
      </c>
      <c r="E41" s="176">
        <f>RES_hhdet_in_fech!E41/RES_summary!E$21</f>
        <v>8.0733627812936959</v>
      </c>
      <c r="F41" s="176">
        <f>RES_hhdet_in_fech!F41/RES_summary!F$21</f>
        <v>6.6880645596857553</v>
      </c>
      <c r="G41" s="176">
        <f>RES_hhdet_in_fech!G41/RES_summary!G$21</f>
        <v>6.6721896857973872</v>
      </c>
      <c r="H41" s="176">
        <f>RES_hhdet_in_fech!H41/RES_summary!H$21</f>
        <v>8.3475590995060607</v>
      </c>
      <c r="I41" s="176">
        <f>RES_hhdet_in_fech!I41/RES_summary!I$21</f>
        <v>7.3039122143656918</v>
      </c>
      <c r="J41" s="176">
        <f>RES_hhdet_in_fech!J41/RES_summary!J$21</f>
        <v>9.4532122793027451</v>
      </c>
      <c r="K41" s="176">
        <f>RES_hhdet_in_fech!K41/RES_summary!K$21</f>
        <v>7.6028779178238874</v>
      </c>
      <c r="L41" s="176">
        <f>RES_hhdet_in_fech!L41/RES_summary!L$21</f>
        <v>9.8893527862108908</v>
      </c>
      <c r="M41" s="176">
        <f>RES_hhdet_in_fech!M41/RES_summary!M$21</f>
        <v>8.0270578959068288</v>
      </c>
      <c r="N41" s="176">
        <f>RES_hhdet_in_fech!N41/RES_summary!N$21</f>
        <v>7.7136907339281233</v>
      </c>
      <c r="O41" s="176">
        <f>RES_hhdet_in_fech!O41/RES_summary!O$21</f>
        <v>7.3420150834751112</v>
      </c>
      <c r="P41" s="176">
        <f>RES_hhdet_in_fech!P41/RES_summary!P$21</f>
        <v>8.1526567463413198</v>
      </c>
      <c r="Q41" s="176">
        <f>RES_hhdet_in_fech!Q41/RES_summary!Q$21</f>
        <v>7.8944663646302446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84">
        <f>RES_hhdet_in_fech!C43/RES_summary!C$21</f>
        <v>208.65136193976224</v>
      </c>
      <c r="D43" s="184">
        <f>RES_hhdet_in_fech!D43/RES_summary!D$21</f>
        <v>169.23114771435428</v>
      </c>
      <c r="E43" s="184">
        <f>RES_hhdet_in_fech!E43/RES_summary!E$21</f>
        <v>188.37705294025406</v>
      </c>
      <c r="F43" s="184">
        <f>RES_hhdet_in_fech!F43/RES_summary!F$21</f>
        <v>172.36298687587788</v>
      </c>
      <c r="G43" s="184">
        <f>RES_hhdet_in_fech!G43/RES_summary!G$21</f>
        <v>178.26939068664399</v>
      </c>
      <c r="H43" s="184">
        <f>RES_hhdet_in_fech!H43/RES_summary!H$21</f>
        <v>190.69418237110355</v>
      </c>
      <c r="I43" s="184">
        <f>RES_hhdet_in_fech!I43/RES_summary!I$21</f>
        <v>144.35929598882595</v>
      </c>
      <c r="J43" s="184">
        <f>RES_hhdet_in_fech!J43/RES_summary!J$21</f>
        <v>162.74836974368756</v>
      </c>
      <c r="K43" s="184">
        <f>RES_hhdet_in_fech!K43/RES_summary!K$21</f>
        <v>159.44736859255607</v>
      </c>
      <c r="L43" s="184">
        <f>RES_hhdet_in_fech!L43/RES_summary!L$21</f>
        <v>162.12966961653211</v>
      </c>
      <c r="M43" s="184">
        <f>RES_hhdet_in_fech!M43/RES_summary!M$21</f>
        <v>138.92977709221759</v>
      </c>
      <c r="N43" s="184">
        <f>RES_hhdet_in_fech!N43/RES_summary!N$21</f>
        <v>153.64511819222332</v>
      </c>
      <c r="O43" s="184">
        <f>RES_hhdet_in_fech!O43/RES_summary!O$21</f>
        <v>136.41117535049284</v>
      </c>
      <c r="P43" s="184">
        <f>RES_hhdet_in_fech!P43/RES_summary!P$21</f>
        <v>124.87114651129315</v>
      </c>
      <c r="Q43" s="184">
        <f>RES_hhdet_in_fech!Q43/RES_summary!Q$21</f>
        <v>108.6832479898642</v>
      </c>
    </row>
    <row r="44" spans="1:17" ht="12.9" customHeight="1" x14ac:dyDescent="0.3">
      <c r="A44" s="158" t="s">
        <v>65</v>
      </c>
      <c r="B44" s="157"/>
      <c r="C44" s="178">
        <f>RES_hhdet_in_fech!C44/RES_summary!C$21</f>
        <v>158.7497841848801</v>
      </c>
      <c r="D44" s="178">
        <f>RES_hhdet_in_fech!D44/RES_summary!D$21</f>
        <v>121.77990948196144</v>
      </c>
      <c r="E44" s="178">
        <f>RES_hhdet_in_fech!E44/RES_summary!E$21</f>
        <v>142.01795279696378</v>
      </c>
      <c r="F44" s="178">
        <f>RES_hhdet_in_fech!F44/RES_summary!F$21</f>
        <v>125.27117849298541</v>
      </c>
      <c r="G44" s="178">
        <f>RES_hhdet_in_fech!G44/RES_summary!G$21</f>
        <v>134.85320294420853</v>
      </c>
      <c r="H44" s="178">
        <f>RES_hhdet_in_fech!H44/RES_summary!H$21</f>
        <v>148.23816035494968</v>
      </c>
      <c r="I44" s="178">
        <f>RES_hhdet_in_fech!I44/RES_summary!I$21</f>
        <v>102.06216739966273</v>
      </c>
      <c r="J44" s="178">
        <f>RES_hhdet_in_fech!J44/RES_summary!J$21</f>
        <v>122.55884772874076</v>
      </c>
      <c r="K44" s="178">
        <f>RES_hhdet_in_fech!K44/RES_summary!K$21</f>
        <v>119.07384634949575</v>
      </c>
      <c r="L44" s="178">
        <f>RES_hhdet_in_fech!L44/RES_summary!L$21</f>
        <v>123.29164985056295</v>
      </c>
      <c r="M44" s="178">
        <f>RES_hhdet_in_fech!M44/RES_summary!M$21</f>
        <v>99.393707100710316</v>
      </c>
      <c r="N44" s="178">
        <f>RES_hhdet_in_fech!N44/RES_summary!N$21</f>
        <v>116.726519932473</v>
      </c>
      <c r="O44" s="178">
        <f>RES_hhdet_in_fech!O44/RES_summary!O$21</f>
        <v>100.78129324241635</v>
      </c>
      <c r="P44" s="178">
        <f>RES_hhdet_in_fech!P44/RES_summary!P$21</f>
        <v>88.236481219534141</v>
      </c>
      <c r="Q44" s="178">
        <f>RES_hhdet_in_fech!Q44/RES_summary!Q$21</f>
        <v>73.878116807397774</v>
      </c>
    </row>
    <row r="45" spans="1:17" ht="12" customHeight="1" x14ac:dyDescent="0.3">
      <c r="A45" s="23" t="s">
        <v>166</v>
      </c>
      <c r="B45" s="156"/>
      <c r="C45" s="177">
        <f>RES_hhdet_in_fech!C45/RES_summary!C$21</f>
        <v>156.39703355574116</v>
      </c>
      <c r="D45" s="177">
        <f>RES_hhdet_in_fech!D45/RES_summary!D$21</f>
        <v>119.76273886150092</v>
      </c>
      <c r="E45" s="177">
        <f>RES_hhdet_in_fech!E45/RES_summary!E$21</f>
        <v>139.64146478102302</v>
      </c>
      <c r="F45" s="177">
        <f>RES_hhdet_in_fech!F45/RES_summary!F$21</f>
        <v>123.16077006330471</v>
      </c>
      <c r="G45" s="177">
        <f>RES_hhdet_in_fech!G45/RES_summary!G$21</f>
        <v>132.54596321941122</v>
      </c>
      <c r="H45" s="177">
        <f>RES_hhdet_in_fech!H45/RES_summary!H$21</f>
        <v>145.81661263888029</v>
      </c>
      <c r="I45" s="177">
        <f>RES_hhdet_in_fech!I45/RES_summary!I$21</f>
        <v>100.22852983607461</v>
      </c>
      <c r="J45" s="177">
        <f>RES_hhdet_in_fech!J45/RES_summary!J$21</f>
        <v>120.79077962679911</v>
      </c>
      <c r="K45" s="177">
        <f>RES_hhdet_in_fech!K45/RES_summary!K$21</f>
        <v>117.30914473318565</v>
      </c>
      <c r="L45" s="177">
        <f>RES_hhdet_in_fech!L45/RES_summary!L$21</f>
        <v>121.16742901065366</v>
      </c>
      <c r="M45" s="177">
        <f>RES_hhdet_in_fech!M45/RES_summary!M$21</f>
        <v>97.685429701755794</v>
      </c>
      <c r="N45" s="177">
        <f>RES_hhdet_in_fech!N45/RES_summary!N$21</f>
        <v>114.39034881461572</v>
      </c>
      <c r="O45" s="177">
        <f>RES_hhdet_in_fech!O45/RES_summary!O$21</f>
        <v>98.618050593155161</v>
      </c>
      <c r="P45" s="177">
        <f>RES_hhdet_in_fech!P45/RES_summary!P$21</f>
        <v>86.4544237644308</v>
      </c>
      <c r="Q45" s="177">
        <f>RES_hhdet_in_fech!Q45/RES_summary!Q$21</f>
        <v>72.418943419408151</v>
      </c>
    </row>
    <row r="46" spans="1:17" ht="12" customHeight="1" x14ac:dyDescent="0.3">
      <c r="A46" s="23" t="s">
        <v>60</v>
      </c>
      <c r="B46" s="156"/>
      <c r="C46" s="177">
        <f>RES_hhdet_in_fech!C46/RES_summary!C$21</f>
        <v>2.3527506291389373</v>
      </c>
      <c r="D46" s="177">
        <f>RES_hhdet_in_fech!D46/RES_summary!D$21</f>
        <v>2.0171706204605302</v>
      </c>
      <c r="E46" s="177">
        <f>RES_hhdet_in_fech!E46/RES_summary!E$21</f>
        <v>2.3764880159407444</v>
      </c>
      <c r="F46" s="177">
        <f>RES_hhdet_in_fech!F46/RES_summary!F$21</f>
        <v>2.1104084296806866</v>
      </c>
      <c r="G46" s="177">
        <f>RES_hhdet_in_fech!G46/RES_summary!G$21</f>
        <v>2.3072397247973244</v>
      </c>
      <c r="H46" s="177">
        <f>RES_hhdet_in_fech!H46/RES_summary!H$21</f>
        <v>2.4215477160693868</v>
      </c>
      <c r="I46" s="177">
        <f>RES_hhdet_in_fech!I46/RES_summary!I$21</f>
        <v>1.8336375635881139</v>
      </c>
      <c r="J46" s="177">
        <f>RES_hhdet_in_fech!J46/RES_summary!J$21</f>
        <v>1.7680681019416578</v>
      </c>
      <c r="K46" s="177">
        <f>RES_hhdet_in_fech!K46/RES_summary!K$21</f>
        <v>1.7647016163101081</v>
      </c>
      <c r="L46" s="177">
        <f>RES_hhdet_in_fech!L46/RES_summary!L$21</f>
        <v>2.1242208399092926</v>
      </c>
      <c r="M46" s="177">
        <f>RES_hhdet_in_fech!M46/RES_summary!M$21</f>
        <v>1.7082773989545277</v>
      </c>
      <c r="N46" s="177">
        <f>RES_hhdet_in_fech!N46/RES_summary!N$21</f>
        <v>2.3361711178572735</v>
      </c>
      <c r="O46" s="177">
        <f>RES_hhdet_in_fech!O46/RES_summary!O$21</f>
        <v>2.1632426492612025</v>
      </c>
      <c r="P46" s="177">
        <f>RES_hhdet_in_fech!P46/RES_summary!P$21</f>
        <v>1.7820574551033417</v>
      </c>
      <c r="Q46" s="177">
        <f>RES_hhdet_in_fech!Q46/RES_summary!Q$21</f>
        <v>1.4591733879896234</v>
      </c>
    </row>
    <row r="47" spans="1:17" ht="12.9" customHeight="1" x14ac:dyDescent="0.3">
      <c r="A47" s="158" t="s">
        <v>112</v>
      </c>
      <c r="B47" s="157"/>
      <c r="C47" s="178">
        <f>RES_hhdet_in_fech!C47/RES_summary!C$21</f>
        <v>14.282601433097611</v>
      </c>
      <c r="D47" s="178">
        <f>RES_hhdet_in_fech!D47/RES_summary!D$21</f>
        <v>13.52918771322028</v>
      </c>
      <c r="E47" s="178">
        <f>RES_hhdet_in_fech!E47/RES_summary!E$21</f>
        <v>12.983699679240715</v>
      </c>
      <c r="F47" s="178">
        <f>RES_hhdet_in_fech!F47/RES_summary!F$21</f>
        <v>12.983643820107821</v>
      </c>
      <c r="G47" s="178">
        <f>RES_hhdet_in_fech!G47/RES_summary!G$21</f>
        <v>11.372406753224075</v>
      </c>
      <c r="H47" s="178">
        <f>RES_hhdet_in_fech!H47/RES_summary!H$21</f>
        <v>10.028178577690404</v>
      </c>
      <c r="I47" s="178">
        <f>RES_hhdet_in_fech!I47/RES_summary!I$21</f>
        <v>10.699678855653657</v>
      </c>
      <c r="J47" s="178">
        <f>RES_hhdet_in_fech!J47/RES_summary!J$21</f>
        <v>9.8342976392700372</v>
      </c>
      <c r="K47" s="178">
        <f>RES_hhdet_in_fech!K47/RES_summary!K$21</f>
        <v>9.7221689944720211</v>
      </c>
      <c r="L47" s="178">
        <f>RES_hhdet_in_fech!L47/RES_summary!L$21</f>
        <v>8.9286003423957876</v>
      </c>
      <c r="M47" s="178">
        <f>RES_hhdet_in_fech!M47/RES_summary!M$21</f>
        <v>9.7435826925957141</v>
      </c>
      <c r="N47" s="178">
        <f>RES_hhdet_in_fech!N47/RES_summary!N$21</f>
        <v>7.8150361294063231</v>
      </c>
      <c r="O47" s="178">
        <f>RES_hhdet_in_fech!O47/RES_summary!O$21</f>
        <v>6.3602551311469302</v>
      </c>
      <c r="P47" s="178">
        <f>RES_hhdet_in_fech!P47/RES_summary!P$21</f>
        <v>7.7241198097812731</v>
      </c>
      <c r="Q47" s="178">
        <f>RES_hhdet_in_fech!Q47/RES_summary!Q$21</f>
        <v>7.1755127281627411</v>
      </c>
    </row>
    <row r="48" spans="1:17" ht="12" customHeight="1" x14ac:dyDescent="0.3">
      <c r="A48" s="23" t="s">
        <v>60</v>
      </c>
      <c r="B48" s="156"/>
      <c r="C48" s="177">
        <f>RES_hhdet_in_fech!C48/RES_summary!C$21</f>
        <v>14.282601433097611</v>
      </c>
      <c r="D48" s="177">
        <f>RES_hhdet_in_fech!D48/RES_summary!D$21</f>
        <v>13.52918771322028</v>
      </c>
      <c r="E48" s="177">
        <f>RES_hhdet_in_fech!E48/RES_summary!E$21</f>
        <v>12.983699679240715</v>
      </c>
      <c r="F48" s="177">
        <f>RES_hhdet_in_fech!F48/RES_summary!F$21</f>
        <v>12.983643820107821</v>
      </c>
      <c r="G48" s="177">
        <f>RES_hhdet_in_fech!G48/RES_summary!G$21</f>
        <v>11.372406753224075</v>
      </c>
      <c r="H48" s="177">
        <f>RES_hhdet_in_fech!H48/RES_summary!H$21</f>
        <v>10.028178577690404</v>
      </c>
      <c r="I48" s="177">
        <f>RES_hhdet_in_fech!I48/RES_summary!I$21</f>
        <v>10.699678855653657</v>
      </c>
      <c r="J48" s="177">
        <f>RES_hhdet_in_fech!J48/RES_summary!J$21</f>
        <v>9.8342976392700372</v>
      </c>
      <c r="K48" s="177">
        <f>RES_hhdet_in_fech!K48/RES_summary!K$21</f>
        <v>9.7221689944720211</v>
      </c>
      <c r="L48" s="177">
        <f>RES_hhdet_in_fech!L48/RES_summary!L$21</f>
        <v>8.9286003423957876</v>
      </c>
      <c r="M48" s="177">
        <f>RES_hhdet_in_fech!M48/RES_summary!M$21</f>
        <v>9.7435826925957141</v>
      </c>
      <c r="N48" s="177">
        <f>RES_hhdet_in_fech!N48/RES_summary!N$21</f>
        <v>7.8150361294063231</v>
      </c>
      <c r="O48" s="177">
        <f>RES_hhdet_in_fech!O48/RES_summary!O$21</f>
        <v>6.3602551311469302</v>
      </c>
      <c r="P48" s="177">
        <f>RES_hhdet_in_fech!P48/RES_summary!P$21</f>
        <v>7.7241198097812731</v>
      </c>
      <c r="Q48" s="177">
        <f>RES_hhdet_in_fech!Q48/RES_summary!Q$21</f>
        <v>7.1755127281627411</v>
      </c>
    </row>
    <row r="49" spans="1:17" ht="12" customHeight="1" x14ac:dyDescent="0.3">
      <c r="A49" s="158" t="s">
        <v>63</v>
      </c>
      <c r="B49" s="157"/>
      <c r="C49" s="178">
        <f>RES_hhdet_in_fech!C49/RES_summary!C$21</f>
        <v>26.409217758321532</v>
      </c>
      <c r="D49" s="178">
        <f>RES_hhdet_in_fech!D49/RES_summary!D$21</f>
        <v>24.157398762537991</v>
      </c>
      <c r="E49" s="178">
        <f>RES_hhdet_in_fech!E49/RES_summary!E$21</f>
        <v>24.031693290599868</v>
      </c>
      <c r="F49" s="178">
        <f>RES_hhdet_in_fech!F49/RES_summary!F$21</f>
        <v>24.476282943788945</v>
      </c>
      <c r="G49" s="178">
        <f>RES_hhdet_in_fech!G49/RES_summary!G$21</f>
        <v>23.276922537068014</v>
      </c>
      <c r="H49" s="178">
        <f>RES_hhdet_in_fech!H49/RES_summary!H$21</f>
        <v>23.71368483943974</v>
      </c>
      <c r="I49" s="178">
        <f>RES_hhdet_in_fech!I49/RES_summary!I$21</f>
        <v>22.2852170026887</v>
      </c>
      <c r="J49" s="178">
        <f>RES_hhdet_in_fech!J49/RES_summary!J$21</f>
        <v>21.656839957570931</v>
      </c>
      <c r="K49" s="178">
        <f>RES_hhdet_in_fech!K49/RES_summary!K$21</f>
        <v>21.99733945911106</v>
      </c>
      <c r="L49" s="178">
        <f>RES_hhdet_in_fech!L49/RES_summary!L$21</f>
        <v>20.933878955624209</v>
      </c>
      <c r="M49" s="178">
        <f>RES_hhdet_in_fech!M49/RES_summary!M$21</f>
        <v>21.004861211859339</v>
      </c>
      <c r="N49" s="178">
        <f>RES_hhdet_in_fech!N49/RES_summary!N$21</f>
        <v>21.189135126923098</v>
      </c>
      <c r="O49" s="178">
        <f>RES_hhdet_in_fech!O49/RES_summary!O$21</f>
        <v>20.77362959264212</v>
      </c>
      <c r="P49" s="178">
        <f>RES_hhdet_in_fech!P49/RES_summary!P$21</f>
        <v>20.520296533527752</v>
      </c>
      <c r="Q49" s="178">
        <f>RES_hhdet_in_fech!Q49/RES_summary!Q$21</f>
        <v>19.364615578414881</v>
      </c>
    </row>
    <row r="50" spans="1:17" ht="12" customHeight="1" x14ac:dyDescent="0.3">
      <c r="A50" s="167" t="s">
        <v>165</v>
      </c>
      <c r="B50" s="132"/>
      <c r="C50" s="183">
        <f>RES_hhdet_in_fech!C50/RES_summary!C$21</f>
        <v>29.541195265484046</v>
      </c>
      <c r="D50" s="183">
        <f>RES_hhdet_in_fech!D50/RES_summary!D$21</f>
        <v>27.605348966577402</v>
      </c>
      <c r="E50" s="183">
        <f>RES_hhdet_in_fech!E50/RES_summary!E$21</f>
        <v>26.982541166952377</v>
      </c>
      <c r="F50" s="183">
        <f>RES_hhdet_in_fech!F50/RES_summary!F$21</f>
        <v>25.865167408787247</v>
      </c>
      <c r="G50" s="183">
        <f>RES_hhdet_in_fech!G50/RES_summary!G$21</f>
        <v>28.204003374596194</v>
      </c>
      <c r="H50" s="183">
        <f>RES_hhdet_in_fech!H50/RES_summary!H$21</f>
        <v>29.010139951375454</v>
      </c>
      <c r="I50" s="183">
        <f>RES_hhdet_in_fech!I50/RES_summary!I$21</f>
        <v>26.017988043581767</v>
      </c>
      <c r="J50" s="183">
        <f>RES_hhdet_in_fech!J50/RES_summary!J$21</f>
        <v>25.671326400618302</v>
      </c>
      <c r="K50" s="183">
        <f>RES_hhdet_in_fech!K50/RES_summary!K$21</f>
        <v>27.452630137333195</v>
      </c>
      <c r="L50" s="183">
        <f>RES_hhdet_in_fech!L50/RES_summary!L$21</f>
        <v>23.698219752235843</v>
      </c>
      <c r="M50" s="183">
        <f>RES_hhdet_in_fech!M50/RES_summary!M$21</f>
        <v>24.397562491504519</v>
      </c>
      <c r="N50" s="183">
        <f>RES_hhdet_in_fech!N50/RES_summary!N$21</f>
        <v>22.444793076543508</v>
      </c>
      <c r="O50" s="183">
        <f>RES_hhdet_in_fech!O50/RES_summary!O$21</f>
        <v>23.20252054432947</v>
      </c>
      <c r="P50" s="183">
        <f>RES_hhdet_in_fech!P50/RES_summary!P$21</f>
        <v>23.867048164512781</v>
      </c>
      <c r="Q50" s="183">
        <f>RES_hhdet_in_fech!Q50/RES_summary!Q$21</f>
        <v>22.782035591197861</v>
      </c>
    </row>
    <row r="51" spans="1:17" ht="12" customHeight="1" x14ac:dyDescent="0.3">
      <c r="A51" s="167" t="s">
        <v>164</v>
      </c>
      <c r="B51" s="132"/>
      <c r="C51" s="183">
        <f>RES_hhdet_in_fech!C51/RES_summary!C$21</f>
        <v>23.618005949562583</v>
      </c>
      <c r="D51" s="183">
        <f>RES_hhdet_in_fech!D51/RES_summary!D$21</f>
        <v>22.027551901966607</v>
      </c>
      <c r="E51" s="183">
        <f>RES_hhdet_in_fech!E51/RES_summary!E$21</f>
        <v>22.718927657413246</v>
      </c>
      <c r="F51" s="183">
        <f>RES_hhdet_in_fech!F51/RES_summary!F$21</f>
        <v>21.859071073030304</v>
      </c>
      <c r="G51" s="183">
        <f>RES_hhdet_in_fech!G51/RES_summary!G$21</f>
        <v>22.220083818792812</v>
      </c>
      <c r="H51" s="183">
        <f>RES_hhdet_in_fech!H51/RES_summary!H$21</f>
        <v>21.657578511105918</v>
      </c>
      <c r="I51" s="183">
        <f>RES_hhdet_in_fech!I51/RES_summary!I$21</f>
        <v>19.047499516893829</v>
      </c>
      <c r="J51" s="183">
        <f>RES_hhdet_in_fech!J51/RES_summary!J$21</f>
        <v>19.891992747419206</v>
      </c>
      <c r="K51" s="183">
        <f>RES_hhdet_in_fech!K51/RES_summary!K$21</f>
        <v>20.832608775384362</v>
      </c>
      <c r="L51" s="183">
        <f>RES_hhdet_in_fech!L51/RES_summary!L$21</f>
        <v>19.788819074707295</v>
      </c>
      <c r="M51" s="183">
        <f>RES_hhdet_in_fech!M51/RES_summary!M$21</f>
        <v>19.498497939305668</v>
      </c>
      <c r="N51" s="183">
        <f>RES_hhdet_in_fech!N51/RES_summary!N$21</f>
        <v>19.914138032052641</v>
      </c>
      <c r="O51" s="183">
        <f>RES_hhdet_in_fech!O51/RES_summary!O$21</f>
        <v>19.404277961163245</v>
      </c>
      <c r="P51" s="183">
        <f>RES_hhdet_in_fech!P51/RES_summary!P$21</f>
        <v>19.569395788382423</v>
      </c>
      <c r="Q51" s="183">
        <f>RES_hhdet_in_fech!Q51/RES_summary!Q$21</f>
        <v>17.394348556248239</v>
      </c>
    </row>
    <row r="52" spans="1:17" ht="12" customHeight="1" x14ac:dyDescent="0.3">
      <c r="A52" s="166" t="s">
        <v>163</v>
      </c>
      <c r="B52" s="165"/>
      <c r="C52" s="182">
        <f>RES_hhdet_in_fech!C52/RES_summary!C$21</f>
        <v>18.524724516697077</v>
      </c>
      <c r="D52" s="182">
        <f>RES_hhdet_in_fech!D52/RES_summary!D$21</f>
        <v>16.243251145563534</v>
      </c>
      <c r="E52" s="182">
        <f>RES_hhdet_in_fech!E52/RES_summary!E$21</f>
        <v>17.563695264797197</v>
      </c>
      <c r="F52" s="182">
        <f>RES_hhdet_in_fech!F52/RES_summary!F$21</f>
        <v>15.381925611509711</v>
      </c>
      <c r="G52" s="182">
        <f>RES_hhdet_in_fech!G52/RES_summary!G$21</f>
        <v>17.304263007632702</v>
      </c>
      <c r="H52" s="182">
        <f>RES_hhdet_in_fech!H52/RES_summary!H$21</f>
        <v>16.956056758921974</v>
      </c>
      <c r="I52" s="182">
        <f>RES_hhdet_in_fech!I52/RES_summary!I$21</f>
        <v>12.609918079761322</v>
      </c>
      <c r="J52" s="182">
        <f>RES_hhdet_in_fech!J52/RES_summary!J$21</f>
        <v>14.814920337291761</v>
      </c>
      <c r="K52" s="182">
        <f>RES_hhdet_in_fech!K52/RES_summary!K$21</f>
        <v>14.283985789148462</v>
      </c>
      <c r="L52" s="182">
        <f>RES_hhdet_in_fech!L52/RES_summary!L$21</f>
        <v>14.31861716780555</v>
      </c>
      <c r="M52" s="182">
        <f>RES_hhdet_in_fech!M52/RES_summary!M$21</f>
        <v>14.756455880818583</v>
      </c>
      <c r="N52" s="182">
        <f>RES_hhdet_in_fech!N52/RES_summary!N$21</f>
        <v>15.371752795120585</v>
      </c>
      <c r="O52" s="182">
        <f>RES_hhdet_in_fech!O52/RES_summary!O$21</f>
        <v>14.415577949454905</v>
      </c>
      <c r="P52" s="182">
        <f>RES_hhdet_in_fech!P52/RES_summary!P$21</f>
        <v>14.921468379741221</v>
      </c>
      <c r="Q52" s="182">
        <f>RES_hhdet_in_fech!Q52/RES_summary!Q$21</f>
        <v>11.366988322970951</v>
      </c>
    </row>
    <row r="53" spans="1:17" ht="12" customHeight="1" x14ac:dyDescent="0.3">
      <c r="A53" s="147" t="s">
        <v>59</v>
      </c>
      <c r="B53" s="164"/>
      <c r="C53" s="181">
        <f>RES_hhdet_in_fech!C53/RES_summary!C$21</f>
        <v>5.0932814328655036</v>
      </c>
      <c r="D53" s="181">
        <f>RES_hhdet_in_fech!D53/RES_summary!D$21</f>
        <v>5.7843007564030762</v>
      </c>
      <c r="E53" s="181">
        <f>RES_hhdet_in_fech!E53/RES_summary!E$21</f>
        <v>5.1552323926160515</v>
      </c>
      <c r="F53" s="181">
        <f>RES_hhdet_in_fech!F53/RES_summary!F$21</f>
        <v>6.4771454615205917</v>
      </c>
      <c r="G53" s="181">
        <f>RES_hhdet_in_fech!G53/RES_summary!G$21</f>
        <v>4.9158208111601125</v>
      </c>
      <c r="H53" s="181">
        <f>RES_hhdet_in_fech!H53/RES_summary!H$21</f>
        <v>4.701521752183945</v>
      </c>
      <c r="I53" s="181">
        <f>RES_hhdet_in_fech!I53/RES_summary!I$21</f>
        <v>6.4375814371325051</v>
      </c>
      <c r="J53" s="181">
        <f>RES_hhdet_in_fech!J53/RES_summary!J$21</f>
        <v>5.077072410127446</v>
      </c>
      <c r="K53" s="181">
        <f>RES_hhdet_in_fech!K53/RES_summary!K$21</f>
        <v>6.5486229862358956</v>
      </c>
      <c r="L53" s="181">
        <f>RES_hhdet_in_fech!L53/RES_summary!L$21</f>
        <v>5.4702019069017487</v>
      </c>
      <c r="M53" s="181">
        <f>RES_hhdet_in_fech!M53/RES_summary!M$21</f>
        <v>4.7420420584870824</v>
      </c>
      <c r="N53" s="181">
        <f>RES_hhdet_in_fech!N53/RES_summary!N$21</f>
        <v>4.5423852369320521</v>
      </c>
      <c r="O53" s="181">
        <f>RES_hhdet_in_fech!O53/RES_summary!O$21</f>
        <v>4.9887000117083398</v>
      </c>
      <c r="P53" s="181">
        <f>RES_hhdet_in_fech!P53/RES_summary!P$21</f>
        <v>4.6479274086412055</v>
      </c>
      <c r="Q53" s="181">
        <f>RES_hhdet_in_fech!Q53/RES_summary!Q$21</f>
        <v>6.0273602332772915</v>
      </c>
    </row>
    <row r="54" spans="1:17" ht="12" customHeight="1" x14ac:dyDescent="0.3">
      <c r="A54" s="163" t="s">
        <v>142</v>
      </c>
      <c r="B54" s="162"/>
      <c r="C54" s="180">
        <f>RES_hhdet_in_fech!C54/RES_summary!C$21</f>
        <v>24.94069555624954</v>
      </c>
      <c r="D54" s="180">
        <f>RES_hhdet_in_fech!D54/RES_summary!D$21</f>
        <v>23.184117399913369</v>
      </c>
      <c r="E54" s="180">
        <f>RES_hhdet_in_fech!E54/RES_summary!E$21</f>
        <v>24.806027072529599</v>
      </c>
      <c r="F54" s="180">
        <f>RES_hhdet_in_fech!F54/RES_summary!F$21</f>
        <v>24.664387259459119</v>
      </c>
      <c r="G54" s="180">
        <f>RES_hhdet_in_fech!G54/RES_summary!G$21</f>
        <v>20.791517145269204</v>
      </c>
      <c r="H54" s="180">
        <f>RES_hhdet_in_fech!H54/RES_summary!H$21</f>
        <v>23.238151337692379</v>
      </c>
      <c r="I54" s="180">
        <f>RES_hhdet_in_fech!I54/RES_summary!I$21</f>
        <v>23.038995765268993</v>
      </c>
      <c r="J54" s="180">
        <f>RES_hhdet_in_fech!J54/RES_summary!J$21</f>
        <v>22.461416162633491</v>
      </c>
      <c r="K54" s="180">
        <f>RES_hhdet_in_fech!K54/RES_summary!K$21</f>
        <v>22.104466354771034</v>
      </c>
      <c r="L54" s="180">
        <f>RES_hhdet_in_fech!L54/RES_summary!L$21</f>
        <v>20.446406803685026</v>
      </c>
      <c r="M54" s="180">
        <f>RES_hhdet_in_fech!M54/RES_summary!M$21</f>
        <v>22.270946864197562</v>
      </c>
      <c r="N54" s="180">
        <f>RES_hhdet_in_fech!N54/RES_summary!N$21</f>
        <v>22.282302684116075</v>
      </c>
      <c r="O54" s="180">
        <f>RES_hhdet_in_fech!O54/RES_summary!O$21</f>
        <v>21.173039004255887</v>
      </c>
      <c r="P54" s="180">
        <f>RES_hhdet_in_fech!P54/RES_summary!P$21</f>
        <v>19.757208131821518</v>
      </c>
      <c r="Q54" s="180">
        <f>RES_hhdet_in_fech!Q54/RES_summary!Q$21</f>
        <v>19.789059047431646</v>
      </c>
    </row>
    <row r="55" spans="1:17" ht="12" customHeight="1" x14ac:dyDescent="0.3">
      <c r="A55" s="161" t="s">
        <v>141</v>
      </c>
      <c r="B55" s="160"/>
      <c r="C55" s="179">
        <f>RES_hhdet_in_fech!C55/RES_summary!C$21</f>
        <v>16.291183272531466</v>
      </c>
      <c r="D55" s="179">
        <f>RES_hhdet_in_fech!D55/RES_summary!D$21</f>
        <v>17.062851172485619</v>
      </c>
      <c r="E55" s="179">
        <f>RES_hhdet_in_fech!E55/RES_summary!E$21</f>
        <v>18.845513827149819</v>
      </c>
      <c r="F55" s="179">
        <f>RES_hhdet_in_fech!F55/RES_summary!F$21</f>
        <v>17.007294221263276</v>
      </c>
      <c r="G55" s="179">
        <f>RES_hhdet_in_fech!G55/RES_summary!G$21</f>
        <v>18.557380118637905</v>
      </c>
      <c r="H55" s="179">
        <f>RES_hhdet_in_fech!H55/RES_summary!H$21</f>
        <v>17.942779180277864</v>
      </c>
      <c r="I55" s="179">
        <f>RES_hhdet_in_fech!I55/RES_summary!I$21</f>
        <v>16.706098868106871</v>
      </c>
      <c r="J55" s="179">
        <f>RES_hhdet_in_fech!J55/RES_summary!J$21</f>
        <v>16.767422422437996</v>
      </c>
      <c r="K55" s="179">
        <f>RES_hhdet_in_fech!K55/RES_summary!K$21</f>
        <v>17.941082152154898</v>
      </c>
      <c r="L55" s="179">
        <f>RES_hhdet_in_fech!L55/RES_summary!L$21</f>
        <v>16.936761031271956</v>
      </c>
      <c r="M55" s="179">
        <f>RES_hhdet_in_fech!M55/RES_summary!M$21</f>
        <v>17.07616065013611</v>
      </c>
      <c r="N55" s="179">
        <f>RES_hhdet_in_fech!N55/RES_summary!N$21</f>
        <v>19.557067774212815</v>
      </c>
      <c r="O55" s="179">
        <f>RES_hhdet_in_fech!O55/RES_summary!O$21</f>
        <v>17.749913653575895</v>
      </c>
      <c r="P55" s="179">
        <f>RES_hhdet_in_fech!P55/RES_summary!P$21</f>
        <v>15.597394009114401</v>
      </c>
      <c r="Q55" s="179">
        <f>RES_hhdet_in_fech!Q55/RES_summary!Q$21</f>
        <v>15.714494802815315</v>
      </c>
    </row>
    <row r="56" spans="1:17" ht="12" customHeight="1" x14ac:dyDescent="0.3">
      <c r="A56" s="148" t="s">
        <v>60</v>
      </c>
      <c r="B56" s="156"/>
      <c r="C56" s="177">
        <f>RES_hhdet_in_fech!C56/RES_summary!C$21</f>
        <v>7.3487371566137778</v>
      </c>
      <c r="D56" s="177">
        <f>RES_hhdet_in_fech!D56/RES_summary!D$21</f>
        <v>8.5403236908772424</v>
      </c>
      <c r="E56" s="177">
        <f>RES_hhdet_in_fech!E56/RES_summary!E$21</f>
        <v>12.199282213513435</v>
      </c>
      <c r="F56" s="177">
        <f>RES_hhdet_in_fech!F56/RES_summary!F$21</f>
        <v>7.5440640843957372</v>
      </c>
      <c r="G56" s="177">
        <f>RES_hhdet_in_fech!G56/RES_summary!G$21</f>
        <v>10.585829331801465</v>
      </c>
      <c r="H56" s="177">
        <f>RES_hhdet_in_fech!H56/RES_summary!H$21</f>
        <v>9.9810462688852741</v>
      </c>
      <c r="I56" s="177">
        <f>RES_hhdet_in_fech!I56/RES_summary!I$21</f>
        <v>9.1784988795912135</v>
      </c>
      <c r="J56" s="177">
        <f>RES_hhdet_in_fech!J56/RES_summary!J$21</f>
        <v>7.9744793022922806</v>
      </c>
      <c r="K56" s="177">
        <f>RES_hhdet_in_fech!K56/RES_summary!K$21</f>
        <v>12.569101719882086</v>
      </c>
      <c r="L56" s="177">
        <f>RES_hhdet_in_fech!L56/RES_summary!L$21</f>
        <v>10.556797466955112</v>
      </c>
      <c r="M56" s="177">
        <f>RES_hhdet_in_fech!M56/RES_summary!M$21</f>
        <v>9.4062178143593194</v>
      </c>
      <c r="N56" s="177">
        <f>RES_hhdet_in_fech!N56/RES_summary!N$21</f>
        <v>12.310929800460206</v>
      </c>
      <c r="O56" s="177">
        <f>RES_hhdet_in_fech!O56/RES_summary!O$21</f>
        <v>12.158260731932153</v>
      </c>
      <c r="P56" s="177">
        <f>RES_hhdet_in_fech!P56/RES_summary!P$21</f>
        <v>7.4325110037701725</v>
      </c>
      <c r="Q56" s="177">
        <f>RES_hhdet_in_fech!Q56/RES_summary!Q$21</f>
        <v>8.3753150797162785</v>
      </c>
    </row>
    <row r="57" spans="1:17" ht="12" customHeight="1" x14ac:dyDescent="0.3">
      <c r="A57" s="148" t="s">
        <v>59</v>
      </c>
      <c r="B57" s="156"/>
      <c r="C57" s="177">
        <f>RES_hhdet_in_fech!C57/RES_summary!C$21</f>
        <v>8.9424461159176865</v>
      </c>
      <c r="D57" s="177">
        <f>RES_hhdet_in_fech!D57/RES_summary!D$21</f>
        <v>8.5225274816083783</v>
      </c>
      <c r="E57" s="177">
        <f>RES_hhdet_in_fech!E57/RES_summary!E$21</f>
        <v>6.6462316136363873</v>
      </c>
      <c r="F57" s="177">
        <f>RES_hhdet_in_fech!F57/RES_summary!F$21</f>
        <v>9.4632301368675371</v>
      </c>
      <c r="G57" s="177">
        <f>RES_hhdet_in_fech!G57/RES_summary!G$21</f>
        <v>7.9715507868364384</v>
      </c>
      <c r="H57" s="177">
        <f>RES_hhdet_in_fech!H57/RES_summary!H$21</f>
        <v>7.9617329113925885</v>
      </c>
      <c r="I57" s="177">
        <f>RES_hhdet_in_fech!I57/RES_summary!I$21</f>
        <v>7.5275999885156564</v>
      </c>
      <c r="J57" s="177">
        <f>RES_hhdet_in_fech!J57/RES_summary!J$21</f>
        <v>8.7929431201457149</v>
      </c>
      <c r="K57" s="177">
        <f>RES_hhdet_in_fech!K57/RES_summary!K$21</f>
        <v>5.3719804322728111</v>
      </c>
      <c r="L57" s="177">
        <f>RES_hhdet_in_fech!L57/RES_summary!L$21</f>
        <v>6.3799635643168431</v>
      </c>
      <c r="M57" s="177">
        <f>RES_hhdet_in_fech!M57/RES_summary!M$21</f>
        <v>7.6699428357767907</v>
      </c>
      <c r="N57" s="177">
        <f>RES_hhdet_in_fech!N57/RES_summary!N$21</f>
        <v>7.2461379737526128</v>
      </c>
      <c r="O57" s="177">
        <f>RES_hhdet_in_fech!O57/RES_summary!O$21</f>
        <v>5.5916529216437398</v>
      </c>
      <c r="P57" s="177">
        <f>RES_hhdet_in_fech!P57/RES_summary!P$21</f>
        <v>8.1648830053442261</v>
      </c>
      <c r="Q57" s="177">
        <f>RES_hhdet_in_fech!Q57/RES_summary!Q$21</f>
        <v>7.3391797230990354</v>
      </c>
    </row>
    <row r="58" spans="1:17" ht="12" customHeight="1" x14ac:dyDescent="0.3">
      <c r="A58" s="158" t="s">
        <v>62</v>
      </c>
      <c r="B58" s="157"/>
      <c r="C58" s="178">
        <f>RES_hhdet_in_fech!C58/RES_summary!C$21</f>
        <v>9.2097585634629784</v>
      </c>
      <c r="D58" s="178">
        <f>RES_hhdet_in_fech!D58/RES_summary!D$21</f>
        <v>9.7646517566345779</v>
      </c>
      <c r="E58" s="178">
        <f>RES_hhdet_in_fech!E58/RES_summary!E$21</f>
        <v>9.3437071734497081</v>
      </c>
      <c r="F58" s="178">
        <f>RES_hhdet_in_fech!F58/RES_summary!F$21</f>
        <v>9.6318816189957115</v>
      </c>
      <c r="G58" s="178">
        <f>RES_hhdet_in_fech!G58/RES_summary!G$21</f>
        <v>8.7668584521433406</v>
      </c>
      <c r="H58" s="178">
        <f>RES_hhdet_in_fech!H58/RES_summary!H$21</f>
        <v>8.7141585990237296</v>
      </c>
      <c r="I58" s="178">
        <f>RES_hhdet_in_fech!I58/RES_summary!I$21</f>
        <v>9.3122327308208792</v>
      </c>
      <c r="J58" s="178">
        <f>RES_hhdet_in_fech!J58/RES_summary!J$21</f>
        <v>8.6983844181058405</v>
      </c>
      <c r="K58" s="178">
        <f>RES_hhdet_in_fech!K58/RES_summary!K$21</f>
        <v>8.6540137894772258</v>
      </c>
      <c r="L58" s="178">
        <f>RES_hhdet_in_fech!L58/RES_summary!L$21</f>
        <v>8.9755404679491892</v>
      </c>
      <c r="M58" s="178">
        <f>RES_hhdet_in_fech!M58/RES_summary!M$21</f>
        <v>8.7876260870522245</v>
      </c>
      <c r="N58" s="178">
        <f>RES_hhdet_in_fech!N58/RES_summary!N$21</f>
        <v>7.9144270034208848</v>
      </c>
      <c r="O58" s="178">
        <f>RES_hhdet_in_fech!O58/RES_summary!O$21</f>
        <v>8.4959973842874277</v>
      </c>
      <c r="P58" s="178">
        <f>RES_hhdet_in_fech!P58/RES_summary!P$21</f>
        <v>8.3902489484499867</v>
      </c>
      <c r="Q58" s="178">
        <f>RES_hhdet_in_fech!Q58/RES_summary!Q$21</f>
        <v>8.2650028758887952</v>
      </c>
    </row>
    <row r="59" spans="1:17" ht="12" customHeight="1" x14ac:dyDescent="0.3">
      <c r="A59" s="23" t="s">
        <v>57</v>
      </c>
      <c r="B59" s="156"/>
      <c r="C59" s="177">
        <f>RES_hhdet_in_fech!C59/RES_summary!C$21</f>
        <v>15.623974208909319</v>
      </c>
      <c r="D59" s="177">
        <f>RES_hhdet_in_fech!D59/RES_summary!D$21</f>
        <v>13.561231088023545</v>
      </c>
      <c r="E59" s="177">
        <f>RES_hhdet_in_fech!E59/RES_summary!E$21</f>
        <v>0</v>
      </c>
      <c r="F59" s="177">
        <f>RES_hhdet_in_fech!F59/RES_summary!F$21</f>
        <v>15.927345639190209</v>
      </c>
      <c r="G59" s="177">
        <f>RES_hhdet_in_fech!G59/RES_summary!G$21</f>
        <v>14.856535100722926</v>
      </c>
      <c r="H59" s="177">
        <f>RES_hhdet_in_fech!H59/RES_summary!H$21</f>
        <v>0</v>
      </c>
      <c r="I59" s="177">
        <f>RES_hhdet_in_fech!I59/RES_summary!I$21</f>
        <v>14.102426657452435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13.378285663985656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16.091803315754468</v>
      </c>
      <c r="P59" s="177">
        <f>RES_hhdet_in_fech!P59/RES_summary!P$21</f>
        <v>13.864504040469523</v>
      </c>
      <c r="Q59" s="177">
        <f>RES_hhdet_in_fech!Q59/RES_summary!Q$21</f>
        <v>14.798108489183543</v>
      </c>
    </row>
    <row r="60" spans="1:17" ht="12" customHeight="1" x14ac:dyDescent="0.3">
      <c r="A60" s="29" t="s">
        <v>140</v>
      </c>
      <c r="B60" s="57"/>
      <c r="C60" s="176">
        <f>RES_hhdet_in_fech!C60/RES_summary!C$21</f>
        <v>9.209422618977424</v>
      </c>
      <c r="D60" s="176">
        <f>RES_hhdet_in_fech!D60/RES_summary!D$21</f>
        <v>9.7633356960002331</v>
      </c>
      <c r="E60" s="176">
        <f>RES_hhdet_in_fech!E60/RES_summary!E$21</f>
        <v>9.3437071734497081</v>
      </c>
      <c r="F60" s="176">
        <f>RES_hhdet_in_fech!F60/RES_summary!F$21</f>
        <v>9.6313140438887448</v>
      </c>
      <c r="G60" s="176">
        <f>RES_hhdet_in_fech!G60/RES_summary!G$21</f>
        <v>8.7663065400431286</v>
      </c>
      <c r="H60" s="176">
        <f>RES_hhdet_in_fech!H60/RES_summary!H$21</f>
        <v>8.7141585990237296</v>
      </c>
      <c r="I60" s="176">
        <f>RES_hhdet_in_fech!I60/RES_summary!I$21</f>
        <v>9.3120159193945433</v>
      </c>
      <c r="J60" s="176">
        <f>RES_hhdet_in_fech!J60/RES_summary!J$21</f>
        <v>8.6983844181058405</v>
      </c>
      <c r="K60" s="176">
        <f>RES_hhdet_in_fech!K60/RES_summary!K$21</f>
        <v>8.6540137894772258</v>
      </c>
      <c r="L60" s="176">
        <f>RES_hhdet_in_fech!L60/RES_summary!L$21</f>
        <v>8.9754948363573384</v>
      </c>
      <c r="M60" s="176">
        <f>RES_hhdet_in_fech!M60/RES_summary!M$21</f>
        <v>8.7876260870522245</v>
      </c>
      <c r="N60" s="176">
        <f>RES_hhdet_in_fech!N60/RES_summary!N$21</f>
        <v>7.9144270034208848</v>
      </c>
      <c r="O60" s="176">
        <f>RES_hhdet_in_fech!O60/RES_summary!O$21</f>
        <v>8.4958767439201921</v>
      </c>
      <c r="P60" s="176">
        <f>RES_hhdet_in_fech!P60/RES_summary!P$21</f>
        <v>8.3897652024353704</v>
      </c>
      <c r="Q60" s="176">
        <f>RES_hhdet_in_fech!Q60/RES_summary!Q$21</f>
        <v>8.2641685689067774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84">
        <f>RES_hhdet_in_fech!C62/RES_summary!C$21</f>
        <v>181.60710285417764</v>
      </c>
      <c r="D62" s="184">
        <f>RES_hhdet_in_fech!D62/RES_summary!D$21</f>
        <v>179.78287010359148</v>
      </c>
      <c r="E62" s="184">
        <f>RES_hhdet_in_fech!E62/RES_summary!E$21</f>
        <v>172.01170394909951</v>
      </c>
      <c r="F62" s="184">
        <f>RES_hhdet_in_fech!F62/RES_summary!F$21</f>
        <v>175.67492718538165</v>
      </c>
      <c r="G62" s="184">
        <f>RES_hhdet_in_fech!G62/RES_summary!G$21</f>
        <v>174.78374078711795</v>
      </c>
      <c r="H62" s="184">
        <f>RES_hhdet_in_fech!H62/RES_summary!H$21</f>
        <v>157.03188760432937</v>
      </c>
      <c r="I62" s="184">
        <f>RES_hhdet_in_fech!I62/RES_summary!I$21</f>
        <v>148.78252586575965</v>
      </c>
      <c r="J62" s="184">
        <f>RES_hhdet_in_fech!J62/RES_summary!J$21</f>
        <v>149.14779443391205</v>
      </c>
      <c r="K62" s="184">
        <f>RES_hhdet_in_fech!K62/RES_summary!K$21</f>
        <v>146.58089068170651</v>
      </c>
      <c r="L62" s="184">
        <f>RES_hhdet_in_fech!L62/RES_summary!L$21</f>
        <v>154.09321113931318</v>
      </c>
      <c r="M62" s="184">
        <f>RES_hhdet_in_fech!M62/RES_summary!M$21</f>
        <v>139.07228608248292</v>
      </c>
      <c r="N62" s="184">
        <f>RES_hhdet_in_fech!N62/RES_summary!N$21</f>
        <v>138.98285500011875</v>
      </c>
      <c r="O62" s="184">
        <f>RES_hhdet_in_fech!O62/RES_summary!O$21</f>
        <v>141.6975930170737</v>
      </c>
      <c r="P62" s="184">
        <f>RES_hhdet_in_fech!P62/RES_summary!P$21</f>
        <v>115.9341008454319</v>
      </c>
      <c r="Q62" s="184">
        <f>RES_hhdet_in_fech!Q62/RES_summary!Q$21</f>
        <v>125.54276945986624</v>
      </c>
    </row>
    <row r="63" spans="1:17" ht="12.9" customHeight="1" x14ac:dyDescent="0.3">
      <c r="A63" s="158" t="s">
        <v>65</v>
      </c>
      <c r="B63" s="157"/>
      <c r="C63" s="178">
        <f>RES_hhdet_in_fech!C63/RES_summary!C$21</f>
        <v>131.08021325510751</v>
      </c>
      <c r="D63" s="178">
        <f>RES_hhdet_in_fech!D63/RES_summary!D$21</f>
        <v>132.0128746440362</v>
      </c>
      <c r="E63" s="178">
        <f>RES_hhdet_in_fech!E63/RES_summary!E$21</f>
        <v>123.67785808240896</v>
      </c>
      <c r="F63" s="178">
        <f>RES_hhdet_in_fech!F63/RES_summary!F$21</f>
        <v>128.37755718452183</v>
      </c>
      <c r="G63" s="178">
        <f>RES_hhdet_in_fech!G63/RES_summary!G$21</f>
        <v>127.47807027840922</v>
      </c>
      <c r="H63" s="178">
        <f>RES_hhdet_in_fech!H63/RES_summary!H$21</f>
        <v>113.5936494226155</v>
      </c>
      <c r="I63" s="178">
        <f>RES_hhdet_in_fech!I63/RES_summary!I$21</f>
        <v>107.39920200884329</v>
      </c>
      <c r="J63" s="178">
        <f>RES_hhdet_in_fech!J63/RES_summary!J$21</f>
        <v>105.91889956994874</v>
      </c>
      <c r="K63" s="178">
        <f>RES_hhdet_in_fech!K63/RES_summary!K$21</f>
        <v>103.36923547834064</v>
      </c>
      <c r="L63" s="178">
        <f>RES_hhdet_in_fech!L63/RES_summary!L$21</f>
        <v>112.59935979206756</v>
      </c>
      <c r="M63" s="178">
        <f>RES_hhdet_in_fech!M63/RES_summary!M$21</f>
        <v>97.237747945485779</v>
      </c>
      <c r="N63" s="178">
        <f>RES_hhdet_in_fech!N63/RES_summary!N$21</f>
        <v>98.546570461756858</v>
      </c>
      <c r="O63" s="178">
        <f>RES_hhdet_in_fech!O63/RES_summary!O$21</f>
        <v>101.38190778354868</v>
      </c>
      <c r="P63" s="178">
        <f>RES_hhdet_in_fech!P63/RES_summary!P$21</f>
        <v>76.886029697256475</v>
      </c>
      <c r="Q63" s="178">
        <f>RES_hhdet_in_fech!Q63/RES_summary!Q$21</f>
        <v>89.20915138535949</v>
      </c>
    </row>
    <row r="64" spans="1:17" ht="12" customHeight="1" x14ac:dyDescent="0.3">
      <c r="A64" s="23" t="s">
        <v>161</v>
      </c>
      <c r="B64" s="156"/>
      <c r="C64" s="177">
        <f>RES_hhdet_in_fech!C64/RES_summary!C$21</f>
        <v>129.03265656889704</v>
      </c>
      <c r="D64" s="177">
        <f>RES_hhdet_in_fech!D64/RES_summary!D$21</f>
        <v>129.92914416009623</v>
      </c>
      <c r="E64" s="177">
        <f>RES_hhdet_in_fech!E64/RES_summary!E$21</f>
        <v>121.42930730219193</v>
      </c>
      <c r="F64" s="177">
        <f>RES_hhdet_in_fech!F64/RES_summary!F$21</f>
        <v>126.04864613554334</v>
      </c>
      <c r="G64" s="177">
        <f>RES_hhdet_in_fech!G64/RES_summary!G$21</f>
        <v>125.07282398045747</v>
      </c>
      <c r="H64" s="177">
        <f>RES_hhdet_in_fech!H64/RES_summary!H$21</f>
        <v>111.55205062597926</v>
      </c>
      <c r="I64" s="177">
        <f>RES_hhdet_in_fech!I64/RES_summary!I$21</f>
        <v>105.19059905611641</v>
      </c>
      <c r="J64" s="177">
        <f>RES_hhdet_in_fech!J64/RES_summary!J$21</f>
        <v>104.26211669299103</v>
      </c>
      <c r="K64" s="177">
        <f>RES_hhdet_in_fech!K64/RES_summary!K$21</f>
        <v>101.74239946131145</v>
      </c>
      <c r="L64" s="177">
        <f>RES_hhdet_in_fech!L64/RES_summary!L$21</f>
        <v>110.94525288860434</v>
      </c>
      <c r="M64" s="177">
        <f>RES_hhdet_in_fech!M64/RES_summary!M$21</f>
        <v>95.473053982719605</v>
      </c>
      <c r="N64" s="177">
        <f>RES_hhdet_in_fech!N64/RES_summary!N$21</f>
        <v>96.698737387717159</v>
      </c>
      <c r="O64" s="177">
        <f>RES_hhdet_in_fech!O64/RES_summary!O$21</f>
        <v>99.625884060111574</v>
      </c>
      <c r="P64" s="177">
        <f>RES_hhdet_in_fech!P64/RES_summary!P$21</f>
        <v>75.443392649860755</v>
      </c>
      <c r="Q64" s="177">
        <f>RES_hhdet_in_fech!Q64/RES_summary!Q$21</f>
        <v>87.201395320296925</v>
      </c>
    </row>
    <row r="65" spans="1:17" ht="12" customHeight="1" x14ac:dyDescent="0.3">
      <c r="A65" s="23" t="s">
        <v>60</v>
      </c>
      <c r="B65" s="156"/>
      <c r="C65" s="177">
        <f>RES_hhdet_in_fech!C65/RES_summary!C$21</f>
        <v>2.0475566862104579</v>
      </c>
      <c r="D65" s="177">
        <f>RES_hhdet_in_fech!D65/RES_summary!D$21</f>
        <v>2.0837304839399771</v>
      </c>
      <c r="E65" s="177">
        <f>RES_hhdet_in_fech!E65/RES_summary!E$21</f>
        <v>2.2485507802170308</v>
      </c>
      <c r="F65" s="177">
        <f>RES_hhdet_in_fech!F65/RES_summary!F$21</f>
        <v>2.3289110489784988</v>
      </c>
      <c r="G65" s="177">
        <f>RES_hhdet_in_fech!G65/RES_summary!G$21</f>
        <v>2.4052462979517419</v>
      </c>
      <c r="H65" s="177">
        <f>RES_hhdet_in_fech!H65/RES_summary!H$21</f>
        <v>2.0415987966362521</v>
      </c>
      <c r="I65" s="177">
        <f>RES_hhdet_in_fech!I65/RES_summary!I$21</f>
        <v>2.2086029527268782</v>
      </c>
      <c r="J65" s="177">
        <f>RES_hhdet_in_fech!J65/RES_summary!J$21</f>
        <v>1.6567828769576962</v>
      </c>
      <c r="K65" s="177">
        <f>RES_hhdet_in_fech!K65/RES_summary!K$21</f>
        <v>1.6268360170292016</v>
      </c>
      <c r="L65" s="177">
        <f>RES_hhdet_in_fech!L65/RES_summary!L$21</f>
        <v>1.6541069034632219</v>
      </c>
      <c r="M65" s="177">
        <f>RES_hhdet_in_fech!M65/RES_summary!M$21</f>
        <v>1.7646939627661693</v>
      </c>
      <c r="N65" s="177">
        <f>RES_hhdet_in_fech!N65/RES_summary!N$21</f>
        <v>1.847833074039702</v>
      </c>
      <c r="O65" s="177">
        <f>RES_hhdet_in_fech!O65/RES_summary!O$21</f>
        <v>1.7560237234371114</v>
      </c>
      <c r="P65" s="177">
        <f>RES_hhdet_in_fech!P65/RES_summary!P$21</f>
        <v>1.4426370473957335</v>
      </c>
      <c r="Q65" s="177">
        <f>RES_hhdet_in_fech!Q65/RES_summary!Q$21</f>
        <v>2.0077560650625572</v>
      </c>
    </row>
    <row r="66" spans="1:17" ht="12.9" customHeight="1" x14ac:dyDescent="0.3">
      <c r="A66" s="158" t="s">
        <v>112</v>
      </c>
      <c r="B66" s="157"/>
      <c r="C66" s="178">
        <f>RES_hhdet_in_fech!C66/RES_summary!C$21</f>
        <v>12.87437607385643</v>
      </c>
      <c r="D66" s="178">
        <f>RES_hhdet_in_fech!D66/RES_summary!D$21</f>
        <v>11.363415174411461</v>
      </c>
      <c r="E66" s="178">
        <f>RES_hhdet_in_fech!E66/RES_summary!E$21</f>
        <v>11.363000243468656</v>
      </c>
      <c r="F66" s="178">
        <f>RES_hhdet_in_fech!F66/RES_summary!F$21</f>
        <v>10.767026356719231</v>
      </c>
      <c r="G66" s="178">
        <f>RES_hhdet_in_fech!G66/RES_summary!G$21</f>
        <v>10.223636748604372</v>
      </c>
      <c r="H66" s="178">
        <f>RES_hhdet_in_fech!H66/RES_summary!H$21</f>
        <v>8.860660422182649</v>
      </c>
      <c r="I66" s="178">
        <f>RES_hhdet_in_fech!I66/RES_summary!I$21</f>
        <v>8.0508131389397608</v>
      </c>
      <c r="J66" s="178">
        <f>RES_hhdet_in_fech!J66/RES_summary!J$21</f>
        <v>10.194244079692437</v>
      </c>
      <c r="K66" s="178">
        <f>RES_hhdet_in_fech!K66/RES_summary!K$21</f>
        <v>9.4177949091412536</v>
      </c>
      <c r="L66" s="178">
        <f>RES_hhdet_in_fech!L66/RES_summary!L$21</f>
        <v>8.4143510831293362</v>
      </c>
      <c r="M66" s="178">
        <f>RES_hhdet_in_fech!M66/RES_summary!M$21</f>
        <v>8.5199831452858561</v>
      </c>
      <c r="N66" s="178">
        <f>RES_hhdet_in_fech!N66/RES_summary!N$21</f>
        <v>8.2011351401764578</v>
      </c>
      <c r="O66" s="178">
        <f>RES_hhdet_in_fech!O66/RES_summary!O$21</f>
        <v>7.3878265039701372</v>
      </c>
      <c r="P66" s="178">
        <f>RES_hhdet_in_fech!P66/RES_summary!P$21</f>
        <v>7.5254505948990733</v>
      </c>
      <c r="Q66" s="178">
        <f>RES_hhdet_in_fech!Q66/RES_summary!Q$21</f>
        <v>6.0350109947288955</v>
      </c>
    </row>
    <row r="67" spans="1:17" ht="12" customHeight="1" x14ac:dyDescent="0.3">
      <c r="A67" s="23" t="s">
        <v>60</v>
      </c>
      <c r="B67" s="156"/>
      <c r="C67" s="177">
        <f>RES_hhdet_in_fech!C67/RES_summary!C$21</f>
        <v>12.87437607385643</v>
      </c>
      <c r="D67" s="177">
        <f>RES_hhdet_in_fech!D67/RES_summary!D$21</f>
        <v>11.363415174411461</v>
      </c>
      <c r="E67" s="177">
        <f>RES_hhdet_in_fech!E67/RES_summary!E$21</f>
        <v>11.363000243468656</v>
      </c>
      <c r="F67" s="177">
        <f>RES_hhdet_in_fech!F67/RES_summary!F$21</f>
        <v>10.767026356719231</v>
      </c>
      <c r="G67" s="177">
        <f>RES_hhdet_in_fech!G67/RES_summary!G$21</f>
        <v>10.223636748604372</v>
      </c>
      <c r="H67" s="177">
        <f>RES_hhdet_in_fech!H67/RES_summary!H$21</f>
        <v>8.860660422182649</v>
      </c>
      <c r="I67" s="177">
        <f>RES_hhdet_in_fech!I67/RES_summary!I$21</f>
        <v>8.0508131389397608</v>
      </c>
      <c r="J67" s="177">
        <f>RES_hhdet_in_fech!J67/RES_summary!J$21</f>
        <v>10.194244079692437</v>
      </c>
      <c r="K67" s="177">
        <f>RES_hhdet_in_fech!K67/RES_summary!K$21</f>
        <v>9.4177949091412536</v>
      </c>
      <c r="L67" s="177">
        <f>RES_hhdet_in_fech!L67/RES_summary!L$21</f>
        <v>8.4143510831293362</v>
      </c>
      <c r="M67" s="177">
        <f>RES_hhdet_in_fech!M67/RES_summary!M$21</f>
        <v>8.5199831452858561</v>
      </c>
      <c r="N67" s="177">
        <f>RES_hhdet_in_fech!N67/RES_summary!N$21</f>
        <v>8.2011351401764578</v>
      </c>
      <c r="O67" s="177">
        <f>RES_hhdet_in_fech!O67/RES_summary!O$21</f>
        <v>7.3878265039701372</v>
      </c>
      <c r="P67" s="177">
        <f>RES_hhdet_in_fech!P67/RES_summary!P$21</f>
        <v>7.5254505948990733</v>
      </c>
      <c r="Q67" s="177">
        <f>RES_hhdet_in_fech!Q67/RES_summary!Q$21</f>
        <v>6.0350109947288955</v>
      </c>
    </row>
    <row r="68" spans="1:17" ht="12" customHeight="1" x14ac:dyDescent="0.3">
      <c r="A68" s="158" t="s">
        <v>63</v>
      </c>
      <c r="B68" s="157"/>
      <c r="C68" s="178">
        <f>RES_hhdet_in_fech!C68/RES_summary!C$21</f>
        <v>26.123749632133883</v>
      </c>
      <c r="D68" s="178">
        <f>RES_hhdet_in_fech!D68/RES_summary!D$21</f>
        <v>25.060960565696423</v>
      </c>
      <c r="E68" s="178">
        <f>RES_hhdet_in_fech!E68/RES_summary!E$21</f>
        <v>25.363189669701402</v>
      </c>
      <c r="F68" s="178">
        <f>RES_hhdet_in_fech!F68/RES_summary!F$21</f>
        <v>24.785330177537229</v>
      </c>
      <c r="G68" s="178">
        <f>RES_hhdet_in_fech!G68/RES_summary!G$21</f>
        <v>25.586844615549563</v>
      </c>
      <c r="H68" s="178">
        <f>RES_hhdet_in_fech!H68/RES_summary!H$21</f>
        <v>22.957137998725937</v>
      </c>
      <c r="I68" s="178">
        <f>RES_hhdet_in_fech!I68/RES_summary!I$21</f>
        <v>22.354141044212323</v>
      </c>
      <c r="J68" s="178">
        <f>RES_hhdet_in_fech!J68/RES_summary!J$21</f>
        <v>21.903635002536308</v>
      </c>
      <c r="K68" s="178">
        <f>RES_hhdet_in_fech!K68/RES_summary!K$21</f>
        <v>22.344026723970064</v>
      </c>
      <c r="L68" s="178">
        <f>RES_hhdet_in_fech!L68/RES_summary!L$21</f>
        <v>22.15704762639016</v>
      </c>
      <c r="M68" s="178">
        <f>RES_hhdet_in_fech!M68/RES_summary!M$21</f>
        <v>22.439752999771329</v>
      </c>
      <c r="N68" s="178">
        <f>RES_hhdet_in_fech!N68/RES_summary!N$21</f>
        <v>21.433163714269487</v>
      </c>
      <c r="O68" s="178">
        <f>RES_hhdet_in_fech!O68/RES_summary!O$21</f>
        <v>22.469552745788938</v>
      </c>
      <c r="P68" s="178">
        <f>RES_hhdet_in_fech!P68/RES_summary!P$21</f>
        <v>21.201190180778447</v>
      </c>
      <c r="Q68" s="178">
        <f>RES_hhdet_in_fech!Q68/RES_summary!Q$21</f>
        <v>20.201106139870294</v>
      </c>
    </row>
    <row r="69" spans="1:17" ht="12" customHeight="1" x14ac:dyDescent="0.3">
      <c r="A69" s="167" t="s">
        <v>160</v>
      </c>
      <c r="B69" s="132"/>
      <c r="C69" s="183">
        <f>RES_hhdet_in_fech!C69/RES_summary!C$21</f>
        <v>28.097801644971636</v>
      </c>
      <c r="D69" s="183">
        <f>RES_hhdet_in_fech!D69/RES_summary!D$21</f>
        <v>26.271827576180318</v>
      </c>
      <c r="E69" s="183">
        <f>RES_hhdet_in_fech!E69/RES_summary!E$21</f>
        <v>26.441899308210871</v>
      </c>
      <c r="F69" s="183">
        <f>RES_hhdet_in_fech!F69/RES_summary!F$21</f>
        <v>26.342327555263065</v>
      </c>
      <c r="G69" s="183">
        <f>RES_hhdet_in_fech!G69/RES_summary!G$21</f>
        <v>26.520815963238675</v>
      </c>
      <c r="H69" s="183">
        <f>RES_hhdet_in_fech!H69/RES_summary!H$21</f>
        <v>24.760565718752016</v>
      </c>
      <c r="I69" s="183">
        <f>RES_hhdet_in_fech!I69/RES_summary!I$21</f>
        <v>25.989629529692479</v>
      </c>
      <c r="J69" s="183">
        <f>RES_hhdet_in_fech!J69/RES_summary!J$21</f>
        <v>25.276229319668541</v>
      </c>
      <c r="K69" s="183">
        <f>RES_hhdet_in_fech!K69/RES_summary!K$21</f>
        <v>24.580432985185659</v>
      </c>
      <c r="L69" s="183">
        <f>RES_hhdet_in_fech!L69/RES_summary!L$21</f>
        <v>24.22337581169494</v>
      </c>
      <c r="M69" s="183">
        <f>RES_hhdet_in_fech!M69/RES_summary!M$21</f>
        <v>23.555982947254641</v>
      </c>
      <c r="N69" s="183">
        <f>RES_hhdet_in_fech!N69/RES_summary!N$21</f>
        <v>22.937688139435433</v>
      </c>
      <c r="O69" s="183">
        <f>RES_hhdet_in_fech!O69/RES_summary!O$21</f>
        <v>23.472459109192915</v>
      </c>
      <c r="P69" s="183">
        <f>RES_hhdet_in_fech!P69/RES_summary!P$21</f>
        <v>22.545034752416946</v>
      </c>
      <c r="Q69" s="183">
        <f>RES_hhdet_in_fech!Q69/RES_summary!Q$21</f>
        <v>21.976086174222363</v>
      </c>
    </row>
    <row r="70" spans="1:17" ht="12" customHeight="1" x14ac:dyDescent="0.3">
      <c r="A70" s="167" t="s">
        <v>159</v>
      </c>
      <c r="B70" s="132"/>
      <c r="C70" s="183">
        <f>RES_hhdet_in_fech!C70/RES_summary!C$21</f>
        <v>22.933723735313439</v>
      </c>
      <c r="D70" s="183">
        <f>RES_hhdet_in_fech!D70/RES_summary!D$21</f>
        <v>22.730601979300747</v>
      </c>
      <c r="E70" s="183">
        <f>RES_hhdet_in_fech!E70/RES_summary!E$21</f>
        <v>22.662941843319189</v>
      </c>
      <c r="F70" s="183">
        <f>RES_hhdet_in_fech!F70/RES_summary!F$21</f>
        <v>24.175515034967614</v>
      </c>
      <c r="G70" s="183">
        <f>RES_hhdet_in_fech!G70/RES_summary!G$21</f>
        <v>22.204416327142674</v>
      </c>
      <c r="H70" s="183">
        <f>RES_hhdet_in_fech!H70/RES_summary!H$21</f>
        <v>19.840447069685311</v>
      </c>
      <c r="I70" s="183">
        <f>RES_hhdet_in_fech!I70/RES_summary!I$21</f>
        <v>19.298386427455892</v>
      </c>
      <c r="J70" s="183">
        <f>RES_hhdet_in_fech!J70/RES_summary!J$21</f>
        <v>18.647901384347893</v>
      </c>
      <c r="K70" s="183">
        <f>RES_hhdet_in_fech!K70/RES_summary!K$21</f>
        <v>19.803919190739705</v>
      </c>
      <c r="L70" s="183">
        <f>RES_hhdet_in_fech!L70/RES_summary!L$21</f>
        <v>19.244640155413951</v>
      </c>
      <c r="M70" s="183">
        <f>RES_hhdet_in_fech!M70/RES_summary!M$21</f>
        <v>19.910535312951644</v>
      </c>
      <c r="N70" s="183">
        <f>RES_hhdet_in_fech!N70/RES_summary!N$21</f>
        <v>19.170834146198917</v>
      </c>
      <c r="O70" s="183">
        <f>RES_hhdet_in_fech!O70/RES_summary!O$21</f>
        <v>19.701814585048705</v>
      </c>
      <c r="P70" s="183">
        <f>RES_hhdet_in_fech!P70/RES_summary!P$21</f>
        <v>17.923376146257382</v>
      </c>
      <c r="Q70" s="183">
        <f>RES_hhdet_in_fech!Q70/RES_summary!Q$21</f>
        <v>18.07004834766073</v>
      </c>
    </row>
    <row r="71" spans="1:17" ht="12" customHeight="1" x14ac:dyDescent="0.3">
      <c r="A71" s="166" t="s">
        <v>109</v>
      </c>
      <c r="B71" s="165"/>
      <c r="C71" s="182">
        <f>RES_hhdet_in_fech!C71/RES_summary!C$21</f>
        <v>17.773637951103371</v>
      </c>
      <c r="D71" s="182">
        <f>RES_hhdet_in_fech!D71/RES_summary!D$21</f>
        <v>17.664145958177372</v>
      </c>
      <c r="E71" s="182">
        <f>RES_hhdet_in_fech!E71/RES_summary!E$21</f>
        <v>17.592535813911848</v>
      </c>
      <c r="F71" s="182">
        <f>RES_hhdet_in_fech!F71/RES_summary!F$21</f>
        <v>18.501178152798612</v>
      </c>
      <c r="G71" s="182">
        <f>RES_hhdet_in_fech!G71/RES_summary!G$21</f>
        <v>16.852864277911511</v>
      </c>
      <c r="H71" s="182">
        <f>RES_hhdet_in_fech!H71/RES_summary!H$21</f>
        <v>14.523988573017007</v>
      </c>
      <c r="I71" s="182">
        <f>RES_hhdet_in_fech!I71/RES_summary!I$21</f>
        <v>14.029818419706528</v>
      </c>
      <c r="J71" s="182">
        <f>RES_hhdet_in_fech!J71/RES_summary!J$21</f>
        <v>12.635976022997276</v>
      </c>
      <c r="K71" s="182">
        <f>RES_hhdet_in_fech!K71/RES_summary!K$21</f>
        <v>14.310662668911938</v>
      </c>
      <c r="L71" s="182">
        <f>RES_hhdet_in_fech!L71/RES_summary!L$21</f>
        <v>13.02873630369433</v>
      </c>
      <c r="M71" s="182">
        <f>RES_hhdet_in_fech!M71/RES_summary!M$21</f>
        <v>14.954590585400046</v>
      </c>
      <c r="N71" s="182">
        <f>RES_hhdet_in_fech!N71/RES_summary!N$21</f>
        <v>13.980640570394158</v>
      </c>
      <c r="O71" s="182">
        <f>RES_hhdet_in_fech!O71/RES_summary!O$21</f>
        <v>13.841024013083111</v>
      </c>
      <c r="P71" s="182">
        <f>RES_hhdet_in_fech!P71/RES_summary!P$21</f>
        <v>12.117985035426507</v>
      </c>
      <c r="Q71" s="182">
        <f>RES_hhdet_in_fech!Q71/RES_summary!Q$21</f>
        <v>13.562035690936348</v>
      </c>
    </row>
    <row r="72" spans="1:17" ht="12" customHeight="1" x14ac:dyDescent="0.3">
      <c r="A72" s="147" t="s">
        <v>59</v>
      </c>
      <c r="B72" s="164"/>
      <c r="C72" s="181">
        <f>RES_hhdet_in_fech!C72/RES_summary!C$21</f>
        <v>5.1600857842100671</v>
      </c>
      <c r="D72" s="181">
        <f>RES_hhdet_in_fech!D72/RES_summary!D$21</f>
        <v>5.066456021123372</v>
      </c>
      <c r="E72" s="181">
        <f>RES_hhdet_in_fech!E72/RES_summary!E$21</f>
        <v>5.0704060294073416</v>
      </c>
      <c r="F72" s="181">
        <f>RES_hhdet_in_fech!F72/RES_summary!F$21</f>
        <v>5.6743368821690074</v>
      </c>
      <c r="G72" s="181">
        <f>RES_hhdet_in_fech!G72/RES_summary!G$21</f>
        <v>5.3515520492311692</v>
      </c>
      <c r="H72" s="181">
        <f>RES_hhdet_in_fech!H72/RES_summary!H$21</f>
        <v>5.3164584966683019</v>
      </c>
      <c r="I72" s="181">
        <f>RES_hhdet_in_fech!I72/RES_summary!I$21</f>
        <v>5.2685680077493675</v>
      </c>
      <c r="J72" s="181">
        <f>RES_hhdet_in_fech!J72/RES_summary!J$21</f>
        <v>6.0119253613506158</v>
      </c>
      <c r="K72" s="181">
        <f>RES_hhdet_in_fech!K72/RES_summary!K$21</f>
        <v>5.4932565218277682</v>
      </c>
      <c r="L72" s="181">
        <f>RES_hhdet_in_fech!L72/RES_summary!L$21</f>
        <v>6.215903851719621</v>
      </c>
      <c r="M72" s="181">
        <f>RES_hhdet_in_fech!M72/RES_summary!M$21</f>
        <v>4.9559447275515991</v>
      </c>
      <c r="N72" s="181">
        <f>RES_hhdet_in_fech!N72/RES_summary!N$21</f>
        <v>5.1901935758047602</v>
      </c>
      <c r="O72" s="181">
        <f>RES_hhdet_in_fech!O72/RES_summary!O$21</f>
        <v>5.8607905719655928</v>
      </c>
      <c r="P72" s="181">
        <f>RES_hhdet_in_fech!P72/RES_summary!P$21</f>
        <v>5.8053911108308718</v>
      </c>
      <c r="Q72" s="181">
        <f>RES_hhdet_in_fech!Q72/RES_summary!Q$21</f>
        <v>4.508012656724385</v>
      </c>
    </row>
    <row r="73" spans="1:17" ht="12" customHeight="1" x14ac:dyDescent="0.3">
      <c r="A73" s="163" t="s">
        <v>142</v>
      </c>
      <c r="B73" s="162"/>
      <c r="C73" s="180">
        <f>RES_hhdet_in_fech!C73/RES_summary!C$21</f>
        <v>24.299215181840303</v>
      </c>
      <c r="D73" s="180">
        <f>RES_hhdet_in_fech!D73/RES_summary!D$21</f>
        <v>23.013502037158386</v>
      </c>
      <c r="E73" s="180">
        <f>RES_hhdet_in_fech!E73/RES_summary!E$21</f>
        <v>25.387768454745448</v>
      </c>
      <c r="F73" s="180">
        <f>RES_hhdet_in_fech!F73/RES_summary!F$21</f>
        <v>21.441075849303918</v>
      </c>
      <c r="G73" s="180">
        <f>RES_hhdet_in_fech!G73/RES_summary!G$21</f>
        <v>27.106457064380574</v>
      </c>
      <c r="H73" s="180">
        <f>RES_hhdet_in_fech!H73/RES_summary!H$21</f>
        <v>22.713145379049472</v>
      </c>
      <c r="I73" s="180">
        <f>RES_hhdet_in_fech!I73/RES_summary!I$21</f>
        <v>22.297302025823591</v>
      </c>
      <c r="J73" s="180">
        <f>RES_hhdet_in_fech!J73/RES_summary!J$21</f>
        <v>21.545332476965211</v>
      </c>
      <c r="K73" s="180">
        <f>RES_hhdet_in_fech!K73/RES_summary!K$21</f>
        <v>20.960315928998291</v>
      </c>
      <c r="L73" s="180">
        <f>RES_hhdet_in_fech!L73/RES_summary!L$21</f>
        <v>24.069007062085298</v>
      </c>
      <c r="M73" s="180">
        <f>RES_hhdet_in_fech!M73/RES_summary!M$21</f>
        <v>23.479482571215211</v>
      </c>
      <c r="N73" s="180">
        <f>RES_hhdet_in_fech!N73/RES_summary!N$21</f>
        <v>21.294437095766316</v>
      </c>
      <c r="O73" s="180">
        <f>RES_hhdet_in_fech!O73/RES_summary!O$21</f>
        <v>22.516588119026697</v>
      </c>
      <c r="P73" s="180">
        <f>RES_hhdet_in_fech!P73/RES_summary!P$21</f>
        <v>22.425653074749061</v>
      </c>
      <c r="Q73" s="180">
        <f>RES_hhdet_in_fech!Q73/RES_summary!Q$21</f>
        <v>20.147061678131553</v>
      </c>
    </row>
    <row r="74" spans="1:17" ht="12" customHeight="1" x14ac:dyDescent="0.3">
      <c r="A74" s="161" t="s">
        <v>141</v>
      </c>
      <c r="B74" s="160"/>
      <c r="C74" s="179">
        <f>RES_hhdet_in_fech!C74/RES_summary!C$21</f>
        <v>20.651105507290318</v>
      </c>
      <c r="D74" s="179">
        <f>RES_hhdet_in_fech!D74/RES_summary!D$21</f>
        <v>21.054744070581428</v>
      </c>
      <c r="E74" s="179">
        <f>RES_hhdet_in_fech!E74/RES_summary!E$21</f>
        <v>21.575525491255597</v>
      </c>
      <c r="F74" s="179">
        <f>RES_hhdet_in_fech!F74/RES_summary!F$21</f>
        <v>19.601338834460556</v>
      </c>
      <c r="G74" s="179">
        <f>RES_hhdet_in_fech!G74/RES_summary!G$21</f>
        <v>20.963842972816266</v>
      </c>
      <c r="H74" s="179">
        <f>RES_hhdet_in_fech!H74/RES_summary!H$21</f>
        <v>19.394121517775901</v>
      </c>
      <c r="I74" s="179">
        <f>RES_hhdet_in_fech!I74/RES_summary!I$21</f>
        <v>17.577234313913678</v>
      </c>
      <c r="J74" s="179">
        <f>RES_hhdet_in_fech!J74/RES_summary!J$21</f>
        <v>18.096778058709255</v>
      </c>
      <c r="K74" s="179">
        <f>RES_hhdet_in_fech!K74/RES_summary!K$21</f>
        <v>15.517102002832548</v>
      </c>
      <c r="L74" s="179">
        <f>RES_hhdet_in_fech!L74/RES_summary!L$21</f>
        <v>20.575704144309292</v>
      </c>
      <c r="M74" s="179">
        <f>RES_hhdet_in_fech!M74/RES_summary!M$21</f>
        <v>19.821091803160012</v>
      </c>
      <c r="N74" s="179">
        <f>RES_hhdet_in_fech!N74/RES_summary!N$21</f>
        <v>16.956297490842143</v>
      </c>
      <c r="O74" s="179">
        <f>RES_hhdet_in_fech!O74/RES_summary!O$21</f>
        <v>20.747632018662941</v>
      </c>
      <c r="P74" s="179">
        <f>RES_hhdet_in_fech!P74/RES_summary!P$21</f>
        <v>17.965441413900525</v>
      </c>
      <c r="Q74" s="179">
        <f>RES_hhdet_in_fech!Q74/RES_summary!Q$21</f>
        <v>18.419907193742091</v>
      </c>
    </row>
    <row r="75" spans="1:17" ht="12" customHeight="1" x14ac:dyDescent="0.3">
      <c r="A75" s="148" t="s">
        <v>60</v>
      </c>
      <c r="B75" s="156"/>
      <c r="C75" s="177">
        <f>RES_hhdet_in_fech!C75/RES_summary!C$21</f>
        <v>15.555523950295344</v>
      </c>
      <c r="D75" s="177">
        <f>RES_hhdet_in_fech!D75/RES_summary!D$21</f>
        <v>16.106258377120437</v>
      </c>
      <c r="E75" s="177">
        <f>RES_hhdet_in_fech!E75/RES_summary!E$21</f>
        <v>15.346699673612257</v>
      </c>
      <c r="F75" s="177">
        <f>RES_hhdet_in_fech!F75/RES_summary!F$21</f>
        <v>14.338073111306397</v>
      </c>
      <c r="G75" s="177">
        <f>RES_hhdet_in_fech!G75/RES_summary!G$21</f>
        <v>15.461206005521902</v>
      </c>
      <c r="H75" s="177">
        <f>RES_hhdet_in_fech!H75/RES_summary!H$21</f>
        <v>14.114345533883002</v>
      </c>
      <c r="I75" s="177">
        <f>RES_hhdet_in_fech!I75/RES_summary!I$21</f>
        <v>11.188630150220856</v>
      </c>
      <c r="J75" s="177">
        <f>RES_hhdet_in_fech!J75/RES_summary!J$21</f>
        <v>13.222857819952365</v>
      </c>
      <c r="K75" s="177">
        <f>RES_hhdet_in_fech!K75/RES_summary!K$21</f>
        <v>8.7477068882966655</v>
      </c>
      <c r="L75" s="177">
        <f>RES_hhdet_in_fech!L75/RES_summary!L$21</f>
        <v>15.531899311804571</v>
      </c>
      <c r="M75" s="177">
        <f>RES_hhdet_in_fech!M75/RES_summary!M$21</f>
        <v>14.757723533835591</v>
      </c>
      <c r="N75" s="177">
        <f>RES_hhdet_in_fech!N75/RES_summary!N$21</f>
        <v>11.015466156546855</v>
      </c>
      <c r="O75" s="177">
        <f>RES_hhdet_in_fech!O75/RES_summary!O$21</f>
        <v>14.604717070507332</v>
      </c>
      <c r="P75" s="177">
        <f>RES_hhdet_in_fech!P75/RES_summary!P$21</f>
        <v>13.317123481485728</v>
      </c>
      <c r="Q75" s="177">
        <f>RES_hhdet_in_fech!Q75/RES_summary!Q$21</f>
        <v>13.714159811625127</v>
      </c>
    </row>
    <row r="76" spans="1:17" ht="12" customHeight="1" x14ac:dyDescent="0.3">
      <c r="A76" s="148" t="s">
        <v>59</v>
      </c>
      <c r="B76" s="156"/>
      <c r="C76" s="177">
        <f>RES_hhdet_in_fech!C76/RES_summary!C$21</f>
        <v>5.0955815569949712</v>
      </c>
      <c r="D76" s="177">
        <f>RES_hhdet_in_fech!D76/RES_summary!D$21</f>
        <v>4.948485693460996</v>
      </c>
      <c r="E76" s="177">
        <f>RES_hhdet_in_fech!E76/RES_summary!E$21</f>
        <v>6.2288258176433411</v>
      </c>
      <c r="F76" s="177">
        <f>RES_hhdet_in_fech!F76/RES_summary!F$21</f>
        <v>5.2632657231541566</v>
      </c>
      <c r="G76" s="177">
        <f>RES_hhdet_in_fech!G76/RES_summary!G$21</f>
        <v>5.5026369672943636</v>
      </c>
      <c r="H76" s="177">
        <f>RES_hhdet_in_fech!H76/RES_summary!H$21</f>
        <v>5.2797759838929013</v>
      </c>
      <c r="I76" s="177">
        <f>RES_hhdet_in_fech!I76/RES_summary!I$21</f>
        <v>6.3886041636928228</v>
      </c>
      <c r="J76" s="177">
        <f>RES_hhdet_in_fech!J76/RES_summary!J$21</f>
        <v>4.8739202387568872</v>
      </c>
      <c r="K76" s="177">
        <f>RES_hhdet_in_fech!K76/RES_summary!K$21</f>
        <v>6.7693951145358824</v>
      </c>
      <c r="L76" s="177">
        <f>RES_hhdet_in_fech!L76/RES_summary!L$21</f>
        <v>5.0438048325047227</v>
      </c>
      <c r="M76" s="177">
        <f>RES_hhdet_in_fech!M76/RES_summary!M$21</f>
        <v>5.0633682693244255</v>
      </c>
      <c r="N76" s="177">
        <f>RES_hhdet_in_fech!N76/RES_summary!N$21</f>
        <v>5.9408313342952876</v>
      </c>
      <c r="O76" s="177">
        <f>RES_hhdet_in_fech!O76/RES_summary!O$21</f>
        <v>6.1429149481556102</v>
      </c>
      <c r="P76" s="177">
        <f>RES_hhdet_in_fech!P76/RES_summary!P$21</f>
        <v>4.6483179324147983</v>
      </c>
      <c r="Q76" s="177">
        <f>RES_hhdet_in_fech!Q76/RES_summary!Q$21</f>
        <v>4.7057473821169635</v>
      </c>
    </row>
    <row r="77" spans="1:17" ht="12" customHeight="1" x14ac:dyDescent="0.3">
      <c r="A77" s="158" t="s">
        <v>62</v>
      </c>
      <c r="B77" s="157"/>
      <c r="C77" s="178">
        <f>RES_hhdet_in_fech!C77/RES_summary!C$21</f>
        <v>11.528763893079834</v>
      </c>
      <c r="D77" s="178">
        <f>RES_hhdet_in_fech!D77/RES_summary!D$21</f>
        <v>11.345619719447406</v>
      </c>
      <c r="E77" s="178">
        <f>RES_hhdet_in_fech!E77/RES_summary!E$21</f>
        <v>11.607655953520483</v>
      </c>
      <c r="F77" s="178">
        <f>RES_hhdet_in_fech!F77/RES_summary!F$21</f>
        <v>11.745013466603336</v>
      </c>
      <c r="G77" s="178">
        <f>RES_hhdet_in_fech!G77/RES_summary!G$21</f>
        <v>11.495189144554791</v>
      </c>
      <c r="H77" s="178">
        <f>RES_hhdet_in_fech!H77/RES_summary!H$21</f>
        <v>11.620439760805288</v>
      </c>
      <c r="I77" s="178">
        <f>RES_hhdet_in_fech!I77/RES_summary!I$21</f>
        <v>10.978369673764265</v>
      </c>
      <c r="J77" s="178">
        <f>RES_hhdet_in_fech!J77/RES_summary!J$21</f>
        <v>11.131015781734591</v>
      </c>
      <c r="K77" s="178">
        <f>RES_hhdet_in_fech!K77/RES_summary!K$21</f>
        <v>11.44983357025454</v>
      </c>
      <c r="L77" s="178">
        <f>RES_hhdet_in_fech!L77/RES_summary!L$21</f>
        <v>10.922452637726133</v>
      </c>
      <c r="M77" s="178">
        <f>RES_hhdet_in_fech!M77/RES_summary!M$21</f>
        <v>10.874801991939943</v>
      </c>
      <c r="N77" s="178">
        <f>RES_hhdet_in_fech!N77/RES_summary!N$21</f>
        <v>10.801985683915955</v>
      </c>
      <c r="O77" s="178">
        <f>RES_hhdet_in_fech!O77/RES_summary!O$21</f>
        <v>10.458305983765934</v>
      </c>
      <c r="P77" s="178">
        <f>RES_hhdet_in_fech!P77/RES_summary!P$21</f>
        <v>10.321430372497876</v>
      </c>
      <c r="Q77" s="178">
        <f>RES_hhdet_in_fech!Q77/RES_summary!Q$21</f>
        <v>10.097500939907546</v>
      </c>
    </row>
    <row r="78" spans="1:17" ht="12" customHeight="1" x14ac:dyDescent="0.3">
      <c r="A78" s="23" t="s">
        <v>109</v>
      </c>
      <c r="B78" s="156"/>
      <c r="C78" s="177">
        <f>RES_hhdet_in_fech!C78/RES_summary!C$21</f>
        <v>12.103790498888102</v>
      </c>
      <c r="D78" s="177">
        <f>RES_hhdet_in_fech!D78/RES_summary!D$21</f>
        <v>12.274468432561022</v>
      </c>
      <c r="E78" s="177">
        <f>RES_hhdet_in_fech!E78/RES_summary!E$21</f>
        <v>12.165152112806677</v>
      </c>
      <c r="F78" s="177">
        <f>RES_hhdet_in_fech!F78/RES_summary!F$21</f>
        <v>12.51987912687097</v>
      </c>
      <c r="G78" s="177">
        <f>RES_hhdet_in_fech!G78/RES_summary!G$21</f>
        <v>12.195808210441744</v>
      </c>
      <c r="H78" s="177">
        <f>RES_hhdet_in_fech!H78/RES_summary!H$21</f>
        <v>12.222792159622434</v>
      </c>
      <c r="I78" s="177">
        <f>RES_hhdet_in_fech!I78/RES_summary!I$21</f>
        <v>11.933454298599704</v>
      </c>
      <c r="J78" s="177">
        <f>RES_hhdet_in_fech!J78/RES_summary!J$21</f>
        <v>11.789535492717096</v>
      </c>
      <c r="K78" s="177">
        <f>RES_hhdet_in_fech!K78/RES_summary!K$21</f>
        <v>11.552325360870009</v>
      </c>
      <c r="L78" s="177">
        <f>RES_hhdet_in_fech!L78/RES_summary!L$21</f>
        <v>11.07558831852903</v>
      </c>
      <c r="M78" s="177">
        <f>RES_hhdet_in_fech!M78/RES_summary!M$21</f>
        <v>11.041943333141855</v>
      </c>
      <c r="N78" s="177">
        <f>RES_hhdet_in_fech!N78/RES_summary!N$21</f>
        <v>11.018764401417195</v>
      </c>
      <c r="O78" s="177">
        <f>RES_hhdet_in_fech!O78/RES_summary!O$21</f>
        <v>10.617182561794786</v>
      </c>
      <c r="P78" s="177">
        <f>RES_hhdet_in_fech!P78/RES_summary!P$21</f>
        <v>10.986334545479686</v>
      </c>
      <c r="Q78" s="177">
        <f>RES_hhdet_in_fech!Q78/RES_summary!Q$21</f>
        <v>10.61206244167872</v>
      </c>
    </row>
    <row r="79" spans="1:17" ht="12" customHeight="1" x14ac:dyDescent="0.3">
      <c r="A79" s="29" t="s">
        <v>140</v>
      </c>
      <c r="B79" s="57"/>
      <c r="C79" s="176">
        <f>RES_hhdet_in_fech!C79/RES_summary!C$21</f>
        <v>9.3025850606158809</v>
      </c>
      <c r="D79" s="176">
        <f>RES_hhdet_in_fech!D79/RES_summary!D$21</f>
        <v>7.3942973677170052</v>
      </c>
      <c r="E79" s="176">
        <f>RES_hhdet_in_fech!E79/RES_summary!E$21</f>
        <v>9.2149515604981431</v>
      </c>
      <c r="F79" s="176">
        <f>RES_hhdet_in_fech!F79/RES_summary!F$21</f>
        <v>8.3978421983429499</v>
      </c>
      <c r="G79" s="176">
        <f>RES_hhdet_in_fech!G79/RES_summary!G$21</f>
        <v>7.7162428044118014</v>
      </c>
      <c r="H79" s="176">
        <f>RES_hhdet_in_fech!H79/RES_summary!H$21</f>
        <v>8.8666567269514687</v>
      </c>
      <c r="I79" s="176">
        <f>RES_hhdet_in_fech!I79/RES_summary!I$21</f>
        <v>7.1561822762901253</v>
      </c>
      <c r="J79" s="176">
        <f>RES_hhdet_in_fech!J79/RES_summary!J$21</f>
        <v>9.011687463056969</v>
      </c>
      <c r="K79" s="176">
        <f>RES_hhdet_in_fech!K79/RES_summary!K$21</f>
        <v>10.147932730101404</v>
      </c>
      <c r="L79" s="176">
        <f>RES_hhdet_in_fech!L79/RES_summary!L$21</f>
        <v>7.1111707804832047</v>
      </c>
      <c r="M79" s="176">
        <f>RES_hhdet_in_fech!M79/RES_summary!M$21</f>
        <v>6.3813327442151921</v>
      </c>
      <c r="N79" s="176">
        <f>RES_hhdet_in_fech!N79/RES_summary!N$21</f>
        <v>8.3687995357303748</v>
      </c>
      <c r="O79" s="176">
        <f>RES_hhdet_in_fech!O79/RES_summary!O$21</f>
        <v>8.2350967455469668</v>
      </c>
      <c r="P79" s="176">
        <f>RES_hhdet_in_fech!P79/RES_summary!P$21</f>
        <v>8.12128243127394</v>
      </c>
      <c r="Q79" s="176">
        <f>RES_hhdet_in_fech!Q79/RES_summary!Q$21</f>
        <v>8.5807098636487655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84">
        <f>RES_hhdet_in_fech!C81/RES_summary!C$21</f>
        <v>198.89905419824521</v>
      </c>
      <c r="D81" s="184">
        <f>RES_hhdet_in_fech!D81/RES_summary!D$21</f>
        <v>181.46362611779705</v>
      </c>
      <c r="E81" s="184">
        <f>RES_hhdet_in_fech!E81/RES_summary!E$21</f>
        <v>201.90317140789645</v>
      </c>
      <c r="F81" s="184">
        <f>RES_hhdet_in_fech!F81/RES_summary!F$21</f>
        <v>187.15703859804546</v>
      </c>
      <c r="G81" s="184">
        <f>RES_hhdet_in_fech!G81/RES_summary!G$21</f>
        <v>182.87313160262894</v>
      </c>
      <c r="H81" s="184">
        <f>RES_hhdet_in_fech!H81/RES_summary!H$21</f>
        <v>173.62324508515238</v>
      </c>
      <c r="I81" s="184">
        <f>RES_hhdet_in_fech!I81/RES_summary!I$21</f>
        <v>167.9852142101191</v>
      </c>
      <c r="J81" s="184">
        <f>RES_hhdet_in_fech!J81/RES_summary!J$21</f>
        <v>160.10082662840097</v>
      </c>
      <c r="K81" s="184">
        <f>RES_hhdet_in_fech!K81/RES_summary!K$21</f>
        <v>153.59672625776665</v>
      </c>
      <c r="L81" s="184">
        <f>RES_hhdet_in_fech!L81/RES_summary!L$21</f>
        <v>180.43615978002677</v>
      </c>
      <c r="M81" s="184">
        <f>RES_hhdet_in_fech!M81/RES_summary!M$21</f>
        <v>156.1441968567849</v>
      </c>
      <c r="N81" s="184">
        <f>RES_hhdet_in_fech!N81/RES_summary!N$21</f>
        <v>146.27542864024016</v>
      </c>
      <c r="O81" s="184">
        <f>RES_hhdet_in_fech!O81/RES_summary!O$21</f>
        <v>140.15224330929448</v>
      </c>
      <c r="P81" s="184">
        <f>RES_hhdet_in_fech!P81/RES_summary!P$21</f>
        <v>128.97000713454983</v>
      </c>
      <c r="Q81" s="184">
        <f>RES_hhdet_in_fech!Q81/RES_summary!Q$21</f>
        <v>135.63401050145995</v>
      </c>
    </row>
    <row r="82" spans="1:17" ht="12.9" customHeight="1" x14ac:dyDescent="0.3">
      <c r="A82" s="158" t="s">
        <v>65</v>
      </c>
      <c r="B82" s="157"/>
      <c r="C82" s="178">
        <f>RES_hhdet_in_fech!C82/RES_summary!C$21</f>
        <v>148.96250486072049</v>
      </c>
      <c r="D82" s="178">
        <f>RES_hhdet_in_fech!D82/RES_summary!D$21</f>
        <v>130.0481461240731</v>
      </c>
      <c r="E82" s="178">
        <f>RES_hhdet_in_fech!E82/RES_summary!E$21</f>
        <v>152.64006179032114</v>
      </c>
      <c r="F82" s="178">
        <f>RES_hhdet_in_fech!F82/RES_summary!F$21</f>
        <v>139.292574332529</v>
      </c>
      <c r="G82" s="178">
        <f>RES_hhdet_in_fech!G82/RES_summary!G$21</f>
        <v>134.4428255209028</v>
      </c>
      <c r="H82" s="178">
        <f>RES_hhdet_in_fech!H82/RES_summary!H$21</f>
        <v>125.92703324837441</v>
      </c>
      <c r="I82" s="178">
        <f>RES_hhdet_in_fech!I82/RES_summary!I$21</f>
        <v>121.65979328054975</v>
      </c>
      <c r="J82" s="178">
        <f>RES_hhdet_in_fech!J82/RES_summary!J$21</f>
        <v>118.22202158298965</v>
      </c>
      <c r="K82" s="178">
        <f>RES_hhdet_in_fech!K82/RES_summary!K$21</f>
        <v>113.43202403153502</v>
      </c>
      <c r="L82" s="178">
        <f>RES_hhdet_in_fech!L82/RES_summary!L$21</f>
        <v>139.54613293148287</v>
      </c>
      <c r="M82" s="178">
        <f>RES_hhdet_in_fech!M82/RES_summary!M$21</f>
        <v>116.40075574447631</v>
      </c>
      <c r="N82" s="178">
        <f>RES_hhdet_in_fech!N82/RES_summary!N$21</f>
        <v>107.35199428035679</v>
      </c>
      <c r="O82" s="178">
        <f>RES_hhdet_in_fech!O82/RES_summary!O$21</f>
        <v>101.37160239603111</v>
      </c>
      <c r="P82" s="178">
        <f>RES_hhdet_in_fech!P82/RES_summary!P$21</f>
        <v>91.03156092848738</v>
      </c>
      <c r="Q82" s="178">
        <f>RES_hhdet_in_fech!Q82/RES_summary!Q$21</f>
        <v>99.321860988811636</v>
      </c>
    </row>
    <row r="83" spans="1:17" ht="12" customHeight="1" x14ac:dyDescent="0.3">
      <c r="A83" s="23" t="s">
        <v>157</v>
      </c>
      <c r="B83" s="156"/>
      <c r="C83" s="177">
        <f>RES_hhdet_in_fech!C83/RES_summary!C$21</f>
        <v>148.32366327131186</v>
      </c>
      <c r="D83" s="177">
        <f>RES_hhdet_in_fech!D83/RES_summary!D$21</f>
        <v>129.40085226774156</v>
      </c>
      <c r="E83" s="177">
        <f>RES_hhdet_in_fech!E83/RES_summary!E$21</f>
        <v>151.75746489746288</v>
      </c>
      <c r="F83" s="177">
        <f>RES_hhdet_in_fech!F83/RES_summary!F$21</f>
        <v>138.60436274296941</v>
      </c>
      <c r="G83" s="177">
        <f>RES_hhdet_in_fech!G83/RES_summary!G$21</f>
        <v>133.56491741968642</v>
      </c>
      <c r="H83" s="177">
        <f>RES_hhdet_in_fech!H83/RES_summary!H$21</f>
        <v>125.12608391394831</v>
      </c>
      <c r="I83" s="177">
        <f>RES_hhdet_in_fech!I83/RES_summary!I$21</f>
        <v>120.90928157403962</v>
      </c>
      <c r="J83" s="177">
        <f>RES_hhdet_in_fech!J83/RES_summary!J$21</f>
        <v>117.53811445301578</v>
      </c>
      <c r="K83" s="177">
        <f>RES_hhdet_in_fech!K83/RES_summary!K$21</f>
        <v>112.80921026842223</v>
      </c>
      <c r="L83" s="177">
        <f>RES_hhdet_in_fech!L83/RES_summary!L$21</f>
        <v>138.60124030182033</v>
      </c>
      <c r="M83" s="177">
        <f>RES_hhdet_in_fech!M83/RES_summary!M$21</f>
        <v>115.69025152503312</v>
      </c>
      <c r="N83" s="177">
        <f>RES_hhdet_in_fech!N83/RES_summary!N$21</f>
        <v>106.59862512658201</v>
      </c>
      <c r="O83" s="177">
        <f>RES_hhdet_in_fech!O83/RES_summary!O$21</f>
        <v>100.62898273730937</v>
      </c>
      <c r="P83" s="177">
        <f>RES_hhdet_in_fech!P83/RES_summary!P$21</f>
        <v>90.435088129749587</v>
      </c>
      <c r="Q83" s="177">
        <f>RES_hhdet_in_fech!Q83/RES_summary!Q$21</f>
        <v>98.518595804933838</v>
      </c>
    </row>
    <row r="84" spans="1:17" ht="12" customHeight="1" x14ac:dyDescent="0.3">
      <c r="A84" s="23" t="s">
        <v>60</v>
      </c>
      <c r="B84" s="156"/>
      <c r="C84" s="177">
        <f>RES_hhdet_in_fech!C84/RES_summary!C$21</f>
        <v>0.63884158940864466</v>
      </c>
      <c r="D84" s="177">
        <f>RES_hhdet_in_fech!D84/RES_summary!D$21</f>
        <v>0.64729385633154901</v>
      </c>
      <c r="E84" s="177">
        <f>RES_hhdet_in_fech!E84/RES_summary!E$21</f>
        <v>0.88259689285826892</v>
      </c>
      <c r="F84" s="177">
        <f>RES_hhdet_in_fech!F84/RES_summary!F$21</f>
        <v>0.68821158955957396</v>
      </c>
      <c r="G84" s="177">
        <f>RES_hhdet_in_fech!G84/RES_summary!G$21</f>
        <v>0.87790810121639906</v>
      </c>
      <c r="H84" s="177">
        <f>RES_hhdet_in_fech!H84/RES_summary!H$21</f>
        <v>0.80094933442609717</v>
      </c>
      <c r="I84" s="177">
        <f>RES_hhdet_in_fech!I84/RES_summary!I$21</f>
        <v>0.75051170651011123</v>
      </c>
      <c r="J84" s="177">
        <f>RES_hhdet_in_fech!J84/RES_summary!J$21</f>
        <v>0.68390712997386893</v>
      </c>
      <c r="K84" s="177">
        <f>RES_hhdet_in_fech!K84/RES_summary!K$21</f>
        <v>0.6228137631127697</v>
      </c>
      <c r="L84" s="177">
        <f>RES_hhdet_in_fech!L84/RES_summary!L$21</f>
        <v>0.94489262966253929</v>
      </c>
      <c r="M84" s="177">
        <f>RES_hhdet_in_fech!M84/RES_summary!M$21</f>
        <v>0.71050421944320563</v>
      </c>
      <c r="N84" s="177">
        <f>RES_hhdet_in_fech!N84/RES_summary!N$21</f>
        <v>0.75336915377479841</v>
      </c>
      <c r="O84" s="177">
        <f>RES_hhdet_in_fech!O84/RES_summary!O$21</f>
        <v>0.74261965872174551</v>
      </c>
      <c r="P84" s="177">
        <f>RES_hhdet_in_fech!P84/RES_summary!P$21</f>
        <v>0.59647279873779513</v>
      </c>
      <c r="Q84" s="177">
        <f>RES_hhdet_in_fech!Q84/RES_summary!Q$21</f>
        <v>0.8032651838778011</v>
      </c>
    </row>
    <row r="85" spans="1:17" ht="12.9" customHeight="1" x14ac:dyDescent="0.3">
      <c r="A85" s="158" t="s">
        <v>112</v>
      </c>
      <c r="B85" s="157"/>
      <c r="C85" s="178">
        <f>RES_hhdet_in_fech!C85/RES_summary!C$21</f>
        <v>13.272218896388752</v>
      </c>
      <c r="D85" s="178">
        <f>RES_hhdet_in_fech!D85/RES_summary!D$21</f>
        <v>14.810041900929258</v>
      </c>
      <c r="E85" s="178">
        <f>RES_hhdet_in_fech!E85/RES_summary!E$21</f>
        <v>13.043563952127718</v>
      </c>
      <c r="F85" s="178">
        <f>RES_hhdet_in_fech!F85/RES_summary!F$21</f>
        <v>12.754216006841299</v>
      </c>
      <c r="G85" s="178">
        <f>RES_hhdet_in_fech!G85/RES_summary!G$21</f>
        <v>11.541283737657245</v>
      </c>
      <c r="H85" s="178">
        <f>RES_hhdet_in_fech!H85/RES_summary!H$21</f>
        <v>11.781632693377288</v>
      </c>
      <c r="I85" s="178">
        <f>RES_hhdet_in_fech!I85/RES_summary!I$21</f>
        <v>11.125765568530648</v>
      </c>
      <c r="J85" s="178">
        <f>RES_hhdet_in_fech!J85/RES_summary!J$21</f>
        <v>9.3338925547778206</v>
      </c>
      <c r="K85" s="178">
        <f>RES_hhdet_in_fech!K85/RES_summary!K$21</f>
        <v>9.3192994500644399</v>
      </c>
      <c r="L85" s="178">
        <f>RES_hhdet_in_fech!L85/RES_summary!L$21</f>
        <v>7.8973287866216628</v>
      </c>
      <c r="M85" s="178">
        <f>RES_hhdet_in_fech!M85/RES_summary!M$21</f>
        <v>7.220575283099719</v>
      </c>
      <c r="N85" s="178">
        <f>RES_hhdet_in_fech!N85/RES_summary!N$21</f>
        <v>7.9394135467707505</v>
      </c>
      <c r="O85" s="178">
        <f>RES_hhdet_in_fech!O85/RES_summary!O$21</f>
        <v>7.8036787330276383</v>
      </c>
      <c r="P85" s="178">
        <f>RES_hhdet_in_fech!P85/RES_summary!P$21</f>
        <v>7.7269484579460528</v>
      </c>
      <c r="Q85" s="178">
        <f>RES_hhdet_in_fech!Q85/RES_summary!Q$21</f>
        <v>6.1156387386619571</v>
      </c>
    </row>
    <row r="86" spans="1:17" ht="12" customHeight="1" x14ac:dyDescent="0.3">
      <c r="A86" s="23" t="s">
        <v>60</v>
      </c>
      <c r="B86" s="156"/>
      <c r="C86" s="177">
        <f>RES_hhdet_in_fech!C86/RES_summary!C$21</f>
        <v>13.272218896388752</v>
      </c>
      <c r="D86" s="177">
        <f>RES_hhdet_in_fech!D86/RES_summary!D$21</f>
        <v>14.810041900929258</v>
      </c>
      <c r="E86" s="177">
        <f>RES_hhdet_in_fech!E86/RES_summary!E$21</f>
        <v>13.043563952127718</v>
      </c>
      <c r="F86" s="177">
        <f>RES_hhdet_in_fech!F86/RES_summary!F$21</f>
        <v>12.754216006841299</v>
      </c>
      <c r="G86" s="177">
        <f>RES_hhdet_in_fech!G86/RES_summary!G$21</f>
        <v>11.541283737657245</v>
      </c>
      <c r="H86" s="177">
        <f>RES_hhdet_in_fech!H86/RES_summary!H$21</f>
        <v>11.781632693377288</v>
      </c>
      <c r="I86" s="177">
        <f>RES_hhdet_in_fech!I86/RES_summary!I$21</f>
        <v>11.125765568530648</v>
      </c>
      <c r="J86" s="177">
        <f>RES_hhdet_in_fech!J86/RES_summary!J$21</f>
        <v>9.3338925547778206</v>
      </c>
      <c r="K86" s="177">
        <f>RES_hhdet_in_fech!K86/RES_summary!K$21</f>
        <v>9.3192994500644399</v>
      </c>
      <c r="L86" s="177">
        <f>RES_hhdet_in_fech!L86/RES_summary!L$21</f>
        <v>7.8973287866216628</v>
      </c>
      <c r="M86" s="177">
        <f>RES_hhdet_in_fech!M86/RES_summary!M$21</f>
        <v>7.220575283099719</v>
      </c>
      <c r="N86" s="177">
        <f>RES_hhdet_in_fech!N86/RES_summary!N$21</f>
        <v>7.9394135467707505</v>
      </c>
      <c r="O86" s="177">
        <f>RES_hhdet_in_fech!O86/RES_summary!O$21</f>
        <v>7.8036787330276383</v>
      </c>
      <c r="P86" s="177">
        <f>RES_hhdet_in_fech!P86/RES_summary!P$21</f>
        <v>7.7269484579460528</v>
      </c>
      <c r="Q86" s="177">
        <f>RES_hhdet_in_fech!Q86/RES_summary!Q$21</f>
        <v>6.1156387386619571</v>
      </c>
    </row>
    <row r="87" spans="1:17" ht="12" customHeight="1" x14ac:dyDescent="0.3">
      <c r="A87" s="158" t="s">
        <v>63</v>
      </c>
      <c r="B87" s="157"/>
      <c r="C87" s="178">
        <f>RES_hhdet_in_fech!C87/RES_summary!C$21</f>
        <v>25.80806374837147</v>
      </c>
      <c r="D87" s="178">
        <f>RES_hhdet_in_fech!D87/RES_summary!D$21</f>
        <v>26.011368246610711</v>
      </c>
      <c r="E87" s="178">
        <f>RES_hhdet_in_fech!E87/RES_summary!E$21</f>
        <v>25.298690560256762</v>
      </c>
      <c r="F87" s="178">
        <f>RES_hhdet_in_fech!F87/RES_summary!F$21</f>
        <v>23.895032163676031</v>
      </c>
      <c r="G87" s="178">
        <f>RES_hhdet_in_fech!G87/RES_summary!G$21</f>
        <v>25.949014018447951</v>
      </c>
      <c r="H87" s="178">
        <f>RES_hhdet_in_fech!H87/RES_summary!H$21</f>
        <v>24.907767667308047</v>
      </c>
      <c r="I87" s="178">
        <f>RES_hhdet_in_fech!I87/RES_summary!I$21</f>
        <v>25.092348620651332</v>
      </c>
      <c r="J87" s="178">
        <f>RES_hhdet_in_fech!J87/RES_summary!J$21</f>
        <v>22.873293079562302</v>
      </c>
      <c r="K87" s="178">
        <f>RES_hhdet_in_fech!K87/RES_summary!K$21</f>
        <v>21.698351130327364</v>
      </c>
      <c r="L87" s="178">
        <f>RES_hhdet_in_fech!L87/RES_summary!L$21</f>
        <v>23.568469729209738</v>
      </c>
      <c r="M87" s="178">
        <f>RES_hhdet_in_fech!M87/RES_summary!M$21</f>
        <v>22.833977722532772</v>
      </c>
      <c r="N87" s="178">
        <f>RES_hhdet_in_fech!N87/RES_summary!N$21</f>
        <v>20.98553500744914</v>
      </c>
      <c r="O87" s="178">
        <f>RES_hhdet_in_fech!O87/RES_summary!O$21</f>
        <v>21.134794419071081</v>
      </c>
      <c r="P87" s="178">
        <f>RES_hhdet_in_fech!P87/RES_summary!P$21</f>
        <v>21.307621879463309</v>
      </c>
      <c r="Q87" s="178">
        <f>RES_hhdet_in_fech!Q87/RES_summary!Q$21</f>
        <v>20.812375378985362</v>
      </c>
    </row>
    <row r="88" spans="1:17" ht="12" customHeight="1" x14ac:dyDescent="0.3">
      <c r="A88" s="167" t="s">
        <v>156</v>
      </c>
      <c r="B88" s="132"/>
      <c r="C88" s="183">
        <f>RES_hhdet_in_fech!C88/RES_summary!C$21</f>
        <v>29.33767356979871</v>
      </c>
      <c r="D88" s="183">
        <f>RES_hhdet_in_fech!D88/RES_summary!D$21</f>
        <v>29.169262359103847</v>
      </c>
      <c r="E88" s="183">
        <f>RES_hhdet_in_fech!E88/RES_summary!E$21</f>
        <v>28.297254811303567</v>
      </c>
      <c r="F88" s="183">
        <f>RES_hhdet_in_fech!F88/RES_summary!F$21</f>
        <v>26.089942522429784</v>
      </c>
      <c r="G88" s="183">
        <f>RES_hhdet_in_fech!G88/RES_summary!G$21</f>
        <v>30.012610311723236</v>
      </c>
      <c r="H88" s="183">
        <f>RES_hhdet_in_fech!H88/RES_summary!H$21</f>
        <v>29.115865380119672</v>
      </c>
      <c r="I88" s="183">
        <f>RES_hhdet_in_fech!I88/RES_summary!I$21</f>
        <v>29.665450849341774</v>
      </c>
      <c r="J88" s="183">
        <f>RES_hhdet_in_fech!J88/RES_summary!J$21</f>
        <v>26.611000496623966</v>
      </c>
      <c r="K88" s="183">
        <f>RES_hhdet_in_fech!K88/RES_summary!K$21</f>
        <v>25.461984270750346</v>
      </c>
      <c r="L88" s="183">
        <f>RES_hhdet_in_fech!L88/RES_summary!L$21</f>
        <v>26.69848244511822</v>
      </c>
      <c r="M88" s="183">
        <f>RES_hhdet_in_fech!M88/RES_summary!M$21</f>
        <v>28.676144728093995</v>
      </c>
      <c r="N88" s="183">
        <f>RES_hhdet_in_fech!N88/RES_summary!N$21</f>
        <v>25.571667448195459</v>
      </c>
      <c r="O88" s="183">
        <f>RES_hhdet_in_fech!O88/RES_summary!O$21</f>
        <v>25.317028401379726</v>
      </c>
      <c r="P88" s="183">
        <f>RES_hhdet_in_fech!P88/RES_summary!P$21</f>
        <v>24.479709169309789</v>
      </c>
      <c r="Q88" s="183">
        <f>RES_hhdet_in_fech!Q88/RES_summary!Q$21</f>
        <v>26.715310975809142</v>
      </c>
    </row>
    <row r="89" spans="1:17" ht="12" customHeight="1" x14ac:dyDescent="0.3">
      <c r="A89" s="167" t="s">
        <v>155</v>
      </c>
      <c r="B89" s="132"/>
      <c r="C89" s="183">
        <f>RES_hhdet_in_fech!C89/RES_summary!C$21</f>
        <v>25.242346336232643</v>
      </c>
      <c r="D89" s="183">
        <f>RES_hhdet_in_fech!D89/RES_summary!D$21</f>
        <v>24.58727123327029</v>
      </c>
      <c r="E89" s="183">
        <f>RES_hhdet_in_fech!E89/RES_summary!E$21</f>
        <v>26.158616734208447</v>
      </c>
      <c r="F89" s="183">
        <f>RES_hhdet_in_fech!F89/RES_summary!F$21</f>
        <v>24.515436632834739</v>
      </c>
      <c r="G89" s="183">
        <f>RES_hhdet_in_fech!G89/RES_summary!G$21</f>
        <v>25.094928367021076</v>
      </c>
      <c r="H89" s="183">
        <f>RES_hhdet_in_fech!H89/RES_summary!H$21</f>
        <v>23.35311369354876</v>
      </c>
      <c r="I89" s="183">
        <f>RES_hhdet_in_fech!I89/RES_summary!I$21</f>
        <v>22.306636417329809</v>
      </c>
      <c r="J89" s="183">
        <f>RES_hhdet_in_fech!J89/RES_summary!J$21</f>
        <v>20.430290603121538</v>
      </c>
      <c r="K89" s="183">
        <f>RES_hhdet_in_fech!K89/RES_summary!K$21</f>
        <v>22.234212040900868</v>
      </c>
      <c r="L89" s="183">
        <f>RES_hhdet_in_fech!L89/RES_summary!L$21</f>
        <v>22.428381790172175</v>
      </c>
      <c r="M89" s="183">
        <f>RES_hhdet_in_fech!M89/RES_summary!M$21</f>
        <v>20.135305148498119</v>
      </c>
      <c r="N89" s="183">
        <f>RES_hhdet_in_fech!N89/RES_summary!N$21</f>
        <v>18.535414551552194</v>
      </c>
      <c r="O89" s="183">
        <f>RES_hhdet_in_fech!O89/RES_summary!O$21</f>
        <v>19.654039528164869</v>
      </c>
      <c r="P89" s="183">
        <f>RES_hhdet_in_fech!P89/RES_summary!P$21</f>
        <v>20.435825480175843</v>
      </c>
      <c r="Q89" s="183">
        <f>RES_hhdet_in_fech!Q89/RES_summary!Q$21</f>
        <v>20.78486235930983</v>
      </c>
    </row>
    <row r="90" spans="1:17" ht="12" customHeight="1" x14ac:dyDescent="0.3">
      <c r="A90" s="166" t="s">
        <v>55</v>
      </c>
      <c r="B90" s="165"/>
      <c r="C90" s="182">
        <f>RES_hhdet_in_fech!C90/RES_summary!C$21</f>
        <v>19.864242692133093</v>
      </c>
      <c r="D90" s="182">
        <f>RES_hhdet_in_fech!D90/RES_summary!D$21</f>
        <v>19.276254871751849</v>
      </c>
      <c r="E90" s="182">
        <f>RES_hhdet_in_fech!E90/RES_summary!E$21</f>
        <v>21.126924281167916</v>
      </c>
      <c r="F90" s="182">
        <f>RES_hhdet_in_fech!F90/RES_summary!F$21</f>
        <v>18.710794036877093</v>
      </c>
      <c r="G90" s="182">
        <f>RES_hhdet_in_fech!G90/RES_summary!G$21</f>
        <v>19.489048195455176</v>
      </c>
      <c r="H90" s="182">
        <f>RES_hhdet_in_fech!H90/RES_summary!H$21</f>
        <v>17.860613330595022</v>
      </c>
      <c r="I90" s="182">
        <f>RES_hhdet_in_fech!I90/RES_summary!I$21</f>
        <v>16.444816452164499</v>
      </c>
      <c r="J90" s="182">
        <f>RES_hhdet_in_fech!J90/RES_summary!J$21</f>
        <v>14.508828178766198</v>
      </c>
      <c r="K90" s="182">
        <f>RES_hhdet_in_fech!K90/RES_summary!K$21</f>
        <v>16.702603059802708</v>
      </c>
      <c r="L90" s="182">
        <f>RES_hhdet_in_fech!L90/RES_summary!L$21</f>
        <v>17.298635588543785</v>
      </c>
      <c r="M90" s="182">
        <f>RES_hhdet_in_fech!M90/RES_summary!M$21</f>
        <v>14.655145682806955</v>
      </c>
      <c r="N90" s="182">
        <f>RES_hhdet_in_fech!N90/RES_summary!N$21</f>
        <v>12.53379867745682</v>
      </c>
      <c r="O90" s="182">
        <f>RES_hhdet_in_fech!O90/RES_summary!O$21</f>
        <v>13.591264633440662</v>
      </c>
      <c r="P90" s="182">
        <f>RES_hhdet_in_fech!P90/RES_summary!P$21</f>
        <v>14.806691801795626</v>
      </c>
      <c r="Q90" s="182">
        <f>RES_hhdet_in_fech!Q90/RES_summary!Q$21</f>
        <v>16.062214509958864</v>
      </c>
    </row>
    <row r="91" spans="1:17" ht="12" customHeight="1" x14ac:dyDescent="0.3">
      <c r="A91" s="147" t="s">
        <v>59</v>
      </c>
      <c r="B91" s="164"/>
      <c r="C91" s="181">
        <f>RES_hhdet_in_fech!C91/RES_summary!C$21</f>
        <v>5.3781036440995491</v>
      </c>
      <c r="D91" s="181">
        <f>RES_hhdet_in_fech!D91/RES_summary!D$21</f>
        <v>5.3110163615184405</v>
      </c>
      <c r="E91" s="181">
        <f>RES_hhdet_in_fech!E91/RES_summary!E$21</f>
        <v>5.0316924530405309</v>
      </c>
      <c r="F91" s="181">
        <f>RES_hhdet_in_fech!F91/RES_summary!F$21</f>
        <v>5.8046425959576471</v>
      </c>
      <c r="G91" s="181">
        <f>RES_hhdet_in_fech!G91/RES_summary!G$21</f>
        <v>5.6058801715658957</v>
      </c>
      <c r="H91" s="181">
        <f>RES_hhdet_in_fech!H91/RES_summary!H$21</f>
        <v>5.4925003629537388</v>
      </c>
      <c r="I91" s="181">
        <f>RES_hhdet_in_fech!I91/RES_summary!I$21</f>
        <v>5.8618199651653082</v>
      </c>
      <c r="J91" s="181">
        <f>RES_hhdet_in_fech!J91/RES_summary!J$21</f>
        <v>5.9214624243553402</v>
      </c>
      <c r="K91" s="181">
        <f>RES_hhdet_in_fech!K91/RES_summary!K$21</f>
        <v>5.5316089810981595</v>
      </c>
      <c r="L91" s="181">
        <f>RES_hhdet_in_fech!L91/RES_summary!L$21</f>
        <v>5.1297462016283948</v>
      </c>
      <c r="M91" s="181">
        <f>RES_hhdet_in_fech!M91/RES_summary!M$21</f>
        <v>5.4801594656911625</v>
      </c>
      <c r="N91" s="181">
        <f>RES_hhdet_in_fech!N91/RES_summary!N$21</f>
        <v>6.0016158740953749</v>
      </c>
      <c r="O91" s="181">
        <f>RES_hhdet_in_fech!O91/RES_summary!O$21</f>
        <v>6.0627748947242104</v>
      </c>
      <c r="P91" s="181">
        <f>RES_hhdet_in_fech!P91/RES_summary!P$21</f>
        <v>5.6291336783802173</v>
      </c>
      <c r="Q91" s="181">
        <f>RES_hhdet_in_fech!Q91/RES_summary!Q$21</f>
        <v>4.7226478493509667</v>
      </c>
    </row>
    <row r="92" spans="1:17" ht="12" customHeight="1" x14ac:dyDescent="0.3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20.240408741802806</v>
      </c>
      <c r="G92" s="180">
        <f>RES_hhdet_in_fech!G92/RES_summary!G$21</f>
        <v>20.376962426758773</v>
      </c>
      <c r="H92" s="180">
        <f>RES_hhdet_in_fech!H92/RES_summary!H$21</f>
        <v>29.618951516386094</v>
      </c>
      <c r="I92" s="180">
        <f>RES_hhdet_in_fech!I92/RES_summary!I$21</f>
        <v>25.297234378302452</v>
      </c>
      <c r="J92" s="180">
        <f>RES_hhdet_in_fech!J92/RES_summary!J$21</f>
        <v>19.988967395092843</v>
      </c>
      <c r="K92" s="180">
        <f>RES_hhdet_in_fech!K92/RES_summary!K$21</f>
        <v>19.813564083316976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22.353698364239946</v>
      </c>
      <c r="Q92" s="180">
        <f>RES_hhdet_in_fech!Q92/RES_summary!Q$21</f>
        <v>18.65497823438184</v>
      </c>
    </row>
    <row r="93" spans="1:17" ht="12" customHeight="1" x14ac:dyDescent="0.3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25.562788620149433</v>
      </c>
      <c r="I93" s="179">
        <f>RES_hhdet_in_fech!I93/RES_summary!I$21</f>
        <v>25.175042487965253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22.575084310722136</v>
      </c>
      <c r="O93" s="179">
        <f>RES_hhdet_in_fech!O93/RES_summary!O$21</f>
        <v>22.112474522127037</v>
      </c>
      <c r="P93" s="179">
        <f>RES_hhdet_in_fech!P93/RES_summary!P$21</f>
        <v>19.972100277147128</v>
      </c>
      <c r="Q93" s="179">
        <f>RES_hhdet_in_fech!Q93/RES_summary!Q$21</f>
        <v>14.999581667097916</v>
      </c>
    </row>
    <row r="94" spans="1:17" ht="12" customHeight="1" x14ac:dyDescent="0.3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20.08197479286282</v>
      </c>
      <c r="I94" s="177">
        <f>RES_hhdet_in_fech!I94/RES_summary!I$21</f>
        <v>19.74676535828829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17.594466806594895</v>
      </c>
      <c r="O94" s="177">
        <f>RES_hhdet_in_fech!O94/RES_summary!O$21</f>
        <v>17.204628093710216</v>
      </c>
      <c r="P94" s="177">
        <f>RES_hhdet_in_fech!P94/RES_summary!P$21</f>
        <v>15.408780413702404</v>
      </c>
      <c r="Q94" s="177">
        <f>RES_hhdet_in_fech!Q94/RES_summary!Q$21</f>
        <v>11.158643338605957</v>
      </c>
    </row>
    <row r="95" spans="1:17" ht="12" customHeight="1" x14ac:dyDescent="0.3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5.4808138272866209</v>
      </c>
      <c r="I95" s="177">
        <f>RES_hhdet_in_fech!I95/RES_summary!I$21</f>
        <v>5.4282771296769665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4.9806175041272427</v>
      </c>
      <c r="O95" s="177">
        <f>RES_hhdet_in_fech!O95/RES_summary!O$21</f>
        <v>4.9078464284168284</v>
      </c>
      <c r="P95" s="177">
        <f>RES_hhdet_in_fech!P95/RES_summary!P$21</f>
        <v>4.5633198634447236</v>
      </c>
      <c r="Q95" s="177">
        <f>RES_hhdet_in_fech!Q95/RES_summary!Q$21</f>
        <v>3.8409383284919612</v>
      </c>
    </row>
    <row r="96" spans="1:17" ht="12" customHeight="1" x14ac:dyDescent="0.3">
      <c r="A96" s="163" t="s">
        <v>142</v>
      </c>
      <c r="B96" s="162"/>
      <c r="C96" s="180">
        <f>RES_hhdet_in_fech!C96/RES_summary!C$21</f>
        <v>21.753659989987341</v>
      </c>
      <c r="D96" s="180">
        <f>RES_hhdet_in_fech!D96/RES_summary!D$21</f>
        <v>24.411314301181523</v>
      </c>
      <c r="E96" s="180">
        <f>RES_hhdet_in_fech!E96/RES_summary!E$21</f>
        <v>22.023024850469984</v>
      </c>
      <c r="F96" s="180">
        <f>RES_hhdet_in_fech!F96/RES_summary!F$21</f>
        <v>21.92341879156325</v>
      </c>
      <c r="G96" s="180">
        <f>RES_hhdet_in_fech!G96/RES_summary!G$21</f>
        <v>23.539402952784087</v>
      </c>
      <c r="H96" s="180">
        <f>RES_hhdet_in_fech!H96/RES_summary!H$21</f>
        <v>23.039792070734922</v>
      </c>
      <c r="I96" s="180">
        <f>RES_hhdet_in_fech!I96/RES_summary!I$21</f>
        <v>22.009745416984821</v>
      </c>
      <c r="J96" s="180">
        <f>RES_hhdet_in_fech!J96/RES_summary!J$21</f>
        <v>20.935142553824726</v>
      </c>
      <c r="K96" s="180">
        <f>RES_hhdet_in_fech!K96/RES_summary!K$21</f>
        <v>19.096807021904215</v>
      </c>
      <c r="L96" s="180">
        <f>RES_hhdet_in_fech!L96/RES_summary!L$21</f>
        <v>22.655768010900726</v>
      </c>
      <c r="M96" s="180">
        <f>RES_hhdet_in_fech!M96/RES_summary!M$21</f>
        <v>21.805271506076306</v>
      </c>
      <c r="N96" s="180">
        <f>RES_hhdet_in_fech!N96/RES_summary!N$21</f>
        <v>20.744159319420191</v>
      </c>
      <c r="O96" s="180">
        <f>RES_hhdet_in_fech!O96/RES_summary!O$21</f>
        <v>21.173046914741832</v>
      </c>
      <c r="P96" s="180">
        <f>RES_hhdet_in_fech!P96/RES_summary!P$21</f>
        <v>19.696011979805924</v>
      </c>
      <c r="Q96" s="180">
        <f>RES_hhdet_in_fech!Q96/RES_summary!Q$21</f>
        <v>19.905378089381205</v>
      </c>
    </row>
    <row r="97" spans="1:17" ht="12" customHeight="1" x14ac:dyDescent="0.3">
      <c r="A97" s="161" t="s">
        <v>141</v>
      </c>
      <c r="B97" s="160"/>
      <c r="C97" s="179">
        <f>RES_hhdet_in_fech!C97/RES_summary!C$21</f>
        <v>20.330199169789008</v>
      </c>
      <c r="D97" s="179">
        <f>RES_hhdet_in_fech!D97/RES_summary!D$21</f>
        <v>19.636771777469388</v>
      </c>
      <c r="E97" s="179">
        <f>RES_hhdet_in_fech!E97/RES_summary!E$21</f>
        <v>20.285614403232028</v>
      </c>
      <c r="F97" s="179">
        <f>RES_hhdet_in_fech!F97/RES_summary!F$21</f>
        <v>19.705776482753009</v>
      </c>
      <c r="G97" s="179">
        <f>RES_hhdet_in_fech!G97/RES_summary!G$21</f>
        <v>18.699781871030758</v>
      </c>
      <c r="H97" s="179">
        <f>RES_hhdet_in_fech!H97/RES_summary!H$21</f>
        <v>18.205466264924215</v>
      </c>
      <c r="I97" s="179">
        <f>RES_hhdet_in_fech!I97/RES_summary!I$21</f>
        <v>17.619786625288256</v>
      </c>
      <c r="J97" s="179">
        <f>RES_hhdet_in_fech!J97/RES_summary!J$21</f>
        <v>17.221301594469924</v>
      </c>
      <c r="K97" s="179">
        <f>RES_hhdet_in_fech!K97/RES_summary!K$21</f>
        <v>16.127442661911683</v>
      </c>
      <c r="L97" s="179">
        <f>RES_hhdet_in_fech!L97/RES_summary!L$21</f>
        <v>17.731475571947119</v>
      </c>
      <c r="M97" s="179">
        <f>RES_hhdet_in_fech!M97/RES_summary!M$21</f>
        <v>16.566054139679459</v>
      </c>
      <c r="N97" s="179">
        <f>RES_hhdet_in_fech!N97/RES_summary!N$21</f>
        <v>16.715205071423728</v>
      </c>
      <c r="O97" s="179">
        <f>RES_hhdet_in_fech!O97/RES_summary!O$21</f>
        <v>16.214880837944069</v>
      </c>
      <c r="P97" s="179">
        <f>RES_hhdet_in_fech!P97/RES_summary!P$21</f>
        <v>16.00183762828328</v>
      </c>
      <c r="Q97" s="179">
        <f>RES_hhdet_in_fech!Q97/RES_summary!Q$21</f>
        <v>16.882062341072626</v>
      </c>
    </row>
    <row r="98" spans="1:17" ht="12" customHeight="1" x14ac:dyDescent="0.3">
      <c r="A98" s="148" t="s">
        <v>60</v>
      </c>
      <c r="B98" s="156"/>
      <c r="C98" s="177">
        <f>RES_hhdet_in_fech!C98/RES_summary!C$21</f>
        <v>14.887202458758559</v>
      </c>
      <c r="D98" s="177">
        <f>RES_hhdet_in_fech!D98/RES_summary!D$21</f>
        <v>13.258418597535261</v>
      </c>
      <c r="E98" s="177">
        <f>RES_hhdet_in_fech!E98/RES_summary!E$21</f>
        <v>15.167228030207257</v>
      </c>
      <c r="F98" s="177">
        <f>RES_hhdet_in_fech!F98/RES_summary!F$21</f>
        <v>13.041469368792058</v>
      </c>
      <c r="G98" s="177">
        <f>RES_hhdet_in_fech!G98/RES_summary!G$21</f>
        <v>12.769083654201063</v>
      </c>
      <c r="H98" s="177">
        <f>RES_hhdet_in_fech!H98/RES_summary!H$21</f>
        <v>12.26533577870193</v>
      </c>
      <c r="I98" s="177">
        <f>RES_hhdet_in_fech!I98/RES_summary!I$21</f>
        <v>11.384750407097851</v>
      </c>
      <c r="J98" s="177">
        <f>RES_hhdet_in_fech!J98/RES_summary!J$21</f>
        <v>10.681343561810937</v>
      </c>
      <c r="K98" s="177">
        <f>RES_hhdet_in_fech!K98/RES_summary!K$21</f>
        <v>9.0801993885692518</v>
      </c>
      <c r="L98" s="177">
        <f>RES_hhdet_in_fech!L98/RES_summary!L$21</f>
        <v>11.530013834724139</v>
      </c>
      <c r="M98" s="177">
        <f>RES_hhdet_in_fech!M98/RES_summary!M$21</f>
        <v>10.255236096046092</v>
      </c>
      <c r="N98" s="177">
        <f>RES_hhdet_in_fech!N98/RES_summary!N$21</f>
        <v>10.584252169531496</v>
      </c>
      <c r="O98" s="177">
        <f>RES_hhdet_in_fech!O98/RES_summary!O$21</f>
        <v>9.531668786808817</v>
      </c>
      <c r="P98" s="177">
        <f>RES_hhdet_in_fech!P98/RES_summary!P$21</f>
        <v>10.566732241670504</v>
      </c>
      <c r="Q98" s="177">
        <f>RES_hhdet_in_fech!Q98/RES_summary!Q$21</f>
        <v>12.228775578521404</v>
      </c>
    </row>
    <row r="99" spans="1:17" ht="12" customHeight="1" x14ac:dyDescent="0.3">
      <c r="A99" s="148" t="s">
        <v>59</v>
      </c>
      <c r="B99" s="156"/>
      <c r="C99" s="177">
        <f>RES_hhdet_in_fech!C99/RES_summary!C$21</f>
        <v>5.4429967110304514</v>
      </c>
      <c r="D99" s="177">
        <f>RES_hhdet_in_fech!D99/RES_summary!D$21</f>
        <v>6.3783531799341269</v>
      </c>
      <c r="E99" s="177">
        <f>RES_hhdet_in_fech!E99/RES_summary!E$21</f>
        <v>5.1183863730247685</v>
      </c>
      <c r="F99" s="177">
        <f>RES_hhdet_in_fech!F99/RES_summary!F$21</f>
        <v>6.6643071139609491</v>
      </c>
      <c r="G99" s="177">
        <f>RES_hhdet_in_fech!G99/RES_summary!G$21</f>
        <v>5.9306982168296987</v>
      </c>
      <c r="H99" s="177">
        <f>RES_hhdet_in_fech!H99/RES_summary!H$21</f>
        <v>5.9401304862222881</v>
      </c>
      <c r="I99" s="177">
        <f>RES_hhdet_in_fech!I99/RES_summary!I$21</f>
        <v>6.2350362181904062</v>
      </c>
      <c r="J99" s="177">
        <f>RES_hhdet_in_fech!J99/RES_summary!J$21</f>
        <v>6.5399580326589826</v>
      </c>
      <c r="K99" s="177">
        <f>RES_hhdet_in_fech!K99/RES_summary!K$21</f>
        <v>7.0472432733424295</v>
      </c>
      <c r="L99" s="177">
        <f>RES_hhdet_in_fech!L99/RES_summary!L$21</f>
        <v>6.2014617372229823</v>
      </c>
      <c r="M99" s="177">
        <f>RES_hhdet_in_fech!M99/RES_summary!M$21</f>
        <v>6.3108180436333692</v>
      </c>
      <c r="N99" s="177">
        <f>RES_hhdet_in_fech!N99/RES_summary!N$21</f>
        <v>6.1309529018922344</v>
      </c>
      <c r="O99" s="177">
        <f>RES_hhdet_in_fech!O99/RES_summary!O$21</f>
        <v>6.6832120511352517</v>
      </c>
      <c r="P99" s="177">
        <f>RES_hhdet_in_fech!P99/RES_summary!P$21</f>
        <v>5.4351053866127756</v>
      </c>
      <c r="Q99" s="177">
        <f>RES_hhdet_in_fech!Q99/RES_summary!Q$21</f>
        <v>4.6532867625512209</v>
      </c>
    </row>
    <row r="100" spans="1:17" ht="12" customHeight="1" x14ac:dyDescent="0.3">
      <c r="A100" s="158" t="s">
        <v>62</v>
      </c>
      <c r="B100" s="157"/>
      <c r="C100" s="178">
        <f>RES_hhdet_in_fech!C100/RES_summary!C$21</f>
        <v>10.856266692764477</v>
      </c>
      <c r="D100" s="178">
        <f>RES_hhdet_in_fech!D100/RES_summary!D$21</f>
        <v>10.594069846183979</v>
      </c>
      <c r="E100" s="178">
        <f>RES_hhdet_in_fech!E100/RES_summary!E$21</f>
        <v>10.920855105190823</v>
      </c>
      <c r="F100" s="178">
        <f>RES_hhdet_in_fech!F100/RES_summary!F$21</f>
        <v>11.215216094999152</v>
      </c>
      <c r="G100" s="178">
        <f>RES_hhdet_in_fech!G100/RES_summary!G$21</f>
        <v>10.94000832562096</v>
      </c>
      <c r="H100" s="178">
        <f>RES_hhdet_in_fech!H100/RES_summary!H$21</f>
        <v>11.006811476092636</v>
      </c>
      <c r="I100" s="178">
        <f>RES_hhdet_in_fech!I100/RES_summary!I$21</f>
        <v>10.107306740387369</v>
      </c>
      <c r="J100" s="178">
        <f>RES_hhdet_in_fech!J100/RES_summary!J$21</f>
        <v>9.6716194110711982</v>
      </c>
      <c r="K100" s="178">
        <f>RES_hhdet_in_fech!K100/RES_summary!K$21</f>
        <v>9.1470516458398361</v>
      </c>
      <c r="L100" s="178">
        <f>RES_hhdet_in_fech!L100/RES_summary!L$21</f>
        <v>9.4242283327124721</v>
      </c>
      <c r="M100" s="178">
        <f>RES_hhdet_in_fech!M100/RES_summary!M$21</f>
        <v>9.6888881066760781</v>
      </c>
      <c r="N100" s="178">
        <f>RES_hhdet_in_fech!N100/RES_summary!N$21</f>
        <v>9.9984858056634778</v>
      </c>
      <c r="O100" s="178">
        <f>RES_hhdet_in_fech!O100/RES_summary!O$21</f>
        <v>9.8421677611646672</v>
      </c>
      <c r="P100" s="178">
        <f>RES_hhdet_in_fech!P100/RES_summary!P$21</f>
        <v>8.9038758686531025</v>
      </c>
      <c r="Q100" s="178">
        <f>RES_hhdet_in_fech!Q100/RES_summary!Q$21</f>
        <v>9.3841353950009818</v>
      </c>
    </row>
    <row r="101" spans="1:17" ht="12" customHeight="1" x14ac:dyDescent="0.3">
      <c r="A101" s="23" t="s">
        <v>55</v>
      </c>
      <c r="B101" s="156"/>
      <c r="C101" s="177">
        <f>RES_hhdet_in_fech!C101/RES_summary!C$21</f>
        <v>29.656860418999315</v>
      </c>
      <c r="D101" s="177">
        <f>RES_hhdet_in_fech!D101/RES_summary!D$21</f>
        <v>14.983909890002334</v>
      </c>
      <c r="E101" s="177">
        <f>RES_hhdet_in_fech!E101/RES_summary!E$21</f>
        <v>15.098852876881168</v>
      </c>
      <c r="F101" s="177">
        <f>RES_hhdet_in_fech!F101/RES_summary!F$21</f>
        <v>13.306926229585015</v>
      </c>
      <c r="G101" s="177">
        <f>RES_hhdet_in_fech!G101/RES_summary!G$21</f>
        <v>20.709576370848854</v>
      </c>
      <c r="H101" s="177">
        <f>RES_hhdet_in_fech!H101/RES_summary!H$21</f>
        <v>19.188148415690268</v>
      </c>
      <c r="I101" s="177">
        <f>RES_hhdet_in_fech!I101/RES_summary!I$21</f>
        <v>20.9000569724565</v>
      </c>
      <c r="J101" s="177">
        <f>RES_hhdet_in_fech!J101/RES_summary!J$21</f>
        <v>13.956532191777782</v>
      </c>
      <c r="K101" s="177">
        <f>RES_hhdet_in_fech!K101/RES_summary!K$21</f>
        <v>18.048627601533973</v>
      </c>
      <c r="L101" s="177">
        <f>RES_hhdet_in_fech!L101/RES_summary!L$21</f>
        <v>13.683047450897162</v>
      </c>
      <c r="M101" s="177">
        <f>RES_hhdet_in_fech!M101/RES_summary!M$21</f>
        <v>24.297097457698833</v>
      </c>
      <c r="N101" s="177">
        <f>RES_hhdet_in_fech!N101/RES_summary!N$21</f>
        <v>14.197221458122595</v>
      </c>
      <c r="O101" s="177">
        <f>RES_hhdet_in_fech!O101/RES_summary!O$21</f>
        <v>13.32648849235631</v>
      </c>
      <c r="P101" s="177">
        <f>RES_hhdet_in_fech!P101/RES_summary!P$21</f>
        <v>13.945623291362484</v>
      </c>
      <c r="Q101" s="177">
        <f>RES_hhdet_in_fech!Q101/RES_summary!Q$21</f>
        <v>14.335965348391577</v>
      </c>
    </row>
    <row r="102" spans="1:17" ht="12" customHeight="1" x14ac:dyDescent="0.3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3">
      <c r="A103" s="29" t="s">
        <v>140</v>
      </c>
      <c r="B103" s="57"/>
      <c r="C103" s="176">
        <f>RES_hhdet_in_fech!C103/RES_summary!C$21</f>
        <v>10.735963033972695</v>
      </c>
      <c r="D103" s="176">
        <f>RES_hhdet_in_fech!D103/RES_summary!D$21</f>
        <v>10.457814943581177</v>
      </c>
      <c r="E103" s="176">
        <f>RES_hhdet_in_fech!E103/RES_summary!E$21</f>
        <v>10.530509104543611</v>
      </c>
      <c r="F103" s="176">
        <f>RES_hhdet_in_fech!F103/RES_summary!F$21</f>
        <v>10.92060901075498</v>
      </c>
      <c r="G103" s="176">
        <f>RES_hhdet_in_fech!G103/RES_summary!G$21</f>
        <v>10.146229616080161</v>
      </c>
      <c r="H103" s="176">
        <f>RES_hhdet_in_fech!H103/RES_summary!H$21</f>
        <v>10.731290623144984</v>
      </c>
      <c r="I103" s="176">
        <f>RES_hhdet_in_fech!I103/RES_summary!I$21</f>
        <v>9.4222710983805396</v>
      </c>
      <c r="J103" s="176">
        <f>RES_hhdet_in_fech!J103/RES_summary!J$21</f>
        <v>9.2449872579729728</v>
      </c>
      <c r="K103" s="176">
        <f>RES_hhdet_in_fech!K103/RES_summary!K$21</f>
        <v>8.6492285395374839</v>
      </c>
      <c r="L103" s="176">
        <f>RES_hhdet_in_fech!L103/RES_summary!L$21</f>
        <v>9.3818663296977256</v>
      </c>
      <c r="M103" s="176">
        <f>RES_hhdet_in_fech!M103/RES_summary!M$21</f>
        <v>9.5589903035539248</v>
      </c>
      <c r="N103" s="176">
        <f>RES_hhdet_in_fech!N103/RES_summary!N$21</f>
        <v>9.8454163582892136</v>
      </c>
      <c r="O103" s="176">
        <f>RES_hhdet_in_fech!O103/RES_summary!O$21</f>
        <v>9.5989665270387441</v>
      </c>
      <c r="P103" s="176">
        <f>RES_hhdet_in_fech!P103/RES_summary!P$21</f>
        <v>8.6767863676469901</v>
      </c>
      <c r="Q103" s="176">
        <f>RES_hhdet_in_fech!Q103/RES_summary!Q$21</f>
        <v>9.2269173974676608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84">
        <f>RES_hhdet_in_fech!C105/RES_summary!C$21</f>
        <v>146.73768004199678</v>
      </c>
      <c r="D105" s="184">
        <f>RES_hhdet_in_fech!D105/RES_summary!D$21</f>
        <v>144.83877724121012</v>
      </c>
      <c r="E105" s="184">
        <f>RES_hhdet_in_fech!E105/RES_summary!E$21</f>
        <v>155.69959826226827</v>
      </c>
      <c r="F105" s="184">
        <f>RES_hhdet_in_fech!F105/RES_summary!F$21</f>
        <v>157.53511379489808</v>
      </c>
      <c r="G105" s="184">
        <f>RES_hhdet_in_fech!G105/RES_summary!G$21</f>
        <v>122.44159561492566</v>
      </c>
      <c r="H105" s="184">
        <f>RES_hhdet_in_fech!H105/RES_summary!H$21</f>
        <v>112.50896943200084</v>
      </c>
      <c r="I105" s="184">
        <f>RES_hhdet_in_fech!I105/RES_summary!I$21</f>
        <v>100.27260835780967</v>
      </c>
      <c r="J105" s="184">
        <f>RES_hhdet_in_fech!J105/RES_summary!J$21</f>
        <v>92.181478070133849</v>
      </c>
      <c r="K105" s="184">
        <f>RES_hhdet_in_fech!K105/RES_summary!K$21</f>
        <v>112.96293175952169</v>
      </c>
      <c r="L105" s="184">
        <f>RES_hhdet_in_fech!L105/RES_summary!L$21</f>
        <v>125.48793015325342</v>
      </c>
      <c r="M105" s="184">
        <f>RES_hhdet_in_fech!M105/RES_summary!M$21</f>
        <v>107.51958114016294</v>
      </c>
      <c r="N105" s="184">
        <f>RES_hhdet_in_fech!N105/RES_summary!N$21</f>
        <v>118.67617919347306</v>
      </c>
      <c r="O105" s="184">
        <f>RES_hhdet_in_fech!O105/RES_summary!O$21</f>
        <v>107.57291323722379</v>
      </c>
      <c r="P105" s="184">
        <f>RES_hhdet_in_fech!P105/RES_summary!P$21</f>
        <v>106.63460716465136</v>
      </c>
      <c r="Q105" s="184">
        <f>RES_hhdet_in_fech!Q105/RES_summary!Q$21</f>
        <v>117.44586004348764</v>
      </c>
    </row>
    <row r="106" spans="1:17" ht="12.9" customHeight="1" x14ac:dyDescent="0.3">
      <c r="A106" s="158" t="s">
        <v>65</v>
      </c>
      <c r="B106" s="157"/>
      <c r="C106" s="178">
        <f>RES_hhdet_in_fech!C106/RES_summary!C$21</f>
        <v>105.05310521724272</v>
      </c>
      <c r="D106" s="178">
        <f>RES_hhdet_in_fech!D106/RES_summary!D$21</f>
        <v>107.64395967519737</v>
      </c>
      <c r="E106" s="178">
        <f>RES_hhdet_in_fech!E106/RES_summary!E$21</f>
        <v>114.63505889546046</v>
      </c>
      <c r="F106" s="178">
        <f>RES_hhdet_in_fech!F106/RES_summary!F$21</f>
        <v>115.97571217182062</v>
      </c>
      <c r="G106" s="178">
        <f>RES_hhdet_in_fech!G106/RES_summary!G$21</f>
        <v>81.586457396390756</v>
      </c>
      <c r="H106" s="178">
        <f>RES_hhdet_in_fech!H106/RES_summary!H$21</f>
        <v>74.324307254043887</v>
      </c>
      <c r="I106" s="178">
        <f>RES_hhdet_in_fech!I106/RES_summary!I$21</f>
        <v>63.320834648526549</v>
      </c>
      <c r="J106" s="178">
        <f>RES_hhdet_in_fech!J106/RES_summary!J$21</f>
        <v>55.720714859830409</v>
      </c>
      <c r="K106" s="178">
        <f>RES_hhdet_in_fech!K106/RES_summary!K$21</f>
        <v>74.883737911699725</v>
      </c>
      <c r="L106" s="178">
        <f>RES_hhdet_in_fech!L106/RES_summary!L$21</f>
        <v>88.892751450472218</v>
      </c>
      <c r="M106" s="178">
        <f>RES_hhdet_in_fech!M106/RES_summary!M$21</f>
        <v>70.783781543089603</v>
      </c>
      <c r="N106" s="178">
        <f>RES_hhdet_in_fech!N106/RES_summary!N$21</f>
        <v>79.112242377688347</v>
      </c>
      <c r="O106" s="178">
        <f>RES_hhdet_in_fech!O106/RES_summary!O$21</f>
        <v>68.936061457922747</v>
      </c>
      <c r="P106" s="178">
        <f>RES_hhdet_in_fech!P106/RES_summary!P$21</f>
        <v>69.479331962867349</v>
      </c>
      <c r="Q106" s="178">
        <f>RES_hhdet_in_fech!Q106/RES_summary!Q$21</f>
        <v>79.376786661555201</v>
      </c>
    </row>
    <row r="107" spans="1:17" ht="12" customHeight="1" x14ac:dyDescent="0.3">
      <c r="A107" s="23" t="s">
        <v>153</v>
      </c>
      <c r="B107" s="156"/>
      <c r="C107" s="177">
        <f>RES_hhdet_in_fech!C107/RES_summary!C$21</f>
        <v>104.73713070386924</v>
      </c>
      <c r="D107" s="177">
        <f>RES_hhdet_in_fech!D107/RES_summary!D$21</f>
        <v>107.3470121716434</v>
      </c>
      <c r="E107" s="177">
        <f>RES_hhdet_in_fech!E107/RES_summary!E$21</f>
        <v>114.11767968727787</v>
      </c>
      <c r="F107" s="177">
        <f>RES_hhdet_in_fech!F107/RES_summary!F$21</f>
        <v>115.46571745212111</v>
      </c>
      <c r="G107" s="177">
        <f>RES_hhdet_in_fech!G107/RES_summary!G$21</f>
        <v>81.229405392603383</v>
      </c>
      <c r="H107" s="177">
        <f>RES_hhdet_in_fech!H107/RES_summary!H$21</f>
        <v>73.926706344317978</v>
      </c>
      <c r="I107" s="177">
        <f>RES_hhdet_in_fech!I107/RES_summary!I$21</f>
        <v>62.876331003167259</v>
      </c>
      <c r="J107" s="177">
        <f>RES_hhdet_in_fech!J107/RES_summary!J$21</f>
        <v>55.458461072861923</v>
      </c>
      <c r="K107" s="177">
        <f>RES_hhdet_in_fech!K107/RES_summary!K$21</f>
        <v>74.512208983143807</v>
      </c>
      <c r="L107" s="177">
        <f>RES_hhdet_in_fech!L107/RES_summary!L$21</f>
        <v>88.502067845669757</v>
      </c>
      <c r="M107" s="177">
        <f>RES_hhdet_in_fech!M107/RES_summary!M$21</f>
        <v>70.464253361511297</v>
      </c>
      <c r="N107" s="177">
        <f>RES_hhdet_in_fech!N107/RES_summary!N$21</f>
        <v>78.815742329498605</v>
      </c>
      <c r="O107" s="177">
        <f>RES_hhdet_in_fech!O107/RES_summary!O$21</f>
        <v>68.721353638591864</v>
      </c>
      <c r="P107" s="177">
        <f>RES_hhdet_in_fech!P107/RES_summary!P$21</f>
        <v>69.210048762666503</v>
      </c>
      <c r="Q107" s="177">
        <f>RES_hhdet_in_fech!Q107/RES_summary!Q$21</f>
        <v>78.980639115841669</v>
      </c>
    </row>
    <row r="108" spans="1:17" ht="12" customHeight="1" x14ac:dyDescent="0.3">
      <c r="A108" s="23" t="s">
        <v>60</v>
      </c>
      <c r="B108" s="156"/>
      <c r="C108" s="177">
        <f>RES_hhdet_in_fech!C108/RES_summary!C$21</f>
        <v>0.31597451337348215</v>
      </c>
      <c r="D108" s="177">
        <f>RES_hhdet_in_fech!D108/RES_summary!D$21</f>
        <v>0.29694750355395871</v>
      </c>
      <c r="E108" s="177">
        <f>RES_hhdet_in_fech!E108/RES_summary!E$21</f>
        <v>0.51737920818259453</v>
      </c>
      <c r="F108" s="177">
        <f>RES_hhdet_in_fech!F108/RES_summary!F$21</f>
        <v>0.50999471969951005</v>
      </c>
      <c r="G108" s="177">
        <f>RES_hhdet_in_fech!G108/RES_summary!G$21</f>
        <v>0.35705200378738161</v>
      </c>
      <c r="H108" s="177">
        <f>RES_hhdet_in_fech!H108/RES_summary!H$21</f>
        <v>0.39760090972590179</v>
      </c>
      <c r="I108" s="177">
        <f>RES_hhdet_in_fech!I108/RES_summary!I$21</f>
        <v>0.4445036453592906</v>
      </c>
      <c r="J108" s="177">
        <f>RES_hhdet_in_fech!J108/RES_summary!J$21</f>
        <v>0.26225378696848345</v>
      </c>
      <c r="K108" s="177">
        <f>RES_hhdet_in_fech!K108/RES_summary!K$21</f>
        <v>0.37152892855591257</v>
      </c>
      <c r="L108" s="177">
        <f>RES_hhdet_in_fech!L108/RES_summary!L$21</f>
        <v>0.39068360480245468</v>
      </c>
      <c r="M108" s="177">
        <f>RES_hhdet_in_fech!M108/RES_summary!M$21</f>
        <v>0.31952818157829582</v>
      </c>
      <c r="N108" s="177">
        <f>RES_hhdet_in_fech!N108/RES_summary!N$21</f>
        <v>0.29650004818974857</v>
      </c>
      <c r="O108" s="177">
        <f>RES_hhdet_in_fech!O108/RES_summary!O$21</f>
        <v>0.2147078193308854</v>
      </c>
      <c r="P108" s="177">
        <f>RES_hhdet_in_fech!P108/RES_summary!P$21</f>
        <v>0.26928320020085827</v>
      </c>
      <c r="Q108" s="177">
        <f>RES_hhdet_in_fech!Q108/RES_summary!Q$21</f>
        <v>0.39614754571353661</v>
      </c>
    </row>
    <row r="109" spans="1:17" ht="12.9" customHeight="1" x14ac:dyDescent="0.3">
      <c r="A109" s="158" t="s">
        <v>112</v>
      </c>
      <c r="B109" s="157"/>
      <c r="C109" s="178">
        <f>RES_hhdet_in_fech!C109/RES_summary!C$21</f>
        <v>9.856203906086364</v>
      </c>
      <c r="D109" s="178">
        <f>RES_hhdet_in_fech!D109/RES_summary!D$21</f>
        <v>8.2435883237393295</v>
      </c>
      <c r="E109" s="178">
        <f>RES_hhdet_in_fech!E109/RES_summary!E$21</f>
        <v>7.3977717458405694</v>
      </c>
      <c r="F109" s="178">
        <f>RES_hhdet_in_fech!F109/RES_summary!F$21</f>
        <v>9.0197751542905813</v>
      </c>
      <c r="G109" s="178">
        <f>RES_hhdet_in_fech!G109/RES_summary!G$21</f>
        <v>10.182947614165913</v>
      </c>
      <c r="H109" s="178">
        <f>RES_hhdet_in_fech!H109/RES_summary!H$21</f>
        <v>8.661604401459611</v>
      </c>
      <c r="I109" s="178">
        <f>RES_hhdet_in_fech!I109/RES_summary!I$21</f>
        <v>9.8281141220363857</v>
      </c>
      <c r="J109" s="178">
        <f>RES_hhdet_in_fech!J109/RES_summary!J$21</f>
        <v>9.6884366053961912</v>
      </c>
      <c r="K109" s="178">
        <f>RES_hhdet_in_fech!K109/RES_summary!K$21</f>
        <v>8.1745069160677275</v>
      </c>
      <c r="L109" s="178">
        <f>RES_hhdet_in_fech!L109/RES_summary!L$21</f>
        <v>8.3560833400536438</v>
      </c>
      <c r="M109" s="178">
        <f>RES_hhdet_in_fech!M109/RES_summary!M$21</f>
        <v>7.7930252856616056</v>
      </c>
      <c r="N109" s="178">
        <f>RES_hhdet_in_fech!N109/RES_summary!N$21</f>
        <v>7.4680045828480992</v>
      </c>
      <c r="O109" s="178">
        <f>RES_hhdet_in_fech!O109/RES_summary!O$21</f>
        <v>7.5494105951891273</v>
      </c>
      <c r="P109" s="178">
        <f>RES_hhdet_in_fech!P109/RES_summary!P$21</f>
        <v>5.8103642333306667</v>
      </c>
      <c r="Q109" s="178">
        <f>RES_hhdet_in_fech!Q109/RES_summary!Q$21</f>
        <v>5.2738768484266485</v>
      </c>
    </row>
    <row r="110" spans="1:17" ht="12" customHeight="1" x14ac:dyDescent="0.3">
      <c r="A110" s="23" t="s">
        <v>60</v>
      </c>
      <c r="B110" s="156"/>
      <c r="C110" s="177">
        <f>RES_hhdet_in_fech!C110/RES_summary!C$21</f>
        <v>9.856203906086364</v>
      </c>
      <c r="D110" s="177">
        <f>RES_hhdet_in_fech!D110/RES_summary!D$21</f>
        <v>8.2435883237393295</v>
      </c>
      <c r="E110" s="177">
        <f>RES_hhdet_in_fech!E110/RES_summary!E$21</f>
        <v>7.3977717458405694</v>
      </c>
      <c r="F110" s="177">
        <f>RES_hhdet_in_fech!F110/RES_summary!F$21</f>
        <v>9.0197751542905813</v>
      </c>
      <c r="G110" s="177">
        <f>RES_hhdet_in_fech!G110/RES_summary!G$21</f>
        <v>10.182947614165913</v>
      </c>
      <c r="H110" s="177">
        <f>RES_hhdet_in_fech!H110/RES_summary!H$21</f>
        <v>8.661604401459611</v>
      </c>
      <c r="I110" s="177">
        <f>RES_hhdet_in_fech!I110/RES_summary!I$21</f>
        <v>9.8281141220363857</v>
      </c>
      <c r="J110" s="177">
        <f>RES_hhdet_in_fech!J110/RES_summary!J$21</f>
        <v>9.6884366053961912</v>
      </c>
      <c r="K110" s="177">
        <f>RES_hhdet_in_fech!K110/RES_summary!K$21</f>
        <v>8.1745069160677275</v>
      </c>
      <c r="L110" s="177">
        <f>RES_hhdet_in_fech!L110/RES_summary!L$21</f>
        <v>8.3560833400536438</v>
      </c>
      <c r="M110" s="177">
        <f>RES_hhdet_in_fech!M110/RES_summary!M$21</f>
        <v>7.7930252856616056</v>
      </c>
      <c r="N110" s="177">
        <f>RES_hhdet_in_fech!N110/RES_summary!N$21</f>
        <v>7.4680045828480992</v>
      </c>
      <c r="O110" s="177">
        <f>RES_hhdet_in_fech!O110/RES_summary!O$21</f>
        <v>7.5494105951891273</v>
      </c>
      <c r="P110" s="177">
        <f>RES_hhdet_in_fech!P110/RES_summary!P$21</f>
        <v>5.8103642333306667</v>
      </c>
      <c r="Q110" s="177">
        <f>RES_hhdet_in_fech!Q110/RES_summary!Q$21</f>
        <v>5.2738768484266485</v>
      </c>
    </row>
    <row r="111" spans="1:17" ht="12" customHeight="1" x14ac:dyDescent="0.3">
      <c r="A111" s="158" t="s">
        <v>63</v>
      </c>
      <c r="B111" s="157"/>
      <c r="C111" s="178">
        <f>RES_hhdet_in_fech!C111/RES_summary!C$21</f>
        <v>22.048070625131945</v>
      </c>
      <c r="D111" s="178">
        <f>RES_hhdet_in_fech!D111/RES_summary!D$21</f>
        <v>20.103572647926292</v>
      </c>
      <c r="E111" s="178">
        <f>RES_hhdet_in_fech!E111/RES_summary!E$21</f>
        <v>23.290083015578197</v>
      </c>
      <c r="F111" s="178">
        <f>RES_hhdet_in_fech!F111/RES_summary!F$21</f>
        <v>22.547689498336698</v>
      </c>
      <c r="G111" s="178">
        <f>RES_hhdet_in_fech!G111/RES_summary!G$21</f>
        <v>21.976488905028283</v>
      </c>
      <c r="H111" s="178">
        <f>RES_hhdet_in_fech!H111/RES_summary!H$21</f>
        <v>19.79376396139212</v>
      </c>
      <c r="I111" s="178">
        <f>RES_hhdet_in_fech!I111/RES_summary!I$21</f>
        <v>19.462147946923995</v>
      </c>
      <c r="J111" s="178">
        <f>RES_hhdet_in_fech!J111/RES_summary!J$21</f>
        <v>18.31568514585264</v>
      </c>
      <c r="K111" s="178">
        <f>RES_hhdet_in_fech!K111/RES_summary!K$21</f>
        <v>22.423016142841632</v>
      </c>
      <c r="L111" s="178">
        <f>RES_hhdet_in_fech!L111/RES_summary!L$21</f>
        <v>19.816858265542589</v>
      </c>
      <c r="M111" s="178">
        <f>RES_hhdet_in_fech!M111/RES_summary!M$21</f>
        <v>20.172337093856395</v>
      </c>
      <c r="N111" s="178">
        <f>RES_hhdet_in_fech!N111/RES_summary!N$21</f>
        <v>23.467584272197275</v>
      </c>
      <c r="O111" s="178">
        <f>RES_hhdet_in_fech!O111/RES_summary!O$21</f>
        <v>22.422418816906145</v>
      </c>
      <c r="P111" s="178">
        <f>RES_hhdet_in_fech!P111/RES_summary!P$21</f>
        <v>22.828264697059389</v>
      </c>
      <c r="Q111" s="178">
        <f>RES_hhdet_in_fech!Q111/RES_summary!Q$21</f>
        <v>24.652341335517942</v>
      </c>
    </row>
    <row r="112" spans="1:17" ht="12" customHeight="1" x14ac:dyDescent="0.3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3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3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3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3">
      <c r="A116" s="163" t="s">
        <v>142</v>
      </c>
      <c r="B116" s="162"/>
      <c r="C116" s="180">
        <f>RES_hhdet_in_fech!C116/RES_summary!C$21</f>
        <v>22.073656616697605</v>
      </c>
      <c r="D116" s="180">
        <f>RES_hhdet_in_fech!D116/RES_summary!D$21</f>
        <v>20.104465834813602</v>
      </c>
      <c r="E116" s="180">
        <f>RES_hhdet_in_fech!E116/RES_summary!E$21</f>
        <v>23.490250864846463</v>
      </c>
      <c r="F116" s="180">
        <f>RES_hhdet_in_fech!F116/RES_summary!F$21</f>
        <v>23.22031646179428</v>
      </c>
      <c r="G116" s="180">
        <f>RES_hhdet_in_fech!G116/RES_summary!G$21</f>
        <v>22.407390349167713</v>
      </c>
      <c r="H116" s="180">
        <f>RES_hhdet_in_fech!H116/RES_summary!H$21</f>
        <v>20.383446972695246</v>
      </c>
      <c r="I116" s="180">
        <f>RES_hhdet_in_fech!I116/RES_summary!I$21</f>
        <v>20.03761435634053</v>
      </c>
      <c r="J116" s="180">
        <f>RES_hhdet_in_fech!J116/RES_summary!J$21</f>
        <v>19.28669996485452</v>
      </c>
      <c r="K116" s="180">
        <f>RES_hhdet_in_fech!K116/RES_summary!K$21</f>
        <v>23.905979827733965</v>
      </c>
      <c r="L116" s="180">
        <f>RES_hhdet_in_fech!L116/RES_summary!L$21</f>
        <v>21.006993553543492</v>
      </c>
      <c r="M116" s="180">
        <f>RES_hhdet_in_fech!M116/RES_summary!M$21</f>
        <v>21.903930831841802</v>
      </c>
      <c r="N116" s="180">
        <f>RES_hhdet_in_fech!N116/RES_summary!N$21</f>
        <v>26.838679773236276</v>
      </c>
      <c r="O116" s="180">
        <f>RES_hhdet_in_fech!O116/RES_summary!O$21</f>
        <v>25.227781938950773</v>
      </c>
      <c r="P116" s="180">
        <f>RES_hhdet_in_fech!P116/RES_summary!P$21</f>
        <v>25.330724608052627</v>
      </c>
      <c r="Q116" s="180">
        <f>RES_hhdet_in_fech!Q116/RES_summary!Q$21</f>
        <v>28.421885658074739</v>
      </c>
    </row>
    <row r="117" spans="1:17" ht="12" customHeight="1" x14ac:dyDescent="0.3">
      <c r="A117" s="161" t="s">
        <v>141</v>
      </c>
      <c r="B117" s="160"/>
      <c r="C117" s="179">
        <f>RES_hhdet_in_fech!C117/RES_summary!C$21</f>
        <v>20.40315056767076</v>
      </c>
      <c r="D117" s="179">
        <f>RES_hhdet_in_fech!D117/RES_summary!D$21</f>
        <v>20.00918279744258</v>
      </c>
      <c r="E117" s="179">
        <f>RES_hhdet_in_fech!E117/RES_summary!E$21</f>
        <v>20.592485976142903</v>
      </c>
      <c r="F117" s="179">
        <f>RES_hhdet_in_fech!F117/RES_summary!F$21</f>
        <v>18.983129092366987</v>
      </c>
      <c r="G117" s="179">
        <f>RES_hhdet_in_fech!G117/RES_summary!G$21</f>
        <v>16.746545783957785</v>
      </c>
      <c r="H117" s="179">
        <f>RES_hhdet_in_fech!H117/RES_summary!H$21</f>
        <v>17.654418212898644</v>
      </c>
      <c r="I117" s="179">
        <f>RES_hhdet_in_fech!I117/RES_summary!I$21</f>
        <v>17.700660013378275</v>
      </c>
      <c r="J117" s="179">
        <f>RES_hhdet_in_fech!J117/RES_summary!J$21</f>
        <v>16.486497160130309</v>
      </c>
      <c r="K117" s="179">
        <f>RES_hhdet_in_fech!K117/RES_summary!K$21</f>
        <v>19.875622008500557</v>
      </c>
      <c r="L117" s="179">
        <f>RES_hhdet_in_fech!L117/RES_summary!L$21</f>
        <v>18.588626607906278</v>
      </c>
      <c r="M117" s="179">
        <f>RES_hhdet_in_fech!M117/RES_summary!M$21</f>
        <v>18.615101371138941</v>
      </c>
      <c r="N117" s="179">
        <f>RES_hhdet_in_fech!N117/RES_summary!N$21</f>
        <v>20.170469862628551</v>
      </c>
      <c r="O117" s="179">
        <f>RES_hhdet_in_fech!O117/RES_summary!O$21</f>
        <v>20.36271332318676</v>
      </c>
      <c r="P117" s="179">
        <f>RES_hhdet_in_fech!P117/RES_summary!P$21</f>
        <v>20.232285022408103</v>
      </c>
      <c r="Q117" s="179">
        <f>RES_hhdet_in_fech!Q117/RES_summary!Q$21</f>
        <v>21.090719273376084</v>
      </c>
    </row>
    <row r="118" spans="1:17" ht="12" customHeight="1" x14ac:dyDescent="0.3">
      <c r="A118" s="148" t="s">
        <v>60</v>
      </c>
      <c r="B118" s="156"/>
      <c r="C118" s="177">
        <f>RES_hhdet_in_fech!C118/RES_summary!C$21</f>
        <v>15.075282340099724</v>
      </c>
      <c r="D118" s="177">
        <f>RES_hhdet_in_fech!D118/RES_summary!D$21</f>
        <v>14.71923356848658</v>
      </c>
      <c r="E118" s="177">
        <f>RES_hhdet_in_fech!E118/RES_summary!E$21</f>
        <v>15.71098898344186</v>
      </c>
      <c r="F118" s="177">
        <f>RES_hhdet_in_fech!F118/RES_summary!F$21</f>
        <v>13.424636200154143</v>
      </c>
      <c r="G118" s="177">
        <f>RES_hhdet_in_fech!G118/RES_summary!G$21</f>
        <v>10.143909040762551</v>
      </c>
      <c r="H118" s="177">
        <f>RES_hhdet_in_fech!H118/RES_summary!H$21</f>
        <v>11.707582560168879</v>
      </c>
      <c r="I118" s="177">
        <f>RES_hhdet_in_fech!I118/RES_summary!I$21</f>
        <v>8.2569315815920206</v>
      </c>
      <c r="J118" s="177">
        <f>RES_hhdet_in_fech!J118/RES_summary!J$21</f>
        <v>8.1601356369924449</v>
      </c>
      <c r="K118" s="177">
        <f>RES_hhdet_in_fech!K118/RES_summary!K$21</f>
        <v>12.397488213943397</v>
      </c>
      <c r="L118" s="177">
        <f>RES_hhdet_in_fech!L118/RES_summary!L$21</f>
        <v>9.9633029104740025</v>
      </c>
      <c r="M118" s="177">
        <f>RES_hhdet_in_fech!M118/RES_summary!M$21</f>
        <v>11.969233488162777</v>
      </c>
      <c r="N118" s="177">
        <f>RES_hhdet_in_fech!N118/RES_summary!N$21</f>
        <v>11.177468862421286</v>
      </c>
      <c r="O118" s="177">
        <f>RES_hhdet_in_fech!O118/RES_summary!O$21</f>
        <v>10.862694229607094</v>
      </c>
      <c r="P118" s="177">
        <f>RES_hhdet_in_fech!P118/RES_summary!P$21</f>
        <v>13.227163095454729</v>
      </c>
      <c r="Q118" s="177">
        <f>RES_hhdet_in_fech!Q118/RES_summary!Q$21</f>
        <v>14.895731474188032</v>
      </c>
    </row>
    <row r="119" spans="1:17" ht="12" customHeight="1" x14ac:dyDescent="0.3">
      <c r="A119" s="148" t="s">
        <v>59</v>
      </c>
      <c r="B119" s="156"/>
      <c r="C119" s="177">
        <f>RES_hhdet_in_fech!C119/RES_summary!C$21</f>
        <v>5.3278682275710425</v>
      </c>
      <c r="D119" s="177">
        <f>RES_hhdet_in_fech!D119/RES_summary!D$21</f>
        <v>5.2899492289560008</v>
      </c>
      <c r="E119" s="177">
        <f>RES_hhdet_in_fech!E119/RES_summary!E$21</f>
        <v>4.8814969927010425</v>
      </c>
      <c r="F119" s="177">
        <f>RES_hhdet_in_fech!F119/RES_summary!F$21</f>
        <v>5.5584928922128487</v>
      </c>
      <c r="G119" s="177">
        <f>RES_hhdet_in_fech!G119/RES_summary!G$21</f>
        <v>6.6026367431952364</v>
      </c>
      <c r="H119" s="177">
        <f>RES_hhdet_in_fech!H119/RES_summary!H$21</f>
        <v>5.9468356527297654</v>
      </c>
      <c r="I119" s="177">
        <f>RES_hhdet_in_fech!I119/RES_summary!I$21</f>
        <v>9.4437284317862531</v>
      </c>
      <c r="J119" s="177">
        <f>RES_hhdet_in_fech!J119/RES_summary!J$21</f>
        <v>8.3263615231378658</v>
      </c>
      <c r="K119" s="177">
        <f>RES_hhdet_in_fech!K119/RES_summary!K$21</f>
        <v>7.4781337945571567</v>
      </c>
      <c r="L119" s="177">
        <f>RES_hhdet_in_fech!L119/RES_summary!L$21</f>
        <v>8.6253236974322736</v>
      </c>
      <c r="M119" s="177">
        <f>RES_hhdet_in_fech!M119/RES_summary!M$21</f>
        <v>6.6458678829761633</v>
      </c>
      <c r="N119" s="177">
        <f>RES_hhdet_in_fech!N119/RES_summary!N$21</f>
        <v>8.9930010002072631</v>
      </c>
      <c r="O119" s="177">
        <f>RES_hhdet_in_fech!O119/RES_summary!O$21</f>
        <v>9.5000190935796667</v>
      </c>
      <c r="P119" s="177">
        <f>RES_hhdet_in_fech!P119/RES_summary!P$21</f>
        <v>7.005121926953378</v>
      </c>
      <c r="Q119" s="177">
        <f>RES_hhdet_in_fech!Q119/RES_summary!Q$21</f>
        <v>6.194987799188052</v>
      </c>
    </row>
    <row r="120" spans="1:17" ht="12" customHeight="1" x14ac:dyDescent="0.3">
      <c r="A120" s="158" t="s">
        <v>62</v>
      </c>
      <c r="B120" s="157"/>
      <c r="C120" s="178">
        <f>RES_hhdet_in_fech!C120/RES_summary!C$21</f>
        <v>9.7803002935357597</v>
      </c>
      <c r="D120" s="178">
        <f>RES_hhdet_in_fech!D120/RES_summary!D$21</f>
        <v>8.8476565943471179</v>
      </c>
      <c r="E120" s="178">
        <f>RES_hhdet_in_fech!E120/RES_summary!E$21</f>
        <v>10.376684605389039</v>
      </c>
      <c r="F120" s="178">
        <f>RES_hhdet_in_fech!F120/RES_summary!F$21</f>
        <v>9.9919369704501815</v>
      </c>
      <c r="G120" s="178">
        <f>RES_hhdet_in_fech!G120/RES_summary!G$21</f>
        <v>8.6957016993407006</v>
      </c>
      <c r="H120" s="178">
        <f>RES_hhdet_in_fech!H120/RES_summary!H$21</f>
        <v>9.7292938151052368</v>
      </c>
      <c r="I120" s="178">
        <f>RES_hhdet_in_fech!I120/RES_summary!I$21</f>
        <v>7.6615116403227281</v>
      </c>
      <c r="J120" s="178">
        <f>RES_hhdet_in_fech!J120/RES_summary!J$21</f>
        <v>8.456641459054616</v>
      </c>
      <c r="K120" s="178">
        <f>RES_hhdet_in_fech!K120/RES_summary!K$21</f>
        <v>7.4816707889126013</v>
      </c>
      <c r="L120" s="178">
        <f>RES_hhdet_in_fech!L120/RES_summary!L$21</f>
        <v>8.4222370971849685</v>
      </c>
      <c r="M120" s="178">
        <f>RES_hhdet_in_fech!M120/RES_summary!M$21</f>
        <v>8.7704372175553331</v>
      </c>
      <c r="N120" s="178">
        <f>RES_hhdet_in_fech!N120/RES_summary!N$21</f>
        <v>8.6283479607393385</v>
      </c>
      <c r="O120" s="178">
        <f>RES_hhdet_in_fech!O120/RES_summary!O$21</f>
        <v>8.6650223672057862</v>
      </c>
      <c r="P120" s="178">
        <f>RES_hhdet_in_fech!P120/RES_summary!P$21</f>
        <v>8.516646271393947</v>
      </c>
      <c r="Q120" s="178">
        <f>RES_hhdet_in_fech!Q120/RES_summary!Q$21</f>
        <v>8.1428551979878403</v>
      </c>
    </row>
    <row r="121" spans="1:17" ht="12" customHeight="1" x14ac:dyDescent="0.3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3">
      <c r="A122" s="29" t="s">
        <v>140</v>
      </c>
      <c r="B122" s="57"/>
      <c r="C122" s="176">
        <f>RES_hhdet_in_fech!C122/RES_summary!C$21</f>
        <v>9.7803002935357597</v>
      </c>
      <c r="D122" s="176">
        <f>RES_hhdet_in_fech!D122/RES_summary!D$21</f>
        <v>8.8476565943471179</v>
      </c>
      <c r="E122" s="176">
        <f>RES_hhdet_in_fech!E122/RES_summary!E$21</f>
        <v>10.376684605389039</v>
      </c>
      <c r="F122" s="176">
        <f>RES_hhdet_in_fech!F122/RES_summary!F$21</f>
        <v>9.9919369704501815</v>
      </c>
      <c r="G122" s="176">
        <f>RES_hhdet_in_fech!G122/RES_summary!G$21</f>
        <v>8.6957016993407006</v>
      </c>
      <c r="H122" s="176">
        <f>RES_hhdet_in_fech!H122/RES_summary!H$21</f>
        <v>9.7292938151052368</v>
      </c>
      <c r="I122" s="176">
        <f>RES_hhdet_in_fech!I122/RES_summary!I$21</f>
        <v>7.6615116403227281</v>
      </c>
      <c r="J122" s="176">
        <f>RES_hhdet_in_fech!J122/RES_summary!J$21</f>
        <v>8.456641459054616</v>
      </c>
      <c r="K122" s="176">
        <f>RES_hhdet_in_fech!K122/RES_summary!K$21</f>
        <v>7.4816707889126013</v>
      </c>
      <c r="L122" s="176">
        <f>RES_hhdet_in_fech!L122/RES_summary!L$21</f>
        <v>8.4222370971849685</v>
      </c>
      <c r="M122" s="176">
        <f>RES_hhdet_in_fech!M122/RES_summary!M$21</f>
        <v>8.7704372175553331</v>
      </c>
      <c r="N122" s="176">
        <f>RES_hhdet_in_fech!N122/RES_summary!N$21</f>
        <v>8.6283479607393385</v>
      </c>
      <c r="O122" s="176">
        <f>RES_hhdet_in_fech!O122/RES_summary!O$21</f>
        <v>8.6650223672057862</v>
      </c>
      <c r="P122" s="176">
        <f>RES_hhdet_in_fech!P122/RES_summary!P$21</f>
        <v>8.516646271393947</v>
      </c>
      <c r="Q122" s="176">
        <f>RES_hhdet_in_fech!Q122/RES_summary!Q$21</f>
        <v>8.1428551979878403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84">
        <f>RES_hhdet_in_fech!C124/RES_summary!C$21</f>
        <v>152.65646043991077</v>
      </c>
      <c r="D124" s="184">
        <f>RES_hhdet_in_fech!D124/RES_summary!D$21</f>
        <v>165.12904819472072</v>
      </c>
      <c r="E124" s="184">
        <f>RES_hhdet_in_fech!E124/RES_summary!E$21</f>
        <v>168.12289941070367</v>
      </c>
      <c r="F124" s="184">
        <f>RES_hhdet_in_fech!F124/RES_summary!F$21</f>
        <v>159.95024863654857</v>
      </c>
      <c r="G124" s="184">
        <f>RES_hhdet_in_fech!G124/RES_summary!G$21</f>
        <v>146.48551678952282</v>
      </c>
      <c r="H124" s="184">
        <f>RES_hhdet_in_fech!H124/RES_summary!H$21</f>
        <v>144.75481112038219</v>
      </c>
      <c r="I124" s="184">
        <f>RES_hhdet_in_fech!I124/RES_summary!I$21</f>
        <v>136.23886023705293</v>
      </c>
      <c r="J124" s="184">
        <f>RES_hhdet_in_fech!J124/RES_summary!J$21</f>
        <v>148.24941311414798</v>
      </c>
      <c r="K124" s="184">
        <f>RES_hhdet_in_fech!K124/RES_summary!K$21</f>
        <v>136.56086296411684</v>
      </c>
      <c r="L124" s="184">
        <f>RES_hhdet_in_fech!L124/RES_summary!L$21</f>
        <v>144.65480051840464</v>
      </c>
      <c r="M124" s="184">
        <f>RES_hhdet_in_fech!M124/RES_summary!M$21</f>
        <v>118.71494329541223</v>
      </c>
      <c r="N124" s="184">
        <f>RES_hhdet_in_fech!N124/RES_summary!N$21</f>
        <v>144.89300751786814</v>
      </c>
      <c r="O124" s="184">
        <f>RES_hhdet_in_fech!O124/RES_summary!O$21</f>
        <v>128.77570192151347</v>
      </c>
      <c r="P124" s="184">
        <f>RES_hhdet_in_fech!P124/RES_summary!P$21</f>
        <v>110.70371057660691</v>
      </c>
      <c r="Q124" s="184">
        <f>RES_hhdet_in_fech!Q124/RES_summary!Q$21</f>
        <v>107.97261157481137</v>
      </c>
    </row>
    <row r="125" spans="1:17" ht="12.9" customHeight="1" x14ac:dyDescent="0.3">
      <c r="A125" s="158" t="s">
        <v>65</v>
      </c>
      <c r="B125" s="157"/>
      <c r="C125" s="178">
        <f>RES_hhdet_in_fech!C125/RES_summary!C$21</f>
        <v>119.23884142334978</v>
      </c>
      <c r="D125" s="178">
        <f>RES_hhdet_in_fech!D125/RES_summary!D$21</f>
        <v>126.05652216762192</v>
      </c>
      <c r="E125" s="178">
        <f>RES_hhdet_in_fech!E125/RES_summary!E$21</f>
        <v>129.12084421983175</v>
      </c>
      <c r="F125" s="178">
        <f>RES_hhdet_in_fech!F125/RES_summary!F$21</f>
        <v>120.19643441507094</v>
      </c>
      <c r="G125" s="178">
        <f>RES_hhdet_in_fech!G125/RES_summary!G$21</f>
        <v>113.58882148354569</v>
      </c>
      <c r="H125" s="178">
        <f>RES_hhdet_in_fech!H125/RES_summary!H$21</f>
        <v>110.28733199536902</v>
      </c>
      <c r="I125" s="178">
        <f>RES_hhdet_in_fech!I125/RES_summary!I$21</f>
        <v>103.78413702661365</v>
      </c>
      <c r="J125" s="178">
        <f>RES_hhdet_in_fech!J125/RES_summary!J$21</f>
        <v>115.50141941538692</v>
      </c>
      <c r="K125" s="178">
        <f>RES_hhdet_in_fech!K125/RES_summary!K$21</f>
        <v>104.41182712924612</v>
      </c>
      <c r="L125" s="178">
        <f>RES_hhdet_in_fech!L125/RES_summary!L$21</f>
        <v>112.2259474878928</v>
      </c>
      <c r="M125" s="178">
        <f>RES_hhdet_in_fech!M125/RES_summary!M$21</f>
        <v>85.284482452474705</v>
      </c>
      <c r="N125" s="178">
        <f>RES_hhdet_in_fech!N125/RES_summary!N$21</f>
        <v>110.07772183987224</v>
      </c>
      <c r="O125" s="178">
        <f>RES_hhdet_in_fech!O125/RES_summary!O$21</f>
        <v>96.068938359672785</v>
      </c>
      <c r="P125" s="178">
        <f>RES_hhdet_in_fech!P125/RES_summary!P$21</f>
        <v>78.942756363421537</v>
      </c>
      <c r="Q125" s="178">
        <f>RES_hhdet_in_fech!Q125/RES_summary!Q$21</f>
        <v>79.065791614707834</v>
      </c>
    </row>
    <row r="126" spans="1:17" ht="12" customHeight="1" x14ac:dyDescent="0.3">
      <c r="A126" s="23" t="s">
        <v>149</v>
      </c>
      <c r="B126" s="156"/>
      <c r="C126" s="177">
        <f>RES_hhdet_in_fech!C126/RES_summary!C$21</f>
        <v>118.92255628640191</v>
      </c>
      <c r="D126" s="177">
        <f>RES_hhdet_in_fech!D126/RES_summary!D$21</f>
        <v>125.60999706659543</v>
      </c>
      <c r="E126" s="177">
        <f>RES_hhdet_in_fech!E126/RES_summary!E$21</f>
        <v>128.59109949603877</v>
      </c>
      <c r="F126" s="177">
        <f>RES_hhdet_in_fech!F126/RES_summary!F$21</f>
        <v>119.64597141257896</v>
      </c>
      <c r="G126" s="177">
        <f>RES_hhdet_in_fech!G126/RES_summary!G$21</f>
        <v>113.08733802719868</v>
      </c>
      <c r="H126" s="177">
        <f>RES_hhdet_in_fech!H126/RES_summary!H$21</f>
        <v>109.78476062662637</v>
      </c>
      <c r="I126" s="177">
        <f>RES_hhdet_in_fech!I126/RES_summary!I$21</f>
        <v>103.29722639493393</v>
      </c>
      <c r="J126" s="177">
        <f>RES_hhdet_in_fech!J126/RES_summary!J$21</f>
        <v>115.00073199068167</v>
      </c>
      <c r="K126" s="177">
        <f>RES_hhdet_in_fech!K126/RES_summary!K$21</f>
        <v>103.91008244464609</v>
      </c>
      <c r="L126" s="177">
        <f>RES_hhdet_in_fech!L126/RES_summary!L$21</f>
        <v>111.68637842329323</v>
      </c>
      <c r="M126" s="177">
        <f>RES_hhdet_in_fech!M126/RES_summary!M$21</f>
        <v>84.895924344767366</v>
      </c>
      <c r="N126" s="177">
        <f>RES_hhdet_in_fech!N126/RES_summary!N$21</f>
        <v>109.60507319399798</v>
      </c>
      <c r="O126" s="177">
        <f>RES_hhdet_in_fech!O126/RES_summary!O$21</f>
        <v>95.608173364294586</v>
      </c>
      <c r="P126" s="177">
        <f>RES_hhdet_in_fech!P126/RES_summary!P$21</f>
        <v>78.516542135139701</v>
      </c>
      <c r="Q126" s="177">
        <f>RES_hhdet_in_fech!Q126/RES_summary!Q$21</f>
        <v>78.60610576097227</v>
      </c>
    </row>
    <row r="127" spans="1:17" ht="12" customHeight="1" x14ac:dyDescent="0.3">
      <c r="A127" s="23" t="s">
        <v>60</v>
      </c>
      <c r="B127" s="156"/>
      <c r="C127" s="177">
        <f>RES_hhdet_in_fech!C127/RES_summary!C$21</f>
        <v>0.3162851369478768</v>
      </c>
      <c r="D127" s="177">
        <f>RES_hhdet_in_fech!D127/RES_summary!D$21</f>
        <v>0.44652510102649645</v>
      </c>
      <c r="E127" s="177">
        <f>RES_hhdet_in_fech!E127/RES_summary!E$21</f>
        <v>0.529744723792971</v>
      </c>
      <c r="F127" s="177">
        <f>RES_hhdet_in_fech!F127/RES_summary!F$21</f>
        <v>0.55046300249197289</v>
      </c>
      <c r="G127" s="177">
        <f>RES_hhdet_in_fech!G127/RES_summary!G$21</f>
        <v>0.50148345634701452</v>
      </c>
      <c r="H127" s="177">
        <f>RES_hhdet_in_fech!H127/RES_summary!H$21</f>
        <v>0.50257136874265285</v>
      </c>
      <c r="I127" s="177">
        <f>RES_hhdet_in_fech!I127/RES_summary!I$21</f>
        <v>0.48691063167972881</v>
      </c>
      <c r="J127" s="177">
        <f>RES_hhdet_in_fech!J127/RES_summary!J$21</f>
        <v>0.50068742470524108</v>
      </c>
      <c r="K127" s="177">
        <f>RES_hhdet_in_fech!K127/RES_summary!K$21</f>
        <v>0.50174468460001709</v>
      </c>
      <c r="L127" s="177">
        <f>RES_hhdet_in_fech!L127/RES_summary!L$21</f>
        <v>0.53956906459956577</v>
      </c>
      <c r="M127" s="177">
        <f>RES_hhdet_in_fech!M127/RES_summary!M$21</f>
        <v>0.38855810770735399</v>
      </c>
      <c r="N127" s="177">
        <f>RES_hhdet_in_fech!N127/RES_summary!N$21</f>
        <v>0.47264864587424432</v>
      </c>
      <c r="O127" s="177">
        <f>RES_hhdet_in_fech!O127/RES_summary!O$21</f>
        <v>0.46076499537819071</v>
      </c>
      <c r="P127" s="177">
        <f>RES_hhdet_in_fech!P127/RES_summary!P$21</f>
        <v>0.42621422828183958</v>
      </c>
      <c r="Q127" s="177">
        <f>RES_hhdet_in_fech!Q127/RES_summary!Q$21</f>
        <v>0.45968585373557158</v>
      </c>
    </row>
    <row r="128" spans="1:17" ht="12.9" customHeight="1" x14ac:dyDescent="0.3">
      <c r="A128" s="158" t="s">
        <v>112</v>
      </c>
      <c r="B128" s="157"/>
      <c r="C128" s="178">
        <f>RES_hhdet_in_fech!C128/RES_summary!C$21</f>
        <v>8.6751572306615277</v>
      </c>
      <c r="D128" s="178">
        <f>RES_hhdet_in_fech!D128/RES_summary!D$21</f>
        <v>9.7645950623730879</v>
      </c>
      <c r="E128" s="178">
        <f>RES_hhdet_in_fech!E128/RES_summary!E$21</f>
        <v>9.9379977930589529</v>
      </c>
      <c r="F128" s="178">
        <f>RES_hhdet_in_fech!F128/RES_summary!F$21</f>
        <v>10.975232262140883</v>
      </c>
      <c r="G128" s="178">
        <f>RES_hhdet_in_fech!G128/RES_summary!G$21</f>
        <v>7.7341328429512899</v>
      </c>
      <c r="H128" s="178">
        <f>RES_hhdet_in_fech!H128/RES_summary!H$21</f>
        <v>6.9384107655846172</v>
      </c>
      <c r="I128" s="178">
        <f>RES_hhdet_in_fech!I128/RES_summary!I$21</f>
        <v>6.263013520361401</v>
      </c>
      <c r="J128" s="178">
        <f>RES_hhdet_in_fech!J128/RES_summary!J$21</f>
        <v>6.5214716473315919</v>
      </c>
      <c r="K128" s="178">
        <f>RES_hhdet_in_fech!K128/RES_summary!K$21</f>
        <v>6.4487480016861287</v>
      </c>
      <c r="L128" s="178">
        <f>RES_hhdet_in_fech!L128/RES_summary!L$21</f>
        <v>6.2050509937734972</v>
      </c>
      <c r="M128" s="178">
        <f>RES_hhdet_in_fech!M128/RES_summary!M$21</f>
        <v>8.8036159441562827</v>
      </c>
      <c r="N128" s="178">
        <f>RES_hhdet_in_fech!N128/RES_summary!N$21</f>
        <v>7.3653111839197019</v>
      </c>
      <c r="O128" s="178">
        <f>RES_hhdet_in_fech!O128/RES_summary!O$21</f>
        <v>6.8435401659531179</v>
      </c>
      <c r="P128" s="178">
        <f>RES_hhdet_in_fech!P128/RES_summary!P$21</f>
        <v>5.6684864825146155</v>
      </c>
      <c r="Q128" s="178">
        <f>RES_hhdet_in_fech!Q128/RES_summary!Q$21</f>
        <v>4.1494776348568081</v>
      </c>
    </row>
    <row r="129" spans="1:17" ht="12" customHeight="1" x14ac:dyDescent="0.3">
      <c r="A129" s="23" t="s">
        <v>60</v>
      </c>
      <c r="B129" s="156"/>
      <c r="C129" s="177">
        <f>RES_hhdet_in_fech!C129/RES_summary!C$21</f>
        <v>8.6751572306615277</v>
      </c>
      <c r="D129" s="177">
        <f>RES_hhdet_in_fech!D129/RES_summary!D$21</f>
        <v>9.7645950623730879</v>
      </c>
      <c r="E129" s="177">
        <f>RES_hhdet_in_fech!E129/RES_summary!E$21</f>
        <v>9.9379977930589529</v>
      </c>
      <c r="F129" s="177">
        <f>RES_hhdet_in_fech!F129/RES_summary!F$21</f>
        <v>10.975232262140883</v>
      </c>
      <c r="G129" s="177">
        <f>RES_hhdet_in_fech!G129/RES_summary!G$21</f>
        <v>7.7341328429512899</v>
      </c>
      <c r="H129" s="177">
        <f>RES_hhdet_in_fech!H129/RES_summary!H$21</f>
        <v>6.9384107655846172</v>
      </c>
      <c r="I129" s="177">
        <f>RES_hhdet_in_fech!I129/RES_summary!I$21</f>
        <v>6.263013520361401</v>
      </c>
      <c r="J129" s="177">
        <f>RES_hhdet_in_fech!J129/RES_summary!J$21</f>
        <v>6.5214716473315919</v>
      </c>
      <c r="K129" s="177">
        <f>RES_hhdet_in_fech!K129/RES_summary!K$21</f>
        <v>6.4487480016861287</v>
      </c>
      <c r="L129" s="177">
        <f>RES_hhdet_in_fech!L129/RES_summary!L$21</f>
        <v>6.2050509937734972</v>
      </c>
      <c r="M129" s="177">
        <f>RES_hhdet_in_fech!M129/RES_summary!M$21</f>
        <v>8.8036159441562827</v>
      </c>
      <c r="N129" s="177">
        <f>RES_hhdet_in_fech!N129/RES_summary!N$21</f>
        <v>7.3653111839197019</v>
      </c>
      <c r="O129" s="177">
        <f>RES_hhdet_in_fech!O129/RES_summary!O$21</f>
        <v>6.8435401659531179</v>
      </c>
      <c r="P129" s="177">
        <f>RES_hhdet_in_fech!P129/RES_summary!P$21</f>
        <v>5.6684864825146155</v>
      </c>
      <c r="Q129" s="177">
        <f>RES_hhdet_in_fech!Q129/RES_summary!Q$21</f>
        <v>4.1494776348568081</v>
      </c>
    </row>
    <row r="130" spans="1:17" ht="12" customHeight="1" x14ac:dyDescent="0.3">
      <c r="A130" s="158" t="s">
        <v>63</v>
      </c>
      <c r="B130" s="157"/>
      <c r="C130" s="178">
        <f>RES_hhdet_in_fech!C130/RES_summary!C$21</f>
        <v>16.841671684956992</v>
      </c>
      <c r="D130" s="178">
        <f>RES_hhdet_in_fech!D130/RES_summary!D$21</f>
        <v>20.033868406247095</v>
      </c>
      <c r="E130" s="178">
        <f>RES_hhdet_in_fech!E130/RES_summary!E$21</f>
        <v>19.594573648974499</v>
      </c>
      <c r="F130" s="178">
        <f>RES_hhdet_in_fech!F130/RES_summary!F$21</f>
        <v>19.248437141348283</v>
      </c>
      <c r="G130" s="178">
        <f>RES_hhdet_in_fech!G130/RES_summary!G$21</f>
        <v>16.99421832490534</v>
      </c>
      <c r="H130" s="178">
        <f>RES_hhdet_in_fech!H130/RES_summary!H$21</f>
        <v>18.29380393651088</v>
      </c>
      <c r="I130" s="178">
        <f>RES_hhdet_in_fech!I130/RES_summary!I$21</f>
        <v>17.649277321534282</v>
      </c>
      <c r="J130" s="178">
        <f>RES_hhdet_in_fech!J130/RES_summary!J$21</f>
        <v>17.473457721507298</v>
      </c>
      <c r="K130" s="178">
        <f>RES_hhdet_in_fech!K130/RES_summary!K$21</f>
        <v>17.167183947849907</v>
      </c>
      <c r="L130" s="178">
        <f>RES_hhdet_in_fech!L130/RES_summary!L$21</f>
        <v>16.885478584162293</v>
      </c>
      <c r="M130" s="178">
        <f>RES_hhdet_in_fech!M130/RES_summary!M$21</f>
        <v>15.788867031141857</v>
      </c>
      <c r="N130" s="178">
        <f>RES_hhdet_in_fech!N130/RES_summary!N$21</f>
        <v>17.904701334532348</v>
      </c>
      <c r="O130" s="178">
        <f>RES_hhdet_in_fech!O130/RES_summary!O$21</f>
        <v>16.963916332971081</v>
      </c>
      <c r="P130" s="178">
        <f>RES_hhdet_in_fech!P130/RES_summary!P$21</f>
        <v>16.72317131003572</v>
      </c>
      <c r="Q130" s="178">
        <f>RES_hhdet_in_fech!Q130/RES_summary!Q$21</f>
        <v>16.294419815100877</v>
      </c>
    </row>
    <row r="131" spans="1:17" ht="12" customHeight="1" x14ac:dyDescent="0.3">
      <c r="A131" s="167" t="s">
        <v>148</v>
      </c>
      <c r="B131" s="132"/>
      <c r="C131" s="183">
        <f>RES_hhdet_in_fech!C131/RES_summary!C$21</f>
        <v>16.051277775883833</v>
      </c>
      <c r="D131" s="183">
        <f>RES_hhdet_in_fech!D131/RES_summary!D$21</f>
        <v>19.266592615696538</v>
      </c>
      <c r="E131" s="183">
        <f>RES_hhdet_in_fech!E131/RES_summary!E$21</f>
        <v>18.888274805887693</v>
      </c>
      <c r="F131" s="183">
        <f>RES_hhdet_in_fech!F131/RES_summary!F$21</f>
        <v>18.545375891222452</v>
      </c>
      <c r="G131" s="183">
        <f>RES_hhdet_in_fech!G131/RES_summary!G$21</f>
        <v>15.420535940886586</v>
      </c>
      <c r="H131" s="183">
        <f>RES_hhdet_in_fech!H131/RES_summary!H$21</f>
        <v>16.926585295811751</v>
      </c>
      <c r="I131" s="183">
        <f>RES_hhdet_in_fech!I131/RES_summary!I$21</f>
        <v>16.158226290070235</v>
      </c>
      <c r="J131" s="183">
        <f>RES_hhdet_in_fech!J131/RES_summary!J$21</f>
        <v>17.563362140477217</v>
      </c>
      <c r="K131" s="183">
        <f>RES_hhdet_in_fech!K131/RES_summary!K$21</f>
        <v>16.318235959580807</v>
      </c>
      <c r="L131" s="183">
        <f>RES_hhdet_in_fech!L131/RES_summary!L$21</f>
        <v>15.950921855341258</v>
      </c>
      <c r="M131" s="183">
        <f>RES_hhdet_in_fech!M131/RES_summary!M$21</f>
        <v>15.561135642056993</v>
      </c>
      <c r="N131" s="183">
        <f>RES_hhdet_in_fech!N131/RES_summary!N$21</f>
        <v>16.450637845624705</v>
      </c>
      <c r="O131" s="183">
        <f>RES_hhdet_in_fech!O131/RES_summary!O$21</f>
        <v>16.631570436654098</v>
      </c>
      <c r="P131" s="183">
        <f>RES_hhdet_in_fech!P131/RES_summary!P$21</f>
        <v>15.849028213157553</v>
      </c>
      <c r="Q131" s="183">
        <f>RES_hhdet_in_fech!Q131/RES_summary!Q$21</f>
        <v>15.232260008768987</v>
      </c>
    </row>
    <row r="132" spans="1:17" ht="12" customHeight="1" x14ac:dyDescent="0.3">
      <c r="A132" s="167" t="s">
        <v>147</v>
      </c>
      <c r="B132" s="132"/>
      <c r="C132" s="183">
        <f>RES_hhdet_in_fech!C132/RES_summary!C$21</f>
        <v>17.175952537530705</v>
      </c>
      <c r="D132" s="183">
        <f>RES_hhdet_in_fech!D132/RES_summary!D$21</f>
        <v>17.89340466375198</v>
      </c>
      <c r="E132" s="183">
        <f>RES_hhdet_in_fech!E132/RES_summary!E$21</f>
        <v>16.448425780537232</v>
      </c>
      <c r="F132" s="183">
        <f>RES_hhdet_in_fech!F132/RES_summary!F$21</f>
        <v>18.295834494920097</v>
      </c>
      <c r="G132" s="183">
        <f>RES_hhdet_in_fech!G132/RES_summary!G$21</f>
        <v>17.214578913821938</v>
      </c>
      <c r="H132" s="183">
        <f>RES_hhdet_in_fech!H132/RES_summary!H$21</f>
        <v>15.469167309058799</v>
      </c>
      <c r="I132" s="183">
        <f>RES_hhdet_in_fech!I132/RES_summary!I$21</f>
        <v>17.097136838011849</v>
      </c>
      <c r="J132" s="183">
        <f>RES_hhdet_in_fech!J132/RES_summary!J$21</f>
        <v>15.686827569656392</v>
      </c>
      <c r="K132" s="183">
        <f>RES_hhdet_in_fech!K132/RES_summary!K$21</f>
        <v>15.956811895157195</v>
      </c>
      <c r="L132" s="183">
        <f>RES_hhdet_in_fech!L132/RES_summary!L$21</f>
        <v>15.977280107528889</v>
      </c>
      <c r="M132" s="183">
        <f>RES_hhdet_in_fech!M132/RES_summary!M$21</f>
        <v>15.203712032268728</v>
      </c>
      <c r="N132" s="183">
        <f>RES_hhdet_in_fech!N132/RES_summary!N$21</f>
        <v>15.62834253817492</v>
      </c>
      <c r="O132" s="183">
        <f>RES_hhdet_in_fech!O132/RES_summary!O$21</f>
        <v>15.484708087010766</v>
      </c>
      <c r="P132" s="183">
        <f>RES_hhdet_in_fech!P132/RES_summary!P$21</f>
        <v>15.231933406132878</v>
      </c>
      <c r="Q132" s="183">
        <f>RES_hhdet_in_fech!Q132/RES_summary!Q$21</f>
        <v>14.750308703915698</v>
      </c>
    </row>
    <row r="133" spans="1:17" ht="12" customHeight="1" x14ac:dyDescent="0.3">
      <c r="A133" s="166" t="s">
        <v>61</v>
      </c>
      <c r="B133" s="165"/>
      <c r="C133" s="182">
        <f>RES_hhdet_in_fech!C133/RES_summary!C$21</f>
        <v>12.149498417334467</v>
      </c>
      <c r="D133" s="182">
        <f>RES_hhdet_in_fech!D133/RES_summary!D$21</f>
        <v>12.97882638562689</v>
      </c>
      <c r="E133" s="182">
        <f>RES_hhdet_in_fech!E133/RES_summary!E$21</f>
        <v>11.475069512250675</v>
      </c>
      <c r="F133" s="182">
        <f>RES_hhdet_in_fech!F133/RES_summary!F$21</f>
        <v>12.919403016852625</v>
      </c>
      <c r="G133" s="182">
        <f>RES_hhdet_in_fech!G133/RES_summary!G$21</f>
        <v>12.508427695578257</v>
      </c>
      <c r="H133" s="182">
        <f>RES_hhdet_in_fech!H133/RES_summary!H$21</f>
        <v>10.847999708443169</v>
      </c>
      <c r="I133" s="182">
        <f>RES_hhdet_in_fech!I133/RES_summary!I$21</f>
        <v>12.631520328381814</v>
      </c>
      <c r="J133" s="182">
        <f>RES_hhdet_in_fech!J133/RES_summary!J$21</f>
        <v>11.207896403811537</v>
      </c>
      <c r="K133" s="182">
        <f>RES_hhdet_in_fech!K133/RES_summary!K$21</f>
        <v>11.276088916385666</v>
      </c>
      <c r="L133" s="182">
        <f>RES_hhdet_in_fech!L133/RES_summary!L$21</f>
        <v>11.370204855533144</v>
      </c>
      <c r="M133" s="182">
        <f>RES_hhdet_in_fech!M133/RES_summary!M$21</f>
        <v>10.239507777101025</v>
      </c>
      <c r="N133" s="182">
        <f>RES_hhdet_in_fech!N133/RES_summary!N$21</f>
        <v>10.536352005919133</v>
      </c>
      <c r="O133" s="182">
        <f>RES_hhdet_in_fech!O133/RES_summary!O$21</f>
        <v>10.919915401722767</v>
      </c>
      <c r="P133" s="182">
        <f>RES_hhdet_in_fech!P133/RES_summary!P$21</f>
        <v>10.625746112035548</v>
      </c>
      <c r="Q133" s="182">
        <f>RES_hhdet_in_fech!Q133/RES_summary!Q$21</f>
        <v>10.596371982085518</v>
      </c>
    </row>
    <row r="134" spans="1:17" ht="12" customHeight="1" x14ac:dyDescent="0.3">
      <c r="A134" s="147" t="s">
        <v>59</v>
      </c>
      <c r="B134" s="164"/>
      <c r="C134" s="181">
        <f>RES_hhdet_in_fech!C134/RES_summary!C$21</f>
        <v>5.0264541201962389</v>
      </c>
      <c r="D134" s="181">
        <f>RES_hhdet_in_fech!D134/RES_summary!D$21</f>
        <v>4.9145782781250862</v>
      </c>
      <c r="E134" s="181">
        <f>RES_hhdet_in_fech!E134/RES_summary!E$21</f>
        <v>4.9733562682865555</v>
      </c>
      <c r="F134" s="181">
        <f>RES_hhdet_in_fech!F134/RES_summary!F$21</f>
        <v>5.3764314780674711</v>
      </c>
      <c r="G134" s="181">
        <f>RES_hhdet_in_fech!G134/RES_summary!G$21</f>
        <v>4.7061512182436775</v>
      </c>
      <c r="H134" s="181">
        <f>RES_hhdet_in_fech!H134/RES_summary!H$21</f>
        <v>4.621167600615629</v>
      </c>
      <c r="I134" s="181">
        <f>RES_hhdet_in_fech!I134/RES_summary!I$21</f>
        <v>4.4656165096300349</v>
      </c>
      <c r="J134" s="181">
        <f>RES_hhdet_in_fech!J134/RES_summary!J$21</f>
        <v>4.4789311658448581</v>
      </c>
      <c r="K134" s="181">
        <f>RES_hhdet_in_fech!K134/RES_summary!K$21</f>
        <v>4.6807229787715281</v>
      </c>
      <c r="L134" s="181">
        <f>RES_hhdet_in_fech!L134/RES_summary!L$21</f>
        <v>4.6070752519957461</v>
      </c>
      <c r="M134" s="181">
        <f>RES_hhdet_in_fech!M134/RES_summary!M$21</f>
        <v>4.9642042551677044</v>
      </c>
      <c r="N134" s="181">
        <f>RES_hhdet_in_fech!N134/RES_summary!N$21</f>
        <v>5.0919905322557879</v>
      </c>
      <c r="O134" s="181">
        <f>RES_hhdet_in_fech!O134/RES_summary!O$21</f>
        <v>4.5647926852880012</v>
      </c>
      <c r="P134" s="181">
        <f>RES_hhdet_in_fech!P134/RES_summary!P$21</f>
        <v>4.6061872940973307</v>
      </c>
      <c r="Q134" s="181">
        <f>RES_hhdet_in_fech!Q134/RES_summary!Q$21</f>
        <v>4.1539367218301786</v>
      </c>
    </row>
    <row r="135" spans="1:17" ht="12" customHeight="1" x14ac:dyDescent="0.3">
      <c r="A135" s="163" t="s">
        <v>142</v>
      </c>
      <c r="B135" s="162"/>
      <c r="C135" s="180">
        <f>RES_hhdet_in_fech!C135/RES_summary!C$21</f>
        <v>20.532949797714771</v>
      </c>
      <c r="D135" s="180">
        <f>RES_hhdet_in_fech!D135/RES_summary!D$21</f>
        <v>23.893470245178161</v>
      </c>
      <c r="E135" s="180">
        <f>RES_hhdet_in_fech!E135/RES_summary!E$21</f>
        <v>26.152336696221496</v>
      </c>
      <c r="F135" s="180">
        <f>RES_hhdet_in_fech!F135/RES_summary!F$21</f>
        <v>24.554493392603089</v>
      </c>
      <c r="G135" s="180">
        <f>RES_hhdet_in_fech!G135/RES_summary!G$21</f>
        <v>21.755526810619287</v>
      </c>
      <c r="H135" s="180">
        <f>RES_hhdet_in_fech!H135/RES_summary!H$21</f>
        <v>25.179292260164058</v>
      </c>
      <c r="I135" s="180">
        <f>RES_hhdet_in_fech!I135/RES_summary!I$21</f>
        <v>21.472637945712606</v>
      </c>
      <c r="J135" s="180">
        <f>RES_hhdet_in_fech!J135/RES_summary!J$21</f>
        <v>24.230556181391105</v>
      </c>
      <c r="K135" s="180">
        <f>RES_hhdet_in_fech!K135/RES_summary!K$21</f>
        <v>28.55601013536559</v>
      </c>
      <c r="L135" s="180">
        <f>RES_hhdet_in_fech!L135/RES_summary!L$21</f>
        <v>25.834018893081627</v>
      </c>
      <c r="M135" s="180">
        <f>RES_hhdet_in_fech!M135/RES_summary!M$21</f>
        <v>26.834653670106462</v>
      </c>
      <c r="N135" s="180">
        <f>RES_hhdet_in_fech!N135/RES_summary!N$21</f>
        <v>28.212913001314256</v>
      </c>
      <c r="O135" s="180">
        <f>RES_hhdet_in_fech!O135/RES_summary!O$21</f>
        <v>24.293064668333642</v>
      </c>
      <c r="P135" s="180">
        <f>RES_hhdet_in_fech!P135/RES_summary!P$21</f>
        <v>25.423765629593447</v>
      </c>
      <c r="Q135" s="180">
        <f>RES_hhdet_in_fech!Q135/RES_summary!Q$21</f>
        <v>22.606619566254167</v>
      </c>
    </row>
    <row r="136" spans="1:17" ht="12" customHeight="1" x14ac:dyDescent="0.3">
      <c r="A136" s="161" t="s">
        <v>141</v>
      </c>
      <c r="B136" s="160"/>
      <c r="C136" s="179">
        <f>RES_hhdet_in_fech!C136/RES_summary!C$21</f>
        <v>20.363524937306188</v>
      </c>
      <c r="D136" s="179">
        <f>RES_hhdet_in_fech!D136/RES_summary!D$21</f>
        <v>19.974334310517644</v>
      </c>
      <c r="E136" s="179">
        <f>RES_hhdet_in_fech!E136/RES_summary!E$21</f>
        <v>22.333305160124063</v>
      </c>
      <c r="F136" s="179">
        <f>RES_hhdet_in_fech!F136/RES_summary!F$21</f>
        <v>21.754788384723373</v>
      </c>
      <c r="G136" s="179">
        <f>RES_hhdet_in_fech!G136/RES_summary!G$21</f>
        <v>21.127924271267034</v>
      </c>
      <c r="H136" s="179">
        <f>RES_hhdet_in_fech!H136/RES_summary!H$21</f>
        <v>21.266296869863815</v>
      </c>
      <c r="I136" s="179">
        <f>RES_hhdet_in_fech!I136/RES_summary!I$21</f>
        <v>19.255638844731717</v>
      </c>
      <c r="J136" s="179">
        <f>RES_hhdet_in_fech!J136/RES_summary!J$21</f>
        <v>21.19479069851014</v>
      </c>
      <c r="K136" s="179">
        <f>RES_hhdet_in_fech!K136/RES_summary!K$21</f>
        <v>22.737305100320246</v>
      </c>
      <c r="L136" s="179">
        <f>RES_hhdet_in_fech!L136/RES_summary!L$21</f>
        <v>20.230865619999143</v>
      </c>
      <c r="M136" s="179">
        <f>RES_hhdet_in_fech!M136/RES_summary!M$21</f>
        <v>21.367041897764793</v>
      </c>
      <c r="N136" s="179">
        <f>RES_hhdet_in_fech!N136/RES_summary!N$21</f>
        <v>23.301730663183978</v>
      </c>
      <c r="O136" s="179">
        <f>RES_hhdet_in_fech!O136/RES_summary!O$21</f>
        <v>19.301319620540134</v>
      </c>
      <c r="P136" s="179">
        <f>RES_hhdet_in_fech!P136/RES_summary!P$21</f>
        <v>20.998302349693269</v>
      </c>
      <c r="Q136" s="179">
        <f>RES_hhdet_in_fech!Q136/RES_summary!Q$21</f>
        <v>18.435056634764937</v>
      </c>
    </row>
    <row r="137" spans="1:17" ht="12" customHeight="1" x14ac:dyDescent="0.3">
      <c r="A137" s="148" t="s">
        <v>60</v>
      </c>
      <c r="B137" s="156"/>
      <c r="C137" s="177">
        <f>RES_hhdet_in_fech!C137/RES_summary!C$21</f>
        <v>14.594047624106324</v>
      </c>
      <c r="D137" s="177">
        <f>RES_hhdet_in_fech!D137/RES_summary!D$21</f>
        <v>15.012716188541937</v>
      </c>
      <c r="E137" s="177">
        <f>RES_hhdet_in_fech!E137/RES_summary!E$21</f>
        <v>16.356546890415672</v>
      </c>
      <c r="F137" s="177">
        <f>RES_hhdet_in_fech!F137/RES_summary!F$21</f>
        <v>16.483851704218281</v>
      </c>
      <c r="G137" s="177">
        <f>RES_hhdet_in_fech!G137/RES_summary!G$21</f>
        <v>15.658734066047128</v>
      </c>
      <c r="H137" s="177">
        <f>RES_hhdet_in_fech!H137/RES_summary!H$21</f>
        <v>15.633595876602683</v>
      </c>
      <c r="I137" s="177">
        <f>RES_hhdet_in_fech!I137/RES_summary!I$21</f>
        <v>14.402837553767862</v>
      </c>
      <c r="J137" s="177">
        <f>RES_hhdet_in_fech!J137/RES_summary!J$21</f>
        <v>15.740792426961573</v>
      </c>
      <c r="K137" s="177">
        <f>RES_hhdet_in_fech!K137/RES_summary!K$21</f>
        <v>17.525484886473066</v>
      </c>
      <c r="L137" s="177">
        <f>RES_hhdet_in_fech!L137/RES_summary!L$21</f>
        <v>15.411427557983334</v>
      </c>
      <c r="M137" s="177">
        <f>RES_hhdet_in_fech!M137/RES_summary!M$21</f>
        <v>15.925012313290521</v>
      </c>
      <c r="N137" s="177">
        <f>RES_hhdet_in_fech!N137/RES_summary!N$21</f>
        <v>18.843706050749905</v>
      </c>
      <c r="O137" s="177">
        <f>RES_hhdet_in_fech!O137/RES_summary!O$21</f>
        <v>15.118977749581658</v>
      </c>
      <c r="P137" s="177">
        <f>RES_hhdet_in_fech!P137/RES_summary!P$21</f>
        <v>15.733812088329373</v>
      </c>
      <c r="Q137" s="177">
        <f>RES_hhdet_in_fech!Q137/RES_summary!Q$21</f>
        <v>14.257987114504363</v>
      </c>
    </row>
    <row r="138" spans="1:17" ht="12" customHeight="1" x14ac:dyDescent="0.3">
      <c r="A138" s="148" t="s">
        <v>59</v>
      </c>
      <c r="B138" s="156"/>
      <c r="C138" s="177">
        <f>RES_hhdet_in_fech!C138/RES_summary!C$21</f>
        <v>5.7694773131998645</v>
      </c>
      <c r="D138" s="177">
        <f>RES_hhdet_in_fech!D138/RES_summary!D$21</f>
        <v>4.9616181219757109</v>
      </c>
      <c r="E138" s="177">
        <f>RES_hhdet_in_fech!E138/RES_summary!E$21</f>
        <v>5.9767582697083883</v>
      </c>
      <c r="F138" s="177">
        <f>RES_hhdet_in_fech!F138/RES_summary!F$21</f>
        <v>5.2709366805050957</v>
      </c>
      <c r="G138" s="177">
        <f>RES_hhdet_in_fech!G138/RES_summary!G$21</f>
        <v>5.4691902052199088</v>
      </c>
      <c r="H138" s="177">
        <f>RES_hhdet_in_fech!H138/RES_summary!H$21</f>
        <v>5.6327009932611327</v>
      </c>
      <c r="I138" s="177">
        <f>RES_hhdet_in_fech!I138/RES_summary!I$21</f>
        <v>4.852801290963856</v>
      </c>
      <c r="J138" s="177">
        <f>RES_hhdet_in_fech!J138/RES_summary!J$21</f>
        <v>5.4539982715485689</v>
      </c>
      <c r="K138" s="177">
        <f>RES_hhdet_in_fech!K138/RES_summary!K$21</f>
        <v>5.2118202138471768</v>
      </c>
      <c r="L138" s="177">
        <f>RES_hhdet_in_fech!L138/RES_summary!L$21</f>
        <v>4.8194380620158137</v>
      </c>
      <c r="M138" s="177">
        <f>RES_hhdet_in_fech!M138/RES_summary!M$21</f>
        <v>5.4420295844742723</v>
      </c>
      <c r="N138" s="177">
        <f>RES_hhdet_in_fech!N138/RES_summary!N$21</f>
        <v>4.4580246124340714</v>
      </c>
      <c r="O138" s="177">
        <f>RES_hhdet_in_fech!O138/RES_summary!O$21</f>
        <v>4.1823418709584752</v>
      </c>
      <c r="P138" s="177">
        <f>RES_hhdet_in_fech!P138/RES_summary!P$21</f>
        <v>5.2644902613638962</v>
      </c>
      <c r="Q138" s="177">
        <f>RES_hhdet_in_fech!Q138/RES_summary!Q$21</f>
        <v>4.1770695202605754</v>
      </c>
    </row>
    <row r="139" spans="1:17" ht="12" customHeight="1" x14ac:dyDescent="0.3">
      <c r="A139" s="158" t="s">
        <v>62</v>
      </c>
      <c r="B139" s="157"/>
      <c r="C139" s="178">
        <f>RES_hhdet_in_fech!C139/RES_summary!C$21</f>
        <v>7.9007901009424595</v>
      </c>
      <c r="D139" s="178">
        <f>RES_hhdet_in_fech!D139/RES_summary!D$21</f>
        <v>9.2740625584786152</v>
      </c>
      <c r="E139" s="178">
        <f>RES_hhdet_in_fech!E139/RES_summary!E$21</f>
        <v>9.4694837488384778</v>
      </c>
      <c r="F139" s="178">
        <f>RES_hhdet_in_fech!F139/RES_summary!F$21</f>
        <v>9.5301448179884787</v>
      </c>
      <c r="G139" s="178">
        <f>RES_hhdet_in_fech!G139/RES_summary!G$21</f>
        <v>8.1683441381204993</v>
      </c>
      <c r="H139" s="178">
        <f>RES_hhdet_in_fech!H139/RES_summary!H$21</f>
        <v>9.2352644229176732</v>
      </c>
      <c r="I139" s="178">
        <f>RES_hhdet_in_fech!I139/RES_summary!I$21</f>
        <v>8.542432368543615</v>
      </c>
      <c r="J139" s="178">
        <f>RES_hhdet_in_fech!J139/RES_summary!J$21</f>
        <v>8.7530643299221929</v>
      </c>
      <c r="K139" s="178">
        <f>RES_hhdet_in_fech!K139/RES_summary!K$21</f>
        <v>8.5331038853346968</v>
      </c>
      <c r="L139" s="178">
        <f>RES_hhdet_in_fech!L139/RES_summary!L$21</f>
        <v>9.338323452576061</v>
      </c>
      <c r="M139" s="178">
        <f>RES_hhdet_in_fech!M139/RES_summary!M$21</f>
        <v>8.8379778676393759</v>
      </c>
      <c r="N139" s="178">
        <f>RES_hhdet_in_fech!N139/RES_summary!N$21</f>
        <v>9.545273159543866</v>
      </c>
      <c r="O139" s="178">
        <f>RES_hhdet_in_fech!O139/RES_summary!O$21</f>
        <v>8.8993070629164954</v>
      </c>
      <c r="P139" s="178">
        <f>RES_hhdet_in_fech!P139/RES_summary!P$21</f>
        <v>9.3692964206350347</v>
      </c>
      <c r="Q139" s="178">
        <f>RES_hhdet_in_fech!Q139/RES_summary!Q$21</f>
        <v>8.4629225101458481</v>
      </c>
    </row>
    <row r="140" spans="1:17" ht="12" customHeight="1" x14ac:dyDescent="0.3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15.130088051805124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14.396978109547495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15.9714496474519</v>
      </c>
      <c r="P140" s="177">
        <f>RES_hhdet_in_fech!P140/RES_summary!P$21</f>
        <v>14.993584598475604</v>
      </c>
      <c r="Q140" s="177">
        <f>RES_hhdet_in_fech!Q140/RES_summary!Q$21</f>
        <v>14.83297328731204</v>
      </c>
    </row>
    <row r="141" spans="1:17" ht="12" customHeight="1" x14ac:dyDescent="0.3">
      <c r="A141" s="29" t="s">
        <v>140</v>
      </c>
      <c r="B141" s="57"/>
      <c r="C141" s="176">
        <f>RES_hhdet_in_fech!C141/RES_summary!C$21</f>
        <v>7.9007901009424595</v>
      </c>
      <c r="D141" s="176">
        <f>RES_hhdet_in_fech!D141/RES_summary!D$21</f>
        <v>9.2740625584786152</v>
      </c>
      <c r="E141" s="176">
        <f>RES_hhdet_in_fech!E141/RES_summary!E$21</f>
        <v>9.4687327405986963</v>
      </c>
      <c r="F141" s="176">
        <f>RES_hhdet_in_fech!F141/RES_summary!F$21</f>
        <v>9.5301448179884787</v>
      </c>
      <c r="G141" s="176">
        <f>RES_hhdet_in_fech!G141/RES_summary!G$21</f>
        <v>8.1683441381204993</v>
      </c>
      <c r="H141" s="176">
        <f>RES_hhdet_in_fech!H141/RES_summary!H$21</f>
        <v>9.2350964481829276</v>
      </c>
      <c r="I141" s="176">
        <f>RES_hhdet_in_fech!I141/RES_summary!I$21</f>
        <v>8.542432368543615</v>
      </c>
      <c r="J141" s="176">
        <f>RES_hhdet_in_fech!J141/RES_summary!J$21</f>
        <v>8.7530643299221929</v>
      </c>
      <c r="K141" s="176">
        <f>RES_hhdet_in_fech!K141/RES_summary!K$21</f>
        <v>8.5331038853346968</v>
      </c>
      <c r="L141" s="176">
        <f>RES_hhdet_in_fech!L141/RES_summary!L$21</f>
        <v>9.338323452576061</v>
      </c>
      <c r="M141" s="176">
        <f>RES_hhdet_in_fech!M141/RES_summary!M$21</f>
        <v>8.8379778676393759</v>
      </c>
      <c r="N141" s="176">
        <f>RES_hhdet_in_fech!N141/RES_summary!N$21</f>
        <v>9.545273159543866</v>
      </c>
      <c r="O141" s="176">
        <f>RES_hhdet_in_fech!O141/RES_summary!O$21</f>
        <v>8.8958848735350422</v>
      </c>
      <c r="P141" s="176">
        <f>RES_hhdet_in_fech!P141/RES_summary!P$21</f>
        <v>9.3662001171805453</v>
      </c>
      <c r="Q141" s="176">
        <f>RES_hhdet_in_fech!Q141/RES_summary!Q$21</f>
        <v>8.4559512594540092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84">
        <f>RES_hhdet_in_fech!C143/RES_summary!C$21</f>
        <v>110.93041337516114</v>
      </c>
      <c r="D143" s="184">
        <f>RES_hhdet_in_fech!D143/RES_summary!D$21</f>
        <v>117.30594816005079</v>
      </c>
      <c r="E143" s="184">
        <f>RES_hhdet_in_fech!E143/RES_summary!E$21</f>
        <v>111.48206111888707</v>
      </c>
      <c r="F143" s="184">
        <f>RES_hhdet_in_fech!F143/RES_summary!F$21</f>
        <v>104.5632343010862</v>
      </c>
      <c r="G143" s="184">
        <f>RES_hhdet_in_fech!G143/RES_summary!G$21</f>
        <v>96.88998615947412</v>
      </c>
      <c r="H143" s="184">
        <f>RES_hhdet_in_fech!H143/RES_summary!H$21</f>
        <v>88.944732040101073</v>
      </c>
      <c r="I143" s="184">
        <f>RES_hhdet_in_fech!I143/RES_summary!I$21</f>
        <v>81.278526010781491</v>
      </c>
      <c r="J143" s="184">
        <f>RES_hhdet_in_fech!J143/RES_summary!J$21</f>
        <v>79.569897057799935</v>
      </c>
      <c r="K143" s="184">
        <f>RES_hhdet_in_fech!K143/RES_summary!K$21</f>
        <v>80.290504560751017</v>
      </c>
      <c r="L143" s="184">
        <f>RES_hhdet_in_fech!L143/RES_summary!L$21</f>
        <v>72.955605115307321</v>
      </c>
      <c r="M143" s="184">
        <f>RES_hhdet_in_fech!M143/RES_summary!M$21</f>
        <v>65.219764474804649</v>
      </c>
      <c r="N143" s="184">
        <f>RES_hhdet_in_fech!N143/RES_summary!N$21</f>
        <v>69.822964740217387</v>
      </c>
      <c r="O143" s="184">
        <f>RES_hhdet_in_fech!O143/RES_summary!O$21</f>
        <v>70.38776987352999</v>
      </c>
      <c r="P143" s="184">
        <f>RES_hhdet_in_fech!P143/RES_summary!P$21</f>
        <v>60.416862756181217</v>
      </c>
      <c r="Q143" s="184">
        <f>RES_hhdet_in_fech!Q143/RES_summary!Q$21</f>
        <v>61.948843730717563</v>
      </c>
    </row>
    <row r="144" spans="1:17" ht="12.9" customHeight="1" x14ac:dyDescent="0.3">
      <c r="A144" s="158" t="s">
        <v>65</v>
      </c>
      <c r="B144" s="157"/>
      <c r="C144" s="178">
        <f>RES_hhdet_in_fech!C144/RES_summary!C$21</f>
        <v>67.305369564756163</v>
      </c>
      <c r="D144" s="178">
        <f>RES_hhdet_in_fech!D144/RES_summary!D$21</f>
        <v>74.466421356550484</v>
      </c>
      <c r="E144" s="178">
        <f>RES_hhdet_in_fech!E144/RES_summary!E$21</f>
        <v>69.203380942275828</v>
      </c>
      <c r="F144" s="178">
        <f>RES_hhdet_in_fech!F144/RES_summary!F$21</f>
        <v>62.419188285555272</v>
      </c>
      <c r="G144" s="178">
        <f>RES_hhdet_in_fech!G144/RES_summary!G$21</f>
        <v>55.713924650243946</v>
      </c>
      <c r="H144" s="178">
        <f>RES_hhdet_in_fech!H144/RES_summary!H$21</f>
        <v>48.791210083501568</v>
      </c>
      <c r="I144" s="178">
        <f>RES_hhdet_in_fech!I144/RES_summary!I$21</f>
        <v>41.467277440618417</v>
      </c>
      <c r="J144" s="178">
        <f>RES_hhdet_in_fech!J144/RES_summary!J$21</f>
        <v>40.078777768421787</v>
      </c>
      <c r="K144" s="178">
        <f>RES_hhdet_in_fech!K144/RES_summary!K$21</f>
        <v>40.739866850781326</v>
      </c>
      <c r="L144" s="178">
        <f>RES_hhdet_in_fech!L144/RES_summary!L$21</f>
        <v>34.258804768056898</v>
      </c>
      <c r="M144" s="178">
        <f>RES_hhdet_in_fech!M144/RES_summary!M$21</f>
        <v>28.24223114718454</v>
      </c>
      <c r="N144" s="178">
        <f>RES_hhdet_in_fech!N144/RES_summary!N$21</f>
        <v>31.493336033202123</v>
      </c>
      <c r="O144" s="178">
        <f>RES_hhdet_in_fech!O144/RES_summary!O$21</f>
        <v>29.724991109387823</v>
      </c>
      <c r="P144" s="178">
        <f>RES_hhdet_in_fech!P144/RES_summary!P$21</f>
        <v>23.471440034189371</v>
      </c>
      <c r="Q144" s="178">
        <f>RES_hhdet_in_fech!Q144/RES_summary!Q$21</f>
        <v>24.025035912299227</v>
      </c>
    </row>
    <row r="145" spans="1:17" ht="12" customHeight="1" x14ac:dyDescent="0.3">
      <c r="A145" s="23" t="s">
        <v>60</v>
      </c>
      <c r="B145" s="156"/>
      <c r="C145" s="177">
        <f>RES_hhdet_in_fech!C145/RES_summary!C$21</f>
        <v>67.305369564756163</v>
      </c>
      <c r="D145" s="177">
        <f>RES_hhdet_in_fech!D145/RES_summary!D$21</f>
        <v>74.466421356550484</v>
      </c>
      <c r="E145" s="177">
        <f>RES_hhdet_in_fech!E145/RES_summary!E$21</f>
        <v>69.203380942275828</v>
      </c>
      <c r="F145" s="177">
        <f>RES_hhdet_in_fech!F145/RES_summary!F$21</f>
        <v>62.419188285555272</v>
      </c>
      <c r="G145" s="177">
        <f>RES_hhdet_in_fech!G145/RES_summary!G$21</f>
        <v>55.713924650243946</v>
      </c>
      <c r="H145" s="177">
        <f>RES_hhdet_in_fech!H145/RES_summary!H$21</f>
        <v>48.791210083501568</v>
      </c>
      <c r="I145" s="177">
        <f>RES_hhdet_in_fech!I145/RES_summary!I$21</f>
        <v>41.467277440618417</v>
      </c>
      <c r="J145" s="177">
        <f>RES_hhdet_in_fech!J145/RES_summary!J$21</f>
        <v>40.078777768421787</v>
      </c>
      <c r="K145" s="177">
        <f>RES_hhdet_in_fech!K145/RES_summary!K$21</f>
        <v>40.739866850781326</v>
      </c>
      <c r="L145" s="177">
        <f>RES_hhdet_in_fech!L145/RES_summary!L$21</f>
        <v>34.258804768056898</v>
      </c>
      <c r="M145" s="177">
        <f>RES_hhdet_in_fech!M145/RES_summary!M$21</f>
        <v>28.24223114718454</v>
      </c>
      <c r="N145" s="177">
        <f>RES_hhdet_in_fech!N145/RES_summary!N$21</f>
        <v>31.493336033202123</v>
      </c>
      <c r="O145" s="177">
        <f>RES_hhdet_in_fech!O145/RES_summary!O$21</f>
        <v>29.724991109387823</v>
      </c>
      <c r="P145" s="177">
        <f>RES_hhdet_in_fech!P145/RES_summary!P$21</f>
        <v>23.471440034189371</v>
      </c>
      <c r="Q145" s="177">
        <f>RES_hhdet_in_fech!Q145/RES_summary!Q$21</f>
        <v>24.025035912299227</v>
      </c>
    </row>
    <row r="146" spans="1:17" ht="12.9" customHeight="1" x14ac:dyDescent="0.3">
      <c r="A146" s="158" t="s">
        <v>112</v>
      </c>
      <c r="B146" s="157"/>
      <c r="C146" s="178">
        <f>RES_hhdet_in_fech!C146/RES_summary!C$21</f>
        <v>10.37246362531943</v>
      </c>
      <c r="D146" s="178">
        <f>RES_hhdet_in_fech!D146/RES_summary!D$21</f>
        <v>8.8724079647719698</v>
      </c>
      <c r="E146" s="178">
        <f>RES_hhdet_in_fech!E146/RES_summary!E$21</f>
        <v>8.7677257664123083</v>
      </c>
      <c r="F146" s="178">
        <f>RES_hhdet_in_fech!F146/RES_summary!F$21</f>
        <v>8.7335839569688556</v>
      </c>
      <c r="G146" s="178">
        <f>RES_hhdet_in_fech!G146/RES_summary!G$21</f>
        <v>8.598072253199998</v>
      </c>
      <c r="H146" s="178">
        <f>RES_hhdet_in_fech!H146/RES_summary!H$21</f>
        <v>8.6696002011262721</v>
      </c>
      <c r="I146" s="178">
        <f>RES_hhdet_in_fech!I146/RES_summary!I$21</f>
        <v>9.4679894205153428</v>
      </c>
      <c r="J146" s="178">
        <f>RES_hhdet_in_fech!J146/RES_summary!J$21</f>
        <v>8.9900239273174698</v>
      </c>
      <c r="K146" s="178">
        <f>RES_hhdet_in_fech!K146/RES_summary!K$21</f>
        <v>7.5586306686801885</v>
      </c>
      <c r="L146" s="178">
        <f>RES_hhdet_in_fech!L146/RES_summary!L$21</f>
        <v>7.8100530668638095</v>
      </c>
      <c r="M146" s="178">
        <f>RES_hhdet_in_fech!M146/RES_summary!M$21</f>
        <v>6.8738951683209493</v>
      </c>
      <c r="N146" s="178">
        <f>RES_hhdet_in_fech!N146/RES_summary!N$21</f>
        <v>5.8252890954140479</v>
      </c>
      <c r="O146" s="178">
        <f>RES_hhdet_in_fech!O146/RES_summary!O$21</f>
        <v>5.3730838598986628</v>
      </c>
      <c r="P146" s="178">
        <f>RES_hhdet_in_fech!P146/RES_summary!P$21</f>
        <v>4.8214283545659287</v>
      </c>
      <c r="Q146" s="178">
        <f>RES_hhdet_in_fech!Q146/RES_summary!Q$21</f>
        <v>4.7254876340152725</v>
      </c>
    </row>
    <row r="147" spans="1:17" ht="12" customHeight="1" x14ac:dyDescent="0.3">
      <c r="A147" s="23" t="s">
        <v>60</v>
      </c>
      <c r="B147" s="156"/>
      <c r="C147" s="177">
        <f>RES_hhdet_in_fech!C147/RES_summary!C$21</f>
        <v>10.37246362531943</v>
      </c>
      <c r="D147" s="177">
        <f>RES_hhdet_in_fech!D147/RES_summary!D$21</f>
        <v>8.8724079647719698</v>
      </c>
      <c r="E147" s="177">
        <f>RES_hhdet_in_fech!E147/RES_summary!E$21</f>
        <v>8.7677257664123083</v>
      </c>
      <c r="F147" s="177">
        <f>RES_hhdet_in_fech!F147/RES_summary!F$21</f>
        <v>8.7335839569688556</v>
      </c>
      <c r="G147" s="177">
        <f>RES_hhdet_in_fech!G147/RES_summary!G$21</f>
        <v>8.598072253199998</v>
      </c>
      <c r="H147" s="177">
        <f>RES_hhdet_in_fech!H147/RES_summary!H$21</f>
        <v>8.6696002011262721</v>
      </c>
      <c r="I147" s="177">
        <f>RES_hhdet_in_fech!I147/RES_summary!I$21</f>
        <v>9.4679894205153428</v>
      </c>
      <c r="J147" s="177">
        <f>RES_hhdet_in_fech!J147/RES_summary!J$21</f>
        <v>8.9900239273174698</v>
      </c>
      <c r="K147" s="177">
        <f>RES_hhdet_in_fech!K147/RES_summary!K$21</f>
        <v>7.5586306686801885</v>
      </c>
      <c r="L147" s="177">
        <f>RES_hhdet_in_fech!L147/RES_summary!L$21</f>
        <v>7.8100530668638095</v>
      </c>
      <c r="M147" s="177">
        <f>RES_hhdet_in_fech!M147/RES_summary!M$21</f>
        <v>6.8738951683209493</v>
      </c>
      <c r="N147" s="177">
        <f>RES_hhdet_in_fech!N147/RES_summary!N$21</f>
        <v>5.8252890954140479</v>
      </c>
      <c r="O147" s="177">
        <f>RES_hhdet_in_fech!O147/RES_summary!O$21</f>
        <v>5.3730838598986628</v>
      </c>
      <c r="P147" s="177">
        <f>RES_hhdet_in_fech!P147/RES_summary!P$21</f>
        <v>4.8214283545659287</v>
      </c>
      <c r="Q147" s="177">
        <f>RES_hhdet_in_fech!Q147/RES_summary!Q$21</f>
        <v>4.7254876340152725</v>
      </c>
    </row>
    <row r="148" spans="1:17" ht="12" customHeight="1" x14ac:dyDescent="0.3">
      <c r="A148" s="158" t="s">
        <v>63</v>
      </c>
      <c r="B148" s="157"/>
      <c r="C148" s="178">
        <f>RES_hhdet_in_fech!C148/RES_summary!C$21</f>
        <v>24.38836701775152</v>
      </c>
      <c r="D148" s="178">
        <f>RES_hhdet_in_fech!D148/RES_summary!D$21</f>
        <v>25.079446643245063</v>
      </c>
      <c r="E148" s="178">
        <f>RES_hhdet_in_fech!E148/RES_summary!E$21</f>
        <v>24.489772501710029</v>
      </c>
      <c r="F148" s="178">
        <f>RES_hhdet_in_fech!F148/RES_summary!F$21</f>
        <v>24.520657386003467</v>
      </c>
      <c r="G148" s="178">
        <f>RES_hhdet_in_fech!G148/RES_summary!G$21</f>
        <v>23.926232709031265</v>
      </c>
      <c r="H148" s="178">
        <f>RES_hhdet_in_fech!H148/RES_summary!H$21</f>
        <v>22.501791094688127</v>
      </c>
      <c r="I148" s="178">
        <f>RES_hhdet_in_fech!I148/RES_summary!I$21</f>
        <v>21.438465356571495</v>
      </c>
      <c r="J148" s="178">
        <f>RES_hhdet_in_fech!J148/RES_summary!J$21</f>
        <v>21.324488909014246</v>
      </c>
      <c r="K148" s="178">
        <f>RES_hhdet_in_fech!K148/RES_summary!K$21</f>
        <v>22.798630315135473</v>
      </c>
      <c r="L148" s="178">
        <f>RES_hhdet_in_fech!L148/RES_summary!L$21</f>
        <v>21.663978368293211</v>
      </c>
      <c r="M148" s="178">
        <f>RES_hhdet_in_fech!M148/RES_summary!M$21</f>
        <v>21.45702162467181</v>
      </c>
      <c r="N148" s="178">
        <f>RES_hhdet_in_fech!N148/RES_summary!N$21</f>
        <v>23.192556013860806</v>
      </c>
      <c r="O148" s="178">
        <f>RES_hhdet_in_fech!O148/RES_summary!O$21</f>
        <v>25.341037401459367</v>
      </c>
      <c r="P148" s="178">
        <f>RES_hhdet_in_fech!P148/RES_summary!P$21</f>
        <v>23.369801829144137</v>
      </c>
      <c r="Q148" s="178">
        <f>RES_hhdet_in_fech!Q148/RES_summary!Q$21</f>
        <v>23.781310345143275</v>
      </c>
    </row>
    <row r="149" spans="1:17" ht="12" customHeight="1" x14ac:dyDescent="0.3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3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3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3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3">
      <c r="A153" s="163" t="s">
        <v>142</v>
      </c>
      <c r="B153" s="162"/>
      <c r="C153" s="180">
        <f>RES_hhdet_in_fech!C153/RES_summary!C$21</f>
        <v>24.797582735019901</v>
      </c>
      <c r="D153" s="180">
        <f>RES_hhdet_in_fech!D153/RES_summary!D$21</f>
        <v>25.73171463549436</v>
      </c>
      <c r="E153" s="180">
        <f>RES_hhdet_in_fech!E153/RES_summary!E$21</f>
        <v>24.993159328605788</v>
      </c>
      <c r="F153" s="180">
        <f>RES_hhdet_in_fech!F153/RES_summary!F$21</f>
        <v>25.209044569483858</v>
      </c>
      <c r="G153" s="180">
        <f>RES_hhdet_in_fech!G153/RES_summary!G$21</f>
        <v>24.525030623859962</v>
      </c>
      <c r="H153" s="180">
        <f>RES_hhdet_in_fech!H153/RES_summary!H$21</f>
        <v>23.498287196822368</v>
      </c>
      <c r="I153" s="180">
        <f>RES_hhdet_in_fech!I153/RES_summary!I$21</f>
        <v>22.261410535063838</v>
      </c>
      <c r="J153" s="180">
        <f>RES_hhdet_in_fech!J153/RES_summary!J$21</f>
        <v>22.682667964201858</v>
      </c>
      <c r="K153" s="180">
        <f>RES_hhdet_in_fech!K153/RES_summary!K$21</f>
        <v>25.596691349565386</v>
      </c>
      <c r="L153" s="180">
        <f>RES_hhdet_in_fech!L153/RES_summary!L$21</f>
        <v>24.026410690926962</v>
      </c>
      <c r="M153" s="180">
        <f>RES_hhdet_in_fech!M153/RES_summary!M$21</f>
        <v>24.410353511109957</v>
      </c>
      <c r="N153" s="180">
        <f>RES_hhdet_in_fech!N153/RES_summary!N$21</f>
        <v>26.360437046079046</v>
      </c>
      <c r="O153" s="180">
        <f>RES_hhdet_in_fech!O153/RES_summary!O$21</f>
        <v>27.702689904144247</v>
      </c>
      <c r="P153" s="180">
        <f>RES_hhdet_in_fech!P153/RES_summary!P$21</f>
        <v>25.824644053848552</v>
      </c>
      <c r="Q153" s="180">
        <f>RES_hhdet_in_fech!Q153/RES_summary!Q$21</f>
        <v>26.149257519002877</v>
      </c>
    </row>
    <row r="154" spans="1:17" ht="12" customHeight="1" x14ac:dyDescent="0.3">
      <c r="A154" s="161" t="s">
        <v>141</v>
      </c>
      <c r="B154" s="160"/>
      <c r="C154" s="179">
        <f>RES_hhdet_in_fech!C154/RES_summary!C$21</f>
        <v>20.005255854530922</v>
      </c>
      <c r="D154" s="179">
        <f>RES_hhdet_in_fech!D154/RES_summary!D$21</f>
        <v>21.064447765810403</v>
      </c>
      <c r="E154" s="179">
        <f>RES_hhdet_in_fech!E154/RES_summary!E$21</f>
        <v>21.514001728449664</v>
      </c>
      <c r="F154" s="179">
        <f>RES_hhdet_in_fech!F154/RES_summary!F$21</f>
        <v>20.418977452498567</v>
      </c>
      <c r="G154" s="179">
        <f>RES_hhdet_in_fech!G154/RES_summary!G$21</f>
        <v>21.651456823535021</v>
      </c>
      <c r="H154" s="179">
        <f>RES_hhdet_in_fech!H154/RES_summary!H$21</f>
        <v>19.096875819476885</v>
      </c>
      <c r="I154" s="179">
        <f>RES_hhdet_in_fech!I154/RES_summary!I$21</f>
        <v>20.310638673506869</v>
      </c>
      <c r="J154" s="179">
        <f>RES_hhdet_in_fech!J154/RES_summary!J$21</f>
        <v>19.268291392904306</v>
      </c>
      <c r="K154" s="179">
        <f>RES_hhdet_in_fech!K154/RES_summary!K$21</f>
        <v>18.324352182209122</v>
      </c>
      <c r="L154" s="179">
        <f>RES_hhdet_in_fech!L154/RES_summary!L$21</f>
        <v>18.051600555209429</v>
      </c>
      <c r="M154" s="179">
        <f>RES_hhdet_in_fech!M154/RES_summary!M$21</f>
        <v>18.623454170426765</v>
      </c>
      <c r="N154" s="179">
        <f>RES_hhdet_in_fech!N154/RES_summary!N$21</f>
        <v>19.011260747551287</v>
      </c>
      <c r="O154" s="179">
        <f>RES_hhdet_in_fech!O154/RES_summary!O$21</f>
        <v>20.167923013234734</v>
      </c>
      <c r="P154" s="179">
        <f>RES_hhdet_in_fech!P154/RES_summary!P$21</f>
        <v>19.129440740091972</v>
      </c>
      <c r="Q154" s="179">
        <f>RES_hhdet_in_fech!Q154/RES_summary!Q$21</f>
        <v>19.301260783703011</v>
      </c>
    </row>
    <row r="155" spans="1:17" ht="12" customHeight="1" x14ac:dyDescent="0.3">
      <c r="A155" s="148" t="s">
        <v>60</v>
      </c>
      <c r="B155" s="156"/>
      <c r="C155" s="177">
        <f>RES_hhdet_in_fech!C155/RES_summary!C$21</f>
        <v>13.171555125419175</v>
      </c>
      <c r="D155" s="177">
        <f>RES_hhdet_in_fech!D155/RES_summary!D$21</f>
        <v>14.706234799297391</v>
      </c>
      <c r="E155" s="177">
        <f>RES_hhdet_in_fech!E155/RES_summary!E$21</f>
        <v>15.058706623074364</v>
      </c>
      <c r="F155" s="177">
        <f>RES_hhdet_in_fech!F155/RES_summary!F$21</f>
        <v>14.016585282559122</v>
      </c>
      <c r="G155" s="177">
        <f>RES_hhdet_in_fech!G155/RES_summary!G$21</f>
        <v>15.837275812652953</v>
      </c>
      <c r="H155" s="177">
        <f>RES_hhdet_in_fech!H155/RES_summary!H$21</f>
        <v>12.387500746868323</v>
      </c>
      <c r="I155" s="177">
        <f>RES_hhdet_in_fech!I155/RES_summary!I$21</f>
        <v>13.172813731412917</v>
      </c>
      <c r="J155" s="177">
        <f>RES_hhdet_in_fech!J155/RES_summary!J$21</f>
        <v>11.166797979144974</v>
      </c>
      <c r="K155" s="177">
        <f>RES_hhdet_in_fech!K155/RES_summary!K$21</f>
        <v>11.906799961611238</v>
      </c>
      <c r="L155" s="177">
        <f>RES_hhdet_in_fech!L155/RES_summary!L$21</f>
        <v>11.335387823633981</v>
      </c>
      <c r="M155" s="177">
        <f>RES_hhdet_in_fech!M155/RES_summary!M$21</f>
        <v>13.02609180082298</v>
      </c>
      <c r="N155" s="177">
        <f>RES_hhdet_in_fech!N155/RES_summary!N$21</f>
        <v>13.607125741425097</v>
      </c>
      <c r="O155" s="177">
        <f>RES_hhdet_in_fech!O155/RES_summary!O$21</f>
        <v>14.97493154912684</v>
      </c>
      <c r="P155" s="177">
        <f>RES_hhdet_in_fech!P155/RES_summary!P$21</f>
        <v>13.702189668338482</v>
      </c>
      <c r="Q155" s="177">
        <f>RES_hhdet_in_fech!Q155/RES_summary!Q$21</f>
        <v>13.913971354074329</v>
      </c>
    </row>
    <row r="156" spans="1:17" ht="12" customHeight="1" x14ac:dyDescent="0.3">
      <c r="A156" s="148" t="s">
        <v>59</v>
      </c>
      <c r="B156" s="156"/>
      <c r="C156" s="177">
        <f>RES_hhdet_in_fech!C156/RES_summary!C$21</f>
        <v>6.833700729111742</v>
      </c>
      <c r="D156" s="177">
        <f>RES_hhdet_in_fech!D156/RES_summary!D$21</f>
        <v>6.3582129665130154</v>
      </c>
      <c r="E156" s="177">
        <f>RES_hhdet_in_fech!E156/RES_summary!E$21</f>
        <v>6.4552951053753018</v>
      </c>
      <c r="F156" s="177">
        <f>RES_hhdet_in_fech!F156/RES_summary!F$21</f>
        <v>6.4023921699394455</v>
      </c>
      <c r="G156" s="177">
        <f>RES_hhdet_in_fech!G156/RES_summary!G$21</f>
        <v>5.8141810108820664</v>
      </c>
      <c r="H156" s="177">
        <f>RES_hhdet_in_fech!H156/RES_summary!H$21</f>
        <v>6.7093750726085641</v>
      </c>
      <c r="I156" s="177">
        <f>RES_hhdet_in_fech!I156/RES_summary!I$21</f>
        <v>7.1378249420939515</v>
      </c>
      <c r="J156" s="177">
        <f>RES_hhdet_in_fech!J156/RES_summary!J$21</f>
        <v>8.1014934137593357</v>
      </c>
      <c r="K156" s="177">
        <f>RES_hhdet_in_fech!K156/RES_summary!K$21</f>
        <v>6.4175522205978863</v>
      </c>
      <c r="L156" s="177">
        <f>RES_hhdet_in_fech!L156/RES_summary!L$21</f>
        <v>6.7162127315754496</v>
      </c>
      <c r="M156" s="177">
        <f>RES_hhdet_in_fech!M156/RES_summary!M$21</f>
        <v>5.5973623696037826</v>
      </c>
      <c r="N156" s="177">
        <f>RES_hhdet_in_fech!N156/RES_summary!N$21</f>
        <v>5.4041350061261859</v>
      </c>
      <c r="O156" s="177">
        <f>RES_hhdet_in_fech!O156/RES_summary!O$21</f>
        <v>5.1929914641078971</v>
      </c>
      <c r="P156" s="177">
        <f>RES_hhdet_in_fech!P156/RES_summary!P$21</f>
        <v>5.4272510717534885</v>
      </c>
      <c r="Q156" s="177">
        <f>RES_hhdet_in_fech!Q156/RES_summary!Q$21</f>
        <v>5.3872894296286828</v>
      </c>
    </row>
    <row r="157" spans="1:17" ht="12" customHeight="1" x14ac:dyDescent="0.3">
      <c r="A157" s="158" t="s">
        <v>62</v>
      </c>
      <c r="B157" s="157"/>
      <c r="C157" s="178">
        <f>RES_hhdet_in_fech!C157/RES_summary!C$21</f>
        <v>8.8642131673340216</v>
      </c>
      <c r="D157" s="178">
        <f>RES_hhdet_in_fech!D157/RES_summary!D$21</f>
        <v>8.8876721954832725</v>
      </c>
      <c r="E157" s="178">
        <f>RES_hhdet_in_fech!E157/RES_summary!E$21</f>
        <v>9.0211819084889164</v>
      </c>
      <c r="F157" s="178">
        <f>RES_hhdet_in_fech!F157/RES_summary!F$21</f>
        <v>8.8898046725586042</v>
      </c>
      <c r="G157" s="178">
        <f>RES_hhdet_in_fech!G157/RES_summary!G$21</f>
        <v>8.6517565469989055</v>
      </c>
      <c r="H157" s="178">
        <f>RES_hhdet_in_fech!H157/RES_summary!H$21</f>
        <v>8.9821306607850975</v>
      </c>
      <c r="I157" s="178">
        <f>RES_hhdet_in_fech!I157/RES_summary!I$21</f>
        <v>8.9047937930762302</v>
      </c>
      <c r="J157" s="178">
        <f>RES_hhdet_in_fech!J157/RES_summary!J$21</f>
        <v>9.176606453046432</v>
      </c>
      <c r="K157" s="178">
        <f>RES_hhdet_in_fech!K157/RES_summary!K$21</f>
        <v>9.1933767261540282</v>
      </c>
      <c r="L157" s="178">
        <f>RES_hhdet_in_fech!L157/RES_summary!L$21</f>
        <v>9.2227689120934055</v>
      </c>
      <c r="M157" s="178">
        <f>RES_hhdet_in_fech!M157/RES_summary!M$21</f>
        <v>8.6466165346273449</v>
      </c>
      <c r="N157" s="178">
        <f>RES_hhdet_in_fech!N157/RES_summary!N$21</f>
        <v>9.3117835977404102</v>
      </c>
      <c r="O157" s="178">
        <f>RES_hhdet_in_fech!O157/RES_summary!O$21</f>
        <v>9.9486575027841493</v>
      </c>
      <c r="P157" s="178">
        <f>RES_hhdet_in_fech!P157/RES_summary!P$21</f>
        <v>8.7541925382817798</v>
      </c>
      <c r="Q157" s="178">
        <f>RES_hhdet_in_fech!Q157/RES_summary!Q$21</f>
        <v>9.4170098392597836</v>
      </c>
    </row>
    <row r="158" spans="1:17" ht="12" customHeight="1" x14ac:dyDescent="0.3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3">
      <c r="A159" s="29" t="s">
        <v>140</v>
      </c>
      <c r="B159" s="57"/>
      <c r="C159" s="176">
        <f>RES_hhdet_in_fech!C159/RES_summary!C$21</f>
        <v>8.8642131673340216</v>
      </c>
      <c r="D159" s="176">
        <f>RES_hhdet_in_fech!D159/RES_summary!D$21</f>
        <v>8.8876721954832725</v>
      </c>
      <c r="E159" s="176">
        <f>RES_hhdet_in_fech!E159/RES_summary!E$21</f>
        <v>9.0211819084889164</v>
      </c>
      <c r="F159" s="176">
        <f>RES_hhdet_in_fech!F159/RES_summary!F$21</f>
        <v>8.8898046725586042</v>
      </c>
      <c r="G159" s="176">
        <f>RES_hhdet_in_fech!G159/RES_summary!G$21</f>
        <v>8.6517565469989055</v>
      </c>
      <c r="H159" s="176">
        <f>RES_hhdet_in_fech!H159/RES_summary!H$21</f>
        <v>8.9821306607850975</v>
      </c>
      <c r="I159" s="176">
        <f>RES_hhdet_in_fech!I159/RES_summary!I$21</f>
        <v>8.9047937930762302</v>
      </c>
      <c r="J159" s="176">
        <f>RES_hhdet_in_fech!J159/RES_summary!J$21</f>
        <v>9.176606453046432</v>
      </c>
      <c r="K159" s="176">
        <f>RES_hhdet_in_fech!K159/RES_summary!K$21</f>
        <v>9.1933767261540282</v>
      </c>
      <c r="L159" s="176">
        <f>RES_hhdet_in_fech!L159/RES_summary!L$21</f>
        <v>9.2227689120934055</v>
      </c>
      <c r="M159" s="176">
        <f>RES_hhdet_in_fech!M159/RES_summary!M$21</f>
        <v>8.6466165346273449</v>
      </c>
      <c r="N159" s="176">
        <f>RES_hhdet_in_fech!N159/RES_summary!N$21</f>
        <v>9.3117835977404102</v>
      </c>
      <c r="O159" s="176">
        <f>RES_hhdet_in_fech!O159/RES_summary!O$21</f>
        <v>9.9486575027841493</v>
      </c>
      <c r="P159" s="176">
        <f>RES_hhdet_in_fech!P159/RES_summary!P$21</f>
        <v>8.7541925382817798</v>
      </c>
      <c r="Q159" s="176">
        <f>RES_hhdet_in_fech!Q159/RES_summary!Q$21</f>
        <v>9.4170098392597836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84">
        <f>RES_hhdet_in_fech!C161/RES_summary!C$21</f>
        <v>160.78105750983033</v>
      </c>
      <c r="D161" s="184">
        <f>RES_hhdet_in_fech!D161/RES_summary!D$21</f>
        <v>153.68881650681956</v>
      </c>
      <c r="E161" s="184">
        <f>RES_hhdet_in_fech!E161/RES_summary!E$21</f>
        <v>154.34635220017452</v>
      </c>
      <c r="F161" s="184">
        <f>RES_hhdet_in_fech!F161/RES_summary!F$21</f>
        <v>155.68925597564066</v>
      </c>
      <c r="G161" s="184">
        <f>RES_hhdet_in_fech!G161/RES_summary!G$21</f>
        <v>142.9502608657327</v>
      </c>
      <c r="H161" s="184">
        <f>RES_hhdet_in_fech!H161/RES_summary!H$21</f>
        <v>138.73770155642472</v>
      </c>
      <c r="I161" s="184">
        <f>RES_hhdet_in_fech!I161/RES_summary!I$21</f>
        <v>129.98740307004803</v>
      </c>
      <c r="J161" s="184">
        <f>RES_hhdet_in_fech!J161/RES_summary!J$21</f>
        <v>132.88375323881436</v>
      </c>
      <c r="K161" s="184">
        <f>RES_hhdet_in_fech!K161/RES_summary!K$21</f>
        <v>124.98150273526056</v>
      </c>
      <c r="L161" s="184">
        <f>RES_hhdet_in_fech!L161/RES_summary!L$21</f>
        <v>149.36949456802606</v>
      </c>
      <c r="M161" s="184">
        <f>RES_hhdet_in_fech!M161/RES_summary!M$21</f>
        <v>120.20467848765402</v>
      </c>
      <c r="N161" s="184">
        <f>RES_hhdet_in_fech!N161/RES_summary!N$21</f>
        <v>140.76517919708357</v>
      </c>
      <c r="O161" s="184">
        <f>RES_hhdet_in_fech!O161/RES_summary!O$21</f>
        <v>140.95224429678902</v>
      </c>
      <c r="P161" s="184">
        <f>RES_hhdet_in_fech!P161/RES_summary!P$21</f>
        <v>124.13740986543756</v>
      </c>
      <c r="Q161" s="184">
        <f>RES_hhdet_in_fech!Q161/RES_summary!Q$21</f>
        <v>123.04691844569415</v>
      </c>
    </row>
    <row r="162" spans="1:17" ht="12.9" customHeight="1" x14ac:dyDescent="0.3">
      <c r="A162" s="158" t="s">
        <v>65</v>
      </c>
      <c r="B162" s="157"/>
      <c r="C162" s="178">
        <f>RES_hhdet_in_fech!C162/RES_summary!C$21</f>
        <v>117.18595628532516</v>
      </c>
      <c r="D162" s="178">
        <f>RES_hhdet_in_fech!D162/RES_summary!D$21</f>
        <v>112.1821582994793</v>
      </c>
      <c r="E162" s="178">
        <f>RES_hhdet_in_fech!E162/RES_summary!E$21</f>
        <v>113.28246244352746</v>
      </c>
      <c r="F162" s="178">
        <f>RES_hhdet_in_fech!F162/RES_summary!F$21</f>
        <v>114.90423933120218</v>
      </c>
      <c r="G162" s="178">
        <f>RES_hhdet_in_fech!G162/RES_summary!G$21</f>
        <v>104.46698394931747</v>
      </c>
      <c r="H162" s="178">
        <f>RES_hhdet_in_fech!H162/RES_summary!H$21</f>
        <v>100.24995034517298</v>
      </c>
      <c r="I162" s="178">
        <f>RES_hhdet_in_fech!I162/RES_summary!I$21</f>
        <v>92.969301250485771</v>
      </c>
      <c r="J162" s="178">
        <f>RES_hhdet_in_fech!J162/RES_summary!J$21</f>
        <v>95.412240668229785</v>
      </c>
      <c r="K162" s="178">
        <f>RES_hhdet_in_fech!K162/RES_summary!K$21</f>
        <v>88.500055342931617</v>
      </c>
      <c r="L162" s="178">
        <f>RES_hhdet_in_fech!L162/RES_summary!L$21</f>
        <v>112.57923895946104</v>
      </c>
      <c r="M162" s="178">
        <f>RES_hhdet_in_fech!M162/RES_summary!M$21</f>
        <v>85.913340741181571</v>
      </c>
      <c r="N162" s="178">
        <f>RES_hhdet_in_fech!N162/RES_summary!N$21</f>
        <v>104.28496601070786</v>
      </c>
      <c r="O162" s="178">
        <f>RES_hhdet_in_fech!O162/RES_summary!O$21</f>
        <v>105.33622512300863</v>
      </c>
      <c r="P162" s="178">
        <f>RES_hhdet_in_fech!P162/RES_summary!P$21</f>
        <v>88.376194754757918</v>
      </c>
      <c r="Q162" s="178">
        <f>RES_hhdet_in_fech!Q162/RES_summary!Q$21</f>
        <v>89.697153384679893</v>
      </c>
    </row>
    <row r="163" spans="1:17" ht="12" customHeight="1" x14ac:dyDescent="0.3">
      <c r="A163" s="23" t="s">
        <v>60</v>
      </c>
      <c r="B163" s="57"/>
      <c r="C163" s="176">
        <f>RES_hhdet_in_fech!C163/RES_summary!C$21</f>
        <v>117.18595628532516</v>
      </c>
      <c r="D163" s="176">
        <f>RES_hhdet_in_fech!D163/RES_summary!D$21</f>
        <v>112.1821582994793</v>
      </c>
      <c r="E163" s="176">
        <f>RES_hhdet_in_fech!E163/RES_summary!E$21</f>
        <v>113.28246244352746</v>
      </c>
      <c r="F163" s="176">
        <f>RES_hhdet_in_fech!F163/RES_summary!F$21</f>
        <v>114.90423933120218</v>
      </c>
      <c r="G163" s="176">
        <f>RES_hhdet_in_fech!G163/RES_summary!G$21</f>
        <v>104.46698394931747</v>
      </c>
      <c r="H163" s="176">
        <f>RES_hhdet_in_fech!H163/RES_summary!H$21</f>
        <v>100.24995034517298</v>
      </c>
      <c r="I163" s="176">
        <f>RES_hhdet_in_fech!I163/RES_summary!I$21</f>
        <v>92.969301250485771</v>
      </c>
      <c r="J163" s="176">
        <f>RES_hhdet_in_fech!J163/RES_summary!J$21</f>
        <v>95.412240668229785</v>
      </c>
      <c r="K163" s="176">
        <f>RES_hhdet_in_fech!K163/RES_summary!K$21</f>
        <v>88.500055342931617</v>
      </c>
      <c r="L163" s="176">
        <f>RES_hhdet_in_fech!L163/RES_summary!L$21</f>
        <v>112.57923895946104</v>
      </c>
      <c r="M163" s="176">
        <f>RES_hhdet_in_fech!M163/RES_summary!M$21</f>
        <v>85.913340741181571</v>
      </c>
      <c r="N163" s="176">
        <f>RES_hhdet_in_fech!N163/RES_summary!N$21</f>
        <v>104.28496601070786</v>
      </c>
      <c r="O163" s="176">
        <f>RES_hhdet_in_fech!O163/RES_summary!O$21</f>
        <v>105.33622512300863</v>
      </c>
      <c r="P163" s="176">
        <f>RES_hhdet_in_fech!P163/RES_summary!P$21</f>
        <v>88.376194754757918</v>
      </c>
      <c r="Q163" s="176">
        <f>RES_hhdet_in_fech!Q163/RES_summary!Q$21</f>
        <v>89.697153384679893</v>
      </c>
    </row>
    <row r="164" spans="1:17" ht="12.9" customHeight="1" x14ac:dyDescent="0.3">
      <c r="A164" s="158" t="s">
        <v>112</v>
      </c>
      <c r="B164" s="157"/>
      <c r="C164" s="178">
        <f>RES_hhdet_in_fech!C164/RES_summary!C$21</f>
        <v>11.354463572703393</v>
      </c>
      <c r="D164" s="178">
        <f>RES_hhdet_in_fech!D164/RES_summary!D$21</f>
        <v>10.523534098366252</v>
      </c>
      <c r="E164" s="178">
        <f>RES_hhdet_in_fech!E164/RES_summary!E$21</f>
        <v>10.16643396732046</v>
      </c>
      <c r="F164" s="178">
        <f>RES_hhdet_in_fech!F164/RES_summary!F$21</f>
        <v>9.8130294488833751</v>
      </c>
      <c r="G164" s="178">
        <f>RES_hhdet_in_fech!G164/RES_summary!G$21</f>
        <v>8.964315868513415</v>
      </c>
      <c r="H164" s="178">
        <f>RES_hhdet_in_fech!H164/RES_summary!H$21</f>
        <v>8.5722206058614177</v>
      </c>
      <c r="I164" s="178">
        <f>RES_hhdet_in_fech!I164/RES_summary!I$21</f>
        <v>7.9681620754027778</v>
      </c>
      <c r="J164" s="178">
        <f>RES_hhdet_in_fech!J164/RES_summary!J$21</f>
        <v>8.360660191920271</v>
      </c>
      <c r="K164" s="178">
        <f>RES_hhdet_in_fech!K164/RES_summary!K$21</f>
        <v>8.2892078060293102</v>
      </c>
      <c r="L164" s="178">
        <f>RES_hhdet_in_fech!L164/RES_summary!L$21</f>
        <v>6.9462293049584849</v>
      </c>
      <c r="M164" s="178">
        <f>RES_hhdet_in_fech!M164/RES_summary!M$21</f>
        <v>5.8781936762498859</v>
      </c>
      <c r="N164" s="178">
        <f>RES_hhdet_in_fech!N164/RES_summary!N$21</f>
        <v>5.9733752888581995</v>
      </c>
      <c r="O164" s="178">
        <f>RES_hhdet_in_fech!O164/RES_summary!O$21</f>
        <v>5.3230248209751849</v>
      </c>
      <c r="P164" s="178">
        <f>RES_hhdet_in_fech!P164/RES_summary!P$21</f>
        <v>5.0541150640110821</v>
      </c>
      <c r="Q164" s="178">
        <f>RES_hhdet_in_fech!Q164/RES_summary!Q$21</f>
        <v>4.4305654099674943</v>
      </c>
    </row>
    <row r="165" spans="1:17" ht="12" customHeight="1" x14ac:dyDescent="0.3">
      <c r="A165" s="23" t="s">
        <v>60</v>
      </c>
      <c r="B165" s="156"/>
      <c r="C165" s="177">
        <f>RES_hhdet_in_fech!C165/RES_summary!C$21</f>
        <v>11.354463572703393</v>
      </c>
      <c r="D165" s="177">
        <f>RES_hhdet_in_fech!D165/RES_summary!D$21</f>
        <v>10.523534098366252</v>
      </c>
      <c r="E165" s="177">
        <f>RES_hhdet_in_fech!E165/RES_summary!E$21</f>
        <v>10.16643396732046</v>
      </c>
      <c r="F165" s="177">
        <f>RES_hhdet_in_fech!F165/RES_summary!F$21</f>
        <v>9.8130294488833751</v>
      </c>
      <c r="G165" s="177">
        <f>RES_hhdet_in_fech!G165/RES_summary!G$21</f>
        <v>8.964315868513415</v>
      </c>
      <c r="H165" s="177">
        <f>RES_hhdet_in_fech!H165/RES_summary!H$21</f>
        <v>8.5722206058614177</v>
      </c>
      <c r="I165" s="177">
        <f>RES_hhdet_in_fech!I165/RES_summary!I$21</f>
        <v>7.9681620754027778</v>
      </c>
      <c r="J165" s="177">
        <f>RES_hhdet_in_fech!J165/RES_summary!J$21</f>
        <v>8.360660191920271</v>
      </c>
      <c r="K165" s="177">
        <f>RES_hhdet_in_fech!K165/RES_summary!K$21</f>
        <v>8.2892078060293102</v>
      </c>
      <c r="L165" s="177">
        <f>RES_hhdet_in_fech!L165/RES_summary!L$21</f>
        <v>6.9462293049584849</v>
      </c>
      <c r="M165" s="177">
        <f>RES_hhdet_in_fech!M165/RES_summary!M$21</f>
        <v>5.8781936762498859</v>
      </c>
      <c r="N165" s="177">
        <f>RES_hhdet_in_fech!N165/RES_summary!N$21</f>
        <v>5.9733752888581995</v>
      </c>
      <c r="O165" s="177">
        <f>RES_hhdet_in_fech!O165/RES_summary!O$21</f>
        <v>5.3230248209751849</v>
      </c>
      <c r="P165" s="177">
        <f>RES_hhdet_in_fech!P165/RES_summary!P$21</f>
        <v>5.0541150640110821</v>
      </c>
      <c r="Q165" s="177">
        <f>RES_hhdet_in_fech!Q165/RES_summary!Q$21</f>
        <v>4.4305654099674943</v>
      </c>
    </row>
    <row r="166" spans="1:17" ht="12" customHeight="1" x14ac:dyDescent="0.3">
      <c r="A166" s="158" t="s">
        <v>63</v>
      </c>
      <c r="B166" s="157"/>
      <c r="C166" s="178">
        <f>RES_hhdet_in_fech!C166/RES_summary!C$21</f>
        <v>23.959645953718123</v>
      </c>
      <c r="D166" s="178">
        <f>RES_hhdet_in_fech!D166/RES_summary!D$21</f>
        <v>22.880410516290471</v>
      </c>
      <c r="E166" s="178">
        <f>RES_hhdet_in_fech!E166/RES_summary!E$21</f>
        <v>22.830527100740902</v>
      </c>
      <c r="F166" s="178">
        <f>RES_hhdet_in_fech!F166/RES_summary!F$21</f>
        <v>23.045172818276757</v>
      </c>
      <c r="G166" s="178">
        <f>RES_hhdet_in_fech!G166/RES_summary!G$21</f>
        <v>21.574247629754392</v>
      </c>
      <c r="H166" s="178">
        <f>RES_hhdet_in_fech!H166/RES_summary!H$21</f>
        <v>21.470353327340021</v>
      </c>
      <c r="I166" s="178">
        <f>RES_hhdet_in_fech!I166/RES_summary!I$21</f>
        <v>20.726764861926284</v>
      </c>
      <c r="J166" s="178">
        <f>RES_hhdet_in_fech!J166/RES_summary!J$21</f>
        <v>20.778391071652219</v>
      </c>
      <c r="K166" s="178">
        <f>RES_hhdet_in_fech!K166/RES_summary!K$21</f>
        <v>20.153402806980992</v>
      </c>
      <c r="L166" s="178">
        <f>RES_hhdet_in_fech!L166/RES_summary!L$21</f>
        <v>21.67200848258851</v>
      </c>
      <c r="M166" s="178">
        <f>RES_hhdet_in_fech!M166/RES_summary!M$21</f>
        <v>20.700922192446924</v>
      </c>
      <c r="N166" s="178">
        <f>RES_hhdet_in_fech!N166/RES_summary!N$21</f>
        <v>22.340656861483644</v>
      </c>
      <c r="O166" s="178">
        <f>RES_hhdet_in_fech!O166/RES_summary!O$21</f>
        <v>22.208672337058754</v>
      </c>
      <c r="P166" s="178">
        <f>RES_hhdet_in_fech!P166/RES_summary!P$21</f>
        <v>22.644706657454034</v>
      </c>
      <c r="Q166" s="178">
        <f>RES_hhdet_in_fech!Q166/RES_summary!Q$21</f>
        <v>21.055247169773654</v>
      </c>
    </row>
    <row r="167" spans="1:17" ht="12" customHeight="1" x14ac:dyDescent="0.3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3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3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3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3">
      <c r="A171" s="163" t="s">
        <v>142</v>
      </c>
      <c r="B171" s="162"/>
      <c r="C171" s="180">
        <f>RES_hhdet_in_fech!C171/RES_summary!C$21</f>
        <v>24.367557496649098</v>
      </c>
      <c r="D171" s="180">
        <f>RES_hhdet_in_fech!D171/RES_summary!D$21</f>
        <v>23.297771097869557</v>
      </c>
      <c r="E171" s="180">
        <f>RES_hhdet_in_fech!E171/RES_summary!E$21</f>
        <v>23.343847906633552</v>
      </c>
      <c r="F171" s="180">
        <f>RES_hhdet_in_fech!F171/RES_summary!F$21</f>
        <v>23.255005871468146</v>
      </c>
      <c r="G171" s="180">
        <f>RES_hhdet_in_fech!G171/RES_summary!G$21</f>
        <v>21.908607179580741</v>
      </c>
      <c r="H171" s="180">
        <f>RES_hhdet_in_fech!H171/RES_summary!H$21</f>
        <v>22.084004497211534</v>
      </c>
      <c r="I171" s="180">
        <f>RES_hhdet_in_fech!I171/RES_summary!I$21</f>
        <v>21.734231361881637</v>
      </c>
      <c r="J171" s="180">
        <f>RES_hhdet_in_fech!J171/RES_summary!J$21</f>
        <v>21.901584309401841</v>
      </c>
      <c r="K171" s="180">
        <f>RES_hhdet_in_fech!K171/RES_summary!K$21</f>
        <v>21.749925608311187</v>
      </c>
      <c r="L171" s="180">
        <f>RES_hhdet_in_fech!L171/RES_summary!L$21</f>
        <v>22.882608242475662</v>
      </c>
      <c r="M171" s="180">
        <f>RES_hhdet_in_fech!M171/RES_summary!M$21</f>
        <v>23.941709254418718</v>
      </c>
      <c r="N171" s="180">
        <f>RES_hhdet_in_fech!N171/RES_summary!N$21</f>
        <v>23.849683759642375</v>
      </c>
      <c r="O171" s="180">
        <f>RES_hhdet_in_fech!O171/RES_summary!O$21</f>
        <v>24.028791806665566</v>
      </c>
      <c r="P171" s="180">
        <f>RES_hhdet_in_fech!P171/RES_summary!P$21</f>
        <v>24.323357268920482</v>
      </c>
      <c r="Q171" s="180">
        <f>RES_hhdet_in_fech!Q171/RES_summary!Q$21</f>
        <v>21.906638981909317</v>
      </c>
    </row>
    <row r="172" spans="1:17" ht="12" customHeight="1" x14ac:dyDescent="0.3">
      <c r="A172" s="161" t="s">
        <v>141</v>
      </c>
      <c r="B172" s="160"/>
      <c r="C172" s="179">
        <f>RES_hhdet_in_fech!C172/RES_summary!C$21</f>
        <v>21.342797885487322</v>
      </c>
      <c r="D172" s="179">
        <f>RES_hhdet_in_fech!D172/RES_summary!D$21</f>
        <v>20.619713685276537</v>
      </c>
      <c r="E172" s="179">
        <f>RES_hhdet_in_fech!E172/RES_summary!E$21</f>
        <v>21.01858061743102</v>
      </c>
      <c r="F172" s="179">
        <f>RES_hhdet_in_fech!F172/RES_summary!F$21</f>
        <v>21.403272017951025</v>
      </c>
      <c r="G172" s="179">
        <f>RES_hhdet_in_fech!G172/RES_summary!G$21</f>
        <v>20.556412586184742</v>
      </c>
      <c r="H172" s="179">
        <f>RES_hhdet_in_fech!H172/RES_summary!H$21</f>
        <v>19.18013095791558</v>
      </c>
      <c r="I172" s="179">
        <f>RES_hhdet_in_fech!I172/RES_summary!I$21</f>
        <v>18.648513937254432</v>
      </c>
      <c r="J172" s="179">
        <f>RES_hhdet_in_fech!J172/RES_summary!J$21</f>
        <v>17.630656503932208</v>
      </c>
      <c r="K172" s="179">
        <f>RES_hhdet_in_fech!K172/RES_summary!K$21</f>
        <v>16.613853329683483</v>
      </c>
      <c r="L172" s="179">
        <f>RES_hhdet_in_fech!L172/RES_summary!L$21</f>
        <v>18.440843121352234</v>
      </c>
      <c r="M172" s="179">
        <f>RES_hhdet_in_fech!M172/RES_summary!M$21</f>
        <v>17.673804735564136</v>
      </c>
      <c r="N172" s="179">
        <f>RES_hhdet_in_fech!N172/RES_summary!N$21</f>
        <v>18.662030198214687</v>
      </c>
      <c r="O172" s="179">
        <f>RES_hhdet_in_fech!O172/RES_summary!O$21</f>
        <v>17.771658392723619</v>
      </c>
      <c r="P172" s="179">
        <f>RES_hhdet_in_fech!P172/RES_summary!P$21</f>
        <v>18.864944311124479</v>
      </c>
      <c r="Q172" s="179">
        <f>RES_hhdet_in_fech!Q172/RES_summary!Q$21</f>
        <v>18.392449294778068</v>
      </c>
    </row>
    <row r="173" spans="1:17" ht="12" customHeight="1" x14ac:dyDescent="0.3">
      <c r="A173" s="148" t="s">
        <v>60</v>
      </c>
      <c r="B173" s="156"/>
      <c r="C173" s="177">
        <f>RES_hhdet_in_fech!C173/RES_summary!C$21</f>
        <v>15.637855863659125</v>
      </c>
      <c r="D173" s="177">
        <f>RES_hhdet_in_fech!D173/RES_summary!D$21</f>
        <v>14.814743227240609</v>
      </c>
      <c r="E173" s="177">
        <f>RES_hhdet_in_fech!E173/RES_summary!E$21</f>
        <v>15.689350020947439</v>
      </c>
      <c r="F173" s="177">
        <f>RES_hhdet_in_fech!F173/RES_summary!F$21</f>
        <v>15.520496429605961</v>
      </c>
      <c r="G173" s="177">
        <f>RES_hhdet_in_fech!G173/RES_summary!G$21</f>
        <v>15.17159423963647</v>
      </c>
      <c r="H173" s="177">
        <f>RES_hhdet_in_fech!H173/RES_summary!H$21</f>
        <v>13.596774679204756</v>
      </c>
      <c r="I173" s="177">
        <f>RES_hhdet_in_fech!I173/RES_summary!I$21</f>
        <v>13.312010842126352</v>
      </c>
      <c r="J173" s="177">
        <f>RES_hhdet_in_fech!J173/RES_summary!J$21</f>
        <v>11.659038280203967</v>
      </c>
      <c r="K173" s="177">
        <f>RES_hhdet_in_fech!K173/RES_summary!K$21</f>
        <v>10.268799862164393</v>
      </c>
      <c r="L173" s="177">
        <f>RES_hhdet_in_fech!L173/RES_summary!L$21</f>
        <v>12.844316521915983</v>
      </c>
      <c r="M173" s="177">
        <f>RES_hhdet_in_fech!M173/RES_summary!M$21</f>
        <v>12.061734883368612</v>
      </c>
      <c r="N173" s="177">
        <f>RES_hhdet_in_fech!N173/RES_summary!N$21</f>
        <v>13.822339998569941</v>
      </c>
      <c r="O173" s="177">
        <f>RES_hhdet_in_fech!O173/RES_summary!O$21</f>
        <v>12.802631195490248</v>
      </c>
      <c r="P173" s="177">
        <f>RES_hhdet_in_fech!P173/RES_summary!P$21</f>
        <v>14.099259068470555</v>
      </c>
      <c r="Q173" s="177">
        <f>RES_hhdet_in_fech!Q173/RES_summary!Q$21</f>
        <v>14.202599386420598</v>
      </c>
    </row>
    <row r="174" spans="1:17" ht="12" customHeight="1" x14ac:dyDescent="0.3">
      <c r="A174" s="159" t="s">
        <v>59</v>
      </c>
      <c r="B174" s="57"/>
      <c r="C174" s="176">
        <f>RES_hhdet_in_fech!C174/RES_summary!C$21</f>
        <v>5.704942021828197</v>
      </c>
      <c r="D174" s="176">
        <f>RES_hhdet_in_fech!D174/RES_summary!D$21</f>
        <v>5.8049704580359238</v>
      </c>
      <c r="E174" s="176">
        <f>RES_hhdet_in_fech!E174/RES_summary!E$21</f>
        <v>5.3292305964835807</v>
      </c>
      <c r="F174" s="176">
        <f>RES_hhdet_in_fech!F174/RES_summary!F$21</f>
        <v>5.882775588345063</v>
      </c>
      <c r="G174" s="176">
        <f>RES_hhdet_in_fech!G174/RES_summary!G$21</f>
        <v>5.3848183465482746</v>
      </c>
      <c r="H174" s="176">
        <f>RES_hhdet_in_fech!H174/RES_summary!H$21</f>
        <v>5.5833562787108253</v>
      </c>
      <c r="I174" s="176">
        <f>RES_hhdet_in_fech!I174/RES_summary!I$21</f>
        <v>5.3365030951280801</v>
      </c>
      <c r="J174" s="176">
        <f>RES_hhdet_in_fech!J174/RES_summary!J$21</f>
        <v>5.9716182237282407</v>
      </c>
      <c r="K174" s="176">
        <f>RES_hhdet_in_fech!K174/RES_summary!K$21</f>
        <v>6.3450534675190919</v>
      </c>
      <c r="L174" s="176">
        <f>RES_hhdet_in_fech!L174/RES_summary!L$21</f>
        <v>5.5965265994362516</v>
      </c>
      <c r="M174" s="176">
        <f>RES_hhdet_in_fech!M174/RES_summary!M$21</f>
        <v>5.6120698521955239</v>
      </c>
      <c r="N174" s="176">
        <f>RES_hhdet_in_fech!N174/RES_summary!N$21</f>
        <v>4.839690199644747</v>
      </c>
      <c r="O174" s="176">
        <f>RES_hhdet_in_fech!O174/RES_summary!O$21</f>
        <v>4.9690271972333715</v>
      </c>
      <c r="P174" s="176">
        <f>RES_hhdet_in_fech!P174/RES_summary!P$21</f>
        <v>4.765685242653924</v>
      </c>
      <c r="Q174" s="176">
        <f>RES_hhdet_in_fech!Q174/RES_summary!Q$21</f>
        <v>4.189849908357469</v>
      </c>
    </row>
    <row r="175" spans="1:17" ht="12" customHeight="1" x14ac:dyDescent="0.3">
      <c r="A175" s="158" t="s">
        <v>62</v>
      </c>
      <c r="B175" s="157"/>
      <c r="C175" s="178">
        <f>RES_hhdet_in_fech!C175/RES_summary!C$21</f>
        <v>8.2809916980836711</v>
      </c>
      <c r="D175" s="178">
        <f>RES_hhdet_in_fech!D175/RES_summary!D$21</f>
        <v>8.1027135926835427</v>
      </c>
      <c r="E175" s="178">
        <f>RES_hhdet_in_fech!E175/RES_summary!E$21</f>
        <v>8.0669286885857012</v>
      </c>
      <c r="F175" s="178">
        <f>RES_hhdet_in_fech!F175/RES_summary!F$21</f>
        <v>7.9268143772783493</v>
      </c>
      <c r="G175" s="178">
        <f>RES_hhdet_in_fech!G175/RES_summary!G$21</f>
        <v>7.9447134181474341</v>
      </c>
      <c r="H175" s="178">
        <f>RES_hhdet_in_fech!H175/RES_summary!H$21</f>
        <v>8.4451772780502932</v>
      </c>
      <c r="I175" s="178">
        <f>RES_hhdet_in_fech!I175/RES_summary!I$21</f>
        <v>8.3231748822331966</v>
      </c>
      <c r="J175" s="178">
        <f>RES_hhdet_in_fech!J175/RES_summary!J$21</f>
        <v>8.3324613070121174</v>
      </c>
      <c r="K175" s="178">
        <f>RES_hhdet_in_fech!K175/RES_summary!K$21</f>
        <v>8.0388367793186308</v>
      </c>
      <c r="L175" s="178">
        <f>RES_hhdet_in_fech!L175/RES_summary!L$21</f>
        <v>8.1720178210180361</v>
      </c>
      <c r="M175" s="178">
        <f>RES_hhdet_in_fech!M175/RES_summary!M$21</f>
        <v>7.7122218777756348</v>
      </c>
      <c r="N175" s="178">
        <f>RES_hhdet_in_fech!N175/RES_summary!N$21</f>
        <v>8.1661810360338691</v>
      </c>
      <c r="O175" s="178">
        <f>RES_hhdet_in_fech!O175/RES_summary!O$21</f>
        <v>8.084322015746455</v>
      </c>
      <c r="P175" s="178">
        <f>RES_hhdet_in_fech!P175/RES_summary!P$21</f>
        <v>8.0623933892145203</v>
      </c>
      <c r="Q175" s="178">
        <f>RES_hhdet_in_fech!Q175/RES_summary!Q$21</f>
        <v>7.8639524812730928</v>
      </c>
    </row>
    <row r="176" spans="1:17" ht="12" customHeight="1" x14ac:dyDescent="0.3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3">
      <c r="A177" s="29" t="s">
        <v>140</v>
      </c>
      <c r="B177" s="57"/>
      <c r="C177" s="176">
        <f>RES_hhdet_in_fech!C177/RES_summary!C$21</f>
        <v>8.2809916980836711</v>
      </c>
      <c r="D177" s="176">
        <f>RES_hhdet_in_fech!D177/RES_summary!D$21</f>
        <v>8.1027135926835427</v>
      </c>
      <c r="E177" s="176">
        <f>RES_hhdet_in_fech!E177/RES_summary!E$21</f>
        <v>8.0669286885857012</v>
      </c>
      <c r="F177" s="176">
        <f>RES_hhdet_in_fech!F177/RES_summary!F$21</f>
        <v>7.9268143772783493</v>
      </c>
      <c r="G177" s="176">
        <f>RES_hhdet_in_fech!G177/RES_summary!G$21</f>
        <v>7.9447134181474341</v>
      </c>
      <c r="H177" s="176">
        <f>RES_hhdet_in_fech!H177/RES_summary!H$21</f>
        <v>8.4451772780502932</v>
      </c>
      <c r="I177" s="176">
        <f>RES_hhdet_in_fech!I177/RES_summary!I$21</f>
        <v>8.3231748822331966</v>
      </c>
      <c r="J177" s="176">
        <f>RES_hhdet_in_fech!J177/RES_summary!J$21</f>
        <v>8.3324613070121174</v>
      </c>
      <c r="K177" s="176">
        <f>RES_hhdet_in_fech!K177/RES_summary!K$21</f>
        <v>8.0388367793186308</v>
      </c>
      <c r="L177" s="176">
        <f>RES_hhdet_in_fech!L177/RES_summary!L$21</f>
        <v>8.1720178210180361</v>
      </c>
      <c r="M177" s="176">
        <f>RES_hhdet_in_fech!M177/RES_summary!M$21</f>
        <v>7.7122218777756348</v>
      </c>
      <c r="N177" s="176">
        <f>RES_hhdet_in_fech!N177/RES_summary!N$21</f>
        <v>8.1661810360338691</v>
      </c>
      <c r="O177" s="176">
        <f>RES_hhdet_in_fech!O177/RES_summary!O$21</f>
        <v>8.084322015746455</v>
      </c>
      <c r="P177" s="176">
        <f>RES_hhdet_in_fech!P177/RES_summary!P$21</f>
        <v>8.0623933892145203</v>
      </c>
      <c r="Q177" s="176">
        <f>RES_hhdet_in_fech!Q177/RES_summary!Q$21</f>
        <v>7.8639524812730928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182</v>
      </c>
    </row>
    <row r="3" spans="1:17" ht="12" customHeight="1" x14ac:dyDescent="0.3">
      <c r="A3" s="152" t="s">
        <v>172</v>
      </c>
      <c r="B3" s="168"/>
      <c r="C3" s="184">
        <f>RES_hhdet_in_tesh!C3/RES_summary!C$21</f>
        <v>136.06416268075893</v>
      </c>
      <c r="D3" s="184">
        <f>RES_hhdet_in_tesh!D3/RES_summary!D$21</f>
        <v>140.20573371957425</v>
      </c>
      <c r="E3" s="184">
        <f>RES_hhdet_in_tesh!E3/RES_summary!E$21</f>
        <v>129.18963682243856</v>
      </c>
      <c r="F3" s="184">
        <f>RES_hhdet_in_tesh!F3/RES_summary!F$21</f>
        <v>134.49316653914093</v>
      </c>
      <c r="G3" s="184">
        <f>RES_hhdet_in_tesh!G3/RES_summary!G$21</f>
        <v>137.96582987782122</v>
      </c>
      <c r="H3" s="184">
        <f>RES_hhdet_in_tesh!H3/RES_summary!H$21</f>
        <v>140.77386680938895</v>
      </c>
      <c r="I3" s="184">
        <f>RES_hhdet_in_tesh!I3/RES_summary!I$21</f>
        <v>121.85726869207762</v>
      </c>
      <c r="J3" s="184">
        <f>RES_hhdet_in_tesh!J3/RES_summary!J$21</f>
        <v>124.70361672411076</v>
      </c>
      <c r="K3" s="184">
        <f>RES_hhdet_in_tesh!K3/RES_summary!K$21</f>
        <v>125.29519687411209</v>
      </c>
      <c r="L3" s="184">
        <f>RES_hhdet_in_tesh!L3/RES_summary!L$21</f>
        <v>131.93718746185402</v>
      </c>
      <c r="M3" s="184">
        <f>RES_hhdet_in_tesh!M3/RES_summary!M$21</f>
        <v>107.19982647919457</v>
      </c>
      <c r="N3" s="184">
        <f>RES_hhdet_in_tesh!N3/RES_summary!N$21</f>
        <v>118.6946389688469</v>
      </c>
      <c r="O3" s="184">
        <f>RES_hhdet_in_tesh!O3/RES_summary!O$21</f>
        <v>119.98759952144853</v>
      </c>
      <c r="P3" s="184">
        <f>RES_hhdet_in_tesh!P3/RES_summary!P$21</f>
        <v>97.653422905086586</v>
      </c>
      <c r="Q3" s="184">
        <f>RES_hhdet_in_tesh!Q3/RES_summary!Q$21</f>
        <v>99.329584745969996</v>
      </c>
    </row>
    <row r="4" spans="1:17" ht="12.9" customHeight="1" x14ac:dyDescent="0.3">
      <c r="A4" s="158" t="s">
        <v>65</v>
      </c>
      <c r="B4" s="157"/>
      <c r="C4" s="178">
        <f>RES_hhdet_in_tesh!C4/RES_summary!C$21</f>
        <v>94.842600706860324</v>
      </c>
      <c r="D4" s="178">
        <f>RES_hhdet_in_tesh!D4/RES_summary!D$21</f>
        <v>102.30632544879801</v>
      </c>
      <c r="E4" s="178">
        <f>RES_hhdet_in_tesh!E4/RES_summary!E$21</f>
        <v>89.725754507927135</v>
      </c>
      <c r="F4" s="178">
        <f>RES_hhdet_in_tesh!F4/RES_summary!F$21</f>
        <v>92.975307934047322</v>
      </c>
      <c r="G4" s="178">
        <f>RES_hhdet_in_tesh!G4/RES_summary!G$21</f>
        <v>99.055947253726245</v>
      </c>
      <c r="H4" s="178">
        <f>RES_hhdet_in_tesh!H4/RES_summary!H$21</f>
        <v>100.82507788450113</v>
      </c>
      <c r="I4" s="178">
        <f>RES_hhdet_in_tesh!I4/RES_summary!I$21</f>
        <v>83.815025144478227</v>
      </c>
      <c r="J4" s="178">
        <f>RES_hhdet_in_tesh!J4/RES_summary!J$21</f>
        <v>85.327121901287612</v>
      </c>
      <c r="K4" s="178">
        <f>RES_hhdet_in_tesh!K4/RES_summary!K$21</f>
        <v>87.021922339994234</v>
      </c>
      <c r="L4" s="178">
        <f>RES_hhdet_in_tesh!L4/RES_summary!L$21</f>
        <v>95.276684673192378</v>
      </c>
      <c r="M4" s="178">
        <f>RES_hhdet_in_tesh!M4/RES_summary!M$21</f>
        <v>72.045318060104236</v>
      </c>
      <c r="N4" s="178">
        <f>RES_hhdet_in_tesh!N4/RES_summary!N$21</f>
        <v>84.71718617661783</v>
      </c>
      <c r="O4" s="178">
        <f>RES_hhdet_in_tesh!O4/RES_summary!O$21</f>
        <v>88.330820010654634</v>
      </c>
      <c r="P4" s="178">
        <f>RES_hhdet_in_tesh!P4/RES_summary!P$21</f>
        <v>69.898192758218642</v>
      </c>
      <c r="Q4" s="178">
        <f>RES_hhdet_in_tesh!Q4/RES_summary!Q$21</f>
        <v>69.223485382397527</v>
      </c>
    </row>
    <row r="5" spans="1:17" ht="12" customHeight="1" x14ac:dyDescent="0.3">
      <c r="A5" s="23" t="s">
        <v>58</v>
      </c>
      <c r="B5" s="156"/>
      <c r="C5" s="177">
        <f>RES_hhdet_in_tesh!C5/RES_summary!C$21</f>
        <v>94.16825252704966</v>
      </c>
      <c r="D5" s="177">
        <f>RES_hhdet_in_tesh!D5/RES_summary!D$21</f>
        <v>101.71022914943012</v>
      </c>
      <c r="E5" s="177">
        <f>RES_hhdet_in_tesh!E5/RES_summary!E$21</f>
        <v>88.663572529691919</v>
      </c>
      <c r="F5" s="177">
        <f>RES_hhdet_in_tesh!F5/RES_summary!F$21</f>
        <v>91.823076077559136</v>
      </c>
      <c r="G5" s="177">
        <f>RES_hhdet_in_tesh!G5/RES_summary!G$21</f>
        <v>98.017531906625678</v>
      </c>
      <c r="H5" s="177">
        <f>RES_hhdet_in_tesh!H5/RES_summary!H$21</f>
        <v>99.670708074159649</v>
      </c>
      <c r="I5" s="177">
        <f>RES_hhdet_in_tesh!I5/RES_summary!I$21</f>
        <v>82.812309551747475</v>
      </c>
      <c r="J5" s="177">
        <f>RES_hhdet_in_tesh!J5/RES_summary!J$21</f>
        <v>84.391228533176132</v>
      </c>
      <c r="K5" s="177">
        <f>RES_hhdet_in_tesh!K5/RES_summary!K$21</f>
        <v>86.134066357542238</v>
      </c>
      <c r="L5" s="177">
        <f>RES_hhdet_in_tesh!L5/RES_summary!L$21</f>
        <v>94.24858670930189</v>
      </c>
      <c r="M5" s="177">
        <f>RES_hhdet_in_tesh!M5/RES_summary!M$21</f>
        <v>71.179553893795983</v>
      </c>
      <c r="N5" s="177">
        <f>RES_hhdet_in_tesh!N5/RES_summary!N$21</f>
        <v>83.775845420918003</v>
      </c>
      <c r="O5" s="177">
        <f>RES_hhdet_in_tesh!O5/RES_summary!O$21</f>
        <v>87.325549845792295</v>
      </c>
      <c r="P5" s="177">
        <f>RES_hhdet_in_tesh!P5/RES_summary!P$21</f>
        <v>68.958115078962095</v>
      </c>
      <c r="Q5" s="177">
        <f>RES_hhdet_in_tesh!Q5/RES_summary!Q$21</f>
        <v>68.177351974959379</v>
      </c>
    </row>
    <row r="6" spans="1:17" ht="12" customHeight="1" x14ac:dyDescent="0.3">
      <c r="A6" s="23" t="s">
        <v>60</v>
      </c>
      <c r="B6" s="156"/>
      <c r="C6" s="177">
        <f>RES_hhdet_in_tesh!C6/RES_summary!C$21</f>
        <v>0.67434817981065809</v>
      </c>
      <c r="D6" s="177">
        <f>RES_hhdet_in_tesh!D6/RES_summary!D$21</f>
        <v>0.59609629936787623</v>
      </c>
      <c r="E6" s="177">
        <f>RES_hhdet_in_tesh!E6/RES_summary!E$21</f>
        <v>1.0621819782352231</v>
      </c>
      <c r="F6" s="177">
        <f>RES_hhdet_in_tesh!F6/RES_summary!F$21</f>
        <v>1.1522318564881895</v>
      </c>
      <c r="G6" s="177">
        <f>RES_hhdet_in_tesh!G6/RES_summary!G$21</f>
        <v>1.0384153471005673</v>
      </c>
      <c r="H6" s="177">
        <f>RES_hhdet_in_tesh!H6/RES_summary!H$21</f>
        <v>1.1543698103414841</v>
      </c>
      <c r="I6" s="177">
        <f>RES_hhdet_in_tesh!I6/RES_summary!I$21</f>
        <v>1.0027155927307609</v>
      </c>
      <c r="J6" s="177">
        <f>RES_hhdet_in_tesh!J6/RES_summary!J$21</f>
        <v>0.93589336811148016</v>
      </c>
      <c r="K6" s="177">
        <f>RES_hhdet_in_tesh!K6/RES_summary!K$21</f>
        <v>0.88785598245200437</v>
      </c>
      <c r="L6" s="177">
        <f>RES_hhdet_in_tesh!L6/RES_summary!L$21</f>
        <v>1.0280979638905043</v>
      </c>
      <c r="M6" s="177">
        <f>RES_hhdet_in_tesh!M6/RES_summary!M$21</f>
        <v>0.86576416630824615</v>
      </c>
      <c r="N6" s="177">
        <f>RES_hhdet_in_tesh!N6/RES_summary!N$21</f>
        <v>0.94134075569982079</v>
      </c>
      <c r="O6" s="177">
        <f>RES_hhdet_in_tesh!O6/RES_summary!O$21</f>
        <v>1.0052701648623315</v>
      </c>
      <c r="P6" s="177">
        <f>RES_hhdet_in_tesh!P6/RES_summary!P$21</f>
        <v>0.94007767925654639</v>
      </c>
      <c r="Q6" s="177">
        <f>RES_hhdet_in_tesh!Q6/RES_summary!Q$21</f>
        <v>1.0461334074381643</v>
      </c>
    </row>
    <row r="7" spans="1:17" ht="12.9" customHeight="1" x14ac:dyDescent="0.3">
      <c r="A7" s="158" t="s">
        <v>112</v>
      </c>
      <c r="B7" s="157"/>
      <c r="C7" s="178">
        <f>RES_hhdet_in_tesh!C7/RES_summary!C$21</f>
        <v>20.915705083317345</v>
      </c>
      <c r="D7" s="178">
        <f>RES_hhdet_in_tesh!D7/RES_summary!D$21</f>
        <v>16.724596955659223</v>
      </c>
      <c r="E7" s="178">
        <f>RES_hhdet_in_tesh!E7/RES_summary!E$21</f>
        <v>17.111650697446564</v>
      </c>
      <c r="F7" s="178">
        <f>RES_hhdet_in_tesh!F7/RES_summary!F$21</f>
        <v>17.969528750203068</v>
      </c>
      <c r="G7" s="178">
        <f>RES_hhdet_in_tesh!G7/RES_summary!G$21</f>
        <v>15.61144169683863</v>
      </c>
      <c r="H7" s="178">
        <f>RES_hhdet_in_tesh!H7/RES_summary!H$21</f>
        <v>16.855803236450708</v>
      </c>
      <c r="I7" s="178">
        <f>RES_hhdet_in_tesh!I7/RES_summary!I$21</f>
        <v>14.373282212345078</v>
      </c>
      <c r="J7" s="178">
        <f>RES_hhdet_in_tesh!J7/RES_summary!J$21</f>
        <v>15.996461083729679</v>
      </c>
      <c r="K7" s="178">
        <f>RES_hhdet_in_tesh!K7/RES_summary!K$21</f>
        <v>15.611766496115463</v>
      </c>
      <c r="L7" s="178">
        <f>RES_hhdet_in_tesh!L7/RES_summary!L$21</f>
        <v>14.56367885692781</v>
      </c>
      <c r="M7" s="178">
        <f>RES_hhdet_in_tesh!M7/RES_summary!M$21</f>
        <v>12.601421699700012</v>
      </c>
      <c r="N7" s="178">
        <f>RES_hhdet_in_tesh!N7/RES_summary!N$21</f>
        <v>11.974892631912871</v>
      </c>
      <c r="O7" s="178">
        <f>RES_hhdet_in_tesh!O7/RES_summary!O$21</f>
        <v>8.52814664133256</v>
      </c>
      <c r="P7" s="178">
        <f>RES_hhdet_in_tesh!P7/RES_summary!P$21</f>
        <v>8.7727854368393725</v>
      </c>
      <c r="Q7" s="178">
        <f>RES_hhdet_in_tesh!Q7/RES_summary!Q$21</f>
        <v>8.1069353329549738</v>
      </c>
    </row>
    <row r="8" spans="1:17" ht="12" customHeight="1" x14ac:dyDescent="0.3">
      <c r="A8" s="23" t="s">
        <v>60</v>
      </c>
      <c r="B8" s="156"/>
      <c r="C8" s="177">
        <f>RES_hhdet_in_tesh!C8/RES_summary!C$21</f>
        <v>20.915705083317345</v>
      </c>
      <c r="D8" s="177">
        <f>RES_hhdet_in_tesh!D8/RES_summary!D$21</f>
        <v>16.724596955659223</v>
      </c>
      <c r="E8" s="177">
        <f>RES_hhdet_in_tesh!E8/RES_summary!E$21</f>
        <v>17.111650697446564</v>
      </c>
      <c r="F8" s="177">
        <f>RES_hhdet_in_tesh!F8/RES_summary!F$21</f>
        <v>17.969528750203068</v>
      </c>
      <c r="G8" s="177">
        <f>RES_hhdet_in_tesh!G8/RES_summary!G$21</f>
        <v>15.61144169683863</v>
      </c>
      <c r="H8" s="177">
        <f>RES_hhdet_in_tesh!H8/RES_summary!H$21</f>
        <v>16.855803236450708</v>
      </c>
      <c r="I8" s="177">
        <f>RES_hhdet_in_tesh!I8/RES_summary!I$21</f>
        <v>14.373282212345078</v>
      </c>
      <c r="J8" s="177">
        <f>RES_hhdet_in_tesh!J8/RES_summary!J$21</f>
        <v>15.996461083729679</v>
      </c>
      <c r="K8" s="177">
        <f>RES_hhdet_in_tesh!K8/RES_summary!K$21</f>
        <v>15.611766496115463</v>
      </c>
      <c r="L8" s="177">
        <f>RES_hhdet_in_tesh!L8/RES_summary!L$21</f>
        <v>14.56367885692781</v>
      </c>
      <c r="M8" s="177">
        <f>RES_hhdet_in_tesh!M8/RES_summary!M$21</f>
        <v>12.601421699700012</v>
      </c>
      <c r="N8" s="177">
        <f>RES_hhdet_in_tesh!N8/RES_summary!N$21</f>
        <v>11.974892631912871</v>
      </c>
      <c r="O8" s="177">
        <f>RES_hhdet_in_tesh!O8/RES_summary!O$21</f>
        <v>8.52814664133256</v>
      </c>
      <c r="P8" s="177">
        <f>RES_hhdet_in_tesh!P8/RES_summary!P$21</f>
        <v>8.7727854368393725</v>
      </c>
      <c r="Q8" s="177">
        <f>RES_hhdet_in_tesh!Q8/RES_summary!Q$21</f>
        <v>8.1069353329549738</v>
      </c>
    </row>
    <row r="9" spans="1:17" ht="12" customHeight="1" x14ac:dyDescent="0.3">
      <c r="A9" s="158" t="s">
        <v>63</v>
      </c>
      <c r="B9" s="157"/>
      <c r="C9" s="178">
        <f>RES_hhdet_in_tesh!C9/RES_summary!C$21</f>
        <v>14.265283279102626</v>
      </c>
      <c r="D9" s="178">
        <f>RES_hhdet_in_tesh!D9/RES_summary!D$21</f>
        <v>14.940809436109959</v>
      </c>
      <c r="E9" s="178">
        <f>RES_hhdet_in_tesh!E9/RES_summary!E$21</f>
        <v>14.656525534799238</v>
      </c>
      <c r="F9" s="178">
        <f>RES_hhdet_in_tesh!F9/RES_summary!F$21</f>
        <v>15.622533569010924</v>
      </c>
      <c r="G9" s="178">
        <f>RES_hhdet_in_tesh!G9/RES_summary!G$21</f>
        <v>15.504224388051316</v>
      </c>
      <c r="H9" s="178">
        <f>RES_hhdet_in_tesh!H9/RES_summary!H$21</f>
        <v>15.528602360094441</v>
      </c>
      <c r="I9" s="178">
        <f>RES_hhdet_in_tesh!I9/RES_summary!I$21</f>
        <v>16.912081274293417</v>
      </c>
      <c r="J9" s="178">
        <f>RES_hhdet_in_tesh!J9/RES_summary!J$21</f>
        <v>16.274303429639151</v>
      </c>
      <c r="K9" s="178">
        <f>RES_hhdet_in_tesh!K9/RES_summary!K$21</f>
        <v>15.698103648911841</v>
      </c>
      <c r="L9" s="178">
        <f>RES_hhdet_in_tesh!L9/RES_summary!L$21</f>
        <v>15.135863956459607</v>
      </c>
      <c r="M9" s="178">
        <f>RES_hhdet_in_tesh!M9/RES_summary!M$21</f>
        <v>16.121540921129199</v>
      </c>
      <c r="N9" s="178">
        <f>RES_hhdet_in_tesh!N9/RES_summary!N$21</f>
        <v>14.734478666291997</v>
      </c>
      <c r="O9" s="178">
        <f>RES_hhdet_in_tesh!O9/RES_summary!O$21</f>
        <v>16.12176971851645</v>
      </c>
      <c r="P9" s="178">
        <f>RES_hhdet_in_tesh!P9/RES_summary!P$21</f>
        <v>12.855652302309821</v>
      </c>
      <c r="Q9" s="178">
        <f>RES_hhdet_in_tesh!Q9/RES_summary!Q$21</f>
        <v>15.763033175321432</v>
      </c>
    </row>
    <row r="10" spans="1:17" ht="12" customHeight="1" x14ac:dyDescent="0.3">
      <c r="A10" s="167" t="s">
        <v>171</v>
      </c>
      <c r="B10" s="132"/>
      <c r="C10" s="183">
        <f>RES_hhdet_in_tesh!C10/RES_summary!C$21</f>
        <v>14.124390207526648</v>
      </c>
      <c r="D10" s="183">
        <f>RES_hhdet_in_tesh!D10/RES_summary!D$21</f>
        <v>14.269162536607496</v>
      </c>
      <c r="E10" s="183">
        <f>RES_hhdet_in_tesh!E10/RES_summary!E$21</f>
        <v>14.060160163111341</v>
      </c>
      <c r="F10" s="183">
        <f>RES_hhdet_in_tesh!F10/RES_summary!F$21</f>
        <v>14.348039891044714</v>
      </c>
      <c r="G10" s="183">
        <f>RES_hhdet_in_tesh!G10/RES_summary!G$21</f>
        <v>14.401447490061075</v>
      </c>
      <c r="H10" s="183">
        <f>RES_hhdet_in_tesh!H10/RES_summary!H$21</f>
        <v>14.220490881169352</v>
      </c>
      <c r="I10" s="183">
        <f>RES_hhdet_in_tesh!I10/RES_summary!I$21</f>
        <v>14.969561259982703</v>
      </c>
      <c r="J10" s="183">
        <f>RES_hhdet_in_tesh!J10/RES_summary!J$21</f>
        <v>14.081949218936183</v>
      </c>
      <c r="K10" s="183">
        <f>RES_hhdet_in_tesh!K10/RES_summary!K$21</f>
        <v>14.927313719155494</v>
      </c>
      <c r="L10" s="183">
        <f>RES_hhdet_in_tesh!L10/RES_summary!L$21</f>
        <v>14.122313290310714</v>
      </c>
      <c r="M10" s="183">
        <f>RES_hhdet_in_tesh!M10/RES_summary!M$21</f>
        <v>14.616336632084087</v>
      </c>
      <c r="N10" s="183">
        <f>RES_hhdet_in_tesh!N10/RES_summary!N$21</f>
        <v>14.179066850130988</v>
      </c>
      <c r="O10" s="183">
        <f>RES_hhdet_in_tesh!O10/RES_summary!O$21</f>
        <v>14.278120121532941</v>
      </c>
      <c r="P10" s="183">
        <f>RES_hhdet_in_tesh!P10/RES_summary!P$21</f>
        <v>13.78368093805674</v>
      </c>
      <c r="Q10" s="183">
        <f>RES_hhdet_in_tesh!Q10/RES_summary!Q$21</f>
        <v>13.456620309476191</v>
      </c>
    </row>
    <row r="11" spans="1:17" ht="12" customHeight="1" x14ac:dyDescent="0.3">
      <c r="A11" s="167" t="s">
        <v>144</v>
      </c>
      <c r="B11" s="132"/>
      <c r="C11" s="183">
        <f>RES_hhdet_in_tesh!C11/RES_summary!C$21</f>
        <v>10.587928346372534</v>
      </c>
      <c r="D11" s="183">
        <f>RES_hhdet_in_tesh!D11/RES_summary!D$21</f>
        <v>16.933549047659124</v>
      </c>
      <c r="E11" s="183">
        <f>RES_hhdet_in_tesh!E11/RES_summary!E$21</f>
        <v>10.799899705674266</v>
      </c>
      <c r="F11" s="183">
        <f>RES_hhdet_in_tesh!F11/RES_summary!F$21</f>
        <v>18.611781371999168</v>
      </c>
      <c r="G11" s="183">
        <f>RES_hhdet_in_tesh!G11/RES_summary!G$21</f>
        <v>18.222284305512421</v>
      </c>
      <c r="H11" s="183">
        <f>RES_hhdet_in_tesh!H11/RES_summary!H$21</f>
        <v>11.269710226813391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3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17.589644581354278</v>
      </c>
      <c r="E12" s="183">
        <f>RES_hhdet_in_tesh!E12/RES_summary!E$21</f>
        <v>0</v>
      </c>
      <c r="F12" s="183">
        <f>RES_hhdet_in_tesh!F12/RES_summary!F$21</f>
        <v>17.883001233523654</v>
      </c>
      <c r="G12" s="183">
        <f>RES_hhdet_in_tesh!G12/RES_summary!G$21</f>
        <v>17.536367468358836</v>
      </c>
      <c r="H12" s="183">
        <f>RES_hhdet_in_tesh!H12/RES_summary!H$21</f>
        <v>17.027410392582922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10.628681955452233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3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11.926394538719922</v>
      </c>
      <c r="E13" s="182">
        <f>RES_hhdet_in_tesh!E13/RES_summary!E$21</f>
        <v>0</v>
      </c>
      <c r="F13" s="182">
        <f>RES_hhdet_in_tesh!F13/RES_summary!F$21</f>
        <v>12.106220841938212</v>
      </c>
      <c r="G13" s="182">
        <f>RES_hhdet_in_tesh!G13/RES_summary!G$21</f>
        <v>11.853497129221891</v>
      </c>
      <c r="H13" s="182">
        <f>RES_hhdet_in_tesh!H13/RES_summary!H$21</f>
        <v>11.484567219840343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6.6758518120327137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3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5.6632500426343571</v>
      </c>
      <c r="E14" s="181">
        <f>RES_hhdet_in_tesh!E14/RES_summary!E$21</f>
        <v>0</v>
      </c>
      <c r="F14" s="181">
        <f>RES_hhdet_in_tesh!F14/RES_summary!F$21</f>
        <v>5.7767803915854383</v>
      </c>
      <c r="G14" s="181">
        <f>RES_hhdet_in_tesh!G14/RES_summary!G$21</f>
        <v>5.682870339136942</v>
      </c>
      <c r="H14" s="181">
        <f>RES_hhdet_in_tesh!H14/RES_summary!H$21</f>
        <v>5.5428431727425744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3.952830143419519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3">
      <c r="A15" s="163" t="s">
        <v>142</v>
      </c>
      <c r="B15" s="162"/>
      <c r="C15" s="180">
        <f>RES_hhdet_in_tesh!C15/RES_summary!C$21</f>
        <v>14.547188210218378</v>
      </c>
      <c r="D15" s="180">
        <f>RES_hhdet_in_tesh!D15/RES_summary!D$21</f>
        <v>16.394490412722607</v>
      </c>
      <c r="E15" s="180">
        <f>RES_hhdet_in_tesh!E15/RES_summary!E$21</f>
        <v>15.310783021453343</v>
      </c>
      <c r="F15" s="180">
        <f>RES_hhdet_in_tesh!F15/RES_summary!F$21</f>
        <v>18.869759940884258</v>
      </c>
      <c r="G15" s="180">
        <f>RES_hhdet_in_tesh!G15/RES_summary!G$21</f>
        <v>19.633493002388892</v>
      </c>
      <c r="H15" s="180">
        <f>RES_hhdet_in_tesh!H15/RES_summary!H$21</f>
        <v>18.415845122140716</v>
      </c>
      <c r="I15" s="180">
        <f>RES_hhdet_in_tesh!I15/RES_summary!I$21</f>
        <v>18.835540178148221</v>
      </c>
      <c r="J15" s="180">
        <f>RES_hhdet_in_tesh!J15/RES_summary!J$21</f>
        <v>18.639983517281973</v>
      </c>
      <c r="K15" s="180">
        <f>RES_hhdet_in_tesh!K15/RES_summary!K$21</f>
        <v>16.893802633692871</v>
      </c>
      <c r="L15" s="180">
        <f>RES_hhdet_in_tesh!L15/RES_summary!L$21</f>
        <v>17.550856025134092</v>
      </c>
      <c r="M15" s="180">
        <f>RES_hhdet_in_tesh!M15/RES_summary!M$21</f>
        <v>17.783974592492275</v>
      </c>
      <c r="N15" s="180">
        <f>RES_hhdet_in_tesh!N15/RES_summary!N$21</f>
        <v>15.899945367666783</v>
      </c>
      <c r="O15" s="180">
        <f>RES_hhdet_in_tesh!O15/RES_summary!O$21</f>
        <v>19.618324719753321</v>
      </c>
      <c r="P15" s="180">
        <f>RES_hhdet_in_tesh!P15/RES_summary!P$21</f>
        <v>11.517474848564703</v>
      </c>
      <c r="Q15" s="180">
        <f>RES_hhdet_in_tesh!Q15/RES_summary!Q$21</f>
        <v>16.787490109719329</v>
      </c>
    </row>
    <row r="16" spans="1:17" ht="12" customHeight="1" x14ac:dyDescent="0.3">
      <c r="A16" s="161" t="s">
        <v>141</v>
      </c>
      <c r="B16" s="160"/>
      <c r="C16" s="179">
        <f>RES_hhdet_in_tesh!C16/RES_summary!C$21</f>
        <v>13.843884759038232</v>
      </c>
      <c r="D16" s="179">
        <f>RES_hhdet_in_tesh!D16/RES_summary!D$21</f>
        <v>19.768387901732996</v>
      </c>
      <c r="E16" s="179">
        <f>RES_hhdet_in_tesh!E16/RES_summary!E$21</f>
        <v>16.346649929627514</v>
      </c>
      <c r="F16" s="179">
        <f>RES_hhdet_in_tesh!F16/RES_summary!F$21</f>
        <v>16.129922286493677</v>
      </c>
      <c r="G16" s="179">
        <f>RES_hhdet_in_tesh!G16/RES_summary!G$21</f>
        <v>16.449842689139427</v>
      </c>
      <c r="H16" s="179">
        <f>RES_hhdet_in_tesh!H16/RES_summary!H$21</f>
        <v>16.975876748373562</v>
      </c>
      <c r="I16" s="179">
        <f>RES_hhdet_in_tesh!I16/RES_summary!I$21</f>
        <v>15.962139222814256</v>
      </c>
      <c r="J16" s="179">
        <f>RES_hhdet_in_tesh!J16/RES_summary!J$21</f>
        <v>16.667289758097191</v>
      </c>
      <c r="K16" s="179">
        <f>RES_hhdet_in_tesh!K16/RES_summary!K$21</f>
        <v>15.796457570976411</v>
      </c>
      <c r="L16" s="179">
        <f>RES_hhdet_in_tesh!L16/RES_summary!L$21</f>
        <v>14.206650022505087</v>
      </c>
      <c r="M16" s="179">
        <f>RES_hhdet_in_tesh!M16/RES_summary!M$21</f>
        <v>15.95015156280116</v>
      </c>
      <c r="N16" s="179">
        <f>RES_hhdet_in_tesh!N16/RES_summary!N$21</f>
        <v>14.212938058302885</v>
      </c>
      <c r="O16" s="179">
        <f>RES_hhdet_in_tesh!O16/RES_summary!O$21</f>
        <v>17.745360472394665</v>
      </c>
      <c r="P16" s="179">
        <f>RES_hhdet_in_tesh!P16/RES_summary!P$21</f>
        <v>16.669195496401983</v>
      </c>
      <c r="Q16" s="179">
        <f>RES_hhdet_in_tesh!Q16/RES_summary!Q$21</f>
        <v>18.806732816818098</v>
      </c>
    </row>
    <row r="17" spans="1:17" ht="12" customHeight="1" x14ac:dyDescent="0.3">
      <c r="A17" s="148" t="s">
        <v>60</v>
      </c>
      <c r="B17" s="156"/>
      <c r="C17" s="177">
        <f>RES_hhdet_in_tesh!C17/RES_summary!C$21</f>
        <v>7.4204283711916057</v>
      </c>
      <c r="D17" s="177">
        <f>RES_hhdet_in_tesh!D17/RES_summary!D$21</f>
        <v>14.607906106945137</v>
      </c>
      <c r="E17" s="177">
        <f>RES_hhdet_in_tesh!E17/RES_summary!E$21</f>
        <v>11.578735924163567</v>
      </c>
      <c r="F17" s="177">
        <f>RES_hhdet_in_tesh!F17/RES_summary!F$21</f>
        <v>9.7174367743055683</v>
      </c>
      <c r="G17" s="177">
        <f>RES_hhdet_in_tesh!G17/RES_summary!G$21</f>
        <v>11.359420918238568</v>
      </c>
      <c r="H17" s="177">
        <f>RES_hhdet_in_tesh!H17/RES_summary!H$21</f>
        <v>12.159745796807636</v>
      </c>
      <c r="I17" s="177">
        <f>RES_hhdet_in_tesh!I17/RES_summary!I$21</f>
        <v>10.83479177475175</v>
      </c>
      <c r="J17" s="177">
        <f>RES_hhdet_in_tesh!J17/RES_summary!J$21</f>
        <v>11.470124207887428</v>
      </c>
      <c r="K17" s="177">
        <f>RES_hhdet_in_tesh!K17/RES_summary!K$21</f>
        <v>10.821132808263771</v>
      </c>
      <c r="L17" s="177">
        <f>RES_hhdet_in_tesh!L17/RES_summary!L$21</f>
        <v>9.8074433703875687</v>
      </c>
      <c r="M17" s="177">
        <f>RES_hhdet_in_tesh!M17/RES_summary!M$21</f>
        <v>11.194404997701131</v>
      </c>
      <c r="N17" s="177">
        <f>RES_hhdet_in_tesh!N17/RES_summary!N$21</f>
        <v>9.8752219571008037</v>
      </c>
      <c r="O17" s="177">
        <f>RES_hhdet_in_tesh!O17/RES_summary!O$21</f>
        <v>12.895564030958754</v>
      </c>
      <c r="P17" s="177">
        <f>RES_hhdet_in_tesh!P17/RES_summary!P$21</f>
        <v>12.314821107154085</v>
      </c>
      <c r="Q17" s="177">
        <f>RES_hhdet_in_tesh!Q17/RES_summary!Q$21</f>
        <v>14.639169049442449</v>
      </c>
    </row>
    <row r="18" spans="1:17" ht="12" customHeight="1" x14ac:dyDescent="0.3">
      <c r="A18" s="148" t="s">
        <v>59</v>
      </c>
      <c r="B18" s="156"/>
      <c r="C18" s="177">
        <f>RES_hhdet_in_tesh!C18/RES_summary!C$21</f>
        <v>6.4234563878466284</v>
      </c>
      <c r="D18" s="177">
        <f>RES_hhdet_in_tesh!D18/RES_summary!D$21</f>
        <v>5.1604817947878612</v>
      </c>
      <c r="E18" s="177">
        <f>RES_hhdet_in_tesh!E18/RES_summary!E$21</f>
        <v>4.7679140054639486</v>
      </c>
      <c r="F18" s="177">
        <f>RES_hhdet_in_tesh!F18/RES_summary!F$21</f>
        <v>6.4124855121881055</v>
      </c>
      <c r="G18" s="177">
        <f>RES_hhdet_in_tesh!G18/RES_summary!G$21</f>
        <v>5.0904217709008615</v>
      </c>
      <c r="H18" s="177">
        <f>RES_hhdet_in_tesh!H18/RES_summary!H$21</f>
        <v>4.8161309515659259</v>
      </c>
      <c r="I18" s="177">
        <f>RES_hhdet_in_tesh!I18/RES_summary!I$21</f>
        <v>5.127347448062503</v>
      </c>
      <c r="J18" s="177">
        <f>RES_hhdet_in_tesh!J18/RES_summary!J$21</f>
        <v>5.1971655502097622</v>
      </c>
      <c r="K18" s="177">
        <f>RES_hhdet_in_tesh!K18/RES_summary!K$21</f>
        <v>4.9753247627126447</v>
      </c>
      <c r="L18" s="177">
        <f>RES_hhdet_in_tesh!L18/RES_summary!L$21</f>
        <v>4.399206652117523</v>
      </c>
      <c r="M18" s="177">
        <f>RES_hhdet_in_tesh!M18/RES_summary!M$21</f>
        <v>4.7557465651000275</v>
      </c>
      <c r="N18" s="177">
        <f>RES_hhdet_in_tesh!N18/RES_summary!N$21</f>
        <v>4.33771610120208</v>
      </c>
      <c r="O18" s="177">
        <f>RES_hhdet_in_tesh!O18/RES_summary!O$21</f>
        <v>4.8497964414359087</v>
      </c>
      <c r="P18" s="177">
        <f>RES_hhdet_in_tesh!P18/RES_summary!P$21</f>
        <v>4.3543743892478952</v>
      </c>
      <c r="Q18" s="177">
        <f>RES_hhdet_in_tesh!Q18/RES_summary!Q$21</f>
        <v>4.1675637673756487</v>
      </c>
    </row>
    <row r="19" spans="1:17" ht="12" customHeight="1" x14ac:dyDescent="0.3">
      <c r="A19" s="158" t="s">
        <v>62</v>
      </c>
      <c r="B19" s="157"/>
      <c r="C19" s="178">
        <f>RES_hhdet_in_tesh!C19/RES_summary!C$21</f>
        <v>6.0405736114786519</v>
      </c>
      <c r="D19" s="178">
        <f>RES_hhdet_in_tesh!D19/RES_summary!D$21</f>
        <v>6.2340018790070619</v>
      </c>
      <c r="E19" s="178">
        <f>RES_hhdet_in_tesh!E19/RES_summary!E$21</f>
        <v>7.6957060822656045</v>
      </c>
      <c r="F19" s="178">
        <f>RES_hhdet_in_tesh!F19/RES_summary!F$21</f>
        <v>7.9257962858796356</v>
      </c>
      <c r="G19" s="178">
        <f>RES_hhdet_in_tesh!G19/RES_summary!G$21</f>
        <v>7.7942165392050224</v>
      </c>
      <c r="H19" s="178">
        <f>RES_hhdet_in_tesh!H19/RES_summary!H$21</f>
        <v>7.564383328342684</v>
      </c>
      <c r="I19" s="178">
        <f>RES_hhdet_in_tesh!I19/RES_summary!I$21</f>
        <v>6.7568800609609063</v>
      </c>
      <c r="J19" s="178">
        <f>RES_hhdet_in_tesh!J19/RES_summary!J$21</f>
        <v>7.1057303094543043</v>
      </c>
      <c r="K19" s="178">
        <f>RES_hhdet_in_tesh!K19/RES_summary!K$21</f>
        <v>6.9634043890905399</v>
      </c>
      <c r="L19" s="178">
        <f>RES_hhdet_in_tesh!L19/RES_summary!L$21</f>
        <v>6.9609599752742275</v>
      </c>
      <c r="M19" s="178">
        <f>RES_hhdet_in_tesh!M19/RES_summary!M$21</f>
        <v>6.4315457982611246</v>
      </c>
      <c r="N19" s="178">
        <f>RES_hhdet_in_tesh!N19/RES_summary!N$21</f>
        <v>7.2680814940241998</v>
      </c>
      <c r="O19" s="178">
        <f>RES_hhdet_in_tesh!O19/RES_summary!O$21</f>
        <v>7.0068631509448727</v>
      </c>
      <c r="P19" s="178">
        <f>RES_hhdet_in_tesh!P19/RES_summary!P$21</f>
        <v>6.1267924077187574</v>
      </c>
      <c r="Q19" s="178">
        <f>RES_hhdet_in_tesh!Q19/RES_summary!Q$21</f>
        <v>6.2361308552960502</v>
      </c>
    </row>
    <row r="20" spans="1:17" ht="12" customHeight="1" x14ac:dyDescent="0.3">
      <c r="A20" s="23" t="s">
        <v>58</v>
      </c>
      <c r="B20" s="156"/>
      <c r="C20" s="177">
        <f>RES_hhdet_in_tesh!C20/RES_summary!C$21</f>
        <v>5.208784990654328</v>
      </c>
      <c r="D20" s="177">
        <f>RES_hhdet_in_tesh!D20/RES_summary!D$21</f>
        <v>5.8268787856601714</v>
      </c>
      <c r="E20" s="177">
        <f>RES_hhdet_in_tesh!E20/RES_summary!E$21</f>
        <v>6.7585666428597113</v>
      </c>
      <c r="F20" s="177">
        <f>RES_hhdet_in_tesh!F20/RES_summary!F$21</f>
        <v>6.8292622696044978</v>
      </c>
      <c r="G20" s="177">
        <f>RES_hhdet_in_tesh!G20/RES_summary!G$21</f>
        <v>6.8090509376827386</v>
      </c>
      <c r="H20" s="177">
        <f>RES_hhdet_in_tesh!H20/RES_summary!H$21</f>
        <v>6.8222399234111339</v>
      </c>
      <c r="I20" s="177">
        <f>RES_hhdet_in_tesh!I20/RES_summary!I$21</f>
        <v>6.6084818501409055</v>
      </c>
      <c r="J20" s="177">
        <f>RES_hhdet_in_tesh!J20/RES_summary!J$21</f>
        <v>6.6858517246176943</v>
      </c>
      <c r="K20" s="177">
        <f>RES_hhdet_in_tesh!K20/RES_summary!K$21</f>
        <v>6.7187415276818729</v>
      </c>
      <c r="L20" s="177">
        <f>RES_hhdet_in_tesh!L20/RES_summary!L$21</f>
        <v>6.7838654238908962</v>
      </c>
      <c r="M20" s="177">
        <f>RES_hhdet_in_tesh!M20/RES_summary!M$21</f>
        <v>6.8325543216859117</v>
      </c>
      <c r="N20" s="177">
        <f>RES_hhdet_in_tesh!N20/RES_summary!N$21</f>
        <v>6.7271434752554953</v>
      </c>
      <c r="O20" s="177">
        <f>RES_hhdet_in_tesh!O20/RES_summary!O$21</f>
        <v>6.6558408759689325</v>
      </c>
      <c r="P20" s="177">
        <f>RES_hhdet_in_tesh!P20/RES_summary!P$21</f>
        <v>6.5888406291774961</v>
      </c>
      <c r="Q20" s="177">
        <f>RES_hhdet_in_tesh!Q20/RES_summary!Q$21</f>
        <v>6.4795972887596518</v>
      </c>
    </row>
    <row r="21" spans="1:17" ht="12" customHeight="1" x14ac:dyDescent="0.3">
      <c r="A21" s="23" t="s">
        <v>57</v>
      </c>
      <c r="B21" s="156"/>
      <c r="C21" s="177">
        <f>RES_hhdet_in_tesh!C21/RES_summary!C$21</f>
        <v>8.1813744621288471</v>
      </c>
      <c r="D21" s="177">
        <f>RES_hhdet_in_tesh!D21/RES_summary!D$21</f>
        <v>8.2402260951381638</v>
      </c>
      <c r="E21" s="177">
        <f>RES_hhdet_in_tesh!E21/RES_summary!E$21</f>
        <v>8.3861269324435348</v>
      </c>
      <c r="F21" s="177">
        <f>RES_hhdet_in_tesh!F21/RES_summary!F$21</f>
        <v>6.3453336337089397</v>
      </c>
      <c r="G21" s="177">
        <f>RES_hhdet_in_tesh!G21/RES_summary!G$21</f>
        <v>0</v>
      </c>
      <c r="H21" s="177">
        <f>RES_hhdet_in_tesh!H21/RES_summary!H$21</f>
        <v>6.2296707531723836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9.1568261761984413</v>
      </c>
      <c r="L21" s="177">
        <f>RES_hhdet_in_tesh!L21/RES_summary!L$21</f>
        <v>6.7224219428169967</v>
      </c>
      <c r="M21" s="177">
        <f>RES_hhdet_in_tesh!M21/RES_summary!M$21</f>
        <v>8.6007088338231164</v>
      </c>
      <c r="N21" s="177">
        <f>RES_hhdet_in_tesh!N21/RES_summary!N$21</f>
        <v>7.5836737660192401</v>
      </c>
      <c r="O21" s="177">
        <f>RES_hhdet_in_tesh!O21/RES_summary!O$21</f>
        <v>0</v>
      </c>
      <c r="P21" s="177">
        <f>RES_hhdet_in_tesh!P21/RES_summary!P$21</f>
        <v>5.2772822844240563</v>
      </c>
      <c r="Q21" s="177">
        <f>RES_hhdet_in_tesh!Q21/RES_summary!Q$21</f>
        <v>0</v>
      </c>
    </row>
    <row r="22" spans="1:17" ht="12" customHeight="1" x14ac:dyDescent="0.3">
      <c r="A22" s="29" t="s">
        <v>140</v>
      </c>
      <c r="B22" s="57"/>
      <c r="C22" s="176">
        <f>RES_hhdet_in_tesh!C22/RES_summary!C$21</f>
        <v>6.4087628660444338</v>
      </c>
      <c r="D22" s="176">
        <f>RES_hhdet_in_tesh!D22/RES_summary!D$21</f>
        <v>6.3565153193151991</v>
      </c>
      <c r="E22" s="176">
        <f>RES_hhdet_in_tesh!E22/RES_summary!E$21</f>
        <v>8.0959602264765156</v>
      </c>
      <c r="F22" s="176">
        <f>RES_hhdet_in_tesh!F22/RES_summary!F$21</f>
        <v>8.3344000440380359</v>
      </c>
      <c r="G22" s="176">
        <f>RES_hhdet_in_tesh!G22/RES_summary!G$21</f>
        <v>8.1399354280088598</v>
      </c>
      <c r="H22" s="176">
        <f>RES_hhdet_in_tesh!H22/RES_summary!H$21</f>
        <v>7.7883858037959568</v>
      </c>
      <c r="I22" s="176">
        <f>RES_hhdet_in_tesh!I22/RES_summary!I$21</f>
        <v>6.7817394582717512</v>
      </c>
      <c r="J22" s="176">
        <f>RES_hhdet_in_tesh!J22/RES_summary!J$21</f>
        <v>7.2432117657271462</v>
      </c>
      <c r="K22" s="176">
        <f>RES_hhdet_in_tesh!K22/RES_summary!K$21</f>
        <v>7.028719481812491</v>
      </c>
      <c r="L22" s="176">
        <f>RES_hhdet_in_tesh!L22/RES_summary!L$21</f>
        <v>7.0173213362018947</v>
      </c>
      <c r="M22" s="176">
        <f>RES_hhdet_in_tesh!M22/RES_summary!M$21</f>
        <v>6.2881266807230096</v>
      </c>
      <c r="N22" s="176">
        <f>RES_hhdet_in_tesh!N22/RES_summary!N$21</f>
        <v>7.6902788782266214</v>
      </c>
      <c r="O22" s="176">
        <f>RES_hhdet_in_tesh!O22/RES_summary!O$21</f>
        <v>7.418640968288889</v>
      </c>
      <c r="P22" s="176">
        <f>RES_hhdet_in_tesh!P22/RES_summary!P$21</f>
        <v>5.4689333702278065</v>
      </c>
      <c r="Q22" s="176">
        <f>RES_hhdet_in_tesh!Q22/RES_summary!Q$21</f>
        <v>5.3762935430452687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84">
        <f>RES_hhdet_in_tesh!C24/RES_summary!C$21</f>
        <v>107.39321711333385</v>
      </c>
      <c r="D24" s="184">
        <f>RES_hhdet_in_tesh!D24/RES_summary!D$21</f>
        <v>100.70669476730112</v>
      </c>
      <c r="E24" s="184">
        <f>RES_hhdet_in_tesh!E24/RES_summary!E$21</f>
        <v>120.7899239390634</v>
      </c>
      <c r="F24" s="184">
        <f>RES_hhdet_in_tesh!F24/RES_summary!F$21</f>
        <v>117.86394829815853</v>
      </c>
      <c r="G24" s="184">
        <f>RES_hhdet_in_tesh!G24/RES_summary!G$21</f>
        <v>98.83979292382574</v>
      </c>
      <c r="H24" s="184">
        <f>RES_hhdet_in_tesh!H24/RES_summary!H$21</f>
        <v>103.71488582984155</v>
      </c>
      <c r="I24" s="184">
        <f>RES_hhdet_in_tesh!I24/RES_summary!I$21</f>
        <v>96.076048983727134</v>
      </c>
      <c r="J24" s="184">
        <f>RES_hhdet_in_tesh!J24/RES_summary!J$21</f>
        <v>91.105719334716468</v>
      </c>
      <c r="K24" s="184">
        <f>RES_hhdet_in_tesh!K24/RES_summary!K$21</f>
        <v>95.097458857129567</v>
      </c>
      <c r="L24" s="184">
        <f>RES_hhdet_in_tesh!L24/RES_summary!L$21</f>
        <v>85.019784144390229</v>
      </c>
      <c r="M24" s="184">
        <f>RES_hhdet_in_tesh!M24/RES_summary!M$21</f>
        <v>88.954719056058096</v>
      </c>
      <c r="N24" s="184">
        <f>RES_hhdet_in_tesh!N24/RES_summary!N$21</f>
        <v>76.874799499626491</v>
      </c>
      <c r="O24" s="184">
        <f>RES_hhdet_in_tesh!O24/RES_summary!O$21</f>
        <v>91.037889058387009</v>
      </c>
      <c r="P24" s="184">
        <f>RES_hhdet_in_tesh!P24/RES_summary!P$21</f>
        <v>81.912010026519766</v>
      </c>
      <c r="Q24" s="184">
        <f>RES_hhdet_in_tesh!Q24/RES_summary!Q$21</f>
        <v>79.637108911468943</v>
      </c>
    </row>
    <row r="25" spans="1:17" ht="12.9" customHeight="1" x14ac:dyDescent="0.3">
      <c r="A25" s="158" t="s">
        <v>65</v>
      </c>
      <c r="B25" s="157"/>
      <c r="C25" s="178">
        <f>RES_hhdet_in_tesh!C25/RES_summary!C$21</f>
        <v>57.961790072176903</v>
      </c>
      <c r="D25" s="178">
        <f>RES_hhdet_in_tesh!D25/RES_summary!D$21</f>
        <v>52.863486687810806</v>
      </c>
      <c r="E25" s="178">
        <f>RES_hhdet_in_tesh!E25/RES_summary!E$21</f>
        <v>70.483730258095576</v>
      </c>
      <c r="F25" s="178">
        <f>RES_hhdet_in_tesh!F25/RES_summary!F$21</f>
        <v>70.064072970222583</v>
      </c>
      <c r="G25" s="178">
        <f>RES_hhdet_in_tesh!G25/RES_summary!G$21</f>
        <v>52.866881168122099</v>
      </c>
      <c r="H25" s="178">
        <f>RES_hhdet_in_tesh!H25/RES_summary!H$21</f>
        <v>58.42620217764339</v>
      </c>
      <c r="I25" s="178">
        <f>RES_hhdet_in_tesh!I25/RES_summary!I$21</f>
        <v>51.828132177193517</v>
      </c>
      <c r="J25" s="178">
        <f>RES_hhdet_in_tesh!J25/RES_summary!J$21</f>
        <v>45.654297932931641</v>
      </c>
      <c r="K25" s="178">
        <f>RES_hhdet_in_tesh!K25/RES_summary!K$21</f>
        <v>46.014591266780705</v>
      </c>
      <c r="L25" s="178">
        <f>RES_hhdet_in_tesh!L25/RES_summary!L$21</f>
        <v>35.372437860034523</v>
      </c>
      <c r="M25" s="178">
        <f>RES_hhdet_in_tesh!M25/RES_summary!M$21</f>
        <v>36.800739613023829</v>
      </c>
      <c r="N25" s="178">
        <f>RES_hhdet_in_tesh!N25/RES_summary!N$21</f>
        <v>27.711213699269084</v>
      </c>
      <c r="O25" s="178">
        <f>RES_hhdet_in_tesh!O25/RES_summary!O$21</f>
        <v>42.677700354660068</v>
      </c>
      <c r="P25" s="178">
        <f>RES_hhdet_in_tesh!P25/RES_summary!P$21</f>
        <v>33.868486485410919</v>
      </c>
      <c r="Q25" s="178">
        <f>RES_hhdet_in_tesh!Q25/RES_summary!Q$21</f>
        <v>33.514158437126589</v>
      </c>
    </row>
    <row r="26" spans="1:17" ht="12" customHeight="1" x14ac:dyDescent="0.3">
      <c r="A26" s="23" t="s">
        <v>84</v>
      </c>
      <c r="B26" s="156"/>
      <c r="C26" s="177">
        <f>RES_hhdet_in_tesh!C26/RES_summary!C$21</f>
        <v>56.386832250878697</v>
      </c>
      <c r="D26" s="177">
        <f>RES_hhdet_in_tesh!D26/RES_summary!D$21</f>
        <v>51.3935714459111</v>
      </c>
      <c r="E26" s="177">
        <f>RES_hhdet_in_tesh!E26/RES_summary!E$21</f>
        <v>68.322810584456377</v>
      </c>
      <c r="F26" s="177">
        <f>RES_hhdet_in_tesh!F26/RES_summary!F$21</f>
        <v>67.897226994868504</v>
      </c>
      <c r="G26" s="177">
        <f>RES_hhdet_in_tesh!G26/RES_summary!G$21</f>
        <v>51.414339968994</v>
      </c>
      <c r="H26" s="177">
        <f>RES_hhdet_in_tesh!H26/RES_summary!H$21</f>
        <v>56.566421421456518</v>
      </c>
      <c r="I26" s="177">
        <f>RES_hhdet_in_tesh!I26/RES_summary!I$21</f>
        <v>50.394807602242381</v>
      </c>
      <c r="J26" s="177">
        <f>RES_hhdet_in_tesh!J26/RES_summary!J$21</f>
        <v>44.467769435795226</v>
      </c>
      <c r="K26" s="177">
        <f>RES_hhdet_in_tesh!K26/RES_summary!K$21</f>
        <v>45.226475456726675</v>
      </c>
      <c r="L26" s="177">
        <f>RES_hhdet_in_tesh!L26/RES_summary!L$21</f>
        <v>34.101124949999644</v>
      </c>
      <c r="M26" s="177">
        <f>RES_hhdet_in_tesh!M26/RES_summary!M$21</f>
        <v>35.642412443480069</v>
      </c>
      <c r="N26" s="177">
        <f>RES_hhdet_in_tesh!N26/RES_summary!N$21</f>
        <v>26.562877140184341</v>
      </c>
      <c r="O26" s="177">
        <f>RES_hhdet_in_tesh!O26/RES_summary!O$21</f>
        <v>41.775104458093537</v>
      </c>
      <c r="P26" s="177">
        <f>RES_hhdet_in_tesh!P26/RES_summary!P$21</f>
        <v>32.938941635982196</v>
      </c>
      <c r="Q26" s="177">
        <f>RES_hhdet_in_tesh!Q26/RES_summary!Q$21</f>
        <v>32.48412793804092</v>
      </c>
    </row>
    <row r="27" spans="1:17" ht="12" customHeight="1" x14ac:dyDescent="0.3">
      <c r="A27" s="23" t="s">
        <v>60</v>
      </c>
      <c r="B27" s="156"/>
      <c r="C27" s="177">
        <f>RES_hhdet_in_tesh!C27/RES_summary!C$21</f>
        <v>1.5749578212982136</v>
      </c>
      <c r="D27" s="177">
        <f>RES_hhdet_in_tesh!D27/RES_summary!D$21</f>
        <v>1.4699152418997137</v>
      </c>
      <c r="E27" s="177">
        <f>RES_hhdet_in_tesh!E27/RES_summary!E$21</f>
        <v>2.1609196736391874</v>
      </c>
      <c r="F27" s="177">
        <f>RES_hhdet_in_tesh!F27/RES_summary!F$21</f>
        <v>2.1668459753540819</v>
      </c>
      <c r="G27" s="177">
        <f>RES_hhdet_in_tesh!G27/RES_summary!G$21</f>
        <v>1.4525411991281054</v>
      </c>
      <c r="H27" s="177">
        <f>RES_hhdet_in_tesh!H27/RES_summary!H$21</f>
        <v>1.8597807561868771</v>
      </c>
      <c r="I27" s="177">
        <f>RES_hhdet_in_tesh!I27/RES_summary!I$21</f>
        <v>1.4333245749511336</v>
      </c>
      <c r="J27" s="177">
        <f>RES_hhdet_in_tesh!J27/RES_summary!J$21</f>
        <v>1.1865284971364118</v>
      </c>
      <c r="K27" s="177">
        <f>RES_hhdet_in_tesh!K27/RES_summary!K$21</f>
        <v>0.78811581005402565</v>
      </c>
      <c r="L27" s="177">
        <f>RES_hhdet_in_tesh!L27/RES_summary!L$21</f>
        <v>1.271312910034881</v>
      </c>
      <c r="M27" s="177">
        <f>RES_hhdet_in_tesh!M27/RES_summary!M$21</f>
        <v>1.1583271695437609</v>
      </c>
      <c r="N27" s="177">
        <f>RES_hhdet_in_tesh!N27/RES_summary!N$21</f>
        <v>1.1483365590847425</v>
      </c>
      <c r="O27" s="177">
        <f>RES_hhdet_in_tesh!O27/RES_summary!O$21</f>
        <v>0.90259589656653005</v>
      </c>
      <c r="P27" s="177">
        <f>RES_hhdet_in_tesh!P27/RES_summary!P$21</f>
        <v>0.92954484942871562</v>
      </c>
      <c r="Q27" s="177">
        <f>RES_hhdet_in_tesh!Q27/RES_summary!Q$21</f>
        <v>1.030030499085669</v>
      </c>
    </row>
    <row r="28" spans="1:17" ht="12.9" customHeight="1" x14ac:dyDescent="0.3">
      <c r="A28" s="158" t="s">
        <v>112</v>
      </c>
      <c r="B28" s="157"/>
      <c r="C28" s="178">
        <f>RES_hhdet_in_tesh!C28/RES_summary!C$21</f>
        <v>27.570035374428929</v>
      </c>
      <c r="D28" s="178">
        <f>RES_hhdet_in_tesh!D28/RES_summary!D$21</f>
        <v>26.864403932177925</v>
      </c>
      <c r="E28" s="178">
        <f>RES_hhdet_in_tesh!E28/RES_summary!E$21</f>
        <v>26.698734171091267</v>
      </c>
      <c r="F28" s="178">
        <f>RES_hhdet_in_tesh!F28/RES_summary!F$21</f>
        <v>25.657757819157641</v>
      </c>
      <c r="G28" s="178">
        <f>RES_hhdet_in_tesh!G28/RES_summary!G$21</f>
        <v>25.065942398196864</v>
      </c>
      <c r="H28" s="178">
        <f>RES_hhdet_in_tesh!H28/RES_summary!H$21</f>
        <v>23.948936446401575</v>
      </c>
      <c r="I28" s="178">
        <f>RES_hhdet_in_tesh!I28/RES_summary!I$21</f>
        <v>23.691758659829325</v>
      </c>
      <c r="J28" s="178">
        <f>RES_hhdet_in_tesh!J28/RES_summary!J$21</f>
        <v>25.80219920668182</v>
      </c>
      <c r="K28" s="178">
        <f>RES_hhdet_in_tesh!K28/RES_summary!K$21</f>
        <v>28.965946511497531</v>
      </c>
      <c r="L28" s="178">
        <f>RES_hhdet_in_tesh!L28/RES_summary!L$21</f>
        <v>27.664932864759916</v>
      </c>
      <c r="M28" s="178">
        <f>RES_hhdet_in_tesh!M28/RES_summary!M$21</f>
        <v>30.788646320971061</v>
      </c>
      <c r="N28" s="178">
        <f>RES_hhdet_in_tesh!N28/RES_summary!N$21</f>
        <v>30.85773007672665</v>
      </c>
      <c r="O28" s="178">
        <f>RES_hhdet_in_tesh!O28/RES_summary!O$21</f>
        <v>28.928889171625226</v>
      </c>
      <c r="P28" s="178">
        <f>RES_hhdet_in_tesh!P28/RES_summary!P$21</f>
        <v>28.700553532277389</v>
      </c>
      <c r="Q28" s="178">
        <f>RES_hhdet_in_tesh!Q28/RES_summary!Q$21</f>
        <v>26.911474879878966</v>
      </c>
    </row>
    <row r="29" spans="1:17" ht="12" customHeight="1" x14ac:dyDescent="0.3">
      <c r="A29" s="23" t="s">
        <v>60</v>
      </c>
      <c r="B29" s="156"/>
      <c r="C29" s="177">
        <f>RES_hhdet_in_tesh!C29/RES_summary!C$21</f>
        <v>27.570035374428929</v>
      </c>
      <c r="D29" s="177">
        <f>RES_hhdet_in_tesh!D29/RES_summary!D$21</f>
        <v>26.864403932177925</v>
      </c>
      <c r="E29" s="177">
        <f>RES_hhdet_in_tesh!E29/RES_summary!E$21</f>
        <v>26.698734171091267</v>
      </c>
      <c r="F29" s="177">
        <f>RES_hhdet_in_tesh!F29/RES_summary!F$21</f>
        <v>25.657757819157641</v>
      </c>
      <c r="G29" s="177">
        <f>RES_hhdet_in_tesh!G29/RES_summary!G$21</f>
        <v>25.065942398196864</v>
      </c>
      <c r="H29" s="177">
        <f>RES_hhdet_in_tesh!H29/RES_summary!H$21</f>
        <v>23.948936446401575</v>
      </c>
      <c r="I29" s="177">
        <f>RES_hhdet_in_tesh!I29/RES_summary!I$21</f>
        <v>23.691758659829325</v>
      </c>
      <c r="J29" s="177">
        <f>RES_hhdet_in_tesh!J29/RES_summary!J$21</f>
        <v>25.80219920668182</v>
      </c>
      <c r="K29" s="177">
        <f>RES_hhdet_in_tesh!K29/RES_summary!K$21</f>
        <v>28.965946511497531</v>
      </c>
      <c r="L29" s="177">
        <f>RES_hhdet_in_tesh!L29/RES_summary!L$21</f>
        <v>27.664932864759916</v>
      </c>
      <c r="M29" s="177">
        <f>RES_hhdet_in_tesh!M29/RES_summary!M$21</f>
        <v>30.788646320971061</v>
      </c>
      <c r="N29" s="177">
        <f>RES_hhdet_in_tesh!N29/RES_summary!N$21</f>
        <v>30.85773007672665</v>
      </c>
      <c r="O29" s="177">
        <f>RES_hhdet_in_tesh!O29/RES_summary!O$21</f>
        <v>28.928889171625226</v>
      </c>
      <c r="P29" s="177">
        <f>RES_hhdet_in_tesh!P29/RES_summary!P$21</f>
        <v>28.700553532277389</v>
      </c>
      <c r="Q29" s="177">
        <f>RES_hhdet_in_tesh!Q29/RES_summary!Q$21</f>
        <v>26.911474879878966</v>
      </c>
    </row>
    <row r="30" spans="1:17" ht="12" customHeight="1" x14ac:dyDescent="0.3">
      <c r="A30" s="158" t="s">
        <v>63</v>
      </c>
      <c r="B30" s="157"/>
      <c r="C30" s="178">
        <f>RES_hhdet_in_tesh!C30/RES_summary!C$21</f>
        <v>14.07329998373344</v>
      </c>
      <c r="D30" s="178">
        <f>RES_hhdet_in_tesh!D30/RES_summary!D$21</f>
        <v>13.767448614063408</v>
      </c>
      <c r="E30" s="178">
        <f>RES_hhdet_in_tesh!E30/RES_summary!E$21</f>
        <v>15.392202869253865</v>
      </c>
      <c r="F30" s="178">
        <f>RES_hhdet_in_tesh!F30/RES_summary!F$21</f>
        <v>14.800543045805307</v>
      </c>
      <c r="G30" s="178">
        <f>RES_hhdet_in_tesh!G30/RES_summary!G$21</f>
        <v>13.26838517437138</v>
      </c>
      <c r="H30" s="178">
        <f>RES_hhdet_in_tesh!H30/RES_summary!H$21</f>
        <v>13.729644051811407</v>
      </c>
      <c r="I30" s="178">
        <f>RES_hhdet_in_tesh!I30/RES_summary!I$21</f>
        <v>13.35924393488294</v>
      </c>
      <c r="J30" s="178">
        <f>RES_hhdet_in_tesh!J30/RES_summary!J$21</f>
        <v>12.650011872767756</v>
      </c>
      <c r="K30" s="178">
        <f>RES_hhdet_in_tesh!K30/RES_summary!K$21</f>
        <v>12.916407784468852</v>
      </c>
      <c r="L30" s="178">
        <f>RES_hhdet_in_tesh!L30/RES_summary!L$21</f>
        <v>11.719406138696893</v>
      </c>
      <c r="M30" s="178">
        <f>RES_hhdet_in_tesh!M30/RES_summary!M$21</f>
        <v>13.303837020586961</v>
      </c>
      <c r="N30" s="178">
        <f>RES_hhdet_in_tesh!N30/RES_summary!N$21</f>
        <v>11.641436588350125</v>
      </c>
      <c r="O30" s="178">
        <f>RES_hhdet_in_tesh!O30/RES_summary!O$21</f>
        <v>13.077792387754277</v>
      </c>
      <c r="P30" s="178">
        <f>RES_hhdet_in_tesh!P30/RES_summary!P$21</f>
        <v>12.44190021185344</v>
      </c>
      <c r="Q30" s="178">
        <f>RES_hhdet_in_tesh!Q30/RES_summary!Q$21</f>
        <v>12.4707611144715</v>
      </c>
    </row>
    <row r="31" spans="1:17" ht="12" customHeight="1" x14ac:dyDescent="0.3">
      <c r="A31" s="167" t="s">
        <v>169</v>
      </c>
      <c r="B31" s="132"/>
      <c r="C31" s="183">
        <f>RES_hhdet_in_tesh!C31/RES_summary!C$21</f>
        <v>14.136471321473408</v>
      </c>
      <c r="D31" s="183">
        <f>RES_hhdet_in_tesh!D31/RES_summary!D$21</f>
        <v>13.992039254851038</v>
      </c>
      <c r="E31" s="183">
        <f>RES_hhdet_in_tesh!E31/RES_summary!E$21</f>
        <v>15.056049614416073</v>
      </c>
      <c r="F31" s="183">
        <f>RES_hhdet_in_tesh!F31/RES_summary!F$21</f>
        <v>14.893690013666417</v>
      </c>
      <c r="G31" s="183">
        <f>RES_hhdet_in_tesh!G31/RES_summary!G$21</f>
        <v>13.370324202603218</v>
      </c>
      <c r="H31" s="183">
        <f>RES_hhdet_in_tesh!H31/RES_summary!H$21</f>
        <v>13.821903090988755</v>
      </c>
      <c r="I31" s="183">
        <f>RES_hhdet_in_tesh!I31/RES_summary!I$21</f>
        <v>13.301862363943222</v>
      </c>
      <c r="J31" s="183">
        <f>RES_hhdet_in_tesh!J31/RES_summary!J$21</f>
        <v>12.714872660751935</v>
      </c>
      <c r="K31" s="183">
        <f>RES_hhdet_in_tesh!K31/RES_summary!K$21</f>
        <v>13.437476997308096</v>
      </c>
      <c r="L31" s="183">
        <f>RES_hhdet_in_tesh!L31/RES_summary!L$21</f>
        <v>11.563309716595166</v>
      </c>
      <c r="M31" s="183">
        <f>RES_hhdet_in_tesh!M31/RES_summary!M$21</f>
        <v>13.191401365774562</v>
      </c>
      <c r="N31" s="183">
        <f>RES_hhdet_in_tesh!N31/RES_summary!N$21</f>
        <v>11.752735562290693</v>
      </c>
      <c r="O31" s="183">
        <f>RES_hhdet_in_tesh!O31/RES_summary!O$21</f>
        <v>13.083882923744651</v>
      </c>
      <c r="P31" s="183">
        <f>RES_hhdet_in_tesh!P31/RES_summary!P$21</f>
        <v>12.1943377301046</v>
      </c>
      <c r="Q31" s="183">
        <f>RES_hhdet_in_tesh!Q31/RES_summary!Q$21</f>
        <v>10.498459461615129</v>
      </c>
    </row>
    <row r="32" spans="1:17" ht="12" customHeight="1" x14ac:dyDescent="0.3">
      <c r="A32" s="167" t="s">
        <v>168</v>
      </c>
      <c r="B32" s="132"/>
      <c r="C32" s="183">
        <f>RES_hhdet_in_tesh!C32/RES_summary!C$21</f>
        <v>15.873501756757756</v>
      </c>
      <c r="D32" s="183">
        <f>RES_hhdet_in_tesh!D32/RES_summary!D$21</f>
        <v>15.759507256529711</v>
      </c>
      <c r="E32" s="183">
        <f>RES_hhdet_in_tesh!E32/RES_summary!E$21</f>
        <v>17.889991403694346</v>
      </c>
      <c r="F32" s="183">
        <f>RES_hhdet_in_tesh!F32/RES_summary!F$21</f>
        <v>15.786137967359075</v>
      </c>
      <c r="G32" s="183">
        <f>RES_hhdet_in_tesh!G32/RES_summary!G$21</f>
        <v>14.654066956272031</v>
      </c>
      <c r="H32" s="183">
        <f>RES_hhdet_in_tesh!H32/RES_summary!H$21</f>
        <v>13.884692398999828</v>
      </c>
      <c r="I32" s="183">
        <f>RES_hhdet_in_tesh!I32/RES_summary!I$21</f>
        <v>13.479967212226713</v>
      </c>
      <c r="J32" s="183">
        <f>RES_hhdet_in_tesh!J32/RES_summary!J$21</f>
        <v>12.808740954984939</v>
      </c>
      <c r="K32" s="183">
        <f>RES_hhdet_in_tesh!K32/RES_summary!K$21</f>
        <v>13.480644904864684</v>
      </c>
      <c r="L32" s="183">
        <f>RES_hhdet_in_tesh!L32/RES_summary!L$21</f>
        <v>11.516501659457658</v>
      </c>
      <c r="M32" s="183">
        <f>RES_hhdet_in_tesh!M32/RES_summary!M$21</f>
        <v>12.066736738374656</v>
      </c>
      <c r="N32" s="183">
        <f>RES_hhdet_in_tesh!N32/RES_summary!N$21</f>
        <v>12.710611589021108</v>
      </c>
      <c r="O32" s="183">
        <f>RES_hhdet_in_tesh!O32/RES_summary!O$21</f>
        <v>12.911637642201285</v>
      </c>
      <c r="P32" s="183">
        <f>RES_hhdet_in_tesh!P32/RES_summary!P$21</f>
        <v>12.149932586944592</v>
      </c>
      <c r="Q32" s="183">
        <f>RES_hhdet_in_tesh!Q32/RES_summary!Q$21</f>
        <v>11.814233956232968</v>
      </c>
    </row>
    <row r="33" spans="1:17" ht="12" customHeight="1" x14ac:dyDescent="0.3">
      <c r="A33" s="166" t="s">
        <v>57</v>
      </c>
      <c r="B33" s="165"/>
      <c r="C33" s="182">
        <f>RES_hhdet_in_tesh!C33/RES_summary!C$21</f>
        <v>5.0374631026135432</v>
      </c>
      <c r="D33" s="182">
        <f>RES_hhdet_in_tesh!D33/RES_summary!D$21</f>
        <v>5.5003265954173539</v>
      </c>
      <c r="E33" s="182">
        <f>RES_hhdet_in_tesh!E33/RES_summary!E$21</f>
        <v>6.3796324759517482</v>
      </c>
      <c r="F33" s="182">
        <f>RES_hhdet_in_tesh!F33/RES_summary!F$21</f>
        <v>6.8983942945139383</v>
      </c>
      <c r="G33" s="182">
        <f>RES_hhdet_in_tesh!G33/RES_summary!G$21</f>
        <v>5.6403013503073716</v>
      </c>
      <c r="H33" s="182">
        <f>RES_hhdet_in_tesh!H33/RES_summary!H$21</f>
        <v>6.1422724950966128</v>
      </c>
      <c r="I33" s="182">
        <f>RES_hhdet_in_tesh!I33/RES_summary!I$21</f>
        <v>5.3221027725138637</v>
      </c>
      <c r="J33" s="182">
        <f>RES_hhdet_in_tesh!J33/RES_summary!J$21</f>
        <v>5.3774221133563769</v>
      </c>
      <c r="K33" s="182">
        <f>RES_hhdet_in_tesh!K33/RES_summary!K$21</f>
        <v>5.3993825187201141</v>
      </c>
      <c r="L33" s="182">
        <f>RES_hhdet_in_tesh!L33/RES_summary!L$21</f>
        <v>4.2198958126231227</v>
      </c>
      <c r="M33" s="182">
        <f>RES_hhdet_in_tesh!M33/RES_summary!M$21</f>
        <v>4.9016438115769452</v>
      </c>
      <c r="N33" s="182">
        <f>RES_hhdet_in_tesh!N33/RES_summary!N$21</f>
        <v>4.0022149496360848</v>
      </c>
      <c r="O33" s="182">
        <f>RES_hhdet_in_tesh!O33/RES_summary!O$21</f>
        <v>4.6782820484071976</v>
      </c>
      <c r="P33" s="182">
        <f>RES_hhdet_in_tesh!P33/RES_summary!P$21</f>
        <v>4.3422137986757825</v>
      </c>
      <c r="Q33" s="182">
        <f>RES_hhdet_in_tesh!Q33/RES_summary!Q$21</f>
        <v>3.8401355449548578</v>
      </c>
    </row>
    <row r="34" spans="1:17" ht="12" customHeight="1" x14ac:dyDescent="0.3">
      <c r="A34" s="147" t="s">
        <v>59</v>
      </c>
      <c r="B34" s="164"/>
      <c r="C34" s="181">
        <f>RES_hhdet_in_tesh!C34/RES_summary!C$21</f>
        <v>10.836038654144211</v>
      </c>
      <c r="D34" s="181">
        <f>RES_hhdet_in_tesh!D34/RES_summary!D$21</f>
        <v>10.25918066111236</v>
      </c>
      <c r="E34" s="181">
        <f>RES_hhdet_in_tesh!E34/RES_summary!E$21</f>
        <v>11.510358927742599</v>
      </c>
      <c r="F34" s="181">
        <f>RES_hhdet_in_tesh!F34/RES_summary!F$21</f>
        <v>8.8877436728451364</v>
      </c>
      <c r="G34" s="181">
        <f>RES_hhdet_in_tesh!G34/RES_summary!G$21</f>
        <v>9.0137656059646574</v>
      </c>
      <c r="H34" s="181">
        <f>RES_hhdet_in_tesh!H34/RES_summary!H$21</f>
        <v>7.7424199039032153</v>
      </c>
      <c r="I34" s="181">
        <f>RES_hhdet_in_tesh!I34/RES_summary!I$21</f>
        <v>8.1578644397128492</v>
      </c>
      <c r="J34" s="181">
        <f>RES_hhdet_in_tesh!J34/RES_summary!J$21</f>
        <v>7.431318841628566</v>
      </c>
      <c r="K34" s="181">
        <f>RES_hhdet_in_tesh!K34/RES_summary!K$21</f>
        <v>8.0812623861445676</v>
      </c>
      <c r="L34" s="181">
        <f>RES_hhdet_in_tesh!L34/RES_summary!L$21</f>
        <v>7.2966058468345363</v>
      </c>
      <c r="M34" s="181">
        <f>RES_hhdet_in_tesh!M34/RES_summary!M$21</f>
        <v>7.1650929267977101</v>
      </c>
      <c r="N34" s="181">
        <f>RES_hhdet_in_tesh!N34/RES_summary!N$21</f>
        <v>8.7083966393850218</v>
      </c>
      <c r="O34" s="181">
        <f>RES_hhdet_in_tesh!O34/RES_summary!O$21</f>
        <v>8.2333555937940854</v>
      </c>
      <c r="P34" s="181">
        <f>RES_hhdet_in_tesh!P34/RES_summary!P$21</f>
        <v>7.8077187882688079</v>
      </c>
      <c r="Q34" s="181">
        <f>RES_hhdet_in_tesh!Q34/RES_summary!Q$21</f>
        <v>7.974098411278109</v>
      </c>
    </row>
    <row r="35" spans="1:17" ht="12" customHeight="1" x14ac:dyDescent="0.3">
      <c r="A35" s="163" t="s">
        <v>142</v>
      </c>
      <c r="B35" s="162"/>
      <c r="C35" s="180">
        <f>RES_hhdet_in_tesh!C35/RES_summary!C$21</f>
        <v>8.7380231730928699</v>
      </c>
      <c r="D35" s="180">
        <f>RES_hhdet_in_tesh!D35/RES_summary!D$21</f>
        <v>11.648722709622751</v>
      </c>
      <c r="E35" s="180">
        <f>RES_hhdet_in_tesh!E35/RES_summary!E$21</f>
        <v>17.605915380415151</v>
      </c>
      <c r="F35" s="180">
        <f>RES_hhdet_in_tesh!F35/RES_summary!F$21</f>
        <v>9.8384159551046473</v>
      </c>
      <c r="G35" s="180">
        <f>RES_hhdet_in_tesh!G35/RES_summary!G$21</f>
        <v>8.5267406675867328</v>
      </c>
      <c r="H35" s="180">
        <f>RES_hhdet_in_tesh!H35/RES_summary!H$21</f>
        <v>12.662725063659598</v>
      </c>
      <c r="I35" s="180">
        <f>RES_hhdet_in_tesh!I35/RES_summary!I$21</f>
        <v>13.101894446395201</v>
      </c>
      <c r="J35" s="180">
        <f>RES_hhdet_in_tesh!J35/RES_summary!J$21</f>
        <v>8.4758386586582155</v>
      </c>
      <c r="K35" s="180">
        <f>RES_hhdet_in_tesh!K35/RES_summary!K$21</f>
        <v>11.641897024904925</v>
      </c>
      <c r="L35" s="180">
        <f>RES_hhdet_in_tesh!L35/RES_summary!L$21</f>
        <v>22.213874853159069</v>
      </c>
      <c r="M35" s="180">
        <f>RES_hhdet_in_tesh!M35/RES_summary!M$21</f>
        <v>14.421134968358402</v>
      </c>
      <c r="N35" s="180">
        <f>RES_hhdet_in_tesh!N35/RES_summary!N$21</f>
        <v>9.4180707724335626</v>
      </c>
      <c r="O35" s="180">
        <f>RES_hhdet_in_tesh!O35/RES_summary!O$21</f>
        <v>13.487340257562691</v>
      </c>
      <c r="P35" s="180">
        <f>RES_hhdet_in_tesh!P35/RES_summary!P$21</f>
        <v>13.980063600549428</v>
      </c>
      <c r="Q35" s="180">
        <f>RES_hhdet_in_tesh!Q35/RES_summary!Q$21</f>
        <v>14.190712589264759</v>
      </c>
    </row>
    <row r="36" spans="1:17" ht="12" customHeight="1" x14ac:dyDescent="0.3">
      <c r="A36" s="161" t="s">
        <v>141</v>
      </c>
      <c r="B36" s="160"/>
      <c r="C36" s="179">
        <f>RES_hhdet_in_tesh!C36/RES_summary!C$21</f>
        <v>19.133884764652603</v>
      </c>
      <c r="D36" s="179">
        <f>RES_hhdet_in_tesh!D36/RES_summary!D$21</f>
        <v>7.1416787838808462</v>
      </c>
      <c r="E36" s="179">
        <f>RES_hhdet_in_tesh!E36/RES_summary!E$21</f>
        <v>12.125071124635413</v>
      </c>
      <c r="F36" s="179">
        <f>RES_hhdet_in_tesh!F36/RES_summary!F$21</f>
        <v>7.7219959984927034</v>
      </c>
      <c r="G36" s="179">
        <f>RES_hhdet_in_tesh!G36/RES_summary!G$21</f>
        <v>8.0475962788022102</v>
      </c>
      <c r="H36" s="179">
        <f>RES_hhdet_in_tesh!H36/RES_summary!H$21</f>
        <v>11.538245941230059</v>
      </c>
      <c r="I36" s="179">
        <f>RES_hhdet_in_tesh!I36/RES_summary!I$21</f>
        <v>18.360932545555748</v>
      </c>
      <c r="J36" s="179">
        <f>RES_hhdet_in_tesh!J36/RES_summary!J$21</f>
        <v>7.2523311904325469</v>
      </c>
      <c r="K36" s="179">
        <f>RES_hhdet_in_tesh!K36/RES_summary!K$21</f>
        <v>10.716333038746248</v>
      </c>
      <c r="L36" s="179">
        <f>RES_hhdet_in_tesh!L36/RES_summary!L$21</f>
        <v>19.702313696911173</v>
      </c>
      <c r="M36" s="179">
        <f>RES_hhdet_in_tesh!M36/RES_summary!M$21</f>
        <v>11.649506967197549</v>
      </c>
      <c r="N36" s="179">
        <f>RES_hhdet_in_tesh!N36/RES_summary!N$21</f>
        <v>8.3005976742630931</v>
      </c>
      <c r="O36" s="179">
        <f>RES_hhdet_in_tesh!O36/RES_summary!O$21</f>
        <v>16.613669295766574</v>
      </c>
      <c r="P36" s="179">
        <f>RES_hhdet_in_tesh!P36/RES_summary!P$21</f>
        <v>10.798770920656466</v>
      </c>
      <c r="Q36" s="179">
        <f>RES_hhdet_in_tesh!Q36/RES_summary!Q$21</f>
        <v>9.9438213027842419</v>
      </c>
    </row>
    <row r="37" spans="1:17" ht="12" customHeight="1" x14ac:dyDescent="0.3">
      <c r="A37" s="148" t="s">
        <v>60</v>
      </c>
      <c r="B37" s="156"/>
      <c r="C37" s="177">
        <f>RES_hhdet_in_tesh!C37/RES_summary!C$21</f>
        <v>12.863414277000071</v>
      </c>
      <c r="D37" s="177">
        <f>RES_hhdet_in_tesh!D37/RES_summary!D$21</f>
        <v>0.32958132195072309</v>
      </c>
      <c r="E37" s="177">
        <f>RES_hhdet_in_tesh!E37/RES_summary!E$21</f>
        <v>0.83629402766266669</v>
      </c>
      <c r="F37" s="177">
        <f>RES_hhdet_in_tesh!F37/RES_summary!F$21</f>
        <v>0.92198888577695393</v>
      </c>
      <c r="G37" s="177">
        <f>RES_hhdet_in_tesh!G37/RES_summary!G$21</f>
        <v>1.1008687849583048</v>
      </c>
      <c r="H37" s="177">
        <f>RES_hhdet_in_tesh!H37/RES_summary!H$21</f>
        <v>5.734947765789526</v>
      </c>
      <c r="I37" s="177">
        <f>RES_hhdet_in_tesh!I37/RES_summary!I$21</f>
        <v>6.4846206698056905</v>
      </c>
      <c r="J37" s="177">
        <f>RES_hhdet_in_tesh!J37/RES_summary!J$21</f>
        <v>0.16513813573010017</v>
      </c>
      <c r="K37" s="177">
        <f>RES_hhdet_in_tesh!K37/RES_summary!K$21</f>
        <v>4.0479011621544689</v>
      </c>
      <c r="L37" s="177">
        <f>RES_hhdet_in_tesh!L37/RES_summary!L$21</f>
        <v>11.776170354566849</v>
      </c>
      <c r="M37" s="177">
        <f>RES_hhdet_in_tesh!M37/RES_summary!M$21</f>
        <v>4.94064012354431</v>
      </c>
      <c r="N37" s="177">
        <f>RES_hhdet_in_tesh!N37/RES_summary!N$21</f>
        <v>1.108744421128254</v>
      </c>
      <c r="O37" s="177">
        <f>RES_hhdet_in_tesh!O37/RES_summary!O$21</f>
        <v>5.5685825630041874</v>
      </c>
      <c r="P37" s="177">
        <f>RES_hhdet_in_tesh!P37/RES_summary!P$21</f>
        <v>4.6255554074060354</v>
      </c>
      <c r="Q37" s="177">
        <f>RES_hhdet_in_tesh!Q37/RES_summary!Q$21</f>
        <v>3.9490924386848141</v>
      </c>
    </row>
    <row r="38" spans="1:17" ht="12" customHeight="1" x14ac:dyDescent="0.3">
      <c r="A38" s="148" t="s">
        <v>59</v>
      </c>
      <c r="B38" s="156"/>
      <c r="C38" s="177">
        <f>RES_hhdet_in_tesh!C38/RES_summary!C$21</f>
        <v>6.2704704876525295</v>
      </c>
      <c r="D38" s="177">
        <f>RES_hhdet_in_tesh!D38/RES_summary!D$21</f>
        <v>6.8120974619301231</v>
      </c>
      <c r="E38" s="177">
        <f>RES_hhdet_in_tesh!E38/RES_summary!E$21</f>
        <v>11.288777096972748</v>
      </c>
      <c r="F38" s="177">
        <f>RES_hhdet_in_tesh!F38/RES_summary!F$21</f>
        <v>6.8000071127157486</v>
      </c>
      <c r="G38" s="177">
        <f>RES_hhdet_in_tesh!G38/RES_summary!G$21</f>
        <v>6.9467274938439045</v>
      </c>
      <c r="H38" s="177">
        <f>RES_hhdet_in_tesh!H38/RES_summary!H$21</f>
        <v>5.8032981754405322</v>
      </c>
      <c r="I38" s="177">
        <f>RES_hhdet_in_tesh!I38/RES_summary!I$21</f>
        <v>11.87631187575006</v>
      </c>
      <c r="J38" s="177">
        <f>RES_hhdet_in_tesh!J38/RES_summary!J$21</f>
        <v>7.0871930547024471</v>
      </c>
      <c r="K38" s="177">
        <f>RES_hhdet_in_tesh!K38/RES_summary!K$21</f>
        <v>6.6684318765917778</v>
      </c>
      <c r="L38" s="177">
        <f>RES_hhdet_in_tesh!L38/RES_summary!L$21</f>
        <v>7.926143342344325</v>
      </c>
      <c r="M38" s="177">
        <f>RES_hhdet_in_tesh!M38/RES_summary!M$21</f>
        <v>6.7088668436532419</v>
      </c>
      <c r="N38" s="177">
        <f>RES_hhdet_in_tesh!N38/RES_summary!N$21</f>
        <v>7.1918532531348385</v>
      </c>
      <c r="O38" s="177">
        <f>RES_hhdet_in_tesh!O38/RES_summary!O$21</f>
        <v>11.04508673276238</v>
      </c>
      <c r="P38" s="177">
        <f>RES_hhdet_in_tesh!P38/RES_summary!P$21</f>
        <v>6.1732155132504287</v>
      </c>
      <c r="Q38" s="177">
        <f>RES_hhdet_in_tesh!Q38/RES_summary!Q$21</f>
        <v>5.9947288640994305</v>
      </c>
    </row>
    <row r="39" spans="1:17" ht="12" customHeight="1" x14ac:dyDescent="0.3">
      <c r="A39" s="158" t="s">
        <v>62</v>
      </c>
      <c r="B39" s="157"/>
      <c r="C39" s="178">
        <f>RES_hhdet_in_tesh!C39/RES_summary!C$21</f>
        <v>7.7880916829945823</v>
      </c>
      <c r="D39" s="178">
        <f>RES_hhdet_in_tesh!D39/RES_summary!D$21</f>
        <v>7.2113555332489607</v>
      </c>
      <c r="E39" s="178">
        <f>RES_hhdet_in_tesh!E39/RES_summary!E$21</f>
        <v>8.2152566406226821</v>
      </c>
      <c r="F39" s="178">
        <f>RES_hhdet_in_tesh!F39/RES_summary!F$21</f>
        <v>7.3415744629730018</v>
      </c>
      <c r="G39" s="178">
        <f>RES_hhdet_in_tesh!G39/RES_summary!G$21</f>
        <v>7.6385841831353911</v>
      </c>
      <c r="H39" s="178">
        <f>RES_hhdet_in_tesh!H39/RES_summary!H$21</f>
        <v>7.6101031539851558</v>
      </c>
      <c r="I39" s="178">
        <f>RES_hhdet_in_tesh!I39/RES_summary!I$21</f>
        <v>7.1969142118213441</v>
      </c>
      <c r="J39" s="178">
        <f>RES_hhdet_in_tesh!J39/RES_summary!J$21</f>
        <v>6.9992103223352569</v>
      </c>
      <c r="K39" s="178">
        <f>RES_hhdet_in_tesh!K39/RES_summary!K$21</f>
        <v>7.2005132943824783</v>
      </c>
      <c r="L39" s="178">
        <f>RES_hhdet_in_tesh!L39/RES_summary!L$21</f>
        <v>10.263007280898897</v>
      </c>
      <c r="M39" s="178">
        <f>RES_hhdet_in_tesh!M39/RES_summary!M$21</f>
        <v>8.0614961014762549</v>
      </c>
      <c r="N39" s="178">
        <f>RES_hhdet_in_tesh!N39/RES_summary!N$21</f>
        <v>6.6644191352806255</v>
      </c>
      <c r="O39" s="178">
        <f>RES_hhdet_in_tesh!O39/RES_summary!O$21</f>
        <v>6.353507144347442</v>
      </c>
      <c r="P39" s="178">
        <f>RES_hhdet_in_tesh!P39/RES_summary!P$21</f>
        <v>6.9010697969780148</v>
      </c>
      <c r="Q39" s="178">
        <f>RES_hhdet_in_tesh!Q39/RES_summary!Q$21</f>
        <v>6.7407144799918752</v>
      </c>
    </row>
    <row r="40" spans="1:17" ht="12" customHeight="1" x14ac:dyDescent="0.3">
      <c r="A40" s="23" t="s">
        <v>57</v>
      </c>
      <c r="B40" s="156"/>
      <c r="C40" s="177">
        <f>RES_hhdet_in_tesh!C40/RES_summary!C$21</f>
        <v>8.046889566229849</v>
      </c>
      <c r="D40" s="177">
        <f>RES_hhdet_in_tesh!D40/RES_summary!D$21</f>
        <v>7.4987359000439255</v>
      </c>
      <c r="E40" s="177">
        <f>RES_hhdet_in_tesh!E40/RES_summary!E$21</f>
        <v>8.2827555047241255</v>
      </c>
      <c r="F40" s="177">
        <f>RES_hhdet_in_tesh!F40/RES_summary!F$21</f>
        <v>7.4849324154401424</v>
      </c>
      <c r="G40" s="177">
        <f>RES_hhdet_in_tesh!G40/RES_summary!G$21</f>
        <v>7.8684752864721403</v>
      </c>
      <c r="H40" s="177">
        <f>RES_hhdet_in_tesh!H40/RES_summary!H$21</f>
        <v>7.9258260818058002</v>
      </c>
      <c r="I40" s="177">
        <f>RES_hhdet_in_tesh!I40/RES_summary!I$21</f>
        <v>7.2831205783463364</v>
      </c>
      <c r="J40" s="177">
        <f>RES_hhdet_in_tesh!J40/RES_summary!J$21</f>
        <v>6.9953051918488462</v>
      </c>
      <c r="K40" s="177">
        <f>RES_hhdet_in_tesh!K40/RES_summary!K$21</f>
        <v>7.9542878045014209</v>
      </c>
      <c r="L40" s="177">
        <f>RES_hhdet_in_tesh!L40/RES_summary!L$21</f>
        <v>11.930863525686428</v>
      </c>
      <c r="M40" s="177">
        <f>RES_hhdet_in_tesh!M40/RES_summary!M$21</f>
        <v>9.541941826876009</v>
      </c>
      <c r="N40" s="177">
        <f>RES_hhdet_in_tesh!N40/RES_summary!N$21</f>
        <v>8.7908099407197309</v>
      </c>
      <c r="O40" s="177">
        <f>RES_hhdet_in_tesh!O40/RES_summary!O$21</f>
        <v>6.4443103025584652</v>
      </c>
      <c r="P40" s="177">
        <f>RES_hhdet_in_tesh!P40/RES_summary!P$21</f>
        <v>6.6735061243168472</v>
      </c>
      <c r="Q40" s="177">
        <f>RES_hhdet_in_tesh!Q40/RES_summary!Q$21</f>
        <v>6.828449044817865</v>
      </c>
    </row>
    <row r="41" spans="1:17" ht="12" customHeight="1" x14ac:dyDescent="0.3">
      <c r="A41" s="29" t="s">
        <v>140</v>
      </c>
      <c r="B41" s="57"/>
      <c r="C41" s="176">
        <f>RES_hhdet_in_tesh!C41/RES_summary!C$21</f>
        <v>6.9730516780098979</v>
      </c>
      <c r="D41" s="176">
        <f>RES_hhdet_in_tesh!D41/RES_summary!D$21</f>
        <v>5.8420497836267886</v>
      </c>
      <c r="E41" s="176">
        <f>RES_hhdet_in_tesh!E41/RES_summary!E$21</f>
        <v>6.737222064409468</v>
      </c>
      <c r="F41" s="176">
        <f>RES_hhdet_in_tesh!F41/RES_summary!F$21</f>
        <v>5.5621746492856401</v>
      </c>
      <c r="G41" s="176">
        <f>RES_hhdet_in_tesh!G41/RES_summary!G$21</f>
        <v>5.5949389808999994</v>
      </c>
      <c r="H41" s="176">
        <f>RES_hhdet_in_tesh!H41/RES_summary!H$21</f>
        <v>6.9917848762412307</v>
      </c>
      <c r="I41" s="176">
        <f>RES_hhdet_in_tesh!I41/RES_summary!I$21</f>
        <v>6.1695968488863313</v>
      </c>
      <c r="J41" s="176">
        <f>RES_hhdet_in_tesh!J41/RES_summary!J$21</f>
        <v>8.0908313793751407</v>
      </c>
      <c r="K41" s="176">
        <f>RES_hhdet_in_tesh!K41/RES_summary!K$21</f>
        <v>6.4876739839674125</v>
      </c>
      <c r="L41" s="176">
        <f>RES_hhdet_in_tesh!L41/RES_summary!L$21</f>
        <v>8.3835551776844124</v>
      </c>
      <c r="M41" s="176">
        <f>RES_hhdet_in_tesh!M41/RES_summary!M$21</f>
        <v>6.8363087537980869</v>
      </c>
      <c r="N41" s="176">
        <f>RES_hhdet_in_tesh!N41/RES_summary!N$21</f>
        <v>6.5563097575519453</v>
      </c>
      <c r="O41" s="176">
        <f>RES_hhdet_in_tesh!O41/RES_summary!O$21</f>
        <v>6.2433094807378682</v>
      </c>
      <c r="P41" s="176">
        <f>RES_hhdet_in_tesh!P41/RES_summary!P$21</f>
        <v>6.9394267757987862</v>
      </c>
      <c r="Q41" s="176">
        <f>RES_hhdet_in_tesh!Q41/RES_summary!Q$21</f>
        <v>6.6848921477366794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84">
        <f>RES_hhdet_in_tesh!C43/RES_summary!C$21</f>
        <v>155.86713237996392</v>
      </c>
      <c r="D43" s="184">
        <f>RES_hhdet_in_tesh!D43/RES_summary!D$21</f>
        <v>128.1165525773433</v>
      </c>
      <c r="E43" s="184">
        <f>RES_hhdet_in_tesh!E43/RES_summary!E$21</f>
        <v>142.94810493226129</v>
      </c>
      <c r="F43" s="184">
        <f>RES_hhdet_in_tesh!F43/RES_summary!F$21</f>
        <v>131.82153773785279</v>
      </c>
      <c r="G43" s="184">
        <f>RES_hhdet_in_tesh!G43/RES_summary!G$21</f>
        <v>137.7000286832733</v>
      </c>
      <c r="H43" s="184">
        <f>RES_hhdet_in_tesh!H43/RES_summary!H$21</f>
        <v>146.42198105653247</v>
      </c>
      <c r="I43" s="184">
        <f>RES_hhdet_in_tesh!I43/RES_summary!I$21</f>
        <v>115.64218018420655</v>
      </c>
      <c r="J43" s="184">
        <f>RES_hhdet_in_tesh!J43/RES_summary!J$21</f>
        <v>129.58148962964296</v>
      </c>
      <c r="K43" s="184">
        <f>RES_hhdet_in_tesh!K43/RES_summary!K$21</f>
        <v>129.42281513451775</v>
      </c>
      <c r="L43" s="184">
        <f>RES_hhdet_in_tesh!L43/RES_summary!L$21</f>
        <v>133.09128385904734</v>
      </c>
      <c r="M43" s="184">
        <f>RES_hhdet_in_tesh!M43/RES_summary!M$21</f>
        <v>120.10994798785569</v>
      </c>
      <c r="N43" s="184">
        <f>RES_hhdet_in_tesh!N43/RES_summary!N$21</f>
        <v>130.00960048251943</v>
      </c>
      <c r="O43" s="184">
        <f>RES_hhdet_in_tesh!O43/RES_summary!O$21</f>
        <v>114.93655335809768</v>
      </c>
      <c r="P43" s="184">
        <f>RES_hhdet_in_tesh!P43/RES_summary!P$21</f>
        <v>110.88352598580836</v>
      </c>
      <c r="Q43" s="184">
        <f>RES_hhdet_in_tesh!Q43/RES_summary!Q$21</f>
        <v>98.557476374412005</v>
      </c>
    </row>
    <row r="44" spans="1:17" ht="12.9" customHeight="1" x14ac:dyDescent="0.3">
      <c r="A44" s="158" t="s">
        <v>65</v>
      </c>
      <c r="B44" s="157"/>
      <c r="C44" s="178">
        <f>RES_hhdet_in_tesh!C44/RES_summary!C$21</f>
        <v>105.44182718565587</v>
      </c>
      <c r="D44" s="178">
        <f>RES_hhdet_in_tesh!D44/RES_summary!D$21</f>
        <v>79.074013086102994</v>
      </c>
      <c r="E44" s="178">
        <f>RES_hhdet_in_tesh!E44/RES_summary!E$21</f>
        <v>94.33472903033686</v>
      </c>
      <c r="F44" s="178">
        <f>RES_hhdet_in_tesh!F44/RES_summary!F$21</f>
        <v>82.004209709546856</v>
      </c>
      <c r="G44" s="178">
        <f>RES_hhdet_in_tesh!G44/RES_summary!G$21</f>
        <v>90.907659059278316</v>
      </c>
      <c r="H44" s="178">
        <f>RES_hhdet_in_tesh!H44/RES_summary!H$21</f>
        <v>101.12872764119325</v>
      </c>
      <c r="I44" s="178">
        <f>RES_hhdet_in_tesh!I44/RES_summary!I$21</f>
        <v>67.914273645894326</v>
      </c>
      <c r="J44" s="178">
        <f>RES_hhdet_in_tesh!J44/RES_summary!J$21</f>
        <v>83.633189935661008</v>
      </c>
      <c r="K44" s="178">
        <f>RES_hhdet_in_tesh!K44/RES_summary!K$21</f>
        <v>80.948624830539401</v>
      </c>
      <c r="L44" s="178">
        <f>RES_hhdet_in_tesh!L44/RES_summary!L$21</f>
        <v>86.035512122195996</v>
      </c>
      <c r="M44" s="178">
        <f>RES_hhdet_in_tesh!M44/RES_summary!M$21</f>
        <v>69.120960064328017</v>
      </c>
      <c r="N44" s="178">
        <f>RES_hhdet_in_tesh!N44/RES_summary!N$21</f>
        <v>83.184483987014318</v>
      </c>
      <c r="O44" s="178">
        <f>RES_hhdet_in_tesh!O44/RES_summary!O$21</f>
        <v>71.422068002837833</v>
      </c>
      <c r="P44" s="178">
        <f>RES_hhdet_in_tesh!P44/RES_summary!P$21</f>
        <v>62.940654610498704</v>
      </c>
      <c r="Q44" s="178">
        <f>RES_hhdet_in_tesh!Q44/RES_summary!Q$21</f>
        <v>51.632692432434453</v>
      </c>
    </row>
    <row r="45" spans="1:17" ht="12" customHeight="1" x14ac:dyDescent="0.3">
      <c r="A45" s="23" t="s">
        <v>166</v>
      </c>
      <c r="B45" s="156"/>
      <c r="C45" s="177">
        <f>RES_hhdet_in_tesh!C45/RES_summary!C$21</f>
        <v>102.95002239617553</v>
      </c>
      <c r="D45" s="177">
        <f>RES_hhdet_in_tesh!D45/RES_summary!D$21</f>
        <v>76.882837362093881</v>
      </c>
      <c r="E45" s="177">
        <f>RES_hhdet_in_tesh!E45/RES_summary!E$21</f>
        <v>91.798030962176597</v>
      </c>
      <c r="F45" s="177">
        <f>RES_hhdet_in_tesh!F45/RES_summary!F$21</f>
        <v>79.712879017768813</v>
      </c>
      <c r="G45" s="177">
        <f>RES_hhdet_in_tesh!G45/RES_summary!G$21</f>
        <v>88.450544268573637</v>
      </c>
      <c r="H45" s="177">
        <f>RES_hhdet_in_tesh!H45/RES_summary!H$21</f>
        <v>98.575315902779479</v>
      </c>
      <c r="I45" s="177">
        <f>RES_hhdet_in_tesh!I45/RES_summary!I$21</f>
        <v>65.946063099263029</v>
      </c>
      <c r="J45" s="177">
        <f>RES_hhdet_in_tesh!J45/RES_summary!J$21</f>
        <v>81.763251643832731</v>
      </c>
      <c r="K45" s="177">
        <f>RES_hhdet_in_tesh!K45/RES_summary!K$21</f>
        <v>79.106966055156164</v>
      </c>
      <c r="L45" s="177">
        <f>RES_hhdet_in_tesh!L45/RES_summary!L$21</f>
        <v>83.799105664195423</v>
      </c>
      <c r="M45" s="177">
        <f>RES_hhdet_in_tesh!M45/RES_summary!M$21</f>
        <v>67.341336179926586</v>
      </c>
      <c r="N45" s="177">
        <f>RES_hhdet_in_tesh!N45/RES_summary!N$21</f>
        <v>80.747432627619034</v>
      </c>
      <c r="O45" s="177">
        <f>RES_hhdet_in_tesh!O45/RES_summary!O$21</f>
        <v>69.174173979760965</v>
      </c>
      <c r="P45" s="177">
        <f>RES_hhdet_in_tesh!P45/RES_summary!P$21</f>
        <v>61.096486821943699</v>
      </c>
      <c r="Q45" s="177">
        <f>RES_hhdet_in_tesh!Q45/RES_summary!Q$21</f>
        <v>50.126578353052608</v>
      </c>
    </row>
    <row r="46" spans="1:17" ht="12" customHeight="1" x14ac:dyDescent="0.3">
      <c r="A46" s="23" t="s">
        <v>60</v>
      </c>
      <c r="B46" s="156"/>
      <c r="C46" s="177">
        <f>RES_hhdet_in_tesh!C46/RES_summary!C$21</f>
        <v>2.4918047894803288</v>
      </c>
      <c r="D46" s="177">
        <f>RES_hhdet_in_tesh!D46/RES_summary!D$21</f>
        <v>2.1911757240091192</v>
      </c>
      <c r="E46" s="177">
        <f>RES_hhdet_in_tesh!E46/RES_summary!E$21</f>
        <v>2.5366980681602627</v>
      </c>
      <c r="F46" s="177">
        <f>RES_hhdet_in_tesh!F46/RES_summary!F$21</f>
        <v>2.2913306917780467</v>
      </c>
      <c r="G46" s="177">
        <f>RES_hhdet_in_tesh!G46/RES_summary!G$21</f>
        <v>2.4571147907046851</v>
      </c>
      <c r="H46" s="177">
        <f>RES_hhdet_in_tesh!H46/RES_summary!H$21</f>
        <v>2.5534117384137711</v>
      </c>
      <c r="I46" s="177">
        <f>RES_hhdet_in_tesh!I46/RES_summary!I$21</f>
        <v>1.9682105466312969</v>
      </c>
      <c r="J46" s="177">
        <f>RES_hhdet_in_tesh!J46/RES_summary!J$21</f>
        <v>1.8699382918282852</v>
      </c>
      <c r="K46" s="177">
        <f>RES_hhdet_in_tesh!K46/RES_summary!K$21</f>
        <v>1.8416587753832308</v>
      </c>
      <c r="L46" s="177">
        <f>RES_hhdet_in_tesh!L46/RES_summary!L$21</f>
        <v>2.2364064580005696</v>
      </c>
      <c r="M46" s="177">
        <f>RES_hhdet_in_tesh!M46/RES_summary!M$21</f>
        <v>1.7796238844014327</v>
      </c>
      <c r="N46" s="177">
        <f>RES_hhdet_in_tesh!N46/RES_summary!N$21</f>
        <v>2.4370513593952738</v>
      </c>
      <c r="O46" s="177">
        <f>RES_hhdet_in_tesh!O46/RES_summary!O$21</f>
        <v>2.247894023076876</v>
      </c>
      <c r="P46" s="177">
        <f>RES_hhdet_in_tesh!P46/RES_summary!P$21</f>
        <v>1.8441677885550012</v>
      </c>
      <c r="Q46" s="177">
        <f>RES_hhdet_in_tesh!Q46/RES_summary!Q$21</f>
        <v>1.5061140793818435</v>
      </c>
    </row>
    <row r="47" spans="1:17" ht="12.9" customHeight="1" x14ac:dyDescent="0.3">
      <c r="A47" s="158" t="s">
        <v>112</v>
      </c>
      <c r="B47" s="157"/>
      <c r="C47" s="178">
        <f>RES_hhdet_in_tesh!C47/RES_summary!C$21</f>
        <v>26.078007128845741</v>
      </c>
      <c r="D47" s="178">
        <f>RES_hhdet_in_tesh!D47/RES_summary!D$21</f>
        <v>25.198567598320441</v>
      </c>
      <c r="E47" s="178">
        <f>RES_hhdet_in_tesh!E47/RES_summary!E$21</f>
        <v>24.928217379199129</v>
      </c>
      <c r="F47" s="178">
        <f>RES_hhdet_in_tesh!F47/RES_summary!F$21</f>
        <v>25.947278530993025</v>
      </c>
      <c r="G47" s="178">
        <f>RES_hhdet_in_tesh!G47/RES_summary!G$21</f>
        <v>23.862925324726941</v>
      </c>
      <c r="H47" s="178">
        <f>RES_hhdet_in_tesh!H47/RES_summary!H$21</f>
        <v>22.109134980665498</v>
      </c>
      <c r="I47" s="178">
        <f>RES_hhdet_in_tesh!I47/RES_summary!I$21</f>
        <v>24.481509926663335</v>
      </c>
      <c r="J47" s="178">
        <f>RES_hhdet_in_tesh!J47/RES_summary!J$21</f>
        <v>23.700836462677771</v>
      </c>
      <c r="K47" s="178">
        <f>RES_hhdet_in_tesh!K47/RES_summary!K$21</f>
        <v>25.166852121721398</v>
      </c>
      <c r="L47" s="178">
        <f>RES_hhdet_in_tesh!L47/RES_summary!L$21</f>
        <v>24.665331463914466</v>
      </c>
      <c r="M47" s="178">
        <f>RES_hhdet_in_tesh!M47/RES_summary!M$21</f>
        <v>28.733553337483194</v>
      </c>
      <c r="N47" s="178">
        <f>RES_hhdet_in_tesh!N47/RES_summary!N$21</f>
        <v>25.125892855331138</v>
      </c>
      <c r="O47" s="178">
        <f>RES_hhdet_in_tesh!O47/RES_summary!O$21</f>
        <v>21.448152210875197</v>
      </c>
      <c r="P47" s="178">
        <f>RES_hhdet_in_tesh!P47/RES_summary!P$21</f>
        <v>26.427201832537389</v>
      </c>
      <c r="Q47" s="178">
        <f>RES_hhdet_in_tesh!Q47/RES_summary!Q$21</f>
        <v>26.1006935312267</v>
      </c>
    </row>
    <row r="48" spans="1:17" ht="12" customHeight="1" x14ac:dyDescent="0.3">
      <c r="A48" s="23" t="s">
        <v>60</v>
      </c>
      <c r="B48" s="156"/>
      <c r="C48" s="177">
        <f>RES_hhdet_in_tesh!C48/RES_summary!C$21</f>
        <v>26.078007128845741</v>
      </c>
      <c r="D48" s="177">
        <f>RES_hhdet_in_tesh!D48/RES_summary!D$21</f>
        <v>25.198567598320441</v>
      </c>
      <c r="E48" s="177">
        <f>RES_hhdet_in_tesh!E48/RES_summary!E$21</f>
        <v>24.928217379199129</v>
      </c>
      <c r="F48" s="177">
        <f>RES_hhdet_in_tesh!F48/RES_summary!F$21</f>
        <v>25.947278530993025</v>
      </c>
      <c r="G48" s="177">
        <f>RES_hhdet_in_tesh!G48/RES_summary!G$21</f>
        <v>23.862925324726941</v>
      </c>
      <c r="H48" s="177">
        <f>RES_hhdet_in_tesh!H48/RES_summary!H$21</f>
        <v>22.109134980665498</v>
      </c>
      <c r="I48" s="177">
        <f>RES_hhdet_in_tesh!I48/RES_summary!I$21</f>
        <v>24.481509926663335</v>
      </c>
      <c r="J48" s="177">
        <f>RES_hhdet_in_tesh!J48/RES_summary!J$21</f>
        <v>23.700836462677771</v>
      </c>
      <c r="K48" s="177">
        <f>RES_hhdet_in_tesh!K48/RES_summary!K$21</f>
        <v>25.166852121721398</v>
      </c>
      <c r="L48" s="177">
        <f>RES_hhdet_in_tesh!L48/RES_summary!L$21</f>
        <v>24.665331463914466</v>
      </c>
      <c r="M48" s="177">
        <f>RES_hhdet_in_tesh!M48/RES_summary!M$21</f>
        <v>28.733553337483194</v>
      </c>
      <c r="N48" s="177">
        <f>RES_hhdet_in_tesh!N48/RES_summary!N$21</f>
        <v>25.125892855331138</v>
      </c>
      <c r="O48" s="177">
        <f>RES_hhdet_in_tesh!O48/RES_summary!O$21</f>
        <v>21.448152210875197</v>
      </c>
      <c r="P48" s="177">
        <f>RES_hhdet_in_tesh!P48/RES_summary!P$21</f>
        <v>26.427201832537389</v>
      </c>
      <c r="Q48" s="177">
        <f>RES_hhdet_in_tesh!Q48/RES_summary!Q$21</f>
        <v>26.1006935312267</v>
      </c>
    </row>
    <row r="49" spans="1:17" ht="12" customHeight="1" x14ac:dyDescent="0.3">
      <c r="A49" s="158" t="s">
        <v>63</v>
      </c>
      <c r="B49" s="157"/>
      <c r="C49" s="178">
        <f>RES_hhdet_in_tesh!C49/RES_summary!C$21</f>
        <v>16.703587320338258</v>
      </c>
      <c r="D49" s="178">
        <f>RES_hhdet_in_tesh!D49/RES_summary!D$21</f>
        <v>15.737605443472921</v>
      </c>
      <c r="E49" s="178">
        <f>RES_hhdet_in_tesh!E49/RES_summary!E$21</f>
        <v>15.881214758624875</v>
      </c>
      <c r="F49" s="178">
        <f>RES_hhdet_in_tesh!F49/RES_summary!F$21</f>
        <v>15.804840420673363</v>
      </c>
      <c r="G49" s="178">
        <f>RES_hhdet_in_tesh!G49/RES_summary!G$21</f>
        <v>15.55282978675746</v>
      </c>
      <c r="H49" s="178">
        <f>RES_hhdet_in_tesh!H49/RES_summary!H$21</f>
        <v>15.804246785004269</v>
      </c>
      <c r="I49" s="178">
        <f>RES_hhdet_in_tesh!I49/RES_summary!I$21</f>
        <v>15.351099797853918</v>
      </c>
      <c r="J49" s="178">
        <f>RES_hhdet_in_tesh!J49/RES_summary!J$21</f>
        <v>14.810848759774682</v>
      </c>
      <c r="K49" s="178">
        <f>RES_hhdet_in_tesh!K49/RES_summary!K$21</f>
        <v>15.91503190750603</v>
      </c>
      <c r="L49" s="178">
        <f>RES_hhdet_in_tesh!L49/RES_summary!L$21</f>
        <v>14.723756082633873</v>
      </c>
      <c r="M49" s="178">
        <f>RES_hhdet_in_tesh!M49/RES_summary!M$21</f>
        <v>14.746401711632537</v>
      </c>
      <c r="N49" s="178">
        <f>RES_hhdet_in_tesh!N49/RES_summary!N$21</f>
        <v>14.921571163397925</v>
      </c>
      <c r="O49" s="178">
        <f>RES_hhdet_in_tesh!O49/RES_summary!O$21</f>
        <v>14.792086255483527</v>
      </c>
      <c r="P49" s="178">
        <f>RES_hhdet_in_tesh!P49/RES_summary!P$21</f>
        <v>14.33235131946166</v>
      </c>
      <c r="Q49" s="178">
        <f>RES_hhdet_in_tesh!Q49/RES_summary!Q$21</f>
        <v>13.759883466449322</v>
      </c>
    </row>
    <row r="50" spans="1:17" ht="12" customHeight="1" x14ac:dyDescent="0.3">
      <c r="A50" s="167" t="s">
        <v>165</v>
      </c>
      <c r="B50" s="132"/>
      <c r="C50" s="183">
        <f>RES_hhdet_in_tesh!C50/RES_summary!C$21</f>
        <v>16.830272094937243</v>
      </c>
      <c r="D50" s="183">
        <f>RES_hhdet_in_tesh!D50/RES_summary!D$21</f>
        <v>15.30243436145475</v>
      </c>
      <c r="E50" s="183">
        <f>RES_hhdet_in_tesh!E50/RES_summary!E$21</f>
        <v>14.915185321488835</v>
      </c>
      <c r="F50" s="183">
        <f>RES_hhdet_in_tesh!F50/RES_summary!F$21</f>
        <v>14.391561355742517</v>
      </c>
      <c r="G50" s="183">
        <f>RES_hhdet_in_tesh!G50/RES_summary!G$21</f>
        <v>15.96709066055009</v>
      </c>
      <c r="H50" s="183">
        <f>RES_hhdet_in_tesh!H50/RES_summary!H$21</f>
        <v>16.396156481447335</v>
      </c>
      <c r="I50" s="183">
        <f>RES_hhdet_in_tesh!I50/RES_summary!I$21</f>
        <v>14.766640160498463</v>
      </c>
      <c r="J50" s="183">
        <f>RES_hhdet_in_tesh!J50/RES_summary!J$21</f>
        <v>14.775710180040686</v>
      </c>
      <c r="K50" s="183">
        <f>RES_hhdet_in_tesh!K50/RES_summary!K$21</f>
        <v>15.866995865633051</v>
      </c>
      <c r="L50" s="183">
        <f>RES_hhdet_in_tesh!L50/RES_summary!L$21</f>
        <v>14.274167638192084</v>
      </c>
      <c r="M50" s="183">
        <f>RES_hhdet_in_tesh!M50/RES_summary!M$21</f>
        <v>14.128967900583413</v>
      </c>
      <c r="N50" s="183">
        <f>RES_hhdet_in_tesh!N50/RES_summary!N$21</f>
        <v>13.707398519230585</v>
      </c>
      <c r="O50" s="183">
        <f>RES_hhdet_in_tesh!O50/RES_summary!O$21</f>
        <v>13.676960612425152</v>
      </c>
      <c r="P50" s="183">
        <f>RES_hhdet_in_tesh!P50/RES_summary!P$21</f>
        <v>14.334975167995074</v>
      </c>
      <c r="Q50" s="183">
        <f>RES_hhdet_in_tesh!Q50/RES_summary!Q$21</f>
        <v>13.30763463905534</v>
      </c>
    </row>
    <row r="51" spans="1:17" ht="12" customHeight="1" x14ac:dyDescent="0.3">
      <c r="A51" s="167" t="s">
        <v>164</v>
      </c>
      <c r="B51" s="132"/>
      <c r="C51" s="183">
        <f>RES_hhdet_in_tesh!C51/RES_summary!C$21</f>
        <v>16.296410841654673</v>
      </c>
      <c r="D51" s="183">
        <f>RES_hhdet_in_tesh!D51/RES_summary!D$21</f>
        <v>15.301102566785392</v>
      </c>
      <c r="E51" s="183">
        <f>RES_hhdet_in_tesh!E51/RES_summary!E$21</f>
        <v>15.76221158031402</v>
      </c>
      <c r="F51" s="183">
        <f>RES_hhdet_in_tesh!F51/RES_summary!F$21</f>
        <v>15.251235964149501</v>
      </c>
      <c r="G51" s="183">
        <f>RES_hhdet_in_tesh!G51/RES_summary!G$21</f>
        <v>15.604405906475906</v>
      </c>
      <c r="H51" s="183">
        <f>RES_hhdet_in_tesh!H51/RES_summary!H$21</f>
        <v>15.259333955637656</v>
      </c>
      <c r="I51" s="183">
        <f>RES_hhdet_in_tesh!I51/RES_summary!I$21</f>
        <v>13.645304293477393</v>
      </c>
      <c r="J51" s="183">
        <f>RES_hhdet_in_tesh!J51/RES_summary!J$21</f>
        <v>14.280177227024799</v>
      </c>
      <c r="K51" s="183">
        <f>RES_hhdet_in_tesh!K51/RES_summary!K$21</f>
        <v>14.809204757338232</v>
      </c>
      <c r="L51" s="183">
        <f>RES_hhdet_in_tesh!L51/RES_summary!L$21</f>
        <v>14.156235317223363</v>
      </c>
      <c r="M51" s="183">
        <f>RES_hhdet_in_tesh!M51/RES_summary!M$21</f>
        <v>14.004544693095117</v>
      </c>
      <c r="N51" s="183">
        <f>RES_hhdet_in_tesh!N51/RES_summary!N$21</f>
        <v>14.347162527694417</v>
      </c>
      <c r="O51" s="183">
        <f>RES_hhdet_in_tesh!O51/RES_summary!O$21</f>
        <v>13.996369155770516</v>
      </c>
      <c r="P51" s="183">
        <f>RES_hhdet_in_tesh!P51/RES_summary!P$21</f>
        <v>14.146527252654781</v>
      </c>
      <c r="Q51" s="183">
        <f>RES_hhdet_in_tesh!Q51/RES_summary!Q$21</f>
        <v>12.951981508623144</v>
      </c>
    </row>
    <row r="52" spans="1:17" ht="12" customHeight="1" x14ac:dyDescent="0.3">
      <c r="A52" s="166" t="s">
        <v>163</v>
      </c>
      <c r="B52" s="165"/>
      <c r="C52" s="182">
        <f>RES_hhdet_in_tesh!C52/RES_summary!C$21</f>
        <v>11.108795619458295</v>
      </c>
      <c r="D52" s="182">
        <f>RES_hhdet_in_tesh!D52/RES_summary!D$21</f>
        <v>9.3759134888346427</v>
      </c>
      <c r="E52" s="182">
        <f>RES_hhdet_in_tesh!E52/RES_summary!E$21</f>
        <v>10.523362877108626</v>
      </c>
      <c r="F52" s="182">
        <f>RES_hhdet_in_tesh!F52/RES_summary!F$21</f>
        <v>8.5909014659721965</v>
      </c>
      <c r="G52" s="182">
        <f>RES_hhdet_in_tesh!G52/RES_summary!G$21</f>
        <v>10.599350337836462</v>
      </c>
      <c r="H52" s="182">
        <f>RES_hhdet_in_tesh!H52/RES_summary!H$21</f>
        <v>10.475791068854067</v>
      </c>
      <c r="I52" s="182">
        <f>RES_hhdet_in_tesh!I52/RES_summary!I$21</f>
        <v>7.0777048815257091</v>
      </c>
      <c r="J52" s="182">
        <f>RES_hhdet_in_tesh!J52/RES_summary!J$21</f>
        <v>9.1299834763925656</v>
      </c>
      <c r="K52" s="182">
        <f>RES_hhdet_in_tesh!K52/RES_summary!K$21</f>
        <v>8.1658571327899701</v>
      </c>
      <c r="L52" s="182">
        <f>RES_hhdet_in_tesh!L52/RES_summary!L$21</f>
        <v>8.5980047991432915</v>
      </c>
      <c r="M52" s="182">
        <f>RES_hhdet_in_tesh!M52/RES_summary!M$21</f>
        <v>9.1874820805254878</v>
      </c>
      <c r="N52" s="182">
        <f>RES_hhdet_in_tesh!N52/RES_summary!N$21</f>
        <v>9.7190278623150963</v>
      </c>
      <c r="O52" s="182">
        <f>RES_hhdet_in_tesh!O52/RES_summary!O$21</f>
        <v>8.9408841520568245</v>
      </c>
      <c r="P52" s="182">
        <f>RES_hhdet_in_tesh!P52/RES_summary!P$21</f>
        <v>9.4159113461980795</v>
      </c>
      <c r="Q52" s="182">
        <f>RES_hhdet_in_tesh!Q52/RES_summary!Q$21</f>
        <v>6.8514722926604685</v>
      </c>
    </row>
    <row r="53" spans="1:17" ht="12" customHeight="1" x14ac:dyDescent="0.3">
      <c r="A53" s="147" t="s">
        <v>59</v>
      </c>
      <c r="B53" s="164"/>
      <c r="C53" s="181">
        <f>RES_hhdet_in_tesh!C53/RES_summary!C$21</f>
        <v>5.1876152221963796</v>
      </c>
      <c r="D53" s="181">
        <f>RES_hhdet_in_tesh!D53/RES_summary!D$21</f>
        <v>5.9251890779507494</v>
      </c>
      <c r="E53" s="181">
        <f>RES_hhdet_in_tesh!E53/RES_summary!E$21</f>
        <v>5.2388487032053961</v>
      </c>
      <c r="F53" s="181">
        <f>RES_hhdet_in_tesh!F53/RES_summary!F$21</f>
        <v>6.6603344981773054</v>
      </c>
      <c r="G53" s="181">
        <f>RES_hhdet_in_tesh!G53/RES_summary!G$21</f>
        <v>5.0050555686394445</v>
      </c>
      <c r="H53" s="181">
        <f>RES_hhdet_in_tesh!H53/RES_summary!H$21</f>
        <v>4.783542886783593</v>
      </c>
      <c r="I53" s="181">
        <f>RES_hhdet_in_tesh!I53/RES_summary!I$21</f>
        <v>6.5675994119516838</v>
      </c>
      <c r="J53" s="181">
        <f>RES_hhdet_in_tesh!J53/RES_summary!J$21</f>
        <v>5.1501937506322353</v>
      </c>
      <c r="K53" s="181">
        <f>RES_hhdet_in_tesh!K53/RES_summary!K$21</f>
        <v>6.6433476245482632</v>
      </c>
      <c r="L53" s="181">
        <f>RES_hhdet_in_tesh!L53/RES_summary!L$21</f>
        <v>5.5582305180800757</v>
      </c>
      <c r="M53" s="181">
        <f>RES_hhdet_in_tesh!M53/RES_summary!M$21</f>
        <v>4.8170626125696279</v>
      </c>
      <c r="N53" s="181">
        <f>RES_hhdet_in_tesh!N53/RES_summary!N$21</f>
        <v>4.6281346653793198</v>
      </c>
      <c r="O53" s="181">
        <f>RES_hhdet_in_tesh!O53/RES_summary!O$21</f>
        <v>5.0554850037136925</v>
      </c>
      <c r="P53" s="181">
        <f>RES_hhdet_in_tesh!P53/RES_summary!P$21</f>
        <v>4.7306159064567002</v>
      </c>
      <c r="Q53" s="181">
        <f>RES_hhdet_in_tesh!Q53/RES_summary!Q$21</f>
        <v>6.1005092159626741</v>
      </c>
    </row>
    <row r="54" spans="1:17" ht="12" customHeight="1" x14ac:dyDescent="0.3">
      <c r="A54" s="163" t="s">
        <v>142</v>
      </c>
      <c r="B54" s="162"/>
      <c r="C54" s="180">
        <f>RES_hhdet_in_tesh!C54/RES_summary!C$21</f>
        <v>17.68047658897207</v>
      </c>
      <c r="D54" s="180">
        <f>RES_hhdet_in_tesh!D54/RES_summary!D$21</f>
        <v>16.512143169533005</v>
      </c>
      <c r="E54" s="180">
        <f>RES_hhdet_in_tesh!E54/RES_summary!E$21</f>
        <v>17.990473105322888</v>
      </c>
      <c r="F54" s="180">
        <f>RES_hhdet_in_tesh!F54/RES_summary!F$21</f>
        <v>18.052409740741822</v>
      </c>
      <c r="G54" s="180">
        <f>RES_hhdet_in_tesh!G54/RES_summary!G$21</f>
        <v>15.052580334560245</v>
      </c>
      <c r="H54" s="180">
        <f>RES_hhdet_in_tesh!H54/RES_summary!H$21</f>
        <v>17.125512429491309</v>
      </c>
      <c r="I54" s="180">
        <f>RES_hhdet_in_tesh!I54/RES_summary!I$21</f>
        <v>17.347543032514327</v>
      </c>
      <c r="J54" s="180">
        <f>RES_hhdet_in_tesh!J54/RES_summary!J$21</f>
        <v>16.802813210419373</v>
      </c>
      <c r="K54" s="180">
        <f>RES_hhdet_in_tesh!K54/RES_summary!K$21</f>
        <v>16.827238698064043</v>
      </c>
      <c r="L54" s="180">
        <f>RES_hhdet_in_tesh!L54/RES_summary!L$21</f>
        <v>15.950359138945588</v>
      </c>
      <c r="M54" s="180">
        <f>RES_hhdet_in_tesh!M54/RES_summary!M$21</f>
        <v>16.988518521262403</v>
      </c>
      <c r="N54" s="180">
        <f>RES_hhdet_in_tesh!N54/RES_summary!N$21</f>
        <v>17.356705211541712</v>
      </c>
      <c r="O54" s="180">
        <f>RES_hhdet_in_tesh!O54/RES_summary!O$21</f>
        <v>16.502237743912076</v>
      </c>
      <c r="P54" s="180">
        <f>RES_hhdet_in_tesh!P54/RES_summary!P$21</f>
        <v>15.025330854911084</v>
      </c>
      <c r="Q54" s="180">
        <f>RES_hhdet_in_tesh!Q54/RES_summary!Q$21</f>
        <v>15.186180290735003</v>
      </c>
    </row>
    <row r="55" spans="1:17" ht="12" customHeight="1" x14ac:dyDescent="0.3">
      <c r="A55" s="161" t="s">
        <v>141</v>
      </c>
      <c r="B55" s="160"/>
      <c r="C55" s="179">
        <f>RES_hhdet_in_tesh!C55/RES_summary!C$21</f>
        <v>14.313746393597357</v>
      </c>
      <c r="D55" s="179">
        <f>RES_hhdet_in_tesh!D55/RES_summary!D$21</f>
        <v>14.642663383438355</v>
      </c>
      <c r="E55" s="179">
        <f>RES_hhdet_in_tesh!E55/RES_summary!E$21</f>
        <v>15.991655479677435</v>
      </c>
      <c r="F55" s="179">
        <f>RES_hhdet_in_tesh!F55/RES_summary!F$21</f>
        <v>14.944189039731732</v>
      </c>
      <c r="G55" s="179">
        <f>RES_hhdet_in_tesh!G55/RES_summary!G$21</f>
        <v>15.587943071488038</v>
      </c>
      <c r="H55" s="179">
        <f>RES_hhdet_in_tesh!H55/RES_summary!H$21</f>
        <v>15.222320720727815</v>
      </c>
      <c r="I55" s="179">
        <f>RES_hhdet_in_tesh!I55/RES_summary!I$21</f>
        <v>14.27144265600689</v>
      </c>
      <c r="J55" s="179">
        <f>RES_hhdet_in_tesh!J55/RES_summary!J$21</f>
        <v>14.673373915017699</v>
      </c>
      <c r="K55" s="179">
        <f>RES_hhdet_in_tesh!K55/RES_summary!K$21</f>
        <v>15.755190075781288</v>
      </c>
      <c r="L55" s="179">
        <f>RES_hhdet_in_tesh!L55/RES_summary!L$21</f>
        <v>14.832241613205058</v>
      </c>
      <c r="M55" s="179">
        <f>RES_hhdet_in_tesh!M55/RES_summary!M$21</f>
        <v>15.216776424707783</v>
      </c>
      <c r="N55" s="179">
        <f>RES_hhdet_in_tesh!N55/RES_summary!N$21</f>
        <v>17.076810004187756</v>
      </c>
      <c r="O55" s="179">
        <f>RES_hhdet_in_tesh!O55/RES_summary!O$21</f>
        <v>15.554535604203299</v>
      </c>
      <c r="P55" s="179">
        <f>RES_hhdet_in_tesh!P55/RES_summary!P$21</f>
        <v>13.715493478754436</v>
      </c>
      <c r="Q55" s="179">
        <f>RES_hhdet_in_tesh!Q55/RES_summary!Q$21</f>
        <v>13.664894848992693</v>
      </c>
    </row>
    <row r="56" spans="1:17" ht="12" customHeight="1" x14ac:dyDescent="0.3">
      <c r="A56" s="148" t="s">
        <v>60</v>
      </c>
      <c r="B56" s="156"/>
      <c r="C56" s="177">
        <f>RES_hhdet_in_tesh!C56/RES_summary!C$21</f>
        <v>5.098994493502361</v>
      </c>
      <c r="D56" s="177">
        <f>RES_hhdet_in_tesh!D56/RES_summary!D$21</f>
        <v>5.980999662690353</v>
      </c>
      <c r="E56" s="177">
        <f>RES_hhdet_in_tesh!E56/RES_summary!E$21</f>
        <v>9.2806913583100812</v>
      </c>
      <c r="F56" s="177">
        <f>RES_hhdet_in_tesh!F56/RES_summary!F$21</f>
        <v>5.3373540844921221</v>
      </c>
      <c r="G56" s="177">
        <f>RES_hhdet_in_tesh!G56/RES_summary!G$21</f>
        <v>7.6652215602681864</v>
      </c>
      <c r="H56" s="177">
        <f>RES_hhdet_in_tesh!H56/RES_summary!H$21</f>
        <v>7.2149080231519971</v>
      </c>
      <c r="I56" s="177">
        <f>RES_hhdet_in_tesh!I56/RES_summary!I$21</f>
        <v>6.654594385665856</v>
      </c>
      <c r="J56" s="177">
        <f>RES_hhdet_in_tesh!J56/RES_summary!J$21</f>
        <v>5.7831618923971675</v>
      </c>
      <c r="K56" s="177">
        <f>RES_hhdet_in_tesh!K56/RES_summary!K$21</f>
        <v>10.340004653953693</v>
      </c>
      <c r="L56" s="177">
        <f>RES_hhdet_in_tesh!L56/RES_summary!L$21</f>
        <v>8.3863169620892073</v>
      </c>
      <c r="M56" s="177">
        <f>RES_hhdet_in_tesh!M56/RES_summary!M$21</f>
        <v>7.497461534589565</v>
      </c>
      <c r="N56" s="177">
        <f>RES_hhdet_in_tesh!N56/RES_summary!N$21</f>
        <v>9.7735800427397468</v>
      </c>
      <c r="O56" s="177">
        <f>RES_hhdet_in_tesh!O56/RES_summary!O$21</f>
        <v>9.9250247403708833</v>
      </c>
      <c r="P56" s="177">
        <f>RES_hhdet_in_tesh!P56/RES_summary!P$21</f>
        <v>5.5256495147832814</v>
      </c>
      <c r="Q56" s="177">
        <f>RES_hhdet_in_tesh!Q56/RES_summary!Q$21</f>
        <v>6.3460222919195246</v>
      </c>
    </row>
    <row r="57" spans="1:17" ht="12" customHeight="1" x14ac:dyDescent="0.3">
      <c r="A57" s="148" t="s">
        <v>59</v>
      </c>
      <c r="B57" s="156"/>
      <c r="C57" s="177">
        <f>RES_hhdet_in_tesh!C57/RES_summary!C$21</f>
        <v>9.2147519000949956</v>
      </c>
      <c r="D57" s="177">
        <f>RES_hhdet_in_tesh!D57/RES_summary!D$21</f>
        <v>8.6616637207480025</v>
      </c>
      <c r="E57" s="177">
        <f>RES_hhdet_in_tesh!E57/RES_summary!E$21</f>
        <v>6.7109641213673497</v>
      </c>
      <c r="F57" s="177">
        <f>RES_hhdet_in_tesh!F57/RES_summary!F$21</f>
        <v>9.6068349552396128</v>
      </c>
      <c r="G57" s="177">
        <f>RES_hhdet_in_tesh!G57/RES_summary!G$21</f>
        <v>7.9227215112198497</v>
      </c>
      <c r="H57" s="177">
        <f>RES_hhdet_in_tesh!H57/RES_summary!H$21</f>
        <v>8.0074126975758197</v>
      </c>
      <c r="I57" s="177">
        <f>RES_hhdet_in_tesh!I57/RES_summary!I$21</f>
        <v>7.6168482703410323</v>
      </c>
      <c r="J57" s="177">
        <f>RES_hhdet_in_tesh!J57/RES_summary!J$21</f>
        <v>8.8902120226205295</v>
      </c>
      <c r="K57" s="177">
        <f>RES_hhdet_in_tesh!K57/RES_summary!K$21</f>
        <v>5.4151854218275952</v>
      </c>
      <c r="L57" s="177">
        <f>RES_hhdet_in_tesh!L57/RES_summary!L$21</f>
        <v>6.445924651115849</v>
      </c>
      <c r="M57" s="177">
        <f>RES_hhdet_in_tesh!M57/RES_summary!M$21</f>
        <v>7.7193148901182154</v>
      </c>
      <c r="N57" s="177">
        <f>RES_hhdet_in_tesh!N57/RES_summary!N$21</f>
        <v>7.3032299614480074</v>
      </c>
      <c r="O57" s="177">
        <f>RES_hhdet_in_tesh!O57/RES_summary!O$21</f>
        <v>5.6295108638324152</v>
      </c>
      <c r="P57" s="177">
        <f>RES_hhdet_in_tesh!P57/RES_summary!P$21</f>
        <v>8.1898439639711551</v>
      </c>
      <c r="Q57" s="177">
        <f>RES_hhdet_in_tesh!Q57/RES_summary!Q$21</f>
        <v>7.3188725570731696</v>
      </c>
    </row>
    <row r="58" spans="1:17" ht="12" customHeight="1" x14ac:dyDescent="0.3">
      <c r="A58" s="158" t="s">
        <v>62</v>
      </c>
      <c r="B58" s="157"/>
      <c r="C58" s="178">
        <f>RES_hhdet_in_tesh!C58/RES_summary!C$21</f>
        <v>7.6437107451240367</v>
      </c>
      <c r="D58" s="178">
        <f>RES_hhdet_in_tesh!D58/RES_summary!D$21</f>
        <v>8.1063664494469521</v>
      </c>
      <c r="E58" s="178">
        <f>RES_hhdet_in_tesh!E58/RES_summary!E$21</f>
        <v>7.8039437641004241</v>
      </c>
      <c r="F58" s="178">
        <f>RES_hhdet_in_tesh!F58/RES_summary!F$21</f>
        <v>8.0652090766395403</v>
      </c>
      <c r="G58" s="178">
        <f>RES_hhdet_in_tesh!G58/RES_summary!G$21</f>
        <v>7.376614512510586</v>
      </c>
      <c r="H58" s="178">
        <f>RES_hhdet_in_tesh!H58/RES_summary!H$21</f>
        <v>7.3798716496694441</v>
      </c>
      <c r="I58" s="178">
        <f>RES_hhdet_in_tesh!I58/RES_summary!I$21</f>
        <v>7.8952968137949702</v>
      </c>
      <c r="J58" s="178">
        <f>RES_hhdet_in_tesh!J58/RES_summary!J$21</f>
        <v>7.4366144715295119</v>
      </c>
      <c r="K58" s="178">
        <f>RES_hhdet_in_tesh!K58/RES_summary!K$21</f>
        <v>7.392306274750899</v>
      </c>
      <c r="L58" s="178">
        <f>RES_hhdet_in_tesh!L58/RES_summary!L$21</f>
        <v>7.6666841903030072</v>
      </c>
      <c r="M58" s="178">
        <f>RES_hhdet_in_tesh!M58/RES_summary!M$21</f>
        <v>7.5090328744119397</v>
      </c>
      <c r="N58" s="178">
        <f>RES_hhdet_in_tesh!N58/RES_summary!N$21</f>
        <v>6.7776524767760513</v>
      </c>
      <c r="O58" s="178">
        <f>RES_hhdet_in_tesh!O58/RES_summary!O$21</f>
        <v>7.2742468889011329</v>
      </c>
      <c r="P58" s="178">
        <f>RES_hhdet_in_tesh!P58/RES_summary!P$21</f>
        <v>7.1833182233106152</v>
      </c>
      <c r="Q58" s="178">
        <f>RES_hhdet_in_tesh!Q58/RES_summary!Q$21</f>
        <v>7.0642069443015316</v>
      </c>
    </row>
    <row r="59" spans="1:17" ht="12" customHeight="1" x14ac:dyDescent="0.3">
      <c r="A59" s="23" t="s">
        <v>57</v>
      </c>
      <c r="B59" s="156"/>
      <c r="C59" s="177">
        <f>RES_hhdet_in_tesh!C59/RES_summary!C$21</f>
        <v>7.1108754180915179</v>
      </c>
      <c r="D59" s="177">
        <f>RES_hhdet_in_tesh!D59/RES_summary!D$21</f>
        <v>6.1545194123443894</v>
      </c>
      <c r="E59" s="177">
        <f>RES_hhdet_in_tesh!E59/RES_summary!E$21</f>
        <v>0</v>
      </c>
      <c r="F59" s="177">
        <f>RES_hhdet_in_tesh!F59/RES_summary!F$21</f>
        <v>7.374545717446999</v>
      </c>
      <c r="G59" s="177">
        <f>RES_hhdet_in_tesh!G59/RES_summary!G$21</f>
        <v>6.9429489285769739</v>
      </c>
      <c r="H59" s="177">
        <f>RES_hhdet_in_tesh!H59/RES_summary!H$21</f>
        <v>0</v>
      </c>
      <c r="I59" s="177">
        <f>RES_hhdet_in_tesh!I59/RES_summary!I$21</f>
        <v>6.7581341717369874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6.4969392449076455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7.5870885723306607</v>
      </c>
      <c r="P59" s="177">
        <f>RES_hhdet_in_tesh!P59/RES_summary!P$21</f>
        <v>6.5524353600748677</v>
      </c>
      <c r="Q59" s="177">
        <f>RES_hhdet_in_tesh!Q59/RES_summary!Q$21</f>
        <v>6.9894131559317483</v>
      </c>
    </row>
    <row r="60" spans="1:17" ht="12" customHeight="1" x14ac:dyDescent="0.3">
      <c r="A60" s="29" t="s">
        <v>140</v>
      </c>
      <c r="B60" s="57"/>
      <c r="C60" s="176">
        <f>RES_hhdet_in_tesh!C60/RES_summary!C$21</f>
        <v>7.6437386523693993</v>
      </c>
      <c r="D60" s="176">
        <f>RES_hhdet_in_tesh!D60/RES_summary!D$21</f>
        <v>8.107043045094132</v>
      </c>
      <c r="E60" s="176">
        <f>RES_hhdet_in_tesh!E60/RES_summary!E$21</f>
        <v>7.8039437641004241</v>
      </c>
      <c r="F60" s="176">
        <f>RES_hhdet_in_tesh!F60/RES_summary!F$21</f>
        <v>8.0652713442227899</v>
      </c>
      <c r="G60" s="176">
        <f>RES_hhdet_in_tesh!G60/RES_summary!G$21</f>
        <v>7.3766538159575559</v>
      </c>
      <c r="H60" s="176">
        <f>RES_hhdet_in_tesh!H60/RES_summary!H$21</f>
        <v>7.3798716496694441</v>
      </c>
      <c r="I60" s="176">
        <f>RES_hhdet_in_tesh!I60/RES_summary!I$21</f>
        <v>7.895348283497067</v>
      </c>
      <c r="J60" s="176">
        <f>RES_hhdet_in_tesh!J60/RES_summary!J$21</f>
        <v>7.4366144715295119</v>
      </c>
      <c r="K60" s="176">
        <f>RES_hhdet_in_tesh!K60/RES_summary!K$21</f>
        <v>7.392306274750899</v>
      </c>
      <c r="L60" s="176">
        <f>RES_hhdet_in_tesh!L60/RES_summary!L$21</f>
        <v>7.6666963139489468</v>
      </c>
      <c r="M60" s="176">
        <f>RES_hhdet_in_tesh!M60/RES_summary!M$21</f>
        <v>7.5090328744119397</v>
      </c>
      <c r="N60" s="176">
        <f>RES_hhdet_in_tesh!N60/RES_summary!N$21</f>
        <v>6.7776524767760513</v>
      </c>
      <c r="O60" s="176">
        <f>RES_hhdet_in_tesh!O60/RES_summary!O$21</f>
        <v>7.2742419201939379</v>
      </c>
      <c r="P60" s="176">
        <f>RES_hhdet_in_tesh!P60/RES_summary!P$21</f>
        <v>7.1833739728264216</v>
      </c>
      <c r="Q60" s="176">
        <f>RES_hhdet_in_tesh!Q60/RES_summary!Q$21</f>
        <v>7.0642164958048337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84">
        <f>RES_hhdet_in_tesh!C62/RES_summary!C$21</f>
        <v>137.16152788586777</v>
      </c>
      <c r="D62" s="184">
        <f>RES_hhdet_in_tesh!D62/RES_summary!D$21</f>
        <v>135.41321428803619</v>
      </c>
      <c r="E62" s="184">
        <f>RES_hhdet_in_tesh!E62/RES_summary!E$21</f>
        <v>130.28425454364969</v>
      </c>
      <c r="F62" s="184">
        <f>RES_hhdet_in_tesh!F62/RES_summary!F$21</f>
        <v>134.22990601003985</v>
      </c>
      <c r="G62" s="184">
        <f>RES_hhdet_in_tesh!G62/RES_summary!G$21</f>
        <v>134.00092654881456</v>
      </c>
      <c r="H62" s="184">
        <f>RES_hhdet_in_tesh!H62/RES_summary!H$21</f>
        <v>121.47507800107149</v>
      </c>
      <c r="I62" s="184">
        <f>RES_hhdet_in_tesh!I62/RES_summary!I$21</f>
        <v>117.02164804107339</v>
      </c>
      <c r="J62" s="184">
        <f>RES_hhdet_in_tesh!J62/RES_summary!J$21</f>
        <v>120.89402683511675</v>
      </c>
      <c r="K62" s="184">
        <f>RES_hhdet_in_tesh!K62/RES_summary!K$21</f>
        <v>118.6122181655563</v>
      </c>
      <c r="L62" s="184">
        <f>RES_hhdet_in_tesh!L62/RES_summary!L$21</f>
        <v>124.20435392506404</v>
      </c>
      <c r="M62" s="184">
        <f>RES_hhdet_in_tesh!M62/RES_summary!M$21</f>
        <v>115.56296786708813</v>
      </c>
      <c r="N62" s="184">
        <f>RES_hhdet_in_tesh!N62/RES_summary!N$21</f>
        <v>118.09388878538371</v>
      </c>
      <c r="O62" s="184">
        <f>RES_hhdet_in_tesh!O62/RES_summary!O$21</f>
        <v>118.27411926782962</v>
      </c>
      <c r="P62" s="184">
        <f>RES_hhdet_in_tesh!P62/RES_summary!P$21</f>
        <v>103.01998986136311</v>
      </c>
      <c r="Q62" s="184">
        <f>RES_hhdet_in_tesh!Q62/RES_summary!Q$21</f>
        <v>108.37618144275793</v>
      </c>
    </row>
    <row r="63" spans="1:17" ht="12.9" customHeight="1" x14ac:dyDescent="0.3">
      <c r="A63" s="158" t="s">
        <v>65</v>
      </c>
      <c r="B63" s="157"/>
      <c r="C63" s="178">
        <f>RES_hhdet_in_tesh!C63/RES_summary!C$21</f>
        <v>90.278881881434501</v>
      </c>
      <c r="D63" s="178">
        <f>RES_hhdet_in_tesh!D63/RES_summary!D$21</f>
        <v>91.691710777048144</v>
      </c>
      <c r="E63" s="178">
        <f>RES_hhdet_in_tesh!E63/RES_summary!E$21</f>
        <v>85.256717225788151</v>
      </c>
      <c r="F63" s="178">
        <f>RES_hhdet_in_tesh!F63/RES_summary!F$21</f>
        <v>89.851220840985874</v>
      </c>
      <c r="G63" s="178">
        <f>RES_hhdet_in_tesh!G63/RES_summary!G$21</f>
        <v>88.982459268222215</v>
      </c>
      <c r="H63" s="178">
        <f>RES_hhdet_in_tesh!H63/RES_summary!H$21</f>
        <v>79.950493046770134</v>
      </c>
      <c r="I63" s="178">
        <f>RES_hhdet_in_tesh!I63/RES_summary!I$21</f>
        <v>76.553206411937879</v>
      </c>
      <c r="J63" s="178">
        <f>RES_hhdet_in_tesh!J63/RES_summary!J$21</f>
        <v>74.452412851877696</v>
      </c>
      <c r="K63" s="178">
        <f>RES_hhdet_in_tesh!K63/RES_summary!K$21</f>
        <v>73.401709594414257</v>
      </c>
      <c r="L63" s="178">
        <f>RES_hhdet_in_tesh!L63/RES_summary!L$21</f>
        <v>80.382250347401836</v>
      </c>
      <c r="M63" s="178">
        <f>RES_hhdet_in_tesh!M63/RES_summary!M$21</f>
        <v>69.281779616557955</v>
      </c>
      <c r="N63" s="178">
        <f>RES_hhdet_in_tesh!N63/RES_summary!N$21</f>
        <v>71.649245914041856</v>
      </c>
      <c r="O63" s="178">
        <f>RES_hhdet_in_tesh!O63/RES_summary!O$21</f>
        <v>72.710906003378696</v>
      </c>
      <c r="P63" s="178">
        <f>RES_hhdet_in_tesh!P63/RES_summary!P$21</f>
        <v>56.043739684707916</v>
      </c>
      <c r="Q63" s="178">
        <f>RES_hhdet_in_tesh!Q63/RES_summary!Q$21</f>
        <v>66.404050384018021</v>
      </c>
    </row>
    <row r="64" spans="1:17" ht="12" customHeight="1" x14ac:dyDescent="0.3">
      <c r="A64" s="23" t="s">
        <v>161</v>
      </c>
      <c r="B64" s="156"/>
      <c r="C64" s="177">
        <f>RES_hhdet_in_tesh!C64/RES_summary!C$21</f>
        <v>88.109965035210948</v>
      </c>
      <c r="D64" s="177">
        <f>RES_hhdet_in_tesh!D64/RES_summary!D$21</f>
        <v>89.496149600881196</v>
      </c>
      <c r="E64" s="177">
        <f>RES_hhdet_in_tesh!E64/RES_summary!E$21</f>
        <v>82.865819044264981</v>
      </c>
      <c r="F64" s="177">
        <f>RES_hhdet_in_tesh!F64/RES_summary!F$21</f>
        <v>87.391322887903442</v>
      </c>
      <c r="G64" s="177">
        <f>RES_hhdet_in_tesh!G64/RES_summary!G$21</f>
        <v>86.436145508688355</v>
      </c>
      <c r="H64" s="177">
        <f>RES_hhdet_in_tesh!H64/RES_summary!H$21</f>
        <v>77.800997308506979</v>
      </c>
      <c r="I64" s="177">
        <f>RES_hhdet_in_tesh!I64/RES_summary!I$21</f>
        <v>74.246885422050212</v>
      </c>
      <c r="J64" s="177">
        <f>RES_hhdet_in_tesh!J64/RES_summary!J$21</f>
        <v>72.731223376164337</v>
      </c>
      <c r="K64" s="177">
        <f>RES_hhdet_in_tesh!K64/RES_summary!K$21</f>
        <v>71.696109706480811</v>
      </c>
      <c r="L64" s="177">
        <f>RES_hhdet_in_tesh!L64/RES_summary!L$21</f>
        <v>78.653748872849505</v>
      </c>
      <c r="M64" s="177">
        <f>RES_hhdet_in_tesh!M64/RES_summary!M$21</f>
        <v>67.43383967185234</v>
      </c>
      <c r="N64" s="177">
        <f>RES_hhdet_in_tesh!N64/RES_summary!N$21</f>
        <v>69.72314286044228</v>
      </c>
      <c r="O64" s="177">
        <f>RES_hhdet_in_tesh!O64/RES_summary!O$21</f>
        <v>70.88536613130205</v>
      </c>
      <c r="P64" s="177">
        <f>RES_hhdet_in_tesh!P64/RES_summary!P$21</f>
        <v>54.549682511534606</v>
      </c>
      <c r="Q64" s="177">
        <f>RES_hhdet_in_tesh!Q64/RES_summary!Q$21</f>
        <v>64.317057475608024</v>
      </c>
    </row>
    <row r="65" spans="1:17" ht="12" customHeight="1" x14ac:dyDescent="0.3">
      <c r="A65" s="23" t="s">
        <v>60</v>
      </c>
      <c r="B65" s="156"/>
      <c r="C65" s="177">
        <f>RES_hhdet_in_tesh!C65/RES_summary!C$21</f>
        <v>2.1689168462235537</v>
      </c>
      <c r="D65" s="177">
        <f>RES_hhdet_in_tesh!D65/RES_summary!D$21</f>
        <v>2.1955611761669482</v>
      </c>
      <c r="E65" s="177">
        <f>RES_hhdet_in_tesh!E65/RES_summary!E$21</f>
        <v>2.3908981815231645</v>
      </c>
      <c r="F65" s="177">
        <f>RES_hhdet_in_tesh!F65/RES_summary!F$21</f>
        <v>2.4598979530824341</v>
      </c>
      <c r="G65" s="177">
        <f>RES_hhdet_in_tesh!G65/RES_summary!G$21</f>
        <v>2.5463137595338572</v>
      </c>
      <c r="H65" s="177">
        <f>RES_hhdet_in_tesh!H65/RES_summary!H$21</f>
        <v>2.1494957382631461</v>
      </c>
      <c r="I65" s="177">
        <f>RES_hhdet_in_tesh!I65/RES_summary!I$21</f>
        <v>2.3063209898876638</v>
      </c>
      <c r="J65" s="177">
        <f>RES_hhdet_in_tesh!J65/RES_summary!J$21</f>
        <v>1.7211894757133477</v>
      </c>
      <c r="K65" s="177">
        <f>RES_hhdet_in_tesh!K65/RES_summary!K$21</f>
        <v>1.7055998879334471</v>
      </c>
      <c r="L65" s="177">
        <f>RES_hhdet_in_tesh!L65/RES_summary!L$21</f>
        <v>1.7285014745523297</v>
      </c>
      <c r="M65" s="177">
        <f>RES_hhdet_in_tesh!M65/RES_summary!M$21</f>
        <v>1.8479399447056171</v>
      </c>
      <c r="N65" s="177">
        <f>RES_hhdet_in_tesh!N65/RES_summary!N$21</f>
        <v>1.9261030535995749</v>
      </c>
      <c r="O65" s="177">
        <f>RES_hhdet_in_tesh!O65/RES_summary!O$21</f>
        <v>1.8255398720766383</v>
      </c>
      <c r="P65" s="177">
        <f>RES_hhdet_in_tesh!P65/RES_summary!P$21</f>
        <v>1.4940571731733063</v>
      </c>
      <c r="Q65" s="177">
        <f>RES_hhdet_in_tesh!Q65/RES_summary!Q$21</f>
        <v>2.086992908409997</v>
      </c>
    </row>
    <row r="66" spans="1:17" ht="12.9" customHeight="1" x14ac:dyDescent="0.3">
      <c r="A66" s="158" t="s">
        <v>112</v>
      </c>
      <c r="B66" s="157"/>
      <c r="C66" s="178">
        <f>RES_hhdet_in_tesh!C66/RES_summary!C$21</f>
        <v>23.9804201758053</v>
      </c>
      <c r="D66" s="178">
        <f>RES_hhdet_in_tesh!D66/RES_summary!D$21</f>
        <v>21.780239409392411</v>
      </c>
      <c r="E66" s="178">
        <f>RES_hhdet_in_tesh!E66/RES_summary!E$21</f>
        <v>22.382101021325919</v>
      </c>
      <c r="F66" s="178">
        <f>RES_hhdet_in_tesh!F66/RES_summary!F$21</f>
        <v>22.039220194820679</v>
      </c>
      <c r="G66" s="178">
        <f>RES_hhdet_in_tesh!G66/RES_summary!G$21</f>
        <v>21.831857788384017</v>
      </c>
      <c r="H66" s="178">
        <f>RES_hhdet_in_tesh!H66/RES_summary!H$21</f>
        <v>19.940918538336245</v>
      </c>
      <c r="I66" s="178">
        <f>RES_hhdet_in_tesh!I66/RES_summary!I$21</f>
        <v>19.152711049880807</v>
      </c>
      <c r="J66" s="178">
        <f>RES_hhdet_in_tesh!J66/RES_summary!J$21</f>
        <v>24.532380406754683</v>
      </c>
      <c r="K66" s="178">
        <f>RES_hhdet_in_tesh!K66/RES_summary!K$21</f>
        <v>24.200041838493934</v>
      </c>
      <c r="L66" s="178">
        <f>RES_hhdet_in_tesh!L66/RES_summary!L$21</f>
        <v>23.224629096321536</v>
      </c>
      <c r="M66" s="178">
        <f>RES_hhdet_in_tesh!M66/RES_summary!M$21</f>
        <v>25.670945352204996</v>
      </c>
      <c r="N66" s="178">
        <f>RES_hhdet_in_tesh!N66/RES_summary!N$21</f>
        <v>26.063076828500133</v>
      </c>
      <c r="O66" s="178">
        <f>RES_hhdet_in_tesh!O66/RES_summary!O$21</f>
        <v>24.756295957377954</v>
      </c>
      <c r="P66" s="178">
        <f>RES_hhdet_in_tesh!P66/RES_summary!P$21</f>
        <v>26.374872045571799</v>
      </c>
      <c r="Q66" s="178">
        <f>RES_hhdet_in_tesh!Q66/RES_summary!Q$21</f>
        <v>22.051517155004632</v>
      </c>
    </row>
    <row r="67" spans="1:17" ht="12" customHeight="1" x14ac:dyDescent="0.3">
      <c r="A67" s="23" t="s">
        <v>60</v>
      </c>
      <c r="B67" s="156"/>
      <c r="C67" s="177">
        <f>RES_hhdet_in_tesh!C67/RES_summary!C$21</f>
        <v>23.9804201758053</v>
      </c>
      <c r="D67" s="177">
        <f>RES_hhdet_in_tesh!D67/RES_summary!D$21</f>
        <v>21.780239409392411</v>
      </c>
      <c r="E67" s="177">
        <f>RES_hhdet_in_tesh!E67/RES_summary!E$21</f>
        <v>22.382101021325919</v>
      </c>
      <c r="F67" s="177">
        <f>RES_hhdet_in_tesh!F67/RES_summary!F$21</f>
        <v>22.039220194820679</v>
      </c>
      <c r="G67" s="177">
        <f>RES_hhdet_in_tesh!G67/RES_summary!G$21</f>
        <v>21.831857788384017</v>
      </c>
      <c r="H67" s="177">
        <f>RES_hhdet_in_tesh!H67/RES_summary!H$21</f>
        <v>19.940918538336245</v>
      </c>
      <c r="I67" s="177">
        <f>RES_hhdet_in_tesh!I67/RES_summary!I$21</f>
        <v>19.152711049880807</v>
      </c>
      <c r="J67" s="177">
        <f>RES_hhdet_in_tesh!J67/RES_summary!J$21</f>
        <v>24.532380406754683</v>
      </c>
      <c r="K67" s="177">
        <f>RES_hhdet_in_tesh!K67/RES_summary!K$21</f>
        <v>24.200041838493934</v>
      </c>
      <c r="L67" s="177">
        <f>RES_hhdet_in_tesh!L67/RES_summary!L$21</f>
        <v>23.224629096321536</v>
      </c>
      <c r="M67" s="177">
        <f>RES_hhdet_in_tesh!M67/RES_summary!M$21</f>
        <v>25.670945352204996</v>
      </c>
      <c r="N67" s="177">
        <f>RES_hhdet_in_tesh!N67/RES_summary!N$21</f>
        <v>26.063076828500133</v>
      </c>
      <c r="O67" s="177">
        <f>RES_hhdet_in_tesh!O67/RES_summary!O$21</f>
        <v>24.756295957377954</v>
      </c>
      <c r="P67" s="177">
        <f>RES_hhdet_in_tesh!P67/RES_summary!P$21</f>
        <v>26.374872045571799</v>
      </c>
      <c r="Q67" s="177">
        <f>RES_hhdet_in_tesh!Q67/RES_summary!Q$21</f>
        <v>22.051517155004632</v>
      </c>
    </row>
    <row r="68" spans="1:17" ht="12" customHeight="1" x14ac:dyDescent="0.3">
      <c r="A68" s="158" t="s">
        <v>63</v>
      </c>
      <c r="B68" s="157"/>
      <c r="C68" s="178">
        <f>RES_hhdet_in_tesh!C68/RES_summary!C$21</f>
        <v>16.598432190020489</v>
      </c>
      <c r="D68" s="178">
        <f>RES_hhdet_in_tesh!D68/RES_summary!D$21</f>
        <v>15.853237779047491</v>
      </c>
      <c r="E68" s="178">
        <f>RES_hhdet_in_tesh!E68/RES_summary!E$21</f>
        <v>16.271669208901766</v>
      </c>
      <c r="F68" s="178">
        <f>RES_hhdet_in_tesh!F68/RES_summary!F$21</f>
        <v>15.89118930833706</v>
      </c>
      <c r="G68" s="178">
        <f>RES_hhdet_in_tesh!G68/RES_summary!G$21</f>
        <v>16.933925724541929</v>
      </c>
      <c r="H68" s="178">
        <f>RES_hhdet_in_tesh!H68/RES_summary!H$21</f>
        <v>15.095946016245568</v>
      </c>
      <c r="I68" s="178">
        <f>RES_hhdet_in_tesh!I68/RES_summary!I$21</f>
        <v>15.159902158520467</v>
      </c>
      <c r="J68" s="178">
        <f>RES_hhdet_in_tesh!J68/RES_summary!J$21</f>
        <v>15.374296068731034</v>
      </c>
      <c r="K68" s="178">
        <f>RES_hhdet_in_tesh!K68/RES_summary!K$21</f>
        <v>14.765245079256109</v>
      </c>
      <c r="L68" s="178">
        <f>RES_hhdet_in_tesh!L68/RES_summary!L$21</f>
        <v>14.784606175121622</v>
      </c>
      <c r="M68" s="178">
        <f>RES_hhdet_in_tesh!M68/RES_summary!M$21</f>
        <v>14.820309123627428</v>
      </c>
      <c r="N68" s="178">
        <f>RES_hhdet_in_tesh!N68/RES_summary!N$21</f>
        <v>14.468816957009322</v>
      </c>
      <c r="O68" s="178">
        <f>RES_hhdet_in_tesh!O68/RES_summary!O$21</f>
        <v>15.117620977349883</v>
      </c>
      <c r="P68" s="178">
        <f>RES_hhdet_in_tesh!P68/RES_summary!P$21</f>
        <v>14.529020264470942</v>
      </c>
      <c r="Q68" s="178">
        <f>RES_hhdet_in_tesh!Q68/RES_summary!Q$21</f>
        <v>13.858664924180319</v>
      </c>
    </row>
    <row r="69" spans="1:17" ht="12" customHeight="1" x14ac:dyDescent="0.3">
      <c r="A69" s="167" t="s">
        <v>160</v>
      </c>
      <c r="B69" s="132"/>
      <c r="C69" s="183">
        <f>RES_hhdet_in_tesh!C69/RES_summary!C$21</f>
        <v>16.195188149147704</v>
      </c>
      <c r="D69" s="183">
        <f>RES_hhdet_in_tesh!D69/RES_summary!D$21</f>
        <v>15.401597057566144</v>
      </c>
      <c r="E69" s="183">
        <f>RES_hhdet_in_tesh!E69/RES_summary!E$21</f>
        <v>15.287857962249959</v>
      </c>
      <c r="F69" s="183">
        <f>RES_hhdet_in_tesh!F69/RES_summary!F$21</f>
        <v>15.650728534143063</v>
      </c>
      <c r="G69" s="183">
        <f>RES_hhdet_in_tesh!G69/RES_summary!G$21</f>
        <v>15.616179485260693</v>
      </c>
      <c r="H69" s="183">
        <f>RES_hhdet_in_tesh!H69/RES_summary!H$21</f>
        <v>14.658957667874811</v>
      </c>
      <c r="I69" s="183">
        <f>RES_hhdet_in_tesh!I69/RES_summary!I$21</f>
        <v>15.551075787187719</v>
      </c>
      <c r="J69" s="183">
        <f>RES_hhdet_in_tesh!J69/RES_summary!J$21</f>
        <v>15.182380791425649</v>
      </c>
      <c r="K69" s="183">
        <f>RES_hhdet_in_tesh!K69/RES_summary!K$21</f>
        <v>14.76854975389484</v>
      </c>
      <c r="L69" s="183">
        <f>RES_hhdet_in_tesh!L69/RES_summary!L$21</f>
        <v>14.745461071117438</v>
      </c>
      <c r="M69" s="183">
        <f>RES_hhdet_in_tesh!M69/RES_summary!M$21</f>
        <v>14.260608980825957</v>
      </c>
      <c r="N69" s="183">
        <f>RES_hhdet_in_tesh!N69/RES_summary!N$21</f>
        <v>14.148528288197003</v>
      </c>
      <c r="O69" s="183">
        <f>RES_hhdet_in_tesh!O69/RES_summary!O$21</f>
        <v>14.439470896614598</v>
      </c>
      <c r="P69" s="183">
        <f>RES_hhdet_in_tesh!P69/RES_summary!P$21</f>
        <v>13.896717679881805</v>
      </c>
      <c r="Q69" s="183">
        <f>RES_hhdet_in_tesh!Q69/RES_summary!Q$21</f>
        <v>13.586969794902222</v>
      </c>
    </row>
    <row r="70" spans="1:17" ht="12" customHeight="1" x14ac:dyDescent="0.3">
      <c r="A70" s="167" t="s">
        <v>159</v>
      </c>
      <c r="B70" s="132"/>
      <c r="C70" s="183">
        <f>RES_hhdet_in_tesh!C70/RES_summary!C$21</f>
        <v>16.300572525409695</v>
      </c>
      <c r="D70" s="183">
        <f>RES_hhdet_in_tesh!D70/RES_summary!D$21</f>
        <v>16.242280161189459</v>
      </c>
      <c r="E70" s="183">
        <f>RES_hhdet_in_tesh!E70/RES_summary!E$21</f>
        <v>16.2531721638519</v>
      </c>
      <c r="F70" s="183">
        <f>RES_hhdet_in_tesh!F70/RES_summary!F$21</f>
        <v>16.831891310134701</v>
      </c>
      <c r="G70" s="183">
        <f>RES_hhdet_in_tesh!G70/RES_summary!G$21</f>
        <v>16.03334113997828</v>
      </c>
      <c r="H70" s="183">
        <f>RES_hhdet_in_tesh!H70/RES_summary!H$21</f>
        <v>14.728683265519434</v>
      </c>
      <c r="I70" s="183">
        <f>RES_hhdet_in_tesh!I70/RES_summary!I$21</f>
        <v>14.475098880958749</v>
      </c>
      <c r="J70" s="183">
        <f>RES_hhdet_in_tesh!J70/RES_summary!J$21</f>
        <v>13.882434361071601</v>
      </c>
      <c r="K70" s="183">
        <f>RES_hhdet_in_tesh!K70/RES_summary!K$21</f>
        <v>14.60518114578837</v>
      </c>
      <c r="L70" s="183">
        <f>RES_hhdet_in_tesh!L70/RES_summary!L$21</f>
        <v>14.359396770888132</v>
      </c>
      <c r="M70" s="183">
        <f>RES_hhdet_in_tesh!M70/RES_summary!M$21</f>
        <v>14.433689039199363</v>
      </c>
      <c r="N70" s="183">
        <f>RES_hhdet_in_tesh!N70/RES_summary!N$21</f>
        <v>14.299364688965015</v>
      </c>
      <c r="O70" s="183">
        <f>RES_hhdet_in_tesh!O70/RES_summary!O$21</f>
        <v>14.541339055752335</v>
      </c>
      <c r="P70" s="183">
        <f>RES_hhdet_in_tesh!P70/RES_summary!P$21</f>
        <v>13.460665732100782</v>
      </c>
      <c r="Q70" s="183">
        <f>RES_hhdet_in_tesh!Q70/RES_summary!Q$21</f>
        <v>13.73233530098096</v>
      </c>
    </row>
    <row r="71" spans="1:17" ht="12" customHeight="1" x14ac:dyDescent="0.3">
      <c r="A71" s="166" t="s">
        <v>109</v>
      </c>
      <c r="B71" s="165"/>
      <c r="C71" s="182">
        <f>RES_hhdet_in_tesh!C71/RES_summary!C$21</f>
        <v>11.056622133387201</v>
      </c>
      <c r="D71" s="182">
        <f>RES_hhdet_in_tesh!D71/RES_summary!D$21</f>
        <v>11.097864443345152</v>
      </c>
      <c r="E71" s="182">
        <f>RES_hhdet_in_tesh!E71/RES_summary!E$21</f>
        <v>11.113198602052019</v>
      </c>
      <c r="F71" s="182">
        <f>RES_hhdet_in_tesh!F71/RES_summary!F$21</f>
        <v>11.065751951479198</v>
      </c>
      <c r="G71" s="182">
        <f>RES_hhdet_in_tesh!G71/RES_summary!G$21</f>
        <v>10.603760375125265</v>
      </c>
      <c r="H71" s="182">
        <f>RES_hhdet_in_tesh!H71/RES_summary!H$21</f>
        <v>9.3268708998551979</v>
      </c>
      <c r="I71" s="182">
        <f>RES_hhdet_in_tesh!I71/RES_summary!I$21</f>
        <v>9.1252358268267653</v>
      </c>
      <c r="J71" s="182">
        <f>RES_hhdet_in_tesh!J71/RES_summary!J$21</f>
        <v>7.795002638846829</v>
      </c>
      <c r="K71" s="182">
        <f>RES_hhdet_in_tesh!K71/RES_summary!K$21</f>
        <v>9.0402347732990034</v>
      </c>
      <c r="L71" s="182">
        <f>RES_hhdet_in_tesh!L71/RES_summary!L$21</f>
        <v>8.0787992354275371</v>
      </c>
      <c r="M71" s="182">
        <f>RES_hhdet_in_tesh!M71/RES_summary!M$21</f>
        <v>9.4068787795791309</v>
      </c>
      <c r="N71" s="182">
        <f>RES_hhdet_in_tesh!N71/RES_summary!N$21</f>
        <v>9.0304790199501941</v>
      </c>
      <c r="O71" s="182">
        <f>RES_hhdet_in_tesh!O71/RES_summary!O$21</f>
        <v>8.600488243249746</v>
      </c>
      <c r="P71" s="182">
        <f>RES_hhdet_in_tesh!P71/RES_summary!P$21</f>
        <v>7.5671178021436694</v>
      </c>
      <c r="Q71" s="182">
        <f>RES_hhdet_in_tesh!Q71/RES_summary!Q$21</f>
        <v>9.1237724006574741</v>
      </c>
    </row>
    <row r="72" spans="1:17" ht="12" customHeight="1" x14ac:dyDescent="0.3">
      <c r="A72" s="147" t="s">
        <v>59</v>
      </c>
      <c r="B72" s="164"/>
      <c r="C72" s="181">
        <f>RES_hhdet_in_tesh!C72/RES_summary!C$21</f>
        <v>5.2439503920224944</v>
      </c>
      <c r="D72" s="181">
        <f>RES_hhdet_in_tesh!D72/RES_summary!D$21</f>
        <v>5.1444157178443071</v>
      </c>
      <c r="E72" s="181">
        <f>RES_hhdet_in_tesh!E72/RES_summary!E$21</f>
        <v>5.1399735617998843</v>
      </c>
      <c r="F72" s="181">
        <f>RES_hhdet_in_tesh!F72/RES_summary!F$21</f>
        <v>5.7661393586555052</v>
      </c>
      <c r="G72" s="181">
        <f>RES_hhdet_in_tesh!G72/RES_summary!G$21</f>
        <v>5.4295807648530161</v>
      </c>
      <c r="H72" s="181">
        <f>RES_hhdet_in_tesh!H72/RES_summary!H$21</f>
        <v>5.4018123656642354</v>
      </c>
      <c r="I72" s="181">
        <f>RES_hhdet_in_tesh!I72/RES_summary!I$21</f>
        <v>5.3498630541319825</v>
      </c>
      <c r="J72" s="181">
        <f>RES_hhdet_in_tesh!J72/RES_summary!J$21</f>
        <v>6.0874317222247702</v>
      </c>
      <c r="K72" s="181">
        <f>RES_hhdet_in_tesh!K72/RES_summary!K$21</f>
        <v>5.5649463724893673</v>
      </c>
      <c r="L72" s="181">
        <f>RES_hhdet_in_tesh!L72/RES_summary!L$21</f>
        <v>6.2805975354605943</v>
      </c>
      <c r="M72" s="181">
        <f>RES_hhdet_in_tesh!M72/RES_summary!M$21</f>
        <v>5.026810259620234</v>
      </c>
      <c r="N72" s="181">
        <f>RES_hhdet_in_tesh!N72/RES_summary!N$21</f>
        <v>5.2688856690148214</v>
      </c>
      <c r="O72" s="181">
        <f>RES_hhdet_in_tesh!O72/RES_summary!O$21</f>
        <v>5.9408508125025898</v>
      </c>
      <c r="P72" s="181">
        <f>RES_hhdet_in_tesh!P72/RES_summary!P$21</f>
        <v>5.8935479299571112</v>
      </c>
      <c r="Q72" s="181">
        <f>RES_hhdet_in_tesh!Q72/RES_summary!Q$21</f>
        <v>4.608562900323486</v>
      </c>
    </row>
    <row r="73" spans="1:17" ht="12" customHeight="1" x14ac:dyDescent="0.3">
      <c r="A73" s="163" t="s">
        <v>142</v>
      </c>
      <c r="B73" s="162"/>
      <c r="C73" s="180">
        <f>RES_hhdet_in_tesh!C73/RES_summary!C$21</f>
        <v>17.671971126243726</v>
      </c>
      <c r="D73" s="180">
        <f>RES_hhdet_in_tesh!D73/RES_summary!D$21</f>
        <v>17.098364907174634</v>
      </c>
      <c r="E73" s="180">
        <f>RES_hhdet_in_tesh!E73/RES_summary!E$21</f>
        <v>18.242801622239302</v>
      </c>
      <c r="F73" s="180">
        <f>RES_hhdet_in_tesh!F73/RES_summary!F$21</f>
        <v>16.030912143244208</v>
      </c>
      <c r="G73" s="180">
        <f>RES_hhdet_in_tesh!G73/RES_summary!G$21</f>
        <v>19.860668373906361</v>
      </c>
      <c r="H73" s="180">
        <f>RES_hhdet_in_tesh!H73/RES_summary!H$21</f>
        <v>16.707695944787183</v>
      </c>
      <c r="I73" s="180">
        <f>RES_hhdet_in_tesh!I73/RES_summary!I$21</f>
        <v>16.588549565799504</v>
      </c>
      <c r="J73" s="180">
        <f>RES_hhdet_in_tesh!J73/RES_summary!J$21</f>
        <v>16.220827704932514</v>
      </c>
      <c r="K73" s="180">
        <f>RES_hhdet_in_tesh!K73/RES_summary!K$21</f>
        <v>15.588963743745586</v>
      </c>
      <c r="L73" s="180">
        <f>RES_hhdet_in_tesh!L73/RES_summary!L$21</f>
        <v>18.071864249729163</v>
      </c>
      <c r="M73" s="180">
        <f>RES_hhdet_in_tesh!M73/RES_summary!M$21</f>
        <v>17.711802626525639</v>
      </c>
      <c r="N73" s="180">
        <f>RES_hhdet_in_tesh!N73/RES_summary!N$21</f>
        <v>15.946199434107671</v>
      </c>
      <c r="O73" s="180">
        <f>RES_hhdet_in_tesh!O73/RES_summary!O$21</f>
        <v>16.907000407804997</v>
      </c>
      <c r="P73" s="180">
        <f>RES_hhdet_in_tesh!P73/RES_summary!P$21</f>
        <v>17.039099683904439</v>
      </c>
      <c r="Q73" s="180">
        <f>RES_hhdet_in_tesh!Q73/RES_summary!Q$21</f>
        <v>15.376077095898747</v>
      </c>
    </row>
    <row r="74" spans="1:17" ht="12" customHeight="1" x14ac:dyDescent="0.3">
      <c r="A74" s="161" t="s">
        <v>141</v>
      </c>
      <c r="B74" s="160"/>
      <c r="C74" s="179">
        <f>RES_hhdet_in_tesh!C74/RES_summary!C$21</f>
        <v>17.138571818991075</v>
      </c>
      <c r="D74" s="179">
        <f>RES_hhdet_in_tesh!D74/RES_summary!D$21</f>
        <v>17.503510296709258</v>
      </c>
      <c r="E74" s="179">
        <f>RES_hhdet_in_tesh!E74/RES_summary!E$21</f>
        <v>17.394240903746372</v>
      </c>
      <c r="F74" s="179">
        <f>RES_hhdet_in_tesh!F74/RES_summary!F$21</f>
        <v>16.700590044400577</v>
      </c>
      <c r="G74" s="179">
        <f>RES_hhdet_in_tesh!G74/RES_summary!G$21</f>
        <v>17.474890402140378</v>
      </c>
      <c r="H74" s="179">
        <f>RES_hhdet_in_tesh!H74/RES_summary!H$21</f>
        <v>16.502794382307844</v>
      </c>
      <c r="I74" s="179">
        <f>RES_hhdet_in_tesh!I74/RES_summary!I$21</f>
        <v>14.966302492190774</v>
      </c>
      <c r="J74" s="179">
        <f>RES_hhdet_in_tesh!J74/RES_summary!J$21</f>
        <v>15.660169401558868</v>
      </c>
      <c r="K74" s="179">
        <f>RES_hhdet_in_tesh!K74/RES_summary!K$21</f>
        <v>13.283238528561133</v>
      </c>
      <c r="L74" s="179">
        <f>RES_hhdet_in_tesh!L74/RES_summary!L$21</f>
        <v>16.72494206886498</v>
      </c>
      <c r="M74" s="179">
        <f>RES_hhdet_in_tesh!M74/RES_summary!M$21</f>
        <v>16.227135451631881</v>
      </c>
      <c r="N74" s="179">
        <f>RES_hhdet_in_tesh!N74/RES_summary!N$21</f>
        <v>14.782101414455516</v>
      </c>
      <c r="O74" s="179">
        <f>RES_hhdet_in_tesh!O74/RES_summary!O$21</f>
        <v>17.316880519198573</v>
      </c>
      <c r="P74" s="179">
        <f>RES_hhdet_in_tesh!P74/RES_summary!P$21</f>
        <v>15.780418748827069</v>
      </c>
      <c r="Q74" s="179">
        <f>RES_hhdet_in_tesh!Q74/RES_summary!Q$21</f>
        <v>15.704679182302179</v>
      </c>
    </row>
    <row r="75" spans="1:17" ht="12" customHeight="1" x14ac:dyDescent="0.3">
      <c r="A75" s="148" t="s">
        <v>60</v>
      </c>
      <c r="B75" s="156"/>
      <c r="C75" s="177">
        <f>RES_hhdet_in_tesh!C75/RES_summary!C$21</f>
        <v>11.973770932831346</v>
      </c>
      <c r="D75" s="177">
        <f>RES_hhdet_in_tesh!D75/RES_summary!D$21</f>
        <v>12.496489050568549</v>
      </c>
      <c r="E75" s="177">
        <f>RES_hhdet_in_tesh!E75/RES_summary!E$21</f>
        <v>11.098593005850571</v>
      </c>
      <c r="F75" s="177">
        <f>RES_hhdet_in_tesh!F75/RES_summary!F$21</f>
        <v>11.41379529386961</v>
      </c>
      <c r="G75" s="177">
        <f>RES_hhdet_in_tesh!G75/RES_summary!G$21</f>
        <v>11.935455118699982</v>
      </c>
      <c r="H75" s="177">
        <f>RES_hhdet_in_tesh!H75/RES_summary!H$21</f>
        <v>11.191205740594706</v>
      </c>
      <c r="I75" s="177">
        <f>RES_hhdet_in_tesh!I75/RES_summary!I$21</f>
        <v>8.5267462904385347</v>
      </c>
      <c r="J75" s="177">
        <f>RES_hhdet_in_tesh!J75/RES_summary!J$21</f>
        <v>10.774325526843752</v>
      </c>
      <c r="K75" s="177">
        <f>RES_hhdet_in_tesh!K75/RES_summary!K$21</f>
        <v>6.4697272801052055</v>
      </c>
      <c r="L75" s="177">
        <f>RES_hhdet_in_tesh!L75/RES_summary!L$21</f>
        <v>11.627827716130495</v>
      </c>
      <c r="M75" s="177">
        <f>RES_hhdet_in_tesh!M75/RES_summary!M$21</f>
        <v>11.127334141458949</v>
      </c>
      <c r="N75" s="177">
        <f>RES_hhdet_in_tesh!N75/RES_summary!N$21</f>
        <v>8.828553326905336</v>
      </c>
      <c r="O75" s="177">
        <f>RES_hhdet_in_tesh!O75/RES_summary!O$21</f>
        <v>11.162140134811674</v>
      </c>
      <c r="P75" s="177">
        <f>RES_hhdet_in_tesh!P75/RES_summary!P$21</f>
        <v>11.128058842457907</v>
      </c>
      <c r="Q75" s="177">
        <f>RES_hhdet_in_tesh!Q75/RES_summary!Q$21</f>
        <v>10.991221571793114</v>
      </c>
    </row>
    <row r="76" spans="1:17" ht="12" customHeight="1" x14ac:dyDescent="0.3">
      <c r="A76" s="148" t="s">
        <v>59</v>
      </c>
      <c r="B76" s="156"/>
      <c r="C76" s="177">
        <f>RES_hhdet_in_tesh!C76/RES_summary!C$21</f>
        <v>5.1648008861597301</v>
      </c>
      <c r="D76" s="177">
        <f>RES_hhdet_in_tesh!D76/RES_summary!D$21</f>
        <v>5.0070212461407078</v>
      </c>
      <c r="E76" s="177">
        <f>RES_hhdet_in_tesh!E76/RES_summary!E$21</f>
        <v>6.295647897895801</v>
      </c>
      <c r="F76" s="177">
        <f>RES_hhdet_in_tesh!F76/RES_summary!F$21</f>
        <v>5.2867947505309703</v>
      </c>
      <c r="G76" s="177">
        <f>RES_hhdet_in_tesh!G76/RES_summary!G$21</f>
        <v>5.5394352834403922</v>
      </c>
      <c r="H76" s="177">
        <f>RES_hhdet_in_tesh!H76/RES_summary!H$21</f>
        <v>5.3115886417131346</v>
      </c>
      <c r="I76" s="177">
        <f>RES_hhdet_in_tesh!I76/RES_summary!I$21</f>
        <v>6.439556201752243</v>
      </c>
      <c r="J76" s="177">
        <f>RES_hhdet_in_tesh!J76/RES_summary!J$21</f>
        <v>4.8858438747151167</v>
      </c>
      <c r="K76" s="177">
        <f>RES_hhdet_in_tesh!K76/RES_summary!K$21</f>
        <v>6.813511248455927</v>
      </c>
      <c r="L76" s="177">
        <f>RES_hhdet_in_tesh!L76/RES_summary!L$21</f>
        <v>5.0971143527344829</v>
      </c>
      <c r="M76" s="177">
        <f>RES_hhdet_in_tesh!M76/RES_summary!M$21</f>
        <v>5.0998013101729374</v>
      </c>
      <c r="N76" s="177">
        <f>RES_hhdet_in_tesh!N76/RES_summary!N$21</f>
        <v>5.9535480875501801</v>
      </c>
      <c r="O76" s="177">
        <f>RES_hhdet_in_tesh!O76/RES_summary!O$21</f>
        <v>6.1547403843869031</v>
      </c>
      <c r="P76" s="177">
        <f>RES_hhdet_in_tesh!P76/RES_summary!P$21</f>
        <v>4.6523599063691607</v>
      </c>
      <c r="Q76" s="177">
        <f>RES_hhdet_in_tesh!Q76/RES_summary!Q$21</f>
        <v>4.7134576105090646</v>
      </c>
    </row>
    <row r="77" spans="1:17" ht="12" customHeight="1" x14ac:dyDescent="0.3">
      <c r="A77" s="158" t="s">
        <v>62</v>
      </c>
      <c r="B77" s="157"/>
      <c r="C77" s="178">
        <f>RES_hhdet_in_tesh!C77/RES_summary!C$21</f>
        <v>6.3037936386074733</v>
      </c>
      <c r="D77" s="178">
        <f>RES_hhdet_in_tesh!D77/RES_summary!D$21</f>
        <v>6.0880263225481119</v>
      </c>
      <c r="E77" s="178">
        <f>RES_hhdet_in_tesh!E77/RES_summary!E$21</f>
        <v>6.3737670876338486</v>
      </c>
      <c r="F77" s="178">
        <f>RES_hhdet_in_tesh!F77/RES_summary!F$21</f>
        <v>6.4482756658962623</v>
      </c>
      <c r="G77" s="178">
        <f>RES_hhdet_in_tesh!G77/RES_summary!G$21</f>
        <v>6.2526837676664258</v>
      </c>
      <c r="H77" s="178">
        <f>RES_hhdet_in_tesh!H77/RES_summary!H$21</f>
        <v>6.4877203997195645</v>
      </c>
      <c r="I77" s="178">
        <f>RES_hhdet_in_tesh!I77/RES_summary!I$21</f>
        <v>6.1558284207342329</v>
      </c>
      <c r="J77" s="178">
        <f>RES_hhdet_in_tesh!J77/RES_summary!J$21</f>
        <v>6.5349375077533489</v>
      </c>
      <c r="K77" s="178">
        <f>RES_hhdet_in_tesh!K77/RES_summary!K$21</f>
        <v>6.2452216533919982</v>
      </c>
      <c r="L77" s="178">
        <f>RES_hhdet_in_tesh!L77/RES_summary!L$21</f>
        <v>5.8128683062190349</v>
      </c>
      <c r="M77" s="178">
        <f>RES_hhdet_in_tesh!M77/RES_summary!M$21</f>
        <v>5.7899337746977615</v>
      </c>
      <c r="N77" s="178">
        <f>RES_hhdet_in_tesh!N77/RES_summary!N$21</f>
        <v>5.9127490858324006</v>
      </c>
      <c r="O77" s="178">
        <f>RES_hhdet_in_tesh!O77/RES_summary!O$21</f>
        <v>5.689296329723093</v>
      </c>
      <c r="P77" s="178">
        <f>RES_hhdet_in_tesh!P77/RES_summary!P$21</f>
        <v>6.0723578666124709</v>
      </c>
      <c r="Q77" s="178">
        <f>RES_hhdet_in_tesh!Q77/RES_summary!Q$21</f>
        <v>6.0619489795549564</v>
      </c>
    </row>
    <row r="78" spans="1:17" ht="12" customHeight="1" x14ac:dyDescent="0.3">
      <c r="A78" s="23" t="s">
        <v>109</v>
      </c>
      <c r="B78" s="156"/>
      <c r="C78" s="177">
        <f>RES_hhdet_in_tesh!C78/RES_summary!C$21</f>
        <v>5.9486386521553269</v>
      </c>
      <c r="D78" s="177">
        <f>RES_hhdet_in_tesh!D78/RES_summary!D$21</f>
        <v>6.0821361011359221</v>
      </c>
      <c r="E78" s="177">
        <f>RES_hhdet_in_tesh!E78/RES_summary!E$21</f>
        <v>6.0785483132384224</v>
      </c>
      <c r="F78" s="177">
        <f>RES_hhdet_in_tesh!F78/RES_summary!F$21</f>
        <v>6.3260552529532239</v>
      </c>
      <c r="G78" s="177">
        <f>RES_hhdet_in_tesh!G78/RES_summary!G$21</f>
        <v>6.2167568771955262</v>
      </c>
      <c r="H78" s="177">
        <f>RES_hhdet_in_tesh!H78/RES_summary!H$21</f>
        <v>6.2794679042088637</v>
      </c>
      <c r="I78" s="177">
        <f>RES_hhdet_in_tesh!I78/RES_summary!I$21</f>
        <v>6.1865843781720873</v>
      </c>
      <c r="J78" s="177">
        <f>RES_hhdet_in_tesh!J78/RES_summary!J$21</f>
        <v>6.1904698535647187</v>
      </c>
      <c r="K78" s="177">
        <f>RES_hhdet_in_tesh!K78/RES_summary!K$21</f>
        <v>6.0632582965866781</v>
      </c>
      <c r="L78" s="177">
        <f>RES_hhdet_in_tesh!L78/RES_summary!L$21</f>
        <v>5.8061520334596226</v>
      </c>
      <c r="M78" s="177">
        <f>RES_hhdet_in_tesh!M78/RES_summary!M$21</f>
        <v>5.8048147253017905</v>
      </c>
      <c r="N78" s="177">
        <f>RES_hhdet_in_tesh!N78/RES_summary!N$21</f>
        <v>5.8069497296070924</v>
      </c>
      <c r="O78" s="177">
        <f>RES_hhdet_in_tesh!O78/RES_summary!O$21</f>
        <v>5.601833796995952</v>
      </c>
      <c r="P78" s="177">
        <f>RES_hhdet_in_tesh!P78/RES_summary!P$21</f>
        <v>5.8020338607599253</v>
      </c>
      <c r="Q78" s="177">
        <f>RES_hhdet_in_tesh!Q78/RES_summary!Q$21</f>
        <v>5.6307229012843418</v>
      </c>
    </row>
    <row r="79" spans="1:17" ht="12" customHeight="1" x14ac:dyDescent="0.3">
      <c r="A79" s="29" t="s">
        <v>140</v>
      </c>
      <c r="B79" s="57"/>
      <c r="C79" s="176">
        <f>RES_hhdet_in_tesh!C79/RES_summary!C$21</f>
        <v>7.6787535188941591</v>
      </c>
      <c r="D79" s="176">
        <f>RES_hhdet_in_tesh!D79/RES_summary!D$21</f>
        <v>6.1130833239672242</v>
      </c>
      <c r="E79" s="176">
        <f>RES_hhdet_in_tesh!E79/RES_summary!E$21</f>
        <v>7.6408094638594237</v>
      </c>
      <c r="F79" s="176">
        <f>RES_hhdet_in_tesh!F79/RES_summary!F$21</f>
        <v>6.9762286719135238</v>
      </c>
      <c r="G79" s="176">
        <f>RES_hhdet_in_tesh!G79/RES_summary!G$21</f>
        <v>6.4464635231257557</v>
      </c>
      <c r="H79" s="176">
        <f>RES_hhdet_in_tesh!H79/RES_summary!H$21</f>
        <v>7.4397912971232234</v>
      </c>
      <c r="I79" s="176">
        <f>RES_hhdet_in_tesh!I79/RES_summary!I$21</f>
        <v>6.0327450521411414</v>
      </c>
      <c r="J79" s="176">
        <f>RES_hhdet_in_tesh!J79/RES_summary!J$21</f>
        <v>7.6435452566409285</v>
      </c>
      <c r="K79" s="176">
        <f>RES_hhdet_in_tesh!K79/RES_summary!K$21</f>
        <v>8.5566091867675969</v>
      </c>
      <c r="L79" s="176">
        <f>RES_hhdet_in_tesh!L79/RES_summary!L$21</f>
        <v>5.9800247023119129</v>
      </c>
      <c r="M79" s="176">
        <f>RES_hhdet_in_tesh!M79/RES_summary!M$21</f>
        <v>5.3898706099817417</v>
      </c>
      <c r="N79" s="176">
        <f>RES_hhdet_in_tesh!N79/RES_summary!N$21</f>
        <v>7.100271232940317</v>
      </c>
      <c r="O79" s="176">
        <f>RES_hhdet_in_tesh!O79/RES_summary!O$21</f>
        <v>6.9131866801414956</v>
      </c>
      <c r="P79" s="176">
        <f>RES_hhdet_in_tesh!P79/RES_summary!P$21</f>
        <v>6.9668518841077649</v>
      </c>
      <c r="Q79" s="176">
        <f>RES_hhdet_in_tesh!Q79/RES_summary!Q$21</f>
        <v>7.3330892905178366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84">
        <f>RES_hhdet_in_tesh!C81/RES_summary!C$21</f>
        <v>131.111791462518</v>
      </c>
      <c r="D81" s="184">
        <f>RES_hhdet_in_tesh!D81/RES_summary!D$21</f>
        <v>123.25542362874089</v>
      </c>
      <c r="E81" s="184">
        <f>RES_hhdet_in_tesh!E81/RES_summary!E$21</f>
        <v>133.08429329819268</v>
      </c>
      <c r="F81" s="184">
        <f>RES_hhdet_in_tesh!F81/RES_summary!F$21</f>
        <v>124.18450785910836</v>
      </c>
      <c r="G81" s="184">
        <f>RES_hhdet_in_tesh!G81/RES_summary!G$21</f>
        <v>121.5984232097365</v>
      </c>
      <c r="H81" s="184">
        <f>RES_hhdet_in_tesh!H81/RES_summary!H$21</f>
        <v>119.10548653059109</v>
      </c>
      <c r="I81" s="184">
        <f>RES_hhdet_in_tesh!I81/RES_summary!I$21</f>
        <v>116.59086393461737</v>
      </c>
      <c r="J81" s="184">
        <f>RES_hhdet_in_tesh!J81/RES_summary!J$21</f>
        <v>109.54052453622224</v>
      </c>
      <c r="K81" s="184">
        <f>RES_hhdet_in_tesh!K81/RES_summary!K$21</f>
        <v>108.64062673081965</v>
      </c>
      <c r="L81" s="184">
        <f>RES_hhdet_in_tesh!L81/RES_summary!L$21</f>
        <v>125.4267846079975</v>
      </c>
      <c r="M81" s="184">
        <f>RES_hhdet_in_tesh!M81/RES_summary!M$21</f>
        <v>108.59806300643989</v>
      </c>
      <c r="N81" s="184">
        <f>RES_hhdet_in_tesh!N81/RES_summary!N$21</f>
        <v>107.46462582943141</v>
      </c>
      <c r="O81" s="184">
        <f>RES_hhdet_in_tesh!O81/RES_summary!O$21</f>
        <v>106.386323009666</v>
      </c>
      <c r="P81" s="184">
        <f>RES_hhdet_in_tesh!P81/RES_summary!P$21</f>
        <v>101.38495776192129</v>
      </c>
      <c r="Q81" s="184">
        <f>RES_hhdet_in_tesh!Q81/RES_summary!Q$21</f>
        <v>104.70290455036064</v>
      </c>
    </row>
    <row r="82" spans="1:17" ht="12.9" customHeight="1" x14ac:dyDescent="0.3">
      <c r="A82" s="158" t="s">
        <v>65</v>
      </c>
      <c r="B82" s="157"/>
      <c r="C82" s="178">
        <f>RES_hhdet_in_tesh!C82/RES_summary!C$21</f>
        <v>82.525583824891513</v>
      </c>
      <c r="D82" s="178">
        <f>RES_hhdet_in_tesh!D82/RES_summary!D$21</f>
        <v>71.141416748502778</v>
      </c>
      <c r="E82" s="178">
        <f>RES_hhdet_in_tesh!E82/RES_summary!E$21</f>
        <v>84.814782351027489</v>
      </c>
      <c r="F82" s="178">
        <f>RES_hhdet_in_tesh!F82/RES_summary!F$21</f>
        <v>76.288773125725967</v>
      </c>
      <c r="G82" s="178">
        <f>RES_hhdet_in_tesh!G82/RES_summary!G$21</f>
        <v>73.370735218541711</v>
      </c>
      <c r="H82" s="178">
        <f>RES_hhdet_in_tesh!H82/RES_summary!H$21</f>
        <v>69.524072929712247</v>
      </c>
      <c r="I82" s="178">
        <f>RES_hhdet_in_tesh!I82/RES_summary!I$21</f>
        <v>68.390869105300141</v>
      </c>
      <c r="J82" s="178">
        <f>RES_hhdet_in_tesh!J82/RES_summary!J$21</f>
        <v>65.444643653311857</v>
      </c>
      <c r="K82" s="178">
        <f>RES_hhdet_in_tesh!K82/RES_summary!K$21</f>
        <v>63.809928396192547</v>
      </c>
      <c r="L82" s="178">
        <f>RES_hhdet_in_tesh!L82/RES_summary!L$21</f>
        <v>80.752375691177349</v>
      </c>
      <c r="M82" s="178">
        <f>RES_hhdet_in_tesh!M82/RES_summary!M$21</f>
        <v>64.540388883776856</v>
      </c>
      <c r="N82" s="178">
        <f>RES_hhdet_in_tesh!N82/RES_summary!N$21</f>
        <v>60.226800972898985</v>
      </c>
      <c r="O82" s="178">
        <f>RES_hhdet_in_tesh!O82/RES_summary!O$21</f>
        <v>58.062903877913016</v>
      </c>
      <c r="P82" s="178">
        <f>RES_hhdet_in_tesh!P82/RES_summary!P$21</f>
        <v>51.856870987585978</v>
      </c>
      <c r="Q82" s="178">
        <f>RES_hhdet_in_tesh!Q82/RES_summary!Q$21</f>
        <v>59.431345126259018</v>
      </c>
    </row>
    <row r="83" spans="1:17" ht="12" customHeight="1" x14ac:dyDescent="0.3">
      <c r="A83" s="23" t="s">
        <v>157</v>
      </c>
      <c r="B83" s="156"/>
      <c r="C83" s="177">
        <f>RES_hhdet_in_tesh!C83/RES_summary!C$21</f>
        <v>81.81592443232708</v>
      </c>
      <c r="D83" s="177">
        <f>RES_hhdet_in_tesh!D83/RES_summary!D$21</f>
        <v>70.433792417157349</v>
      </c>
      <c r="E83" s="177">
        <f>RES_hhdet_in_tesh!E83/RES_summary!E$21</f>
        <v>83.855170432261701</v>
      </c>
      <c r="F83" s="177">
        <f>RES_hhdet_in_tesh!F83/RES_summary!F$21</f>
        <v>75.535496889769817</v>
      </c>
      <c r="G83" s="177">
        <f>RES_hhdet_in_tesh!G83/RES_summary!G$21</f>
        <v>72.440195587375243</v>
      </c>
      <c r="H83" s="177">
        <f>RES_hhdet_in_tesh!H83/RES_summary!H$21</f>
        <v>68.678510197834413</v>
      </c>
      <c r="I83" s="177">
        <f>RES_hhdet_in_tesh!I83/RES_summary!I$21</f>
        <v>67.599740312858131</v>
      </c>
      <c r="J83" s="177">
        <f>RES_hhdet_in_tesh!J83/RES_summary!J$21</f>
        <v>64.723334491587551</v>
      </c>
      <c r="K83" s="177">
        <f>RES_hhdet_in_tesh!K83/RES_summary!K$21</f>
        <v>63.159220295497896</v>
      </c>
      <c r="L83" s="177">
        <f>RES_hhdet_in_tesh!L83/RES_summary!L$21</f>
        <v>79.761919262563154</v>
      </c>
      <c r="M83" s="177">
        <f>RES_hhdet_in_tesh!M83/RES_summary!M$21</f>
        <v>63.806689328609636</v>
      </c>
      <c r="N83" s="177">
        <f>RES_hhdet_in_tesh!N83/RES_summary!N$21</f>
        <v>59.443525141458295</v>
      </c>
      <c r="O83" s="177">
        <f>RES_hhdet_in_tesh!O83/RES_summary!O$21</f>
        <v>57.295741157094973</v>
      </c>
      <c r="P83" s="177">
        <f>RES_hhdet_in_tesh!P83/RES_summary!P$21</f>
        <v>51.244673175911075</v>
      </c>
      <c r="Q83" s="177">
        <f>RES_hhdet_in_tesh!Q83/RES_summary!Q$21</f>
        <v>58.609841278621417</v>
      </c>
    </row>
    <row r="84" spans="1:17" ht="12" customHeight="1" x14ac:dyDescent="0.3">
      <c r="A84" s="23" t="s">
        <v>60</v>
      </c>
      <c r="B84" s="156"/>
      <c r="C84" s="177">
        <f>RES_hhdet_in_tesh!C84/RES_summary!C$21</f>
        <v>0.70965939256442301</v>
      </c>
      <c r="D84" s="177">
        <f>RES_hhdet_in_tesh!D84/RES_summary!D$21</f>
        <v>0.7076243313454269</v>
      </c>
      <c r="E84" s="177">
        <f>RES_hhdet_in_tesh!E84/RES_summary!E$21</f>
        <v>0.95961191876579666</v>
      </c>
      <c r="F84" s="177">
        <f>RES_hhdet_in_tesh!F84/RES_summary!F$21</f>
        <v>0.75327623595615056</v>
      </c>
      <c r="G84" s="177">
        <f>RES_hhdet_in_tesh!G84/RES_summary!G$21</f>
        <v>0.93053963116646532</v>
      </c>
      <c r="H84" s="177">
        <f>RES_hhdet_in_tesh!H84/RES_summary!H$21</f>
        <v>0.84556273187782827</v>
      </c>
      <c r="I84" s="177">
        <f>RES_hhdet_in_tesh!I84/RES_summary!I$21</f>
        <v>0.79112879244201617</v>
      </c>
      <c r="J84" s="177">
        <f>RES_hhdet_in_tesh!J84/RES_summary!J$21</f>
        <v>0.72130916172431625</v>
      </c>
      <c r="K84" s="177">
        <f>RES_hhdet_in_tesh!K84/RES_summary!K$21</f>
        <v>0.65070810069464846</v>
      </c>
      <c r="L84" s="177">
        <f>RES_hhdet_in_tesh!L84/RES_summary!L$21</f>
        <v>0.99045642861418925</v>
      </c>
      <c r="M84" s="177">
        <f>RES_hhdet_in_tesh!M84/RES_summary!M$21</f>
        <v>0.73369955516721419</v>
      </c>
      <c r="N84" s="177">
        <f>RES_hhdet_in_tesh!N84/RES_summary!N$21</f>
        <v>0.78327583144069202</v>
      </c>
      <c r="O84" s="177">
        <f>RES_hhdet_in_tesh!O84/RES_summary!O$21</f>
        <v>0.76716272081803649</v>
      </c>
      <c r="P84" s="177">
        <f>RES_hhdet_in_tesh!P84/RES_summary!P$21</f>
        <v>0.61219781167490583</v>
      </c>
      <c r="Q84" s="177">
        <f>RES_hhdet_in_tesh!Q84/RES_summary!Q$21</f>
        <v>0.82150384763759943</v>
      </c>
    </row>
    <row r="85" spans="1:17" ht="12.9" customHeight="1" x14ac:dyDescent="0.3">
      <c r="A85" s="158" t="s">
        <v>112</v>
      </c>
      <c r="B85" s="157"/>
      <c r="C85" s="178">
        <f>RES_hhdet_in_tesh!C85/RES_summary!C$21</f>
        <v>24.614791210206182</v>
      </c>
      <c r="D85" s="178">
        <f>RES_hhdet_in_tesh!D85/RES_summary!D$21</f>
        <v>27.500026825037537</v>
      </c>
      <c r="E85" s="178">
        <f>RES_hhdet_in_tesh!E85/RES_summary!E$21</f>
        <v>24.834413873337496</v>
      </c>
      <c r="F85" s="178">
        <f>RES_hhdet_in_tesh!F85/RES_summary!F$21</f>
        <v>24.920389723106972</v>
      </c>
      <c r="G85" s="178">
        <f>RES_hhdet_in_tesh!G85/RES_summary!G$21</f>
        <v>23.904460181193233</v>
      </c>
      <c r="H85" s="178">
        <f>RES_hhdet_in_tesh!H85/RES_summary!H$21</f>
        <v>25.15438197748152</v>
      </c>
      <c r="I85" s="178">
        <f>RES_hhdet_in_tesh!I85/RES_summary!I$21</f>
        <v>24.985379399811467</v>
      </c>
      <c r="J85" s="178">
        <f>RES_hhdet_in_tesh!J85/RES_summary!J$21</f>
        <v>22.392372295660337</v>
      </c>
      <c r="K85" s="178">
        <f>RES_hhdet_in_tesh!K85/RES_summary!K$21</f>
        <v>23.847125218812813</v>
      </c>
      <c r="L85" s="178">
        <f>RES_hhdet_in_tesh!L85/RES_summary!L$21</f>
        <v>21.837930653680864</v>
      </c>
      <c r="M85" s="178">
        <f>RES_hhdet_in_tesh!M85/RES_summary!M$21</f>
        <v>21.549330423659264</v>
      </c>
      <c r="N85" s="178">
        <f>RES_hhdet_in_tesh!N85/RES_summary!N$21</f>
        <v>25.210782478277405</v>
      </c>
      <c r="O85" s="178">
        <f>RES_hhdet_in_tesh!O85/RES_summary!O$21</f>
        <v>26.361567902012542</v>
      </c>
      <c r="P85" s="178">
        <f>RES_hhdet_in_tesh!P85/RES_summary!P$21</f>
        <v>28.796060435061712</v>
      </c>
      <c r="Q85" s="178">
        <f>RES_hhdet_in_tesh!Q85/RES_summary!Q$21</f>
        <v>23.162049331806884</v>
      </c>
    </row>
    <row r="86" spans="1:17" ht="12" customHeight="1" x14ac:dyDescent="0.3">
      <c r="A86" s="23" t="s">
        <v>60</v>
      </c>
      <c r="B86" s="156"/>
      <c r="C86" s="177">
        <f>RES_hhdet_in_tesh!C86/RES_summary!C$21</f>
        <v>24.614791210206182</v>
      </c>
      <c r="D86" s="177">
        <f>RES_hhdet_in_tesh!D86/RES_summary!D$21</f>
        <v>27.500026825037537</v>
      </c>
      <c r="E86" s="177">
        <f>RES_hhdet_in_tesh!E86/RES_summary!E$21</f>
        <v>24.834413873337496</v>
      </c>
      <c r="F86" s="177">
        <f>RES_hhdet_in_tesh!F86/RES_summary!F$21</f>
        <v>24.920389723106972</v>
      </c>
      <c r="G86" s="177">
        <f>RES_hhdet_in_tesh!G86/RES_summary!G$21</f>
        <v>23.904460181193233</v>
      </c>
      <c r="H86" s="177">
        <f>RES_hhdet_in_tesh!H86/RES_summary!H$21</f>
        <v>25.15438197748152</v>
      </c>
      <c r="I86" s="177">
        <f>RES_hhdet_in_tesh!I86/RES_summary!I$21</f>
        <v>24.985379399811467</v>
      </c>
      <c r="J86" s="177">
        <f>RES_hhdet_in_tesh!J86/RES_summary!J$21</f>
        <v>22.392372295660337</v>
      </c>
      <c r="K86" s="177">
        <f>RES_hhdet_in_tesh!K86/RES_summary!K$21</f>
        <v>23.847125218812813</v>
      </c>
      <c r="L86" s="177">
        <f>RES_hhdet_in_tesh!L86/RES_summary!L$21</f>
        <v>21.837930653680864</v>
      </c>
      <c r="M86" s="177">
        <f>RES_hhdet_in_tesh!M86/RES_summary!M$21</f>
        <v>21.549330423659264</v>
      </c>
      <c r="N86" s="177">
        <f>RES_hhdet_in_tesh!N86/RES_summary!N$21</f>
        <v>25.210782478277405</v>
      </c>
      <c r="O86" s="177">
        <f>RES_hhdet_in_tesh!O86/RES_summary!O$21</f>
        <v>26.361567902012542</v>
      </c>
      <c r="P86" s="177">
        <f>RES_hhdet_in_tesh!P86/RES_summary!P$21</f>
        <v>28.796060435061712</v>
      </c>
      <c r="Q86" s="177">
        <f>RES_hhdet_in_tesh!Q86/RES_summary!Q$21</f>
        <v>23.162049331806884</v>
      </c>
    </row>
    <row r="87" spans="1:17" ht="12" customHeight="1" x14ac:dyDescent="0.3">
      <c r="A87" s="158" t="s">
        <v>63</v>
      </c>
      <c r="B87" s="157"/>
      <c r="C87" s="178">
        <f>RES_hhdet_in_tesh!C87/RES_summary!C$21</f>
        <v>15.135913551106755</v>
      </c>
      <c r="D87" s="178">
        <f>RES_hhdet_in_tesh!D87/RES_summary!D$21</f>
        <v>16.058384508386066</v>
      </c>
      <c r="E87" s="178">
        <f>RES_hhdet_in_tesh!E87/RES_summary!E$21</f>
        <v>15.013827242329956</v>
      </c>
      <c r="F87" s="178">
        <f>RES_hhdet_in_tesh!F87/RES_summary!F$21</f>
        <v>14.457223942459889</v>
      </c>
      <c r="G87" s="178">
        <f>RES_hhdet_in_tesh!G87/RES_summary!G$21</f>
        <v>15.944312771786866</v>
      </c>
      <c r="H87" s="178">
        <f>RES_hhdet_in_tesh!H87/RES_summary!H$21</f>
        <v>15.505596542535766</v>
      </c>
      <c r="I87" s="178">
        <f>RES_hhdet_in_tesh!I87/RES_summary!I$21</f>
        <v>15.297182389326052</v>
      </c>
      <c r="J87" s="178">
        <f>RES_hhdet_in_tesh!J87/RES_summary!J$21</f>
        <v>14.158254875255476</v>
      </c>
      <c r="K87" s="178">
        <f>RES_hhdet_in_tesh!K87/RES_summary!K$21</f>
        <v>13.70150585675445</v>
      </c>
      <c r="L87" s="178">
        <f>RES_hhdet_in_tesh!L87/RES_summary!L$21</f>
        <v>14.87836478008551</v>
      </c>
      <c r="M87" s="178">
        <f>RES_hhdet_in_tesh!M87/RES_summary!M$21</f>
        <v>14.424123228534002</v>
      </c>
      <c r="N87" s="178">
        <f>RES_hhdet_in_tesh!N87/RES_summary!N$21</f>
        <v>13.814370766534164</v>
      </c>
      <c r="O87" s="178">
        <f>RES_hhdet_in_tesh!O87/RES_summary!O$21</f>
        <v>14.037288821463399</v>
      </c>
      <c r="P87" s="178">
        <f>RES_hhdet_in_tesh!P87/RES_summary!P$21</f>
        <v>13.463348352842434</v>
      </c>
      <c r="Q87" s="178">
        <f>RES_hhdet_in_tesh!Q87/RES_summary!Q$21</f>
        <v>14.319608071700072</v>
      </c>
    </row>
    <row r="88" spans="1:17" ht="12" customHeight="1" x14ac:dyDescent="0.3">
      <c r="A88" s="167" t="s">
        <v>156</v>
      </c>
      <c r="B88" s="132"/>
      <c r="C88" s="183">
        <f>RES_hhdet_in_tesh!C88/RES_summary!C$21</f>
        <v>14.555665910703627</v>
      </c>
      <c r="D88" s="183">
        <f>RES_hhdet_in_tesh!D88/RES_summary!D$21</f>
        <v>14.339586353908816</v>
      </c>
      <c r="E88" s="183">
        <f>RES_hhdet_in_tesh!E88/RES_summary!E$21</f>
        <v>13.841703774908442</v>
      </c>
      <c r="F88" s="183">
        <f>RES_hhdet_in_tesh!F88/RES_summary!F$21</f>
        <v>12.753848182500569</v>
      </c>
      <c r="G88" s="183">
        <f>RES_hhdet_in_tesh!G88/RES_summary!G$21</f>
        <v>14.811777490577615</v>
      </c>
      <c r="H88" s="183">
        <f>RES_hhdet_in_tesh!H88/RES_summary!H$21</f>
        <v>14.456950234702731</v>
      </c>
      <c r="I88" s="183">
        <f>RES_hhdet_in_tesh!I88/RES_summary!I$21</f>
        <v>14.75721332775729</v>
      </c>
      <c r="J88" s="183">
        <f>RES_hhdet_in_tesh!J88/RES_summary!J$21</f>
        <v>13.20426500132019</v>
      </c>
      <c r="K88" s="183">
        <f>RES_hhdet_in_tesh!K88/RES_summary!K$21</f>
        <v>12.651373199209786</v>
      </c>
      <c r="L88" s="183">
        <f>RES_hhdet_in_tesh!L88/RES_summary!L$21</f>
        <v>13.722812185201722</v>
      </c>
      <c r="M88" s="183">
        <f>RES_hhdet_in_tesh!M88/RES_summary!M$21</f>
        <v>14.393636193696132</v>
      </c>
      <c r="N88" s="183">
        <f>RES_hhdet_in_tesh!N88/RES_summary!N$21</f>
        <v>12.894124476846811</v>
      </c>
      <c r="O88" s="183">
        <f>RES_hhdet_in_tesh!O88/RES_summary!O$21</f>
        <v>12.885310219110801</v>
      </c>
      <c r="P88" s="183">
        <f>RES_hhdet_in_tesh!P88/RES_summary!P$21</f>
        <v>12.349541624453433</v>
      </c>
      <c r="Q88" s="183">
        <f>RES_hhdet_in_tesh!Q88/RES_summary!Q$21</f>
        <v>14.120499470806411</v>
      </c>
    </row>
    <row r="89" spans="1:17" ht="12" customHeight="1" x14ac:dyDescent="0.3">
      <c r="A89" s="167" t="s">
        <v>155</v>
      </c>
      <c r="B89" s="132"/>
      <c r="C89" s="183">
        <f>RES_hhdet_in_tesh!C89/RES_summary!C$21</f>
        <v>15.650570663157758</v>
      </c>
      <c r="D89" s="183">
        <f>RES_hhdet_in_tesh!D89/RES_summary!D$21</f>
        <v>15.340941641099096</v>
      </c>
      <c r="E89" s="183">
        <f>RES_hhdet_in_tesh!E89/RES_summary!E$21</f>
        <v>16.135972060108898</v>
      </c>
      <c r="F89" s="183">
        <f>RES_hhdet_in_tesh!F89/RES_summary!F$21</f>
        <v>15.562990642198059</v>
      </c>
      <c r="G89" s="183">
        <f>RES_hhdet_in_tesh!G89/RES_summary!G$21</f>
        <v>15.846812958383154</v>
      </c>
      <c r="H89" s="183">
        <f>RES_hhdet_in_tesh!H89/RES_summary!H$21</f>
        <v>14.944938159230773</v>
      </c>
      <c r="I89" s="183">
        <f>RES_hhdet_in_tesh!I89/RES_summary!I$21</f>
        <v>14.519768892598103</v>
      </c>
      <c r="J89" s="183">
        <f>RES_hhdet_in_tesh!J89/RES_summary!J$21</f>
        <v>13.508929253171429</v>
      </c>
      <c r="K89" s="183">
        <f>RES_hhdet_in_tesh!K89/RES_summary!K$21</f>
        <v>14.383591054347105</v>
      </c>
      <c r="L89" s="183">
        <f>RES_hhdet_in_tesh!L89/RES_summary!L$21</f>
        <v>14.341565993181637</v>
      </c>
      <c r="M89" s="183">
        <f>RES_hhdet_in_tesh!M89/RES_summary!M$21</f>
        <v>13.122433250346164</v>
      </c>
      <c r="N89" s="183">
        <f>RES_hhdet_in_tesh!N89/RES_summary!N$21</f>
        <v>12.445793311732244</v>
      </c>
      <c r="O89" s="183">
        <f>RES_hhdet_in_tesh!O89/RES_summary!O$21</f>
        <v>13.108692880837545</v>
      </c>
      <c r="P89" s="183">
        <f>RES_hhdet_in_tesh!P89/RES_summary!P$21</f>
        <v>13.473653520388034</v>
      </c>
      <c r="Q89" s="183">
        <f>RES_hhdet_in_tesh!Q89/RES_summary!Q$21</f>
        <v>13.386302792716767</v>
      </c>
    </row>
    <row r="90" spans="1:17" ht="12" customHeight="1" x14ac:dyDescent="0.3">
      <c r="A90" s="166" t="s">
        <v>55</v>
      </c>
      <c r="B90" s="165"/>
      <c r="C90" s="182">
        <f>RES_hhdet_in_tesh!C90/RES_summary!C$21</f>
        <v>10.059393732206678</v>
      </c>
      <c r="D90" s="182">
        <f>RES_hhdet_in_tesh!D90/RES_summary!D$21</f>
        <v>9.8640496973495733</v>
      </c>
      <c r="E90" s="182">
        <f>RES_hhdet_in_tesh!E90/RES_summary!E$21</f>
        <v>11.007336722334335</v>
      </c>
      <c r="F90" s="182">
        <f>RES_hhdet_in_tesh!F90/RES_summary!F$21</f>
        <v>9.5437303085891916</v>
      </c>
      <c r="G90" s="182">
        <f>RES_hhdet_in_tesh!G90/RES_summary!G$21</f>
        <v>10.108550607012113</v>
      </c>
      <c r="H90" s="182">
        <f>RES_hhdet_in_tesh!H90/RES_summary!H$21</f>
        <v>9.3544671818418781</v>
      </c>
      <c r="I90" s="182">
        <f>RES_hhdet_in_tesh!I90/RES_summary!I$21</f>
        <v>8.5866121920202882</v>
      </c>
      <c r="J90" s="182">
        <f>RES_hhdet_in_tesh!J90/RES_summary!J$21</f>
        <v>7.5148525204446912</v>
      </c>
      <c r="K90" s="182">
        <f>RES_hhdet_in_tesh!K90/RES_summary!K$21</f>
        <v>8.8011306207481379</v>
      </c>
      <c r="L90" s="182">
        <f>RES_hhdet_in_tesh!L90/RES_summary!L$21</f>
        <v>9.1510356697769808</v>
      </c>
      <c r="M90" s="182">
        <f>RES_hhdet_in_tesh!M90/RES_summary!M$21</f>
        <v>7.5854064496960065</v>
      </c>
      <c r="N90" s="182">
        <f>RES_hhdet_in_tesh!N90/RES_summary!N$21</f>
        <v>6.392199868966153</v>
      </c>
      <c r="O90" s="182">
        <f>RES_hhdet_in_tesh!O90/RES_summary!O$21</f>
        <v>6.9907591420739328</v>
      </c>
      <c r="P90" s="182">
        <f>RES_hhdet_in_tesh!P90/RES_summary!P$21</f>
        <v>7.7838936982259135</v>
      </c>
      <c r="Q90" s="182">
        <f>RES_hhdet_in_tesh!Q90/RES_summary!Q$21</f>
        <v>8.605410372498385</v>
      </c>
    </row>
    <row r="91" spans="1:17" ht="12" customHeight="1" x14ac:dyDescent="0.3">
      <c r="A91" s="147" t="s">
        <v>59</v>
      </c>
      <c r="B91" s="164"/>
      <c r="C91" s="181">
        <f>RES_hhdet_in_tesh!C91/RES_summary!C$21</f>
        <v>5.5911769309510841</v>
      </c>
      <c r="D91" s="181">
        <f>RES_hhdet_in_tesh!D91/RES_summary!D$21</f>
        <v>5.4768919437495214</v>
      </c>
      <c r="E91" s="181">
        <f>RES_hhdet_in_tesh!E91/RES_summary!E$21</f>
        <v>5.128635337774563</v>
      </c>
      <c r="F91" s="181">
        <f>RES_hhdet_in_tesh!F91/RES_summary!F$21</f>
        <v>6.0192603336088686</v>
      </c>
      <c r="G91" s="181">
        <f>RES_hhdet_in_tesh!G91/RES_summary!G$21</f>
        <v>5.738262351371044</v>
      </c>
      <c r="H91" s="181">
        <f>RES_hhdet_in_tesh!H91/RES_summary!H$21</f>
        <v>5.5904709773888968</v>
      </c>
      <c r="I91" s="181">
        <f>RES_hhdet_in_tesh!I91/RES_summary!I$21</f>
        <v>5.9331567005778165</v>
      </c>
      <c r="J91" s="181">
        <f>RES_hhdet_in_tesh!J91/RES_summary!J$21</f>
        <v>5.9940767327267395</v>
      </c>
      <c r="K91" s="181">
        <f>RES_hhdet_in_tesh!K91/RES_summary!K$21</f>
        <v>5.5824604335989649</v>
      </c>
      <c r="L91" s="181">
        <f>RES_hhdet_in_tesh!L91/RES_summary!L$21</f>
        <v>5.1905303234046603</v>
      </c>
      <c r="M91" s="181">
        <f>RES_hhdet_in_tesh!M91/RES_summary!M$21</f>
        <v>5.5370268006501595</v>
      </c>
      <c r="N91" s="181">
        <f>RES_hhdet_in_tesh!N91/RES_summary!N$21</f>
        <v>6.0535934427660916</v>
      </c>
      <c r="O91" s="181">
        <f>RES_hhdet_in_tesh!O91/RES_summary!O$21</f>
        <v>6.1179337387636119</v>
      </c>
      <c r="P91" s="181">
        <f>RES_hhdet_in_tesh!P91/RES_summary!P$21</f>
        <v>5.6897598221621211</v>
      </c>
      <c r="Q91" s="181">
        <f>RES_hhdet_in_tesh!Q91/RES_summary!Q$21</f>
        <v>4.7808924202183816</v>
      </c>
    </row>
    <row r="92" spans="1:17" ht="12" customHeight="1" x14ac:dyDescent="0.3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10.527717009593763</v>
      </c>
      <c r="G92" s="180">
        <f>RES_hhdet_in_tesh!G92/RES_summary!G$21</f>
        <v>10.745403432865821</v>
      </c>
      <c r="H92" s="180">
        <f>RES_hhdet_in_tesh!H92/RES_summary!H$21</f>
        <v>17.255693764926598</v>
      </c>
      <c r="I92" s="180">
        <f>RES_hhdet_in_tesh!I92/RES_summary!I$21</f>
        <v>14.482586477993763</v>
      </c>
      <c r="J92" s="180">
        <f>RES_hhdet_in_tesh!J92/RES_summary!J$21</f>
        <v>11.055968872791482</v>
      </c>
      <c r="K92" s="180">
        <f>RES_hhdet_in_tesh!K92/RES_summary!K$21</f>
        <v>10.953379525158532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12.930932095225399</v>
      </c>
      <c r="Q92" s="180">
        <f>RES_hhdet_in_tesh!Q92/RES_summary!Q$21</f>
        <v>10.279300950640732</v>
      </c>
    </row>
    <row r="93" spans="1:17" ht="12" customHeight="1" x14ac:dyDescent="0.3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17.046742871147316</v>
      </c>
      <c r="I93" s="179">
        <f>RES_hhdet_in_tesh!I93/RES_summary!I$21</f>
        <v>16.844423178156475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15.382623976097701</v>
      </c>
      <c r="O93" s="179">
        <f>RES_hhdet_in_tesh!O93/RES_summary!O$21</f>
        <v>15.13459372282016</v>
      </c>
      <c r="P93" s="179">
        <f>RES_hhdet_in_tesh!P93/RES_summary!P$21</f>
        <v>13.620702745775574</v>
      </c>
      <c r="Q93" s="179">
        <f>RES_hhdet_in_tesh!Q93/RES_summary!Q$21</f>
        <v>10.082190752473817</v>
      </c>
    </row>
    <row r="94" spans="1:17" ht="12" customHeight="1" x14ac:dyDescent="0.3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11.508023604306747</v>
      </c>
      <c r="I94" s="177">
        <f>RES_hhdet_in_tesh!I94/RES_summary!I$21</f>
        <v>11.355530130283141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10.315917806787075</v>
      </c>
      <c r="O94" s="177">
        <f>RES_hhdet_in_tesh!O94/RES_summary!O$21</f>
        <v>10.151787080277442</v>
      </c>
      <c r="P94" s="177">
        <f>RES_hhdet_in_tesh!P94/RES_summary!P$21</f>
        <v>9.0036796454785648</v>
      </c>
      <c r="Q94" s="177">
        <f>RES_hhdet_in_tesh!Q94/RES_summary!Q$21</f>
        <v>6.1859301521728591</v>
      </c>
    </row>
    <row r="95" spans="1:17" ht="12" customHeight="1" x14ac:dyDescent="0.3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5.5387192668405696</v>
      </c>
      <c r="I95" s="177">
        <f>RES_hhdet_in_tesh!I95/RES_summary!I$21</f>
        <v>5.4888930478733329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5.0667061693106259</v>
      </c>
      <c r="O95" s="177">
        <f>RES_hhdet_in_tesh!O95/RES_summary!O$21</f>
        <v>4.9828066425427169</v>
      </c>
      <c r="P95" s="177">
        <f>RES_hhdet_in_tesh!P95/RES_summary!P$21</f>
        <v>4.6170231002970077</v>
      </c>
      <c r="Q95" s="177">
        <f>RES_hhdet_in_tesh!Q95/RES_summary!Q$21</f>
        <v>3.8962606003009586</v>
      </c>
    </row>
    <row r="96" spans="1:17" ht="12" customHeight="1" x14ac:dyDescent="0.3">
      <c r="A96" s="163" t="s">
        <v>142</v>
      </c>
      <c r="B96" s="162"/>
      <c r="C96" s="180">
        <f>RES_hhdet_in_tesh!C96/RES_summary!C$21</f>
        <v>15.468979305614655</v>
      </c>
      <c r="D96" s="180">
        <f>RES_hhdet_in_tesh!D96/RES_summary!D$21</f>
        <v>17.295871452178339</v>
      </c>
      <c r="E96" s="180">
        <f>RES_hhdet_in_tesh!E96/RES_summary!E$21</f>
        <v>15.833070258106329</v>
      </c>
      <c r="F96" s="180">
        <f>RES_hhdet_in_tesh!F96/RES_summary!F$21</f>
        <v>15.960047674113495</v>
      </c>
      <c r="G96" s="180">
        <f>RES_hhdet_in_tesh!G96/RES_summary!G$21</f>
        <v>16.99364348204357</v>
      </c>
      <c r="H96" s="180">
        <f>RES_hhdet_in_tesh!H96/RES_summary!H$21</f>
        <v>16.659431543059668</v>
      </c>
      <c r="I96" s="180">
        <f>RES_hhdet_in_tesh!I96/RES_summary!I$21</f>
        <v>16.327354816582123</v>
      </c>
      <c r="J96" s="180">
        <f>RES_hhdet_in_tesh!J96/RES_summary!J$21</f>
        <v>15.527131862072661</v>
      </c>
      <c r="K96" s="180">
        <f>RES_hhdet_in_tesh!K96/RES_summary!K$21</f>
        <v>14.045671224319083</v>
      </c>
      <c r="L96" s="180">
        <f>RES_hhdet_in_tesh!L96/RES_summary!L$21</f>
        <v>17.039178447615868</v>
      </c>
      <c r="M96" s="180">
        <f>RES_hhdet_in_tesh!M96/RES_summary!M$21</f>
        <v>16.158137609713975</v>
      </c>
      <c r="N96" s="180">
        <f>RES_hhdet_in_tesh!N96/RES_summary!N$21</f>
        <v>15.478429079574674</v>
      </c>
      <c r="O96" s="180">
        <f>RES_hhdet_in_tesh!O96/RES_summary!O$21</f>
        <v>16.025410424037627</v>
      </c>
      <c r="P96" s="180">
        <f>RES_hhdet_in_tesh!P96/RES_summary!P$21</f>
        <v>14.904575523352149</v>
      </c>
      <c r="Q96" s="180">
        <f>RES_hhdet_in_tesh!Q96/RES_summary!Q$21</f>
        <v>15.01980682759101</v>
      </c>
    </row>
    <row r="97" spans="1:17" ht="12" customHeight="1" x14ac:dyDescent="0.3">
      <c r="A97" s="161" t="s">
        <v>141</v>
      </c>
      <c r="B97" s="160"/>
      <c r="C97" s="179">
        <f>RES_hhdet_in_tesh!C97/RES_summary!C$21</f>
        <v>16.958663250108703</v>
      </c>
      <c r="D97" s="179">
        <f>RES_hhdet_in_tesh!D97/RES_summary!D$21</f>
        <v>16.358629469206278</v>
      </c>
      <c r="E97" s="179">
        <f>RES_hhdet_in_tesh!E97/RES_summary!E$21</f>
        <v>17.057796141548216</v>
      </c>
      <c r="F97" s="179">
        <f>RES_hhdet_in_tesh!F97/RES_summary!F$21</f>
        <v>16.3751307779408</v>
      </c>
      <c r="G97" s="179">
        <f>RES_hhdet_in_tesh!G97/RES_summary!G$21</f>
        <v>15.7914310318271</v>
      </c>
      <c r="H97" s="179">
        <f>RES_hhdet_in_tesh!H97/RES_summary!H$21</f>
        <v>15.398010948700167</v>
      </c>
      <c r="I97" s="179">
        <f>RES_hhdet_in_tesh!I97/RES_summary!I$21</f>
        <v>15.091706472525509</v>
      </c>
      <c r="J97" s="179">
        <f>RES_hhdet_in_tesh!J97/RES_summary!J$21</f>
        <v>14.455323416430739</v>
      </c>
      <c r="K97" s="179">
        <f>RES_hhdet_in_tesh!K97/RES_summary!K$21</f>
        <v>13.811925479008027</v>
      </c>
      <c r="L97" s="179">
        <f>RES_hhdet_in_tesh!L97/RES_summary!L$21</f>
        <v>14.77311989856906</v>
      </c>
      <c r="M97" s="179">
        <f>RES_hhdet_in_tesh!M97/RES_summary!M$21</f>
        <v>13.938721279170595</v>
      </c>
      <c r="N97" s="179">
        <f>RES_hhdet_in_tesh!N97/RES_summary!N$21</f>
        <v>14.226102004222327</v>
      </c>
      <c r="O97" s="179">
        <f>RES_hhdet_in_tesh!O97/RES_summary!O$21</f>
        <v>13.987344143375839</v>
      </c>
      <c r="P97" s="179">
        <f>RES_hhdet_in_tesh!P97/RES_summary!P$21</f>
        <v>13.54562941046744</v>
      </c>
      <c r="Q97" s="179">
        <f>RES_hhdet_in_tesh!Q97/RES_summary!Q$21</f>
        <v>14.486478916736942</v>
      </c>
    </row>
    <row r="98" spans="1:17" ht="12" customHeight="1" x14ac:dyDescent="0.3">
      <c r="A98" s="148" t="s">
        <v>60</v>
      </c>
      <c r="B98" s="156"/>
      <c r="C98" s="177">
        <f>RES_hhdet_in_tesh!C98/RES_summary!C$21</f>
        <v>11.425220758987393</v>
      </c>
      <c r="D98" s="177">
        <f>RES_hhdet_in_tesh!D98/RES_summary!D$21</f>
        <v>9.879642040216801</v>
      </c>
      <c r="E98" s="177">
        <f>RES_hhdet_in_tesh!E98/RES_summary!E$21</f>
        <v>11.881823392893844</v>
      </c>
      <c r="F98" s="177">
        <f>RES_hhdet_in_tesh!F98/RES_summary!F$21</f>
        <v>9.5995142368664652</v>
      </c>
      <c r="G98" s="177">
        <f>RES_hhdet_in_tesh!G98/RES_summary!G$21</f>
        <v>9.8141676254070322</v>
      </c>
      <c r="H98" s="177">
        <f>RES_hhdet_in_tesh!H98/RES_summary!H$21</f>
        <v>9.4024498031198078</v>
      </c>
      <c r="I98" s="177">
        <f>RES_hhdet_in_tesh!I98/RES_summary!I$21</f>
        <v>8.8055087646046815</v>
      </c>
      <c r="J98" s="177">
        <f>RES_hhdet_in_tesh!J98/RES_summary!J$21</f>
        <v>7.8784972999961136</v>
      </c>
      <c r="K98" s="177">
        <f>RES_hhdet_in_tesh!K98/RES_summary!K$21</f>
        <v>6.7152703736128379</v>
      </c>
      <c r="L98" s="177">
        <f>RES_hhdet_in_tesh!L98/RES_summary!L$21</f>
        <v>8.5436480413855982</v>
      </c>
      <c r="M98" s="177">
        <f>RES_hhdet_in_tesh!M98/RES_summary!M$21</f>
        <v>7.6099798209144769</v>
      </c>
      <c r="N98" s="177">
        <f>RES_hhdet_in_tesh!N98/RES_summary!N$21</f>
        <v>8.061271934555144</v>
      </c>
      <c r="O98" s="177">
        <f>RES_hhdet_in_tesh!O98/RES_summary!O$21</f>
        <v>7.2695078013105521</v>
      </c>
      <c r="P98" s="177">
        <f>RES_hhdet_in_tesh!P98/RES_summary!P$21</f>
        <v>8.028474741352106</v>
      </c>
      <c r="Q98" s="177">
        <f>RES_hhdet_in_tesh!Q98/RES_summary!Q$21</f>
        <v>9.795973936890805</v>
      </c>
    </row>
    <row r="99" spans="1:17" ht="12" customHeight="1" x14ac:dyDescent="0.3">
      <c r="A99" s="148" t="s">
        <v>59</v>
      </c>
      <c r="B99" s="156"/>
      <c r="C99" s="177">
        <f>RES_hhdet_in_tesh!C99/RES_summary!C$21</f>
        <v>5.5334424911213098</v>
      </c>
      <c r="D99" s="177">
        <f>RES_hhdet_in_tesh!D99/RES_summary!D$21</f>
        <v>6.478987428989476</v>
      </c>
      <c r="E99" s="177">
        <f>RES_hhdet_in_tesh!E99/RES_summary!E$21</f>
        <v>5.1759727486543721</v>
      </c>
      <c r="F99" s="177">
        <f>RES_hhdet_in_tesh!F99/RES_summary!F$21</f>
        <v>6.7756165410743376</v>
      </c>
      <c r="G99" s="177">
        <f>RES_hhdet_in_tesh!G99/RES_summary!G$21</f>
        <v>5.9772634064200663</v>
      </c>
      <c r="H99" s="177">
        <f>RES_hhdet_in_tesh!H99/RES_summary!H$21</f>
        <v>5.9955611455803588</v>
      </c>
      <c r="I99" s="177">
        <f>RES_hhdet_in_tesh!I99/RES_summary!I$21</f>
        <v>6.2861977079208273</v>
      </c>
      <c r="J99" s="177">
        <f>RES_hhdet_in_tesh!J99/RES_summary!J$21</f>
        <v>6.5768261164346242</v>
      </c>
      <c r="K99" s="177">
        <f>RES_hhdet_in_tesh!K99/RES_summary!K$21</f>
        <v>7.0966551053951887</v>
      </c>
      <c r="L99" s="177">
        <f>RES_hhdet_in_tesh!L99/RES_summary!L$21</f>
        <v>6.2294718571834631</v>
      </c>
      <c r="M99" s="177">
        <f>RES_hhdet_in_tesh!M99/RES_summary!M$21</f>
        <v>6.3287414582561157</v>
      </c>
      <c r="N99" s="177">
        <f>RES_hhdet_in_tesh!N99/RES_summary!N$21</f>
        <v>6.1648300696671843</v>
      </c>
      <c r="O99" s="177">
        <f>RES_hhdet_in_tesh!O99/RES_summary!O$21</f>
        <v>6.7178363420652882</v>
      </c>
      <c r="P99" s="177">
        <f>RES_hhdet_in_tesh!P99/RES_summary!P$21</f>
        <v>5.5171546691153353</v>
      </c>
      <c r="Q99" s="177">
        <f>RES_hhdet_in_tesh!Q99/RES_summary!Q$21</f>
        <v>4.6905049798461365</v>
      </c>
    </row>
    <row r="100" spans="1:17" ht="12" customHeight="1" x14ac:dyDescent="0.3">
      <c r="A100" s="158" t="s">
        <v>62</v>
      </c>
      <c r="B100" s="157"/>
      <c r="C100" s="178">
        <f>RES_hhdet_in_tesh!C100/RES_summary!C$21</f>
        <v>8.8355028763135444</v>
      </c>
      <c r="D100" s="178">
        <f>RES_hhdet_in_tesh!D100/RES_summary!D$21</f>
        <v>8.5555955468145228</v>
      </c>
      <c r="E100" s="178">
        <f>RES_hhdet_in_tesh!E100/RES_summary!E$21</f>
        <v>8.4212698314977388</v>
      </c>
      <c r="F100" s="178">
        <f>RES_hhdet_in_tesh!F100/RES_summary!F$21</f>
        <v>8.5181210678155459</v>
      </c>
      <c r="G100" s="178">
        <f>RES_hhdet_in_tesh!G100/RES_summary!G$21</f>
        <v>8.3789150382146875</v>
      </c>
      <c r="H100" s="178">
        <f>RES_hhdet_in_tesh!H100/RES_summary!H$21</f>
        <v>8.9214350808615634</v>
      </c>
      <c r="I100" s="178">
        <f>RES_hhdet_in_tesh!I100/RES_summary!I$21</f>
        <v>7.9174330401797359</v>
      </c>
      <c r="J100" s="178">
        <f>RES_hhdet_in_tesh!J100/RES_summary!J$21</f>
        <v>7.5452537119945564</v>
      </c>
      <c r="K100" s="178">
        <f>RES_hhdet_in_tesh!K100/RES_summary!K$21</f>
        <v>7.282067259059839</v>
      </c>
      <c r="L100" s="178">
        <f>RES_hhdet_in_tesh!L100/RES_summary!L$21</f>
        <v>7.9581134830537748</v>
      </c>
      <c r="M100" s="178">
        <f>RES_hhdet_in_tesh!M100/RES_summary!M$21</f>
        <v>8.0842204704697771</v>
      </c>
      <c r="N100" s="178">
        <f>RES_hhdet_in_tesh!N100/RES_summary!N$21</f>
        <v>8.2126716117208662</v>
      </c>
      <c r="O100" s="178">
        <f>RES_hhdet_in_tesh!O100/RES_summary!O$21</f>
        <v>7.9245624082770378</v>
      </c>
      <c r="P100" s="178">
        <f>RES_hhdet_in_tesh!P100/RES_summary!P$21</f>
        <v>7.2686779864311584</v>
      </c>
      <c r="Q100" s="178">
        <f>RES_hhdet_in_tesh!Q100/RES_summary!Q$21</f>
        <v>7.7899020205946625</v>
      </c>
    </row>
    <row r="101" spans="1:17" ht="12" customHeight="1" x14ac:dyDescent="0.3">
      <c r="A101" s="23" t="s">
        <v>55</v>
      </c>
      <c r="B101" s="156"/>
      <c r="C101" s="177">
        <f>RES_hhdet_in_tesh!C101/RES_summary!C$21</f>
        <v>9.701899714681689</v>
      </c>
      <c r="D101" s="177">
        <f>RES_hhdet_in_tesh!D101/RES_summary!D$21</f>
        <v>4.9061942987007958</v>
      </c>
      <c r="E101" s="177">
        <f>RES_hhdet_in_tesh!E101/RES_summary!E$21</f>
        <v>5.0075782939125579</v>
      </c>
      <c r="F101" s="177">
        <f>RES_hhdet_in_tesh!F101/RES_summary!F$21</f>
        <v>4.4562423816065904</v>
      </c>
      <c r="G101" s="177">
        <f>RES_hhdet_in_tesh!G101/RES_summary!G$21</f>
        <v>6.9553608018814455</v>
      </c>
      <c r="H101" s="177">
        <f>RES_hhdet_in_tesh!H101/RES_summary!H$21</f>
        <v>6.5594181895538375</v>
      </c>
      <c r="I101" s="177">
        <f>RES_hhdet_in_tesh!I101/RES_summary!I$21</f>
        <v>7.1089200175572254</v>
      </c>
      <c r="J101" s="177">
        <f>RES_hhdet_in_tesh!J101/RES_summary!J$21</f>
        <v>4.7739772780311753</v>
      </c>
      <c r="K101" s="177">
        <f>RES_hhdet_in_tesh!K101/RES_summary!K$21</f>
        <v>6.1693441494225461</v>
      </c>
      <c r="L101" s="177">
        <f>RES_hhdet_in_tesh!L101/RES_summary!L$21</f>
        <v>4.6906394980930299</v>
      </c>
      <c r="M101" s="177">
        <f>RES_hhdet_in_tesh!M101/RES_summary!M$21</f>
        <v>8.297131119540941</v>
      </c>
      <c r="N101" s="177">
        <f>RES_hhdet_in_tesh!N101/RES_summary!N$21</f>
        <v>4.8465254837372065</v>
      </c>
      <c r="O101" s="177">
        <f>RES_hhdet_in_tesh!O101/RES_summary!O$21</f>
        <v>4.5470899289843096</v>
      </c>
      <c r="P101" s="177">
        <f>RES_hhdet_in_tesh!P101/RES_summary!P$21</f>
        <v>4.7597156404499579</v>
      </c>
      <c r="Q101" s="177">
        <f>RES_hhdet_in_tesh!Q101/RES_summary!Q$21</f>
        <v>4.9740384479277662</v>
      </c>
    </row>
    <row r="102" spans="1:17" ht="12" customHeight="1" x14ac:dyDescent="0.3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3">
      <c r="A103" s="29" t="s">
        <v>140</v>
      </c>
      <c r="B103" s="57"/>
      <c r="C103" s="176">
        <f>RES_hhdet_in_tesh!C103/RES_summary!C$21</f>
        <v>8.8299588647180016</v>
      </c>
      <c r="D103" s="176">
        <f>RES_hhdet_in_tesh!D103/RES_summary!D$21</f>
        <v>8.6688681960812044</v>
      </c>
      <c r="E103" s="176">
        <f>RES_hhdet_in_tesh!E103/RES_summary!E$21</f>
        <v>8.7402074930179587</v>
      </c>
      <c r="F103" s="176">
        <f>RES_hhdet_in_tesh!F103/RES_summary!F$21</f>
        <v>9.090216702153759</v>
      </c>
      <c r="G103" s="176">
        <f>RES_hhdet_in_tesh!G103/RES_summary!G$21</f>
        <v>8.4945790101985779</v>
      </c>
      <c r="H103" s="176">
        <f>RES_hhdet_in_tesh!H103/RES_summary!H$21</f>
        <v>9.0009801372960521</v>
      </c>
      <c r="I103" s="176">
        <f>RES_hhdet_in_tesh!I103/RES_summary!I$21</f>
        <v>7.9687508438547798</v>
      </c>
      <c r="J103" s="176">
        <f>RES_hhdet_in_tesh!J103/RES_summary!J$21</f>
        <v>7.8211789623697108</v>
      </c>
      <c r="K103" s="176">
        <f>RES_hhdet_in_tesh!K103/RES_summary!K$21</f>
        <v>7.3442966078460739</v>
      </c>
      <c r="L103" s="176">
        <f>RES_hhdet_in_tesh!L103/RES_summary!L$21</f>
        <v>7.9906146856079037</v>
      </c>
      <c r="M103" s="176">
        <f>RES_hhdet_in_tesh!M103/RES_summary!M$21</f>
        <v>8.0823272455774529</v>
      </c>
      <c r="N103" s="176">
        <f>RES_hhdet_in_tesh!N103/RES_summary!N$21</f>
        <v>8.3353881078855423</v>
      </c>
      <c r="O103" s="176">
        <f>RES_hhdet_in_tesh!O103/RES_summary!O$21</f>
        <v>8.1603057679043864</v>
      </c>
      <c r="P103" s="176">
        <f>RES_hhdet_in_tesh!P103/RES_summary!P$21</f>
        <v>7.3816862273092427</v>
      </c>
      <c r="Q103" s="176">
        <f>RES_hhdet_in_tesh!Q103/RES_summary!Q$21</f>
        <v>7.879304208551174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84">
        <f>RES_hhdet_in_tesh!C105/RES_summary!C$21</f>
        <v>128.59604473151506</v>
      </c>
      <c r="D105" s="184">
        <f>RES_hhdet_in_tesh!D105/RES_summary!D$21</f>
        <v>124.37135249906034</v>
      </c>
      <c r="E105" s="184">
        <f>RES_hhdet_in_tesh!E105/RES_summary!E$21</f>
        <v>137.08850381635153</v>
      </c>
      <c r="F105" s="184">
        <f>RES_hhdet_in_tesh!F105/RES_summary!F$21</f>
        <v>142.16090416530926</v>
      </c>
      <c r="G105" s="184">
        <f>RES_hhdet_in_tesh!G105/RES_summary!G$21</f>
        <v>110.81322062195889</v>
      </c>
      <c r="H105" s="184">
        <f>RES_hhdet_in_tesh!H105/RES_summary!H$21</f>
        <v>102.71017915001997</v>
      </c>
      <c r="I105" s="184">
        <f>RES_hhdet_in_tesh!I105/RES_summary!I$21</f>
        <v>94.063118023099534</v>
      </c>
      <c r="J105" s="184">
        <f>RES_hhdet_in_tesh!J105/RES_summary!J$21</f>
        <v>90.523790290893288</v>
      </c>
      <c r="K105" s="184">
        <f>RES_hhdet_in_tesh!K105/RES_summary!K$21</f>
        <v>106.32294334160147</v>
      </c>
      <c r="L105" s="184">
        <f>RES_hhdet_in_tesh!L105/RES_summary!L$21</f>
        <v>120.33903736987223</v>
      </c>
      <c r="M105" s="184">
        <f>RES_hhdet_in_tesh!M105/RES_summary!M$21</f>
        <v>107.44860376628328</v>
      </c>
      <c r="N105" s="184">
        <f>RES_hhdet_in_tesh!N105/RES_summary!N$21</f>
        <v>116.40710333991039</v>
      </c>
      <c r="O105" s="184">
        <f>RES_hhdet_in_tesh!O105/RES_summary!O$21</f>
        <v>108.09413006903024</v>
      </c>
      <c r="P105" s="184">
        <f>RES_hhdet_in_tesh!P105/RES_summary!P$21</f>
        <v>105.15462471199676</v>
      </c>
      <c r="Q105" s="184">
        <f>RES_hhdet_in_tesh!Q105/RES_summary!Q$21</f>
        <v>113.64733388963741</v>
      </c>
    </row>
    <row r="106" spans="1:17" ht="12.9" customHeight="1" x14ac:dyDescent="0.3">
      <c r="A106" s="158" t="s">
        <v>65</v>
      </c>
      <c r="B106" s="157"/>
      <c r="C106" s="178">
        <f>RES_hhdet_in_tesh!C106/RES_summary!C$21</f>
        <v>85.822929300277224</v>
      </c>
      <c r="D106" s="178">
        <f>RES_hhdet_in_tesh!D106/RES_summary!D$21</f>
        <v>86.491223653414167</v>
      </c>
      <c r="E106" s="178">
        <f>RES_hhdet_in_tesh!E106/RES_summary!E$21</f>
        <v>95.923718803490303</v>
      </c>
      <c r="F106" s="178">
        <f>RES_hhdet_in_tesh!F106/RES_summary!F$21</f>
        <v>98.039275507753587</v>
      </c>
      <c r="G106" s="178">
        <f>RES_hhdet_in_tesh!G106/RES_summary!G$21</f>
        <v>66.403265839382271</v>
      </c>
      <c r="H106" s="178">
        <f>RES_hhdet_in_tesh!H106/RES_summary!H$21</f>
        <v>61.048298268577732</v>
      </c>
      <c r="I106" s="178">
        <f>RES_hhdet_in_tesh!I106/RES_summary!I$21</f>
        <v>51.241918759255519</v>
      </c>
      <c r="J106" s="178">
        <f>RES_hhdet_in_tesh!J106/RES_summary!J$21</f>
        <v>46.078079650685282</v>
      </c>
      <c r="K106" s="178">
        <f>RES_hhdet_in_tesh!K106/RES_summary!K$21</f>
        <v>61.955528315037604</v>
      </c>
      <c r="L106" s="178">
        <f>RES_hhdet_in_tesh!L106/RES_summary!L$21</f>
        <v>75.129756811515932</v>
      </c>
      <c r="M106" s="178">
        <f>RES_hhdet_in_tesh!M106/RES_summary!M$21</f>
        <v>61.113809580294472</v>
      </c>
      <c r="N106" s="178">
        <f>RES_hhdet_in_tesh!N106/RES_summary!N$21</f>
        <v>67.585274016468162</v>
      </c>
      <c r="O106" s="178">
        <f>RES_hhdet_in_tesh!O106/RES_summary!O$21</f>
        <v>58.142576936737342</v>
      </c>
      <c r="P106" s="178">
        <f>RES_hhdet_in_tesh!P106/RES_summary!P$21</f>
        <v>59.895459831807649</v>
      </c>
      <c r="Q106" s="178">
        <f>RES_hhdet_in_tesh!Q106/RES_summary!Q$21</f>
        <v>68.620527600727712</v>
      </c>
    </row>
    <row r="107" spans="1:17" ht="12" customHeight="1" x14ac:dyDescent="0.3">
      <c r="A107" s="23" t="s">
        <v>153</v>
      </c>
      <c r="B107" s="156"/>
      <c r="C107" s="177">
        <f>RES_hhdet_in_tesh!C107/RES_summary!C$21</f>
        <v>85.481698895527529</v>
      </c>
      <c r="D107" s="177">
        <f>RES_hhdet_in_tesh!D107/RES_summary!D$21</f>
        <v>86.175066212737818</v>
      </c>
      <c r="E107" s="177">
        <f>RES_hhdet_in_tesh!E107/RES_summary!E$21</f>
        <v>95.375160683638427</v>
      </c>
      <c r="F107" s="177">
        <f>RES_hhdet_in_tesh!F107/RES_summary!F$21</f>
        <v>97.504912283243513</v>
      </c>
      <c r="G107" s="177">
        <f>RES_hhdet_in_tesh!G107/RES_summary!G$21</f>
        <v>66.038437954698594</v>
      </c>
      <c r="H107" s="177">
        <f>RES_hhdet_in_tesh!H107/RES_summary!H$21</f>
        <v>60.643146421713588</v>
      </c>
      <c r="I107" s="177">
        <f>RES_hhdet_in_tesh!I107/RES_summary!I$21</f>
        <v>50.788456007300141</v>
      </c>
      <c r="J107" s="177">
        <f>RES_hhdet_in_tesh!J107/RES_summary!J$21</f>
        <v>45.811723114560031</v>
      </c>
      <c r="K107" s="177">
        <f>RES_hhdet_in_tesh!K107/RES_summary!K$21</f>
        <v>61.578986389582376</v>
      </c>
      <c r="L107" s="177">
        <f>RES_hhdet_in_tesh!L107/RES_summary!L$21</f>
        <v>74.734470467982959</v>
      </c>
      <c r="M107" s="177">
        <f>RES_hhdet_in_tesh!M107/RES_summary!M$21</f>
        <v>60.790227354990826</v>
      </c>
      <c r="N107" s="177">
        <f>RES_hhdet_in_tesh!N107/RES_summary!N$21</f>
        <v>67.285261747689603</v>
      </c>
      <c r="O107" s="177">
        <f>RES_hhdet_in_tesh!O107/RES_summary!O$21</f>
        <v>57.92542260126136</v>
      </c>
      <c r="P107" s="177">
        <f>RES_hhdet_in_tesh!P107/RES_summary!P$21</f>
        <v>59.622708170963044</v>
      </c>
      <c r="Q107" s="177">
        <f>RES_hhdet_in_tesh!Q107/RES_summary!Q$21</f>
        <v>68.221469805553113</v>
      </c>
    </row>
    <row r="108" spans="1:17" ht="12" customHeight="1" x14ac:dyDescent="0.3">
      <c r="A108" s="23" t="s">
        <v>60</v>
      </c>
      <c r="B108" s="156"/>
      <c r="C108" s="177">
        <f>RES_hhdet_in_tesh!C108/RES_summary!C$21</f>
        <v>0.34123040474969402</v>
      </c>
      <c r="D108" s="177">
        <f>RES_hhdet_in_tesh!D108/RES_summary!D$21</f>
        <v>0.31615744067635854</v>
      </c>
      <c r="E108" s="177">
        <f>RES_hhdet_in_tesh!E108/RES_summary!E$21</f>
        <v>0.54855811985188563</v>
      </c>
      <c r="F108" s="177">
        <f>RES_hhdet_in_tesh!F108/RES_summary!F$21</f>
        <v>0.53436322451007412</v>
      </c>
      <c r="G108" s="177">
        <f>RES_hhdet_in_tesh!G108/RES_summary!G$21</f>
        <v>0.36482788468368244</v>
      </c>
      <c r="H108" s="177">
        <f>RES_hhdet_in_tesh!H108/RES_summary!H$21</f>
        <v>0.40515184686415395</v>
      </c>
      <c r="I108" s="177">
        <f>RES_hhdet_in_tesh!I108/RES_summary!I$21</f>
        <v>0.45346275195537999</v>
      </c>
      <c r="J108" s="177">
        <f>RES_hhdet_in_tesh!J108/RES_summary!J$21</f>
        <v>0.26635653612525595</v>
      </c>
      <c r="K108" s="177">
        <f>RES_hhdet_in_tesh!K108/RES_summary!K$21</f>
        <v>0.37654192545522869</v>
      </c>
      <c r="L108" s="177">
        <f>RES_hhdet_in_tesh!L108/RES_summary!L$21</f>
        <v>0.39528634353297237</v>
      </c>
      <c r="M108" s="177">
        <f>RES_hhdet_in_tesh!M108/RES_summary!M$21</f>
        <v>0.3235822253036405</v>
      </c>
      <c r="N108" s="177">
        <f>RES_hhdet_in_tesh!N108/RES_summary!N$21</f>
        <v>0.30001226877854614</v>
      </c>
      <c r="O108" s="177">
        <f>RES_hhdet_in_tesh!O108/RES_summary!O$21</f>
        <v>0.21715433547598362</v>
      </c>
      <c r="P108" s="177">
        <f>RES_hhdet_in_tesh!P108/RES_summary!P$21</f>
        <v>0.27275166084461044</v>
      </c>
      <c r="Q108" s="177">
        <f>RES_hhdet_in_tesh!Q108/RES_summary!Q$21</f>
        <v>0.39905779517459555</v>
      </c>
    </row>
    <row r="109" spans="1:17" ht="12.9" customHeight="1" x14ac:dyDescent="0.3">
      <c r="A109" s="158" t="s">
        <v>112</v>
      </c>
      <c r="B109" s="157"/>
      <c r="C109" s="178">
        <f>RES_hhdet_in_tesh!C109/RES_summary!C$21</f>
        <v>18.682261977256264</v>
      </c>
      <c r="D109" s="178">
        <f>RES_hhdet_in_tesh!D109/RES_summary!D$21</f>
        <v>15.971922954114444</v>
      </c>
      <c r="E109" s="178">
        <f>RES_hhdet_in_tesh!E109/RES_summary!E$21</f>
        <v>14.991597868432017</v>
      </c>
      <c r="F109" s="178">
        <f>RES_hhdet_in_tesh!F109/RES_summary!F$21</f>
        <v>18.414979900137453</v>
      </c>
      <c r="G109" s="178">
        <f>RES_hhdet_in_tesh!G109/RES_summary!G$21</f>
        <v>20.996937985833451</v>
      </c>
      <c r="H109" s="178">
        <f>RES_hhdet_in_tesh!H109/RES_summary!H$21</f>
        <v>18.817929437009919</v>
      </c>
      <c r="I109" s="178">
        <f>RES_hhdet_in_tesh!I109/RES_summary!I$21</f>
        <v>21.772276180726799</v>
      </c>
      <c r="J109" s="178">
        <f>RES_hhdet_in_tesh!J109/RES_summary!J$21</f>
        <v>23.148788016920388</v>
      </c>
      <c r="K109" s="178">
        <f>RES_hhdet_in_tesh!K109/RES_summary!K$21</f>
        <v>20.767482878722348</v>
      </c>
      <c r="L109" s="178">
        <f>RES_hhdet_in_tesh!L109/RES_summary!L$21</f>
        <v>21.923393455014295</v>
      </c>
      <c r="M109" s="178">
        <f>RES_hhdet_in_tesh!M109/RES_summary!M$21</f>
        <v>22.557945316021947</v>
      </c>
      <c r="N109" s="178">
        <f>RES_hhdet_in_tesh!N109/RES_summary!N$21</f>
        <v>22.335550134949536</v>
      </c>
      <c r="O109" s="178">
        <f>RES_hhdet_in_tesh!O109/RES_summary!O$21</f>
        <v>24.119187296692871</v>
      </c>
      <c r="P109" s="178">
        <f>RES_hhdet_in_tesh!P109/RES_summary!P$21</f>
        <v>19.391612271234045</v>
      </c>
      <c r="Q109" s="178">
        <f>RES_hhdet_in_tesh!Q109/RES_summary!Q$21</f>
        <v>18.002812054353019</v>
      </c>
    </row>
    <row r="110" spans="1:17" ht="12" customHeight="1" x14ac:dyDescent="0.3">
      <c r="A110" s="23" t="s">
        <v>60</v>
      </c>
      <c r="B110" s="156"/>
      <c r="C110" s="177">
        <f>RES_hhdet_in_tesh!C110/RES_summary!C$21</f>
        <v>18.682261977256264</v>
      </c>
      <c r="D110" s="177">
        <f>RES_hhdet_in_tesh!D110/RES_summary!D$21</f>
        <v>15.971922954114444</v>
      </c>
      <c r="E110" s="177">
        <f>RES_hhdet_in_tesh!E110/RES_summary!E$21</f>
        <v>14.991597868432017</v>
      </c>
      <c r="F110" s="177">
        <f>RES_hhdet_in_tesh!F110/RES_summary!F$21</f>
        <v>18.414979900137453</v>
      </c>
      <c r="G110" s="177">
        <f>RES_hhdet_in_tesh!G110/RES_summary!G$21</f>
        <v>20.996937985833451</v>
      </c>
      <c r="H110" s="177">
        <f>RES_hhdet_in_tesh!H110/RES_summary!H$21</f>
        <v>18.817929437009919</v>
      </c>
      <c r="I110" s="177">
        <f>RES_hhdet_in_tesh!I110/RES_summary!I$21</f>
        <v>21.772276180726799</v>
      </c>
      <c r="J110" s="177">
        <f>RES_hhdet_in_tesh!J110/RES_summary!J$21</f>
        <v>23.148788016920388</v>
      </c>
      <c r="K110" s="177">
        <f>RES_hhdet_in_tesh!K110/RES_summary!K$21</f>
        <v>20.767482878722348</v>
      </c>
      <c r="L110" s="177">
        <f>RES_hhdet_in_tesh!L110/RES_summary!L$21</f>
        <v>21.923393455014295</v>
      </c>
      <c r="M110" s="177">
        <f>RES_hhdet_in_tesh!M110/RES_summary!M$21</f>
        <v>22.557945316021947</v>
      </c>
      <c r="N110" s="177">
        <f>RES_hhdet_in_tesh!N110/RES_summary!N$21</f>
        <v>22.335550134949536</v>
      </c>
      <c r="O110" s="177">
        <f>RES_hhdet_in_tesh!O110/RES_summary!O$21</f>
        <v>24.119187296692871</v>
      </c>
      <c r="P110" s="177">
        <f>RES_hhdet_in_tesh!P110/RES_summary!P$21</f>
        <v>19.391612271234045</v>
      </c>
      <c r="Q110" s="177">
        <f>RES_hhdet_in_tesh!Q110/RES_summary!Q$21</f>
        <v>18.002812054353019</v>
      </c>
    </row>
    <row r="111" spans="1:17" ht="12" customHeight="1" x14ac:dyDescent="0.3">
      <c r="A111" s="158" t="s">
        <v>63</v>
      </c>
      <c r="B111" s="157"/>
      <c r="C111" s="178">
        <f>RES_hhdet_in_tesh!C111/RES_summary!C$21</f>
        <v>15.962352076182013</v>
      </c>
      <c r="D111" s="178">
        <f>RES_hhdet_in_tesh!D111/RES_summary!D$21</f>
        <v>14.585761968941183</v>
      </c>
      <c r="E111" s="178">
        <f>RES_hhdet_in_tesh!E111/RES_summary!E$21</f>
        <v>17.485571424629157</v>
      </c>
      <c r="F111" s="178">
        <f>RES_hhdet_in_tesh!F111/RES_summary!F$21</f>
        <v>17.314780750651138</v>
      </c>
      <c r="G111" s="178">
        <f>RES_hhdet_in_tesh!G111/RES_summary!G$21</f>
        <v>16.222778787475093</v>
      </c>
      <c r="H111" s="178">
        <f>RES_hhdet_in_tesh!H111/RES_summary!H$21</f>
        <v>14.754035880367988</v>
      </c>
      <c r="I111" s="178">
        <f>RES_hhdet_in_tesh!I111/RES_summary!I$21</f>
        <v>14.665514226083536</v>
      </c>
      <c r="J111" s="178">
        <f>RES_hhdet_in_tesh!J111/RES_summary!J$21</f>
        <v>14.242978922951016</v>
      </c>
      <c r="K111" s="178">
        <f>RES_hhdet_in_tesh!K111/RES_summary!K$21</f>
        <v>17.291506679964634</v>
      </c>
      <c r="L111" s="178">
        <f>RES_hhdet_in_tesh!L111/RES_summary!L$21</f>
        <v>16.170302154742114</v>
      </c>
      <c r="M111" s="178">
        <f>RES_hhdet_in_tesh!M111/RES_summary!M$21</f>
        <v>16.329984701540361</v>
      </c>
      <c r="N111" s="178">
        <f>RES_hhdet_in_tesh!N111/RES_summary!N$21</f>
        <v>19.130093049043403</v>
      </c>
      <c r="O111" s="178">
        <f>RES_hhdet_in_tesh!O111/RES_summary!O$21</f>
        <v>18.446672585606859</v>
      </c>
      <c r="P111" s="178">
        <f>RES_hhdet_in_tesh!P111/RES_summary!P$21</f>
        <v>18.556318662956475</v>
      </c>
      <c r="Q111" s="178">
        <f>RES_hhdet_in_tesh!Q111/RES_summary!Q$21</f>
        <v>20.015489641889506</v>
      </c>
    </row>
    <row r="112" spans="1:17" ht="12" customHeight="1" x14ac:dyDescent="0.3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3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3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3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3">
      <c r="A116" s="163" t="s">
        <v>142</v>
      </c>
      <c r="B116" s="162"/>
      <c r="C116" s="180">
        <f>RES_hhdet_in_tesh!C116/RES_summary!C$21</f>
        <v>15.958053294757482</v>
      </c>
      <c r="D116" s="180">
        <f>RES_hhdet_in_tesh!D116/RES_summary!D$21</f>
        <v>14.572382097084459</v>
      </c>
      <c r="E116" s="180">
        <f>RES_hhdet_in_tesh!E116/RES_summary!E$21</f>
        <v>17.509596764456592</v>
      </c>
      <c r="F116" s="180">
        <f>RES_hhdet_in_tesh!F116/RES_summary!F$21</f>
        <v>17.510244497176387</v>
      </c>
      <c r="G116" s="180">
        <f>RES_hhdet_in_tesh!G116/RES_summary!G$21</f>
        <v>16.372969715686288</v>
      </c>
      <c r="H116" s="180">
        <f>RES_hhdet_in_tesh!H116/RES_summary!H$21</f>
        <v>14.707546731574068</v>
      </c>
      <c r="I116" s="180">
        <f>RES_hhdet_in_tesh!I116/RES_summary!I$21</f>
        <v>14.3090823903712</v>
      </c>
      <c r="J116" s="180">
        <f>RES_hhdet_in_tesh!J116/RES_summary!J$21</f>
        <v>14.026247446956388</v>
      </c>
      <c r="K116" s="180">
        <f>RES_hhdet_in_tesh!K116/RES_summary!K$21</f>
        <v>17.377304160016141</v>
      </c>
      <c r="L116" s="180">
        <f>RES_hhdet_in_tesh!L116/RES_summary!L$21</f>
        <v>15.698006515825998</v>
      </c>
      <c r="M116" s="180">
        <f>RES_hhdet_in_tesh!M116/RES_summary!M$21</f>
        <v>16.45305493027498</v>
      </c>
      <c r="N116" s="180">
        <f>RES_hhdet_in_tesh!N116/RES_summary!N$21</f>
        <v>20.432755069752709</v>
      </c>
      <c r="O116" s="180">
        <f>RES_hhdet_in_tesh!O116/RES_summary!O$21</f>
        <v>19.248690433748003</v>
      </c>
      <c r="P116" s="180">
        <f>RES_hhdet_in_tesh!P116/RES_summary!P$21</f>
        <v>19.555993861465055</v>
      </c>
      <c r="Q116" s="180">
        <f>RES_hhdet_in_tesh!Q116/RES_summary!Q$21</f>
        <v>21.997697830334925</v>
      </c>
    </row>
    <row r="117" spans="1:17" ht="12" customHeight="1" x14ac:dyDescent="0.3">
      <c r="A117" s="161" t="s">
        <v>141</v>
      </c>
      <c r="B117" s="160"/>
      <c r="C117" s="179">
        <f>RES_hhdet_in_tesh!C117/RES_summary!C$21</f>
        <v>16.238720172751705</v>
      </c>
      <c r="D117" s="179">
        <f>RES_hhdet_in_tesh!D117/RES_summary!D$21</f>
        <v>15.999714773206298</v>
      </c>
      <c r="E117" s="179">
        <f>RES_hhdet_in_tesh!E117/RES_summary!E$21</f>
        <v>17.161789729282788</v>
      </c>
      <c r="F117" s="179">
        <f>RES_hhdet_in_tesh!F117/RES_summary!F$21</f>
        <v>16.278928235781887</v>
      </c>
      <c r="G117" s="179">
        <f>RES_hhdet_in_tesh!G117/RES_summary!G$21</f>
        <v>14.39987932280965</v>
      </c>
      <c r="H117" s="179">
        <f>RES_hhdet_in_tesh!H117/RES_summary!H$21</f>
        <v>14.92269660302229</v>
      </c>
      <c r="I117" s="179">
        <f>RES_hhdet_in_tesh!I117/RES_summary!I$21</f>
        <v>15.756542942034855</v>
      </c>
      <c r="J117" s="179">
        <f>RES_hhdet_in_tesh!J117/RES_summary!J$21</f>
        <v>14.651255505614055</v>
      </c>
      <c r="K117" s="179">
        <f>RES_hhdet_in_tesh!K117/RES_summary!K$21</f>
        <v>17.1441261340679</v>
      </c>
      <c r="L117" s="179">
        <f>RES_hhdet_in_tesh!L117/RES_summary!L$21</f>
        <v>16.65771603224735</v>
      </c>
      <c r="M117" s="179">
        <f>RES_hhdet_in_tesh!M117/RES_summary!M$21</f>
        <v>16.219306687186066</v>
      </c>
      <c r="N117" s="179">
        <f>RES_hhdet_in_tesh!N117/RES_summary!N$21</f>
        <v>17.856018874059394</v>
      </c>
      <c r="O117" s="179">
        <f>RES_hhdet_in_tesh!O117/RES_summary!O$21</f>
        <v>17.857828825989266</v>
      </c>
      <c r="P117" s="179">
        <f>RES_hhdet_in_tesh!P117/RES_summary!P$21</f>
        <v>17.519284469049555</v>
      </c>
      <c r="Q117" s="179">
        <f>RES_hhdet_in_tesh!Q117/RES_summary!Q$21</f>
        <v>18.1426170048762</v>
      </c>
    </row>
    <row r="118" spans="1:17" ht="12" customHeight="1" x14ac:dyDescent="0.3">
      <c r="A118" s="148" t="s">
        <v>60</v>
      </c>
      <c r="B118" s="156"/>
      <c r="C118" s="177">
        <f>RES_hhdet_in_tesh!C118/RES_summary!C$21</f>
        <v>10.824340361316683</v>
      </c>
      <c r="D118" s="177">
        <f>RES_hhdet_in_tesh!D118/RES_summary!D$21</f>
        <v>10.618538073165741</v>
      </c>
      <c r="E118" s="177">
        <f>RES_hhdet_in_tesh!E118/RES_summary!E$21</f>
        <v>12.250628133305099</v>
      </c>
      <c r="F118" s="177">
        <f>RES_hhdet_in_tesh!F118/RES_summary!F$21</f>
        <v>10.709155283363565</v>
      </c>
      <c r="G118" s="177">
        <f>RES_hhdet_in_tesh!G118/RES_summary!G$21</f>
        <v>7.7870573174753748</v>
      </c>
      <c r="H118" s="177">
        <f>RES_hhdet_in_tesh!H118/RES_summary!H$21</f>
        <v>8.955788588563836</v>
      </c>
      <c r="I118" s="177">
        <f>RES_hhdet_in_tesh!I118/RES_summary!I$21</f>
        <v>6.2899677039099542</v>
      </c>
      <c r="J118" s="177">
        <f>RES_hhdet_in_tesh!J118/RES_summary!J$21</f>
        <v>6.3058345640370952</v>
      </c>
      <c r="K118" s="177">
        <f>RES_hhdet_in_tesh!K118/RES_summary!K$21</f>
        <v>9.6435470069342308</v>
      </c>
      <c r="L118" s="177">
        <f>RES_hhdet_in_tesh!L118/RES_summary!L$21</f>
        <v>8.0034868818215905</v>
      </c>
      <c r="M118" s="177">
        <f>RES_hhdet_in_tesh!M118/RES_summary!M$21</f>
        <v>9.5625506557679358</v>
      </c>
      <c r="N118" s="177">
        <f>RES_hhdet_in_tesh!N118/RES_summary!N$21</f>
        <v>8.8415817417302911</v>
      </c>
      <c r="O118" s="177">
        <f>RES_hhdet_in_tesh!O118/RES_summary!O$21</f>
        <v>8.321540280318322</v>
      </c>
      <c r="P118" s="177">
        <f>RES_hhdet_in_tesh!P118/RES_summary!P$21</f>
        <v>10.478902374256794</v>
      </c>
      <c r="Q118" s="177">
        <f>RES_hhdet_in_tesh!Q118/RES_summary!Q$21</f>
        <v>11.934024502166517</v>
      </c>
    </row>
    <row r="119" spans="1:17" ht="12" customHeight="1" x14ac:dyDescent="0.3">
      <c r="A119" s="148" t="s">
        <v>59</v>
      </c>
      <c r="B119" s="156"/>
      <c r="C119" s="177">
        <f>RES_hhdet_in_tesh!C119/RES_summary!C$21</f>
        <v>5.4143798114350217</v>
      </c>
      <c r="D119" s="177">
        <f>RES_hhdet_in_tesh!D119/RES_summary!D$21</f>
        <v>5.3811767000405597</v>
      </c>
      <c r="E119" s="177">
        <f>RES_hhdet_in_tesh!E119/RES_summary!E$21</f>
        <v>4.9111615959776902</v>
      </c>
      <c r="F119" s="177">
        <f>RES_hhdet_in_tesh!F119/RES_summary!F$21</f>
        <v>5.5697729524183188</v>
      </c>
      <c r="G119" s="177">
        <f>RES_hhdet_in_tesh!G119/RES_summary!G$21</f>
        <v>6.6128220053342748</v>
      </c>
      <c r="H119" s="177">
        <f>RES_hhdet_in_tesh!H119/RES_summary!H$21</f>
        <v>5.966908014458455</v>
      </c>
      <c r="I119" s="177">
        <f>RES_hhdet_in_tesh!I119/RES_summary!I$21</f>
        <v>9.4665752381249018</v>
      </c>
      <c r="J119" s="177">
        <f>RES_hhdet_in_tesh!J119/RES_summary!J$21</f>
        <v>8.3454209415769594</v>
      </c>
      <c r="K119" s="177">
        <f>RES_hhdet_in_tesh!K119/RES_summary!K$21</f>
        <v>7.5005791271336717</v>
      </c>
      <c r="L119" s="177">
        <f>RES_hhdet_in_tesh!L119/RES_summary!L$21</f>
        <v>8.654229150425758</v>
      </c>
      <c r="M119" s="177">
        <f>RES_hhdet_in_tesh!M119/RES_summary!M$21</f>
        <v>6.6567560314181273</v>
      </c>
      <c r="N119" s="177">
        <f>RES_hhdet_in_tesh!N119/RES_summary!N$21</f>
        <v>9.0144371323291068</v>
      </c>
      <c r="O119" s="177">
        <f>RES_hhdet_in_tesh!O119/RES_summary!O$21</f>
        <v>9.5362885456709439</v>
      </c>
      <c r="P119" s="177">
        <f>RES_hhdet_in_tesh!P119/RES_summary!P$21</f>
        <v>7.0403820947927622</v>
      </c>
      <c r="Q119" s="177">
        <f>RES_hhdet_in_tesh!Q119/RES_summary!Q$21</f>
        <v>6.2085925027096858</v>
      </c>
    </row>
    <row r="120" spans="1:17" ht="12" customHeight="1" x14ac:dyDescent="0.3">
      <c r="A120" s="158" t="s">
        <v>62</v>
      </c>
      <c r="B120" s="157"/>
      <c r="C120" s="178">
        <f>RES_hhdet_in_tesh!C120/RES_summary!C$21</f>
        <v>8.1285013777995623</v>
      </c>
      <c r="D120" s="178">
        <f>RES_hhdet_in_tesh!D120/RES_summary!D$21</f>
        <v>7.3224439225905487</v>
      </c>
      <c r="E120" s="178">
        <f>RES_hhdet_in_tesh!E120/RES_summary!E$21</f>
        <v>8.6876157198000659</v>
      </c>
      <c r="F120" s="178">
        <f>RES_hhdet_in_tesh!F120/RES_summary!F$21</f>
        <v>8.3918680067670923</v>
      </c>
      <c r="G120" s="178">
        <f>RES_hhdet_in_tesh!G120/RES_summary!G$21</f>
        <v>7.1902380092680627</v>
      </c>
      <c r="H120" s="178">
        <f>RES_hhdet_in_tesh!H120/RES_summary!H$21</f>
        <v>8.0899155640643361</v>
      </c>
      <c r="I120" s="178">
        <f>RES_hhdet_in_tesh!I120/RES_summary!I$21</f>
        <v>6.383408857033686</v>
      </c>
      <c r="J120" s="178">
        <f>RES_hhdet_in_tesh!J120/RES_summary!J$21</f>
        <v>7.0539437003365943</v>
      </c>
      <c r="K120" s="178">
        <f>RES_hhdet_in_tesh!K120/RES_summary!K$21</f>
        <v>6.3084254678768898</v>
      </c>
      <c r="L120" s="178">
        <f>RES_hhdet_in_tesh!L120/RES_summary!L$21</f>
        <v>7.1155849485998921</v>
      </c>
      <c r="M120" s="178">
        <f>RES_hhdet_in_tesh!M120/RES_summary!M$21</f>
        <v>7.4468641684265124</v>
      </c>
      <c r="N120" s="178">
        <f>RES_hhdet_in_tesh!N120/RES_summary!N$21</f>
        <v>7.3561861394493118</v>
      </c>
      <c r="O120" s="178">
        <f>RES_hhdet_in_tesh!O120/RES_summary!O$21</f>
        <v>7.3856932499931744</v>
      </c>
      <c r="P120" s="178">
        <f>RES_hhdet_in_tesh!P120/RES_summary!P$21</f>
        <v>7.3112339459985796</v>
      </c>
      <c r="Q120" s="178">
        <f>RES_hhdet_in_tesh!Q120/RES_summary!Q$21</f>
        <v>7.0085045926671734</v>
      </c>
    </row>
    <row r="121" spans="1:17" ht="12" customHeight="1" x14ac:dyDescent="0.3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3">
      <c r="A122" s="29" t="s">
        <v>140</v>
      </c>
      <c r="B122" s="57"/>
      <c r="C122" s="176">
        <f>RES_hhdet_in_tesh!C122/RES_summary!C$21</f>
        <v>8.1285013777995623</v>
      </c>
      <c r="D122" s="176">
        <f>RES_hhdet_in_tesh!D122/RES_summary!D$21</f>
        <v>7.3224439225905487</v>
      </c>
      <c r="E122" s="176">
        <f>RES_hhdet_in_tesh!E122/RES_summary!E$21</f>
        <v>8.6876157198000659</v>
      </c>
      <c r="F122" s="176">
        <f>RES_hhdet_in_tesh!F122/RES_summary!F$21</f>
        <v>8.3918680067670923</v>
      </c>
      <c r="G122" s="176">
        <f>RES_hhdet_in_tesh!G122/RES_summary!G$21</f>
        <v>7.1902380092680627</v>
      </c>
      <c r="H122" s="176">
        <f>RES_hhdet_in_tesh!H122/RES_summary!H$21</f>
        <v>8.0899155640643361</v>
      </c>
      <c r="I122" s="176">
        <f>RES_hhdet_in_tesh!I122/RES_summary!I$21</f>
        <v>6.383408857033686</v>
      </c>
      <c r="J122" s="176">
        <f>RES_hhdet_in_tesh!J122/RES_summary!J$21</f>
        <v>7.0539437003365943</v>
      </c>
      <c r="K122" s="176">
        <f>RES_hhdet_in_tesh!K122/RES_summary!K$21</f>
        <v>6.3084254678768898</v>
      </c>
      <c r="L122" s="176">
        <f>RES_hhdet_in_tesh!L122/RES_summary!L$21</f>
        <v>7.1155849485998921</v>
      </c>
      <c r="M122" s="176">
        <f>RES_hhdet_in_tesh!M122/RES_summary!M$21</f>
        <v>7.4468641684265124</v>
      </c>
      <c r="N122" s="176">
        <f>RES_hhdet_in_tesh!N122/RES_summary!N$21</f>
        <v>7.3561861394493118</v>
      </c>
      <c r="O122" s="176">
        <f>RES_hhdet_in_tesh!O122/RES_summary!O$21</f>
        <v>7.3856932499931744</v>
      </c>
      <c r="P122" s="176">
        <f>RES_hhdet_in_tesh!P122/RES_summary!P$21</f>
        <v>7.3112339459985796</v>
      </c>
      <c r="Q122" s="176">
        <f>RES_hhdet_in_tesh!Q122/RES_summary!Q$21</f>
        <v>7.0085045926671734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84">
        <f>RES_hhdet_in_tesh!C124/RES_summary!C$21</f>
        <v>126.80366053822834</v>
      </c>
      <c r="D124" s="184">
        <f>RES_hhdet_in_tesh!D124/RES_summary!D$21</f>
        <v>149.07311979012746</v>
      </c>
      <c r="E124" s="184">
        <f>RES_hhdet_in_tesh!E124/RES_summary!E$21</f>
        <v>147.73454632032727</v>
      </c>
      <c r="F124" s="184">
        <f>RES_hhdet_in_tesh!F124/RES_summary!F$21</f>
        <v>144.78961346038628</v>
      </c>
      <c r="G124" s="184">
        <f>RES_hhdet_in_tesh!G124/RES_summary!G$21</f>
        <v>129.71445470746056</v>
      </c>
      <c r="H124" s="184">
        <f>RES_hhdet_in_tesh!H124/RES_summary!H$21</f>
        <v>129.44118993559732</v>
      </c>
      <c r="I124" s="184">
        <f>RES_hhdet_in_tesh!I124/RES_summary!I$21</f>
        <v>120.70502033280363</v>
      </c>
      <c r="J124" s="184">
        <f>RES_hhdet_in_tesh!J124/RES_summary!J$21</f>
        <v>136.25032773405692</v>
      </c>
      <c r="K124" s="184">
        <f>RES_hhdet_in_tesh!K124/RES_summary!K$21</f>
        <v>123.59146316157369</v>
      </c>
      <c r="L124" s="184">
        <f>RES_hhdet_in_tesh!L124/RES_summary!L$21</f>
        <v>133.99252348104068</v>
      </c>
      <c r="M124" s="184">
        <f>RES_hhdet_in_tesh!M124/RES_summary!M$21</f>
        <v>117.71731016091114</v>
      </c>
      <c r="N124" s="184">
        <f>RES_hhdet_in_tesh!N124/RES_summary!N$21</f>
        <v>134.62568077844463</v>
      </c>
      <c r="O124" s="184">
        <f>RES_hhdet_in_tesh!O124/RES_summary!O$21</f>
        <v>128.04968575546232</v>
      </c>
      <c r="P124" s="184">
        <f>RES_hhdet_in_tesh!P124/RES_summary!P$21</f>
        <v>109.46055081180027</v>
      </c>
      <c r="Q124" s="184">
        <f>RES_hhdet_in_tesh!Q124/RES_summary!Q$21</f>
        <v>105.42366562944824</v>
      </c>
    </row>
    <row r="125" spans="1:17" ht="12.9" customHeight="1" x14ac:dyDescent="0.3">
      <c r="A125" s="158" t="s">
        <v>65</v>
      </c>
      <c r="B125" s="157"/>
      <c r="C125" s="178">
        <f>RES_hhdet_in_tesh!C125/RES_summary!C$21</f>
        <v>90.811918139656768</v>
      </c>
      <c r="D125" s="178">
        <f>RES_hhdet_in_tesh!D125/RES_summary!D$21</f>
        <v>105.59751466314017</v>
      </c>
      <c r="E125" s="178">
        <f>RES_hhdet_in_tesh!E125/RES_summary!E$21</f>
        <v>104.17964445779427</v>
      </c>
      <c r="F125" s="178">
        <f>RES_hhdet_in_tesh!F125/RES_summary!F$21</f>
        <v>98.62941723588574</v>
      </c>
      <c r="G125" s="178">
        <f>RES_hhdet_in_tesh!G125/RES_summary!G$21</f>
        <v>92.668221804544743</v>
      </c>
      <c r="H125" s="178">
        <f>RES_hhdet_in_tesh!H125/RES_summary!H$21</f>
        <v>91.167068197075864</v>
      </c>
      <c r="I125" s="178">
        <f>RES_hhdet_in_tesh!I125/RES_summary!I$21</f>
        <v>84.400002517500639</v>
      </c>
      <c r="J125" s="178">
        <f>RES_hhdet_in_tesh!J125/RES_summary!J$21</f>
        <v>97.397914766188208</v>
      </c>
      <c r="K125" s="178">
        <f>RES_hhdet_in_tesh!K125/RES_summary!K$21</f>
        <v>85.105072219471083</v>
      </c>
      <c r="L125" s="178">
        <f>RES_hhdet_in_tesh!L125/RES_summary!L$21</f>
        <v>94.114352921950839</v>
      </c>
      <c r="M125" s="178">
        <f>RES_hhdet_in_tesh!M125/RES_summary!M$21</f>
        <v>71.060056400752984</v>
      </c>
      <c r="N125" s="178">
        <f>RES_hhdet_in_tesh!N125/RES_summary!N$21</f>
        <v>88.800494505035701</v>
      </c>
      <c r="O125" s="178">
        <f>RES_hhdet_in_tesh!O125/RES_summary!O$21</f>
        <v>83.130312621729928</v>
      </c>
      <c r="P125" s="178">
        <f>RES_hhdet_in_tesh!P125/RES_summary!P$21</f>
        <v>67.349212811884684</v>
      </c>
      <c r="Q125" s="178">
        <f>RES_hhdet_in_tesh!Q125/RES_summary!Q$21</f>
        <v>69.228245094768482</v>
      </c>
    </row>
    <row r="126" spans="1:17" ht="12" customHeight="1" x14ac:dyDescent="0.3">
      <c r="A126" s="23" t="s">
        <v>149</v>
      </c>
      <c r="B126" s="156"/>
      <c r="C126" s="177">
        <f>RES_hhdet_in_tesh!C126/RES_summary!C$21</f>
        <v>90.488359247177797</v>
      </c>
      <c r="D126" s="177">
        <f>RES_hhdet_in_tesh!D126/RES_summary!D$21</f>
        <v>105.13939166851765</v>
      </c>
      <c r="E126" s="177">
        <f>RES_hhdet_in_tesh!E126/RES_summary!E$21</f>
        <v>103.63543972357499</v>
      </c>
      <c r="F126" s="177">
        <f>RES_hhdet_in_tesh!F126/RES_summary!F$21</f>
        <v>98.0641199076872</v>
      </c>
      <c r="G126" s="177">
        <f>RES_hhdet_in_tesh!G126/RES_summary!G$21</f>
        <v>92.15147461026875</v>
      </c>
      <c r="H126" s="177">
        <f>RES_hhdet_in_tesh!H126/RES_summary!H$21</f>
        <v>90.650473313244461</v>
      </c>
      <c r="I126" s="177">
        <f>RES_hhdet_in_tesh!I126/RES_summary!I$21</f>
        <v>83.899042261732987</v>
      </c>
      <c r="J126" s="177">
        <f>RES_hhdet_in_tesh!J126/RES_summary!J$21</f>
        <v>96.879707778437194</v>
      </c>
      <c r="K126" s="177">
        <f>RES_hhdet_in_tesh!K126/RES_summary!K$21</f>
        <v>84.587001573585297</v>
      </c>
      <c r="L126" s="177">
        <f>RES_hhdet_in_tesh!L126/RES_summary!L$21</f>
        <v>93.557036105719405</v>
      </c>
      <c r="M126" s="177">
        <f>RES_hhdet_in_tesh!M126/RES_summary!M$21</f>
        <v>70.661941396455731</v>
      </c>
      <c r="N126" s="177">
        <f>RES_hhdet_in_tesh!N126/RES_summary!N$21</f>
        <v>88.314315903203109</v>
      </c>
      <c r="O126" s="177">
        <f>RES_hhdet_in_tesh!O126/RES_summary!O$21</f>
        <v>82.659804280909867</v>
      </c>
      <c r="P126" s="177">
        <f>RES_hhdet_in_tesh!P126/RES_summary!P$21</f>
        <v>66.914351990078202</v>
      </c>
      <c r="Q126" s="177">
        <f>RES_hhdet_in_tesh!Q126/RES_summary!Q$21</f>
        <v>68.761061925265622</v>
      </c>
    </row>
    <row r="127" spans="1:17" ht="12" customHeight="1" x14ac:dyDescent="0.3">
      <c r="A127" s="23" t="s">
        <v>60</v>
      </c>
      <c r="B127" s="156"/>
      <c r="C127" s="177">
        <f>RES_hhdet_in_tesh!C127/RES_summary!C$21</f>
        <v>0.3235588924789764</v>
      </c>
      <c r="D127" s="177">
        <f>RES_hhdet_in_tesh!D127/RES_summary!D$21</f>
        <v>0.45812299462253214</v>
      </c>
      <c r="E127" s="177">
        <f>RES_hhdet_in_tesh!E127/RES_summary!E$21</f>
        <v>0.54420473421927873</v>
      </c>
      <c r="F127" s="177">
        <f>RES_hhdet_in_tesh!F127/RES_summary!F$21</f>
        <v>0.56529732819853762</v>
      </c>
      <c r="G127" s="177">
        <f>RES_hhdet_in_tesh!G127/RES_summary!G$21</f>
        <v>0.51674719427600291</v>
      </c>
      <c r="H127" s="177">
        <f>RES_hhdet_in_tesh!H127/RES_summary!H$21</f>
        <v>0.51659488383139074</v>
      </c>
      <c r="I127" s="177">
        <f>RES_hhdet_in_tesh!I127/RES_summary!I$21</f>
        <v>0.5009602557676478</v>
      </c>
      <c r="J127" s="177">
        <f>RES_hhdet_in_tesh!J127/RES_summary!J$21</f>
        <v>0.51820698775101892</v>
      </c>
      <c r="K127" s="177">
        <f>RES_hhdet_in_tesh!K127/RES_summary!K$21</f>
        <v>0.51807064588579066</v>
      </c>
      <c r="L127" s="177">
        <f>RES_hhdet_in_tesh!L127/RES_summary!L$21</f>
        <v>0.55731681623144769</v>
      </c>
      <c r="M127" s="177">
        <f>RES_hhdet_in_tesh!M127/RES_summary!M$21</f>
        <v>0.39811500429725838</v>
      </c>
      <c r="N127" s="177">
        <f>RES_hhdet_in_tesh!N127/RES_summary!N$21</f>
        <v>0.48617860183259215</v>
      </c>
      <c r="O127" s="177">
        <f>RES_hhdet_in_tesh!O127/RES_summary!O$21</f>
        <v>0.47050834082005266</v>
      </c>
      <c r="P127" s="177">
        <f>RES_hhdet_in_tesh!P127/RES_summary!P$21</f>
        <v>0.43486082180648611</v>
      </c>
      <c r="Q127" s="177">
        <f>RES_hhdet_in_tesh!Q127/RES_summary!Q$21</f>
        <v>0.46718316950286221</v>
      </c>
    </row>
    <row r="128" spans="1:17" ht="12.9" customHeight="1" x14ac:dyDescent="0.3">
      <c r="A128" s="158" t="s">
        <v>112</v>
      </c>
      <c r="B128" s="157"/>
      <c r="C128" s="178">
        <f>RES_hhdet_in_tesh!C128/RES_summary!C$21</f>
        <v>15.964688343543893</v>
      </c>
      <c r="D128" s="178">
        <f>RES_hhdet_in_tesh!D128/RES_summary!D$21</f>
        <v>18.839711176398541</v>
      </c>
      <c r="E128" s="178">
        <f>RES_hhdet_in_tesh!E128/RES_summary!E$21</f>
        <v>19.283730384857346</v>
      </c>
      <c r="F128" s="178">
        <f>RES_hhdet_in_tesh!F128/RES_summary!F$21</f>
        <v>22.009677903881791</v>
      </c>
      <c r="G128" s="178">
        <f>RES_hhdet_in_tesh!G128/RES_summary!G$21</f>
        <v>15.892015972739577</v>
      </c>
      <c r="H128" s="178">
        <f>RES_hhdet_in_tesh!H128/RES_summary!H$21</f>
        <v>15.061726618377326</v>
      </c>
      <c r="I128" s="178">
        <f>RES_hhdet_in_tesh!I128/RES_summary!I$21</f>
        <v>14.265813143145911</v>
      </c>
      <c r="J128" s="178">
        <f>RES_hhdet_in_tesh!J128/RES_summary!J$21</f>
        <v>16.047583777863863</v>
      </c>
      <c r="K128" s="178">
        <f>RES_hhdet_in_tesh!K128/RES_summary!K$21</f>
        <v>16.44392821825485</v>
      </c>
      <c r="L128" s="178">
        <f>RES_hhdet_in_tesh!L128/RES_summary!L$21</f>
        <v>17.250981490559944</v>
      </c>
      <c r="M128" s="178">
        <f>RES_hhdet_in_tesh!M128/RES_summary!M$21</f>
        <v>25.30266777985533</v>
      </c>
      <c r="N128" s="178">
        <f>RES_hhdet_in_tesh!N128/RES_summary!N$21</f>
        <v>22.625994216868847</v>
      </c>
      <c r="O128" s="178">
        <f>RES_hhdet_in_tesh!O128/RES_summary!O$21</f>
        <v>22.232782452454206</v>
      </c>
      <c r="P128" s="178">
        <f>RES_hhdet_in_tesh!P128/RES_summary!P$21</f>
        <v>19.437916206140891</v>
      </c>
      <c r="Q128" s="178">
        <f>RES_hhdet_in_tesh!Q128/RES_summary!Q$21</f>
        <v>14.533884706576673</v>
      </c>
    </row>
    <row r="129" spans="1:17" ht="12" customHeight="1" x14ac:dyDescent="0.3">
      <c r="A129" s="23" t="s">
        <v>60</v>
      </c>
      <c r="B129" s="156"/>
      <c r="C129" s="177">
        <f>RES_hhdet_in_tesh!C129/RES_summary!C$21</f>
        <v>15.964688343543893</v>
      </c>
      <c r="D129" s="177">
        <f>RES_hhdet_in_tesh!D129/RES_summary!D$21</f>
        <v>18.839711176398541</v>
      </c>
      <c r="E129" s="177">
        <f>RES_hhdet_in_tesh!E129/RES_summary!E$21</f>
        <v>19.283730384857346</v>
      </c>
      <c r="F129" s="177">
        <f>RES_hhdet_in_tesh!F129/RES_summary!F$21</f>
        <v>22.009677903881791</v>
      </c>
      <c r="G129" s="177">
        <f>RES_hhdet_in_tesh!G129/RES_summary!G$21</f>
        <v>15.892015972739577</v>
      </c>
      <c r="H129" s="177">
        <f>RES_hhdet_in_tesh!H129/RES_summary!H$21</f>
        <v>15.061726618377326</v>
      </c>
      <c r="I129" s="177">
        <f>RES_hhdet_in_tesh!I129/RES_summary!I$21</f>
        <v>14.265813143145911</v>
      </c>
      <c r="J129" s="177">
        <f>RES_hhdet_in_tesh!J129/RES_summary!J$21</f>
        <v>16.047583777863863</v>
      </c>
      <c r="K129" s="177">
        <f>RES_hhdet_in_tesh!K129/RES_summary!K$21</f>
        <v>16.44392821825485</v>
      </c>
      <c r="L129" s="177">
        <f>RES_hhdet_in_tesh!L129/RES_summary!L$21</f>
        <v>17.250981490559944</v>
      </c>
      <c r="M129" s="177">
        <f>RES_hhdet_in_tesh!M129/RES_summary!M$21</f>
        <v>25.30266777985533</v>
      </c>
      <c r="N129" s="177">
        <f>RES_hhdet_in_tesh!N129/RES_summary!N$21</f>
        <v>22.625994216868847</v>
      </c>
      <c r="O129" s="177">
        <f>RES_hhdet_in_tesh!O129/RES_summary!O$21</f>
        <v>22.232782452454206</v>
      </c>
      <c r="P129" s="177">
        <f>RES_hhdet_in_tesh!P129/RES_summary!P$21</f>
        <v>19.437916206140891</v>
      </c>
      <c r="Q129" s="177">
        <f>RES_hhdet_in_tesh!Q129/RES_summary!Q$21</f>
        <v>14.533884706576673</v>
      </c>
    </row>
    <row r="130" spans="1:17" ht="12" customHeight="1" x14ac:dyDescent="0.3">
      <c r="A130" s="158" t="s">
        <v>63</v>
      </c>
      <c r="B130" s="157"/>
      <c r="C130" s="178">
        <f>RES_hhdet_in_tesh!C130/RES_summary!C$21</f>
        <v>13.509032157914499</v>
      </c>
      <c r="D130" s="178">
        <f>RES_hhdet_in_tesh!D130/RES_summary!D$21</f>
        <v>16.891358604631744</v>
      </c>
      <c r="E130" s="178">
        <f>RES_hhdet_in_tesh!E130/RES_summary!E$21</f>
        <v>16.366386781525311</v>
      </c>
      <c r="F130" s="178">
        <f>RES_hhdet_in_tesh!F130/RES_summary!F$21</f>
        <v>16.157679593504373</v>
      </c>
      <c r="G130" s="178">
        <f>RES_hhdet_in_tesh!G130/RES_summary!G$21</f>
        <v>14.289136381320876</v>
      </c>
      <c r="H130" s="178">
        <f>RES_hhdet_in_tesh!H130/RES_summary!H$21</f>
        <v>15.414131107375555</v>
      </c>
      <c r="I130" s="178">
        <f>RES_hhdet_in_tesh!I130/RES_summary!I$21</f>
        <v>14.790347821313246</v>
      </c>
      <c r="J130" s="178">
        <f>RES_hhdet_in_tesh!J130/RES_summary!J$21</f>
        <v>15.316273453759205</v>
      </c>
      <c r="K130" s="178">
        <f>RES_hhdet_in_tesh!K130/RES_summary!K$21</f>
        <v>14.752406334899428</v>
      </c>
      <c r="L130" s="178">
        <f>RES_hhdet_in_tesh!L130/RES_summary!L$21</f>
        <v>14.656257839334506</v>
      </c>
      <c r="M130" s="178">
        <f>RES_hhdet_in_tesh!M130/RES_summary!M$21</f>
        <v>13.825863632954739</v>
      </c>
      <c r="N130" s="178">
        <f>RES_hhdet_in_tesh!N130/RES_summary!N$21</f>
        <v>15.081939007638562</v>
      </c>
      <c r="O130" s="178">
        <f>RES_hhdet_in_tesh!O130/RES_summary!O$21</f>
        <v>15.072589426734426</v>
      </c>
      <c r="P130" s="178">
        <f>RES_hhdet_in_tesh!P130/RES_summary!P$21</f>
        <v>14.669072921911056</v>
      </c>
      <c r="Q130" s="178">
        <f>RES_hhdet_in_tesh!Q130/RES_summary!Q$21</f>
        <v>14.436630037231588</v>
      </c>
    </row>
    <row r="131" spans="1:17" ht="12" customHeight="1" x14ac:dyDescent="0.3">
      <c r="A131" s="167" t="s">
        <v>148</v>
      </c>
      <c r="B131" s="132"/>
      <c r="C131" s="183">
        <f>RES_hhdet_in_tesh!C131/RES_summary!C$21</f>
        <v>13.158080792466274</v>
      </c>
      <c r="D131" s="183">
        <f>RES_hhdet_in_tesh!D131/RES_summary!D$21</f>
        <v>16.619258577637929</v>
      </c>
      <c r="E131" s="183">
        <f>RES_hhdet_in_tesh!E131/RES_summary!E$21</f>
        <v>15.924717443682331</v>
      </c>
      <c r="F131" s="183">
        <f>RES_hhdet_in_tesh!F131/RES_summary!F$21</f>
        <v>15.742595207354753</v>
      </c>
      <c r="G131" s="183">
        <f>RES_hhdet_in_tesh!G131/RES_summary!G$21</f>
        <v>12.809716354695418</v>
      </c>
      <c r="H131" s="183">
        <f>RES_hhdet_in_tesh!H131/RES_summary!H$21</f>
        <v>14.270080605244932</v>
      </c>
      <c r="I131" s="183">
        <f>RES_hhdet_in_tesh!I131/RES_summary!I$21</f>
        <v>13.665026999585313</v>
      </c>
      <c r="J131" s="183">
        <f>RES_hhdet_in_tesh!J131/RES_summary!J$21</f>
        <v>15.220431159673748</v>
      </c>
      <c r="K131" s="183">
        <f>RES_hhdet_in_tesh!K131/RES_summary!K$21</f>
        <v>13.796983542163918</v>
      </c>
      <c r="L131" s="183">
        <f>RES_hhdet_in_tesh!L131/RES_summary!L$21</f>
        <v>13.951530233051518</v>
      </c>
      <c r="M131" s="183">
        <f>RES_hhdet_in_tesh!M131/RES_summary!M$21</f>
        <v>13.259103862638344</v>
      </c>
      <c r="N131" s="183">
        <f>RES_hhdet_in_tesh!N131/RES_summary!N$21</f>
        <v>13.996214901968507</v>
      </c>
      <c r="O131" s="183">
        <f>RES_hhdet_in_tesh!O131/RES_summary!O$21</f>
        <v>14.314241091308448</v>
      </c>
      <c r="P131" s="183">
        <f>RES_hhdet_in_tesh!P131/RES_summary!P$21</f>
        <v>13.917419703424773</v>
      </c>
      <c r="Q131" s="183">
        <f>RES_hhdet_in_tesh!Q131/RES_summary!Q$21</f>
        <v>13.049190980393238</v>
      </c>
    </row>
    <row r="132" spans="1:17" ht="12" customHeight="1" x14ac:dyDescent="0.3">
      <c r="A132" s="167" t="s">
        <v>147</v>
      </c>
      <c r="B132" s="132"/>
      <c r="C132" s="183">
        <f>RES_hhdet_in_tesh!C132/RES_summary!C$21</f>
        <v>15.652898279030881</v>
      </c>
      <c r="D132" s="183">
        <f>RES_hhdet_in_tesh!D132/RES_summary!D$21</f>
        <v>16.5936425394226</v>
      </c>
      <c r="E132" s="183">
        <f>RES_hhdet_in_tesh!E132/RES_summary!E$21</f>
        <v>15.260812711974832</v>
      </c>
      <c r="F132" s="183">
        <f>RES_hhdet_in_tesh!F132/RES_summary!F$21</f>
        <v>16.772851925255132</v>
      </c>
      <c r="G132" s="183">
        <f>RES_hhdet_in_tesh!G132/RES_summary!G$21</f>
        <v>16.022866988654677</v>
      </c>
      <c r="H132" s="183">
        <f>RES_hhdet_in_tesh!H132/RES_summary!H$21</f>
        <v>14.618013013507642</v>
      </c>
      <c r="I132" s="183">
        <f>RES_hhdet_in_tesh!I132/RES_summary!I$21</f>
        <v>15.656576976258178</v>
      </c>
      <c r="J132" s="183">
        <f>RES_hhdet_in_tesh!J132/RES_summary!J$21</f>
        <v>14.778844546703988</v>
      </c>
      <c r="K132" s="183">
        <f>RES_hhdet_in_tesh!K132/RES_summary!K$21</f>
        <v>14.684889352735013</v>
      </c>
      <c r="L132" s="183">
        <f>RES_hhdet_in_tesh!L132/RES_summary!L$21</f>
        <v>14.729627761498646</v>
      </c>
      <c r="M132" s="183">
        <f>RES_hhdet_in_tesh!M132/RES_summary!M$21</f>
        <v>14.260844918840895</v>
      </c>
      <c r="N132" s="183">
        <f>RES_hhdet_in_tesh!N132/RES_summary!N$21</f>
        <v>14.086225472586552</v>
      </c>
      <c r="O132" s="183">
        <f>RES_hhdet_in_tesh!O132/RES_summary!O$21</f>
        <v>14.530056651937088</v>
      </c>
      <c r="P132" s="183">
        <f>RES_hhdet_in_tesh!P132/RES_summary!P$21</f>
        <v>14.082971868931384</v>
      </c>
      <c r="Q132" s="183">
        <f>RES_hhdet_in_tesh!Q132/RES_summary!Q$21</f>
        <v>13.842473795265157</v>
      </c>
    </row>
    <row r="133" spans="1:17" ht="12" customHeight="1" x14ac:dyDescent="0.3">
      <c r="A133" s="166" t="s">
        <v>61</v>
      </c>
      <c r="B133" s="165"/>
      <c r="C133" s="182">
        <f>RES_hhdet_in_tesh!C133/RES_summary!C$21</f>
        <v>10.585282591910827</v>
      </c>
      <c r="D133" s="182">
        <f>RES_hhdet_in_tesh!D133/RES_summary!D$21</f>
        <v>11.634205952047594</v>
      </c>
      <c r="E133" s="182">
        <f>RES_hhdet_in_tesh!E133/RES_summary!E$21</f>
        <v>10.24775169854531</v>
      </c>
      <c r="F133" s="182">
        <f>RES_hhdet_in_tesh!F133/RES_summary!F$21</f>
        <v>11.34752647958137</v>
      </c>
      <c r="G133" s="182">
        <f>RES_hhdet_in_tesh!G133/RES_summary!G$21</f>
        <v>11.275660446073772</v>
      </c>
      <c r="H133" s="182">
        <f>RES_hhdet_in_tesh!H133/RES_summary!H$21</f>
        <v>9.9506875185543535</v>
      </c>
      <c r="I133" s="182">
        <f>RES_hhdet_in_tesh!I133/RES_summary!I$21</f>
        <v>11.153481125840317</v>
      </c>
      <c r="J133" s="182">
        <f>RES_hhdet_in_tesh!J133/RES_summary!J$21</f>
        <v>10.252792671342135</v>
      </c>
      <c r="K133" s="182">
        <f>RES_hhdet_in_tesh!K133/RES_summary!K$21</f>
        <v>9.9730514814933908</v>
      </c>
      <c r="L133" s="182">
        <f>RES_hhdet_in_tesh!L133/RES_summary!L$21</f>
        <v>10.086394988664624</v>
      </c>
      <c r="M133" s="182">
        <f>RES_hhdet_in_tesh!M133/RES_summary!M$21</f>
        <v>9.2645671973490682</v>
      </c>
      <c r="N133" s="182">
        <f>RES_hhdet_in_tesh!N133/RES_summary!N$21</f>
        <v>8.9703327674415263</v>
      </c>
      <c r="O133" s="182">
        <f>RES_hhdet_in_tesh!O133/RES_summary!O$21</f>
        <v>9.9382702778907017</v>
      </c>
      <c r="P133" s="182">
        <f>RES_hhdet_in_tesh!P133/RES_summary!P$21</f>
        <v>9.454939456503233</v>
      </c>
      <c r="Q133" s="182">
        <f>RES_hhdet_in_tesh!Q133/RES_summary!Q$21</f>
        <v>9.6646987563352784</v>
      </c>
    </row>
    <row r="134" spans="1:17" ht="12" customHeight="1" x14ac:dyDescent="0.3">
      <c r="A134" s="147" t="s">
        <v>59</v>
      </c>
      <c r="B134" s="164"/>
      <c r="C134" s="181">
        <f>RES_hhdet_in_tesh!C134/RES_summary!C$21</f>
        <v>5.0676156871200515</v>
      </c>
      <c r="D134" s="181">
        <f>RES_hhdet_in_tesh!D134/RES_summary!D$21</f>
        <v>4.9594365873750004</v>
      </c>
      <c r="E134" s="181">
        <f>RES_hhdet_in_tesh!E134/RES_summary!E$21</f>
        <v>5.0130610134295228</v>
      </c>
      <c r="F134" s="181">
        <f>RES_hhdet_in_tesh!F134/RES_summary!F$21</f>
        <v>5.4253254456737618</v>
      </c>
      <c r="G134" s="181">
        <f>RES_hhdet_in_tesh!G134/RES_summary!G$21</f>
        <v>4.7472065425809058</v>
      </c>
      <c r="H134" s="181">
        <f>RES_hhdet_in_tesh!H134/RES_summary!H$21</f>
        <v>4.6673254949532907</v>
      </c>
      <c r="I134" s="181">
        <f>RES_hhdet_in_tesh!I134/RES_summary!I$21</f>
        <v>4.5030958504178598</v>
      </c>
      <c r="J134" s="181">
        <f>RES_hhdet_in_tesh!J134/RES_summary!J$21</f>
        <v>4.5260518753618539</v>
      </c>
      <c r="K134" s="181">
        <f>RES_hhdet_in_tesh!K134/RES_summary!K$21</f>
        <v>4.7118378712416202</v>
      </c>
      <c r="L134" s="181">
        <f>RES_hhdet_in_tesh!L134/RES_summary!L$21</f>
        <v>4.6432327728340201</v>
      </c>
      <c r="M134" s="181">
        <f>RES_hhdet_in_tesh!M134/RES_summary!M$21</f>
        <v>4.9962777214918264</v>
      </c>
      <c r="N134" s="181">
        <f>RES_hhdet_in_tesh!N134/RES_summary!N$21</f>
        <v>5.115892705145022</v>
      </c>
      <c r="O134" s="181">
        <f>RES_hhdet_in_tesh!O134/RES_summary!O$21</f>
        <v>4.5917863740463858</v>
      </c>
      <c r="P134" s="181">
        <f>RES_hhdet_in_tesh!P134/RES_summary!P$21</f>
        <v>4.6280324124281549</v>
      </c>
      <c r="Q134" s="181">
        <f>RES_hhdet_in_tesh!Q134/RES_summary!Q$21</f>
        <v>4.1777750389298802</v>
      </c>
    </row>
    <row r="135" spans="1:17" ht="12" customHeight="1" x14ac:dyDescent="0.3">
      <c r="A135" s="163" t="s">
        <v>142</v>
      </c>
      <c r="B135" s="162"/>
      <c r="C135" s="180">
        <f>RES_hhdet_in_tesh!C135/RES_summary!C$21</f>
        <v>14.554246516599154</v>
      </c>
      <c r="D135" s="180">
        <f>RES_hhdet_in_tesh!D135/RES_summary!D$21</f>
        <v>17.860196758754643</v>
      </c>
      <c r="E135" s="180">
        <f>RES_hhdet_in_tesh!E135/RES_summary!E$21</f>
        <v>19.282054130505845</v>
      </c>
      <c r="F135" s="180">
        <f>RES_hhdet_in_tesh!F135/RES_summary!F$21</f>
        <v>18.3552559453091</v>
      </c>
      <c r="G135" s="180">
        <f>RES_hhdet_in_tesh!G135/RES_summary!G$21</f>
        <v>16.379403885687999</v>
      </c>
      <c r="H135" s="180">
        <f>RES_hhdet_in_tesh!H135/RES_summary!H$21</f>
        <v>18.725377194181082</v>
      </c>
      <c r="I135" s="180">
        <f>RES_hhdet_in_tesh!I135/RES_summary!I$21</f>
        <v>16.260622644007125</v>
      </c>
      <c r="J135" s="180">
        <f>RES_hhdet_in_tesh!J135/RES_summary!J$21</f>
        <v>18.095847293493971</v>
      </c>
      <c r="K135" s="180">
        <f>RES_hhdet_in_tesh!K135/RES_summary!K$21</f>
        <v>21.859992849477496</v>
      </c>
      <c r="L135" s="180">
        <f>RES_hhdet_in_tesh!L135/RES_summary!L$21</f>
        <v>19.633524104788627</v>
      </c>
      <c r="M135" s="180">
        <f>RES_hhdet_in_tesh!M135/RES_summary!M$21</f>
        <v>21.095787889868433</v>
      </c>
      <c r="N135" s="180">
        <f>RES_hhdet_in_tesh!N135/RES_summary!N$21</f>
        <v>21.918088193147966</v>
      </c>
      <c r="O135" s="180">
        <f>RES_hhdet_in_tesh!O135/RES_summary!O$21</f>
        <v>19.700873470784696</v>
      </c>
      <c r="P135" s="180">
        <f>RES_hhdet_in_tesh!P135/RES_summary!P$21</f>
        <v>19.803954735808993</v>
      </c>
      <c r="Q135" s="180">
        <f>RES_hhdet_in_tesh!Q135/RES_summary!Q$21</f>
        <v>18.496912001827717</v>
      </c>
    </row>
    <row r="136" spans="1:17" ht="12" customHeight="1" x14ac:dyDescent="0.3">
      <c r="A136" s="161" t="s">
        <v>141</v>
      </c>
      <c r="B136" s="160"/>
      <c r="C136" s="179">
        <f>RES_hhdet_in_tesh!C136/RES_summary!C$21</f>
        <v>16.266693514828159</v>
      </c>
      <c r="D136" s="179">
        <f>RES_hhdet_in_tesh!D136/RES_summary!D$21</f>
        <v>16.740752949614617</v>
      </c>
      <c r="E136" s="179">
        <f>RES_hhdet_in_tesh!E136/RES_summary!E$21</f>
        <v>17.927517771854266</v>
      </c>
      <c r="F136" s="179">
        <f>RES_hhdet_in_tesh!F136/RES_summary!F$21</f>
        <v>17.811890656886774</v>
      </c>
      <c r="G136" s="179">
        <f>RES_hhdet_in_tesh!G136/RES_summary!G$21</f>
        <v>17.673868040265198</v>
      </c>
      <c r="H136" s="179">
        <f>RES_hhdet_in_tesh!H136/RES_summary!H$21</f>
        <v>17.358747399733883</v>
      </c>
      <c r="I136" s="179">
        <f>RES_hhdet_in_tesh!I136/RES_summary!I$21</f>
        <v>16.362349008265205</v>
      </c>
      <c r="J136" s="179">
        <f>RES_hhdet_in_tesh!J136/RES_summary!J$21</f>
        <v>17.338770679537991</v>
      </c>
      <c r="K136" s="179">
        <f>RES_hhdet_in_tesh!K136/RES_summary!K$21</f>
        <v>18.485084451447825</v>
      </c>
      <c r="L136" s="179">
        <f>RES_hhdet_in_tesh!L136/RES_summary!L$21</f>
        <v>16.379202124834137</v>
      </c>
      <c r="M136" s="179">
        <f>RES_hhdet_in_tesh!M136/RES_summary!M$21</f>
        <v>17.665270566821093</v>
      </c>
      <c r="N136" s="179">
        <f>RES_hhdet_in_tesh!N136/RES_summary!N$21</f>
        <v>18.990387134920361</v>
      </c>
      <c r="O136" s="179">
        <f>RES_hhdet_in_tesh!O136/RES_summary!O$21</f>
        <v>16.815762399258073</v>
      </c>
      <c r="P136" s="179">
        <f>RES_hhdet_in_tesh!P136/RES_summary!P$21</f>
        <v>17.405537792525486</v>
      </c>
      <c r="Q136" s="179">
        <f>RES_hhdet_in_tesh!Q136/RES_summary!Q$21</f>
        <v>16.074833019849969</v>
      </c>
    </row>
    <row r="137" spans="1:17" ht="12" customHeight="1" x14ac:dyDescent="0.3">
      <c r="A137" s="148" t="s">
        <v>60</v>
      </c>
      <c r="B137" s="156"/>
      <c r="C137" s="177">
        <f>RES_hhdet_in_tesh!C137/RES_summary!C$21</f>
        <v>10.416010784388769</v>
      </c>
      <c r="D137" s="177">
        <f>RES_hhdet_in_tesh!D137/RES_summary!D$21</f>
        <v>11.698815458622844</v>
      </c>
      <c r="E137" s="177">
        <f>RES_hhdet_in_tesh!E137/RES_summary!E$21</f>
        <v>11.917475455682858</v>
      </c>
      <c r="F137" s="177">
        <f>RES_hhdet_in_tesh!F137/RES_summary!F$21</f>
        <v>12.478619247799749</v>
      </c>
      <c r="G137" s="177">
        <f>RES_hhdet_in_tesh!G137/RES_summary!G$21</f>
        <v>12.147835950925897</v>
      </c>
      <c r="H137" s="177">
        <f>RES_hhdet_in_tesh!H137/RES_summary!H$21</f>
        <v>11.692907564748449</v>
      </c>
      <c r="I137" s="177">
        <f>RES_hhdet_in_tesh!I137/RES_summary!I$21</f>
        <v>11.496271938213939</v>
      </c>
      <c r="J137" s="177">
        <f>RES_hhdet_in_tesh!J137/RES_summary!J$21</f>
        <v>11.875832777352633</v>
      </c>
      <c r="K137" s="177">
        <f>RES_hhdet_in_tesh!K137/RES_summary!K$21</f>
        <v>13.267171842377021</v>
      </c>
      <c r="L137" s="177">
        <f>RES_hhdet_in_tesh!L137/RES_summary!L$21</f>
        <v>11.548467555458101</v>
      </c>
      <c r="M137" s="177">
        <f>RES_hhdet_in_tesh!M137/RES_summary!M$21</f>
        <v>12.2101584047366</v>
      </c>
      <c r="N137" s="177">
        <f>RES_hhdet_in_tesh!N137/RES_summary!N$21</f>
        <v>14.525000517618125</v>
      </c>
      <c r="O137" s="177">
        <f>RES_hhdet_in_tesh!O137/RES_summary!O$21</f>
        <v>12.63139706500203</v>
      </c>
      <c r="P137" s="177">
        <f>RES_hhdet_in_tesh!P137/RES_summary!P$21</f>
        <v>12.14089127801901</v>
      </c>
      <c r="Q137" s="177">
        <f>RES_hhdet_in_tesh!Q137/RES_summary!Q$21</f>
        <v>11.896389261380744</v>
      </c>
    </row>
    <row r="138" spans="1:17" ht="12" customHeight="1" x14ac:dyDescent="0.3">
      <c r="A138" s="148" t="s">
        <v>59</v>
      </c>
      <c r="B138" s="156"/>
      <c r="C138" s="177">
        <f>RES_hhdet_in_tesh!C138/RES_summary!C$21</f>
        <v>5.8506827304393898</v>
      </c>
      <c r="D138" s="177">
        <f>RES_hhdet_in_tesh!D138/RES_summary!D$21</f>
        <v>5.0419374909917734</v>
      </c>
      <c r="E138" s="177">
        <f>RES_hhdet_in_tesh!E138/RES_summary!E$21</f>
        <v>6.0100423161714094</v>
      </c>
      <c r="F138" s="177">
        <f>RES_hhdet_in_tesh!F138/RES_summary!F$21</f>
        <v>5.3332714090870219</v>
      </c>
      <c r="G138" s="177">
        <f>RES_hhdet_in_tesh!G138/RES_summary!G$21</f>
        <v>5.5260320893393002</v>
      </c>
      <c r="H138" s="177">
        <f>RES_hhdet_in_tesh!H138/RES_summary!H$21</f>
        <v>5.6658398349854302</v>
      </c>
      <c r="I138" s="177">
        <f>RES_hhdet_in_tesh!I138/RES_summary!I$21</f>
        <v>4.8660770700512659</v>
      </c>
      <c r="J138" s="177">
        <f>RES_hhdet_in_tesh!J138/RES_summary!J$21</f>
        <v>5.462937902185355</v>
      </c>
      <c r="K138" s="177">
        <f>RES_hhdet_in_tesh!K138/RES_summary!K$21</f>
        <v>5.2179126090708028</v>
      </c>
      <c r="L138" s="177">
        <f>RES_hhdet_in_tesh!L138/RES_summary!L$21</f>
        <v>4.8307345693760366</v>
      </c>
      <c r="M138" s="177">
        <f>RES_hhdet_in_tesh!M138/RES_summary!M$21</f>
        <v>5.4551121620844922</v>
      </c>
      <c r="N138" s="177">
        <f>RES_hhdet_in_tesh!N138/RES_summary!N$21</f>
        <v>4.4653866173022347</v>
      </c>
      <c r="O138" s="177">
        <f>RES_hhdet_in_tesh!O138/RES_summary!O$21</f>
        <v>4.1843653342560394</v>
      </c>
      <c r="P138" s="177">
        <f>RES_hhdet_in_tesh!P138/RES_summary!P$21</f>
        <v>5.2646465145064765</v>
      </c>
      <c r="Q138" s="177">
        <f>RES_hhdet_in_tesh!Q138/RES_summary!Q$21</f>
        <v>4.1784437584692267</v>
      </c>
    </row>
    <row r="139" spans="1:17" ht="12" customHeight="1" x14ac:dyDescent="0.3">
      <c r="A139" s="158" t="s">
        <v>62</v>
      </c>
      <c r="B139" s="157"/>
      <c r="C139" s="178">
        <f>RES_hhdet_in_tesh!C139/RES_summary!C$21</f>
        <v>6.5180218971131811</v>
      </c>
      <c r="D139" s="178">
        <f>RES_hhdet_in_tesh!D139/RES_summary!D$21</f>
        <v>7.7445353459570105</v>
      </c>
      <c r="E139" s="178">
        <f>RES_hhdet_in_tesh!E139/RES_summary!E$21</f>
        <v>7.9047846961503492</v>
      </c>
      <c r="F139" s="178">
        <f>RES_hhdet_in_tesh!F139/RES_summary!F$21</f>
        <v>7.992838727114365</v>
      </c>
      <c r="G139" s="178">
        <f>RES_hhdet_in_tesh!G139/RES_summary!G$21</f>
        <v>6.8650805488553672</v>
      </c>
      <c r="H139" s="178">
        <f>RES_hhdet_in_tesh!H139/RES_summary!H$21</f>
        <v>7.7982640127685823</v>
      </c>
      <c r="I139" s="178">
        <f>RES_hhdet_in_tesh!I139/RES_summary!I$21</f>
        <v>7.2488568508438282</v>
      </c>
      <c r="J139" s="178">
        <f>RES_hhdet_in_tesh!J139/RES_summary!J$21</f>
        <v>7.488555736245635</v>
      </c>
      <c r="K139" s="178">
        <f>RES_hhdet_in_tesh!K139/RES_summary!K$21</f>
        <v>7.290056388948309</v>
      </c>
      <c r="L139" s="178">
        <f>RES_hhdet_in_tesh!L139/RES_summary!L$21</f>
        <v>7.970931229195374</v>
      </c>
      <c r="M139" s="178">
        <f>RES_hhdet_in_tesh!M139/RES_summary!M$21</f>
        <v>7.5287223473480793</v>
      </c>
      <c r="N139" s="178">
        <f>RES_hhdet_in_tesh!N139/RES_summary!N$21</f>
        <v>8.1172530489015262</v>
      </c>
      <c r="O139" s="178">
        <f>RES_hhdet_in_tesh!O139/RES_summary!O$21</f>
        <v>7.6140012545437594</v>
      </c>
      <c r="P139" s="178">
        <f>RES_hhdet_in_tesh!P139/RES_summary!P$21</f>
        <v>8.004348871863634</v>
      </c>
      <c r="Q139" s="178">
        <f>RES_hhdet_in_tesh!Q139/RES_summary!Q$21</f>
        <v>7.2249057908715004</v>
      </c>
    </row>
    <row r="140" spans="1:17" ht="12" customHeight="1" x14ac:dyDescent="0.3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6.9850509447883855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6.8078396194490667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7.5861602954228458</v>
      </c>
      <c r="P140" s="177">
        <f>RES_hhdet_in_tesh!P140/RES_summary!P$21</f>
        <v>7.0385568305493447</v>
      </c>
      <c r="Q140" s="177">
        <f>RES_hhdet_in_tesh!Q140/RES_summary!Q$21</f>
        <v>6.9836154906796519</v>
      </c>
    </row>
    <row r="141" spans="1:17" ht="12" customHeight="1" x14ac:dyDescent="0.3">
      <c r="A141" s="29" t="s">
        <v>140</v>
      </c>
      <c r="B141" s="57"/>
      <c r="C141" s="176">
        <f>RES_hhdet_in_tesh!C141/RES_summary!C$21</f>
        <v>6.5180218971131811</v>
      </c>
      <c r="D141" s="176">
        <f>RES_hhdet_in_tesh!D141/RES_summary!D$21</f>
        <v>7.7445353459570105</v>
      </c>
      <c r="E141" s="176">
        <f>RES_hhdet_in_tesh!E141/RES_summary!E$21</f>
        <v>7.9049067198051963</v>
      </c>
      <c r="F141" s="176">
        <f>RES_hhdet_in_tesh!F141/RES_summary!F$21</f>
        <v>7.992838727114365</v>
      </c>
      <c r="G141" s="176">
        <f>RES_hhdet_in_tesh!G141/RES_summary!G$21</f>
        <v>6.8650805488553672</v>
      </c>
      <c r="H141" s="176">
        <f>RES_hhdet_in_tesh!H141/RES_summary!H$21</f>
        <v>7.7982962435905234</v>
      </c>
      <c r="I141" s="176">
        <f>RES_hhdet_in_tesh!I141/RES_summary!I$21</f>
        <v>7.2488568508438282</v>
      </c>
      <c r="J141" s="176">
        <f>RES_hhdet_in_tesh!J141/RES_summary!J$21</f>
        <v>7.488555736245635</v>
      </c>
      <c r="K141" s="176">
        <f>RES_hhdet_in_tesh!K141/RES_summary!K$21</f>
        <v>7.290056388948309</v>
      </c>
      <c r="L141" s="176">
        <f>RES_hhdet_in_tesh!L141/RES_summary!L$21</f>
        <v>7.970931229195374</v>
      </c>
      <c r="M141" s="176">
        <f>RES_hhdet_in_tesh!M141/RES_summary!M$21</f>
        <v>7.5287223473480793</v>
      </c>
      <c r="N141" s="176">
        <f>RES_hhdet_in_tesh!N141/RES_summary!N$21</f>
        <v>8.1172530489015262</v>
      </c>
      <c r="O141" s="176">
        <f>RES_hhdet_in_tesh!O141/RES_summary!O$21</f>
        <v>7.6140147267035099</v>
      </c>
      <c r="P141" s="176">
        <f>RES_hhdet_in_tesh!P141/RES_summary!P$21</f>
        <v>8.0048805631887028</v>
      </c>
      <c r="Q141" s="176">
        <f>RES_hhdet_in_tesh!Q141/RES_summary!Q$21</f>
        <v>7.2251698539427363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84">
        <f>RES_hhdet_in_tesh!C143/RES_summary!C$21</f>
        <v>130.72349281864564</v>
      </c>
      <c r="D143" s="184">
        <f>RES_hhdet_in_tesh!D143/RES_summary!D$21</f>
        <v>143.61652373020149</v>
      </c>
      <c r="E143" s="184">
        <f>RES_hhdet_in_tesh!E143/RES_summary!E$21</f>
        <v>139.70533374214492</v>
      </c>
      <c r="F143" s="184">
        <f>RES_hhdet_in_tesh!F143/RES_summary!F$21</f>
        <v>136.10394015565254</v>
      </c>
      <c r="G143" s="184">
        <f>RES_hhdet_in_tesh!G143/RES_summary!G$21</f>
        <v>130.09323114203048</v>
      </c>
      <c r="H143" s="184">
        <f>RES_hhdet_in_tesh!H143/RES_summary!H$21</f>
        <v>125.37683436508604</v>
      </c>
      <c r="I143" s="184">
        <f>RES_hhdet_in_tesh!I143/RES_summary!I$21</f>
        <v>119.03568352732195</v>
      </c>
      <c r="J143" s="184">
        <f>RES_hhdet_in_tesh!J143/RES_summary!J$21</f>
        <v>124.7826893325694</v>
      </c>
      <c r="K143" s="184">
        <f>RES_hhdet_in_tesh!K143/RES_summary!K$21</f>
        <v>134.65062251794623</v>
      </c>
      <c r="L143" s="184">
        <f>RES_hhdet_in_tesh!L143/RES_summary!L$21</f>
        <v>129.17298808398485</v>
      </c>
      <c r="M143" s="184">
        <f>RES_hhdet_in_tesh!M143/RES_summary!M$21</f>
        <v>118.6292347171286</v>
      </c>
      <c r="N143" s="184">
        <f>RES_hhdet_in_tesh!N143/RES_summary!N$21</f>
        <v>135.36129036074425</v>
      </c>
      <c r="O143" s="184">
        <f>RES_hhdet_in_tesh!O143/RES_summary!O$21</f>
        <v>139.15931636143304</v>
      </c>
      <c r="P143" s="184">
        <f>RES_hhdet_in_tesh!P143/RES_summary!P$21</f>
        <v>118.38810462322198</v>
      </c>
      <c r="Q143" s="184">
        <f>RES_hhdet_in_tesh!Q143/RES_summary!Q$21</f>
        <v>124.25300295074976</v>
      </c>
    </row>
    <row r="144" spans="1:17" ht="12.9" customHeight="1" x14ac:dyDescent="0.3">
      <c r="A144" s="158" t="s">
        <v>65</v>
      </c>
      <c r="B144" s="157"/>
      <c r="C144" s="178">
        <f>RES_hhdet_in_tesh!C144/RES_summary!C$21</f>
        <v>86.301333827089422</v>
      </c>
      <c r="D144" s="178">
        <f>RES_hhdet_in_tesh!D144/RES_summary!D$21</f>
        <v>100.33089616939907</v>
      </c>
      <c r="E144" s="178">
        <f>RES_hhdet_in_tesh!E144/RES_summary!E$21</f>
        <v>96.419261180521673</v>
      </c>
      <c r="F144" s="178">
        <f>RES_hhdet_in_tesh!F144/RES_summary!F$21</f>
        <v>92.158195035866839</v>
      </c>
      <c r="G144" s="178">
        <f>RES_hhdet_in_tesh!G144/RES_summary!G$21</f>
        <v>86.304660406197115</v>
      </c>
      <c r="H144" s="178">
        <f>RES_hhdet_in_tesh!H144/RES_summary!H$21</f>
        <v>81.212001870021496</v>
      </c>
      <c r="I144" s="178">
        <f>RES_hhdet_in_tesh!I144/RES_summary!I$21</f>
        <v>72.940034317011282</v>
      </c>
      <c r="J144" s="178">
        <f>RES_hhdet_in_tesh!J144/RES_summary!J$21</f>
        <v>78.293967949158613</v>
      </c>
      <c r="K144" s="178">
        <f>RES_hhdet_in_tesh!K144/RES_summary!K$21</f>
        <v>88.793317347352058</v>
      </c>
      <c r="L144" s="178">
        <f>RES_hhdet_in_tesh!L144/RES_summary!L$21</f>
        <v>81.991311381829362</v>
      </c>
      <c r="M144" s="178">
        <f>RES_hhdet_in_tesh!M144/RES_summary!M$21</f>
        <v>73.149987079993366</v>
      </c>
      <c r="N144" s="178">
        <f>RES_hhdet_in_tesh!N144/RES_summary!N$21</f>
        <v>90.023752703915392</v>
      </c>
      <c r="O144" s="178">
        <f>RES_hhdet_in_tesh!O144/RES_summary!O$21</f>
        <v>92.021523228320049</v>
      </c>
      <c r="P144" s="178">
        <f>RES_hhdet_in_tesh!P144/RES_summary!P$21</f>
        <v>74.628244074720399</v>
      </c>
      <c r="Q144" s="178">
        <f>RES_hhdet_in_tesh!Q144/RES_summary!Q$21</f>
        <v>79.6169531214926</v>
      </c>
    </row>
    <row r="145" spans="1:17" ht="12" customHeight="1" x14ac:dyDescent="0.3">
      <c r="A145" s="23" t="s">
        <v>60</v>
      </c>
      <c r="B145" s="156"/>
      <c r="C145" s="177">
        <f>RES_hhdet_in_tesh!C145/RES_summary!C$21</f>
        <v>86.301333827089422</v>
      </c>
      <c r="D145" s="177">
        <f>RES_hhdet_in_tesh!D145/RES_summary!D$21</f>
        <v>100.33089616939907</v>
      </c>
      <c r="E145" s="177">
        <f>RES_hhdet_in_tesh!E145/RES_summary!E$21</f>
        <v>96.419261180521673</v>
      </c>
      <c r="F145" s="177">
        <f>RES_hhdet_in_tesh!F145/RES_summary!F$21</f>
        <v>92.158195035866839</v>
      </c>
      <c r="G145" s="177">
        <f>RES_hhdet_in_tesh!G145/RES_summary!G$21</f>
        <v>86.304660406197115</v>
      </c>
      <c r="H145" s="177">
        <f>RES_hhdet_in_tesh!H145/RES_summary!H$21</f>
        <v>81.212001870021496</v>
      </c>
      <c r="I145" s="177">
        <f>RES_hhdet_in_tesh!I145/RES_summary!I$21</f>
        <v>72.940034317011282</v>
      </c>
      <c r="J145" s="177">
        <f>RES_hhdet_in_tesh!J145/RES_summary!J$21</f>
        <v>78.293967949158613</v>
      </c>
      <c r="K145" s="177">
        <f>RES_hhdet_in_tesh!K145/RES_summary!K$21</f>
        <v>88.793317347352058</v>
      </c>
      <c r="L145" s="177">
        <f>RES_hhdet_in_tesh!L145/RES_summary!L$21</f>
        <v>81.991311381829362</v>
      </c>
      <c r="M145" s="177">
        <f>RES_hhdet_in_tesh!M145/RES_summary!M$21</f>
        <v>73.149987079993366</v>
      </c>
      <c r="N145" s="177">
        <f>RES_hhdet_in_tesh!N145/RES_summary!N$21</f>
        <v>90.023752703915392</v>
      </c>
      <c r="O145" s="177">
        <f>RES_hhdet_in_tesh!O145/RES_summary!O$21</f>
        <v>92.021523228320049</v>
      </c>
      <c r="P145" s="177">
        <f>RES_hhdet_in_tesh!P145/RES_summary!P$21</f>
        <v>74.628244074720399</v>
      </c>
      <c r="Q145" s="177">
        <f>RES_hhdet_in_tesh!Q145/RES_summary!Q$21</f>
        <v>79.6169531214926</v>
      </c>
    </row>
    <row r="146" spans="1:17" ht="12.9" customHeight="1" x14ac:dyDescent="0.3">
      <c r="A146" s="158" t="s">
        <v>112</v>
      </c>
      <c r="B146" s="157"/>
      <c r="C146" s="178">
        <f>RES_hhdet_in_tesh!C146/RES_summary!C$21</f>
        <v>19.349931723929817</v>
      </c>
      <c r="D146" s="178">
        <f>RES_hhdet_in_tesh!D146/RES_summary!D$21</f>
        <v>17.162794824521914</v>
      </c>
      <c r="E146" s="178">
        <f>RES_hhdet_in_tesh!E146/RES_summary!E$21</f>
        <v>17.471882169239773</v>
      </c>
      <c r="F146" s="178">
        <f>RES_hhdet_in_tesh!F146/RES_summary!F$21</f>
        <v>18.110752906829561</v>
      </c>
      <c r="G146" s="178">
        <f>RES_hhdet_in_tesh!G146/RES_summary!G$21</f>
        <v>18.525499297783458</v>
      </c>
      <c r="H146" s="178">
        <f>RES_hhdet_in_tesh!H146/RES_summary!H$21</f>
        <v>19.498150925215427</v>
      </c>
      <c r="I146" s="178">
        <f>RES_hhdet_in_tesh!I146/RES_summary!I$21</f>
        <v>21.813985751240661</v>
      </c>
      <c r="J146" s="178">
        <f>RES_hhdet_in_tesh!J146/RES_summary!J$21</f>
        <v>21.752674423953604</v>
      </c>
      <c r="K146" s="178">
        <f>RES_hhdet_in_tesh!K146/RES_summary!K$21</f>
        <v>19.897995398279203</v>
      </c>
      <c r="L146" s="178">
        <f>RES_hhdet_in_tesh!L146/RES_summary!L$21</f>
        <v>22.144882990536278</v>
      </c>
      <c r="M146" s="178">
        <f>RES_hhdet_in_tesh!M146/RES_summary!M$21</f>
        <v>20.861842345763719</v>
      </c>
      <c r="N146" s="178">
        <f>RES_hhdet_in_tesh!N146/RES_summary!N$21</f>
        <v>18.782168306170565</v>
      </c>
      <c r="O146" s="178">
        <f>RES_hhdet_in_tesh!O146/RES_summary!O$21</f>
        <v>18.537238000647239</v>
      </c>
      <c r="P146" s="178">
        <f>RES_hhdet_in_tesh!P146/RES_summary!P$21</f>
        <v>17.653077378563744</v>
      </c>
      <c r="Q146" s="178">
        <f>RES_hhdet_in_tesh!Q146/RES_summary!Q$21</f>
        <v>17.660175517648113</v>
      </c>
    </row>
    <row r="147" spans="1:17" ht="12" customHeight="1" x14ac:dyDescent="0.3">
      <c r="A147" s="23" t="s">
        <v>60</v>
      </c>
      <c r="B147" s="156"/>
      <c r="C147" s="177">
        <f>RES_hhdet_in_tesh!C147/RES_summary!C$21</f>
        <v>19.349931723929817</v>
      </c>
      <c r="D147" s="177">
        <f>RES_hhdet_in_tesh!D147/RES_summary!D$21</f>
        <v>17.162794824521914</v>
      </c>
      <c r="E147" s="177">
        <f>RES_hhdet_in_tesh!E147/RES_summary!E$21</f>
        <v>17.471882169239773</v>
      </c>
      <c r="F147" s="177">
        <f>RES_hhdet_in_tesh!F147/RES_summary!F$21</f>
        <v>18.110752906829561</v>
      </c>
      <c r="G147" s="177">
        <f>RES_hhdet_in_tesh!G147/RES_summary!G$21</f>
        <v>18.525499297783458</v>
      </c>
      <c r="H147" s="177">
        <f>RES_hhdet_in_tesh!H147/RES_summary!H$21</f>
        <v>19.498150925215427</v>
      </c>
      <c r="I147" s="177">
        <f>RES_hhdet_in_tesh!I147/RES_summary!I$21</f>
        <v>21.813985751240661</v>
      </c>
      <c r="J147" s="177">
        <f>RES_hhdet_in_tesh!J147/RES_summary!J$21</f>
        <v>21.752674423953604</v>
      </c>
      <c r="K147" s="177">
        <f>RES_hhdet_in_tesh!K147/RES_summary!K$21</f>
        <v>19.897995398279203</v>
      </c>
      <c r="L147" s="177">
        <f>RES_hhdet_in_tesh!L147/RES_summary!L$21</f>
        <v>22.144882990536278</v>
      </c>
      <c r="M147" s="177">
        <f>RES_hhdet_in_tesh!M147/RES_summary!M$21</f>
        <v>20.861842345763719</v>
      </c>
      <c r="N147" s="177">
        <f>RES_hhdet_in_tesh!N147/RES_summary!N$21</f>
        <v>18.782168306170565</v>
      </c>
      <c r="O147" s="177">
        <f>RES_hhdet_in_tesh!O147/RES_summary!O$21</f>
        <v>18.537238000647239</v>
      </c>
      <c r="P147" s="177">
        <f>RES_hhdet_in_tesh!P147/RES_summary!P$21</f>
        <v>17.653077378563744</v>
      </c>
      <c r="Q147" s="177">
        <f>RES_hhdet_in_tesh!Q147/RES_summary!Q$21</f>
        <v>17.660175517648113</v>
      </c>
    </row>
    <row r="148" spans="1:17" ht="12" customHeight="1" x14ac:dyDescent="0.3">
      <c r="A148" s="158" t="s">
        <v>63</v>
      </c>
      <c r="B148" s="157"/>
      <c r="C148" s="178">
        <f>RES_hhdet_in_tesh!C148/RES_summary!C$21</f>
        <v>17.739306567990198</v>
      </c>
      <c r="D148" s="178">
        <f>RES_hhdet_in_tesh!D148/RES_summary!D$21</f>
        <v>18.709706120284828</v>
      </c>
      <c r="E148" s="178">
        <f>RES_hhdet_in_tesh!E148/RES_summary!E$21</f>
        <v>18.277185171503955</v>
      </c>
      <c r="F148" s="178">
        <f>RES_hhdet_in_tesh!F148/RES_summary!F$21</f>
        <v>18.395005158972353</v>
      </c>
      <c r="G148" s="178">
        <f>RES_hhdet_in_tesh!G148/RES_summary!G$21</f>
        <v>18.013224958931829</v>
      </c>
      <c r="H148" s="178">
        <f>RES_hhdet_in_tesh!H148/RES_summary!H$21</f>
        <v>17.124452156328577</v>
      </c>
      <c r="I148" s="178">
        <f>RES_hhdet_in_tesh!I148/RES_summary!I$21</f>
        <v>16.797278767478765</v>
      </c>
      <c r="J148" s="178">
        <f>RES_hhdet_in_tesh!J148/RES_summary!J$21</f>
        <v>16.979345845366058</v>
      </c>
      <c r="K148" s="178">
        <f>RES_hhdet_in_tesh!K148/RES_summary!K$21</f>
        <v>18.136475956943219</v>
      </c>
      <c r="L148" s="178">
        <f>RES_hhdet_in_tesh!L148/RES_summary!L$21</f>
        <v>17.206897159770335</v>
      </c>
      <c r="M148" s="178">
        <f>RES_hhdet_in_tesh!M148/RES_summary!M$21</f>
        <v>17.258946492693457</v>
      </c>
      <c r="N148" s="178">
        <f>RES_hhdet_in_tesh!N148/RES_summary!N$21</f>
        <v>18.591170056078667</v>
      </c>
      <c r="O148" s="178">
        <f>RES_hhdet_in_tesh!O148/RES_summary!O$21</f>
        <v>20.05855670143254</v>
      </c>
      <c r="P148" s="178">
        <f>RES_hhdet_in_tesh!P148/RES_summary!P$21</f>
        <v>18.597550466388032</v>
      </c>
      <c r="Q148" s="178">
        <f>RES_hhdet_in_tesh!Q148/RES_summary!Q$21</f>
        <v>18.878648409601265</v>
      </c>
    </row>
    <row r="149" spans="1:17" ht="12" customHeight="1" x14ac:dyDescent="0.3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3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3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3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3">
      <c r="A153" s="163" t="s">
        <v>142</v>
      </c>
      <c r="B153" s="162"/>
      <c r="C153" s="180">
        <f>RES_hhdet_in_tesh!C153/RES_summary!C$21</f>
        <v>17.850866250704755</v>
      </c>
      <c r="D153" s="180">
        <f>RES_hhdet_in_tesh!D153/RES_summary!D$21</f>
        <v>18.934217400952377</v>
      </c>
      <c r="E153" s="180">
        <f>RES_hhdet_in_tesh!E153/RES_summary!E$21</f>
        <v>18.363653556644163</v>
      </c>
      <c r="F153" s="180">
        <f>RES_hhdet_in_tesh!F153/RES_summary!F$21</f>
        <v>18.638937126122187</v>
      </c>
      <c r="G153" s="180">
        <f>RES_hhdet_in_tesh!G153/RES_summary!G$21</f>
        <v>18.100816080835937</v>
      </c>
      <c r="H153" s="180">
        <f>RES_hhdet_in_tesh!H153/RES_summary!H$21</f>
        <v>17.419148801488607</v>
      </c>
      <c r="I153" s="180">
        <f>RES_hhdet_in_tesh!I153/RES_summary!I$21</f>
        <v>16.546252439258353</v>
      </c>
      <c r="J153" s="180">
        <f>RES_hhdet_in_tesh!J153/RES_summary!J$21</f>
        <v>17.151028378998305</v>
      </c>
      <c r="K153" s="180">
        <f>RES_hhdet_in_tesh!K153/RES_summary!K$21</f>
        <v>19.642634191416256</v>
      </c>
      <c r="L153" s="180">
        <f>RES_hhdet_in_tesh!L153/RES_summary!L$21</f>
        <v>18.322562674041539</v>
      </c>
      <c r="M153" s="180">
        <f>RES_hhdet_in_tesh!M153/RES_summary!M$21</f>
        <v>18.641753173869869</v>
      </c>
      <c r="N153" s="180">
        <f>RES_hhdet_in_tesh!N153/RES_summary!N$21</f>
        <v>20.3821116613138</v>
      </c>
      <c r="O153" s="180">
        <f>RES_hhdet_in_tesh!O153/RES_summary!O$21</f>
        <v>21.446719105362035</v>
      </c>
      <c r="P153" s="180">
        <f>RES_hhdet_in_tesh!P153/RES_summary!P$21</f>
        <v>19.952333405422348</v>
      </c>
      <c r="Q153" s="180">
        <f>RES_hhdet_in_tesh!Q153/RES_summary!Q$21</f>
        <v>20.235452658097493</v>
      </c>
    </row>
    <row r="154" spans="1:17" ht="12" customHeight="1" x14ac:dyDescent="0.3">
      <c r="A154" s="161" t="s">
        <v>141</v>
      </c>
      <c r="B154" s="160"/>
      <c r="C154" s="179">
        <f>RES_hhdet_in_tesh!C154/RES_summary!C$21</f>
        <v>16.544390366003718</v>
      </c>
      <c r="D154" s="179">
        <f>RES_hhdet_in_tesh!D154/RES_summary!D$21</f>
        <v>17.32773958112784</v>
      </c>
      <c r="E154" s="179">
        <f>RES_hhdet_in_tesh!E154/RES_summary!E$21</f>
        <v>17.766027390721334</v>
      </c>
      <c r="F154" s="179">
        <f>RES_hhdet_in_tesh!F154/RES_summary!F$21</f>
        <v>16.941563144348663</v>
      </c>
      <c r="G154" s="179">
        <f>RES_hhdet_in_tesh!G154/RES_summary!G$21</f>
        <v>17.680474682157676</v>
      </c>
      <c r="H154" s="179">
        <f>RES_hhdet_in_tesh!H154/RES_summary!H$21</f>
        <v>16.117506814033888</v>
      </c>
      <c r="I154" s="179">
        <f>RES_hhdet_in_tesh!I154/RES_summary!I$21</f>
        <v>17.141304345995913</v>
      </c>
      <c r="J154" s="179">
        <f>RES_hhdet_in_tesh!J154/RES_summary!J$21</f>
        <v>16.719429306478386</v>
      </c>
      <c r="K154" s="179">
        <f>RES_hhdet_in_tesh!K154/RES_summary!K$21</f>
        <v>15.728032834971559</v>
      </c>
      <c r="L154" s="179">
        <f>RES_hhdet_in_tesh!L154/RES_summary!L$21</f>
        <v>15.50094126339869</v>
      </c>
      <c r="M154" s="179">
        <f>RES_hhdet_in_tesh!M154/RES_summary!M$21</f>
        <v>15.932215817659271</v>
      </c>
      <c r="N154" s="179">
        <f>RES_hhdet_in_tesh!N154/RES_summary!N$21</f>
        <v>16.227301091289032</v>
      </c>
      <c r="O154" s="179">
        <f>RES_hhdet_in_tesh!O154/RES_summary!O$21</f>
        <v>17.017837164245663</v>
      </c>
      <c r="P154" s="179">
        <f>RES_hhdet_in_tesh!P154/RES_summary!P$21</f>
        <v>16.257372021932376</v>
      </c>
      <c r="Q154" s="179">
        <f>RES_hhdet_in_tesh!Q154/RES_summary!Q$21</f>
        <v>16.311635789751247</v>
      </c>
    </row>
    <row r="155" spans="1:17" ht="12" customHeight="1" x14ac:dyDescent="0.3">
      <c r="A155" s="148" t="s">
        <v>60</v>
      </c>
      <c r="B155" s="156"/>
      <c r="C155" s="177">
        <f>RES_hhdet_in_tesh!C155/RES_summary!C$21</f>
        <v>9.6427222330186808</v>
      </c>
      <c r="D155" s="177">
        <f>RES_hhdet_in_tesh!D155/RES_summary!D$21</f>
        <v>10.912822158591668</v>
      </c>
      <c r="E155" s="177">
        <f>RES_hhdet_in_tesh!E155/RES_summary!E$21</f>
        <v>11.291289489912185</v>
      </c>
      <c r="F155" s="177">
        <f>RES_hhdet_in_tesh!F155/RES_summary!F$21</f>
        <v>10.504816414097595</v>
      </c>
      <c r="G155" s="177">
        <f>RES_hhdet_in_tesh!G155/RES_summary!G$21</f>
        <v>11.876274127630001</v>
      </c>
      <c r="H155" s="177">
        <f>RES_hhdet_in_tesh!H155/RES_summary!H$21</f>
        <v>9.3945843555851329</v>
      </c>
      <c r="I155" s="177">
        <f>RES_hhdet_in_tesh!I155/RES_summary!I$21</f>
        <v>9.9638168673755931</v>
      </c>
      <c r="J155" s="177">
        <f>RES_hhdet_in_tesh!J155/RES_summary!J$21</f>
        <v>8.5769207806044037</v>
      </c>
      <c r="K155" s="177">
        <f>RES_hhdet_in_tesh!K155/RES_summary!K$21</f>
        <v>9.2588854898707922</v>
      </c>
      <c r="L155" s="177">
        <f>RES_hhdet_in_tesh!L155/RES_summary!L$21</f>
        <v>8.759460831371495</v>
      </c>
      <c r="M155" s="177">
        <f>RES_hhdet_in_tesh!M155/RES_summary!M$21</f>
        <v>10.314220373460222</v>
      </c>
      <c r="N155" s="177">
        <f>RES_hhdet_in_tesh!N155/RES_summary!N$21</f>
        <v>10.794524957624976</v>
      </c>
      <c r="O155" s="177">
        <f>RES_hhdet_in_tesh!O155/RES_summary!O$21</f>
        <v>11.791896513286042</v>
      </c>
      <c r="P155" s="177">
        <f>RES_hhdet_in_tesh!P155/RES_summary!P$21</f>
        <v>10.796754297023851</v>
      </c>
      <c r="Q155" s="177">
        <f>RES_hhdet_in_tesh!Q155/RES_summary!Q$21</f>
        <v>10.903212799507399</v>
      </c>
    </row>
    <row r="156" spans="1:17" ht="12" customHeight="1" x14ac:dyDescent="0.3">
      <c r="A156" s="148" t="s">
        <v>59</v>
      </c>
      <c r="B156" s="156"/>
      <c r="C156" s="177">
        <f>RES_hhdet_in_tesh!C156/RES_summary!C$21</f>
        <v>6.9016681329850318</v>
      </c>
      <c r="D156" s="177">
        <f>RES_hhdet_in_tesh!D156/RES_summary!D$21</f>
        <v>6.4149174225361687</v>
      </c>
      <c r="E156" s="177">
        <f>RES_hhdet_in_tesh!E156/RES_summary!E$21</f>
        <v>6.4747379008091466</v>
      </c>
      <c r="F156" s="177">
        <f>RES_hhdet_in_tesh!F156/RES_summary!F$21</f>
        <v>6.4367467302510679</v>
      </c>
      <c r="G156" s="177">
        <f>RES_hhdet_in_tesh!G156/RES_summary!G$21</f>
        <v>5.8042005545276796</v>
      </c>
      <c r="H156" s="177">
        <f>RES_hhdet_in_tesh!H156/RES_summary!H$21</f>
        <v>6.7229224584487524</v>
      </c>
      <c r="I156" s="177">
        <f>RES_hhdet_in_tesh!I156/RES_summary!I$21</f>
        <v>7.1774874786203231</v>
      </c>
      <c r="J156" s="177">
        <f>RES_hhdet_in_tesh!J156/RES_summary!J$21</f>
        <v>8.1425085258739802</v>
      </c>
      <c r="K156" s="177">
        <f>RES_hhdet_in_tesh!K156/RES_summary!K$21</f>
        <v>6.4691473451007662</v>
      </c>
      <c r="L156" s="177">
        <f>RES_hhdet_in_tesh!L156/RES_summary!L$21</f>
        <v>6.7414804320271928</v>
      </c>
      <c r="M156" s="177">
        <f>RES_hhdet_in_tesh!M156/RES_summary!M$21</f>
        <v>5.6179954441990452</v>
      </c>
      <c r="N156" s="177">
        <f>RES_hhdet_in_tesh!N156/RES_summary!N$21</f>
        <v>5.4327761336640545</v>
      </c>
      <c r="O156" s="177">
        <f>RES_hhdet_in_tesh!O156/RES_summary!O$21</f>
        <v>5.2259406509596182</v>
      </c>
      <c r="P156" s="177">
        <f>RES_hhdet_in_tesh!P156/RES_summary!P$21</f>
        <v>5.4606177249085261</v>
      </c>
      <c r="Q156" s="177">
        <f>RES_hhdet_in_tesh!Q156/RES_summary!Q$21</f>
        <v>5.4084229902438503</v>
      </c>
    </row>
    <row r="157" spans="1:17" ht="12" customHeight="1" x14ac:dyDescent="0.3">
      <c r="A157" s="158" t="s">
        <v>62</v>
      </c>
      <c r="B157" s="157"/>
      <c r="C157" s="178">
        <f>RES_hhdet_in_tesh!C157/RES_summary!C$21</f>
        <v>7.3329206996362339</v>
      </c>
      <c r="D157" s="178">
        <f>RES_hhdet_in_tesh!D157/RES_summary!D$21</f>
        <v>7.4131266159956679</v>
      </c>
      <c r="E157" s="178">
        <f>RES_hhdet_in_tesh!E157/RES_summary!E$21</f>
        <v>7.5370052208795331</v>
      </c>
      <c r="F157" s="178">
        <f>RES_hhdet_in_tesh!F157/RES_summary!F$21</f>
        <v>7.439987053983784</v>
      </c>
      <c r="G157" s="178">
        <f>RES_hhdet_in_tesh!G157/RES_summary!G$21</f>
        <v>7.2498464791180499</v>
      </c>
      <c r="H157" s="178">
        <f>RES_hhdet_in_tesh!H157/RES_summary!H$21</f>
        <v>7.5422294135205377</v>
      </c>
      <c r="I157" s="178">
        <f>RES_hhdet_in_tesh!I157/RES_summary!I$21</f>
        <v>7.4843846915912566</v>
      </c>
      <c r="J157" s="178">
        <f>RES_hhdet_in_tesh!J157/RES_summary!J$21</f>
        <v>7.7567011140911255</v>
      </c>
      <c r="K157" s="178">
        <f>RES_hhdet_in_tesh!K157/RES_summary!K$21</f>
        <v>7.8228338153717436</v>
      </c>
      <c r="L157" s="178">
        <f>RES_hhdet_in_tesh!L157/RES_summary!L$21</f>
        <v>7.8298965518488854</v>
      </c>
      <c r="M157" s="178">
        <f>RES_hhdet_in_tesh!M157/RES_summary!M$21</f>
        <v>7.3584587986780301</v>
      </c>
      <c r="N157" s="178">
        <f>RES_hhdet_in_tesh!N157/RES_summary!N$21</f>
        <v>7.9641992945796254</v>
      </c>
      <c r="O157" s="178">
        <f>RES_hhdet_in_tesh!O157/RES_summary!O$21</f>
        <v>8.5419984310331998</v>
      </c>
      <c r="P157" s="178">
        <f>RES_hhdet_in_tesh!P157/RES_summary!P$21</f>
        <v>7.5092327035497766</v>
      </c>
      <c r="Q157" s="178">
        <f>RES_hhdet_in_tesh!Q157/RES_summary!Q$21</f>
        <v>8.0972259020077963</v>
      </c>
    </row>
    <row r="158" spans="1:17" ht="12" customHeight="1" x14ac:dyDescent="0.3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3">
      <c r="A159" s="29" t="s">
        <v>140</v>
      </c>
      <c r="B159" s="57"/>
      <c r="C159" s="176">
        <f>RES_hhdet_in_tesh!C159/RES_summary!C$21</f>
        <v>7.3329206996362339</v>
      </c>
      <c r="D159" s="176">
        <f>RES_hhdet_in_tesh!D159/RES_summary!D$21</f>
        <v>7.4131266159956679</v>
      </c>
      <c r="E159" s="176">
        <f>RES_hhdet_in_tesh!E159/RES_summary!E$21</f>
        <v>7.5370052208795331</v>
      </c>
      <c r="F159" s="176">
        <f>RES_hhdet_in_tesh!F159/RES_summary!F$21</f>
        <v>7.439987053983784</v>
      </c>
      <c r="G159" s="176">
        <f>RES_hhdet_in_tesh!G159/RES_summary!G$21</f>
        <v>7.2498464791180499</v>
      </c>
      <c r="H159" s="176">
        <f>RES_hhdet_in_tesh!H159/RES_summary!H$21</f>
        <v>7.5422294135205377</v>
      </c>
      <c r="I159" s="176">
        <f>RES_hhdet_in_tesh!I159/RES_summary!I$21</f>
        <v>7.4843846915912566</v>
      </c>
      <c r="J159" s="176">
        <f>RES_hhdet_in_tesh!J159/RES_summary!J$21</f>
        <v>7.7567011140911255</v>
      </c>
      <c r="K159" s="176">
        <f>RES_hhdet_in_tesh!K159/RES_summary!K$21</f>
        <v>7.8228338153717436</v>
      </c>
      <c r="L159" s="176">
        <f>RES_hhdet_in_tesh!L159/RES_summary!L$21</f>
        <v>7.8298965518488854</v>
      </c>
      <c r="M159" s="176">
        <f>RES_hhdet_in_tesh!M159/RES_summary!M$21</f>
        <v>7.3584587986780301</v>
      </c>
      <c r="N159" s="176">
        <f>RES_hhdet_in_tesh!N159/RES_summary!N$21</f>
        <v>7.9641992945796254</v>
      </c>
      <c r="O159" s="176">
        <f>RES_hhdet_in_tesh!O159/RES_summary!O$21</f>
        <v>8.5419984310331998</v>
      </c>
      <c r="P159" s="176">
        <f>RES_hhdet_in_tesh!P159/RES_summary!P$21</f>
        <v>7.5092327035497766</v>
      </c>
      <c r="Q159" s="176">
        <f>RES_hhdet_in_tesh!Q159/RES_summary!Q$21</f>
        <v>8.0972259020077963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84">
        <f>RES_hhdet_in_tesh!C161/RES_summary!C$21</f>
        <v>138.09930415114923</v>
      </c>
      <c r="D161" s="184">
        <f>RES_hhdet_in_tesh!D161/RES_summary!D$21</f>
        <v>133.3734493941364</v>
      </c>
      <c r="E161" s="184">
        <f>RES_hhdet_in_tesh!E161/RES_summary!E$21</f>
        <v>134.35279739503758</v>
      </c>
      <c r="F161" s="184">
        <f>RES_hhdet_in_tesh!F161/RES_summary!F$21</f>
        <v>135.8171633450977</v>
      </c>
      <c r="G161" s="184">
        <f>RES_hhdet_in_tesh!G161/RES_summary!G$21</f>
        <v>125.35900238606106</v>
      </c>
      <c r="H161" s="184">
        <f>RES_hhdet_in_tesh!H161/RES_summary!H$21</f>
        <v>122.86905059124632</v>
      </c>
      <c r="I161" s="184">
        <f>RES_hhdet_in_tesh!I161/RES_summary!I$21</f>
        <v>116.87798746166581</v>
      </c>
      <c r="J161" s="184">
        <f>RES_hhdet_in_tesh!J161/RES_summary!J$21</f>
        <v>120.25757488311702</v>
      </c>
      <c r="K161" s="184">
        <f>RES_hhdet_in_tesh!K161/RES_summary!K$21</f>
        <v>115.18221388970251</v>
      </c>
      <c r="L161" s="184">
        <f>RES_hhdet_in_tesh!L161/RES_summary!L$21</f>
        <v>135.79563561657665</v>
      </c>
      <c r="M161" s="184">
        <f>RES_hhdet_in_tesh!M161/RES_summary!M$21</f>
        <v>111.47960133687184</v>
      </c>
      <c r="N161" s="184">
        <f>RES_hhdet_in_tesh!N161/RES_summary!N$21</f>
        <v>130.7556646237376</v>
      </c>
      <c r="O161" s="184">
        <f>RES_hhdet_in_tesh!O161/RES_summary!O$21</f>
        <v>131.77394407499148</v>
      </c>
      <c r="P161" s="184">
        <f>RES_hhdet_in_tesh!P161/RES_summary!P$21</f>
        <v>117.4847227929187</v>
      </c>
      <c r="Q161" s="184">
        <f>RES_hhdet_in_tesh!Q161/RES_summary!Q$21</f>
        <v>115.89392403925328</v>
      </c>
    </row>
    <row r="162" spans="1:17" ht="12.9" customHeight="1" x14ac:dyDescent="0.3">
      <c r="A162" s="158" t="s">
        <v>65</v>
      </c>
      <c r="B162" s="157"/>
      <c r="C162" s="178">
        <f>RES_hhdet_in_tesh!C162/RES_summary!C$21</f>
        <v>92.693601680976457</v>
      </c>
      <c r="D162" s="178">
        <f>RES_hhdet_in_tesh!D162/RES_summary!D$21</f>
        <v>89.655350876450271</v>
      </c>
      <c r="E162" s="178">
        <f>RES_hhdet_in_tesh!E162/RES_summary!E$21</f>
        <v>90.50265129407201</v>
      </c>
      <c r="F162" s="178">
        <f>RES_hhdet_in_tesh!F162/RES_summary!F$21</f>
        <v>91.921220246211021</v>
      </c>
      <c r="G162" s="178">
        <f>RES_hhdet_in_tesh!G162/RES_summary!G$21</f>
        <v>83.232233388375192</v>
      </c>
      <c r="H162" s="178">
        <f>RES_hhdet_in_tesh!H162/RES_summary!H$21</f>
        <v>80.214322648740207</v>
      </c>
      <c r="I162" s="178">
        <f>RES_hhdet_in_tesh!I162/RES_summary!I$21</f>
        <v>74.874370709054205</v>
      </c>
      <c r="J162" s="178">
        <f>RES_hhdet_in_tesh!J162/RES_summary!J$21</f>
        <v>76.628199112240978</v>
      </c>
      <c r="K162" s="178">
        <f>RES_hhdet_in_tesh!K162/RES_summary!K$21</f>
        <v>70.797426525682582</v>
      </c>
      <c r="L162" s="178">
        <f>RES_hhdet_in_tesh!L162/RES_summary!L$21</f>
        <v>92.178432277128664</v>
      </c>
      <c r="M162" s="178">
        <f>RES_hhdet_in_tesh!M162/RES_summary!M$21</f>
        <v>70.477957613824501</v>
      </c>
      <c r="N162" s="178">
        <f>RES_hhdet_in_tesh!N162/RES_summary!N$21</f>
        <v>86.712542384200091</v>
      </c>
      <c r="O162" s="178">
        <f>RES_hhdet_in_tesh!O162/RES_summary!O$21</f>
        <v>89.185837784566232</v>
      </c>
      <c r="P162" s="178">
        <f>RES_hhdet_in_tesh!P162/RES_summary!P$21</f>
        <v>74.561609253665367</v>
      </c>
      <c r="Q162" s="178">
        <f>RES_hhdet_in_tesh!Q162/RES_summary!Q$21</f>
        <v>76.470154883040706</v>
      </c>
    </row>
    <row r="163" spans="1:17" ht="12" customHeight="1" x14ac:dyDescent="0.3">
      <c r="A163" s="23" t="s">
        <v>60</v>
      </c>
      <c r="B163" s="57"/>
      <c r="C163" s="176">
        <f>RES_hhdet_in_tesh!C163/RES_summary!C$21</f>
        <v>92.693601680976457</v>
      </c>
      <c r="D163" s="176">
        <f>RES_hhdet_in_tesh!D163/RES_summary!D$21</f>
        <v>89.655350876450271</v>
      </c>
      <c r="E163" s="176">
        <f>RES_hhdet_in_tesh!E163/RES_summary!E$21</f>
        <v>90.50265129407201</v>
      </c>
      <c r="F163" s="176">
        <f>RES_hhdet_in_tesh!F163/RES_summary!F$21</f>
        <v>91.921220246211021</v>
      </c>
      <c r="G163" s="176">
        <f>RES_hhdet_in_tesh!G163/RES_summary!G$21</f>
        <v>83.232233388375192</v>
      </c>
      <c r="H163" s="176">
        <f>RES_hhdet_in_tesh!H163/RES_summary!H$21</f>
        <v>80.214322648740207</v>
      </c>
      <c r="I163" s="176">
        <f>RES_hhdet_in_tesh!I163/RES_summary!I$21</f>
        <v>74.874370709054205</v>
      </c>
      <c r="J163" s="176">
        <f>RES_hhdet_in_tesh!J163/RES_summary!J$21</f>
        <v>76.628199112240978</v>
      </c>
      <c r="K163" s="176">
        <f>RES_hhdet_in_tesh!K163/RES_summary!K$21</f>
        <v>70.797426525682582</v>
      </c>
      <c r="L163" s="176">
        <f>RES_hhdet_in_tesh!L163/RES_summary!L$21</f>
        <v>92.178432277128664</v>
      </c>
      <c r="M163" s="176">
        <f>RES_hhdet_in_tesh!M163/RES_summary!M$21</f>
        <v>70.477957613824501</v>
      </c>
      <c r="N163" s="176">
        <f>RES_hhdet_in_tesh!N163/RES_summary!N$21</f>
        <v>86.712542384200091</v>
      </c>
      <c r="O163" s="176">
        <f>RES_hhdet_in_tesh!O163/RES_summary!O$21</f>
        <v>89.185837784566232</v>
      </c>
      <c r="P163" s="176">
        <f>RES_hhdet_in_tesh!P163/RES_summary!P$21</f>
        <v>74.561609253665367</v>
      </c>
      <c r="Q163" s="176">
        <f>RES_hhdet_in_tesh!Q163/RES_summary!Q$21</f>
        <v>76.470154883040706</v>
      </c>
    </row>
    <row r="164" spans="1:17" ht="12.9" customHeight="1" x14ac:dyDescent="0.3">
      <c r="A164" s="158" t="s">
        <v>112</v>
      </c>
      <c r="B164" s="157"/>
      <c r="C164" s="178">
        <f>RES_hhdet_in_tesh!C164/RES_summary!C$21</f>
        <v>21.105413829495546</v>
      </c>
      <c r="D164" s="178">
        <f>RES_hhdet_in_tesh!D164/RES_summary!D$21</f>
        <v>20.055693429947837</v>
      </c>
      <c r="E164" s="178">
        <f>RES_hhdet_in_tesh!E164/RES_summary!E$21</f>
        <v>20.041134507855968</v>
      </c>
      <c r="F164" s="178">
        <f>RES_hhdet_in_tesh!F164/RES_summary!F$21</f>
        <v>20.109146304493596</v>
      </c>
      <c r="G164" s="178">
        <f>RES_hhdet_in_tesh!G164/RES_summary!G$21</f>
        <v>19.182678034213335</v>
      </c>
      <c r="H164" s="178">
        <f>RES_hhdet_in_tesh!H164/RES_summary!H$21</f>
        <v>19.329963075055247</v>
      </c>
      <c r="I164" s="178">
        <f>RES_hhdet_in_tesh!I164/RES_summary!I$21</f>
        <v>18.934595471736785</v>
      </c>
      <c r="J164" s="178">
        <f>RES_hhdet_in_tesh!J164/RES_summary!J$21</f>
        <v>20.52775047504046</v>
      </c>
      <c r="K164" s="178">
        <f>RES_hhdet_in_tesh!K164/RES_summary!K$21</f>
        <v>21.83725302412175</v>
      </c>
      <c r="L164" s="178">
        <f>RES_hhdet_in_tesh!L164/RES_summary!L$21</f>
        <v>19.664206274666519</v>
      </c>
      <c r="M164" s="178">
        <f>RES_hhdet_in_tesh!M164/RES_summary!M$21</f>
        <v>17.898809832923114</v>
      </c>
      <c r="N164" s="178">
        <f>RES_hhdet_in_tesh!N164/RES_summary!N$21</f>
        <v>19.53792586113693</v>
      </c>
      <c r="O164" s="178">
        <f>RES_hhdet_in_tesh!O164/RES_summary!O$21</f>
        <v>18.141094633159081</v>
      </c>
      <c r="P164" s="178">
        <f>RES_hhdet_in_tesh!P164/RES_summary!P$21</f>
        <v>18.108797710878761</v>
      </c>
      <c r="Q164" s="178">
        <f>RES_hhdet_in_tesh!Q164/RES_summary!Q$21</f>
        <v>16.118737156737854</v>
      </c>
    </row>
    <row r="165" spans="1:17" ht="12" customHeight="1" x14ac:dyDescent="0.3">
      <c r="A165" s="23" t="s">
        <v>60</v>
      </c>
      <c r="B165" s="156"/>
      <c r="C165" s="177">
        <f>RES_hhdet_in_tesh!C165/RES_summary!C$21</f>
        <v>21.105413829495546</v>
      </c>
      <c r="D165" s="177">
        <f>RES_hhdet_in_tesh!D165/RES_summary!D$21</f>
        <v>20.055693429947837</v>
      </c>
      <c r="E165" s="177">
        <f>RES_hhdet_in_tesh!E165/RES_summary!E$21</f>
        <v>20.041134507855968</v>
      </c>
      <c r="F165" s="177">
        <f>RES_hhdet_in_tesh!F165/RES_summary!F$21</f>
        <v>20.109146304493596</v>
      </c>
      <c r="G165" s="177">
        <f>RES_hhdet_in_tesh!G165/RES_summary!G$21</f>
        <v>19.182678034213335</v>
      </c>
      <c r="H165" s="177">
        <f>RES_hhdet_in_tesh!H165/RES_summary!H$21</f>
        <v>19.329963075055247</v>
      </c>
      <c r="I165" s="177">
        <f>RES_hhdet_in_tesh!I165/RES_summary!I$21</f>
        <v>18.934595471736785</v>
      </c>
      <c r="J165" s="177">
        <f>RES_hhdet_in_tesh!J165/RES_summary!J$21</f>
        <v>20.52775047504046</v>
      </c>
      <c r="K165" s="177">
        <f>RES_hhdet_in_tesh!K165/RES_summary!K$21</f>
        <v>21.83725302412175</v>
      </c>
      <c r="L165" s="177">
        <f>RES_hhdet_in_tesh!L165/RES_summary!L$21</f>
        <v>19.664206274666519</v>
      </c>
      <c r="M165" s="177">
        <f>RES_hhdet_in_tesh!M165/RES_summary!M$21</f>
        <v>17.898809832923114</v>
      </c>
      <c r="N165" s="177">
        <f>RES_hhdet_in_tesh!N165/RES_summary!N$21</f>
        <v>19.53792586113693</v>
      </c>
      <c r="O165" s="177">
        <f>RES_hhdet_in_tesh!O165/RES_summary!O$21</f>
        <v>18.141094633159081</v>
      </c>
      <c r="P165" s="177">
        <f>RES_hhdet_in_tesh!P165/RES_summary!P$21</f>
        <v>18.108797710878761</v>
      </c>
      <c r="Q165" s="177">
        <f>RES_hhdet_in_tesh!Q165/RES_summary!Q$21</f>
        <v>16.118737156737854</v>
      </c>
    </row>
    <row r="166" spans="1:17" ht="12" customHeight="1" x14ac:dyDescent="0.3">
      <c r="A166" s="158" t="s">
        <v>63</v>
      </c>
      <c r="B166" s="157"/>
      <c r="C166" s="178">
        <f>RES_hhdet_in_tesh!C166/RES_summary!C$21</f>
        <v>17.47282272781305</v>
      </c>
      <c r="D166" s="178">
        <f>RES_hhdet_in_tesh!D166/RES_summary!D$21</f>
        <v>16.9547305481207</v>
      </c>
      <c r="E166" s="178">
        <f>RES_hhdet_in_tesh!E166/RES_summary!E$21</f>
        <v>17.10503328382363</v>
      </c>
      <c r="F166" s="178">
        <f>RES_hhdet_in_tesh!F166/RES_summary!F$21</f>
        <v>17.178900953368178</v>
      </c>
      <c r="G166" s="178">
        <f>RES_hhdet_in_tesh!G166/RES_summary!G$21</f>
        <v>16.298471457647445</v>
      </c>
      <c r="H166" s="178">
        <f>RES_hhdet_in_tesh!H166/RES_summary!H$21</f>
        <v>16.223885095706564</v>
      </c>
      <c r="I166" s="178">
        <f>RES_hhdet_in_tesh!I166/RES_summary!I$21</f>
        <v>16.029891235875446</v>
      </c>
      <c r="J166" s="178">
        <f>RES_hhdet_in_tesh!J166/RES_summary!J$21</f>
        <v>16.019818770739949</v>
      </c>
      <c r="K166" s="178">
        <f>RES_hhdet_in_tesh!K166/RES_summary!K$21</f>
        <v>15.714464054316172</v>
      </c>
      <c r="L166" s="178">
        <f>RES_hhdet_in_tesh!L166/RES_summary!L$21</f>
        <v>16.980700243789443</v>
      </c>
      <c r="M166" s="178">
        <f>RES_hhdet_in_tesh!M166/RES_summary!M$21</f>
        <v>16.536025811652287</v>
      </c>
      <c r="N166" s="178">
        <f>RES_hhdet_in_tesh!N166/RES_summary!N$21</f>
        <v>17.533030867587996</v>
      </c>
      <c r="O166" s="178">
        <f>RES_hhdet_in_tesh!O166/RES_summary!O$21</f>
        <v>17.541657310723718</v>
      </c>
      <c r="P166" s="178">
        <f>RES_hhdet_in_tesh!P166/RES_summary!P$21</f>
        <v>17.90674316726972</v>
      </c>
      <c r="Q166" s="178">
        <f>RES_hhdet_in_tesh!Q166/RES_summary!Q$21</f>
        <v>16.569834238031696</v>
      </c>
    </row>
    <row r="167" spans="1:17" ht="12" customHeight="1" x14ac:dyDescent="0.3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3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3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3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3">
      <c r="A171" s="163" t="s">
        <v>142</v>
      </c>
      <c r="B171" s="162"/>
      <c r="C171" s="180">
        <f>RES_hhdet_in_tesh!C171/RES_summary!C$21</f>
        <v>17.452817387017159</v>
      </c>
      <c r="D171" s="180">
        <f>RES_hhdet_in_tesh!D171/RES_summary!D$21</f>
        <v>16.908399006433708</v>
      </c>
      <c r="E171" s="180">
        <f>RES_hhdet_in_tesh!E171/RES_summary!E$21</f>
        <v>16.946697000728818</v>
      </c>
      <c r="F171" s="180">
        <f>RES_hhdet_in_tesh!F171/RES_summary!F$21</f>
        <v>17.108250464119479</v>
      </c>
      <c r="G171" s="180">
        <f>RES_hhdet_in_tesh!G171/RES_summary!G$21</f>
        <v>15.999874942138867</v>
      </c>
      <c r="H171" s="180">
        <f>RES_hhdet_in_tesh!H171/RES_summary!H$21</f>
        <v>16.201570362122201</v>
      </c>
      <c r="I171" s="180">
        <f>RES_hhdet_in_tesh!I171/RES_summary!I$21</f>
        <v>16.122834868812724</v>
      </c>
      <c r="J171" s="180">
        <f>RES_hhdet_in_tesh!J171/RES_summary!J$21</f>
        <v>16.418688346182776</v>
      </c>
      <c r="K171" s="180">
        <f>RES_hhdet_in_tesh!K171/RES_summary!K$21</f>
        <v>16.429574886145897</v>
      </c>
      <c r="L171" s="180">
        <f>RES_hhdet_in_tesh!L171/RES_summary!L$21</f>
        <v>17.609182930012711</v>
      </c>
      <c r="M171" s="180">
        <f>RES_hhdet_in_tesh!M171/RES_summary!M$21</f>
        <v>18.283758171665536</v>
      </c>
      <c r="N171" s="180">
        <f>RES_hhdet_in_tesh!N171/RES_summary!N$21</f>
        <v>18.213983576366012</v>
      </c>
      <c r="O171" s="180">
        <f>RES_hhdet_in_tesh!O171/RES_summary!O$21</f>
        <v>18.450551421118654</v>
      </c>
      <c r="P171" s="180">
        <f>RES_hhdet_in_tesh!P171/RES_summary!P$21</f>
        <v>18.75025174647185</v>
      </c>
      <c r="Q171" s="180">
        <f>RES_hhdet_in_tesh!Q171/RES_summary!Q$21</f>
        <v>16.839020825122944</v>
      </c>
    </row>
    <row r="172" spans="1:17" ht="12" customHeight="1" x14ac:dyDescent="0.3">
      <c r="A172" s="161" t="s">
        <v>141</v>
      </c>
      <c r="B172" s="160"/>
      <c r="C172" s="179">
        <f>RES_hhdet_in_tesh!C172/RES_summary!C$21</f>
        <v>17.601161673653774</v>
      </c>
      <c r="D172" s="179">
        <f>RES_hhdet_in_tesh!D172/RES_summary!D$21</f>
        <v>17.205692364091636</v>
      </c>
      <c r="E172" s="179">
        <f>RES_hhdet_in_tesh!E172/RES_summary!E$21</f>
        <v>17.663936932459272</v>
      </c>
      <c r="F172" s="179">
        <f>RES_hhdet_in_tesh!F172/RES_summary!F$21</f>
        <v>17.731726607270481</v>
      </c>
      <c r="G172" s="179">
        <f>RES_hhdet_in_tesh!G172/RES_summary!G$21</f>
        <v>17.207439057138032</v>
      </c>
      <c r="H172" s="179">
        <f>RES_hhdet_in_tesh!H172/RES_summary!H$21</f>
        <v>16.307166452496546</v>
      </c>
      <c r="I172" s="179">
        <f>RES_hhdet_in_tesh!I172/RES_summary!I$21</f>
        <v>15.838162586731466</v>
      </c>
      <c r="J172" s="179">
        <f>RES_hhdet_in_tesh!J172/RES_summary!J$21</f>
        <v>14.90199192809555</v>
      </c>
      <c r="K172" s="179">
        <f>RES_hhdet_in_tesh!K172/RES_summary!K$21</f>
        <v>14.129037169774492</v>
      </c>
      <c r="L172" s="179">
        <f>RES_hhdet_in_tesh!L172/RES_summary!L$21</f>
        <v>15.30324122459168</v>
      </c>
      <c r="M172" s="179">
        <f>RES_hhdet_in_tesh!M172/RES_summary!M$21</f>
        <v>14.903523880551608</v>
      </c>
      <c r="N172" s="179">
        <f>RES_hhdet_in_tesh!N172/RES_summary!N$21</f>
        <v>15.87304005231988</v>
      </c>
      <c r="O172" s="179">
        <f>RES_hhdet_in_tesh!O172/RES_summary!O$21</f>
        <v>15.325991850797864</v>
      </c>
      <c r="P172" s="179">
        <f>RES_hhdet_in_tesh!P172/RES_summary!P$21</f>
        <v>16.007442654884432</v>
      </c>
      <c r="Q172" s="179">
        <f>RES_hhdet_in_tesh!Q172/RES_summary!Q$21</f>
        <v>15.727931060356214</v>
      </c>
    </row>
    <row r="173" spans="1:17" ht="12" customHeight="1" x14ac:dyDescent="0.3">
      <c r="A173" s="148" t="s">
        <v>60</v>
      </c>
      <c r="B173" s="156"/>
      <c r="C173" s="177">
        <f>RES_hhdet_in_tesh!C173/RES_summary!C$21</f>
        <v>11.821746415436678</v>
      </c>
      <c r="D173" s="177">
        <f>RES_hhdet_in_tesh!D173/RES_summary!D$21</f>
        <v>11.331135431784777</v>
      </c>
      <c r="E173" s="177">
        <f>RES_hhdet_in_tesh!E173/RES_summary!E$21</f>
        <v>12.290402035168306</v>
      </c>
      <c r="F173" s="177">
        <f>RES_hhdet_in_tesh!F173/RES_summary!F$21</f>
        <v>11.792970904519432</v>
      </c>
      <c r="G173" s="177">
        <f>RES_hhdet_in_tesh!G173/RES_summary!G$21</f>
        <v>11.79814192111162</v>
      </c>
      <c r="H173" s="177">
        <f>RES_hhdet_in_tesh!H173/RES_summary!H$21</f>
        <v>10.678746229379097</v>
      </c>
      <c r="I173" s="177">
        <f>RES_hhdet_in_tesh!I173/RES_summary!I$21</f>
        <v>10.436883832252025</v>
      </c>
      <c r="J173" s="177">
        <f>RES_hhdet_in_tesh!J173/RES_summary!J$21</f>
        <v>8.8795534837098291</v>
      </c>
      <c r="K173" s="177">
        <f>RES_hhdet_in_tesh!K173/RES_summary!K$21</f>
        <v>7.7350191586862778</v>
      </c>
      <c r="L173" s="177">
        <f>RES_hhdet_in_tesh!L173/RES_summary!L$21</f>
        <v>9.6717079168529949</v>
      </c>
      <c r="M173" s="177">
        <f>RES_hhdet_in_tesh!M173/RES_summary!M$21</f>
        <v>9.2648796729637777</v>
      </c>
      <c r="N173" s="177">
        <f>RES_hhdet_in_tesh!N173/RES_summary!N$21</f>
        <v>10.994506713871456</v>
      </c>
      <c r="O173" s="177">
        <f>RES_hhdet_in_tesh!O173/RES_summary!O$21</f>
        <v>10.314726426753136</v>
      </c>
      <c r="P173" s="177">
        <f>RES_hhdet_in_tesh!P173/RES_summary!P$21</f>
        <v>11.196316391990425</v>
      </c>
      <c r="Q173" s="177">
        <f>RES_hhdet_in_tesh!Q173/RES_summary!Q$21</f>
        <v>11.505479457315518</v>
      </c>
    </row>
    <row r="174" spans="1:17" ht="12" customHeight="1" x14ac:dyDescent="0.3">
      <c r="A174" s="159" t="s">
        <v>59</v>
      </c>
      <c r="B174" s="57"/>
      <c r="C174" s="176">
        <f>RES_hhdet_in_tesh!C174/RES_summary!C$21</f>
        <v>5.779415258217095</v>
      </c>
      <c r="D174" s="176">
        <f>RES_hhdet_in_tesh!D174/RES_summary!D$21</f>
        <v>5.8745569323068567</v>
      </c>
      <c r="E174" s="176">
        <f>RES_hhdet_in_tesh!E174/RES_summary!E$21</f>
        <v>5.3735348972909671</v>
      </c>
      <c r="F174" s="176">
        <f>RES_hhdet_in_tesh!F174/RES_summary!F$21</f>
        <v>5.9387557027510516</v>
      </c>
      <c r="G174" s="176">
        <f>RES_hhdet_in_tesh!G174/RES_summary!G$21</f>
        <v>5.4092971360264146</v>
      </c>
      <c r="H174" s="176">
        <f>RES_hhdet_in_tesh!H174/RES_summary!H$21</f>
        <v>5.6284202231174465</v>
      </c>
      <c r="I174" s="176">
        <f>RES_hhdet_in_tesh!I174/RES_summary!I$21</f>
        <v>5.4012787544794429</v>
      </c>
      <c r="J174" s="176">
        <f>RES_hhdet_in_tesh!J174/RES_summary!J$21</f>
        <v>6.0224384443857222</v>
      </c>
      <c r="K174" s="176">
        <f>RES_hhdet_in_tesh!K174/RES_summary!K$21</f>
        <v>6.3940180110882157</v>
      </c>
      <c r="L174" s="176">
        <f>RES_hhdet_in_tesh!L174/RES_summary!L$21</f>
        <v>5.6315333077386853</v>
      </c>
      <c r="M174" s="176">
        <f>RES_hhdet_in_tesh!M174/RES_summary!M$21</f>
        <v>5.6386442075878289</v>
      </c>
      <c r="N174" s="176">
        <f>RES_hhdet_in_tesh!N174/RES_summary!N$21</f>
        <v>4.878533338448424</v>
      </c>
      <c r="O174" s="176">
        <f>RES_hhdet_in_tesh!O174/RES_summary!O$21</f>
        <v>5.0112654240447254</v>
      </c>
      <c r="P174" s="176">
        <f>RES_hhdet_in_tesh!P174/RES_summary!P$21</f>
        <v>4.8111262628940059</v>
      </c>
      <c r="Q174" s="176">
        <f>RES_hhdet_in_tesh!Q174/RES_summary!Q$21</f>
        <v>4.2224516030406978</v>
      </c>
    </row>
    <row r="175" spans="1:17" ht="12" customHeight="1" x14ac:dyDescent="0.3">
      <c r="A175" s="158" t="s">
        <v>62</v>
      </c>
      <c r="B175" s="157"/>
      <c r="C175" s="178">
        <f>RES_hhdet_in_tesh!C175/RES_summary!C$21</f>
        <v>6.8274659128641959</v>
      </c>
      <c r="D175" s="178">
        <f>RES_hhdet_in_tesh!D175/RES_summary!D$21</f>
        <v>6.7076745396175657</v>
      </c>
      <c r="E175" s="178">
        <f>RES_hhdet_in_tesh!E175/RES_summary!E$21</f>
        <v>6.7039783092859837</v>
      </c>
      <c r="F175" s="178">
        <f>RES_hhdet_in_tesh!F175/RES_summary!F$21</f>
        <v>6.6078958410248987</v>
      </c>
      <c r="G175" s="178">
        <f>RES_hhdet_in_tesh!G175/RES_summary!G$21</f>
        <v>6.6456195058251133</v>
      </c>
      <c r="H175" s="178">
        <f>RES_hhdet_in_tesh!H175/RES_summary!H$21</f>
        <v>7.1008797717442826</v>
      </c>
      <c r="I175" s="178">
        <f>RES_hhdet_in_tesh!I175/RES_summary!I$21</f>
        <v>7.0391300449993706</v>
      </c>
      <c r="J175" s="178">
        <f>RES_hhdet_in_tesh!J175/RES_summary!J$21</f>
        <v>7.0818065250956348</v>
      </c>
      <c r="K175" s="178">
        <f>RES_hhdet_in_tesh!K175/RES_summary!K$21</f>
        <v>6.8330702855820133</v>
      </c>
      <c r="L175" s="178">
        <f>RES_hhdet_in_tesh!L175/RES_summary!L$21</f>
        <v>6.9722968209920202</v>
      </c>
      <c r="M175" s="178">
        <f>RES_hhdet_in_tesh!M175/RES_summary!M$21</f>
        <v>6.5668080784719294</v>
      </c>
      <c r="N175" s="178">
        <f>RES_hhdet_in_tesh!N175/RES_summary!N$21</f>
        <v>6.9721655108125784</v>
      </c>
      <c r="O175" s="178">
        <f>RES_hhdet_in_tesh!O175/RES_summary!O$21</f>
        <v>6.9053543465424596</v>
      </c>
      <c r="P175" s="178">
        <f>RES_hhdet_in_tesh!P175/RES_summary!P$21</f>
        <v>6.907572661104858</v>
      </c>
      <c r="Q175" s="178">
        <f>RES_hhdet_in_tesh!Q175/RES_summary!Q$21</f>
        <v>6.7351977614430281</v>
      </c>
    </row>
    <row r="176" spans="1:17" ht="12" customHeight="1" x14ac:dyDescent="0.3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3">
      <c r="A177" s="29" t="s">
        <v>140</v>
      </c>
      <c r="B177" s="57"/>
      <c r="C177" s="176">
        <f>RES_hhdet_in_tesh!C177/RES_summary!C$21</f>
        <v>6.8274659128641959</v>
      </c>
      <c r="D177" s="176">
        <f>RES_hhdet_in_tesh!D177/RES_summary!D$21</f>
        <v>6.7076745396175657</v>
      </c>
      <c r="E177" s="176">
        <f>RES_hhdet_in_tesh!E177/RES_summary!E$21</f>
        <v>6.7039783092859837</v>
      </c>
      <c r="F177" s="176">
        <f>RES_hhdet_in_tesh!F177/RES_summary!F$21</f>
        <v>6.6078958410248987</v>
      </c>
      <c r="G177" s="176">
        <f>RES_hhdet_in_tesh!G177/RES_summary!G$21</f>
        <v>6.6456195058251133</v>
      </c>
      <c r="H177" s="176">
        <f>RES_hhdet_in_tesh!H177/RES_summary!H$21</f>
        <v>7.1008797717442826</v>
      </c>
      <c r="I177" s="176">
        <f>RES_hhdet_in_tesh!I177/RES_summary!I$21</f>
        <v>7.0391300449993706</v>
      </c>
      <c r="J177" s="176">
        <f>RES_hhdet_in_tesh!J177/RES_summary!J$21</f>
        <v>7.0818065250956348</v>
      </c>
      <c r="K177" s="176">
        <f>RES_hhdet_in_tesh!K177/RES_summary!K$21</f>
        <v>6.8330702855820133</v>
      </c>
      <c r="L177" s="176">
        <f>RES_hhdet_in_tesh!L177/RES_summary!L$21</f>
        <v>6.9722968209920202</v>
      </c>
      <c r="M177" s="176">
        <f>RES_hhdet_in_tesh!M177/RES_summary!M$21</f>
        <v>6.5668080784719294</v>
      </c>
      <c r="N177" s="176">
        <f>RES_hhdet_in_tesh!N177/RES_summary!N$21</f>
        <v>6.9721655108125784</v>
      </c>
      <c r="O177" s="176">
        <f>RES_hhdet_in_tesh!O177/RES_summary!O$21</f>
        <v>6.9053543465424596</v>
      </c>
      <c r="P177" s="176">
        <f>RES_hhdet_in_tesh!P177/RES_summary!P$21</f>
        <v>6.907572661104858</v>
      </c>
      <c r="Q177" s="176">
        <f>RES_hhdet_in_tesh!Q177/RES_summary!Q$21</f>
        <v>6.7351977614430281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A2" s="28" t="s">
        <v>183</v>
      </c>
    </row>
    <row r="3" spans="1:17" ht="12" customHeight="1" x14ac:dyDescent="0.3">
      <c r="A3" s="152" t="s">
        <v>172</v>
      </c>
      <c r="B3" s="168"/>
      <c r="C3" s="184">
        <f>RES_hhdet_in_emih!C3/RES_summary!C$21</f>
        <v>74.192416391362983</v>
      </c>
      <c r="D3" s="184">
        <f>RES_hhdet_in_emih!D3/RES_summary!D$21</f>
        <v>79.545903679588477</v>
      </c>
      <c r="E3" s="184">
        <f>RES_hhdet_in_emih!E3/RES_summary!E$21</f>
        <v>68.824646780225876</v>
      </c>
      <c r="F3" s="184">
        <f>RES_hhdet_in_emih!F3/RES_summary!F$21</f>
        <v>72.840255653681581</v>
      </c>
      <c r="G3" s="184">
        <f>RES_hhdet_in_emih!G3/RES_summary!G$21</f>
        <v>76.028277924218187</v>
      </c>
      <c r="H3" s="184">
        <f>RES_hhdet_in_emih!H3/RES_summary!H$21</f>
        <v>74.893520401084587</v>
      </c>
      <c r="I3" s="184">
        <f>RES_hhdet_in_emih!I3/RES_summary!I$21</f>
        <v>59.31605477170713</v>
      </c>
      <c r="J3" s="184">
        <f>RES_hhdet_in_emih!J3/RES_summary!J$21</f>
        <v>63.067175648782587</v>
      </c>
      <c r="K3" s="184">
        <f>RES_hhdet_in_emih!K3/RES_summary!K$21</f>
        <v>65.061353024336142</v>
      </c>
      <c r="L3" s="184">
        <f>RES_hhdet_in_emih!L3/RES_summary!L$21</f>
        <v>68.681332356591469</v>
      </c>
      <c r="M3" s="184">
        <f>RES_hhdet_in_emih!M3/RES_summary!M$21</f>
        <v>53.63379762509647</v>
      </c>
      <c r="N3" s="184">
        <f>RES_hhdet_in_emih!N3/RES_summary!N$21</f>
        <v>66.2402446388827</v>
      </c>
      <c r="O3" s="184">
        <f>RES_hhdet_in_emih!O3/RES_summary!O$21</f>
        <v>69.208487168524584</v>
      </c>
      <c r="P3" s="184">
        <f>RES_hhdet_in_emih!P3/RES_summary!P$21</f>
        <v>55.815808813165788</v>
      </c>
      <c r="Q3" s="184">
        <f>RES_hhdet_in_emih!Q3/RES_summary!Q$21</f>
        <v>54.429150443327593</v>
      </c>
    </row>
    <row r="4" spans="1:17" ht="12.9" customHeight="1" x14ac:dyDescent="0.3">
      <c r="A4" s="158" t="s">
        <v>65</v>
      </c>
      <c r="B4" s="157"/>
      <c r="C4" s="178">
        <f>RES_hhdet_in_emih!C4/RES_summary!C$21</f>
        <v>65.500460682666798</v>
      </c>
      <c r="D4" s="178">
        <f>RES_hhdet_in_emih!D4/RES_summary!D$21</f>
        <v>70.543773122230888</v>
      </c>
      <c r="E4" s="178">
        <f>RES_hhdet_in_emih!E4/RES_summary!E$21</f>
        <v>60.671669333940137</v>
      </c>
      <c r="F4" s="178">
        <f>RES_hhdet_in_emih!F4/RES_summary!F$21</f>
        <v>63.175925712586306</v>
      </c>
      <c r="G4" s="178">
        <f>RES_hhdet_in_emih!G4/RES_summary!G$21</f>
        <v>65.783533877964487</v>
      </c>
      <c r="H4" s="178">
        <f>RES_hhdet_in_emih!H4/RES_summary!H$21</f>
        <v>66.126340873221778</v>
      </c>
      <c r="I4" s="178">
        <f>RES_hhdet_in_emih!I4/RES_summary!I$21</f>
        <v>53.537213236102261</v>
      </c>
      <c r="J4" s="178">
        <f>RES_hhdet_in_emih!J4/RES_summary!J$21</f>
        <v>56.239027123441311</v>
      </c>
      <c r="K4" s="178">
        <f>RES_hhdet_in_emih!K4/RES_summary!K$21</f>
        <v>57.519698162248439</v>
      </c>
      <c r="L4" s="178">
        <f>RES_hhdet_in_emih!L4/RES_summary!L$21</f>
        <v>61.028018434778531</v>
      </c>
      <c r="M4" s="178">
        <f>RES_hhdet_in_emih!M4/RES_summary!M$21</f>
        <v>46.96119070982008</v>
      </c>
      <c r="N4" s="178">
        <f>RES_hhdet_in_emih!N4/RES_summary!N$21</f>
        <v>56.790818208184099</v>
      </c>
      <c r="O4" s="178">
        <f>RES_hhdet_in_emih!O4/RES_summary!O$21</f>
        <v>59.024754793374726</v>
      </c>
      <c r="P4" s="178">
        <f>RES_hhdet_in_emih!P4/RES_summary!P$21</f>
        <v>46.676345247742042</v>
      </c>
      <c r="Q4" s="178">
        <f>RES_hhdet_in_emih!Q4/RES_summary!Q$21</f>
        <v>45.744623809025178</v>
      </c>
    </row>
    <row r="5" spans="1:17" ht="12" customHeight="1" x14ac:dyDescent="0.3">
      <c r="A5" s="23" t="s">
        <v>58</v>
      </c>
      <c r="B5" s="156"/>
      <c r="C5" s="177">
        <f>RES_hhdet_in_emih!C5/RES_summary!C$21</f>
        <v>65.500460682666798</v>
      </c>
      <c r="D5" s="177">
        <f>RES_hhdet_in_emih!D5/RES_summary!D$21</f>
        <v>70.543773122230888</v>
      </c>
      <c r="E5" s="177">
        <f>RES_hhdet_in_emih!E5/RES_summary!E$21</f>
        <v>60.671669333940137</v>
      </c>
      <c r="F5" s="177">
        <f>RES_hhdet_in_emih!F5/RES_summary!F$21</f>
        <v>63.175925712586306</v>
      </c>
      <c r="G5" s="177">
        <f>RES_hhdet_in_emih!G5/RES_summary!G$21</f>
        <v>65.783533877964487</v>
      </c>
      <c r="H5" s="177">
        <f>RES_hhdet_in_emih!H5/RES_summary!H$21</f>
        <v>66.126340873221778</v>
      </c>
      <c r="I5" s="177">
        <f>RES_hhdet_in_emih!I5/RES_summary!I$21</f>
        <v>53.537213236102261</v>
      </c>
      <c r="J5" s="177">
        <f>RES_hhdet_in_emih!J5/RES_summary!J$21</f>
        <v>56.239027123441311</v>
      </c>
      <c r="K5" s="177">
        <f>RES_hhdet_in_emih!K5/RES_summary!K$21</f>
        <v>57.519698162248439</v>
      </c>
      <c r="L5" s="177">
        <f>RES_hhdet_in_emih!L5/RES_summary!L$21</f>
        <v>61.028018434778531</v>
      </c>
      <c r="M5" s="177">
        <f>RES_hhdet_in_emih!M5/RES_summary!M$21</f>
        <v>46.96119070982008</v>
      </c>
      <c r="N5" s="177">
        <f>RES_hhdet_in_emih!N5/RES_summary!N$21</f>
        <v>56.790818208184099</v>
      </c>
      <c r="O5" s="177">
        <f>RES_hhdet_in_emih!O5/RES_summary!O$21</f>
        <v>59.024754793374726</v>
      </c>
      <c r="P5" s="177">
        <f>RES_hhdet_in_emih!P5/RES_summary!P$21</f>
        <v>46.676345247742042</v>
      </c>
      <c r="Q5" s="177">
        <f>RES_hhdet_in_emih!Q5/RES_summary!Q$21</f>
        <v>45.744623809025178</v>
      </c>
    </row>
    <row r="6" spans="1:17" ht="12" customHeight="1" x14ac:dyDescent="0.3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" customHeight="1" x14ac:dyDescent="0.3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3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3">
      <c r="A9" s="158" t="s">
        <v>63</v>
      </c>
      <c r="B9" s="157"/>
      <c r="C9" s="178">
        <f>RES_hhdet_in_emih!C9/RES_summary!C$21</f>
        <v>7.033517665326726</v>
      </c>
      <c r="D9" s="178">
        <f>RES_hhdet_in_emih!D9/RES_summary!D$21</f>
        <v>7.6307518870354176</v>
      </c>
      <c r="E9" s="178">
        <f>RES_hhdet_in_emih!E9/RES_summary!E$21</f>
        <v>6.1161142294056479</v>
      </c>
      <c r="F9" s="178">
        <f>RES_hhdet_in_emih!F9/RES_summary!F$21</f>
        <v>7.8194028975484908</v>
      </c>
      <c r="G9" s="178">
        <f>RES_hhdet_in_emih!G9/RES_summary!G$21</f>
        <v>8.4983939256263987</v>
      </c>
      <c r="H9" s="178">
        <f>RES_hhdet_in_emih!H9/RES_summary!H$21</f>
        <v>7.2325193284458287</v>
      </c>
      <c r="I9" s="178">
        <f>RES_hhdet_in_emih!I9/RES_summary!I$21</f>
        <v>4.8552615691615095</v>
      </c>
      <c r="J9" s="178">
        <f>RES_hhdet_in_emih!J9/RES_summary!J$21</f>
        <v>5.2324081840707493</v>
      </c>
      <c r="K9" s="178">
        <f>RES_hhdet_in_emih!K9/RES_summary!K$21</f>
        <v>6.1713174828940955</v>
      </c>
      <c r="L9" s="178">
        <f>RES_hhdet_in_emih!L9/RES_summary!L$21</f>
        <v>6.0750362470570609</v>
      </c>
      <c r="M9" s="178">
        <f>RES_hhdet_in_emih!M9/RES_summary!M$21</f>
        <v>4.9396677332089229</v>
      </c>
      <c r="N9" s="178">
        <f>RES_hhdet_in_emih!N9/RES_summary!N$21</f>
        <v>6.5987359981678475</v>
      </c>
      <c r="O9" s="178">
        <f>RES_hhdet_in_emih!O9/RES_summary!O$21</f>
        <v>6.7160202506179738</v>
      </c>
      <c r="P9" s="178">
        <f>RES_hhdet_in_emih!P9/RES_summary!P$21</f>
        <v>5.3965241812761997</v>
      </c>
      <c r="Q9" s="178">
        <f>RES_hhdet_in_emih!Q9/RES_summary!Q$21</f>
        <v>3.7878375392106149</v>
      </c>
    </row>
    <row r="10" spans="1:17" ht="12" customHeight="1" x14ac:dyDescent="0.3">
      <c r="A10" s="167" t="s">
        <v>171</v>
      </c>
      <c r="B10" s="132"/>
      <c r="C10" s="183">
        <f>RES_hhdet_in_emih!C10/RES_summary!C$21</f>
        <v>10.99380627318302</v>
      </c>
      <c r="D10" s="183">
        <f>RES_hhdet_in_emih!D10/RES_summary!D$21</f>
        <v>10.994090219573202</v>
      </c>
      <c r="E10" s="183">
        <f>RES_hhdet_in_emih!E10/RES_summary!E$21</f>
        <v>10.855970703980294</v>
      </c>
      <c r="F10" s="183">
        <f>RES_hhdet_in_emih!F10/RES_summary!F$21</f>
        <v>10.983416388291978</v>
      </c>
      <c r="G10" s="183">
        <f>RES_hhdet_in_emih!G10/RES_summary!G$21</f>
        <v>10.898780034151601</v>
      </c>
      <c r="H10" s="183">
        <f>RES_hhdet_in_emih!H10/RES_summary!H$21</f>
        <v>10.745030106387606</v>
      </c>
      <c r="I10" s="183">
        <f>RES_hhdet_in_emih!I10/RES_summary!I$21</f>
        <v>11.215026251835871</v>
      </c>
      <c r="J10" s="183">
        <f>RES_hhdet_in_emih!J10/RES_summary!J$21</f>
        <v>10.51796602914238</v>
      </c>
      <c r="K10" s="183">
        <f>RES_hhdet_in_emih!K10/RES_summary!K$21</f>
        <v>11.070393801994046</v>
      </c>
      <c r="L10" s="183">
        <f>RES_hhdet_in_emih!L10/RES_summary!L$21</f>
        <v>10.653386485104678</v>
      </c>
      <c r="M10" s="183">
        <f>RES_hhdet_in_emih!M10/RES_summary!M$21</f>
        <v>10.858353455069979</v>
      </c>
      <c r="N10" s="183">
        <f>RES_hhdet_in_emih!N10/RES_summary!N$21</f>
        <v>10.572678932801171</v>
      </c>
      <c r="O10" s="183">
        <f>RES_hhdet_in_emih!O10/RES_summary!O$21</f>
        <v>10.670665611728767</v>
      </c>
      <c r="P10" s="183">
        <f>RES_hhdet_in_emih!P10/RES_summary!P$21</f>
        <v>10.133582880692453</v>
      </c>
      <c r="Q10" s="183">
        <f>RES_hhdet_in_emih!Q10/RES_summary!Q$21</f>
        <v>9.9427730582708751</v>
      </c>
    </row>
    <row r="11" spans="1:17" ht="12" customHeight="1" x14ac:dyDescent="0.3">
      <c r="A11" s="167" t="s">
        <v>144</v>
      </c>
      <c r="B11" s="132"/>
      <c r="C11" s="183">
        <f>RES_hhdet_in_emih!C11/RES_summary!C$21</f>
        <v>4.6056618731724539</v>
      </c>
      <c r="D11" s="183">
        <f>RES_hhdet_in_emih!D11/RES_summary!D$21</f>
        <v>6.9511754786796391</v>
      </c>
      <c r="E11" s="183">
        <f>RES_hhdet_in_emih!E11/RES_summary!E$21</f>
        <v>4.5968096457593806</v>
      </c>
      <c r="F11" s="183">
        <f>RES_hhdet_in_emih!F11/RES_summary!F$21</f>
        <v>7.5073620423042078</v>
      </c>
      <c r="G11" s="183">
        <f>RES_hhdet_in_emih!G11/RES_summary!G$21</f>
        <v>7.3078721662388171</v>
      </c>
      <c r="H11" s="183">
        <f>RES_hhdet_in_emih!H11/RES_summary!H$21</f>
        <v>4.6340515483015583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3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4.8655717466287101</v>
      </c>
      <c r="E12" s="183">
        <f>RES_hhdet_in_emih!E12/RES_summary!E$21</f>
        <v>0</v>
      </c>
      <c r="F12" s="183">
        <f>RES_hhdet_in_emih!F12/RES_summary!F$21</f>
        <v>4.8832759526107123</v>
      </c>
      <c r="G12" s="183">
        <f>RES_hhdet_in_emih!G12/RES_summary!G$21</f>
        <v>4.7550718007689436</v>
      </c>
      <c r="H12" s="183">
        <f>RES_hhdet_in_emih!H12/RES_summary!H$21</f>
        <v>4.5853494519182947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2.8029776043831602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3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4.8655717466287101</v>
      </c>
      <c r="E13" s="182">
        <f>RES_hhdet_in_emih!E13/RES_summary!E$21</f>
        <v>0</v>
      </c>
      <c r="F13" s="182">
        <f>RES_hhdet_in_emih!F13/RES_summary!F$21</f>
        <v>4.8832759526107123</v>
      </c>
      <c r="G13" s="182">
        <f>RES_hhdet_in_emih!G13/RES_summary!G$21</f>
        <v>4.7550718007689436</v>
      </c>
      <c r="H13" s="182">
        <f>RES_hhdet_in_emih!H13/RES_summary!H$21</f>
        <v>4.5853494519182947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2.8029776043831602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3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3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3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3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3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3">
      <c r="A19" s="158" t="s">
        <v>62</v>
      </c>
      <c r="B19" s="157"/>
      <c r="C19" s="178">
        <f>RES_hhdet_in_emih!C19/RES_summary!C$21</f>
        <v>1.6584380433694552</v>
      </c>
      <c r="D19" s="178">
        <f>RES_hhdet_in_emih!D19/RES_summary!D$21</f>
        <v>1.3713786703221578</v>
      </c>
      <c r="E19" s="178">
        <f>RES_hhdet_in_emih!E19/RES_summary!E$21</f>
        <v>2.036863216880092</v>
      </c>
      <c r="F19" s="178">
        <f>RES_hhdet_in_emih!F19/RES_summary!F$21</f>
        <v>1.8449270435467726</v>
      </c>
      <c r="G19" s="178">
        <f>RES_hhdet_in_emih!G19/RES_summary!G$21</f>
        <v>1.7463501206273129</v>
      </c>
      <c r="H19" s="178">
        <f>RES_hhdet_in_emih!H19/RES_summary!H$21</f>
        <v>1.5346601994169871</v>
      </c>
      <c r="I19" s="178">
        <f>RES_hhdet_in_emih!I19/RES_summary!I$21</f>
        <v>0.92357996644334617</v>
      </c>
      <c r="J19" s="178">
        <f>RES_hhdet_in_emih!J19/RES_summary!J$21</f>
        <v>1.5957403412705244</v>
      </c>
      <c r="K19" s="178">
        <f>RES_hhdet_in_emih!K19/RES_summary!K$21</f>
        <v>1.3703373791936018</v>
      </c>
      <c r="L19" s="178">
        <f>RES_hhdet_in_emih!L19/RES_summary!L$21</f>
        <v>1.5782776747558789</v>
      </c>
      <c r="M19" s="178">
        <f>RES_hhdet_in_emih!M19/RES_summary!M$21</f>
        <v>1.7329391820674651</v>
      </c>
      <c r="N19" s="178">
        <f>RES_hhdet_in_emih!N19/RES_summary!N$21</f>
        <v>2.8506904325307487</v>
      </c>
      <c r="O19" s="178">
        <f>RES_hhdet_in_emih!O19/RES_summary!O$21</f>
        <v>3.4677121245318738</v>
      </c>
      <c r="P19" s="178">
        <f>RES_hhdet_in_emih!P19/RES_summary!P$21</f>
        <v>3.7429393841475473</v>
      </c>
      <c r="Q19" s="178">
        <f>RES_hhdet_in_emih!Q19/RES_summary!Q$21</f>
        <v>4.8966890950918014</v>
      </c>
    </row>
    <row r="20" spans="1:17" ht="12" customHeight="1" x14ac:dyDescent="0.3">
      <c r="A20" s="23" t="s">
        <v>58</v>
      </c>
      <c r="B20" s="156"/>
      <c r="C20" s="177">
        <f>RES_hhdet_in_emih!C20/RES_summary!C$21</f>
        <v>5.3461678563860016</v>
      </c>
      <c r="D20" s="177">
        <f>RES_hhdet_in_emih!D20/RES_summary!D$21</f>
        <v>5.9195134493728236</v>
      </c>
      <c r="E20" s="177">
        <f>RES_hhdet_in_emih!E20/RES_summary!E$21</f>
        <v>6.8027305786174246</v>
      </c>
      <c r="F20" s="177">
        <f>RES_hhdet_in_emih!F20/RES_summary!F$21</f>
        <v>6.8196015595388602</v>
      </c>
      <c r="G20" s="177">
        <f>RES_hhdet_in_emih!G20/RES_summary!G$21</f>
        <v>6.7227749639702052</v>
      </c>
      <c r="H20" s="177">
        <f>RES_hhdet_in_emih!H20/RES_summary!H$21</f>
        <v>6.6951903648840059</v>
      </c>
      <c r="I20" s="177">
        <f>RES_hhdet_in_emih!I20/RES_summary!I$21</f>
        <v>6.4368920091935484</v>
      </c>
      <c r="J20" s="177">
        <f>RES_hhdet_in_emih!J20/RES_summary!J$21</f>
        <v>6.4692499361184428</v>
      </c>
      <c r="K20" s="177">
        <f>RES_hhdet_in_emih!K20/RES_summary!K$21</f>
        <v>6.4993322339620621</v>
      </c>
      <c r="L20" s="177">
        <f>RES_hhdet_in_emih!L20/RES_summary!L$21</f>
        <v>6.5381712222871746</v>
      </c>
      <c r="M20" s="177">
        <f>RES_hhdet_in_emih!M20/RES_summary!M$21</f>
        <v>6.5963409456475759</v>
      </c>
      <c r="N20" s="177">
        <f>RES_hhdet_in_emih!N20/RES_summary!N$21</f>
        <v>6.4905230084759564</v>
      </c>
      <c r="O20" s="177">
        <f>RES_hhdet_in_emih!O20/RES_summary!O$21</f>
        <v>6.4237824800602592</v>
      </c>
      <c r="P20" s="177">
        <f>RES_hhdet_in_emih!P20/RES_summary!P$21</f>
        <v>6.36874999541583</v>
      </c>
      <c r="Q20" s="177">
        <f>RES_hhdet_in_emih!Q20/RES_summary!Q$21</f>
        <v>6.2832065359799634</v>
      </c>
    </row>
    <row r="21" spans="1:17" ht="12" customHeight="1" x14ac:dyDescent="0.3">
      <c r="A21" s="23" t="s">
        <v>57</v>
      </c>
      <c r="B21" s="156"/>
      <c r="C21" s="177">
        <f>RES_hhdet_in_emih!C21/RES_summary!C$21</f>
        <v>4.1319678811848428</v>
      </c>
      <c r="D21" s="177">
        <f>RES_hhdet_in_emih!D21/RES_summary!D$21</f>
        <v>4.1315411598111238</v>
      </c>
      <c r="E21" s="177">
        <f>RES_hhdet_in_emih!E21/RES_summary!E$21</f>
        <v>4.1911904222821894</v>
      </c>
      <c r="F21" s="177">
        <f>RES_hhdet_in_emih!F21/RES_summary!F$21</f>
        <v>3.1863542565687029</v>
      </c>
      <c r="G21" s="177">
        <f>RES_hhdet_in_emih!G21/RES_summary!G$21</f>
        <v>0</v>
      </c>
      <c r="H21" s="177">
        <f>RES_hhdet_in_emih!H21/RES_summary!H$21</f>
        <v>3.0120603760477191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4.5494502941139521</v>
      </c>
      <c r="L21" s="177">
        <f>RES_hhdet_in_emih!L21/RES_summary!L$21</f>
        <v>3.2535221879973757</v>
      </c>
      <c r="M21" s="177">
        <f>RES_hhdet_in_emih!M21/RES_summary!M$21</f>
        <v>4.1521241255806967</v>
      </c>
      <c r="N21" s="177">
        <f>RES_hhdet_in_emih!N21/RES_summary!N$21</f>
        <v>3.6369669162894902</v>
      </c>
      <c r="O21" s="177">
        <f>RES_hhdet_in_emih!O21/RES_summary!O$21</f>
        <v>0</v>
      </c>
      <c r="P21" s="177">
        <f>RES_hhdet_in_emih!P21/RES_summary!P$21</f>
        <v>2.4964311901646861</v>
      </c>
      <c r="Q21" s="177">
        <f>RES_hhdet_in_emih!Q21/RES_summary!Q$21</f>
        <v>0</v>
      </c>
    </row>
    <row r="22" spans="1:17" ht="12" customHeight="1" x14ac:dyDescent="0.3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3"/>
    <row r="24" spans="1:17" ht="12" customHeight="1" x14ac:dyDescent="0.3">
      <c r="A24" s="152" t="s">
        <v>170</v>
      </c>
      <c r="B24" s="168"/>
      <c r="C24" s="184">
        <f>RES_hhdet_in_emih!C24/RES_summary!C$21</f>
        <v>27.817133802136773</v>
      </c>
      <c r="D24" s="184">
        <f>RES_hhdet_in_emih!D24/RES_summary!D$21</f>
        <v>26.289451996298887</v>
      </c>
      <c r="E24" s="184">
        <f>RES_hhdet_in_emih!E24/RES_summary!E$21</f>
        <v>32.966299289972589</v>
      </c>
      <c r="F24" s="184">
        <f>RES_hhdet_in_emih!F24/RES_summary!F$21</f>
        <v>31.763215612299796</v>
      </c>
      <c r="G24" s="184">
        <f>RES_hhdet_in_emih!G24/RES_summary!G$21</f>
        <v>26.075973042823218</v>
      </c>
      <c r="H24" s="184">
        <f>RES_hhdet_in_emih!H24/RES_summary!H$21</f>
        <v>26.604696581082678</v>
      </c>
      <c r="I24" s="184">
        <f>RES_hhdet_in_emih!I24/RES_summary!I$21</f>
        <v>24.997870852679142</v>
      </c>
      <c r="J24" s="184">
        <f>RES_hhdet_in_emih!J24/RES_summary!J$21</f>
        <v>22.521983944822814</v>
      </c>
      <c r="K24" s="184">
        <f>RES_hhdet_in_emih!K24/RES_summary!K$21</f>
        <v>20.146254846495307</v>
      </c>
      <c r="L24" s="184">
        <f>RES_hhdet_in_emih!L24/RES_summary!L$21</f>
        <v>17.673183934153464</v>
      </c>
      <c r="M24" s="184">
        <f>RES_hhdet_in_emih!M24/RES_summary!M$21</f>
        <v>15.817190060926816</v>
      </c>
      <c r="N24" s="184">
        <f>RES_hhdet_in_emih!N24/RES_summary!N$21</f>
        <v>12.406921019462638</v>
      </c>
      <c r="O24" s="184">
        <f>RES_hhdet_in_emih!O24/RES_summary!O$21</f>
        <v>19.491054766242414</v>
      </c>
      <c r="P24" s="184">
        <f>RES_hhdet_in_emih!P24/RES_summary!P$21</f>
        <v>13.797048644971706</v>
      </c>
      <c r="Q24" s="184">
        <f>RES_hhdet_in_emih!Q24/RES_summary!Q$21</f>
        <v>13.051929503771492</v>
      </c>
    </row>
    <row r="25" spans="1:17" ht="12.9" customHeight="1" x14ac:dyDescent="0.3">
      <c r="A25" s="158" t="s">
        <v>65</v>
      </c>
      <c r="B25" s="157"/>
      <c r="C25" s="178">
        <f>RES_hhdet_in_emih!C25/RES_summary!C$21</f>
        <v>19.688520439775587</v>
      </c>
      <c r="D25" s="178">
        <f>RES_hhdet_in_emih!D25/RES_summary!D$21</f>
        <v>18.108171555422199</v>
      </c>
      <c r="E25" s="178">
        <f>RES_hhdet_in_emih!E25/RES_summary!E$21</f>
        <v>23.718902224949723</v>
      </c>
      <c r="F25" s="178">
        <f>RES_hhdet_in_emih!F25/RES_summary!F$21</f>
        <v>23.21109118980317</v>
      </c>
      <c r="G25" s="178">
        <f>RES_hhdet_in_emih!G25/RES_summary!G$21</f>
        <v>18.028651965019868</v>
      </c>
      <c r="H25" s="178">
        <f>RES_hhdet_in_emih!H25/RES_summary!H$21</f>
        <v>19.476983004378052</v>
      </c>
      <c r="I25" s="178">
        <f>RES_hhdet_in_emih!I25/RES_summary!I$21</f>
        <v>17.4487444449497</v>
      </c>
      <c r="J25" s="178">
        <f>RES_hhdet_in_emih!J25/RES_summary!J$21</f>
        <v>15.251694634848404</v>
      </c>
      <c r="K25" s="178">
        <f>RES_hhdet_in_emih!K25/RES_summary!K$21</f>
        <v>15.557814036837055</v>
      </c>
      <c r="L25" s="178">
        <f>RES_hhdet_in_emih!L25/RES_summary!L$21</f>
        <v>11.624402886135188</v>
      </c>
      <c r="M25" s="178">
        <f>RES_hhdet_in_emih!M25/RES_summary!M$21</f>
        <v>12.103327684360746</v>
      </c>
      <c r="N25" s="178">
        <f>RES_hhdet_in_emih!N25/RES_summary!N$21</f>
        <v>9.1895134423566169</v>
      </c>
      <c r="O25" s="178">
        <f>RES_hhdet_in_emih!O25/RES_summary!O$21</f>
        <v>13.913098273542305</v>
      </c>
      <c r="P25" s="178">
        <f>RES_hhdet_in_emih!P25/RES_summary!P$21</f>
        <v>10.893465274356691</v>
      </c>
      <c r="Q25" s="178">
        <f>RES_hhdet_in_emih!Q25/RES_summary!Q$21</f>
        <v>10.772051822024331</v>
      </c>
    </row>
    <row r="26" spans="1:17" ht="12" customHeight="1" x14ac:dyDescent="0.3">
      <c r="A26" s="23" t="s">
        <v>84</v>
      </c>
      <c r="B26" s="156"/>
      <c r="C26" s="177">
        <f>RES_hhdet_in_emih!C26/RES_summary!C$21</f>
        <v>19.688520439775587</v>
      </c>
      <c r="D26" s="177">
        <f>RES_hhdet_in_emih!D26/RES_summary!D$21</f>
        <v>18.108171555422199</v>
      </c>
      <c r="E26" s="177">
        <f>RES_hhdet_in_emih!E26/RES_summary!E$21</f>
        <v>23.718902224949723</v>
      </c>
      <c r="F26" s="177">
        <f>RES_hhdet_in_emih!F26/RES_summary!F$21</f>
        <v>23.21109118980317</v>
      </c>
      <c r="G26" s="177">
        <f>RES_hhdet_in_emih!G26/RES_summary!G$21</f>
        <v>18.028651965019868</v>
      </c>
      <c r="H26" s="177">
        <f>RES_hhdet_in_emih!H26/RES_summary!H$21</f>
        <v>19.476983004378052</v>
      </c>
      <c r="I26" s="177">
        <f>RES_hhdet_in_emih!I26/RES_summary!I$21</f>
        <v>17.4487444449497</v>
      </c>
      <c r="J26" s="177">
        <f>RES_hhdet_in_emih!J26/RES_summary!J$21</f>
        <v>15.251694634848404</v>
      </c>
      <c r="K26" s="177">
        <f>RES_hhdet_in_emih!K26/RES_summary!K$21</f>
        <v>15.557814036837055</v>
      </c>
      <c r="L26" s="177">
        <f>RES_hhdet_in_emih!L26/RES_summary!L$21</f>
        <v>11.624402886135188</v>
      </c>
      <c r="M26" s="177">
        <f>RES_hhdet_in_emih!M26/RES_summary!M$21</f>
        <v>12.103327684360746</v>
      </c>
      <c r="N26" s="177">
        <f>RES_hhdet_in_emih!N26/RES_summary!N$21</f>
        <v>9.1895134423566169</v>
      </c>
      <c r="O26" s="177">
        <f>RES_hhdet_in_emih!O26/RES_summary!O$21</f>
        <v>13.913098273542305</v>
      </c>
      <c r="P26" s="177">
        <f>RES_hhdet_in_emih!P26/RES_summary!P$21</f>
        <v>10.893465274356691</v>
      </c>
      <c r="Q26" s="177">
        <f>RES_hhdet_in_emih!Q26/RES_summary!Q$21</f>
        <v>10.772051822024331</v>
      </c>
    </row>
    <row r="27" spans="1:17" ht="12" customHeight="1" x14ac:dyDescent="0.3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" customHeight="1" x14ac:dyDescent="0.3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3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3">
      <c r="A30" s="158" t="s">
        <v>63</v>
      </c>
      <c r="B30" s="157"/>
      <c r="C30" s="178">
        <f>RES_hhdet_in_emih!C30/RES_summary!C$21</f>
        <v>5.0127871057054909</v>
      </c>
      <c r="D30" s="178">
        <f>RES_hhdet_in_emih!D30/RES_summary!D$21</f>
        <v>5.0257999493544032</v>
      </c>
      <c r="E30" s="178">
        <f>RES_hhdet_in_emih!E30/RES_summary!E$21</f>
        <v>5.2566950083509409</v>
      </c>
      <c r="F30" s="178">
        <f>RES_hhdet_in_emih!F30/RES_summary!F$21</f>
        <v>5.1035664942321946</v>
      </c>
      <c r="G30" s="178">
        <f>RES_hhdet_in_emih!G30/RES_summary!G$21</f>
        <v>4.5373566670128049</v>
      </c>
      <c r="H30" s="178">
        <f>RES_hhdet_in_emih!H30/RES_summary!H$21</f>
        <v>4.5573259709636842</v>
      </c>
      <c r="I30" s="178">
        <f>RES_hhdet_in_emih!I30/RES_summary!I$21</f>
        <v>4.279252390128649</v>
      </c>
      <c r="J30" s="178">
        <f>RES_hhdet_in_emih!J30/RES_summary!J$21</f>
        <v>3.8554652967618122</v>
      </c>
      <c r="K30" s="178">
        <f>RES_hhdet_in_emih!K30/RES_summary!K$21</f>
        <v>2.7034604830113071</v>
      </c>
      <c r="L30" s="178">
        <f>RES_hhdet_in_emih!L30/RES_summary!L$21</f>
        <v>2.9297382968628631</v>
      </c>
      <c r="M30" s="178">
        <f>RES_hhdet_in_emih!M30/RES_summary!M$21</f>
        <v>1.6161118638838061</v>
      </c>
      <c r="N30" s="178">
        <f>RES_hhdet_in_emih!N30/RES_summary!N$21</f>
        <v>3.007706998552969</v>
      </c>
      <c r="O30" s="178">
        <f>RES_hhdet_in_emih!O30/RES_summary!O$21</f>
        <v>3.9023808976944987</v>
      </c>
      <c r="P30" s="178">
        <f>RES_hhdet_in_emih!P30/RES_summary!P$21</f>
        <v>2.4492386987668886</v>
      </c>
      <c r="Q30" s="178">
        <f>RES_hhdet_in_emih!Q30/RES_summary!Q$21</f>
        <v>1.031051940901542</v>
      </c>
    </row>
    <row r="31" spans="1:17" ht="12" customHeight="1" x14ac:dyDescent="0.3">
      <c r="A31" s="167" t="s">
        <v>169</v>
      </c>
      <c r="B31" s="132"/>
      <c r="C31" s="183">
        <f>RES_hhdet_in_emih!C31/RES_summary!C$21</f>
        <v>5.6364957288619442</v>
      </c>
      <c r="D31" s="183">
        <f>RES_hhdet_in_emih!D31/RES_summary!D$21</f>
        <v>5.5858261586776115</v>
      </c>
      <c r="E31" s="183">
        <f>RES_hhdet_in_emih!E31/RES_summary!E$21</f>
        <v>5.8977396898719849</v>
      </c>
      <c r="F31" s="183">
        <f>RES_hhdet_in_emih!F31/RES_summary!F$21</f>
        <v>5.7304224070611207</v>
      </c>
      <c r="G31" s="183">
        <f>RES_hhdet_in_emih!G31/RES_summary!G$21</f>
        <v>5.2766120448500127</v>
      </c>
      <c r="H31" s="183">
        <f>RES_hhdet_in_emih!H31/RES_summary!H$21</f>
        <v>5.3778096334209131</v>
      </c>
      <c r="I31" s="183">
        <f>RES_hhdet_in_emih!I31/RES_summary!I$21</f>
        <v>5.1465602292038382</v>
      </c>
      <c r="J31" s="183">
        <f>RES_hhdet_in_emih!J31/RES_summary!J$21</f>
        <v>4.8769916559612172</v>
      </c>
      <c r="K31" s="183">
        <f>RES_hhdet_in_emih!K31/RES_summary!K$21</f>
        <v>5.1172476948330985</v>
      </c>
      <c r="L31" s="183">
        <f>RES_hhdet_in_emih!L31/RES_summary!L$21</f>
        <v>4.4020300407687847</v>
      </c>
      <c r="M31" s="183">
        <f>RES_hhdet_in_emih!M31/RES_summary!M$21</f>
        <v>4.9823066029405565</v>
      </c>
      <c r="N31" s="183">
        <f>RES_hhdet_in_emih!N31/RES_summary!N$21</f>
        <v>4.5034075877999022</v>
      </c>
      <c r="O31" s="183">
        <f>RES_hhdet_in_emih!O31/RES_summary!O$21</f>
        <v>4.9357494211583859</v>
      </c>
      <c r="P31" s="183">
        <f>RES_hhdet_in_emih!P31/RES_summary!P$21</f>
        <v>4.6487273127872397</v>
      </c>
      <c r="Q31" s="183">
        <f>RES_hhdet_in_emih!Q31/RES_summary!Q$21</f>
        <v>4.1680119689013262</v>
      </c>
    </row>
    <row r="32" spans="1:17" ht="12" customHeight="1" x14ac:dyDescent="0.3">
      <c r="A32" s="167" t="s">
        <v>168</v>
      </c>
      <c r="B32" s="132"/>
      <c r="C32" s="183">
        <f>RES_hhdet_in_emih!C32/RES_summary!C$21</f>
        <v>2.0118701196714661</v>
      </c>
      <c r="D32" s="183">
        <f>RES_hhdet_in_emih!D32/RES_summary!D$21</f>
        <v>2.1900280020632943</v>
      </c>
      <c r="E32" s="183">
        <f>RES_hhdet_in_emih!E32/RES_summary!E$21</f>
        <v>2.4234080192011089</v>
      </c>
      <c r="F32" s="183">
        <f>RES_hhdet_in_emih!F32/RES_summary!F$21</f>
        <v>2.6104963061882973</v>
      </c>
      <c r="G32" s="183">
        <f>RES_hhdet_in_emih!G32/RES_summary!G$21</f>
        <v>2.3114431097677954</v>
      </c>
      <c r="H32" s="183">
        <f>RES_hhdet_in_emih!H32/RES_summary!H$21</f>
        <v>2.388565801349797</v>
      </c>
      <c r="I32" s="183">
        <f>RES_hhdet_in_emih!I32/RES_summary!I$21</f>
        <v>2.0804644010918798</v>
      </c>
      <c r="J32" s="183">
        <f>RES_hhdet_in_emih!J32/RES_summary!J$21</f>
        <v>2.0623438875232605</v>
      </c>
      <c r="K32" s="183">
        <f>RES_hhdet_in_emih!K32/RES_summary!K$21</f>
        <v>2.0498176339876952</v>
      </c>
      <c r="L32" s="183">
        <f>RES_hhdet_in_emih!L32/RES_summary!L$21</f>
        <v>1.6178496353121274</v>
      </c>
      <c r="M32" s="183">
        <f>RES_hhdet_in_emih!M32/RES_summary!M$21</f>
        <v>1.8231200547109701</v>
      </c>
      <c r="N32" s="183">
        <f>RES_hhdet_in_emih!N32/RES_summary!N$21</f>
        <v>1.5464806141228873</v>
      </c>
      <c r="O32" s="183">
        <f>RES_hhdet_in_emih!O32/RES_summary!O$21</f>
        <v>1.7815224997878556</v>
      </c>
      <c r="P32" s="183">
        <f>RES_hhdet_in_emih!P32/RES_summary!P$21</f>
        <v>1.6562560650195084</v>
      </c>
      <c r="Q32" s="183">
        <f>RES_hhdet_in_emih!Q32/RES_summary!Q$21</f>
        <v>1.4777715103765476</v>
      </c>
    </row>
    <row r="33" spans="1:17" ht="12" customHeight="1" x14ac:dyDescent="0.3">
      <c r="A33" s="166" t="s">
        <v>57</v>
      </c>
      <c r="B33" s="165"/>
      <c r="C33" s="182">
        <f>RES_hhdet_in_emih!C33/RES_summary!C$21</f>
        <v>2.0118701196714661</v>
      </c>
      <c r="D33" s="182">
        <f>RES_hhdet_in_emih!D33/RES_summary!D$21</f>
        <v>2.1900280020632943</v>
      </c>
      <c r="E33" s="182">
        <f>RES_hhdet_in_emih!E33/RES_summary!E$21</f>
        <v>2.4234080192011089</v>
      </c>
      <c r="F33" s="182">
        <f>RES_hhdet_in_emih!F33/RES_summary!F$21</f>
        <v>2.6104963061882973</v>
      </c>
      <c r="G33" s="182">
        <f>RES_hhdet_in_emih!G33/RES_summary!G$21</f>
        <v>2.3114431097677954</v>
      </c>
      <c r="H33" s="182">
        <f>RES_hhdet_in_emih!H33/RES_summary!H$21</f>
        <v>2.388565801349797</v>
      </c>
      <c r="I33" s="182">
        <f>RES_hhdet_in_emih!I33/RES_summary!I$21</f>
        <v>2.0804644010918798</v>
      </c>
      <c r="J33" s="182">
        <f>RES_hhdet_in_emih!J33/RES_summary!J$21</f>
        <v>2.0623438875232605</v>
      </c>
      <c r="K33" s="182">
        <f>RES_hhdet_in_emih!K33/RES_summary!K$21</f>
        <v>2.0498176339876952</v>
      </c>
      <c r="L33" s="182">
        <f>RES_hhdet_in_emih!L33/RES_summary!L$21</f>
        <v>1.6178496353121274</v>
      </c>
      <c r="M33" s="182">
        <f>RES_hhdet_in_emih!M33/RES_summary!M$21</f>
        <v>1.8231200547109701</v>
      </c>
      <c r="N33" s="182">
        <f>RES_hhdet_in_emih!N33/RES_summary!N$21</f>
        <v>1.5464806141228873</v>
      </c>
      <c r="O33" s="182">
        <f>RES_hhdet_in_emih!O33/RES_summary!O$21</f>
        <v>1.7815224997878556</v>
      </c>
      <c r="P33" s="182">
        <f>RES_hhdet_in_emih!P33/RES_summary!P$21</f>
        <v>1.6562560650195084</v>
      </c>
      <c r="Q33" s="182">
        <f>RES_hhdet_in_emih!Q33/RES_summary!Q$21</f>
        <v>1.4777715103765476</v>
      </c>
    </row>
    <row r="34" spans="1:17" ht="12" customHeight="1" x14ac:dyDescent="0.3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3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3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3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3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3">
      <c r="A39" s="158" t="s">
        <v>62</v>
      </c>
      <c r="B39" s="157"/>
      <c r="C39" s="178">
        <f>RES_hhdet_in_emih!C39/RES_summary!C$21</f>
        <v>3.1158262566556947</v>
      </c>
      <c r="D39" s="178">
        <f>RES_hhdet_in_emih!D39/RES_summary!D$21</f>
        <v>3.1554804915222858</v>
      </c>
      <c r="E39" s="178">
        <f>RES_hhdet_in_emih!E39/RES_summary!E$21</f>
        <v>3.9907020566719256</v>
      </c>
      <c r="F39" s="178">
        <f>RES_hhdet_in_emih!F39/RES_summary!F$21</f>
        <v>3.4485579282644334</v>
      </c>
      <c r="G39" s="178">
        <f>RES_hhdet_in_emih!G39/RES_summary!G$21</f>
        <v>3.5099644107905403</v>
      </c>
      <c r="H39" s="178">
        <f>RES_hhdet_in_emih!H39/RES_summary!H$21</f>
        <v>2.5703876057409416</v>
      </c>
      <c r="I39" s="178">
        <f>RES_hhdet_in_emih!I39/RES_summary!I$21</f>
        <v>3.269874017600797</v>
      </c>
      <c r="J39" s="178">
        <f>RES_hhdet_in_emih!J39/RES_summary!J$21</f>
        <v>3.4148240132125975</v>
      </c>
      <c r="K39" s="178">
        <f>RES_hhdet_in_emih!K39/RES_summary!K$21</f>
        <v>1.8849803266469451</v>
      </c>
      <c r="L39" s="178">
        <f>RES_hhdet_in_emih!L39/RES_summary!L$21</f>
        <v>3.1190427511554115</v>
      </c>
      <c r="M39" s="178">
        <f>RES_hhdet_in_emih!M39/RES_summary!M$21</f>
        <v>2.0977505126822624</v>
      </c>
      <c r="N39" s="178">
        <f>RES_hhdet_in_emih!N39/RES_summary!N$21</f>
        <v>0.20970057855305435</v>
      </c>
      <c r="O39" s="178">
        <f>RES_hhdet_in_emih!O39/RES_summary!O$21</f>
        <v>1.6755755950056079</v>
      </c>
      <c r="P39" s="178">
        <f>RES_hhdet_in_emih!P39/RES_summary!P$21</f>
        <v>0.45434467184812638</v>
      </c>
      <c r="Q39" s="178">
        <f>RES_hhdet_in_emih!Q39/RES_summary!Q$21</f>
        <v>1.2488257408456178</v>
      </c>
    </row>
    <row r="40" spans="1:17" ht="12" customHeight="1" x14ac:dyDescent="0.3">
      <c r="A40" s="23" t="s">
        <v>57</v>
      </c>
      <c r="B40" s="156"/>
      <c r="C40" s="177">
        <f>RES_hhdet_in_emih!C40/RES_summary!C$21</f>
        <v>4.1051878031070341</v>
      </c>
      <c r="D40" s="177">
        <f>RES_hhdet_in_emih!D40/RES_summary!D$21</f>
        <v>3.8177307897615509</v>
      </c>
      <c r="E40" s="177">
        <f>RES_hhdet_in_emih!E40/RES_summary!E$21</f>
        <v>4.1729493870982406</v>
      </c>
      <c r="F40" s="177">
        <f>RES_hhdet_in_emih!F40/RES_summary!F$21</f>
        <v>3.7263921731359306</v>
      </c>
      <c r="G40" s="177">
        <f>RES_hhdet_in_emih!G40/RES_summary!G$21</f>
        <v>3.9048028055308488</v>
      </c>
      <c r="H40" s="177">
        <f>RES_hhdet_in_emih!H40/RES_summary!H$21</f>
        <v>3.8828674882368568</v>
      </c>
      <c r="I40" s="177">
        <f>RES_hhdet_in_emih!I40/RES_summary!I$21</f>
        <v>3.5442624083961265</v>
      </c>
      <c r="J40" s="177">
        <f>RES_hhdet_in_emih!J40/RES_summary!J$21</f>
        <v>3.4270400961414897</v>
      </c>
      <c r="K40" s="177">
        <f>RES_hhdet_in_emih!K40/RES_summary!K$21</f>
        <v>3.8782067123730983</v>
      </c>
      <c r="L40" s="177">
        <f>RES_hhdet_in_emih!L40/RES_summary!L$21</f>
        <v>5.8869318191324549</v>
      </c>
      <c r="M40" s="177">
        <f>RES_hhdet_in_emih!M40/RES_summary!M$21</f>
        <v>4.6325512395596586</v>
      </c>
      <c r="N40" s="177">
        <f>RES_hhdet_in_emih!N40/RES_summary!N$21</f>
        <v>4.3342769242754144</v>
      </c>
      <c r="O40" s="177">
        <f>RES_hhdet_in_emih!O40/RES_summary!O$21</f>
        <v>3.0562541943893153</v>
      </c>
      <c r="P40" s="177">
        <f>RES_hhdet_in_emih!P40/RES_summary!P$21</f>
        <v>3.1498735001979812</v>
      </c>
      <c r="Q40" s="177">
        <f>RES_hhdet_in_emih!Q40/RES_summary!Q$21</f>
        <v>3.2115739545122235</v>
      </c>
    </row>
    <row r="41" spans="1:17" ht="12" customHeight="1" x14ac:dyDescent="0.3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3"/>
    <row r="43" spans="1:17" ht="12" customHeight="1" x14ac:dyDescent="0.3">
      <c r="A43" s="152" t="s">
        <v>167</v>
      </c>
      <c r="B43" s="168"/>
      <c r="C43" s="184">
        <f>RES_hhdet_in_emih!C43/RES_summary!C$21</f>
        <v>46.861397787765029</v>
      </c>
      <c r="D43" s="184">
        <f>RES_hhdet_in_emih!D43/RES_summary!D$21</f>
        <v>35.233100159223703</v>
      </c>
      <c r="E43" s="184">
        <f>RES_hhdet_in_emih!E43/RES_summary!E$21</f>
        <v>41.264348078860699</v>
      </c>
      <c r="F43" s="184">
        <f>RES_hhdet_in_emih!F43/RES_summary!F$21</f>
        <v>36.313023009875941</v>
      </c>
      <c r="G43" s="184">
        <f>RES_hhdet_in_emih!G43/RES_summary!G$21</f>
        <v>39.098797551201727</v>
      </c>
      <c r="H43" s="184">
        <f>RES_hhdet_in_emih!H43/RES_summary!H$21</f>
        <v>43.401032334820194</v>
      </c>
      <c r="I43" s="184">
        <f>RES_hhdet_in_emih!I43/RES_summary!I$21</f>
        <v>29.527605324528757</v>
      </c>
      <c r="J43" s="184">
        <f>RES_hhdet_in_emih!J43/RES_summary!J$21</f>
        <v>36.072503774442673</v>
      </c>
      <c r="K43" s="184">
        <f>RES_hhdet_in_emih!K43/RES_summary!K$21</f>
        <v>33.70102846749743</v>
      </c>
      <c r="L43" s="184">
        <f>RES_hhdet_in_emih!L43/RES_summary!L$21</f>
        <v>35.466865398254726</v>
      </c>
      <c r="M43" s="184">
        <f>RES_hhdet_in_emih!M43/RES_summary!M$21</f>
        <v>29.395625697838796</v>
      </c>
      <c r="N43" s="184">
        <f>RES_hhdet_in_emih!N43/RES_summary!N$21</f>
        <v>34.091033921131938</v>
      </c>
      <c r="O43" s="184">
        <f>RES_hhdet_in_emih!O43/RES_summary!O$21</f>
        <v>29.21091980447942</v>
      </c>
      <c r="P43" s="184">
        <f>RES_hhdet_in_emih!P43/RES_summary!P$21</f>
        <v>26.518087980220464</v>
      </c>
      <c r="Q43" s="184">
        <f>RES_hhdet_in_emih!Q43/RES_summary!Q$21</f>
        <v>21.956558711877342</v>
      </c>
    </row>
    <row r="44" spans="1:17" ht="12.9" customHeight="1" x14ac:dyDescent="0.3">
      <c r="A44" s="158" t="s">
        <v>65</v>
      </c>
      <c r="B44" s="157"/>
      <c r="C44" s="178">
        <f>RES_hhdet_in_emih!C44/RES_summary!C$21</f>
        <v>41.676073120935754</v>
      </c>
      <c r="D44" s="178">
        <f>RES_hhdet_in_emih!D44/RES_summary!D$21</f>
        <v>31.980233472477916</v>
      </c>
      <c r="E44" s="178">
        <f>RES_hhdet_in_emih!E44/RES_summary!E$21</f>
        <v>37.24638372855334</v>
      </c>
      <c r="F44" s="178">
        <f>RES_hhdet_in_emih!F44/RES_summary!F$21</f>
        <v>32.62265092148543</v>
      </c>
      <c r="G44" s="178">
        <f>RES_hhdet_in_emih!G44/RES_summary!G$21</f>
        <v>35.293293764358751</v>
      </c>
      <c r="H44" s="178">
        <f>RES_hhdet_in_emih!H44/RES_summary!H$21</f>
        <v>38.778575594956031</v>
      </c>
      <c r="I44" s="178">
        <f>RES_hhdet_in_emih!I44/RES_summary!I$21</f>
        <v>26.658276546585402</v>
      </c>
      <c r="J44" s="178">
        <f>RES_hhdet_in_emih!J44/RES_summary!J$21</f>
        <v>32.176442437546683</v>
      </c>
      <c r="K44" s="178">
        <f>RES_hhdet_in_emih!K44/RES_summary!K$21</f>
        <v>31.175455819161229</v>
      </c>
      <c r="L44" s="178">
        <f>RES_hhdet_in_emih!L44/RES_summary!L$21</f>
        <v>32.230422095691182</v>
      </c>
      <c r="M44" s="178">
        <f>RES_hhdet_in_emih!M44/RES_summary!M$21</f>
        <v>26.015220141867257</v>
      </c>
      <c r="N44" s="178">
        <f>RES_hhdet_in_emih!N44/RES_summary!N$21</f>
        <v>30.460964036743039</v>
      </c>
      <c r="O44" s="178">
        <f>RES_hhdet_in_emih!O44/RES_summary!O$21</f>
        <v>26.247814603693904</v>
      </c>
      <c r="P44" s="178">
        <f>RES_hhdet_in_emih!P44/RES_summary!P$21</f>
        <v>23.002027145579536</v>
      </c>
      <c r="Q44" s="178">
        <f>RES_hhdet_in_emih!Q44/RES_summary!Q$21</f>
        <v>19.273052953614492</v>
      </c>
    </row>
    <row r="45" spans="1:17" ht="12" customHeight="1" x14ac:dyDescent="0.3">
      <c r="A45" s="23" t="s">
        <v>166</v>
      </c>
      <c r="B45" s="156"/>
      <c r="C45" s="177">
        <f>RES_hhdet_in_emih!C45/RES_summary!C$21</f>
        <v>41.676073120935754</v>
      </c>
      <c r="D45" s="177">
        <f>RES_hhdet_in_emih!D45/RES_summary!D$21</f>
        <v>31.980233472477916</v>
      </c>
      <c r="E45" s="177">
        <f>RES_hhdet_in_emih!E45/RES_summary!E$21</f>
        <v>37.24638372855334</v>
      </c>
      <c r="F45" s="177">
        <f>RES_hhdet_in_emih!F45/RES_summary!F$21</f>
        <v>32.62265092148543</v>
      </c>
      <c r="G45" s="177">
        <f>RES_hhdet_in_emih!G45/RES_summary!G$21</f>
        <v>35.293293764358751</v>
      </c>
      <c r="H45" s="177">
        <f>RES_hhdet_in_emih!H45/RES_summary!H$21</f>
        <v>38.778575594956031</v>
      </c>
      <c r="I45" s="177">
        <f>RES_hhdet_in_emih!I45/RES_summary!I$21</f>
        <v>26.658276546585402</v>
      </c>
      <c r="J45" s="177">
        <f>RES_hhdet_in_emih!J45/RES_summary!J$21</f>
        <v>32.176442437546683</v>
      </c>
      <c r="K45" s="177">
        <f>RES_hhdet_in_emih!K45/RES_summary!K$21</f>
        <v>31.175455819161229</v>
      </c>
      <c r="L45" s="177">
        <f>RES_hhdet_in_emih!L45/RES_summary!L$21</f>
        <v>32.230422095691182</v>
      </c>
      <c r="M45" s="177">
        <f>RES_hhdet_in_emih!M45/RES_summary!M$21</f>
        <v>26.015220141867257</v>
      </c>
      <c r="N45" s="177">
        <f>RES_hhdet_in_emih!N45/RES_summary!N$21</f>
        <v>30.460964036743039</v>
      </c>
      <c r="O45" s="177">
        <f>RES_hhdet_in_emih!O45/RES_summary!O$21</f>
        <v>26.247814603693904</v>
      </c>
      <c r="P45" s="177">
        <f>RES_hhdet_in_emih!P45/RES_summary!P$21</f>
        <v>23.002027145579536</v>
      </c>
      <c r="Q45" s="177">
        <f>RES_hhdet_in_emih!Q45/RES_summary!Q$21</f>
        <v>19.273052953614492</v>
      </c>
    </row>
    <row r="46" spans="1:17" ht="12" customHeight="1" x14ac:dyDescent="0.3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" customHeight="1" x14ac:dyDescent="0.3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3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3">
      <c r="A49" s="158" t="s">
        <v>63</v>
      </c>
      <c r="B49" s="157"/>
      <c r="C49" s="178">
        <f>RES_hhdet_in_emih!C49/RES_summary!C$21</f>
        <v>5.1851387568280911</v>
      </c>
      <c r="D49" s="178">
        <f>RES_hhdet_in_emih!D49/RES_summary!D$21</f>
        <v>3.2517990044463057</v>
      </c>
      <c r="E49" s="178">
        <f>RES_hhdet_in_emih!E49/RES_summary!E$21</f>
        <v>4.0179643503073592</v>
      </c>
      <c r="F49" s="178">
        <f>RES_hhdet_in_emih!F49/RES_summary!F$21</f>
        <v>3.6900458689251177</v>
      </c>
      <c r="G49" s="178">
        <f>RES_hhdet_in_emih!G49/RES_summary!G$21</f>
        <v>3.8051978978262428</v>
      </c>
      <c r="H49" s="178">
        <f>RES_hhdet_in_emih!H49/RES_summary!H$21</f>
        <v>4.6224567398641661</v>
      </c>
      <c r="I49" s="178">
        <f>RES_hhdet_in_emih!I49/RES_summary!I$21</f>
        <v>2.8691837628220846</v>
      </c>
      <c r="J49" s="178">
        <f>RES_hhdet_in_emih!J49/RES_summary!J$21</f>
        <v>3.8960613368959911</v>
      </c>
      <c r="K49" s="178">
        <f>RES_hhdet_in_emih!K49/RES_summary!K$21</f>
        <v>2.5255726483361984</v>
      </c>
      <c r="L49" s="178">
        <f>RES_hhdet_in_emih!L49/RES_summary!L$21</f>
        <v>3.2364117998432334</v>
      </c>
      <c r="M49" s="178">
        <f>RES_hhdet_in_emih!M49/RES_summary!M$21</f>
        <v>3.3804055559715382</v>
      </c>
      <c r="N49" s="178">
        <f>RES_hhdet_in_emih!N49/RES_summary!N$21</f>
        <v>3.6300698843889005</v>
      </c>
      <c r="O49" s="178">
        <f>RES_hhdet_in_emih!O49/RES_summary!O$21</f>
        <v>2.9630471341538223</v>
      </c>
      <c r="P49" s="178">
        <f>RES_hhdet_in_emih!P49/RES_summary!P$21</f>
        <v>3.5157824992970399</v>
      </c>
      <c r="Q49" s="178">
        <f>RES_hhdet_in_emih!Q49/RES_summary!Q$21</f>
        <v>2.6830764522471116</v>
      </c>
    </row>
    <row r="50" spans="1:17" ht="12" customHeight="1" x14ac:dyDescent="0.3">
      <c r="A50" s="167" t="s">
        <v>165</v>
      </c>
      <c r="B50" s="132"/>
      <c r="C50" s="183">
        <f>RES_hhdet_in_emih!C50/RES_summary!C$21</f>
        <v>7.8705418751390619</v>
      </c>
      <c r="D50" s="183">
        <f>RES_hhdet_in_emih!D50/RES_summary!D$21</f>
        <v>7.3723038456956234</v>
      </c>
      <c r="E50" s="183">
        <f>RES_hhdet_in_emih!E50/RES_summary!E$21</f>
        <v>7.1992291845361454</v>
      </c>
      <c r="F50" s="183">
        <f>RES_hhdet_in_emih!F50/RES_summary!F$21</f>
        <v>6.8440354271456396</v>
      </c>
      <c r="G50" s="183">
        <f>RES_hhdet_in_emih!G50/RES_summary!G$21</f>
        <v>7.4930967428998878</v>
      </c>
      <c r="H50" s="183">
        <f>RES_hhdet_in_emih!H50/RES_summary!H$21</f>
        <v>7.6504904596113112</v>
      </c>
      <c r="I50" s="183">
        <f>RES_hhdet_in_emih!I50/RES_summary!I$21</f>
        <v>6.9267774605922359</v>
      </c>
      <c r="J50" s="183">
        <f>RES_hhdet_in_emih!J50/RES_summary!J$21</f>
        <v>6.8245739626860367</v>
      </c>
      <c r="K50" s="183">
        <f>RES_hhdet_in_emih!K50/RES_summary!K$21</f>
        <v>7.2435933472177174</v>
      </c>
      <c r="L50" s="183">
        <f>RES_hhdet_in_emih!L50/RES_summary!L$21</f>
        <v>6.2963591342910155</v>
      </c>
      <c r="M50" s="183">
        <f>RES_hhdet_in_emih!M50/RES_summary!M$21</f>
        <v>6.4793954824045468</v>
      </c>
      <c r="N50" s="183">
        <f>RES_hhdet_in_emih!N50/RES_summary!N$21</f>
        <v>5.9842177935746772</v>
      </c>
      <c r="O50" s="183">
        <f>RES_hhdet_in_emih!O50/RES_summary!O$21</f>
        <v>6.1531626596651838</v>
      </c>
      <c r="P50" s="183">
        <f>RES_hhdet_in_emih!P50/RES_summary!P$21</f>
        <v>6.3220368780114171</v>
      </c>
      <c r="Q50" s="183">
        <f>RES_hhdet_in_emih!Q50/RES_summary!Q$21</f>
        <v>6.0761892244776963</v>
      </c>
    </row>
    <row r="51" spans="1:17" ht="12" customHeight="1" x14ac:dyDescent="0.3">
      <c r="A51" s="167" t="s">
        <v>164</v>
      </c>
      <c r="B51" s="132"/>
      <c r="C51" s="183">
        <f>RES_hhdet_in_emih!C51/RES_summary!C$21</f>
        <v>4.9396687228543072</v>
      </c>
      <c r="D51" s="183">
        <f>RES_hhdet_in_emih!D51/RES_summary!D$21</f>
        <v>4.3386899435890909</v>
      </c>
      <c r="E51" s="183">
        <f>RES_hhdet_in_emih!E51/RES_summary!E$21</f>
        <v>4.6839140902790559</v>
      </c>
      <c r="F51" s="183">
        <f>RES_hhdet_in_emih!F51/RES_summary!F$21</f>
        <v>4.0874658748236508</v>
      </c>
      <c r="G51" s="183">
        <f>RES_hhdet_in_emih!G51/RES_summary!G$21</f>
        <v>4.6112487906542032</v>
      </c>
      <c r="H51" s="183">
        <f>RES_hhdet_in_emih!H51/RES_summary!H$21</f>
        <v>4.5200709533761305</v>
      </c>
      <c r="I51" s="183">
        <f>RES_hhdet_in_emih!I51/RES_summary!I$21</f>
        <v>3.3662056008492138</v>
      </c>
      <c r="J51" s="183">
        <f>RES_hhdet_in_emih!J51/RES_summary!J$21</f>
        <v>3.9508938157051472</v>
      </c>
      <c r="K51" s="183">
        <f>RES_hhdet_in_emih!K51/RES_summary!K$21</f>
        <v>3.7860605020086031</v>
      </c>
      <c r="L51" s="183">
        <f>RES_hhdet_in_emih!L51/RES_summary!L$21</f>
        <v>3.8040435841399662</v>
      </c>
      <c r="M51" s="183">
        <f>RES_hhdet_in_emih!M51/RES_summary!M$21</f>
        <v>3.9303908490364607</v>
      </c>
      <c r="N51" s="183">
        <f>RES_hhdet_in_emih!N51/RES_summary!N$21</f>
        <v>4.0972790563405557</v>
      </c>
      <c r="O51" s="183">
        <f>RES_hhdet_in_emih!O51/RES_summary!O$21</f>
        <v>3.8396312383192996</v>
      </c>
      <c r="P51" s="183">
        <f>RES_hhdet_in_emih!P51/RES_summary!P$21</f>
        <v>3.9722007180332026</v>
      </c>
      <c r="Q51" s="183">
        <f>RES_hhdet_in_emih!Q51/RES_summary!Q$21</f>
        <v>3.0280307545495941</v>
      </c>
    </row>
    <row r="52" spans="1:17" ht="12" customHeight="1" x14ac:dyDescent="0.3">
      <c r="A52" s="166" t="s">
        <v>163</v>
      </c>
      <c r="B52" s="165"/>
      <c r="C52" s="182">
        <f>RES_hhdet_in_emih!C52/RES_summary!C$21</f>
        <v>4.9396687228543072</v>
      </c>
      <c r="D52" s="182">
        <f>RES_hhdet_in_emih!D52/RES_summary!D$21</f>
        <v>4.3386899435890909</v>
      </c>
      <c r="E52" s="182">
        <f>RES_hhdet_in_emih!E52/RES_summary!E$21</f>
        <v>4.6839140902790559</v>
      </c>
      <c r="F52" s="182">
        <f>RES_hhdet_in_emih!F52/RES_summary!F$21</f>
        <v>4.0874658748236508</v>
      </c>
      <c r="G52" s="182">
        <f>RES_hhdet_in_emih!G52/RES_summary!G$21</f>
        <v>4.6112487906542032</v>
      </c>
      <c r="H52" s="182">
        <f>RES_hhdet_in_emih!H52/RES_summary!H$21</f>
        <v>4.5200709533761305</v>
      </c>
      <c r="I52" s="182">
        <f>RES_hhdet_in_emih!I52/RES_summary!I$21</f>
        <v>3.3662056008492138</v>
      </c>
      <c r="J52" s="182">
        <f>RES_hhdet_in_emih!J52/RES_summary!J$21</f>
        <v>3.9508938157051472</v>
      </c>
      <c r="K52" s="182">
        <f>RES_hhdet_in_emih!K52/RES_summary!K$21</f>
        <v>3.7860605020086031</v>
      </c>
      <c r="L52" s="182">
        <f>RES_hhdet_in_emih!L52/RES_summary!L$21</f>
        <v>3.8040435841399662</v>
      </c>
      <c r="M52" s="182">
        <f>RES_hhdet_in_emih!M52/RES_summary!M$21</f>
        <v>3.9303908490364607</v>
      </c>
      <c r="N52" s="182">
        <f>RES_hhdet_in_emih!N52/RES_summary!N$21</f>
        <v>4.0972790563405557</v>
      </c>
      <c r="O52" s="182">
        <f>RES_hhdet_in_emih!O52/RES_summary!O$21</f>
        <v>3.8396312383192996</v>
      </c>
      <c r="P52" s="182">
        <f>RES_hhdet_in_emih!P52/RES_summary!P$21</f>
        <v>3.9722007180332026</v>
      </c>
      <c r="Q52" s="182">
        <f>RES_hhdet_in_emih!Q52/RES_summary!Q$21</f>
        <v>3.0280307545495941</v>
      </c>
    </row>
    <row r="53" spans="1:17" ht="12" customHeight="1" x14ac:dyDescent="0.3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3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3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3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3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3">
      <c r="A58" s="158" t="s">
        <v>62</v>
      </c>
      <c r="B58" s="157"/>
      <c r="C58" s="178">
        <f>RES_hhdet_in_emih!C58/RES_summary!C$21</f>
        <v>1.8591000118809158E-4</v>
      </c>
      <c r="D58" s="178">
        <f>RES_hhdet_in_emih!D58/RES_summary!D$21</f>
        <v>1.0676822994866019E-3</v>
      </c>
      <c r="E58" s="178">
        <f>RES_hhdet_in_emih!E58/RES_summary!E$21</f>
        <v>0</v>
      </c>
      <c r="F58" s="178">
        <f>RES_hhdet_in_emih!F58/RES_summary!F$21</f>
        <v>3.2621946539237453E-4</v>
      </c>
      <c r="G58" s="178">
        <f>RES_hhdet_in_emih!G58/RES_summary!G$21</f>
        <v>3.0588901673101349E-4</v>
      </c>
      <c r="H58" s="178">
        <f>RES_hhdet_in_emih!H58/RES_summary!H$21</f>
        <v>0</v>
      </c>
      <c r="I58" s="178">
        <f>RES_hhdet_in_emih!I58/RES_summary!I$21</f>
        <v>1.4501512127239986E-4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3.1502720307617966E-5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5.8066631694278675E-5</v>
      </c>
      <c r="P58" s="178">
        <f>RES_hhdet_in_emih!P58/RES_summary!P$21</f>
        <v>2.7833534388323325E-4</v>
      </c>
      <c r="Q58" s="178">
        <f>RES_hhdet_in_emih!Q58/RES_summary!Q$21</f>
        <v>4.293060157385916E-4</v>
      </c>
    </row>
    <row r="59" spans="1:17" ht="12" customHeight="1" x14ac:dyDescent="0.3">
      <c r="A59" s="23" t="s">
        <v>57</v>
      </c>
      <c r="B59" s="156"/>
      <c r="C59" s="177">
        <f>RES_hhdet_in_emih!C59/RES_summary!C$21</f>
        <v>3.5497808268524746</v>
      </c>
      <c r="D59" s="177">
        <f>RES_hhdet_in_emih!D59/RES_summary!D$21</f>
        <v>3.0811237564211416</v>
      </c>
      <c r="E59" s="177">
        <f>RES_hhdet_in_emih!E59/RES_summary!E$21</f>
        <v>0</v>
      </c>
      <c r="F59" s="177">
        <f>RES_hhdet_in_emih!F59/RES_summary!F$21</f>
        <v>3.6187070854488197</v>
      </c>
      <c r="G59" s="177">
        <f>RES_hhdet_in_emih!G59/RES_summary!G$21</f>
        <v>3.3754179793726471</v>
      </c>
      <c r="H59" s="177">
        <f>RES_hhdet_in_emih!H59/RES_summary!H$21</f>
        <v>0</v>
      </c>
      <c r="I59" s="177">
        <f>RES_hhdet_in_emih!I59/RES_summary!I$21</f>
        <v>3.2040838708100066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3.0395583934778396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3.6560720157342024</v>
      </c>
      <c r="P59" s="177">
        <f>RES_hhdet_in_emih!P59/RES_summary!P$21</f>
        <v>3.1500276407658685</v>
      </c>
      <c r="Q59" s="177">
        <f>RES_hhdet_in_emih!Q59/RES_summary!Q$21</f>
        <v>3.3621434013013274</v>
      </c>
    </row>
    <row r="60" spans="1:17" ht="12" customHeight="1" x14ac:dyDescent="0.3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3"/>
    <row r="62" spans="1:17" ht="12" customHeight="1" x14ac:dyDescent="0.3">
      <c r="A62" s="152" t="s">
        <v>162</v>
      </c>
      <c r="B62" s="168"/>
      <c r="C62" s="184">
        <f>RES_hhdet_in_emih!C62/RES_summary!C$21</f>
        <v>31.794740162422269</v>
      </c>
      <c r="D62" s="184">
        <f>RES_hhdet_in_emih!D62/RES_summary!D$21</f>
        <v>32.319405229624394</v>
      </c>
      <c r="E62" s="184">
        <f>RES_hhdet_in_emih!E62/RES_summary!E$21</f>
        <v>30.048753114145132</v>
      </c>
      <c r="F62" s="184">
        <f>RES_hhdet_in_emih!F62/RES_summary!F$21</f>
        <v>31.319268766833318</v>
      </c>
      <c r="G62" s="184">
        <f>RES_hhdet_in_emih!G62/RES_summary!G$21</f>
        <v>30.624841522067118</v>
      </c>
      <c r="H62" s="184">
        <f>RES_hhdet_in_emih!H62/RES_summary!H$21</f>
        <v>27.990618995014405</v>
      </c>
      <c r="I62" s="184">
        <f>RES_hhdet_in_emih!I62/RES_summary!I$21</f>
        <v>26.638860871662377</v>
      </c>
      <c r="J62" s="184">
        <f>RES_hhdet_in_emih!J62/RES_summary!J$21</f>
        <v>25.066308805583404</v>
      </c>
      <c r="K62" s="184">
        <f>RES_hhdet_in_emih!K62/RES_summary!K$21</f>
        <v>26.263357452762907</v>
      </c>
      <c r="L62" s="184">
        <f>RES_hhdet_in_emih!L62/RES_summary!L$21</f>
        <v>28.226816350878124</v>
      </c>
      <c r="M62" s="184">
        <f>RES_hhdet_in_emih!M62/RES_summary!M$21</f>
        <v>24.956296512881053</v>
      </c>
      <c r="N62" s="184">
        <f>RES_hhdet_in_emih!N62/RES_summary!N$21</f>
        <v>24.859170285259609</v>
      </c>
      <c r="O62" s="184">
        <f>RES_hhdet_in_emih!O62/RES_summary!O$21</f>
        <v>25.239203566900539</v>
      </c>
      <c r="P62" s="184">
        <f>RES_hhdet_in_emih!P62/RES_summary!P$21</f>
        <v>19.870002788820017</v>
      </c>
      <c r="Q62" s="184">
        <f>RES_hhdet_in_emih!Q62/RES_summary!Q$21</f>
        <v>22.463611627731112</v>
      </c>
    </row>
    <row r="63" spans="1:17" ht="12.9" customHeight="1" x14ac:dyDescent="0.3">
      <c r="A63" s="158" t="s">
        <v>65</v>
      </c>
      <c r="B63" s="157"/>
      <c r="C63" s="178">
        <f>RES_hhdet_in_emih!C63/RES_summary!C$21</f>
        <v>26.058208993202246</v>
      </c>
      <c r="D63" s="178">
        <f>RES_hhdet_in_emih!D63/RES_summary!D$21</f>
        <v>26.242635654998576</v>
      </c>
      <c r="E63" s="178">
        <f>RES_hhdet_in_emih!E63/RES_summary!E$21</f>
        <v>24.524610273399954</v>
      </c>
      <c r="F63" s="178">
        <f>RES_hhdet_in_emih!F63/RES_summary!F$21</f>
        <v>25.457862963897433</v>
      </c>
      <c r="G63" s="178">
        <f>RES_hhdet_in_emih!G63/RES_summary!G$21</f>
        <v>25.261224257053478</v>
      </c>
      <c r="H63" s="178">
        <f>RES_hhdet_in_emih!H63/RES_summary!H$21</f>
        <v>22.530101343242546</v>
      </c>
      <c r="I63" s="178">
        <f>RES_hhdet_in_emih!I63/RES_summary!I$21</f>
        <v>21.245118883904812</v>
      </c>
      <c r="J63" s="178">
        <f>RES_hhdet_in_emih!J63/RES_summary!J$21</f>
        <v>20.987086586283102</v>
      </c>
      <c r="K63" s="178">
        <f>RES_hhdet_in_emih!K63/RES_summary!K$21</f>
        <v>20.493435925096303</v>
      </c>
      <c r="L63" s="178">
        <f>RES_hhdet_in_emih!L63/RES_summary!L$21</f>
        <v>22.40957914366421</v>
      </c>
      <c r="M63" s="178">
        <f>RES_hhdet_in_emih!M63/RES_summary!M$21</f>
        <v>19.284192041828543</v>
      </c>
      <c r="N63" s="178">
        <f>RES_hhdet_in_emih!N63/RES_summary!N$21</f>
        <v>19.532356480001084</v>
      </c>
      <c r="O63" s="178">
        <f>RES_hhdet_in_emih!O63/RES_summary!O$21</f>
        <v>20.123082036396127</v>
      </c>
      <c r="P63" s="178">
        <f>RES_hhdet_in_emih!P63/RES_summary!P$21</f>
        <v>15.22580450623893</v>
      </c>
      <c r="Q63" s="178">
        <f>RES_hhdet_in_emih!Q63/RES_summary!Q$21</f>
        <v>17.612801710792091</v>
      </c>
    </row>
    <row r="64" spans="1:17" ht="12" customHeight="1" x14ac:dyDescent="0.3">
      <c r="A64" s="23" t="s">
        <v>161</v>
      </c>
      <c r="B64" s="156"/>
      <c r="C64" s="177">
        <f>RES_hhdet_in_emih!C64/RES_summary!C$21</f>
        <v>26.058208993202246</v>
      </c>
      <c r="D64" s="177">
        <f>RES_hhdet_in_emih!D64/RES_summary!D$21</f>
        <v>26.242635654998576</v>
      </c>
      <c r="E64" s="177">
        <f>RES_hhdet_in_emih!E64/RES_summary!E$21</f>
        <v>24.524610273399954</v>
      </c>
      <c r="F64" s="177">
        <f>RES_hhdet_in_emih!F64/RES_summary!F$21</f>
        <v>25.457862963897433</v>
      </c>
      <c r="G64" s="177">
        <f>RES_hhdet_in_emih!G64/RES_summary!G$21</f>
        <v>25.261224257053478</v>
      </c>
      <c r="H64" s="177">
        <f>RES_hhdet_in_emih!H64/RES_summary!H$21</f>
        <v>22.530101343242546</v>
      </c>
      <c r="I64" s="177">
        <f>RES_hhdet_in_emih!I64/RES_summary!I$21</f>
        <v>21.245118883904812</v>
      </c>
      <c r="J64" s="177">
        <f>RES_hhdet_in_emih!J64/RES_summary!J$21</f>
        <v>20.987086586283102</v>
      </c>
      <c r="K64" s="177">
        <f>RES_hhdet_in_emih!K64/RES_summary!K$21</f>
        <v>20.493435925096303</v>
      </c>
      <c r="L64" s="177">
        <f>RES_hhdet_in_emih!L64/RES_summary!L$21</f>
        <v>22.40957914366421</v>
      </c>
      <c r="M64" s="177">
        <f>RES_hhdet_in_emih!M64/RES_summary!M$21</f>
        <v>19.284192041828543</v>
      </c>
      <c r="N64" s="177">
        <f>RES_hhdet_in_emih!N64/RES_summary!N$21</f>
        <v>19.532356480001084</v>
      </c>
      <c r="O64" s="177">
        <f>RES_hhdet_in_emih!O64/RES_summary!O$21</f>
        <v>20.123082036396127</v>
      </c>
      <c r="P64" s="177">
        <f>RES_hhdet_in_emih!P64/RES_summary!P$21</f>
        <v>15.22580450623893</v>
      </c>
      <c r="Q64" s="177">
        <f>RES_hhdet_in_emih!Q64/RES_summary!Q$21</f>
        <v>17.612801710792091</v>
      </c>
    </row>
    <row r="65" spans="1:17" ht="12" customHeight="1" x14ac:dyDescent="0.3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" customHeight="1" x14ac:dyDescent="0.3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3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3">
      <c r="A68" s="158" t="s">
        <v>63</v>
      </c>
      <c r="B68" s="157"/>
      <c r="C68" s="178">
        <f>RES_hhdet_in_emih!C68/RES_summary!C$21</f>
        <v>3.7941591675133934</v>
      </c>
      <c r="D68" s="178">
        <f>RES_hhdet_in_emih!D68/RES_summary!D$21</f>
        <v>4.0696974680005473</v>
      </c>
      <c r="E68" s="178">
        <f>RES_hhdet_in_emih!E68/RES_summary!E$21</f>
        <v>3.5316419036955455</v>
      </c>
      <c r="F68" s="178">
        <f>RES_hhdet_in_emih!F68/RES_summary!F$21</f>
        <v>3.8081925013518561</v>
      </c>
      <c r="G68" s="178">
        <f>RES_hhdet_in_emih!G68/RES_summary!G$21</f>
        <v>3.2857936119064055</v>
      </c>
      <c r="H68" s="178">
        <f>RES_hhdet_in_emih!H68/RES_summary!H$21</f>
        <v>3.4351328323523451</v>
      </c>
      <c r="I68" s="178">
        <f>RES_hhdet_in_emih!I68/RES_summary!I$21</f>
        <v>3.4656841811473265</v>
      </c>
      <c r="J68" s="178">
        <f>RES_hhdet_in_emih!J68/RES_summary!J$21</f>
        <v>2.2657108208412229</v>
      </c>
      <c r="K68" s="178">
        <f>RES_hhdet_in_emih!K68/RES_summary!K$21</f>
        <v>3.6100352378397114</v>
      </c>
      <c r="L68" s="178">
        <f>RES_hhdet_in_emih!L68/RES_summary!L$21</f>
        <v>3.6665192284967612</v>
      </c>
      <c r="M68" s="178">
        <f>RES_hhdet_in_emih!M68/RES_summary!M$21</f>
        <v>3.5217376244610787</v>
      </c>
      <c r="N68" s="178">
        <f>RES_hhdet_in_emih!N68/RES_summary!N$21</f>
        <v>3.283178673844565</v>
      </c>
      <c r="O68" s="178">
        <f>RES_hhdet_in_emih!O68/RES_summary!O$21</f>
        <v>3.1146109217967393</v>
      </c>
      <c r="P68" s="178">
        <f>RES_hhdet_in_emih!P68/RES_summary!P$21</f>
        <v>2.9407905066428714</v>
      </c>
      <c r="Q68" s="178">
        <f>RES_hhdet_in_emih!Q68/RES_summary!Q$21</f>
        <v>3.2502763615641994</v>
      </c>
    </row>
    <row r="69" spans="1:17" ht="12" customHeight="1" x14ac:dyDescent="0.3">
      <c r="A69" s="167" t="s">
        <v>160</v>
      </c>
      <c r="B69" s="132"/>
      <c r="C69" s="183">
        <f>RES_hhdet_in_emih!C69/RES_summary!C$21</f>
        <v>5.673931422204352</v>
      </c>
      <c r="D69" s="183">
        <f>RES_hhdet_in_emih!D69/RES_summary!D$21</f>
        <v>5.3059532234945177</v>
      </c>
      <c r="E69" s="183">
        <f>RES_hhdet_in_emih!E69/RES_summary!E$21</f>
        <v>5.3400294987123775</v>
      </c>
      <c r="F69" s="183">
        <f>RES_hhdet_in_emih!F69/RES_summary!F$21</f>
        <v>5.3203895110698989</v>
      </c>
      <c r="G69" s="183">
        <f>RES_hhdet_in_emih!G69/RES_summary!G$21</f>
        <v>5.3561636882691266</v>
      </c>
      <c r="H69" s="183">
        <f>RES_hhdet_in_emih!H69/RES_summary!H$21</f>
        <v>5.00038375911328</v>
      </c>
      <c r="I69" s="183">
        <f>RES_hhdet_in_emih!I69/RES_summary!I$21</f>
        <v>5.248973191776992</v>
      </c>
      <c r="J69" s="183">
        <f>RES_hhdet_in_emih!J69/RES_summary!J$21</f>
        <v>5.0900017714746006</v>
      </c>
      <c r="K69" s="183">
        <f>RES_hhdet_in_emih!K69/RES_summary!K$21</f>
        <v>4.9479989645842801</v>
      </c>
      <c r="L69" s="183">
        <f>RES_hhdet_in_emih!L69/RES_summary!L$21</f>
        <v>4.8928195249381217</v>
      </c>
      <c r="M69" s="183">
        <f>RES_hhdet_in_emih!M69/RES_summary!M$21</f>
        <v>4.7579779786653278</v>
      </c>
      <c r="N69" s="183">
        <f>RES_hhdet_in_emih!N69/RES_summary!N$21</f>
        <v>4.6332405035487882</v>
      </c>
      <c r="O69" s="183">
        <f>RES_hhdet_in_emih!O69/RES_summary!O$21</f>
        <v>4.7411696609704572</v>
      </c>
      <c r="P69" s="183">
        <f>RES_hhdet_in_emih!P69/RES_summary!P$21</f>
        <v>4.5502559630982313</v>
      </c>
      <c r="Q69" s="183">
        <f>RES_hhdet_in_emih!Q69/RES_summary!Q$21</f>
        <v>4.4387945887206373</v>
      </c>
    </row>
    <row r="70" spans="1:17" ht="12" customHeight="1" x14ac:dyDescent="0.3">
      <c r="A70" s="167" t="s">
        <v>159</v>
      </c>
      <c r="B70" s="132"/>
      <c r="C70" s="183">
        <f>RES_hhdet_in_emih!C70/RES_summary!C$21</f>
        <v>3.5897515166540415</v>
      </c>
      <c r="D70" s="183">
        <f>RES_hhdet_in_emih!D70/RES_summary!D$21</f>
        <v>3.5677941187846347</v>
      </c>
      <c r="E70" s="183">
        <f>RES_hhdet_in_emih!E70/RES_summary!E$21</f>
        <v>3.5534692408148842</v>
      </c>
      <c r="F70" s="183">
        <f>RES_hhdet_in_emih!F70/RES_summary!F$21</f>
        <v>3.736707630254342</v>
      </c>
      <c r="G70" s="183">
        <f>RES_hhdet_in_emih!G70/RES_summary!G$21</f>
        <v>3.4037686397525531</v>
      </c>
      <c r="H70" s="183">
        <f>RES_hhdet_in_emih!H70/RES_summary!H$21</f>
        <v>2.9335048250712585</v>
      </c>
      <c r="I70" s="183">
        <f>RES_hhdet_in_emih!I70/RES_summary!I$21</f>
        <v>2.8335649343792433</v>
      </c>
      <c r="J70" s="183">
        <f>RES_hhdet_in_emih!J70/RES_summary!J$21</f>
        <v>2.5364821581793038</v>
      </c>
      <c r="K70" s="183">
        <f>RES_hhdet_in_emih!K70/RES_summary!K$21</f>
        <v>2.8851251276576551</v>
      </c>
      <c r="L70" s="183">
        <f>RES_hhdet_in_emih!L70/RES_summary!L$21</f>
        <v>2.6316765803989632</v>
      </c>
      <c r="M70" s="183">
        <f>RES_hhdet_in_emih!M70/RES_summary!M$21</f>
        <v>3.0206907610191136</v>
      </c>
      <c r="N70" s="183">
        <f>RES_hhdet_in_emih!N70/RES_summary!N$21</f>
        <v>2.8239861049878776</v>
      </c>
      <c r="O70" s="183">
        <f>RES_hhdet_in_emih!O70/RES_summary!O$21</f>
        <v>2.7955740988135802</v>
      </c>
      <c r="P70" s="183">
        <f>RES_hhdet_in_emih!P70/RES_summary!P$21</f>
        <v>2.44588194305974</v>
      </c>
      <c r="Q70" s="183">
        <f>RES_hhdet_in_emih!Q70/RES_summary!Q$21</f>
        <v>2.7392941164831242</v>
      </c>
    </row>
    <row r="71" spans="1:17" ht="12" customHeight="1" x14ac:dyDescent="0.3">
      <c r="A71" s="166" t="s">
        <v>109</v>
      </c>
      <c r="B71" s="165"/>
      <c r="C71" s="182">
        <f>RES_hhdet_in_emih!C71/RES_summary!C$21</f>
        <v>3.5897515166540415</v>
      </c>
      <c r="D71" s="182">
        <f>RES_hhdet_in_emih!D71/RES_summary!D$21</f>
        <v>3.5677941187846347</v>
      </c>
      <c r="E71" s="182">
        <f>RES_hhdet_in_emih!E71/RES_summary!E$21</f>
        <v>3.5534692408148842</v>
      </c>
      <c r="F71" s="182">
        <f>RES_hhdet_in_emih!F71/RES_summary!F$21</f>
        <v>3.736707630254342</v>
      </c>
      <c r="G71" s="182">
        <f>RES_hhdet_in_emih!G71/RES_summary!G$21</f>
        <v>3.4037686397525531</v>
      </c>
      <c r="H71" s="182">
        <f>RES_hhdet_in_emih!H71/RES_summary!H$21</f>
        <v>2.9335048250712585</v>
      </c>
      <c r="I71" s="182">
        <f>RES_hhdet_in_emih!I71/RES_summary!I$21</f>
        <v>2.8335649343792433</v>
      </c>
      <c r="J71" s="182">
        <f>RES_hhdet_in_emih!J71/RES_summary!J$21</f>
        <v>2.5364821581793038</v>
      </c>
      <c r="K71" s="182">
        <f>RES_hhdet_in_emih!K71/RES_summary!K$21</f>
        <v>2.8851251276576551</v>
      </c>
      <c r="L71" s="182">
        <f>RES_hhdet_in_emih!L71/RES_summary!L$21</f>
        <v>2.6316765803989632</v>
      </c>
      <c r="M71" s="182">
        <f>RES_hhdet_in_emih!M71/RES_summary!M$21</f>
        <v>3.0206907610191136</v>
      </c>
      <c r="N71" s="182">
        <f>RES_hhdet_in_emih!N71/RES_summary!N$21</f>
        <v>2.8239861049878776</v>
      </c>
      <c r="O71" s="182">
        <f>RES_hhdet_in_emih!O71/RES_summary!O$21</f>
        <v>2.7955740988135802</v>
      </c>
      <c r="P71" s="182">
        <f>RES_hhdet_in_emih!P71/RES_summary!P$21</f>
        <v>2.44588194305974</v>
      </c>
      <c r="Q71" s="182">
        <f>RES_hhdet_in_emih!Q71/RES_summary!Q$21</f>
        <v>2.7392941164831242</v>
      </c>
    </row>
    <row r="72" spans="1:17" ht="12" customHeight="1" x14ac:dyDescent="0.3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3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3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3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3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3">
      <c r="A77" s="158" t="s">
        <v>62</v>
      </c>
      <c r="B77" s="157"/>
      <c r="C77" s="178">
        <f>RES_hhdet_in_emih!C77/RES_summary!C$21</f>
        <v>1.9423720017066286</v>
      </c>
      <c r="D77" s="178">
        <f>RES_hhdet_in_emih!D77/RES_summary!D$21</f>
        <v>2.0070721066252672</v>
      </c>
      <c r="E77" s="178">
        <f>RES_hhdet_in_emih!E77/RES_summary!E$21</f>
        <v>1.9925009370496367</v>
      </c>
      <c r="F77" s="178">
        <f>RES_hhdet_in_emih!F77/RES_summary!F$21</f>
        <v>2.0532133015840279</v>
      </c>
      <c r="G77" s="178">
        <f>RES_hhdet_in_emih!G77/RES_summary!G$21</f>
        <v>2.0778236531072376</v>
      </c>
      <c r="H77" s="178">
        <f>RES_hhdet_in_emih!H77/RES_summary!H$21</f>
        <v>2.0253848194195152</v>
      </c>
      <c r="I77" s="178">
        <f>RES_hhdet_in_emih!I77/RES_summary!I$21</f>
        <v>1.9280578066102396</v>
      </c>
      <c r="J77" s="178">
        <f>RES_hhdet_in_emih!J77/RES_summary!J$21</f>
        <v>1.8135113984590783</v>
      </c>
      <c r="K77" s="178">
        <f>RES_hhdet_in_emih!K77/RES_summary!K$21</f>
        <v>2.1598862898268929</v>
      </c>
      <c r="L77" s="178">
        <f>RES_hhdet_in_emih!L77/RES_summary!L$21</f>
        <v>2.1507179787171538</v>
      </c>
      <c r="M77" s="178">
        <f>RES_hhdet_in_emih!M77/RES_summary!M$21</f>
        <v>2.1503668465914312</v>
      </c>
      <c r="N77" s="178">
        <f>RES_hhdet_in_emih!N77/RES_summary!N$21</f>
        <v>2.0436351314139634</v>
      </c>
      <c r="O77" s="178">
        <f>RES_hhdet_in_emih!O77/RES_summary!O$21</f>
        <v>2.0015106087076724</v>
      </c>
      <c r="P77" s="178">
        <f>RES_hhdet_in_emih!P77/RES_summary!P$21</f>
        <v>1.703407775938216</v>
      </c>
      <c r="Q77" s="178">
        <f>RES_hhdet_in_emih!Q77/RES_summary!Q$21</f>
        <v>1.6005335553748212</v>
      </c>
    </row>
    <row r="78" spans="1:17" ht="12" customHeight="1" x14ac:dyDescent="0.3">
      <c r="A78" s="23" t="s">
        <v>109</v>
      </c>
      <c r="B78" s="156"/>
      <c r="C78" s="177">
        <f>RES_hhdet_in_emih!C78/RES_summary!C$21</f>
        <v>2.4440907149881501</v>
      </c>
      <c r="D78" s="177">
        <f>RES_hhdet_in_emih!D78/RES_summary!D$21</f>
        <v>2.4788803210445995</v>
      </c>
      <c r="E78" s="177">
        <f>RES_hhdet_in_emih!E78/RES_summary!E$21</f>
        <v>2.4567503541605373</v>
      </c>
      <c r="F78" s="177">
        <f>RES_hhdet_in_emih!F78/RES_summary!F$21</f>
        <v>2.5285294276778885</v>
      </c>
      <c r="G78" s="177">
        <f>RES_hhdet_in_emih!G78/RES_summary!G$21</f>
        <v>2.4630534859454358</v>
      </c>
      <c r="H78" s="177">
        <f>RES_hhdet_in_emih!H78/RES_summary!H$21</f>
        <v>2.4684100648753406</v>
      </c>
      <c r="I78" s="177">
        <f>RES_hhdet_in_emih!I78/RES_summary!I$21</f>
        <v>2.4098390944937935</v>
      </c>
      <c r="J78" s="177">
        <f>RES_hhdet_in_emih!J78/RES_summary!J$21</f>
        <v>2.3770073851129552</v>
      </c>
      <c r="K78" s="177">
        <f>RES_hhdet_in_emih!K78/RES_summary!K$21</f>
        <v>2.3299227523151709</v>
      </c>
      <c r="L78" s="177">
        <f>RES_hhdet_in_emih!L78/RES_summary!L$21</f>
        <v>2.2371329105490734</v>
      </c>
      <c r="M78" s="177">
        <f>RES_hhdet_in_emih!M78/RES_summary!M$21</f>
        <v>2.2303529729007185</v>
      </c>
      <c r="N78" s="177">
        <f>RES_hhdet_in_emih!N78/RES_summary!N$21</f>
        <v>2.2257077620504453</v>
      </c>
      <c r="O78" s="177">
        <f>RES_hhdet_in_emih!O78/RES_summary!O$21</f>
        <v>2.1445439997773628</v>
      </c>
      <c r="P78" s="177">
        <f>RES_hhdet_in_emih!P78/RES_summary!P$21</f>
        <v>2.2181926762122028</v>
      </c>
      <c r="Q78" s="177">
        <f>RES_hhdet_in_emih!Q78/RES_summary!Q$21</f>
        <v>2.1435041482136166</v>
      </c>
    </row>
    <row r="79" spans="1:17" ht="12" customHeight="1" x14ac:dyDescent="0.3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3"/>
    <row r="81" spans="1:17" ht="12" customHeight="1" x14ac:dyDescent="0.3">
      <c r="A81" s="152" t="s">
        <v>158</v>
      </c>
      <c r="B81" s="168"/>
      <c r="C81" s="184">
        <f>RES_hhdet_in_emih!C81/RES_summary!C$21</f>
        <v>2.5736496434593623E-2</v>
      </c>
      <c r="D81" s="184">
        <f>RES_hhdet_in_emih!D81/RES_summary!D$21</f>
        <v>6.0516210989869602E-3</v>
      </c>
      <c r="E81" s="184">
        <f>RES_hhdet_in_emih!E81/RES_summary!E$21</f>
        <v>6.3641884740292627E-3</v>
      </c>
      <c r="F81" s="184">
        <f>RES_hhdet_in_emih!F81/RES_summary!F$21</f>
        <v>7.4116479955460149E-3</v>
      </c>
      <c r="G81" s="184">
        <f>RES_hhdet_in_emih!G81/RES_summary!G$21</f>
        <v>2.2869212622866529E-2</v>
      </c>
      <c r="H81" s="184">
        <f>RES_hhdet_in_emih!H81/RES_summary!H$21</f>
        <v>1.3788195061408345E-2</v>
      </c>
      <c r="I81" s="184">
        <f>RES_hhdet_in_emih!I81/RES_summary!I$21</f>
        <v>8.9381720445342178E-3</v>
      </c>
      <c r="J81" s="184">
        <f>RES_hhdet_in_emih!J81/RES_summary!J$21</f>
        <v>3.0816882011453915E-2</v>
      </c>
      <c r="K81" s="184">
        <f>RES_hhdet_in_emih!K81/RES_summary!K$21</f>
        <v>7.5325600739501071E-3</v>
      </c>
      <c r="L81" s="184">
        <f>RES_hhdet_in_emih!L81/RES_summary!L$21</f>
        <v>1.0018378196946018E-2</v>
      </c>
      <c r="M81" s="184">
        <f>RES_hhdet_in_emih!M81/RES_summary!M$21</f>
        <v>1.1962644726224993E-2</v>
      </c>
      <c r="N81" s="184">
        <f>RES_hhdet_in_emih!N81/RES_summary!N$21</f>
        <v>6.9930258119922737E-3</v>
      </c>
      <c r="O81" s="184">
        <f>RES_hhdet_in_emih!O81/RES_summary!O$21</f>
        <v>2.0161720934318589E-2</v>
      </c>
      <c r="P81" s="184">
        <f>RES_hhdet_in_emih!P81/RES_summary!P$21</f>
        <v>1.8659093060673395E-2</v>
      </c>
      <c r="Q81" s="184">
        <f>RES_hhdet_in_emih!Q81/RES_summary!Q$21</f>
        <v>1.1683351299724356E-2</v>
      </c>
    </row>
    <row r="82" spans="1:17" ht="12.9" customHeight="1" x14ac:dyDescent="0.3">
      <c r="A82" s="158" t="s">
        <v>65</v>
      </c>
      <c r="B82" s="157"/>
      <c r="C82" s="178">
        <f>RES_hhdet_in_emih!C82/RES_summary!C$21</f>
        <v>2.3973710805846905E-2</v>
      </c>
      <c r="D82" s="178">
        <f>RES_hhdet_in_emih!D82/RES_summary!D$21</f>
        <v>5.2774002903533306E-3</v>
      </c>
      <c r="E82" s="178">
        <f>RES_hhdet_in_emih!E82/RES_summary!E$21</f>
        <v>6.0250178935004513E-3</v>
      </c>
      <c r="F82" s="178">
        <f>RES_hhdet_in_emih!F82/RES_summary!F$21</f>
        <v>6.3460989907888283E-3</v>
      </c>
      <c r="G82" s="178">
        <f>RES_hhdet_in_emih!G82/RES_summary!G$21</f>
        <v>2.0553403323355306E-2</v>
      </c>
      <c r="H82" s="178">
        <f>RES_hhdet_in_emih!H82/RES_summary!H$21</f>
        <v>9.8148248040461645E-3</v>
      </c>
      <c r="I82" s="178">
        <f>RES_hhdet_in_emih!I82/RES_summary!I$21</f>
        <v>6.2599939336749968E-3</v>
      </c>
      <c r="J82" s="178">
        <f>RES_hhdet_in_emih!J82/RES_summary!J$21</f>
        <v>2.7757782072240667E-2</v>
      </c>
      <c r="K82" s="178">
        <f>RES_hhdet_in_emih!K82/RES_summary!K$21</f>
        <v>6.7303173176261879E-3</v>
      </c>
      <c r="L82" s="178">
        <f>RES_hhdet_in_emih!L82/RES_summary!L$21</f>
        <v>9.2249409863461827E-3</v>
      </c>
      <c r="M82" s="178">
        <f>RES_hhdet_in_emih!M82/RES_summary!M$21</f>
        <v>1.0755036058103759E-2</v>
      </c>
      <c r="N82" s="178">
        <f>RES_hhdet_in_emih!N82/RES_summary!N$21</f>
        <v>5.9152192146953572E-3</v>
      </c>
      <c r="O82" s="178">
        <f>RES_hhdet_in_emih!O82/RES_summary!O$21</f>
        <v>1.788486372178888E-2</v>
      </c>
      <c r="P82" s="178">
        <f>RES_hhdet_in_emih!P82/RES_summary!P$21</f>
        <v>1.2103730504006708E-2</v>
      </c>
      <c r="Q82" s="178">
        <f>RES_hhdet_in_emih!Q82/RES_summary!Q$21</f>
        <v>5.7782482424246955E-3</v>
      </c>
    </row>
    <row r="83" spans="1:17" ht="12" customHeight="1" x14ac:dyDescent="0.3">
      <c r="A83" s="23" t="s">
        <v>157</v>
      </c>
      <c r="B83" s="156"/>
      <c r="C83" s="177">
        <f>RES_hhdet_in_emih!C83/RES_summary!C$21</f>
        <v>2.3973710805846905E-2</v>
      </c>
      <c r="D83" s="177">
        <f>RES_hhdet_in_emih!D83/RES_summary!D$21</f>
        <v>5.2774002903533306E-3</v>
      </c>
      <c r="E83" s="177">
        <f>RES_hhdet_in_emih!E83/RES_summary!E$21</f>
        <v>6.0250178935004513E-3</v>
      </c>
      <c r="F83" s="177">
        <f>RES_hhdet_in_emih!F83/RES_summary!F$21</f>
        <v>6.3460989907888283E-3</v>
      </c>
      <c r="G83" s="177">
        <f>RES_hhdet_in_emih!G83/RES_summary!G$21</f>
        <v>2.0553403323355306E-2</v>
      </c>
      <c r="H83" s="177">
        <f>RES_hhdet_in_emih!H83/RES_summary!H$21</f>
        <v>9.8148248040461645E-3</v>
      </c>
      <c r="I83" s="177">
        <f>RES_hhdet_in_emih!I83/RES_summary!I$21</f>
        <v>6.2599939336749968E-3</v>
      </c>
      <c r="J83" s="177">
        <f>RES_hhdet_in_emih!J83/RES_summary!J$21</f>
        <v>2.7757782072240667E-2</v>
      </c>
      <c r="K83" s="177">
        <f>RES_hhdet_in_emih!K83/RES_summary!K$21</f>
        <v>6.7303173176261879E-3</v>
      </c>
      <c r="L83" s="177">
        <f>RES_hhdet_in_emih!L83/RES_summary!L$21</f>
        <v>9.2249409863461827E-3</v>
      </c>
      <c r="M83" s="177">
        <f>RES_hhdet_in_emih!M83/RES_summary!M$21</f>
        <v>1.0755036058103759E-2</v>
      </c>
      <c r="N83" s="177">
        <f>RES_hhdet_in_emih!N83/RES_summary!N$21</f>
        <v>5.9152192146953572E-3</v>
      </c>
      <c r="O83" s="177">
        <f>RES_hhdet_in_emih!O83/RES_summary!O$21</f>
        <v>1.788486372178888E-2</v>
      </c>
      <c r="P83" s="177">
        <f>RES_hhdet_in_emih!P83/RES_summary!P$21</f>
        <v>1.2103730504006708E-2</v>
      </c>
      <c r="Q83" s="177">
        <f>RES_hhdet_in_emih!Q83/RES_summary!Q$21</f>
        <v>5.7782482424246955E-3</v>
      </c>
    </row>
    <row r="84" spans="1:17" ht="12" customHeight="1" x14ac:dyDescent="0.3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" customHeight="1" x14ac:dyDescent="0.3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3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3">
      <c r="A87" s="158" t="s">
        <v>63</v>
      </c>
      <c r="B87" s="157"/>
      <c r="C87" s="178">
        <f>RES_hhdet_in_emih!C87/RES_summary!C$21</f>
        <v>1.7627856287467133E-3</v>
      </c>
      <c r="D87" s="178">
        <f>RES_hhdet_in_emih!D87/RES_summary!D$21</f>
        <v>7.7422080863362918E-4</v>
      </c>
      <c r="E87" s="178">
        <f>RES_hhdet_in_emih!E87/RES_summary!E$21</f>
        <v>3.391705805288107E-4</v>
      </c>
      <c r="F87" s="178">
        <f>RES_hhdet_in_emih!F87/RES_summary!F$21</f>
        <v>1.0655490047571867E-3</v>
      </c>
      <c r="G87" s="178">
        <f>RES_hhdet_in_emih!G87/RES_summary!G$21</f>
        <v>2.3158092995112234E-3</v>
      </c>
      <c r="H87" s="178">
        <f>RES_hhdet_in_emih!H87/RES_summary!H$21</f>
        <v>3.9733702573621806E-3</v>
      </c>
      <c r="I87" s="178">
        <f>RES_hhdet_in_emih!I87/RES_summary!I$21</f>
        <v>2.6781781108592209E-3</v>
      </c>
      <c r="J87" s="178">
        <f>RES_hhdet_in_emih!J87/RES_summary!J$21</f>
        <v>3.0590999392132467E-3</v>
      </c>
      <c r="K87" s="178">
        <f>RES_hhdet_in_emih!K87/RES_summary!K$21</f>
        <v>8.0224275632391896E-4</v>
      </c>
      <c r="L87" s="178">
        <f>RES_hhdet_in_emih!L87/RES_summary!L$21</f>
        <v>7.9343721059983577E-4</v>
      </c>
      <c r="M87" s="178">
        <f>RES_hhdet_in_emih!M87/RES_summary!M$21</f>
        <v>1.2076086681212343E-3</v>
      </c>
      <c r="N87" s="178">
        <f>RES_hhdet_in_emih!N87/RES_summary!N$21</f>
        <v>1.0778065972969167E-3</v>
      </c>
      <c r="O87" s="178">
        <f>RES_hhdet_in_emih!O87/RES_summary!O$21</f>
        <v>2.2768572125297115E-3</v>
      </c>
      <c r="P87" s="178">
        <f>RES_hhdet_in_emih!P87/RES_summary!P$21</f>
        <v>6.5553625566666888E-3</v>
      </c>
      <c r="Q87" s="178">
        <f>RES_hhdet_in_emih!Q87/RES_summary!Q$21</f>
        <v>5.9051030572996599E-3</v>
      </c>
    </row>
    <row r="88" spans="1:17" ht="12" customHeight="1" x14ac:dyDescent="0.3">
      <c r="A88" s="167" t="s">
        <v>156</v>
      </c>
      <c r="B88" s="132"/>
      <c r="C88" s="183">
        <f>RES_hhdet_in_emih!C88/RES_summary!C$21</f>
        <v>3.3370560446798897E-3</v>
      </c>
      <c r="D88" s="183">
        <f>RES_hhdet_in_emih!D88/RES_summary!D$21</f>
        <v>1.9211247969072121E-3</v>
      </c>
      <c r="E88" s="183">
        <f>RES_hhdet_in_emih!E88/RES_summary!E$21</f>
        <v>5.9834204982770931E-4</v>
      </c>
      <c r="F88" s="183">
        <f>RES_hhdet_in_emih!F88/RES_summary!F$21</f>
        <v>6.1410118602514845E-4</v>
      </c>
      <c r="G88" s="183">
        <f>RES_hhdet_in_emih!G88/RES_summary!G$21</f>
        <v>4.5976042835893212E-3</v>
      </c>
      <c r="H88" s="183">
        <f>RES_hhdet_in_emih!H88/RES_summary!H$21</f>
        <v>1.6931541322815593E-3</v>
      </c>
      <c r="I88" s="183">
        <f>RES_hhdet_in_emih!I88/RES_summary!I$21</f>
        <v>1.151686548383089E-3</v>
      </c>
      <c r="J88" s="183">
        <f>RES_hhdet_in_emih!J88/RES_summary!J$21</f>
        <v>5.8030711825150239E-3</v>
      </c>
      <c r="K88" s="183">
        <f>RES_hhdet_in_emih!K88/RES_summary!K$21</f>
        <v>1.9135422109732914E-3</v>
      </c>
      <c r="L88" s="183">
        <f>RES_hhdet_in_emih!L88/RES_summary!L$21</f>
        <v>1.6481307393180055E-3</v>
      </c>
      <c r="M88" s="183">
        <f>RES_hhdet_in_emih!M88/RES_summary!M$21</f>
        <v>3.1838365869875126E-3</v>
      </c>
      <c r="N88" s="183">
        <f>RES_hhdet_in_emih!N88/RES_summary!N$21</f>
        <v>1.582478562563916E-3</v>
      </c>
      <c r="O88" s="183">
        <f>RES_hhdet_in_emih!O88/RES_summary!O$21</f>
        <v>5.9181756787479098E-3</v>
      </c>
      <c r="P88" s="183">
        <f>RES_hhdet_in_emih!P88/RES_summary!P$21</f>
        <v>4.1920893140019438E-3</v>
      </c>
      <c r="Q88" s="183">
        <f>RES_hhdet_in_emih!Q88/RES_summary!Q$21</f>
        <v>4.8484940748962542E-3</v>
      </c>
    </row>
    <row r="89" spans="1:17" ht="12" customHeight="1" x14ac:dyDescent="0.3">
      <c r="A89" s="167" t="s">
        <v>155</v>
      </c>
      <c r="B89" s="132"/>
      <c r="C89" s="183">
        <f>RES_hhdet_in_emih!C89/RES_summary!C$21</f>
        <v>9.1497370406105384E-4</v>
      </c>
      <c r="D89" s="183">
        <f>RES_hhdet_in_emih!D89/RES_summary!D$21</f>
        <v>1.1338561532640223E-3</v>
      </c>
      <c r="E89" s="183">
        <f>RES_hhdet_in_emih!E89/RES_summary!E$21</f>
        <v>5.2140650458982639E-4</v>
      </c>
      <c r="F89" s="183">
        <f>RES_hhdet_in_emih!F89/RES_summary!F$21</f>
        <v>1.2616005752559044E-3</v>
      </c>
      <c r="G89" s="183">
        <f>RES_hhdet_in_emih!G89/RES_summary!G$21</f>
        <v>1.7970357582331896E-3</v>
      </c>
      <c r="H89" s="183">
        <f>RES_hhdet_in_emih!H89/RES_summary!H$21</f>
        <v>5.3506092092758643E-4</v>
      </c>
      <c r="I89" s="183">
        <f>RES_hhdet_in_emih!I89/RES_summary!I$21</f>
        <v>3.5057845217415228E-4</v>
      </c>
      <c r="J89" s="183">
        <f>RES_hhdet_in_emih!J89/RES_summary!J$21</f>
        <v>1.3311071455508982E-3</v>
      </c>
      <c r="K89" s="183">
        <f>RES_hhdet_in_emih!K89/RES_summary!K$21</f>
        <v>2.9249847831833078E-4</v>
      </c>
      <c r="L89" s="183">
        <f>RES_hhdet_in_emih!L89/RES_summary!L$21</f>
        <v>6.8610627844170602E-4</v>
      </c>
      <c r="M89" s="183">
        <f>RES_hhdet_in_emih!M89/RES_summary!M$21</f>
        <v>6.7389106049743326E-4</v>
      </c>
      <c r="N89" s="183">
        <f>RES_hhdet_in_emih!N89/RES_summary!N$21</f>
        <v>4.9314101239909759E-4</v>
      </c>
      <c r="O89" s="183">
        <f>RES_hhdet_in_emih!O89/RES_summary!O$21</f>
        <v>8.2740827316745574E-4</v>
      </c>
      <c r="P89" s="183">
        <f>RES_hhdet_in_emih!P89/RES_summary!P$21</f>
        <v>9.040668236126062E-4</v>
      </c>
      <c r="Q89" s="183">
        <f>RES_hhdet_in_emih!Q89/RES_summary!Q$21</f>
        <v>5.4085891657425168E-4</v>
      </c>
    </row>
    <row r="90" spans="1:17" ht="12" customHeight="1" x14ac:dyDescent="0.3">
      <c r="A90" s="166" t="s">
        <v>55</v>
      </c>
      <c r="B90" s="165"/>
      <c r="C90" s="182">
        <f>RES_hhdet_in_emih!C90/RES_summary!C$21</f>
        <v>9.1497370406105384E-4</v>
      </c>
      <c r="D90" s="182">
        <f>RES_hhdet_in_emih!D90/RES_summary!D$21</f>
        <v>1.1338561532640223E-3</v>
      </c>
      <c r="E90" s="182">
        <f>RES_hhdet_in_emih!E90/RES_summary!E$21</f>
        <v>5.2140650458982639E-4</v>
      </c>
      <c r="F90" s="182">
        <f>RES_hhdet_in_emih!F90/RES_summary!F$21</f>
        <v>1.2616005752559044E-3</v>
      </c>
      <c r="G90" s="182">
        <f>RES_hhdet_in_emih!G90/RES_summary!G$21</f>
        <v>1.7970357582331896E-3</v>
      </c>
      <c r="H90" s="182">
        <f>RES_hhdet_in_emih!H90/RES_summary!H$21</f>
        <v>5.3506092092758643E-4</v>
      </c>
      <c r="I90" s="182">
        <f>RES_hhdet_in_emih!I90/RES_summary!I$21</f>
        <v>3.5057845217415228E-4</v>
      </c>
      <c r="J90" s="182">
        <f>RES_hhdet_in_emih!J90/RES_summary!J$21</f>
        <v>1.3311071455508982E-3</v>
      </c>
      <c r="K90" s="182">
        <f>RES_hhdet_in_emih!K90/RES_summary!K$21</f>
        <v>2.9249847831833078E-4</v>
      </c>
      <c r="L90" s="182">
        <f>RES_hhdet_in_emih!L90/RES_summary!L$21</f>
        <v>6.8610627844170602E-4</v>
      </c>
      <c r="M90" s="182">
        <f>RES_hhdet_in_emih!M90/RES_summary!M$21</f>
        <v>6.7389106049743326E-4</v>
      </c>
      <c r="N90" s="182">
        <f>RES_hhdet_in_emih!N90/RES_summary!N$21</f>
        <v>4.9314101239909759E-4</v>
      </c>
      <c r="O90" s="182">
        <f>RES_hhdet_in_emih!O90/RES_summary!O$21</f>
        <v>8.2740827316745574E-4</v>
      </c>
      <c r="P90" s="182">
        <f>RES_hhdet_in_emih!P90/RES_summary!P$21</f>
        <v>9.040668236126062E-4</v>
      </c>
      <c r="Q90" s="182">
        <f>RES_hhdet_in_emih!Q90/RES_summary!Q$21</f>
        <v>5.4085891657425168E-4</v>
      </c>
    </row>
    <row r="91" spans="1:17" ht="12" customHeight="1" x14ac:dyDescent="0.3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3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4.5986388558128883</v>
      </c>
      <c r="G92" s="180">
        <f>RES_hhdet_in_emih!G92/RES_summary!G$21</f>
        <v>4.6296639744037984</v>
      </c>
      <c r="H92" s="180">
        <f>RES_hhdet_in_emih!H92/RES_summary!H$21</f>
        <v>6.7294521098470295</v>
      </c>
      <c r="I92" s="180">
        <f>RES_hhdet_in_emih!I92/RES_summary!I$21</f>
        <v>5.7475541349322343</v>
      </c>
      <c r="J92" s="180">
        <f>RES_hhdet_in_emih!J92/RES_summary!J$21</f>
        <v>4.5415111583593166</v>
      </c>
      <c r="K92" s="180">
        <f>RES_hhdet_in_emih!K92/RES_summary!K$21</f>
        <v>4.5016593700253758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5.0787801363224219</v>
      </c>
      <c r="Q92" s="180">
        <f>RES_hhdet_in_emih!Q92/RES_summary!Q$21</f>
        <v>4.2384276353962091</v>
      </c>
    </row>
    <row r="93" spans="1:17" ht="12" customHeight="1" x14ac:dyDescent="0.3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4.5626425217976285</v>
      </c>
      <c r="I93" s="179">
        <f>RES_hhdet_in_emih!I93/RES_summary!I$21</f>
        <v>4.486482640328151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3.997478496420459</v>
      </c>
      <c r="O93" s="179">
        <f>RES_hhdet_in_emih!O93/RES_summary!O$21</f>
        <v>3.9089067943644098</v>
      </c>
      <c r="P93" s="179">
        <f>RES_hhdet_in_emih!P93/RES_summary!P$21</f>
        <v>3.5008886053172188</v>
      </c>
      <c r="Q93" s="179">
        <f>RES_hhdet_in_emih!Q93/RES_summary!Q$21</f>
        <v>2.535253684333473</v>
      </c>
    </row>
    <row r="94" spans="1:17" ht="12" customHeight="1" x14ac:dyDescent="0.3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4.5626425217976285</v>
      </c>
      <c r="I94" s="177">
        <f>RES_hhdet_in_emih!I94/RES_summary!I$21</f>
        <v>4.486482640328151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3.997478496420459</v>
      </c>
      <c r="O94" s="177">
        <f>RES_hhdet_in_emih!O94/RES_summary!O$21</f>
        <v>3.9089067943644098</v>
      </c>
      <c r="P94" s="177">
        <f>RES_hhdet_in_emih!P94/RES_summary!P$21</f>
        <v>3.5008886053172188</v>
      </c>
      <c r="Q94" s="177">
        <f>RES_hhdet_in_emih!Q94/RES_summary!Q$21</f>
        <v>2.535253684333473</v>
      </c>
    </row>
    <row r="95" spans="1:17" ht="12" customHeight="1" x14ac:dyDescent="0.3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3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3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3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3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3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3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3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3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3"/>
    <row r="105" spans="1:17" ht="12" customHeight="1" x14ac:dyDescent="0.3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" customHeight="1" x14ac:dyDescent="0.3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3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3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" customHeight="1" x14ac:dyDescent="0.3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3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3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3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3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3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3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3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3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3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3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3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3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3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3"/>
    <row r="124" spans="1:17" ht="12" customHeight="1" x14ac:dyDescent="0.3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4.5601147465860239E-4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1.064430451182828E-4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1.7550815100732743E-3</v>
      </c>
      <c r="P124" s="184">
        <f>RES_hhdet_in_emih!P124/RES_summary!P$21</f>
        <v>1.8743575034964567E-3</v>
      </c>
      <c r="Q124" s="184">
        <f>RES_hhdet_in_emih!Q124/RES_summary!Q$21</f>
        <v>3.6840967256091357E-3</v>
      </c>
    </row>
    <row r="125" spans="1:17" ht="12.9" customHeight="1" x14ac:dyDescent="0.3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3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3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" customHeight="1" x14ac:dyDescent="0.3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3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3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3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3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3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3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3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3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3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3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3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4.5601147465860239E-4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1.064430451182828E-4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1.7550815100732743E-3</v>
      </c>
      <c r="P139" s="178">
        <f>RES_hhdet_in_emih!P139/RES_summary!P$21</f>
        <v>1.8743575034964567E-3</v>
      </c>
      <c r="Q139" s="178">
        <f>RES_hhdet_in_emih!Q139/RES_summary!Q$21</f>
        <v>3.6840967256091357E-3</v>
      </c>
    </row>
    <row r="140" spans="1:17" ht="12" customHeight="1" x14ac:dyDescent="0.3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3.4375694529923861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3.2710062225233352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3.6287275553255189</v>
      </c>
      <c r="P140" s="177">
        <f>RES_hhdet_in_emih!P140/RES_summary!P$21</f>
        <v>3.406555747071649</v>
      </c>
      <c r="Q140" s="177">
        <f>RES_hhdet_in_emih!Q140/RES_summary!Q$21</f>
        <v>3.3700647144239539</v>
      </c>
    </row>
    <row r="141" spans="1:17" ht="12" customHeight="1" x14ac:dyDescent="0.3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3"/>
    <row r="143" spans="1:17" ht="12" customHeight="1" x14ac:dyDescent="0.3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" customHeight="1" x14ac:dyDescent="0.3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3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" customHeight="1" x14ac:dyDescent="0.3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3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3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3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3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3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3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3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3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3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3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3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3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3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3"/>
    <row r="161" spans="1:17" ht="12" customHeight="1" x14ac:dyDescent="0.3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" customHeight="1" x14ac:dyDescent="0.3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3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" customHeight="1" x14ac:dyDescent="0.3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3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3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3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3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3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3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3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3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3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3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3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3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3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RES_hhdet_num!B$3</f>
        <v>7439563</v>
      </c>
      <c r="C5" s="151">
        <f>RES_hhdet_num!C$3</f>
        <v>7200257</v>
      </c>
      <c r="D5" s="151">
        <f>RES_hhdet_num!D$3</f>
        <v>7439036</v>
      </c>
      <c r="E5" s="151">
        <f>RES_hhdet_num!E$3</f>
        <v>7201527</v>
      </c>
      <c r="F5" s="151">
        <f>RES_hhdet_num!F$3</f>
        <v>7147251</v>
      </c>
      <c r="G5" s="151">
        <f>RES_hhdet_num!G$3</f>
        <v>7169164</v>
      </c>
      <c r="H5" s="151">
        <f>RES_hhdet_num!H$3</f>
        <v>7415617</v>
      </c>
      <c r="I5" s="151">
        <f>RES_hhdet_num!I$3</f>
        <v>7444485</v>
      </c>
      <c r="J5" s="151">
        <f>RES_hhdet_num!J$3</f>
        <v>7626021</v>
      </c>
      <c r="K5" s="151">
        <f>RES_hhdet_num!K$3</f>
        <v>7571027.0000000019</v>
      </c>
      <c r="L5" s="151">
        <f>RES_hhdet_num!L$3</f>
        <v>7866817.0000000009</v>
      </c>
      <c r="M5" s="151">
        <f>RES_hhdet_num!M$3</f>
        <v>7888755.0000000009</v>
      </c>
      <c r="N5" s="151">
        <f>RES_hhdet_num!N$3</f>
        <v>7744292</v>
      </c>
      <c r="O5" s="151">
        <f>RES_hhdet_num!O$3</f>
        <v>7437956.0000000009</v>
      </c>
      <c r="P5" s="151">
        <f>RES_hhdet_num!P$3</f>
        <v>7316790</v>
      </c>
      <c r="Q5" s="151">
        <f>RES_hhdet_num!Q$3</f>
        <v>7095488.9999999991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58</v>
      </c>
      <c r="B7" s="67">
        <f>RES_hhdet_num!B$5</f>
        <v>7439563</v>
      </c>
      <c r="C7" s="67">
        <f>RES_hhdet_num!C$5</f>
        <v>7200257</v>
      </c>
      <c r="D7" s="67">
        <f>RES_hhdet_num!D$5</f>
        <v>7439036</v>
      </c>
      <c r="E7" s="67">
        <f>RES_hhdet_num!E$5</f>
        <v>7201527</v>
      </c>
      <c r="F7" s="67">
        <f>RES_hhdet_num!F$5</f>
        <v>7147251</v>
      </c>
      <c r="G7" s="67">
        <f>RES_hhdet_num!G$5</f>
        <v>7169164</v>
      </c>
      <c r="H7" s="67">
        <f>RES_hhdet_num!H$5</f>
        <v>7415617</v>
      </c>
      <c r="I7" s="67">
        <f>RES_hhdet_num!I$5</f>
        <v>7444485</v>
      </c>
      <c r="J7" s="67">
        <f>RES_hhdet_num!J$5</f>
        <v>7626021</v>
      </c>
      <c r="K7" s="67">
        <f>RES_hhdet_num!K$5</f>
        <v>7571027.0000000019</v>
      </c>
      <c r="L7" s="67">
        <f>RES_hhdet_num!L$5</f>
        <v>7866817.0000000009</v>
      </c>
      <c r="M7" s="67">
        <f>RES_hhdet_num!M$5</f>
        <v>7888755.0000000009</v>
      </c>
      <c r="N7" s="67">
        <f>RES_hhdet_num!N$5</f>
        <v>7744292</v>
      </c>
      <c r="O7" s="67">
        <f>RES_hhdet_num!O$5</f>
        <v>7437956.0000000009</v>
      </c>
      <c r="P7" s="67">
        <f>RES_hhdet_num!P$5</f>
        <v>7316790</v>
      </c>
      <c r="Q7" s="67">
        <f>RES_hhdet_num!Q$5</f>
        <v>7095488.9999999991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RES_hhdet_num!B$8</f>
        <v>42526</v>
      </c>
      <c r="C9" s="67">
        <f>RES_hhdet_num!C$8</f>
        <v>44553</v>
      </c>
      <c r="D9" s="67">
        <f>RES_hhdet_num!D$8</f>
        <v>40034</v>
      </c>
      <c r="E9" s="67">
        <f>RES_hhdet_num!E$8</f>
        <v>41130</v>
      </c>
      <c r="F9" s="67">
        <f>RES_hhdet_num!F$8</f>
        <v>45831</v>
      </c>
      <c r="G9" s="67">
        <f>RES_hhdet_num!G$8</f>
        <v>50115</v>
      </c>
      <c r="H9" s="67">
        <f>RES_hhdet_num!H$8</f>
        <v>62399</v>
      </c>
      <c r="I9" s="67">
        <f>RES_hhdet_num!I$8</f>
        <v>75422</v>
      </c>
      <c r="J9" s="67">
        <f>RES_hhdet_num!J$8</f>
        <v>90206</v>
      </c>
      <c r="K9" s="67">
        <f>RES_hhdet_num!K$8</f>
        <v>107058</v>
      </c>
      <c r="L9" s="67">
        <f>RES_hhdet_num!L$8</f>
        <v>134006</v>
      </c>
      <c r="M9" s="67">
        <f>RES_hhdet_num!M$8</f>
        <v>151711</v>
      </c>
      <c r="N9" s="67">
        <f>RES_hhdet_num!N$8</f>
        <v>159761.99999999997</v>
      </c>
      <c r="O9" s="67">
        <f>RES_hhdet_num!O$8</f>
        <v>157754.99999999997</v>
      </c>
      <c r="P9" s="67">
        <f>RES_hhdet_num!P$8</f>
        <v>178097.99999999997</v>
      </c>
      <c r="Q9" s="67">
        <f>RES_hhdet_num!Q$8</f>
        <v>189394.99999999997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171</v>
      </c>
      <c r="B11" s="67">
        <f>RES_hhdet_num!B$10</f>
        <v>3541859</v>
      </c>
      <c r="C11" s="67">
        <f>RES_hhdet_num!C$10</f>
        <v>3563911</v>
      </c>
      <c r="D11" s="67">
        <f>RES_hhdet_num!D$10</f>
        <v>4015068</v>
      </c>
      <c r="E11" s="67">
        <f>RES_hhdet_num!E$10</f>
        <v>4024951</v>
      </c>
      <c r="F11" s="67">
        <f>RES_hhdet_num!F$10</f>
        <v>4211409</v>
      </c>
      <c r="G11" s="67">
        <f>RES_hhdet_num!G$10</f>
        <v>4552552</v>
      </c>
      <c r="H11" s="67">
        <f>RES_hhdet_num!H$10</f>
        <v>4903947</v>
      </c>
      <c r="I11" s="67">
        <f>RES_hhdet_num!I$10</f>
        <v>4984998</v>
      </c>
      <c r="J11" s="67">
        <f>RES_hhdet_num!J$10</f>
        <v>5142900</v>
      </c>
      <c r="K11" s="67">
        <f>RES_hhdet_num!K$10</f>
        <v>5203475.0000000019</v>
      </c>
      <c r="L11" s="67">
        <f>RES_hhdet_num!L$10</f>
        <v>5454170.0000000019</v>
      </c>
      <c r="M11" s="67">
        <f>RES_hhdet_num!M$10</f>
        <v>5497470.0000000019</v>
      </c>
      <c r="N11" s="67">
        <f>RES_hhdet_num!N$10</f>
        <v>5444509.0000000009</v>
      </c>
      <c r="O11" s="67">
        <f>RES_hhdet_num!O$10</f>
        <v>5320560.0000000019</v>
      </c>
      <c r="P11" s="67">
        <f>RES_hhdet_num!P$10</f>
        <v>5310281.0000000009</v>
      </c>
      <c r="Q11" s="67">
        <f>RES_hhdet_num!Q$10</f>
        <v>5196137.9999999991</v>
      </c>
    </row>
    <row r="12" spans="1:17" ht="12" customHeight="1" x14ac:dyDescent="0.3">
      <c r="A12" s="23" t="s">
        <v>144</v>
      </c>
      <c r="B12" s="67">
        <f>RES_hhdet_num!B$11</f>
        <v>1382877</v>
      </c>
      <c r="C12" s="67">
        <f>RES_hhdet_num!C$11</f>
        <v>1315408.0000000005</v>
      </c>
      <c r="D12" s="67">
        <f>RES_hhdet_num!D$11</f>
        <v>1242189</v>
      </c>
      <c r="E12" s="67">
        <f>RES_hhdet_num!E$11</f>
        <v>1221753.0000000005</v>
      </c>
      <c r="F12" s="67">
        <f>RES_hhdet_num!F$11</f>
        <v>1171656</v>
      </c>
      <c r="G12" s="67">
        <f>RES_hhdet_num!G$11</f>
        <v>1138490.0000000002</v>
      </c>
      <c r="H12" s="67">
        <f>RES_hhdet_num!H$11</f>
        <v>1125788</v>
      </c>
      <c r="I12" s="67">
        <f>RES_hhdet_num!I$11</f>
        <v>1085568</v>
      </c>
      <c r="J12" s="67">
        <f>RES_hhdet_num!J$11</f>
        <v>1106911.0000000002</v>
      </c>
      <c r="K12" s="67">
        <f>RES_hhdet_num!K$11</f>
        <v>1025823.9999999997</v>
      </c>
      <c r="L12" s="67">
        <f>RES_hhdet_num!L$11</f>
        <v>1001575.9999999991</v>
      </c>
      <c r="M12" s="67">
        <f>RES_hhdet_num!M$11</f>
        <v>905873.99999999942</v>
      </c>
      <c r="N12" s="67">
        <f>RES_hhdet_num!N$11</f>
        <v>822901.9999999993</v>
      </c>
      <c r="O12" s="67">
        <f>RES_hhdet_num!O$11</f>
        <v>731455.9999999993</v>
      </c>
      <c r="P12" s="67">
        <f>RES_hhdet_num!P$11</f>
        <v>723711.99999999953</v>
      </c>
      <c r="Q12" s="67">
        <f>RES_hhdet_num!Q$11</f>
        <v>672831.99999999988</v>
      </c>
    </row>
    <row r="13" spans="1:17" ht="12" customHeight="1" x14ac:dyDescent="0.3">
      <c r="A13" s="23" t="s">
        <v>143</v>
      </c>
      <c r="B13" s="67">
        <f>RES_hhdet_num!B$12</f>
        <v>21728</v>
      </c>
      <c r="C13" s="67">
        <f>RES_hhdet_num!C$12</f>
        <v>23484.999999999996</v>
      </c>
      <c r="D13" s="67">
        <f>RES_hhdet_num!D$12</f>
        <v>21366</v>
      </c>
      <c r="E13" s="67">
        <f>RES_hhdet_num!E$12</f>
        <v>22412</v>
      </c>
      <c r="F13" s="67">
        <f>RES_hhdet_num!F$12</f>
        <v>21933.00000000004</v>
      </c>
      <c r="G13" s="67">
        <f>RES_hhdet_num!G$12</f>
        <v>22389</v>
      </c>
      <c r="H13" s="67">
        <f>RES_hhdet_num!H$12</f>
        <v>25105.999999999996</v>
      </c>
      <c r="I13" s="67">
        <f>RES_hhdet_num!I$12</f>
        <v>29254.999999999993</v>
      </c>
      <c r="J13" s="67">
        <f>RES_hhdet_num!J$12</f>
        <v>34846.999999999993</v>
      </c>
      <c r="K13" s="67">
        <f>RES_hhdet_num!K$12</f>
        <v>48058.999999999949</v>
      </c>
      <c r="L13" s="67">
        <f>RES_hhdet_num!L$12</f>
        <v>56450.999999999985</v>
      </c>
      <c r="M13" s="67">
        <f>RES_hhdet_num!M$12</f>
        <v>59147.999999999942</v>
      </c>
      <c r="N13" s="67">
        <f>RES_hhdet_num!N$12</f>
        <v>55850.999999999971</v>
      </c>
      <c r="O13" s="67">
        <f>RES_hhdet_num!O$12</f>
        <v>59050.999999999891</v>
      </c>
      <c r="P13" s="67">
        <f>RES_hhdet_num!P$12</f>
        <v>70517.999999999927</v>
      </c>
      <c r="Q13" s="67">
        <f>RES_hhdet_num!Q$12</f>
        <v>79268.000000000015</v>
      </c>
    </row>
    <row r="14" spans="1:17" ht="12" customHeight="1" x14ac:dyDescent="0.3">
      <c r="A14" s="23" t="s">
        <v>142</v>
      </c>
      <c r="B14" s="67">
        <f>RES_hhdet_num!B$15</f>
        <v>2444625</v>
      </c>
      <c r="C14" s="67">
        <f>RES_hhdet_num!C$15</f>
        <v>2248015</v>
      </c>
      <c r="D14" s="67">
        <f>RES_hhdet_num!D$15</f>
        <v>2115490</v>
      </c>
      <c r="E14" s="67">
        <f>RES_hhdet_num!E$15</f>
        <v>1882676</v>
      </c>
      <c r="F14" s="67">
        <f>RES_hhdet_num!F$15</f>
        <v>1694403</v>
      </c>
      <c r="G14" s="67">
        <f>RES_hhdet_num!G$15</f>
        <v>1405554</v>
      </c>
      <c r="H14" s="67">
        <f>RES_hhdet_num!H$15</f>
        <v>1302121</v>
      </c>
      <c r="I14" s="67">
        <f>RES_hhdet_num!I$15</f>
        <v>1273679</v>
      </c>
      <c r="J14" s="67">
        <f>RES_hhdet_num!J$15</f>
        <v>1261801</v>
      </c>
      <c r="K14" s="67">
        <f>RES_hhdet_num!K$15</f>
        <v>1198539</v>
      </c>
      <c r="L14" s="67">
        <f>RES_hhdet_num!L$15</f>
        <v>1223936</v>
      </c>
      <c r="M14" s="67">
        <f>RES_hhdet_num!M$15</f>
        <v>1272377</v>
      </c>
      <c r="N14" s="67">
        <f>RES_hhdet_num!N$15</f>
        <v>1277136.9999999998</v>
      </c>
      <c r="O14" s="67">
        <f>RES_hhdet_num!O$15</f>
        <v>1186724</v>
      </c>
      <c r="P14" s="67">
        <f>RES_hhdet_num!P$15</f>
        <v>1080251</v>
      </c>
      <c r="Q14" s="67">
        <f>RES_hhdet_num!Q$15</f>
        <v>1014606</v>
      </c>
    </row>
    <row r="15" spans="1:17" ht="12" customHeight="1" x14ac:dyDescent="0.3">
      <c r="A15" s="23" t="s">
        <v>141</v>
      </c>
      <c r="B15" s="67">
        <f>RES_hhdet_num!B$16</f>
        <v>48474</v>
      </c>
      <c r="C15" s="67">
        <f>RES_hhdet_num!C$16</f>
        <v>49438</v>
      </c>
      <c r="D15" s="67">
        <f>RES_hhdet_num!D$16</f>
        <v>44923</v>
      </c>
      <c r="E15" s="67">
        <f>RES_hhdet_num!E$16</f>
        <v>49735</v>
      </c>
      <c r="F15" s="67">
        <f>RES_hhdet_num!F$16</f>
        <v>47850.00000000008</v>
      </c>
      <c r="G15" s="67">
        <f>RES_hhdet_num!G$16</f>
        <v>50178.999999999993</v>
      </c>
      <c r="H15" s="67">
        <f>RES_hhdet_num!H$16</f>
        <v>58655</v>
      </c>
      <c r="I15" s="67">
        <f>RES_hhdet_num!I$16</f>
        <v>70985</v>
      </c>
      <c r="J15" s="67">
        <f>RES_hhdet_num!J$16</f>
        <v>79562</v>
      </c>
      <c r="K15" s="67">
        <f>RES_hhdet_num!K$16</f>
        <v>95130</v>
      </c>
      <c r="L15" s="67">
        <f>RES_hhdet_num!L$16</f>
        <v>130684</v>
      </c>
      <c r="M15" s="67">
        <f>RES_hhdet_num!M$16</f>
        <v>153886</v>
      </c>
      <c r="N15" s="67">
        <f>RES_hhdet_num!N$16</f>
        <v>143892.99999999997</v>
      </c>
      <c r="O15" s="67">
        <f>RES_hhdet_num!O$16</f>
        <v>140165</v>
      </c>
      <c r="P15" s="67">
        <f>RES_hhdet_num!P$16</f>
        <v>132028.00000000003</v>
      </c>
      <c r="Q15" s="67">
        <f>RES_hhdet_num!Q$16</f>
        <v>132644.99999999997</v>
      </c>
    </row>
    <row r="16" spans="1:17" ht="12" customHeight="1" x14ac:dyDescent="0.3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3">
      <c r="A17" s="23" t="s">
        <v>58</v>
      </c>
      <c r="B17" s="67">
        <f>RES_hhdet_num!B$20</f>
        <v>1275142</v>
      </c>
      <c r="C17" s="67">
        <f>RES_hhdet_num!C$20</f>
        <v>1308291</v>
      </c>
      <c r="D17" s="67">
        <f>RES_hhdet_num!D$20</f>
        <v>1498377</v>
      </c>
      <c r="E17" s="67">
        <f>RES_hhdet_num!E$20</f>
        <v>1561537.0000000002</v>
      </c>
      <c r="F17" s="67">
        <f>RES_hhdet_num!F$20</f>
        <v>1672649.0000000002</v>
      </c>
      <c r="G17" s="67">
        <f>RES_hhdet_num!G$20</f>
        <v>1822070.0000000005</v>
      </c>
      <c r="H17" s="67">
        <f>RES_hhdet_num!H$20</f>
        <v>1999058.0000000005</v>
      </c>
      <c r="I17" s="67">
        <f>RES_hhdet_num!I$20</f>
        <v>1992922.0000000002</v>
      </c>
      <c r="J17" s="67">
        <f>RES_hhdet_num!J$20</f>
        <v>2151355.0000000005</v>
      </c>
      <c r="K17" s="67">
        <f>RES_hhdet_num!K$20</f>
        <v>2206128</v>
      </c>
      <c r="L17" s="67">
        <f>RES_hhdet_num!L$20</f>
        <v>2259816</v>
      </c>
      <c r="M17" s="67">
        <f>RES_hhdet_num!M$20</f>
        <v>2195506</v>
      </c>
      <c r="N17" s="67">
        <f>RES_hhdet_num!N$20</f>
        <v>2181533.9999999995</v>
      </c>
      <c r="O17" s="67">
        <f>RES_hhdet_num!O$20</f>
        <v>2128118</v>
      </c>
      <c r="P17" s="67">
        <f>RES_hhdet_num!P$20</f>
        <v>2110404.0688465592</v>
      </c>
      <c r="Q17" s="67">
        <f>RES_hhdet_num!Q$20</f>
        <v>2089101.9999999998</v>
      </c>
    </row>
    <row r="18" spans="1:17" ht="12" customHeight="1" x14ac:dyDescent="0.3">
      <c r="A18" s="23" t="s">
        <v>57</v>
      </c>
      <c r="B18" s="67">
        <f>RES_hhdet_num!B$21</f>
        <v>1495467</v>
      </c>
      <c r="C18" s="67">
        <f>RES_hhdet_num!C$21</f>
        <v>1591461</v>
      </c>
      <c r="D18" s="67">
        <f>RES_hhdet_num!D$21</f>
        <v>1521560</v>
      </c>
      <c r="E18" s="67">
        <f>RES_hhdet_num!E$21</f>
        <v>1440018</v>
      </c>
      <c r="F18" s="67">
        <f>RES_hhdet_num!F$21</f>
        <v>1342420</v>
      </c>
      <c r="G18" s="67">
        <f>RES_hhdet_num!G$21</f>
        <v>1269313</v>
      </c>
      <c r="H18" s="67">
        <f>RES_hhdet_num!H$21</f>
        <v>1292206</v>
      </c>
      <c r="I18" s="67">
        <f>RES_hhdet_num!I$21</f>
        <v>1151349</v>
      </c>
      <c r="J18" s="67">
        <f>RES_hhdet_num!J$21</f>
        <v>1282398</v>
      </c>
      <c r="K18" s="67">
        <f>RES_hhdet_num!K$21</f>
        <v>1216740</v>
      </c>
      <c r="L18" s="67">
        <f>RES_hhdet_num!L$21</f>
        <v>1339452.9999999998</v>
      </c>
      <c r="M18" s="67">
        <f>RES_hhdet_num!M$21</f>
        <v>1196241</v>
      </c>
      <c r="N18" s="67">
        <f>RES_hhdet_num!N$21</f>
        <v>1173897.9999999995</v>
      </c>
      <c r="O18" s="67">
        <f>RES_hhdet_num!O$21</f>
        <v>1169666.0000000002</v>
      </c>
      <c r="P18" s="67">
        <f>RES_hhdet_num!P$21</f>
        <v>1153968.1119708379</v>
      </c>
      <c r="Q18" s="67">
        <f>RES_hhdet_num!Q$21</f>
        <v>1099037.0000000002</v>
      </c>
    </row>
    <row r="19" spans="1:17" ht="12" customHeight="1" x14ac:dyDescent="0.3">
      <c r="A19" s="29" t="s">
        <v>140</v>
      </c>
      <c r="B19" s="83">
        <f>RES_hhdet_num!B$22</f>
        <v>4668954</v>
      </c>
      <c r="C19" s="83">
        <f>RES_hhdet_num!C$22</f>
        <v>4300505</v>
      </c>
      <c r="D19" s="83">
        <f>RES_hhdet_num!D$22</f>
        <v>4419099</v>
      </c>
      <c r="E19" s="83">
        <f>RES_hhdet_num!E$22</f>
        <v>4199972</v>
      </c>
      <c r="F19" s="83">
        <f>RES_hhdet_num!F$22</f>
        <v>4132182</v>
      </c>
      <c r="G19" s="83">
        <f>RES_hhdet_num!G$22</f>
        <v>4077781</v>
      </c>
      <c r="H19" s="83">
        <f>RES_hhdet_num!H$22</f>
        <v>4124353</v>
      </c>
      <c r="I19" s="83">
        <f>RES_hhdet_num!I$22</f>
        <v>4300214</v>
      </c>
      <c r="J19" s="83">
        <f>RES_hhdet_num!J$22</f>
        <v>4192268</v>
      </c>
      <c r="K19" s="83">
        <f>RES_hhdet_num!K$22</f>
        <v>4148159</v>
      </c>
      <c r="L19" s="83">
        <f>RES_hhdet_num!L$22</f>
        <v>4267548</v>
      </c>
      <c r="M19" s="83">
        <f>RES_hhdet_num!M$22</f>
        <v>4497008</v>
      </c>
      <c r="N19" s="83">
        <f>RES_hhdet_num!N$22</f>
        <v>4388859.9999999991</v>
      </c>
      <c r="O19" s="83">
        <f>RES_hhdet_num!O$22</f>
        <v>4140172.0000000005</v>
      </c>
      <c r="P19" s="83">
        <f>RES_hhdet_num!P$22</f>
        <v>4052417.8191826032</v>
      </c>
      <c r="Q19" s="83">
        <f>RES_hhdet_num!Q$22</f>
        <v>3907349.9999999995</v>
      </c>
    </row>
    <row r="20" spans="1:17" s="28" customFormat="1" ht="12" customHeight="1" x14ac:dyDescent="0.3"/>
    <row r="21" spans="1:17" ht="12" customHeight="1" x14ac:dyDescent="0.3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3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3">
      <c r="A23" s="23" t="s">
        <v>58</v>
      </c>
      <c r="B23" s="67"/>
      <c r="C23" s="67">
        <f>B7+C39-C7</f>
        <v>567224.3125</v>
      </c>
      <c r="D23" s="67">
        <f t="shared" ref="D23:Q23" si="0">C7+D39-D7</f>
        <v>634209.1875</v>
      </c>
      <c r="E23" s="67">
        <f t="shared" si="0"/>
        <v>633201.875</v>
      </c>
      <c r="F23" s="67">
        <f t="shared" si="0"/>
        <v>589351.6875</v>
      </c>
      <c r="G23" s="67">
        <f t="shared" si="0"/>
        <v>623268.125</v>
      </c>
      <c r="H23" s="67">
        <f t="shared" si="0"/>
        <v>465834.6875</v>
      </c>
      <c r="I23" s="67">
        <f t="shared" si="0"/>
        <v>507453.4375</v>
      </c>
      <c r="J23" s="67">
        <f t="shared" si="0"/>
        <v>466981.1875</v>
      </c>
      <c r="K23" s="67">
        <f t="shared" si="0"/>
        <v>584504.87499999814</v>
      </c>
      <c r="L23" s="67">
        <f t="shared" si="0"/>
        <v>491991.50000000093</v>
      </c>
      <c r="M23" s="67">
        <f t="shared" si="0"/>
        <v>548768.43749999907</v>
      </c>
      <c r="N23" s="67">
        <f t="shared" si="0"/>
        <v>473844.00000000093</v>
      </c>
      <c r="O23" s="67">
        <f t="shared" si="0"/>
        <v>496863.62499999907</v>
      </c>
      <c r="P23" s="67">
        <f t="shared" si="0"/>
        <v>368042.81250000093</v>
      </c>
      <c r="Q23" s="67">
        <f t="shared" si="0"/>
        <v>370514.81250000093</v>
      </c>
    </row>
    <row r="24" spans="1:17" ht="12" customHeight="1" x14ac:dyDescent="0.3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3">
      <c r="A25" s="23" t="s">
        <v>60</v>
      </c>
      <c r="B25" s="67"/>
      <c r="C25" s="67">
        <f>B9+C41-C9</f>
        <v>5495.75</v>
      </c>
      <c r="D25" s="67">
        <f t="shared" ref="D25:Q25" si="1">C9+D41-D9</f>
        <v>14358.25</v>
      </c>
      <c r="E25" s="67">
        <f t="shared" si="1"/>
        <v>6270</v>
      </c>
      <c r="F25" s="67">
        <f t="shared" si="1"/>
        <v>6484.75</v>
      </c>
      <c r="G25" s="67">
        <f t="shared" si="1"/>
        <v>7916.5</v>
      </c>
      <c r="H25" s="67">
        <f t="shared" si="1"/>
        <v>9037</v>
      </c>
      <c r="I25" s="67">
        <f t="shared" si="1"/>
        <v>10268.25</v>
      </c>
      <c r="J25" s="67">
        <f t="shared" si="1"/>
        <v>11081.75</v>
      </c>
      <c r="K25" s="67">
        <f t="shared" si="1"/>
        <v>13725.5</v>
      </c>
      <c r="L25" s="67">
        <f t="shared" si="1"/>
        <v>12402.760330578516</v>
      </c>
      <c r="M25" s="67">
        <f t="shared" si="1"/>
        <v>11302</v>
      </c>
      <c r="N25" s="67">
        <f t="shared" si="1"/>
        <v>15756.375000000029</v>
      </c>
      <c r="O25" s="67">
        <f t="shared" si="1"/>
        <v>17100</v>
      </c>
      <c r="P25" s="67">
        <f t="shared" si="1"/>
        <v>18774.954643628502</v>
      </c>
      <c r="Q25" s="67">
        <f t="shared" si="1"/>
        <v>20687</v>
      </c>
    </row>
    <row r="26" spans="1:17" ht="12" customHeight="1" x14ac:dyDescent="0.3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3">
      <c r="A27" s="23" t="s">
        <v>171</v>
      </c>
      <c r="B27" s="67"/>
      <c r="C27" s="67">
        <f t="shared" ref="C27:Q31" si="2">B11+C43-C11</f>
        <v>212669.99407144263</v>
      </c>
      <c r="D27" s="67">
        <f t="shared" si="2"/>
        <v>176482.37132866774</v>
      </c>
      <c r="E27" s="67">
        <f t="shared" si="2"/>
        <v>234053.87066318095</v>
      </c>
      <c r="F27" s="67">
        <f t="shared" si="2"/>
        <v>221748.69317212515</v>
      </c>
      <c r="G27" s="67">
        <f t="shared" si="2"/>
        <v>224387.04733070545</v>
      </c>
      <c r="H27" s="67">
        <f t="shared" si="2"/>
        <v>213984.78880092409</v>
      </c>
      <c r="I27" s="67">
        <f t="shared" si="2"/>
        <v>229494.34363230225</v>
      </c>
      <c r="J27" s="67">
        <f t="shared" si="2"/>
        <v>236731.18557231221</v>
      </c>
      <c r="K27" s="67">
        <f t="shared" si="2"/>
        <v>294200.47729568835</v>
      </c>
      <c r="L27" s="67">
        <f t="shared" si="2"/>
        <v>262168.41949738842</v>
      </c>
      <c r="M27" s="67">
        <f t="shared" si="2"/>
        <v>314200.17641688231</v>
      </c>
      <c r="N27" s="67">
        <f t="shared" si="2"/>
        <v>327684.3763970919</v>
      </c>
      <c r="O27" s="67">
        <f t="shared" si="2"/>
        <v>332853.14060883597</v>
      </c>
      <c r="P27" s="67">
        <f t="shared" si="2"/>
        <v>245136.29378488753</v>
      </c>
      <c r="Q27" s="67">
        <f t="shared" si="2"/>
        <v>303610.6611571759</v>
      </c>
    </row>
    <row r="28" spans="1:17" ht="12" customHeight="1" x14ac:dyDescent="0.3">
      <c r="A28" s="23" t="s">
        <v>144</v>
      </c>
      <c r="B28" s="67"/>
      <c r="C28" s="67">
        <f t="shared" si="2"/>
        <v>154576.63326749322</v>
      </c>
      <c r="D28" s="67">
        <f t="shared" si="2"/>
        <v>215200.53857835825</v>
      </c>
      <c r="E28" s="67">
        <f t="shared" si="2"/>
        <v>157380.96215911396</v>
      </c>
      <c r="F28" s="67">
        <f t="shared" si="2"/>
        <v>146367.53920322214</v>
      </c>
      <c r="G28" s="67">
        <f t="shared" si="2"/>
        <v>155326.80406420911</v>
      </c>
      <c r="H28" s="67">
        <f t="shared" si="2"/>
        <v>136654.20934996102</v>
      </c>
      <c r="I28" s="67">
        <f t="shared" si="2"/>
        <v>165089.92697218945</v>
      </c>
      <c r="J28" s="67">
        <f t="shared" si="2"/>
        <v>125854.6211731676</v>
      </c>
      <c r="K28" s="67">
        <f t="shared" si="2"/>
        <v>232502.28231971909</v>
      </c>
      <c r="L28" s="67">
        <f t="shared" si="2"/>
        <v>198418.451995112</v>
      </c>
      <c r="M28" s="67">
        <f t="shared" si="2"/>
        <v>228974.32510116801</v>
      </c>
      <c r="N28" s="67">
        <f t="shared" si="2"/>
        <v>179300.08642337064</v>
      </c>
      <c r="O28" s="67">
        <f t="shared" si="2"/>
        <v>167971.8351639125</v>
      </c>
      <c r="P28" s="67">
        <f t="shared" si="2"/>
        <v>120030.41261891788</v>
      </c>
      <c r="Q28" s="67">
        <f t="shared" si="2"/>
        <v>103938.8717367847</v>
      </c>
    </row>
    <row r="29" spans="1:17" ht="12" customHeight="1" x14ac:dyDescent="0.3">
      <c r="A29" s="23" t="s">
        <v>143</v>
      </c>
      <c r="B29" s="67"/>
      <c r="C29" s="67">
        <f t="shared" si="2"/>
        <v>2258.8474761663456</v>
      </c>
      <c r="D29" s="67">
        <f t="shared" si="2"/>
        <v>4383.5825372320651</v>
      </c>
      <c r="E29" s="67">
        <f t="shared" si="2"/>
        <v>2434.8391934256979</v>
      </c>
      <c r="F29" s="67">
        <f t="shared" si="2"/>
        <v>2834.6395070578146</v>
      </c>
      <c r="G29" s="67">
        <f t="shared" si="2"/>
        <v>2573.0208357009105</v>
      </c>
      <c r="H29" s="67">
        <f t="shared" si="2"/>
        <v>2668.8184263826843</v>
      </c>
      <c r="I29" s="67">
        <f t="shared" si="2"/>
        <v>3123.6294699816426</v>
      </c>
      <c r="J29" s="67">
        <f t="shared" si="2"/>
        <v>2740.5601202633334</v>
      </c>
      <c r="K29" s="67">
        <f t="shared" si="2"/>
        <v>6686.8535670614001</v>
      </c>
      <c r="L29" s="67">
        <f t="shared" si="2"/>
        <v>5895.2218301651592</v>
      </c>
      <c r="M29" s="67">
        <f t="shared" si="2"/>
        <v>11235.044016499334</v>
      </c>
      <c r="N29" s="67">
        <f t="shared" si="2"/>
        <v>11727.478309740924</v>
      </c>
      <c r="O29" s="67">
        <f t="shared" si="2"/>
        <v>13400.008724368112</v>
      </c>
      <c r="P29" s="67">
        <f t="shared" si="2"/>
        <v>2290.3909956579009</v>
      </c>
      <c r="Q29" s="67">
        <f t="shared" si="2"/>
        <v>7642.7030897444783</v>
      </c>
    </row>
    <row r="30" spans="1:17" ht="12" customHeight="1" x14ac:dyDescent="0.3">
      <c r="A30" s="23" t="s">
        <v>142</v>
      </c>
      <c r="B30" s="67"/>
      <c r="C30" s="67">
        <f t="shared" si="2"/>
        <v>322403.89938041149</v>
      </c>
      <c r="D30" s="67">
        <f t="shared" si="2"/>
        <v>370212.18801158434</v>
      </c>
      <c r="E30" s="67">
        <f t="shared" si="2"/>
        <v>379331.97359262733</v>
      </c>
      <c r="F30" s="67">
        <f t="shared" si="2"/>
        <v>319766.67645670683</v>
      </c>
      <c r="G30" s="67">
        <f t="shared" si="2"/>
        <v>389507.66044023749</v>
      </c>
      <c r="H30" s="67">
        <f t="shared" si="2"/>
        <v>301156.13494677655</v>
      </c>
      <c r="I30" s="67">
        <f t="shared" si="2"/>
        <v>265915.37169597577</v>
      </c>
      <c r="J30" s="67">
        <f t="shared" si="2"/>
        <v>255023.26758366893</v>
      </c>
      <c r="K30" s="67">
        <f t="shared" si="2"/>
        <v>323534.53734595841</v>
      </c>
      <c r="L30" s="67">
        <f t="shared" si="2"/>
        <v>337799.5950166143</v>
      </c>
      <c r="M30" s="67">
        <f t="shared" si="2"/>
        <v>245278.8822480049</v>
      </c>
      <c r="N30" s="67">
        <f t="shared" si="2"/>
        <v>184331.78913360438</v>
      </c>
      <c r="O30" s="67">
        <f t="shared" si="2"/>
        <v>154316.95664091362</v>
      </c>
      <c r="P30" s="67">
        <f t="shared" si="2"/>
        <v>213074.02401617286</v>
      </c>
      <c r="Q30" s="67">
        <f t="shared" si="2"/>
        <v>214190.1924806796</v>
      </c>
    </row>
    <row r="31" spans="1:17" ht="12" customHeight="1" x14ac:dyDescent="0.3">
      <c r="A31" s="23" t="s">
        <v>141</v>
      </c>
      <c r="B31" s="67"/>
      <c r="C31" s="67">
        <f t="shared" si="2"/>
        <v>5119.6976604374649</v>
      </c>
      <c r="D31" s="67">
        <f t="shared" si="2"/>
        <v>9241.3825975225554</v>
      </c>
      <c r="E31" s="67">
        <f t="shared" si="2"/>
        <v>5889.6509909602973</v>
      </c>
      <c r="F31" s="67">
        <f t="shared" si="2"/>
        <v>7139.7563815986286</v>
      </c>
      <c r="G31" s="67">
        <f t="shared" si="2"/>
        <v>6190.6542155579082</v>
      </c>
      <c r="H31" s="67">
        <f t="shared" si="2"/>
        <v>7302.4936810708168</v>
      </c>
      <c r="I31" s="67">
        <f t="shared" si="2"/>
        <v>10445.714065638909</v>
      </c>
      <c r="J31" s="67">
        <f t="shared" si="2"/>
        <v>6815.2001417907741</v>
      </c>
      <c r="K31" s="67">
        <f t="shared" si="2"/>
        <v>7864.4239274738356</v>
      </c>
      <c r="L31" s="67">
        <f t="shared" si="2"/>
        <v>13783.049956345698</v>
      </c>
      <c r="M31" s="67">
        <f t="shared" si="2"/>
        <v>15269.146788650658</v>
      </c>
      <c r="N31" s="67">
        <f t="shared" si="2"/>
        <v>25545.730210039066</v>
      </c>
      <c r="O31" s="67">
        <f t="shared" si="2"/>
        <v>15008.552693810168</v>
      </c>
      <c r="P31" s="67">
        <f t="shared" si="2"/>
        <v>12489.261694793764</v>
      </c>
      <c r="Q31" s="67">
        <f t="shared" si="2"/>
        <v>29224.086168164737</v>
      </c>
    </row>
    <row r="32" spans="1:17" ht="12" customHeight="1" x14ac:dyDescent="0.3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3">
      <c r="A33" s="23" t="s">
        <v>58</v>
      </c>
      <c r="B33" s="67"/>
      <c r="C33" s="67">
        <f t="shared" ref="C33:Q35" si="3">B17+C49-C17</f>
        <v>119959.125</v>
      </c>
      <c r="D33" s="67">
        <f t="shared" si="3"/>
        <v>120045.75</v>
      </c>
      <c r="E33" s="67">
        <f t="shared" si="3"/>
        <v>119944.68749999977</v>
      </c>
      <c r="F33" s="67">
        <f t="shared" si="3"/>
        <v>128440.75000000023</v>
      </c>
      <c r="G33" s="67">
        <f t="shared" si="3"/>
        <v>120987.99999999977</v>
      </c>
      <c r="H33" s="67">
        <f t="shared" si="3"/>
        <v>119723.25</v>
      </c>
      <c r="I33" s="67">
        <f t="shared" si="3"/>
        <v>120790.73837962677</v>
      </c>
      <c r="J33" s="67">
        <f t="shared" si="3"/>
        <v>121825.75</v>
      </c>
      <c r="K33" s="67">
        <f t="shared" si="3"/>
        <v>221888.1703758142</v>
      </c>
      <c r="L33" s="67">
        <f t="shared" si="3"/>
        <v>356915.79237712687</v>
      </c>
      <c r="M33" s="67">
        <f t="shared" si="3"/>
        <v>229546.34157901118</v>
      </c>
      <c r="N33" s="67">
        <f t="shared" si="3"/>
        <v>283557.51724736532</v>
      </c>
      <c r="O33" s="67">
        <f t="shared" si="3"/>
        <v>333427.42974404711</v>
      </c>
      <c r="P33" s="67">
        <f t="shared" si="3"/>
        <v>314315.65837552026</v>
      </c>
      <c r="Q33" s="67">
        <f t="shared" si="3"/>
        <v>218453.64891719422</v>
      </c>
    </row>
    <row r="34" spans="1:17" ht="12" customHeight="1" x14ac:dyDescent="0.3">
      <c r="A34" s="23" t="s">
        <v>57</v>
      </c>
      <c r="B34" s="67"/>
      <c r="C34" s="67">
        <f t="shared" si="3"/>
        <v>195739.0103151605</v>
      </c>
      <c r="D34" s="67">
        <f t="shared" si="3"/>
        <v>313615.86034568911</v>
      </c>
      <c r="E34" s="67">
        <f t="shared" si="3"/>
        <v>188779.6508295252</v>
      </c>
      <c r="F34" s="67">
        <f t="shared" si="3"/>
        <v>250319.90668108105</v>
      </c>
      <c r="G34" s="67">
        <f t="shared" si="3"/>
        <v>243306.58869045926</v>
      </c>
      <c r="H34" s="67">
        <f t="shared" si="3"/>
        <v>184616.23671229067</v>
      </c>
      <c r="I34" s="67">
        <f t="shared" si="3"/>
        <v>290742.30417996668</v>
      </c>
      <c r="J34" s="67">
        <f t="shared" si="3"/>
        <v>177938.41902055964</v>
      </c>
      <c r="K34" s="67">
        <f t="shared" si="3"/>
        <v>302444.26644603768</v>
      </c>
      <c r="L34" s="67">
        <f t="shared" si="3"/>
        <v>327554.47931261826</v>
      </c>
      <c r="M34" s="67">
        <f t="shared" si="3"/>
        <v>452379.9440302744</v>
      </c>
      <c r="N34" s="67">
        <f t="shared" si="3"/>
        <v>485619.5414743491</v>
      </c>
      <c r="O34" s="67">
        <f t="shared" si="3"/>
        <v>481931.81006510975</v>
      </c>
      <c r="P34" s="67">
        <f t="shared" si="3"/>
        <v>526815.06212989334</v>
      </c>
      <c r="Q34" s="67">
        <f t="shared" si="3"/>
        <v>454390.18317288137</v>
      </c>
    </row>
    <row r="35" spans="1:17" ht="12" customHeight="1" x14ac:dyDescent="0.3">
      <c r="A35" s="29" t="s">
        <v>140</v>
      </c>
      <c r="B35" s="83"/>
      <c r="C35" s="83">
        <f t="shared" si="3"/>
        <v>679811.875</v>
      </c>
      <c r="D35" s="83">
        <f t="shared" si="3"/>
        <v>607669.14909139462</v>
      </c>
      <c r="E35" s="83">
        <f t="shared" si="3"/>
        <v>567283.50426819921</v>
      </c>
      <c r="F35" s="83">
        <f t="shared" si="3"/>
        <v>508313.08903518133</v>
      </c>
      <c r="G35" s="83">
        <f t="shared" si="3"/>
        <v>509903.06451649033</v>
      </c>
      <c r="H35" s="83">
        <f t="shared" si="3"/>
        <v>476120.8818914406</v>
      </c>
      <c r="I35" s="83">
        <f t="shared" si="3"/>
        <v>486444.85035845637</v>
      </c>
      <c r="J35" s="83">
        <f t="shared" si="3"/>
        <v>519314.4962276388</v>
      </c>
      <c r="K35" s="83">
        <f t="shared" si="3"/>
        <v>691912.74414691608</v>
      </c>
      <c r="L35" s="83">
        <f t="shared" si="3"/>
        <v>923400.09465783741</v>
      </c>
      <c r="M35" s="83">
        <f t="shared" si="3"/>
        <v>664684.91334094014</v>
      </c>
      <c r="N35" s="83">
        <f t="shared" si="3"/>
        <v>719901.26366231777</v>
      </c>
      <c r="O35" s="83">
        <f t="shared" si="3"/>
        <v>706680.02045287332</v>
      </c>
      <c r="P35" s="83">
        <f t="shared" si="3"/>
        <v>465676.39195551956</v>
      </c>
      <c r="Q35" s="83">
        <f t="shared" si="3"/>
        <v>641100.31749042729</v>
      </c>
    </row>
    <row r="37" spans="1:17" ht="12" customHeight="1" x14ac:dyDescent="0.3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3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3">
      <c r="A39" s="23" t="s">
        <v>58</v>
      </c>
      <c r="B39" s="67"/>
      <c r="C39" s="67">
        <f>RES_hhdet_in!C$5</f>
        <v>327918.3125</v>
      </c>
      <c r="D39" s="67">
        <f>RES_hhdet_in!D$5</f>
        <v>872988.1875</v>
      </c>
      <c r="E39" s="67">
        <f>RES_hhdet_in!E$5</f>
        <v>395692.87499999994</v>
      </c>
      <c r="F39" s="67">
        <f>RES_hhdet_in!F$5</f>
        <v>535075.6875</v>
      </c>
      <c r="G39" s="67">
        <f>RES_hhdet_in!G$5</f>
        <v>645181.125</v>
      </c>
      <c r="H39" s="67">
        <f>RES_hhdet_in!H$5</f>
        <v>712287.6875</v>
      </c>
      <c r="I39" s="67">
        <f>RES_hhdet_in!I$5</f>
        <v>536321.43749999988</v>
      </c>
      <c r="J39" s="67">
        <f>RES_hhdet_in!J$5</f>
        <v>648517.18749999988</v>
      </c>
      <c r="K39" s="67">
        <f>RES_hhdet_in!K$5</f>
        <v>529510.875</v>
      </c>
      <c r="L39" s="67">
        <f>RES_hhdet_in!L$5</f>
        <v>787781.49999999988</v>
      </c>
      <c r="M39" s="67">
        <f>RES_hhdet_in!M$5</f>
        <v>570706.4375</v>
      </c>
      <c r="N39" s="67">
        <f>RES_hhdet_in!N$5</f>
        <v>329381</v>
      </c>
      <c r="O39" s="67">
        <f>RES_hhdet_in!O$5</f>
        <v>190527.625</v>
      </c>
      <c r="P39" s="67">
        <f>RES_hhdet_in!P$5</f>
        <v>246876.81249999997</v>
      </c>
      <c r="Q39" s="67">
        <f>RES_hhdet_in!Q$5</f>
        <v>149213.81249999997</v>
      </c>
    </row>
    <row r="40" spans="1:17" ht="12" customHeight="1" x14ac:dyDescent="0.3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3">
      <c r="A41" s="23" t="s">
        <v>60</v>
      </c>
      <c r="B41" s="67"/>
      <c r="C41" s="67">
        <f>RES_hhdet_in!C$8</f>
        <v>7522.75</v>
      </c>
      <c r="D41" s="67">
        <f>RES_hhdet_in!D$8</f>
        <v>9839.25</v>
      </c>
      <c r="E41" s="67">
        <f>RES_hhdet_in!E$8</f>
        <v>7366</v>
      </c>
      <c r="F41" s="67">
        <f>RES_hhdet_in!F$8</f>
        <v>11185.75</v>
      </c>
      <c r="G41" s="67">
        <f>RES_hhdet_in!G$8</f>
        <v>12200.5</v>
      </c>
      <c r="H41" s="67">
        <f>RES_hhdet_in!H$8</f>
        <v>21321</v>
      </c>
      <c r="I41" s="67">
        <f>RES_hhdet_in!I$8</f>
        <v>23291.25</v>
      </c>
      <c r="J41" s="67">
        <f>RES_hhdet_in!J$8</f>
        <v>25865.75</v>
      </c>
      <c r="K41" s="67">
        <f>RES_hhdet_in!K$8</f>
        <v>30577.5</v>
      </c>
      <c r="L41" s="67">
        <f>RES_hhdet_in!L$8</f>
        <v>39350.760330578516</v>
      </c>
      <c r="M41" s="67">
        <f>RES_hhdet_in!M$8</f>
        <v>29007</v>
      </c>
      <c r="N41" s="67">
        <f>RES_hhdet_in!N$8</f>
        <v>23807.375</v>
      </c>
      <c r="O41" s="67">
        <f>RES_hhdet_in!O$8</f>
        <v>15093.000000000002</v>
      </c>
      <c r="P41" s="67">
        <f>RES_hhdet_in!P$8</f>
        <v>39117.954643628502</v>
      </c>
      <c r="Q41" s="67">
        <f>RES_hhdet_in!Q$8</f>
        <v>31984.000000000007</v>
      </c>
    </row>
    <row r="42" spans="1:17" ht="12" customHeight="1" x14ac:dyDescent="0.3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3">
      <c r="A43" s="23" t="s">
        <v>171</v>
      </c>
      <c r="B43" s="67"/>
      <c r="C43" s="67">
        <f>RES_hhdet_in!C$10</f>
        <v>234721.99407144252</v>
      </c>
      <c r="D43" s="67">
        <f>RES_hhdet_in!D$10</f>
        <v>627639.37132866774</v>
      </c>
      <c r="E43" s="67">
        <f>RES_hhdet_in!E$10</f>
        <v>243936.87066318103</v>
      </c>
      <c r="F43" s="67">
        <f>RES_hhdet_in!F$10</f>
        <v>408206.69317212561</v>
      </c>
      <c r="G43" s="67">
        <f>RES_hhdet_in!G$10</f>
        <v>565530.04733070591</v>
      </c>
      <c r="H43" s="67">
        <f>RES_hhdet_in!H$10</f>
        <v>565379.78880092385</v>
      </c>
      <c r="I43" s="67">
        <f>RES_hhdet_in!I$10</f>
        <v>310545.34363230231</v>
      </c>
      <c r="J43" s="67">
        <f>RES_hhdet_in!J$10</f>
        <v>394633.18557231198</v>
      </c>
      <c r="K43" s="67">
        <f>RES_hhdet_in!K$10</f>
        <v>354775.47729568998</v>
      </c>
      <c r="L43" s="67">
        <f>RES_hhdet_in!L$10</f>
        <v>512863.41949738818</v>
      </c>
      <c r="M43" s="67">
        <f>RES_hhdet_in!M$10</f>
        <v>357500.17641688272</v>
      </c>
      <c r="N43" s="67">
        <f>RES_hhdet_in!N$10</f>
        <v>274723.37639709085</v>
      </c>
      <c r="O43" s="67">
        <f>RES_hhdet_in!O$10</f>
        <v>208904.14060883695</v>
      </c>
      <c r="P43" s="67">
        <f>RES_hhdet_in!P$10</f>
        <v>234857.29378488692</v>
      </c>
      <c r="Q43" s="67">
        <f>RES_hhdet_in!Q$10</f>
        <v>189467.66115717386</v>
      </c>
    </row>
    <row r="44" spans="1:17" ht="12" customHeight="1" x14ac:dyDescent="0.3">
      <c r="A44" s="23" t="s">
        <v>144</v>
      </c>
      <c r="B44" s="67"/>
      <c r="C44" s="67">
        <f>RES_hhdet_in!C$11</f>
        <v>87107.633267493598</v>
      </c>
      <c r="D44" s="67">
        <f>RES_hhdet_in!D$11</f>
        <v>141981.53857835784</v>
      </c>
      <c r="E44" s="67">
        <f>RES_hhdet_in!E$11</f>
        <v>136944.96215911448</v>
      </c>
      <c r="F44" s="67">
        <f>RES_hhdet_in!F$11</f>
        <v>96270.539203221633</v>
      </c>
      <c r="G44" s="67">
        <f>RES_hhdet_in!G$11</f>
        <v>122160.80406420924</v>
      </c>
      <c r="H44" s="67">
        <f>RES_hhdet_in!H$11</f>
        <v>123952.20934996071</v>
      </c>
      <c r="I44" s="67">
        <f>RES_hhdet_in!I$11</f>
        <v>124869.9269721895</v>
      </c>
      <c r="J44" s="67">
        <f>RES_hhdet_in!J$11</f>
        <v>147197.62117316783</v>
      </c>
      <c r="K44" s="67">
        <f>RES_hhdet_in!K$11</f>
        <v>151415.28231971848</v>
      </c>
      <c r="L44" s="67">
        <f>RES_hhdet_in!L$11</f>
        <v>174170.45199511142</v>
      </c>
      <c r="M44" s="67">
        <f>RES_hhdet_in!M$11</f>
        <v>133272.3251011683</v>
      </c>
      <c r="N44" s="67">
        <f>RES_hhdet_in!N$11</f>
        <v>96328.086423370478</v>
      </c>
      <c r="O44" s="67">
        <f>RES_hhdet_in!O$11</f>
        <v>76525.835163912474</v>
      </c>
      <c r="P44" s="67">
        <f>RES_hhdet_in!P$11</f>
        <v>112286.41261891814</v>
      </c>
      <c r="Q44" s="67">
        <f>RES_hhdet_in!Q$11</f>
        <v>53058.871736785019</v>
      </c>
    </row>
    <row r="45" spans="1:17" ht="12" customHeight="1" x14ac:dyDescent="0.3">
      <c r="A45" s="23" t="s">
        <v>143</v>
      </c>
      <c r="B45" s="67"/>
      <c r="C45" s="67">
        <f>RES_hhdet_in!C$12</f>
        <v>4015.8474761663429</v>
      </c>
      <c r="D45" s="67">
        <f>RES_hhdet_in!D$12</f>
        <v>2264.5825372320683</v>
      </c>
      <c r="E45" s="67">
        <f>RES_hhdet_in!E$12</f>
        <v>3480.8391934256965</v>
      </c>
      <c r="F45" s="67">
        <f>RES_hhdet_in!F$12</f>
        <v>2355.6395070578551</v>
      </c>
      <c r="G45" s="67">
        <f>RES_hhdet_in!G$12</f>
        <v>3029.020835700871</v>
      </c>
      <c r="H45" s="67">
        <f>RES_hhdet_in!H$12</f>
        <v>5385.8184263826815</v>
      </c>
      <c r="I45" s="67">
        <f>RES_hhdet_in!I$12</f>
        <v>7272.6294699816408</v>
      </c>
      <c r="J45" s="67">
        <f>RES_hhdet_in!J$12</f>
        <v>8332.5601202633316</v>
      </c>
      <c r="K45" s="67">
        <f>RES_hhdet_in!K$12</f>
        <v>19898.853567061356</v>
      </c>
      <c r="L45" s="67">
        <f>RES_hhdet_in!L$12</f>
        <v>14287.221830165194</v>
      </c>
      <c r="M45" s="67">
        <f>RES_hhdet_in!M$12</f>
        <v>13932.044016499298</v>
      </c>
      <c r="N45" s="67">
        <f>RES_hhdet_in!N$12</f>
        <v>8430.4783097409545</v>
      </c>
      <c r="O45" s="67">
        <f>RES_hhdet_in!O$12</f>
        <v>16600.008724368039</v>
      </c>
      <c r="P45" s="67">
        <f>RES_hhdet_in!P$12</f>
        <v>13757.390995657943</v>
      </c>
      <c r="Q45" s="67">
        <f>RES_hhdet_in!Q$12</f>
        <v>16392.703089744558</v>
      </c>
    </row>
    <row r="46" spans="1:17" ht="12" customHeight="1" x14ac:dyDescent="0.3">
      <c r="A46" s="23" t="s">
        <v>142</v>
      </c>
      <c r="B46" s="67"/>
      <c r="C46" s="67">
        <f>RES_hhdet_in!C$15</f>
        <v>125793.89938041146</v>
      </c>
      <c r="D46" s="67">
        <f>RES_hhdet_in!D$15</f>
        <v>237687.18801158431</v>
      </c>
      <c r="E46" s="67">
        <f>RES_hhdet_in!E$15</f>
        <v>146517.97359262721</v>
      </c>
      <c r="F46" s="67">
        <f>RES_hhdet_in!F$15</f>
        <v>131493.67645670689</v>
      </c>
      <c r="G46" s="67">
        <f>RES_hhdet_in!G$15</f>
        <v>100658.66044023747</v>
      </c>
      <c r="H46" s="67">
        <f>RES_hhdet_in!H$15</f>
        <v>197723.13494677644</v>
      </c>
      <c r="I46" s="67">
        <f>RES_hhdet_in!I$15</f>
        <v>237473.37169597583</v>
      </c>
      <c r="J46" s="67">
        <f>RES_hhdet_in!J$15</f>
        <v>243145.26758366887</v>
      </c>
      <c r="K46" s="67">
        <f>RES_hhdet_in!K$15</f>
        <v>260272.53734595841</v>
      </c>
      <c r="L46" s="67">
        <f>RES_hhdet_in!L$15</f>
        <v>363196.5950166143</v>
      </c>
      <c r="M46" s="67">
        <f>RES_hhdet_in!M$15</f>
        <v>293719.88224800501</v>
      </c>
      <c r="N46" s="67">
        <f>RES_hhdet_in!N$15</f>
        <v>189091.78913360409</v>
      </c>
      <c r="O46" s="67">
        <f>RES_hhdet_in!O$15</f>
        <v>63903.956640913835</v>
      </c>
      <c r="P46" s="67">
        <f>RES_hhdet_in!P$15</f>
        <v>106601.02401617296</v>
      </c>
      <c r="Q46" s="67">
        <f>RES_hhdet_in!Q$15</f>
        <v>148545.19248067957</v>
      </c>
    </row>
    <row r="47" spans="1:17" ht="12" customHeight="1" x14ac:dyDescent="0.3">
      <c r="A47" s="23" t="s">
        <v>141</v>
      </c>
      <c r="B47" s="67"/>
      <c r="C47" s="67">
        <f>RES_hhdet_in!C$16</f>
        <v>6083.6976604374649</v>
      </c>
      <c r="D47" s="67">
        <f>RES_hhdet_in!D$16</f>
        <v>4726.3825975225545</v>
      </c>
      <c r="E47" s="67">
        <f>RES_hhdet_in!E$16</f>
        <v>10701.650990960296</v>
      </c>
      <c r="F47" s="67">
        <f>RES_hhdet_in!F$16</f>
        <v>5254.7563815987069</v>
      </c>
      <c r="G47" s="67">
        <f>RES_hhdet_in!G$16</f>
        <v>8519.6542155578209</v>
      </c>
      <c r="H47" s="67">
        <f>RES_hhdet_in!H$16</f>
        <v>15778.49368107082</v>
      </c>
      <c r="I47" s="67">
        <f>RES_hhdet_in!I$16</f>
        <v>22775.714065638906</v>
      </c>
      <c r="J47" s="67">
        <f>RES_hhdet_in!J$16</f>
        <v>15392.200141790772</v>
      </c>
      <c r="K47" s="67">
        <f>RES_hhdet_in!K$16</f>
        <v>23432.423927473836</v>
      </c>
      <c r="L47" s="67">
        <f>RES_hhdet_in!L$16</f>
        <v>49337.049956345698</v>
      </c>
      <c r="M47" s="67">
        <f>RES_hhdet_in!M$16</f>
        <v>38471.146788650665</v>
      </c>
      <c r="N47" s="67">
        <f>RES_hhdet_in!N$16</f>
        <v>15552.730210039044</v>
      </c>
      <c r="O47" s="67">
        <f>RES_hhdet_in!O$16</f>
        <v>11280.552693810207</v>
      </c>
      <c r="P47" s="67">
        <f>RES_hhdet_in!P$16</f>
        <v>4352.2616947937886</v>
      </c>
      <c r="Q47" s="67">
        <f>RES_hhdet_in!Q$16</f>
        <v>29841.086168164678</v>
      </c>
    </row>
    <row r="48" spans="1:17" ht="12" customHeight="1" x14ac:dyDescent="0.3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3">
      <c r="A49" s="23" t="s">
        <v>58</v>
      </c>
      <c r="B49" s="67"/>
      <c r="C49" s="67">
        <f>RES_hhdet_in!C$20</f>
        <v>153108.12499999994</v>
      </c>
      <c r="D49" s="67">
        <f>RES_hhdet_in!D$20</f>
        <v>310131.75</v>
      </c>
      <c r="E49" s="67">
        <f>RES_hhdet_in!E$20</f>
        <v>183104.68750000006</v>
      </c>
      <c r="F49" s="67">
        <f>RES_hhdet_in!F$20</f>
        <v>239552.75000000015</v>
      </c>
      <c r="G49" s="67">
        <f>RES_hhdet_in!G$20</f>
        <v>270409.00000000006</v>
      </c>
      <c r="H49" s="67">
        <f>RES_hhdet_in!H$20</f>
        <v>296711.25</v>
      </c>
      <c r="I49" s="67">
        <f>RES_hhdet_in!I$20</f>
        <v>114654.73837962648</v>
      </c>
      <c r="J49" s="67">
        <f>RES_hhdet_in!J$20</f>
        <v>280258.75000000017</v>
      </c>
      <c r="K49" s="67">
        <f>RES_hhdet_in!K$20</f>
        <v>276661.17037581385</v>
      </c>
      <c r="L49" s="67">
        <f>RES_hhdet_in!L$20</f>
        <v>410603.79237712675</v>
      </c>
      <c r="M49" s="67">
        <f>RES_hhdet_in!M$20</f>
        <v>165236.34157901135</v>
      </c>
      <c r="N49" s="67">
        <f>RES_hhdet_in!N$20</f>
        <v>269585.51724736462</v>
      </c>
      <c r="O49" s="67">
        <f>RES_hhdet_in!O$20</f>
        <v>280011.42974404764</v>
      </c>
      <c r="P49" s="67">
        <f>RES_hhdet_in!P$20</f>
        <v>296601.72722207924</v>
      </c>
      <c r="Q49" s="67">
        <f>RES_hhdet_in!Q$20</f>
        <v>197151.58007063495</v>
      </c>
    </row>
    <row r="50" spans="1:17" ht="12" customHeight="1" x14ac:dyDescent="0.3">
      <c r="A50" s="23" t="s">
        <v>57</v>
      </c>
      <c r="B50" s="67"/>
      <c r="C50" s="67">
        <f>RES_hhdet_in!C$21</f>
        <v>291733.01031516056</v>
      </c>
      <c r="D50" s="67">
        <f>RES_hhdet_in!D$21</f>
        <v>243714.8603456892</v>
      </c>
      <c r="E50" s="67">
        <f>RES_hhdet_in!E$21</f>
        <v>107237.6508295252</v>
      </c>
      <c r="F50" s="67">
        <f>RES_hhdet_in!F$21</f>
        <v>152721.90668108105</v>
      </c>
      <c r="G50" s="67">
        <f>RES_hhdet_in!G$21</f>
        <v>170199.5886904592</v>
      </c>
      <c r="H50" s="67">
        <f>RES_hhdet_in!H$21</f>
        <v>207509.23671229076</v>
      </c>
      <c r="I50" s="67">
        <f>RES_hhdet_in!I$21</f>
        <v>149885.3041799666</v>
      </c>
      <c r="J50" s="67">
        <f>RES_hhdet_in!J$21</f>
        <v>308987.41902055958</v>
      </c>
      <c r="K50" s="67">
        <f>RES_hhdet_in!K$21</f>
        <v>236786.2664460376</v>
      </c>
      <c r="L50" s="67">
        <f>RES_hhdet_in!L$21</f>
        <v>450267.47931261803</v>
      </c>
      <c r="M50" s="67">
        <f>RES_hhdet_in!M$21</f>
        <v>309167.94403027464</v>
      </c>
      <c r="N50" s="67">
        <f>RES_hhdet_in!N$21</f>
        <v>463276.54147434863</v>
      </c>
      <c r="O50" s="67">
        <f>RES_hhdet_in!O$21</f>
        <v>477699.81006511045</v>
      </c>
      <c r="P50" s="67">
        <f>RES_hhdet_in!P$21</f>
        <v>511117.17410073103</v>
      </c>
      <c r="Q50" s="67">
        <f>RES_hhdet_in!Q$21</f>
        <v>399459.07120204368</v>
      </c>
    </row>
    <row r="51" spans="1:17" ht="12" customHeight="1" x14ac:dyDescent="0.3">
      <c r="A51" s="29" t="s">
        <v>140</v>
      </c>
      <c r="B51" s="83"/>
      <c r="C51" s="83">
        <f>RES_hhdet_in!C$22</f>
        <v>311362.875</v>
      </c>
      <c r="D51" s="83">
        <f>RES_hhdet_in!D$22</f>
        <v>726263.14909139473</v>
      </c>
      <c r="E51" s="83">
        <f>RES_hhdet_in!E$22</f>
        <v>348156.50426819932</v>
      </c>
      <c r="F51" s="83">
        <f>RES_hhdet_in!F$22</f>
        <v>440523.08903518162</v>
      </c>
      <c r="G51" s="83">
        <f>RES_hhdet_in!G$22</f>
        <v>455502.06451649021</v>
      </c>
      <c r="H51" s="83">
        <f>RES_hhdet_in!H$22</f>
        <v>522692.88189144107</v>
      </c>
      <c r="I51" s="83">
        <f>RES_hhdet_in!I$22</f>
        <v>662305.85035845684</v>
      </c>
      <c r="J51" s="83">
        <f>RES_hhdet_in!J$22</f>
        <v>411368.49622763909</v>
      </c>
      <c r="K51" s="83">
        <f>RES_hhdet_in!K$22</f>
        <v>647803.74414691643</v>
      </c>
      <c r="L51" s="83">
        <f>RES_hhdet_in!L$22</f>
        <v>1042789.0946578376</v>
      </c>
      <c r="M51" s="83">
        <f>RES_hhdet_in!M$22</f>
        <v>894144.91334093979</v>
      </c>
      <c r="N51" s="83">
        <f>RES_hhdet_in!N$22</f>
        <v>611753.2636623166</v>
      </c>
      <c r="O51" s="83">
        <f>RES_hhdet_in!O$22</f>
        <v>457992.02045287483</v>
      </c>
      <c r="P51" s="83">
        <f>RES_hhdet_in!P$22</f>
        <v>377922.21113812184</v>
      </c>
      <c r="Q51" s="83">
        <f>RES_hhdet_in!Q$22</f>
        <v>496032.49830782355</v>
      </c>
    </row>
    <row r="53" spans="1:17" ht="12" customHeight="1" x14ac:dyDescent="0.3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3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3">
      <c r="A55" s="148" t="s">
        <v>58</v>
      </c>
      <c r="B55" s="67"/>
      <c r="C55" s="67">
        <f>RES_hhdet_in_new!C$5</f>
        <v>141341.89672306587</v>
      </c>
      <c r="D55" s="67">
        <f>RES_hhdet_in_new!D$5</f>
        <v>357837.43258710147</v>
      </c>
      <c r="E55" s="67">
        <f>RES_hhdet_in_new!E$5</f>
        <v>174244.65317816741</v>
      </c>
      <c r="F55" s="67">
        <f>RES_hhdet_in_new!F$5</f>
        <v>245002.83572393752</v>
      </c>
      <c r="G55" s="67">
        <f>RES_hhdet_in_new!G$5</f>
        <v>282264.15168091923</v>
      </c>
      <c r="H55" s="67">
        <f>RES_hhdet_in_new!H$5</f>
        <v>301989.53447433334</v>
      </c>
      <c r="I55" s="67">
        <f>RES_hhdet_in_new!I$5</f>
        <v>225121.65158950185</v>
      </c>
      <c r="J55" s="67">
        <f>RES_hhdet_in_new!J$5</f>
        <v>275121.32369997626</v>
      </c>
      <c r="K55" s="67">
        <f>RES_hhdet_in_new!K$5</f>
        <v>232861.01620270745</v>
      </c>
      <c r="L55" s="67">
        <f>RES_hhdet_in_new!L$5</f>
        <v>329652.61997897702</v>
      </c>
      <c r="M55" s="67">
        <f>RES_hhdet_in_new!M$5</f>
        <v>265541.00761809247</v>
      </c>
      <c r="N55" s="67">
        <f>RES_hhdet_in_new!N$5</f>
        <v>170693.48285456604</v>
      </c>
      <c r="O55" s="67">
        <f>RES_hhdet_in_new!O$5</f>
        <v>85362.119878211364</v>
      </c>
      <c r="P55" s="67">
        <f>RES_hhdet_in_new!P$5</f>
        <v>122979.20900281423</v>
      </c>
      <c r="Q55" s="67">
        <f>RES_hhdet_in_new!Q$5</f>
        <v>70255.783584370074</v>
      </c>
    </row>
    <row r="56" spans="1:17" ht="12" customHeight="1" x14ac:dyDescent="0.3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3">
      <c r="A57" s="148" t="s">
        <v>60</v>
      </c>
      <c r="B57" s="67"/>
      <c r="C57" s="67">
        <f>RES_hhdet_in_new!C$8</f>
        <v>1749</v>
      </c>
      <c r="D57" s="67">
        <f>RES_hhdet_in_new!D$8</f>
        <v>2579</v>
      </c>
      <c r="E57" s="67">
        <f>RES_hhdet_in_new!E$8</f>
        <v>2346</v>
      </c>
      <c r="F57" s="67">
        <f>RES_hhdet_in_new!F$8</f>
        <v>3302</v>
      </c>
      <c r="G57" s="67">
        <f>RES_hhdet_in_new!G$8</f>
        <v>3143</v>
      </c>
      <c r="H57" s="67">
        <f>RES_hhdet_in_new!H$8</f>
        <v>6832.4178717232953</v>
      </c>
      <c r="I57" s="67">
        <f>RES_hhdet_in_new!I$8</f>
        <v>7109.7110870693996</v>
      </c>
      <c r="J57" s="67">
        <f>RES_hhdet_in_new!J$8</f>
        <v>9371</v>
      </c>
      <c r="K57" s="67">
        <f>RES_hhdet_in_new!K$8</f>
        <v>11786</v>
      </c>
      <c r="L57" s="67">
        <f>RES_hhdet_in_new!L$8</f>
        <v>14614.593033146397</v>
      </c>
      <c r="M57" s="67">
        <f>RES_hhdet_in_new!M$8</f>
        <v>11967</v>
      </c>
      <c r="N57" s="67">
        <f>RES_hhdet_in_new!N$8</f>
        <v>10943.307530471977</v>
      </c>
      <c r="O57" s="67">
        <f>RES_hhdet_in_new!O$8</f>
        <v>4126</v>
      </c>
      <c r="P57" s="67">
        <f>RES_hhdet_in_new!P$8</f>
        <v>14020</v>
      </c>
      <c r="Q57" s="67">
        <f>RES_hhdet_in_new!Q$8</f>
        <v>10008.999999999998</v>
      </c>
    </row>
    <row r="58" spans="1:17" ht="12" customHeight="1" x14ac:dyDescent="0.3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3">
      <c r="A59" s="148" t="s">
        <v>171</v>
      </c>
      <c r="B59" s="67"/>
      <c r="C59" s="67">
        <f>RES_hhdet_in_new!C$10</f>
        <v>90340.197260876841</v>
      </c>
      <c r="D59" s="67">
        <f>RES_hhdet_in_new!D$10</f>
        <v>248188.81081187338</v>
      </c>
      <c r="E59" s="67">
        <f>RES_hhdet_in_new!E$10</f>
        <v>98113.156538994808</v>
      </c>
      <c r="F59" s="67">
        <f>RES_hhdet_in_new!F$10</f>
        <v>174258.89002137491</v>
      </c>
      <c r="G59" s="67">
        <f>RES_hhdet_in_new!G$10</f>
        <v>220016.54550866026</v>
      </c>
      <c r="H59" s="67">
        <f>RES_hhdet_in_new!H$10</f>
        <v>203214.39754877918</v>
      </c>
      <c r="I59" s="67">
        <f>RES_hhdet_in_new!I$10</f>
        <v>97460.717327322345</v>
      </c>
      <c r="J59" s="67">
        <f>RES_hhdet_in_new!J$10</f>
        <v>136865.53671608618</v>
      </c>
      <c r="K59" s="67">
        <f>RES_hhdet_in_new!K$10</f>
        <v>129811.03347176363</v>
      </c>
      <c r="L59" s="67">
        <f>RES_hhdet_in_new!L$10</f>
        <v>187965.83352942686</v>
      </c>
      <c r="M59" s="67">
        <f>RES_hhdet_in_new!M$10</f>
        <v>120799.56253058098</v>
      </c>
      <c r="N59" s="67">
        <f>RES_hhdet_in_new!N$10</f>
        <v>106535.08322007167</v>
      </c>
      <c r="O59" s="67">
        <f>RES_hhdet_in_new!O$10</f>
        <v>53726.144797153538</v>
      </c>
      <c r="P59" s="67">
        <f>RES_hhdet_in_new!P$10</f>
        <v>65491.177502715334</v>
      </c>
      <c r="Q59" s="67">
        <f>RES_hhdet_in_new!Q$10</f>
        <v>26764.916874590086</v>
      </c>
    </row>
    <row r="60" spans="1:17" ht="12" customHeight="1" x14ac:dyDescent="0.3">
      <c r="A60" s="148" t="s">
        <v>144</v>
      </c>
      <c r="B60" s="67"/>
      <c r="C60" s="67">
        <f>RES_hhdet_in_new!C$11</f>
        <v>205.85533878914168</v>
      </c>
      <c r="D60" s="67">
        <f>RES_hhdet_in_new!D$11</f>
        <v>278.24913337486436</v>
      </c>
      <c r="E60" s="67">
        <f>RES_hhdet_in_new!E$11</f>
        <v>127.62104235114649</v>
      </c>
      <c r="F60" s="67">
        <f>RES_hhdet_in_new!F$11</f>
        <v>237.60039269393053</v>
      </c>
      <c r="G60" s="67">
        <f>RES_hhdet_in_new!G$11</f>
        <v>117.27820248505007</v>
      </c>
      <c r="H60" s="67">
        <f>RES_hhdet_in_new!H$11</f>
        <v>129.21667125758631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3">
      <c r="A61" s="148" t="s">
        <v>143</v>
      </c>
      <c r="B61" s="67"/>
      <c r="C61" s="67">
        <f>RES_hhdet_in_new!C$12</f>
        <v>0</v>
      </c>
      <c r="D61" s="67">
        <f>RES_hhdet_in_new!D$12</f>
        <v>5</v>
      </c>
      <c r="E61" s="67">
        <f>RES_hhdet_in_new!E$12</f>
        <v>0</v>
      </c>
      <c r="F61" s="67">
        <f>RES_hhdet_in_new!F$12</f>
        <v>7</v>
      </c>
      <c r="G61" s="67">
        <f>RES_hhdet_in_new!G$12</f>
        <v>4.8294923260424518</v>
      </c>
      <c r="H61" s="67">
        <f>RES_hhdet_in_new!H$12</f>
        <v>0.3333759902051423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63.840940256082135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3">
      <c r="A62" s="148" t="s">
        <v>142</v>
      </c>
      <c r="B62" s="67"/>
      <c r="C62" s="67">
        <f>RES_hhdet_in_new!C$15</f>
        <v>49609.602376991279</v>
      </c>
      <c r="D62" s="67">
        <f>RES_hhdet_in_new!D$15</f>
        <v>107247.5959930445</v>
      </c>
      <c r="E62" s="67">
        <f>RES_hhdet_in_new!E$15</f>
        <v>67047.733665879554</v>
      </c>
      <c r="F62" s="67">
        <f>RES_hhdet_in_new!F$15</f>
        <v>67739.492242756576</v>
      </c>
      <c r="G62" s="67">
        <f>RES_hhdet_in_new!G$15</f>
        <v>57655.066912781476</v>
      </c>
      <c r="H62" s="67">
        <f>RES_hhdet_in_new!H$15</f>
        <v>85841.937337405427</v>
      </c>
      <c r="I62" s="67">
        <f>RES_hhdet_in_new!I$15</f>
        <v>108091.38321876286</v>
      </c>
      <c r="J62" s="67">
        <f>RES_hhdet_in_new!J$15</f>
        <v>124563.22754642977</v>
      </c>
      <c r="K62" s="67">
        <f>RES_hhdet_in_new!K$15</f>
        <v>81944.750522159957</v>
      </c>
      <c r="L62" s="67">
        <f>RES_hhdet_in_new!L$15</f>
        <v>96405.141491074712</v>
      </c>
      <c r="M62" s="67">
        <f>RES_hhdet_in_new!M$15</f>
        <v>112679.99130081282</v>
      </c>
      <c r="N62" s="67">
        <f>RES_hhdet_in_new!N$15</f>
        <v>54909.101042385992</v>
      </c>
      <c r="O62" s="67">
        <f>RES_hhdet_in_new!O$15</f>
        <v>25461.408907551104</v>
      </c>
      <c r="P62" s="67">
        <f>RES_hhdet_in_new!P$15</f>
        <v>54352.865483459791</v>
      </c>
      <c r="Q62" s="67">
        <f>RES_hhdet_in_new!Q$15</f>
        <v>34984.495193052739</v>
      </c>
    </row>
    <row r="63" spans="1:17" ht="12" customHeight="1" x14ac:dyDescent="0.3">
      <c r="A63" s="148" t="s">
        <v>141</v>
      </c>
      <c r="B63" s="67"/>
      <c r="C63" s="67">
        <f>RES_hhdet_in_new!C$16</f>
        <v>1186.2417464085906</v>
      </c>
      <c r="D63" s="67">
        <f>RES_hhdet_in_new!D$16</f>
        <v>2117.7766488087582</v>
      </c>
      <c r="E63" s="67">
        <f>RES_hhdet_in_new!E$16</f>
        <v>8956.1419309418961</v>
      </c>
      <c r="F63" s="67">
        <f>RES_hhdet_in_new!F$16</f>
        <v>2759.8530671120807</v>
      </c>
      <c r="G63" s="67">
        <f>RES_hhdet_in_new!G$16</f>
        <v>4470.4315646663608</v>
      </c>
      <c r="H63" s="67">
        <f>RES_hhdet_in_new!H$16</f>
        <v>12803.649540900899</v>
      </c>
      <c r="I63" s="67">
        <f>RES_hhdet_in_new!I$16</f>
        <v>19569.551043416635</v>
      </c>
      <c r="J63" s="67">
        <f>RES_hhdet_in_new!J$16</f>
        <v>13692.559437460352</v>
      </c>
      <c r="K63" s="67">
        <f>RES_hhdet_in_new!K$16</f>
        <v>21105.232208783887</v>
      </c>
      <c r="L63" s="67">
        <f>RES_hhdet_in_new!L$16</f>
        <v>45217.804018219329</v>
      </c>
      <c r="M63" s="67">
        <f>RES_hhdet_in_new!M$16</f>
        <v>32061.453786698657</v>
      </c>
      <c r="N63" s="67">
        <f>RES_hhdet_in_new!N$16</f>
        <v>9249.2985921084019</v>
      </c>
      <c r="O63" s="67">
        <f>RES_hhdet_in_new!O$16</f>
        <v>6174.5661735067297</v>
      </c>
      <c r="P63" s="67">
        <f>RES_hhdet_in_new!P$16</f>
        <v>3135.1660166390875</v>
      </c>
      <c r="Q63" s="67">
        <f>RES_hhdet_in_new!Q$16</f>
        <v>8506.3715167272403</v>
      </c>
    </row>
    <row r="64" spans="1:17" ht="12" customHeight="1" x14ac:dyDescent="0.3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3">
      <c r="A65" s="148" t="s">
        <v>58</v>
      </c>
      <c r="B65" s="67"/>
      <c r="C65" s="67">
        <f>RES_hhdet_in_new!C$20</f>
        <v>43681.6313070498</v>
      </c>
      <c r="D65" s="67">
        <f>RES_hhdet_in_new!D$20</f>
        <v>82879.67342564807</v>
      </c>
      <c r="E65" s="67">
        <f>RES_hhdet_in_new!E$20</f>
        <v>52154.126767571623</v>
      </c>
      <c r="F65" s="67">
        <f>RES_hhdet_in_new!F$20</f>
        <v>66155.425087262614</v>
      </c>
      <c r="G65" s="67">
        <f>RES_hhdet_in_new!G$20</f>
        <v>73322.703493503985</v>
      </c>
      <c r="H65" s="67">
        <f>RES_hhdet_in_new!H$20</f>
        <v>68914.029292997322</v>
      </c>
      <c r="I65" s="67">
        <f>RES_hhdet_in_new!I$20</f>
        <v>32300.96871653933</v>
      </c>
      <c r="J65" s="67">
        <f>RES_hhdet_in_new!J$20</f>
        <v>67862.920633301808</v>
      </c>
      <c r="K65" s="67">
        <f>RES_hhdet_in_new!K$20</f>
        <v>49094.181366647892</v>
      </c>
      <c r="L65" s="67">
        <f>RES_hhdet_in_new!L$20</f>
        <v>79570.391794322262</v>
      </c>
      <c r="M65" s="67">
        <f>RES_hhdet_in_new!M$20</f>
        <v>69727.654343178991</v>
      </c>
      <c r="N65" s="67">
        <f>RES_hhdet_in_new!N$20</f>
        <v>74788.974566178469</v>
      </c>
      <c r="O65" s="67">
        <f>RES_hhdet_in_new!O$20</f>
        <v>46080.523273671017</v>
      </c>
      <c r="P65" s="67">
        <f>RES_hhdet_in_new!P$20</f>
        <v>72251.296499498276</v>
      </c>
      <c r="Q65" s="67">
        <f>RES_hhdet_in_new!Q$20</f>
        <v>54752.414611030945</v>
      </c>
    </row>
    <row r="66" spans="1:17" ht="12" customHeight="1" x14ac:dyDescent="0.3">
      <c r="A66" s="148" t="s">
        <v>57</v>
      </c>
      <c r="B66" s="67"/>
      <c r="C66" s="67">
        <f>RES_hhdet_in_new!C$21</f>
        <v>212.35533878914168</v>
      </c>
      <c r="D66" s="67">
        <f>RES_hhdet_in_new!D$21</f>
        <v>29.838979033323653</v>
      </c>
      <c r="E66" s="67">
        <f>RES_hhdet_in_new!E$21</f>
        <v>29.121042351146485</v>
      </c>
      <c r="F66" s="67">
        <f>RES_hhdet_in_new!F$21</f>
        <v>269.49836915246169</v>
      </c>
      <c r="G66" s="67">
        <f>RES_hhdet_in_new!G$21</f>
        <v>0</v>
      </c>
      <c r="H66" s="67">
        <f>RES_hhdet_in_new!H$21</f>
        <v>683.51029308222837</v>
      </c>
      <c r="I66" s="67">
        <f>RES_hhdet_in_new!I$21</f>
        <v>0</v>
      </c>
      <c r="J66" s="67">
        <f>RES_hhdet_in_new!J$21</f>
        <v>0</v>
      </c>
      <c r="K66" s="67">
        <f>RES_hhdet_in_new!K$21</f>
        <v>4.1233999999999984</v>
      </c>
      <c r="L66" s="67">
        <f>RES_hhdet_in_new!L$21</f>
        <v>11.840940256082122</v>
      </c>
      <c r="M66" s="67">
        <f>RES_hhdet_in_new!M$21</f>
        <v>52.752555696880108</v>
      </c>
      <c r="N66" s="67">
        <f>RES_hhdet_in_new!N$21</f>
        <v>322.99393802484644</v>
      </c>
      <c r="O66" s="67">
        <f>RES_hhdet_in_new!O$21</f>
        <v>0</v>
      </c>
      <c r="P66" s="67">
        <f>RES_hhdet_in_new!P$21</f>
        <v>61.399872979645913</v>
      </c>
      <c r="Q66" s="67">
        <f>RES_hhdet_in_new!Q$21</f>
        <v>0</v>
      </c>
    </row>
    <row r="67" spans="1:17" ht="12" customHeight="1" x14ac:dyDescent="0.3">
      <c r="A67" s="159" t="s">
        <v>140</v>
      </c>
      <c r="B67" s="83"/>
      <c r="C67" s="83">
        <f>RES_hhdet_in_new!C$22</f>
        <v>97447.910077226901</v>
      </c>
      <c r="D67" s="83">
        <f>RES_hhdet_in_new!D$22</f>
        <v>274927.92018242006</v>
      </c>
      <c r="E67" s="83">
        <f>RES_hhdet_in_new!E$22</f>
        <v>122061.40536824464</v>
      </c>
      <c r="F67" s="83">
        <f>RES_hhdet_in_new!F$22</f>
        <v>178577.91226752248</v>
      </c>
      <c r="G67" s="83">
        <f>RES_hhdet_in_new!G$22</f>
        <v>208941.4481874152</v>
      </c>
      <c r="H67" s="83">
        <f>RES_hhdet_in_new!H$22</f>
        <v>232391.99488825377</v>
      </c>
      <c r="I67" s="83">
        <f>RES_hhdet_in_new!I$22</f>
        <v>192820.68287296256</v>
      </c>
      <c r="J67" s="83">
        <f>RES_hhdet_in_new!J$22</f>
        <v>207258.40306667451</v>
      </c>
      <c r="K67" s="83">
        <f>RES_hhdet_in_new!K$22</f>
        <v>183762.71143605962</v>
      </c>
      <c r="L67" s="83">
        <f>RES_hhdet_in_new!L$22</f>
        <v>250070.38724439868</v>
      </c>
      <c r="M67" s="83">
        <f>RES_hhdet_in_new!M$22</f>
        <v>195760.6007192166</v>
      </c>
      <c r="N67" s="83">
        <f>RES_hhdet_in_new!N$22</f>
        <v>95581.514350362762</v>
      </c>
      <c r="O67" s="83">
        <f>RES_hhdet_in_new!O$22</f>
        <v>39281.596604540355</v>
      </c>
      <c r="P67" s="83">
        <f>RES_hhdet_in_new!P$22</f>
        <v>50666.512630336292</v>
      </c>
      <c r="Q67" s="83">
        <f>RES_hhdet_in_new!Q$22</f>
        <v>15503.368973339124</v>
      </c>
    </row>
    <row r="69" spans="1:17" ht="12" customHeight="1" x14ac:dyDescent="0.3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3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3">
      <c r="A71" s="148" t="s">
        <v>58</v>
      </c>
      <c r="B71" s="67"/>
      <c r="C71" s="67">
        <f>C39-C55</f>
        <v>186576.41577693413</v>
      </c>
      <c r="D71" s="67">
        <f t="shared" ref="D71:Q71" si="4">D39-D55</f>
        <v>515150.75491289853</v>
      </c>
      <c r="E71" s="67">
        <f t="shared" si="4"/>
        <v>221448.22182183253</v>
      </c>
      <c r="F71" s="67">
        <f t="shared" si="4"/>
        <v>290072.85177606251</v>
      </c>
      <c r="G71" s="67">
        <f t="shared" si="4"/>
        <v>362916.97331908077</v>
      </c>
      <c r="H71" s="67">
        <f t="shared" si="4"/>
        <v>410298.15302566666</v>
      </c>
      <c r="I71" s="67">
        <f t="shared" si="4"/>
        <v>311199.785910498</v>
      </c>
      <c r="J71" s="67">
        <f t="shared" si="4"/>
        <v>373395.86380002362</v>
      </c>
      <c r="K71" s="67">
        <f t="shared" si="4"/>
        <v>296649.85879729257</v>
      </c>
      <c r="L71" s="67">
        <f t="shared" si="4"/>
        <v>458128.88002102287</v>
      </c>
      <c r="M71" s="67">
        <f t="shared" si="4"/>
        <v>305165.42988190753</v>
      </c>
      <c r="N71" s="67">
        <f t="shared" si="4"/>
        <v>158687.51714543396</v>
      </c>
      <c r="O71" s="67">
        <f t="shared" si="4"/>
        <v>105165.50512178864</v>
      </c>
      <c r="P71" s="67">
        <f t="shared" si="4"/>
        <v>123897.60349718574</v>
      </c>
      <c r="Q71" s="67">
        <f t="shared" si="4"/>
        <v>78958.028915629897</v>
      </c>
    </row>
    <row r="72" spans="1:17" ht="12" customHeight="1" x14ac:dyDescent="0.3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3">
      <c r="A73" s="148" t="s">
        <v>60</v>
      </c>
      <c r="B73" s="67"/>
      <c r="C73" s="67">
        <f>C41-C57</f>
        <v>5773.75</v>
      </c>
      <c r="D73" s="67">
        <f t="shared" ref="D73:Q73" si="5">D41-D57</f>
        <v>7260.25</v>
      </c>
      <c r="E73" s="67">
        <f t="shared" si="5"/>
        <v>5020</v>
      </c>
      <c r="F73" s="67">
        <f t="shared" si="5"/>
        <v>7883.75</v>
      </c>
      <c r="G73" s="67">
        <f t="shared" si="5"/>
        <v>9057.5</v>
      </c>
      <c r="H73" s="67">
        <f t="shared" si="5"/>
        <v>14488.582128276705</v>
      </c>
      <c r="I73" s="67">
        <f t="shared" si="5"/>
        <v>16181.5389129306</v>
      </c>
      <c r="J73" s="67">
        <f t="shared" si="5"/>
        <v>16494.75</v>
      </c>
      <c r="K73" s="67">
        <f t="shared" si="5"/>
        <v>18791.5</v>
      </c>
      <c r="L73" s="67">
        <f t="shared" si="5"/>
        <v>24736.167297432119</v>
      </c>
      <c r="M73" s="67">
        <f t="shared" si="5"/>
        <v>17040</v>
      </c>
      <c r="N73" s="67">
        <f t="shared" si="5"/>
        <v>12864.067469528023</v>
      </c>
      <c r="O73" s="67">
        <f t="shared" si="5"/>
        <v>10967.000000000002</v>
      </c>
      <c r="P73" s="67">
        <f t="shared" si="5"/>
        <v>25097.954643628502</v>
      </c>
      <c r="Q73" s="67">
        <f t="shared" si="5"/>
        <v>21975.000000000007</v>
      </c>
    </row>
    <row r="74" spans="1:17" ht="12" customHeight="1" x14ac:dyDescent="0.3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3">
      <c r="A75" s="148" t="s">
        <v>171</v>
      </c>
      <c r="B75" s="67"/>
      <c r="C75" s="67">
        <f t="shared" ref="C75:Q79" si="6">C43-C59</f>
        <v>144381.79681056569</v>
      </c>
      <c r="D75" s="67">
        <f t="shared" si="6"/>
        <v>379450.56051679433</v>
      </c>
      <c r="E75" s="67">
        <f t="shared" si="6"/>
        <v>145823.71412418623</v>
      </c>
      <c r="F75" s="67">
        <f t="shared" si="6"/>
        <v>233947.8031507507</v>
      </c>
      <c r="G75" s="67">
        <f t="shared" si="6"/>
        <v>345513.50182204565</v>
      </c>
      <c r="H75" s="67">
        <f t="shared" si="6"/>
        <v>362165.39125214471</v>
      </c>
      <c r="I75" s="67">
        <f t="shared" si="6"/>
        <v>213084.62630497996</v>
      </c>
      <c r="J75" s="67">
        <f t="shared" si="6"/>
        <v>257767.6488562258</v>
      </c>
      <c r="K75" s="67">
        <f t="shared" si="6"/>
        <v>224964.44382392635</v>
      </c>
      <c r="L75" s="67">
        <f t="shared" si="6"/>
        <v>324897.58596796135</v>
      </c>
      <c r="M75" s="67">
        <f t="shared" si="6"/>
        <v>236700.61388630175</v>
      </c>
      <c r="N75" s="67">
        <f t="shared" si="6"/>
        <v>168188.29317701916</v>
      </c>
      <c r="O75" s="67">
        <f t="shared" si="6"/>
        <v>155177.99581168342</v>
      </c>
      <c r="P75" s="67">
        <f t="shared" si="6"/>
        <v>169366.11628217157</v>
      </c>
      <c r="Q75" s="67">
        <f t="shared" si="6"/>
        <v>162702.74428258376</v>
      </c>
    </row>
    <row r="76" spans="1:17" ht="12" customHeight="1" x14ac:dyDescent="0.3">
      <c r="A76" s="148" t="s">
        <v>144</v>
      </c>
      <c r="B76" s="67"/>
      <c r="C76" s="67">
        <f t="shared" si="6"/>
        <v>86901.777928704454</v>
      </c>
      <c r="D76" s="67">
        <f t="shared" si="6"/>
        <v>141703.28944498298</v>
      </c>
      <c r="E76" s="67">
        <f t="shared" si="6"/>
        <v>136817.34111676333</v>
      </c>
      <c r="F76" s="67">
        <f t="shared" si="6"/>
        <v>96032.938810527703</v>
      </c>
      <c r="G76" s="67">
        <f t="shared" si="6"/>
        <v>122043.52586172419</v>
      </c>
      <c r="H76" s="67">
        <f t="shared" si="6"/>
        <v>123822.99267870313</v>
      </c>
      <c r="I76" s="67">
        <f t="shared" si="6"/>
        <v>124869.9269721895</v>
      </c>
      <c r="J76" s="67">
        <f t="shared" si="6"/>
        <v>147197.62117316783</v>
      </c>
      <c r="K76" s="67">
        <f t="shared" si="6"/>
        <v>151415.28231971848</v>
      </c>
      <c r="L76" s="67">
        <f t="shared" si="6"/>
        <v>174170.45199511142</v>
      </c>
      <c r="M76" s="67">
        <f t="shared" si="6"/>
        <v>133272.3251011683</v>
      </c>
      <c r="N76" s="67">
        <f t="shared" si="6"/>
        <v>96328.086423370478</v>
      </c>
      <c r="O76" s="67">
        <f t="shared" si="6"/>
        <v>76525.835163912474</v>
      </c>
      <c r="P76" s="67">
        <f t="shared" si="6"/>
        <v>112286.41261891814</v>
      </c>
      <c r="Q76" s="67">
        <f t="shared" si="6"/>
        <v>53058.871736785019</v>
      </c>
    </row>
    <row r="77" spans="1:17" ht="12" customHeight="1" x14ac:dyDescent="0.3">
      <c r="A77" s="148" t="s">
        <v>143</v>
      </c>
      <c r="B77" s="67"/>
      <c r="C77" s="67">
        <f t="shared" si="6"/>
        <v>4015.8474761663429</v>
      </c>
      <c r="D77" s="67">
        <f t="shared" si="6"/>
        <v>2259.5825372320683</v>
      </c>
      <c r="E77" s="67">
        <f t="shared" si="6"/>
        <v>3480.8391934256965</v>
      </c>
      <c r="F77" s="67">
        <f t="shared" si="6"/>
        <v>2348.6395070578551</v>
      </c>
      <c r="G77" s="67">
        <f t="shared" si="6"/>
        <v>3024.1913433748286</v>
      </c>
      <c r="H77" s="67">
        <f t="shared" si="6"/>
        <v>5385.4850503924763</v>
      </c>
      <c r="I77" s="67">
        <f t="shared" si="6"/>
        <v>7272.6294699816408</v>
      </c>
      <c r="J77" s="67">
        <f t="shared" si="6"/>
        <v>8332.5601202633316</v>
      </c>
      <c r="K77" s="67">
        <f t="shared" si="6"/>
        <v>19898.853567061356</v>
      </c>
      <c r="L77" s="67">
        <f t="shared" si="6"/>
        <v>14223.380889909111</v>
      </c>
      <c r="M77" s="67">
        <f t="shared" si="6"/>
        <v>13932.044016499298</v>
      </c>
      <c r="N77" s="67">
        <f t="shared" si="6"/>
        <v>8430.4783097409545</v>
      </c>
      <c r="O77" s="67">
        <f t="shared" si="6"/>
        <v>16600.008724368039</v>
      </c>
      <c r="P77" s="67">
        <f t="shared" si="6"/>
        <v>13757.390995657943</v>
      </c>
      <c r="Q77" s="67">
        <f t="shared" si="6"/>
        <v>16392.703089744558</v>
      </c>
    </row>
    <row r="78" spans="1:17" ht="12" customHeight="1" x14ac:dyDescent="0.3">
      <c r="A78" s="148" t="s">
        <v>142</v>
      </c>
      <c r="B78" s="67"/>
      <c r="C78" s="67">
        <f t="shared" si="6"/>
        <v>76184.297003420186</v>
      </c>
      <c r="D78" s="67">
        <f t="shared" si="6"/>
        <v>130439.59201853981</v>
      </c>
      <c r="E78" s="67">
        <f t="shared" si="6"/>
        <v>79470.239926747658</v>
      </c>
      <c r="F78" s="67">
        <f t="shared" si="6"/>
        <v>63754.184213950313</v>
      </c>
      <c r="G78" s="67">
        <f t="shared" si="6"/>
        <v>43003.593527455989</v>
      </c>
      <c r="H78" s="67">
        <f t="shared" si="6"/>
        <v>111881.19760937101</v>
      </c>
      <c r="I78" s="67">
        <f t="shared" si="6"/>
        <v>129381.98847721297</v>
      </c>
      <c r="J78" s="67">
        <f t="shared" si="6"/>
        <v>118582.0400372391</v>
      </c>
      <c r="K78" s="67">
        <f t="shared" si="6"/>
        <v>178327.78682379844</v>
      </c>
      <c r="L78" s="67">
        <f t="shared" si="6"/>
        <v>266791.4535255396</v>
      </c>
      <c r="M78" s="67">
        <f t="shared" si="6"/>
        <v>181039.89094719221</v>
      </c>
      <c r="N78" s="67">
        <f t="shared" si="6"/>
        <v>134182.68809121809</v>
      </c>
      <c r="O78" s="67">
        <f t="shared" si="6"/>
        <v>38442.547733362735</v>
      </c>
      <c r="P78" s="67">
        <f t="shared" si="6"/>
        <v>52248.158532713169</v>
      </c>
      <c r="Q78" s="67">
        <f t="shared" si="6"/>
        <v>113560.69728762683</v>
      </c>
    </row>
    <row r="79" spans="1:17" ht="12" customHeight="1" x14ac:dyDescent="0.3">
      <c r="A79" s="148" t="s">
        <v>141</v>
      </c>
      <c r="B79" s="67"/>
      <c r="C79" s="67">
        <f t="shared" si="6"/>
        <v>4897.4559140288748</v>
      </c>
      <c r="D79" s="67">
        <f t="shared" si="6"/>
        <v>2608.6059487137964</v>
      </c>
      <c r="E79" s="67">
        <f t="shared" si="6"/>
        <v>1745.5090600183994</v>
      </c>
      <c r="F79" s="67">
        <f t="shared" si="6"/>
        <v>2494.9033144866262</v>
      </c>
      <c r="G79" s="67">
        <f t="shared" si="6"/>
        <v>4049.22265089146</v>
      </c>
      <c r="H79" s="67">
        <f t="shared" si="6"/>
        <v>2974.844140169922</v>
      </c>
      <c r="I79" s="67">
        <f t="shared" si="6"/>
        <v>3206.1630222222702</v>
      </c>
      <c r="J79" s="67">
        <f t="shared" si="6"/>
        <v>1699.6407043304207</v>
      </c>
      <c r="K79" s="67">
        <f t="shared" si="6"/>
        <v>2327.1917186899482</v>
      </c>
      <c r="L79" s="67">
        <f t="shared" si="6"/>
        <v>4119.2459381263689</v>
      </c>
      <c r="M79" s="67">
        <f t="shared" si="6"/>
        <v>6409.6930019520078</v>
      </c>
      <c r="N79" s="67">
        <f t="shared" si="6"/>
        <v>6303.4316179306425</v>
      </c>
      <c r="O79" s="67">
        <f t="shared" si="6"/>
        <v>5105.9865203034769</v>
      </c>
      <c r="P79" s="67">
        <f t="shared" si="6"/>
        <v>1217.0956781547011</v>
      </c>
      <c r="Q79" s="67">
        <f t="shared" si="6"/>
        <v>21334.71465143744</v>
      </c>
    </row>
    <row r="80" spans="1:17" ht="12" customHeight="1" x14ac:dyDescent="0.3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3">
      <c r="A81" s="148" t="s">
        <v>58</v>
      </c>
      <c r="B81" s="67"/>
      <c r="C81" s="67">
        <f t="shared" ref="C81:Q83" si="7">C49-C65</f>
        <v>109426.49369295014</v>
      </c>
      <c r="D81" s="67">
        <f t="shared" si="7"/>
        <v>227252.07657435193</v>
      </c>
      <c r="E81" s="67">
        <f t="shared" si="7"/>
        <v>130950.56073242844</v>
      </c>
      <c r="F81" s="67">
        <f t="shared" si="7"/>
        <v>173397.32491273753</v>
      </c>
      <c r="G81" s="67">
        <f t="shared" si="7"/>
        <v>197086.29650649609</v>
      </c>
      <c r="H81" s="67">
        <f t="shared" si="7"/>
        <v>227797.22070700268</v>
      </c>
      <c r="I81" s="67">
        <f t="shared" si="7"/>
        <v>82353.769663087151</v>
      </c>
      <c r="J81" s="67">
        <f t="shared" si="7"/>
        <v>212395.82936669837</v>
      </c>
      <c r="K81" s="67">
        <f t="shared" si="7"/>
        <v>227566.98900916596</v>
      </c>
      <c r="L81" s="67">
        <f t="shared" si="7"/>
        <v>331033.40058280446</v>
      </c>
      <c r="M81" s="67">
        <f t="shared" si="7"/>
        <v>95508.68723583236</v>
      </c>
      <c r="N81" s="67">
        <f t="shared" si="7"/>
        <v>194796.54268118617</v>
      </c>
      <c r="O81" s="67">
        <f t="shared" si="7"/>
        <v>233930.90647037662</v>
      </c>
      <c r="P81" s="67">
        <f t="shared" si="7"/>
        <v>224350.43072258096</v>
      </c>
      <c r="Q81" s="67">
        <f t="shared" si="7"/>
        <v>142399.165459604</v>
      </c>
    </row>
    <row r="82" spans="1:17" ht="12" customHeight="1" x14ac:dyDescent="0.3">
      <c r="A82" s="148" t="s">
        <v>57</v>
      </c>
      <c r="B82" s="67"/>
      <c r="C82" s="67">
        <f t="shared" si="7"/>
        <v>291520.65497637144</v>
      </c>
      <c r="D82" s="67">
        <f t="shared" si="7"/>
        <v>243685.02136665588</v>
      </c>
      <c r="E82" s="67">
        <f t="shared" si="7"/>
        <v>107208.52978717405</v>
      </c>
      <c r="F82" s="67">
        <f t="shared" si="7"/>
        <v>152452.40831192859</v>
      </c>
      <c r="G82" s="67">
        <f t="shared" si="7"/>
        <v>170199.5886904592</v>
      </c>
      <c r="H82" s="67">
        <f t="shared" si="7"/>
        <v>206825.72641920854</v>
      </c>
      <c r="I82" s="67">
        <f t="shared" si="7"/>
        <v>149885.3041799666</v>
      </c>
      <c r="J82" s="67">
        <f t="shared" si="7"/>
        <v>308987.41902055958</v>
      </c>
      <c r="K82" s="67">
        <f t="shared" si="7"/>
        <v>236782.14304603759</v>
      </c>
      <c r="L82" s="67">
        <f t="shared" si="7"/>
        <v>450255.63837236195</v>
      </c>
      <c r="M82" s="67">
        <f t="shared" si="7"/>
        <v>309115.19147457776</v>
      </c>
      <c r="N82" s="67">
        <f t="shared" si="7"/>
        <v>462953.54753632378</v>
      </c>
      <c r="O82" s="67">
        <f t="shared" si="7"/>
        <v>477699.81006511045</v>
      </c>
      <c r="P82" s="67">
        <f t="shared" si="7"/>
        <v>511055.77422775136</v>
      </c>
      <c r="Q82" s="67">
        <f t="shared" si="7"/>
        <v>399459.07120204368</v>
      </c>
    </row>
    <row r="83" spans="1:17" ht="12" customHeight="1" x14ac:dyDescent="0.3">
      <c r="A83" s="159" t="s">
        <v>140</v>
      </c>
      <c r="B83" s="83"/>
      <c r="C83" s="83">
        <f t="shared" si="7"/>
        <v>213914.9649227731</v>
      </c>
      <c r="D83" s="83">
        <f t="shared" si="7"/>
        <v>451335.22890897468</v>
      </c>
      <c r="E83" s="83">
        <f t="shared" si="7"/>
        <v>226095.0988999547</v>
      </c>
      <c r="F83" s="83">
        <f t="shared" si="7"/>
        <v>261945.17676765914</v>
      </c>
      <c r="G83" s="83">
        <f t="shared" si="7"/>
        <v>246560.61632907501</v>
      </c>
      <c r="H83" s="83">
        <f t="shared" si="7"/>
        <v>290300.88700318732</v>
      </c>
      <c r="I83" s="83">
        <f t="shared" si="7"/>
        <v>469485.16748549428</v>
      </c>
      <c r="J83" s="83">
        <f t="shared" si="7"/>
        <v>204110.09316096458</v>
      </c>
      <c r="K83" s="83">
        <f t="shared" si="7"/>
        <v>464041.03271085682</v>
      </c>
      <c r="L83" s="83">
        <f t="shared" si="7"/>
        <v>792718.70741343894</v>
      </c>
      <c r="M83" s="83">
        <f t="shared" si="7"/>
        <v>698384.31262172316</v>
      </c>
      <c r="N83" s="83">
        <f t="shared" si="7"/>
        <v>516171.74931195384</v>
      </c>
      <c r="O83" s="83">
        <f t="shared" si="7"/>
        <v>418710.42384833447</v>
      </c>
      <c r="P83" s="83">
        <f t="shared" si="7"/>
        <v>327255.69850778556</v>
      </c>
      <c r="Q83" s="83">
        <f t="shared" si="7"/>
        <v>480529.1293344844</v>
      </c>
    </row>
    <row r="85" spans="1:17" ht="12" customHeight="1" x14ac:dyDescent="0.3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3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3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" customHeight="1" x14ac:dyDescent="0.3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3">
      <c r="A89" s="23" t="s">
        <v>58</v>
      </c>
      <c r="B89" s="80">
        <f>RES_hhdet_numvin!B5</f>
        <v>214939.87499999997</v>
      </c>
      <c r="C89" s="80">
        <f>RES_hhdet_numvin!C5</f>
        <v>214131.12499999994</v>
      </c>
      <c r="D89" s="80">
        <f>RES_hhdet_numvin!D5</f>
        <v>686458.49999999988</v>
      </c>
      <c r="E89" s="80">
        <f>RES_hhdet_numvin!E5</f>
        <v>321382.87499999988</v>
      </c>
      <c r="F89" s="80">
        <f>RES_hhdet_numvin!F5</f>
        <v>518520.24999999994</v>
      </c>
      <c r="G89" s="80">
        <f>RES_hhdet_numvin!G5</f>
        <v>576584.74999999988</v>
      </c>
      <c r="H89" s="80">
        <f>RES_hhdet_numvin!H5</f>
        <v>628645.87499999988</v>
      </c>
      <c r="I89" s="80">
        <f>RES_hhdet_numvin!I5</f>
        <v>506287.62499999988</v>
      </c>
      <c r="J89" s="80">
        <f>RES_hhdet_numvin!J5</f>
        <v>626910.56249999988</v>
      </c>
      <c r="K89" s="80">
        <f>RES_hhdet_numvin!K5</f>
        <v>527309.375</v>
      </c>
      <c r="L89" s="80">
        <f>RES_hhdet_numvin!L5</f>
        <v>787781.49999999977</v>
      </c>
      <c r="M89" s="80">
        <f>RES_hhdet_numvin!M5</f>
        <v>570674.43749999988</v>
      </c>
      <c r="N89" s="80">
        <f>RES_hhdet_numvin!N5</f>
        <v>329380.99999999994</v>
      </c>
      <c r="O89" s="80">
        <f>RES_hhdet_numvin!O5</f>
        <v>190522.62499999997</v>
      </c>
      <c r="P89" s="80">
        <f>RES_hhdet_numvin!P5</f>
        <v>246744.81249999994</v>
      </c>
      <c r="Q89" s="80">
        <f>RES_hhdet_numvin!Q5</f>
        <v>149213.81249999994</v>
      </c>
    </row>
    <row r="90" spans="1:17" ht="12.9" customHeight="1" x14ac:dyDescent="0.3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3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47.999999999999993</v>
      </c>
      <c r="F91" s="80">
        <f>RES_hhdet_numvin!F8</f>
        <v>240.43749999999994</v>
      </c>
      <c r="G91" s="80">
        <f>RES_hhdet_numvin!G8</f>
        <v>588.99999999999989</v>
      </c>
      <c r="H91" s="80">
        <f>RES_hhdet_numvin!H8</f>
        <v>2062.4374999999995</v>
      </c>
      <c r="I91" s="80">
        <f>RES_hhdet_numvin!I8</f>
        <v>1400.1249999999998</v>
      </c>
      <c r="J91" s="80">
        <f>RES_hhdet_numvin!J8</f>
        <v>14902.624999999996</v>
      </c>
      <c r="K91" s="80">
        <f>RES_hhdet_numvin!K8</f>
        <v>25244.999999999996</v>
      </c>
      <c r="L91" s="80">
        <f>RES_hhdet_numvin!L8</f>
        <v>35205</v>
      </c>
      <c r="M91" s="80">
        <f>RES_hhdet_numvin!M8</f>
        <v>29588.999999999993</v>
      </c>
      <c r="N91" s="80">
        <f>RES_hhdet_numvin!N8</f>
        <v>21417.374999999996</v>
      </c>
      <c r="O91" s="80">
        <f>RES_hhdet_numvin!O8</f>
        <v>8955</v>
      </c>
      <c r="P91" s="80">
        <f>RES_hhdet_numvin!P8</f>
        <v>28319</v>
      </c>
      <c r="Q91" s="80">
        <f>RES_hhdet_numvin!Q8</f>
        <v>21421.999999999996</v>
      </c>
    </row>
    <row r="92" spans="1:17" ht="12" customHeight="1" x14ac:dyDescent="0.3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3">
      <c r="A93" s="23" t="s">
        <v>171</v>
      </c>
      <c r="B93" s="80">
        <f>RES_hhdet_numvin!B10</f>
        <v>213779.28914698056</v>
      </c>
      <c r="C93" s="80">
        <f>RES_hhdet_numvin!C10</f>
        <v>185145.74244658955</v>
      </c>
      <c r="D93" s="80">
        <f>RES_hhdet_numvin!D10</f>
        <v>619022.25741759385</v>
      </c>
      <c r="E93" s="80">
        <f>RES_hhdet_numvin!E10</f>
        <v>252674.55125330749</v>
      </c>
      <c r="F93" s="80">
        <f>RES_hhdet_numvin!F10</f>
        <v>429725.52173904725</v>
      </c>
      <c r="G93" s="80">
        <f>RES_hhdet_numvin!G10</f>
        <v>512481.27562759328</v>
      </c>
      <c r="H93" s="80">
        <f>RES_hhdet_numvin!H10</f>
        <v>526003.45011246146</v>
      </c>
      <c r="I93" s="80">
        <f>RES_hhdet_numvin!I10</f>
        <v>333311.43567780685</v>
      </c>
      <c r="J93" s="80">
        <f>RES_hhdet_numvin!J10</f>
        <v>405974.82668389997</v>
      </c>
      <c r="K93" s="80">
        <f>RES_hhdet_numvin!K10</f>
        <v>326047.99701276654</v>
      </c>
      <c r="L93" s="80">
        <f>RES_hhdet_numvin!L10</f>
        <v>490614.56224358955</v>
      </c>
      <c r="M93" s="80">
        <f>RES_hhdet_numvin!M10</f>
        <v>308914.32436828368</v>
      </c>
      <c r="N93" s="80">
        <f>RES_hhdet_numvin!N10</f>
        <v>218726.3317620281</v>
      </c>
      <c r="O93" s="80">
        <f>RES_hhdet_numvin!O10</f>
        <v>135869.41271053979</v>
      </c>
      <c r="P93" s="80">
        <f>RES_hhdet_numvin!P10</f>
        <v>151499.34630746639</v>
      </c>
      <c r="Q93" s="80">
        <f>RES_hhdet_numvin!Q10</f>
        <v>86347.675490044639</v>
      </c>
    </row>
    <row r="94" spans="1:17" ht="12" customHeight="1" x14ac:dyDescent="0.3">
      <c r="A94" s="23" t="s">
        <v>144</v>
      </c>
      <c r="B94" s="80">
        <f>RES_hhdet_numvin!B11</f>
        <v>0</v>
      </c>
      <c r="C94" s="80">
        <f>RES_hhdet_numvin!C11</f>
        <v>25826.729893166033</v>
      </c>
      <c r="D94" s="80">
        <f>RES_hhdet_numvin!D11</f>
        <v>62213.857127437856</v>
      </c>
      <c r="E94" s="80">
        <f>RES_hhdet_numvin!E11</f>
        <v>21295.217939458515</v>
      </c>
      <c r="F94" s="80">
        <f>RES_hhdet_numvin!F11</f>
        <v>58707.187397380694</v>
      </c>
      <c r="G94" s="80">
        <f>RES_hhdet_numvin!G11</f>
        <v>47288.174547080896</v>
      </c>
      <c r="H94" s="80">
        <f>RES_hhdet_numvin!H11</f>
        <v>44379.574366398214</v>
      </c>
      <c r="I94" s="80">
        <f>RES_hhdet_numvin!I11</f>
        <v>60875.171887138349</v>
      </c>
      <c r="J94" s="80">
        <f>RES_hhdet_numvin!J11</f>
        <v>102997.45937920353</v>
      </c>
      <c r="K94" s="80">
        <f>RES_hhdet_numvin!K11</f>
        <v>58687.881722712744</v>
      </c>
      <c r="L94" s="80">
        <f>RES_hhdet_numvin!L11</f>
        <v>63182.067710042509</v>
      </c>
      <c r="M94" s="80">
        <f>RES_hhdet_numvin!M11</f>
        <v>52029.174736719193</v>
      </c>
      <c r="N94" s="80">
        <f>RES_hhdet_numvin!N11</f>
        <v>23149.691723227636</v>
      </c>
      <c r="O94" s="80">
        <f>RES_hhdet_numvin!O11</f>
        <v>10827.285897739868</v>
      </c>
      <c r="P94" s="80">
        <f>RES_hhdet_numvin!P11</f>
        <v>31459.461212086844</v>
      </c>
      <c r="Q94" s="80">
        <f>RES_hhdet_numvin!Q11</f>
        <v>9913.064460207077</v>
      </c>
    </row>
    <row r="95" spans="1:17" ht="12" customHeight="1" x14ac:dyDescent="0.3">
      <c r="A95" s="23" t="s">
        <v>143</v>
      </c>
      <c r="B95" s="80">
        <f>RES_hhdet_numvin!B12</f>
        <v>1160.5858530194093</v>
      </c>
      <c r="C95" s="80">
        <f>RES_hhdet_numvin!C12</f>
        <v>3120.1547306112843</v>
      </c>
      <c r="D95" s="80">
        <f>RES_hhdet_numvin!D12</f>
        <v>4732.9337837784688</v>
      </c>
      <c r="E95" s="80">
        <f>RES_hhdet_numvin!E12</f>
        <v>2996.8207538717588</v>
      </c>
      <c r="F95" s="80">
        <f>RES_hhdet_numvin!F12</f>
        <v>3626.4179764802525</v>
      </c>
      <c r="G95" s="80">
        <f>RES_hhdet_numvin!G12</f>
        <v>8412.4039592892477</v>
      </c>
      <c r="H95" s="80">
        <f>RES_hhdet_numvin!H12</f>
        <v>11929.797725918022</v>
      </c>
      <c r="I95" s="80">
        <f>RES_hhdet_numvin!I12</f>
        <v>7498.8515805749976</v>
      </c>
      <c r="J95" s="80">
        <f>RES_hhdet_numvin!J12</f>
        <v>8019.1872131959717</v>
      </c>
      <c r="K95" s="80">
        <f>RES_hhdet_numvin!K12</f>
        <v>3863.0993609314919</v>
      </c>
      <c r="L95" s="80">
        <f>RES_hhdet_numvin!L12</f>
        <v>7858.8856250219205</v>
      </c>
      <c r="M95" s="80">
        <f>RES_hhdet_numvin!M12</f>
        <v>5169.8601418090675</v>
      </c>
      <c r="N95" s="80">
        <f>RES_hhdet_numvin!N12</f>
        <v>964.34026196651007</v>
      </c>
      <c r="O95" s="80">
        <f>RES_hhdet_numvin!O12</f>
        <v>1809.4133020007555</v>
      </c>
      <c r="P95" s="80">
        <f>RES_hhdet_numvin!P12</f>
        <v>4024.9355578521713</v>
      </c>
      <c r="Q95" s="80">
        <f>RES_hhdet_numvin!Q12</f>
        <v>4080.3121736786893</v>
      </c>
    </row>
    <row r="96" spans="1:17" ht="12" customHeight="1" x14ac:dyDescent="0.3">
      <c r="A96" s="23" t="s">
        <v>142</v>
      </c>
      <c r="B96" s="80">
        <f>RES_hhdet_numvin!B15</f>
        <v>0</v>
      </c>
      <c r="C96" s="80">
        <f>RES_hhdet_numvin!C15</f>
        <v>38.49792963309033</v>
      </c>
      <c r="D96" s="80">
        <f>RES_hhdet_numvin!D15</f>
        <v>487.86043537514985</v>
      </c>
      <c r="E96" s="80">
        <f>RES_hhdet_numvin!E15</f>
        <v>44251.447778828471</v>
      </c>
      <c r="F96" s="80">
        <f>RES_hhdet_numvin!F15</f>
        <v>26352.464954704708</v>
      </c>
      <c r="G96" s="80">
        <f>RES_hhdet_numvin!G15</f>
        <v>7339.878776714304</v>
      </c>
      <c r="H96" s="80">
        <f>RES_hhdet_numvin!H15</f>
        <v>45907.743070786251</v>
      </c>
      <c r="I96" s="80">
        <f>RES_hhdet_numvin!I15</f>
        <v>86346.97314066859</v>
      </c>
      <c r="J96" s="80">
        <f>RES_hhdet_numvin!J15</f>
        <v>100506.44774611418</v>
      </c>
      <c r="K96" s="80">
        <f>RES_hhdet_numvin!K15</f>
        <v>120473.41182241883</v>
      </c>
      <c r="L96" s="80">
        <f>RES_hhdet_numvin!L15</f>
        <v>195790.94621790887</v>
      </c>
      <c r="M96" s="80">
        <f>RES_hhdet_numvin!M15</f>
        <v>173591.19814940559</v>
      </c>
      <c r="N96" s="80">
        <f>RES_hhdet_numvin!N15</f>
        <v>77914.16689507394</v>
      </c>
      <c r="O96" s="80">
        <f>RES_hhdet_numvin!O15</f>
        <v>38123.489073712597</v>
      </c>
      <c r="P96" s="80">
        <f>RES_hhdet_numvin!P15</f>
        <v>57200.043773312922</v>
      </c>
      <c r="Q96" s="80">
        <f>RES_hhdet_numvin!Q15</f>
        <v>40281.430235342399</v>
      </c>
    </row>
    <row r="97" spans="1:17" ht="12" customHeight="1" x14ac:dyDescent="0.3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1.5912358145707119</v>
      </c>
      <c r="E97" s="80">
        <f>RES_hhdet_numvin!E16</f>
        <v>164.83727453371932</v>
      </c>
      <c r="F97" s="80">
        <f>RES_hhdet_numvin!F16</f>
        <v>108.65793238703486</v>
      </c>
      <c r="G97" s="80">
        <f>RES_hhdet_numvin!G16</f>
        <v>1063.0170893222116</v>
      </c>
      <c r="H97" s="80">
        <f>RES_hhdet_numvin!H16</f>
        <v>425.30972443594464</v>
      </c>
      <c r="I97" s="80">
        <f>RES_hhdet_numvin!I16</f>
        <v>18255.192713811095</v>
      </c>
      <c r="J97" s="80">
        <f>RES_hhdet_numvin!J16</f>
        <v>9412.6414775862522</v>
      </c>
      <c r="K97" s="80">
        <f>RES_hhdet_numvin!K16</f>
        <v>18236.985081170318</v>
      </c>
      <c r="L97" s="80">
        <f>RES_hhdet_numvin!L16</f>
        <v>30335.03820343702</v>
      </c>
      <c r="M97" s="80">
        <f>RES_hhdet_numvin!M16</f>
        <v>30969.88010378235</v>
      </c>
      <c r="N97" s="80">
        <f>RES_hhdet_numvin!N16</f>
        <v>8626.469357703756</v>
      </c>
      <c r="O97" s="80">
        <f>RES_hhdet_numvin!O16</f>
        <v>3893.0240160069466</v>
      </c>
      <c r="P97" s="80">
        <f>RES_hhdet_numvin!P16</f>
        <v>2561.0256492816202</v>
      </c>
      <c r="Q97" s="80">
        <f>RES_hhdet_numvin!Q16</f>
        <v>8591.3301407271447</v>
      </c>
    </row>
    <row r="98" spans="1:17" ht="12" customHeight="1" x14ac:dyDescent="0.3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3">
      <c r="A99" s="23" t="s">
        <v>58</v>
      </c>
      <c r="B99" s="80">
        <f>RES_hhdet_numvin!B20</f>
        <v>181399.40324353566</v>
      </c>
      <c r="C99" s="80">
        <f>RES_hhdet_numvin!C20</f>
        <v>84706.878487282083</v>
      </c>
      <c r="D99" s="80">
        <f>RES_hhdet_numvin!D20</f>
        <v>196408.41262440319</v>
      </c>
      <c r="E99" s="80">
        <f>RES_hhdet_numvin!E20</f>
        <v>37397.809207535189</v>
      </c>
      <c r="F99" s="80">
        <f>RES_hhdet_numvin!F20</f>
        <v>117262.44819156632</v>
      </c>
      <c r="G99" s="80">
        <f>RES_hhdet_numvin!G20</f>
        <v>181345.82620166044</v>
      </c>
      <c r="H99" s="80">
        <f>RES_hhdet_numvin!H20</f>
        <v>171787.57913849491</v>
      </c>
      <c r="I99" s="80">
        <f>RES_hhdet_numvin!I20</f>
        <v>102019.87207814524</v>
      </c>
      <c r="J99" s="80">
        <f>RES_hhdet_numvin!J20</f>
        <v>184816.17524241487</v>
      </c>
      <c r="K99" s="80">
        <f>RES_hhdet_numvin!K20</f>
        <v>132236.55803883166</v>
      </c>
      <c r="L99" s="80">
        <f>RES_hhdet_numvin!L20</f>
        <v>170844.849118529</v>
      </c>
      <c r="M99" s="80">
        <f>RES_hhdet_numvin!M20</f>
        <v>110333.30304626032</v>
      </c>
      <c r="N99" s="80">
        <f>RES_hhdet_numvin!N20</f>
        <v>123754.32018155511</v>
      </c>
      <c r="O99" s="80">
        <f>RES_hhdet_numvin!O20</f>
        <v>78475.250925799715</v>
      </c>
      <c r="P99" s="80">
        <f>RES_hhdet_numvin!P20</f>
        <v>121181.60628149612</v>
      </c>
      <c r="Q99" s="80">
        <f>RES_hhdet_numvin!Q20</f>
        <v>95131.707992489668</v>
      </c>
    </row>
    <row r="100" spans="1:17" ht="12" customHeight="1" x14ac:dyDescent="0.3">
      <c r="A100" s="23" t="s">
        <v>57</v>
      </c>
      <c r="B100" s="80">
        <f>RES_hhdet_numvin!B21</f>
        <v>29644.451187891027</v>
      </c>
      <c r="C100" s="80">
        <f>RES_hhdet_numvin!C21</f>
        <v>60464.097100970095</v>
      </c>
      <c r="D100" s="80">
        <f>RES_hhdet_numvin!D21</f>
        <v>88852.276319082506</v>
      </c>
      <c r="E100" s="80">
        <f>RES_hhdet_numvin!E21</f>
        <v>14375.603403239511</v>
      </c>
      <c r="F100" s="80">
        <f>RES_hhdet_numvin!F21</f>
        <v>91366.401580247039</v>
      </c>
      <c r="G100" s="80">
        <f>RES_hhdet_numvin!G21</f>
        <v>64311.466013382604</v>
      </c>
      <c r="H100" s="80">
        <f>RES_hhdet_numvin!H21</f>
        <v>211633.56523760303</v>
      </c>
      <c r="I100" s="80">
        <f>RES_hhdet_numvin!I21</f>
        <v>151756.62435125781</v>
      </c>
      <c r="J100" s="80">
        <f>RES_hhdet_numvin!J21</f>
        <v>69961.420331550849</v>
      </c>
      <c r="K100" s="80">
        <f>RES_hhdet_numvin!K21</f>
        <v>54971.183170933262</v>
      </c>
      <c r="L100" s="80">
        <f>RES_hhdet_numvin!L21</f>
        <v>72736.226296755965</v>
      </c>
      <c r="M100" s="80">
        <f>RES_hhdet_numvin!M21</f>
        <v>38684.539382150782</v>
      </c>
      <c r="N100" s="80">
        <f>RES_hhdet_numvin!N21</f>
        <v>36017.723629142616</v>
      </c>
      <c r="O100" s="80">
        <f>RES_hhdet_numvin!O21</f>
        <v>20495.601965168335</v>
      </c>
      <c r="P100" s="80">
        <f>RES_hhdet_numvin!P21</f>
        <v>70592.216009463067</v>
      </c>
      <c r="Q100" s="80">
        <f>RES_hhdet_numvin!Q21</f>
        <v>23173.60402116146</v>
      </c>
    </row>
    <row r="101" spans="1:17" ht="12" customHeight="1" x14ac:dyDescent="0.3">
      <c r="A101" s="29" t="s">
        <v>140</v>
      </c>
      <c r="B101" s="78">
        <f>RES_hhdet_numvin!B22</f>
        <v>3896.0205685732735</v>
      </c>
      <c r="C101" s="78">
        <f>RES_hhdet_numvin!C22</f>
        <v>68960.149411747785</v>
      </c>
      <c r="D101" s="78">
        <f>RES_hhdet_numvin!D22</f>
        <v>401197.81105651427</v>
      </c>
      <c r="E101" s="78">
        <f>RES_hhdet_numvin!E22</f>
        <v>269609.46238922526</v>
      </c>
      <c r="F101" s="78">
        <f>RES_hhdet_numvin!F22</f>
        <v>309891.40022818651</v>
      </c>
      <c r="G101" s="78">
        <f>RES_hhdet_numvin!G22</f>
        <v>330927.4577849569</v>
      </c>
      <c r="H101" s="78">
        <f>RES_hhdet_numvin!H22</f>
        <v>245224.730623902</v>
      </c>
      <c r="I101" s="78">
        <f>RES_hhdet_numvin!I22</f>
        <v>252511.12857059686</v>
      </c>
      <c r="J101" s="78">
        <f>RES_hhdet_numvin!J22</f>
        <v>372132.96692603419</v>
      </c>
      <c r="K101" s="78">
        <f>RES_hhdet_numvin!K22</f>
        <v>340101.63379023504</v>
      </c>
      <c r="L101" s="78">
        <f>RES_hhdet_numvin!L22</f>
        <v>544200.42458471493</v>
      </c>
      <c r="M101" s="78">
        <f>RES_hhdet_numvin!M22</f>
        <v>421656.59507158888</v>
      </c>
      <c r="N101" s="78">
        <f>RES_hhdet_numvin!N22</f>
        <v>169608.9561893022</v>
      </c>
      <c r="O101" s="78">
        <f>RES_hhdet_numvin!O22</f>
        <v>91551.77210903191</v>
      </c>
      <c r="P101" s="78">
        <f>RES_hhdet_numvin!P22</f>
        <v>54970.990209040785</v>
      </c>
      <c r="Q101" s="78">
        <f>RES_hhdet_numvin!Q22</f>
        <v>30908.500486348828</v>
      </c>
    </row>
    <row r="103" spans="1:17" s="28" customFormat="1" ht="12" customHeight="1" x14ac:dyDescent="0.3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3">
      <c r="A105" s="152" t="s">
        <v>118</v>
      </c>
      <c r="B105" s="168">
        <f>SUM(B106,B109,B111,B121)</f>
        <v>11512.274741657748</v>
      </c>
      <c r="C105" s="168">
        <f t="shared" ref="C105:Q105" si="8">SUM(C106,C109,C111,C121)</f>
        <v>11663.876678143546</v>
      </c>
      <c r="D105" s="168">
        <f t="shared" si="8"/>
        <v>11783.244666770788</v>
      </c>
      <c r="E105" s="168">
        <f t="shared" si="8"/>
        <v>11357.874313931883</v>
      </c>
      <c r="F105" s="168">
        <f t="shared" si="8"/>
        <v>11133.898247589043</v>
      </c>
      <c r="G105" s="168">
        <f t="shared" si="8"/>
        <v>11115.570665124251</v>
      </c>
      <c r="H105" s="168">
        <f t="shared" si="8"/>
        <v>12042.877190461159</v>
      </c>
      <c r="I105" s="168">
        <f t="shared" si="8"/>
        <v>10980.464730696554</v>
      </c>
      <c r="J105" s="168">
        <f t="shared" si="8"/>
        <v>11629.155342917607</v>
      </c>
      <c r="K105" s="168">
        <f t="shared" si="8"/>
        <v>11564.930375576783</v>
      </c>
      <c r="L105" s="168">
        <f t="shared" si="8"/>
        <v>13296.115084177831</v>
      </c>
      <c r="M105" s="168">
        <f t="shared" si="8"/>
        <v>11796.90837980893</v>
      </c>
      <c r="N105" s="168">
        <f t="shared" si="8"/>
        <v>11984.652576781718</v>
      </c>
      <c r="O105" s="168">
        <f t="shared" si="8"/>
        <v>11547.994505997121</v>
      </c>
      <c r="P105" s="168">
        <f t="shared" si="8"/>
        <v>10385.249574174715</v>
      </c>
      <c r="Q105" s="168">
        <f t="shared" si="8"/>
        <v>10213.75104758339</v>
      </c>
    </row>
    <row r="106" spans="1:17" ht="12" customHeight="1" x14ac:dyDescent="0.3">
      <c r="A106" s="158" t="s">
        <v>65</v>
      </c>
      <c r="B106" s="157">
        <f>SUM(B107:B108)</f>
        <v>9021.4833486344705</v>
      </c>
      <c r="C106" s="157">
        <f t="shared" ref="C106:Q106" si="9">SUM(C107:C108)</f>
        <v>9237.7124417763698</v>
      </c>
      <c r="D106" s="157">
        <f t="shared" si="9"/>
        <v>9238.6405832698347</v>
      </c>
      <c r="E106" s="157">
        <f t="shared" si="9"/>
        <v>8771.106593670238</v>
      </c>
      <c r="F106" s="157">
        <f t="shared" si="9"/>
        <v>8531.5464807890803</v>
      </c>
      <c r="G106" s="157">
        <f t="shared" si="9"/>
        <v>8486.4023212620832</v>
      </c>
      <c r="H106" s="157">
        <f t="shared" si="9"/>
        <v>9264.8449400241589</v>
      </c>
      <c r="I106" s="157">
        <f t="shared" si="9"/>
        <v>8248.5605352136081</v>
      </c>
      <c r="J106" s="157">
        <f t="shared" si="9"/>
        <v>8760.9458757381435</v>
      </c>
      <c r="K106" s="157">
        <f t="shared" si="9"/>
        <v>8679.7587654913987</v>
      </c>
      <c r="L106" s="157">
        <f t="shared" si="9"/>
        <v>10282.707774575243</v>
      </c>
      <c r="M106" s="157">
        <f t="shared" si="9"/>
        <v>8792.502255271198</v>
      </c>
      <c r="N106" s="157">
        <f t="shared" si="9"/>
        <v>9000.6195333159485</v>
      </c>
      <c r="O106" s="157">
        <f t="shared" si="9"/>
        <v>8667.3998617993147</v>
      </c>
      <c r="P106" s="157">
        <f t="shared" si="9"/>
        <v>7554.0657591920417</v>
      </c>
      <c r="Q106" s="157">
        <f t="shared" si="9"/>
        <v>7465.7192738974136</v>
      </c>
    </row>
    <row r="107" spans="1:17" ht="12" customHeight="1" x14ac:dyDescent="0.3">
      <c r="A107" s="23" t="s">
        <v>58</v>
      </c>
      <c r="B107" s="156">
        <f>RES_hhdet_fec!B$5</f>
        <v>8983.5621359404704</v>
      </c>
      <c r="C107" s="156">
        <f>RES_hhdet_fec!C$5</f>
        <v>9198.8161580857086</v>
      </c>
      <c r="D107" s="156">
        <f>RES_hhdet_fec!D$5</f>
        <v>9205.4702758378189</v>
      </c>
      <c r="E107" s="156">
        <f>RES_hhdet_fec!E$5</f>
        <v>8719.9921373826546</v>
      </c>
      <c r="F107" s="156">
        <f>RES_hhdet_fec!F$5</f>
        <v>8482.5747012021802</v>
      </c>
      <c r="G107" s="156">
        <f>RES_hhdet_fec!G$5</f>
        <v>8442.2953943950088</v>
      </c>
      <c r="H107" s="156">
        <f>RES_hhdet_fec!H$5</f>
        <v>9210.0958097462008</v>
      </c>
      <c r="I107" s="156">
        <f>RES_hhdet_fec!I$5</f>
        <v>8201.3122665589835</v>
      </c>
      <c r="J107" s="156">
        <f>RES_hhdet_fec!J$5</f>
        <v>8710.0892337937858</v>
      </c>
      <c r="K107" s="156">
        <f>RES_hhdet_fec!K$5</f>
        <v>8631.072373349718</v>
      </c>
      <c r="L107" s="156">
        <f>RES_hhdet_fec!L$5</f>
        <v>10223.727389718162</v>
      </c>
      <c r="M107" s="156">
        <f>RES_hhdet_fec!M$5</f>
        <v>8740.2149823171367</v>
      </c>
      <c r="N107" s="156">
        <f>RES_hhdet_fec!N$5</f>
        <v>8949.469949638964</v>
      </c>
      <c r="O107" s="156">
        <f>RES_hhdet_fec!O$5</f>
        <v>8617.7139577383514</v>
      </c>
      <c r="P107" s="156">
        <f>RES_hhdet_fec!P$5</f>
        <v>7503.4649191817953</v>
      </c>
      <c r="Q107" s="156">
        <f>RES_hhdet_fec!Q$5</f>
        <v>7411.2464208137517</v>
      </c>
    </row>
    <row r="108" spans="1:17" ht="12" customHeight="1" x14ac:dyDescent="0.3">
      <c r="A108" s="23" t="s">
        <v>60</v>
      </c>
      <c r="B108" s="156">
        <f>RES_hhdet_fec!B$6</f>
        <v>37.921212694000829</v>
      </c>
      <c r="C108" s="156">
        <f>RES_hhdet_fec!C$6</f>
        <v>38.896283690660361</v>
      </c>
      <c r="D108" s="156">
        <f>RES_hhdet_fec!D$6</f>
        <v>33.170307432015349</v>
      </c>
      <c r="E108" s="156">
        <f>RES_hhdet_fec!E$6</f>
        <v>51.114456287582826</v>
      </c>
      <c r="F108" s="156">
        <f>RES_hhdet_fec!F$6</f>
        <v>48.971779586900517</v>
      </c>
      <c r="G108" s="156">
        <f>RES_hhdet_fec!G$6</f>
        <v>44.106926867074542</v>
      </c>
      <c r="H108" s="156">
        <f>RES_hhdet_fec!H$6</f>
        <v>54.749130277957761</v>
      </c>
      <c r="I108" s="156">
        <f>RES_hhdet_fec!I$6</f>
        <v>47.248268654624127</v>
      </c>
      <c r="J108" s="156">
        <f>RES_hhdet_fec!J$6</f>
        <v>50.85664194435747</v>
      </c>
      <c r="K108" s="156">
        <f>RES_hhdet_fec!K$6</f>
        <v>48.686392141680578</v>
      </c>
      <c r="L108" s="156">
        <f>RES_hhdet_fec!L$6</f>
        <v>58.980384857080189</v>
      </c>
      <c r="M108" s="156">
        <f>RES_hhdet_fec!M$6</f>
        <v>52.287272954060903</v>
      </c>
      <c r="N108" s="156">
        <f>RES_hhdet_fec!N$6</f>
        <v>51.149583676983916</v>
      </c>
      <c r="O108" s="156">
        <f>RES_hhdet_fec!O$6</f>
        <v>49.685904060964212</v>
      </c>
      <c r="P108" s="156">
        <f>RES_hhdet_fec!P$6</f>
        <v>50.600840010246159</v>
      </c>
      <c r="Q108" s="156">
        <f>RES_hhdet_fec!Q$6</f>
        <v>54.472853083661903</v>
      </c>
    </row>
    <row r="109" spans="1:17" ht="12" customHeight="1" x14ac:dyDescent="0.3">
      <c r="A109" s="158" t="s">
        <v>112</v>
      </c>
      <c r="B109" s="157">
        <f>B110</f>
        <v>4.1352170391426366</v>
      </c>
      <c r="C109" s="157">
        <f t="shared" ref="C109:Q109" si="10">C110</f>
        <v>4.2596320149816016</v>
      </c>
      <c r="D109" s="157">
        <f t="shared" si="10"/>
        <v>3.2918181534978763</v>
      </c>
      <c r="E109" s="157">
        <f t="shared" si="10"/>
        <v>3.274361459019246</v>
      </c>
      <c r="F109" s="157">
        <f t="shared" si="10"/>
        <v>3.5287225952617542</v>
      </c>
      <c r="G109" s="157">
        <f t="shared" si="10"/>
        <v>3.6991660431700928</v>
      </c>
      <c r="H109" s="157">
        <f t="shared" si="10"/>
        <v>4.3121206794811116</v>
      </c>
      <c r="I109" s="157">
        <f t="shared" si="10"/>
        <v>4.7600373767194055</v>
      </c>
      <c r="J109" s="157">
        <f t="shared" si="10"/>
        <v>5.3002791882873783</v>
      </c>
      <c r="K109" s="157">
        <f t="shared" si="10"/>
        <v>5.8207730291256246</v>
      </c>
      <c r="L109" s="157">
        <f t="shared" si="10"/>
        <v>6.6350955359928916</v>
      </c>
      <c r="M109" s="157">
        <f t="shared" si="10"/>
        <v>6.7927103372185682</v>
      </c>
      <c r="N109" s="157">
        <f t="shared" si="10"/>
        <v>6.5097211986328194</v>
      </c>
      <c r="O109" s="157">
        <f t="shared" si="10"/>
        <v>5.6982925437472449</v>
      </c>
      <c r="P109" s="157">
        <f t="shared" si="10"/>
        <v>5.8924471701370038</v>
      </c>
      <c r="Q109" s="157">
        <f t="shared" si="10"/>
        <v>5.8456748532403111</v>
      </c>
    </row>
    <row r="110" spans="1:17" ht="12" customHeight="1" x14ac:dyDescent="0.3">
      <c r="A110" s="23" t="s">
        <v>60</v>
      </c>
      <c r="B110" s="156">
        <f>RES_hhdet_fec!B$8</f>
        <v>4.1352170391426366</v>
      </c>
      <c r="C110" s="156">
        <f>RES_hhdet_fec!C$8</f>
        <v>4.2596320149816016</v>
      </c>
      <c r="D110" s="156">
        <f>RES_hhdet_fec!D$8</f>
        <v>3.2918181534978763</v>
      </c>
      <c r="E110" s="156">
        <f>RES_hhdet_fec!E$8</f>
        <v>3.274361459019246</v>
      </c>
      <c r="F110" s="156">
        <f>RES_hhdet_fec!F$8</f>
        <v>3.5287225952617542</v>
      </c>
      <c r="G110" s="156">
        <f>RES_hhdet_fec!G$8</f>
        <v>3.6991660431700928</v>
      </c>
      <c r="H110" s="156">
        <f>RES_hhdet_fec!H$8</f>
        <v>4.3121206794811116</v>
      </c>
      <c r="I110" s="156">
        <f>RES_hhdet_fec!I$8</f>
        <v>4.7600373767194055</v>
      </c>
      <c r="J110" s="156">
        <f>RES_hhdet_fec!J$8</f>
        <v>5.3002791882873783</v>
      </c>
      <c r="K110" s="156">
        <f>RES_hhdet_fec!K$8</f>
        <v>5.8207730291256246</v>
      </c>
      <c r="L110" s="156">
        <f>RES_hhdet_fec!L$8</f>
        <v>6.6350955359928916</v>
      </c>
      <c r="M110" s="156">
        <f>RES_hhdet_fec!M$8</f>
        <v>6.7927103372185682</v>
      </c>
      <c r="N110" s="156">
        <f>RES_hhdet_fec!N$8</f>
        <v>6.5097211986328194</v>
      </c>
      <c r="O110" s="156">
        <f>RES_hhdet_fec!O$8</f>
        <v>5.6982925437472449</v>
      </c>
      <c r="P110" s="156">
        <f>RES_hhdet_fec!P$8</f>
        <v>5.8924471701370038</v>
      </c>
      <c r="Q110" s="156">
        <f>RES_hhdet_fec!Q$8</f>
        <v>5.8456748532403111</v>
      </c>
    </row>
    <row r="111" spans="1:17" ht="12" customHeight="1" x14ac:dyDescent="0.3">
      <c r="A111" s="158" t="s">
        <v>63</v>
      </c>
      <c r="B111" s="157">
        <f>SUM(B112:B114,B117:B118)</f>
        <v>1833.6497265370183</v>
      </c>
      <c r="C111" s="157">
        <f t="shared" ref="C111:Q111" si="11">SUM(C112:C114,C117:C118)</f>
        <v>1782.7860993095962</v>
      </c>
      <c r="D111" s="157">
        <f t="shared" si="11"/>
        <v>1848.2660301503779</v>
      </c>
      <c r="E111" s="157">
        <f t="shared" si="11"/>
        <v>1804.6460243529987</v>
      </c>
      <c r="F111" s="157">
        <f t="shared" si="11"/>
        <v>1807.2137343832462</v>
      </c>
      <c r="G111" s="157">
        <f t="shared" si="11"/>
        <v>1816.7007719011076</v>
      </c>
      <c r="H111" s="157">
        <f t="shared" si="11"/>
        <v>1915.3424374625552</v>
      </c>
      <c r="I111" s="157">
        <f t="shared" si="11"/>
        <v>1883.4301015618144</v>
      </c>
      <c r="J111" s="157">
        <f t="shared" si="11"/>
        <v>1973.9110525937067</v>
      </c>
      <c r="K111" s="157">
        <f t="shared" si="11"/>
        <v>1990.0826107589151</v>
      </c>
      <c r="L111" s="157">
        <f t="shared" si="11"/>
        <v>2076.6406647102558</v>
      </c>
      <c r="M111" s="157">
        <f t="shared" si="11"/>
        <v>2083.9178514672726</v>
      </c>
      <c r="N111" s="157">
        <f t="shared" si="11"/>
        <v>2070.6839020114121</v>
      </c>
      <c r="O111" s="157">
        <f t="shared" si="11"/>
        <v>1996.5768130739673</v>
      </c>
      <c r="P111" s="157">
        <f t="shared" si="11"/>
        <v>1960.9457451677442</v>
      </c>
      <c r="Q111" s="157">
        <f t="shared" si="11"/>
        <v>1896.2579821070747</v>
      </c>
    </row>
    <row r="112" spans="1:17" ht="12" customHeight="1" x14ac:dyDescent="0.3">
      <c r="A112" s="167" t="s">
        <v>171</v>
      </c>
      <c r="B112" s="132">
        <f>RES_hhdet_fec!B$10</f>
        <v>996.283842122034</v>
      </c>
      <c r="C112" s="132">
        <f>RES_hhdet_fec!C$10</f>
        <v>999.04041010958656</v>
      </c>
      <c r="D112" s="132">
        <f>RES_hhdet_fec!D$10</f>
        <v>1117.1941267844693</v>
      </c>
      <c r="E112" s="132">
        <f>RES_hhdet_fec!E$10</f>
        <v>1125.2083247790804</v>
      </c>
      <c r="F112" s="132">
        <f>RES_hhdet_fec!F$10</f>
        <v>1184.9544831014875</v>
      </c>
      <c r="G112" s="132">
        <f>RES_hhdet_fec!G$10</f>
        <v>1266.2068082280553</v>
      </c>
      <c r="H112" s="132">
        <f>RES_hhdet_fec!H$10</f>
        <v>1379.7925658769766</v>
      </c>
      <c r="I112" s="132">
        <f>RES_hhdet_fec!I$10</f>
        <v>1365.35793742129</v>
      </c>
      <c r="J112" s="132">
        <f>RES_hhdet_fec!J$10</f>
        <v>1443.3951242574005</v>
      </c>
      <c r="K112" s="132">
        <f>RES_hhdet_fec!K$10</f>
        <v>1486.20184143284</v>
      </c>
      <c r="L112" s="132">
        <f>RES_hhdet_fec!L$10</f>
        <v>1561.5577121660881</v>
      </c>
      <c r="M112" s="132">
        <f>RES_hhdet_fec!M$10</f>
        <v>1566.0190552938332</v>
      </c>
      <c r="N112" s="132">
        <f>RES_hhdet_fec!N$10</f>
        <v>1582.3829040562864</v>
      </c>
      <c r="O112" s="132">
        <f>RES_hhdet_fec!O$10</f>
        <v>1545.050128547125</v>
      </c>
      <c r="P112" s="132">
        <f>RES_hhdet_fec!P$10</f>
        <v>1538.0367244020954</v>
      </c>
      <c r="Q112" s="132">
        <f>RES_hhdet_fec!Q$10</f>
        <v>1499.9758792264818</v>
      </c>
    </row>
    <row r="113" spans="1:17" ht="12" customHeight="1" x14ac:dyDescent="0.3">
      <c r="A113" s="167" t="s">
        <v>144</v>
      </c>
      <c r="B113" s="132">
        <f>RES_hhdet_fec!B$11</f>
        <v>318.43611729776012</v>
      </c>
      <c r="C113" s="132">
        <f>RES_hhdet_fec!C$11</f>
        <v>302.70691662595323</v>
      </c>
      <c r="D113" s="132">
        <f>RES_hhdet_fec!D$11</f>
        <v>284.34236437608342</v>
      </c>
      <c r="E113" s="132">
        <f>RES_hhdet_fec!E$11</f>
        <v>277.1905976937224</v>
      </c>
      <c r="F113" s="132">
        <f>RES_hhdet_fec!F$11</f>
        <v>265.86374781520368</v>
      </c>
      <c r="G113" s="132">
        <f>RES_hhdet_fec!G$11</f>
        <v>257.77960527170143</v>
      </c>
      <c r="H113" s="132">
        <f>RES_hhdet_fec!H$11</f>
        <v>255.94950958305401</v>
      </c>
      <c r="I113" s="132">
        <f>RES_hhdet_fec!I$11</f>
        <v>248.82318612597916</v>
      </c>
      <c r="J113" s="132">
        <f>RES_hhdet_fec!J$11</f>
        <v>255.43588049287922</v>
      </c>
      <c r="K113" s="132">
        <f>RES_hhdet_fec!K$11</f>
        <v>241.03425884957949</v>
      </c>
      <c r="L113" s="132">
        <f>RES_hhdet_fec!L$11</f>
        <v>237.24773662505538</v>
      </c>
      <c r="M113" s="132">
        <f>RES_hhdet_fec!M$11</f>
        <v>212.1847501544716</v>
      </c>
      <c r="N113" s="132">
        <f>RES_hhdet_fec!N$11</f>
        <v>192.79047785759005</v>
      </c>
      <c r="O113" s="132">
        <f>RES_hhdet_fec!O$11</f>
        <v>172.00831275438145</v>
      </c>
      <c r="P113" s="132">
        <f>RES_hhdet_fec!P$11</f>
        <v>165.84942243925755</v>
      </c>
      <c r="Q113" s="132">
        <f>RES_hhdet_fec!Q$11</f>
        <v>151.60713363623449</v>
      </c>
    </row>
    <row r="114" spans="1:17" ht="12" customHeight="1" x14ac:dyDescent="0.3">
      <c r="A114" s="167" t="s">
        <v>143</v>
      </c>
      <c r="B114" s="132">
        <f>SUM(B115:B116)</f>
        <v>3.8262641992353141</v>
      </c>
      <c r="C114" s="132">
        <f t="shared" ref="C114:Q114" si="12">SUM(C115:C116)</f>
        <v>4.0743680786289538</v>
      </c>
      <c r="D114" s="132">
        <f t="shared" si="12"/>
        <v>3.7715577144752128</v>
      </c>
      <c r="E114" s="132">
        <f t="shared" si="12"/>
        <v>3.9427323278043378</v>
      </c>
      <c r="F114" s="132">
        <f t="shared" si="12"/>
        <v>3.8346836281568146</v>
      </c>
      <c r="G114" s="132">
        <f t="shared" si="12"/>
        <v>3.9170460281779294</v>
      </c>
      <c r="H114" s="132">
        <f t="shared" si="12"/>
        <v>4.370764953841932</v>
      </c>
      <c r="I114" s="132">
        <f t="shared" si="12"/>
        <v>5.0544813426715143</v>
      </c>
      <c r="J114" s="132">
        <f t="shared" si="12"/>
        <v>6.0374365723937142</v>
      </c>
      <c r="K114" s="132">
        <f t="shared" si="12"/>
        <v>8.7289529834615305</v>
      </c>
      <c r="L114" s="132">
        <f t="shared" si="12"/>
        <v>10.540424644803839</v>
      </c>
      <c r="M114" s="132">
        <f t="shared" si="12"/>
        <v>10.844865490329223</v>
      </c>
      <c r="N114" s="132">
        <f t="shared" si="12"/>
        <v>10.322005597167026</v>
      </c>
      <c r="O114" s="132">
        <f t="shared" si="12"/>
        <v>11.586876060984203</v>
      </c>
      <c r="P114" s="132">
        <f t="shared" si="12"/>
        <v>13.863692518222003</v>
      </c>
      <c r="Q114" s="132">
        <f t="shared" si="12"/>
        <v>15.553523883791335</v>
      </c>
    </row>
    <row r="115" spans="1:17" ht="12" customHeight="1" x14ac:dyDescent="0.3">
      <c r="A115" s="166" t="s">
        <v>57</v>
      </c>
      <c r="B115" s="165">
        <f>RES_hhdet_fec!B$13</f>
        <v>2.6732566086933027</v>
      </c>
      <c r="C115" s="165">
        <f>RES_hhdet_fec!C$13</f>
        <v>2.8638386230418944</v>
      </c>
      <c r="D115" s="165">
        <f>RES_hhdet_fec!D$13</f>
        <v>2.7065204842725898</v>
      </c>
      <c r="E115" s="165">
        <f>RES_hhdet_fec!E$13</f>
        <v>2.838607847178436</v>
      </c>
      <c r="F115" s="165">
        <f>RES_hhdet_fec!F$13</f>
        <v>2.724549215098961</v>
      </c>
      <c r="G115" s="165">
        <f>RES_hhdet_fec!G$13</f>
        <v>2.7917951241757488</v>
      </c>
      <c r="H115" s="165">
        <f>RES_hhdet_fec!H$13</f>
        <v>3.1118382288730069</v>
      </c>
      <c r="I115" s="165">
        <f>RES_hhdet_fec!I$13</f>
        <v>3.5605802426353073</v>
      </c>
      <c r="J115" s="165">
        <f>RES_hhdet_fec!J$13</f>
        <v>4.2638984203033274</v>
      </c>
      <c r="K115" s="165">
        <f>RES_hhdet_fec!K$13</f>
        <v>6.3110081383384085</v>
      </c>
      <c r="L115" s="165">
        <f>RES_hhdet_fec!L$13</f>
        <v>7.7235087493436607</v>
      </c>
      <c r="M115" s="165">
        <f>RES_hhdet_fec!M$13</f>
        <v>7.9363836629399351</v>
      </c>
      <c r="N115" s="165">
        <f>RES_hhdet_fec!N$13</f>
        <v>7.5248513703482365</v>
      </c>
      <c r="O115" s="165">
        <f>RES_hhdet_fec!O$13</f>
        <v>8.8839180284342749</v>
      </c>
      <c r="P115" s="165">
        <f>RES_hhdet_fec!P$13</f>
        <v>10.683453805040177</v>
      </c>
      <c r="Q115" s="165">
        <f>RES_hhdet_fec!Q$13</f>
        <v>12.089468261722299</v>
      </c>
    </row>
    <row r="116" spans="1:17" ht="12" customHeight="1" x14ac:dyDescent="0.3">
      <c r="A116" s="147" t="s">
        <v>59</v>
      </c>
      <c r="B116" s="164">
        <f>RES_hhdet_fec!B$14</f>
        <v>1.1530075905420114</v>
      </c>
      <c r="C116" s="164">
        <f>RES_hhdet_fec!C$14</f>
        <v>1.2105294555870592</v>
      </c>
      <c r="D116" s="164">
        <f>RES_hhdet_fec!D$14</f>
        <v>1.0650372302026232</v>
      </c>
      <c r="E116" s="164">
        <f>RES_hhdet_fec!E$14</f>
        <v>1.1041244806259018</v>
      </c>
      <c r="F116" s="164">
        <f>RES_hhdet_fec!F$14</f>
        <v>1.1101344130578537</v>
      </c>
      <c r="G116" s="164">
        <f>RES_hhdet_fec!G$14</f>
        <v>1.1252509040021808</v>
      </c>
      <c r="H116" s="164">
        <f>RES_hhdet_fec!H$14</f>
        <v>1.2589267249689249</v>
      </c>
      <c r="I116" s="164">
        <f>RES_hhdet_fec!I$14</f>
        <v>1.493901100036207</v>
      </c>
      <c r="J116" s="164">
        <f>RES_hhdet_fec!J$14</f>
        <v>1.7735381520903866</v>
      </c>
      <c r="K116" s="164">
        <f>RES_hhdet_fec!K$14</f>
        <v>2.4179448451231216</v>
      </c>
      <c r="L116" s="164">
        <f>RES_hhdet_fec!L$14</f>
        <v>2.816915895460177</v>
      </c>
      <c r="M116" s="164">
        <f>RES_hhdet_fec!M$14</f>
        <v>2.9084818273892874</v>
      </c>
      <c r="N116" s="164">
        <f>RES_hhdet_fec!N$14</f>
        <v>2.7971542268187894</v>
      </c>
      <c r="O116" s="164">
        <f>RES_hhdet_fec!O$14</f>
        <v>2.7029580325499283</v>
      </c>
      <c r="P116" s="164">
        <f>RES_hhdet_fec!P$14</f>
        <v>3.1802387131818262</v>
      </c>
      <c r="Q116" s="164">
        <f>RES_hhdet_fec!Q$14</f>
        <v>3.4640556220690359</v>
      </c>
    </row>
    <row r="117" spans="1:17" ht="12" customHeight="1" x14ac:dyDescent="0.3">
      <c r="A117" s="163" t="s">
        <v>142</v>
      </c>
      <c r="B117" s="162">
        <f>RES_hhdet_fec!B$15</f>
        <v>506.48016780858592</v>
      </c>
      <c r="C117" s="162">
        <f>RES_hhdet_fec!C$15</f>
        <v>467.99791674564261</v>
      </c>
      <c r="D117" s="162">
        <f>RES_hhdet_fec!D$15</f>
        <v>434.56777798707719</v>
      </c>
      <c r="E117" s="162">
        <f>RES_hhdet_fec!E$15</f>
        <v>389.05569258114599</v>
      </c>
      <c r="F117" s="162">
        <f>RES_hhdet_fec!F$15</f>
        <v>343.83474880936114</v>
      </c>
      <c r="G117" s="162">
        <f>RES_hhdet_fec!G$15</f>
        <v>279.77826414972208</v>
      </c>
      <c r="H117" s="162">
        <f>RES_hhdet_fec!H$15</f>
        <v>264.55941212724122</v>
      </c>
      <c r="I117" s="162">
        <f>RES_hhdet_fec!I$15</f>
        <v>252.03655970448972</v>
      </c>
      <c r="J117" s="162">
        <f>RES_hhdet_fec!J$15</f>
        <v>255.2123235089409</v>
      </c>
      <c r="K117" s="162">
        <f>RES_hhdet_fec!K$15</f>
        <v>237.72323073549984</v>
      </c>
      <c r="L117" s="162">
        <f>RES_hhdet_fec!L$15</f>
        <v>245.32107909917247</v>
      </c>
      <c r="M117" s="162">
        <f>RES_hhdet_fec!M$15</f>
        <v>267.39223450320929</v>
      </c>
      <c r="N117" s="162">
        <f>RES_hhdet_fec!N$15</f>
        <v>260.15336553152679</v>
      </c>
      <c r="O117" s="162">
        <f>RES_hhdet_fec!O$15</f>
        <v>243.3148604627508</v>
      </c>
      <c r="P117" s="162">
        <f>RES_hhdet_fec!P$15</f>
        <v>220.04187477449321</v>
      </c>
      <c r="Q117" s="162">
        <f>RES_hhdet_fec!Q$15</f>
        <v>205.8395425464663</v>
      </c>
    </row>
    <row r="118" spans="1:17" ht="12" customHeight="1" x14ac:dyDescent="0.3">
      <c r="A118" s="161" t="s">
        <v>141</v>
      </c>
      <c r="B118" s="160">
        <f>SUM(B119:B120)</f>
        <v>8.6233351094027828</v>
      </c>
      <c r="C118" s="160">
        <f t="shared" ref="C118:Q118" si="13">SUM(C119:C120)</f>
        <v>8.9664877497845712</v>
      </c>
      <c r="D118" s="160">
        <f t="shared" si="13"/>
        <v>8.390203288272895</v>
      </c>
      <c r="E118" s="160">
        <f t="shared" si="13"/>
        <v>9.248676971245402</v>
      </c>
      <c r="F118" s="160">
        <f t="shared" si="13"/>
        <v>8.7260710290369694</v>
      </c>
      <c r="G118" s="160">
        <f t="shared" si="13"/>
        <v>9.019048223450616</v>
      </c>
      <c r="H118" s="160">
        <f t="shared" si="13"/>
        <v>10.670184921441546</v>
      </c>
      <c r="I118" s="160">
        <f t="shared" si="13"/>
        <v>12.157936967383797</v>
      </c>
      <c r="J118" s="160">
        <f t="shared" si="13"/>
        <v>13.830287762092205</v>
      </c>
      <c r="K118" s="160">
        <f t="shared" si="13"/>
        <v>16.394326757534209</v>
      </c>
      <c r="L118" s="160">
        <f t="shared" si="13"/>
        <v>21.973712175135852</v>
      </c>
      <c r="M118" s="160">
        <f t="shared" si="13"/>
        <v>27.476946025429399</v>
      </c>
      <c r="N118" s="160">
        <f t="shared" si="13"/>
        <v>25.035148968841966</v>
      </c>
      <c r="O118" s="160">
        <f t="shared" si="13"/>
        <v>24.616635248725672</v>
      </c>
      <c r="P118" s="160">
        <f t="shared" si="13"/>
        <v>23.154031033676155</v>
      </c>
      <c r="Q118" s="160">
        <f t="shared" si="13"/>
        <v>23.281902814100825</v>
      </c>
    </row>
    <row r="119" spans="1:17" ht="12" customHeight="1" x14ac:dyDescent="0.3">
      <c r="A119" s="148" t="s">
        <v>60</v>
      </c>
      <c r="B119" s="156">
        <f>RES_hhdet_fec!B$17</f>
        <v>6.2802877286056358</v>
      </c>
      <c r="C119" s="156">
        <f>RES_hhdet_fec!C$17</f>
        <v>6.6065619247296006</v>
      </c>
      <c r="D119" s="156">
        <f>RES_hhdet_fec!D$17</f>
        <v>6.3490984390612208</v>
      </c>
      <c r="E119" s="156">
        <f>RES_hhdet_fec!E$17</f>
        <v>7.0639240603142399</v>
      </c>
      <c r="F119" s="156">
        <f>RES_hhdet_fec!F$17</f>
        <v>6.588662925097915</v>
      </c>
      <c r="G119" s="156">
        <f>RES_hhdet_fec!G$17</f>
        <v>6.7938734278856554</v>
      </c>
      <c r="H119" s="156">
        <f>RES_hhdet_fec!H$17</f>
        <v>8.0585668335502341</v>
      </c>
      <c r="I119" s="156">
        <f>RES_hhdet_fec!I$17</f>
        <v>8.9579775341076449</v>
      </c>
      <c r="J119" s="156">
        <f>RES_hhdet_fec!J$17</f>
        <v>10.354383449472301</v>
      </c>
      <c r="K119" s="156">
        <f>RES_hhdet_fec!K$17</f>
        <v>12.230630478659855</v>
      </c>
      <c r="L119" s="156">
        <f>RES_hhdet_fec!L$17</f>
        <v>16.425330527730456</v>
      </c>
      <c r="M119" s="156">
        <f>RES_hhdet_fec!M$17</f>
        <v>20.988666783721474</v>
      </c>
      <c r="N119" s="156">
        <f>RES_hhdet_fec!N$17</f>
        <v>18.978001049774996</v>
      </c>
      <c r="O119" s="156">
        <f>RES_hhdet_fec!O$17</f>
        <v>18.72058350097279</v>
      </c>
      <c r="P119" s="156">
        <f>RES_hhdet_fec!P$17</f>
        <v>17.572423143245842</v>
      </c>
      <c r="Q119" s="156">
        <f>RES_hhdet_fec!Q$17</f>
        <v>17.762572509134976</v>
      </c>
    </row>
    <row r="120" spans="1:17" ht="12" customHeight="1" x14ac:dyDescent="0.3">
      <c r="A120" s="148" t="s">
        <v>59</v>
      </c>
      <c r="B120" s="156">
        <f>RES_hhdet_fec!B$18</f>
        <v>2.3430473807971475</v>
      </c>
      <c r="C120" s="156">
        <f>RES_hhdet_fec!C$18</f>
        <v>2.3599258250549702</v>
      </c>
      <c r="D120" s="156">
        <f>RES_hhdet_fec!D$18</f>
        <v>2.0411048492116746</v>
      </c>
      <c r="E120" s="156">
        <f>RES_hhdet_fec!E$18</f>
        <v>2.184752910931163</v>
      </c>
      <c r="F120" s="156">
        <f>RES_hhdet_fec!F$18</f>
        <v>2.1374081039390536</v>
      </c>
      <c r="G120" s="156">
        <f>RES_hhdet_fec!G$18</f>
        <v>2.2251747955649606</v>
      </c>
      <c r="H120" s="156">
        <f>RES_hhdet_fec!H$18</f>
        <v>2.6116180878913129</v>
      </c>
      <c r="I120" s="156">
        <f>RES_hhdet_fec!I$18</f>
        <v>3.1999594332761534</v>
      </c>
      <c r="J120" s="156">
        <f>RES_hhdet_fec!J$18</f>
        <v>3.4759043126199027</v>
      </c>
      <c r="K120" s="156">
        <f>RES_hhdet_fec!K$18</f>
        <v>4.1636962788743528</v>
      </c>
      <c r="L120" s="156">
        <f>RES_hhdet_fec!L$18</f>
        <v>5.5483816474053951</v>
      </c>
      <c r="M120" s="156">
        <f>RES_hhdet_fec!M$18</f>
        <v>6.4882792417079234</v>
      </c>
      <c r="N120" s="156">
        <f>RES_hhdet_fec!N$18</f>
        <v>6.0571479190669697</v>
      </c>
      <c r="O120" s="156">
        <f>RES_hhdet_fec!O$18</f>
        <v>5.8960517477528827</v>
      </c>
      <c r="P120" s="156">
        <f>RES_hhdet_fec!P$18</f>
        <v>5.5816078904303144</v>
      </c>
      <c r="Q120" s="156">
        <f>RES_hhdet_fec!Q$18</f>
        <v>5.5193303049658491</v>
      </c>
    </row>
    <row r="121" spans="1:17" ht="12" customHeight="1" x14ac:dyDescent="0.3">
      <c r="A121" s="158" t="s">
        <v>62</v>
      </c>
      <c r="B121" s="157">
        <f>SUM(B122:B124)</f>
        <v>653.00644944711667</v>
      </c>
      <c r="C121" s="157">
        <f t="shared" ref="C121:Q121" si="14">SUM(C122:C124)</f>
        <v>639.11850504259746</v>
      </c>
      <c r="D121" s="157">
        <f t="shared" si="14"/>
        <v>693.04623519707718</v>
      </c>
      <c r="E121" s="157">
        <f t="shared" si="14"/>
        <v>778.84733444962671</v>
      </c>
      <c r="F121" s="157">
        <f t="shared" si="14"/>
        <v>791.60930982145521</v>
      </c>
      <c r="G121" s="157">
        <f t="shared" si="14"/>
        <v>808.76840591788994</v>
      </c>
      <c r="H121" s="157">
        <f t="shared" si="14"/>
        <v>858.37769229496416</v>
      </c>
      <c r="I121" s="157">
        <f t="shared" si="14"/>
        <v>843.71405654441116</v>
      </c>
      <c r="J121" s="157">
        <f t="shared" si="14"/>
        <v>888.99813539746947</v>
      </c>
      <c r="K121" s="157">
        <f t="shared" si="14"/>
        <v>889.26822629734454</v>
      </c>
      <c r="L121" s="157">
        <f t="shared" si="14"/>
        <v>930.13154935634009</v>
      </c>
      <c r="M121" s="157">
        <f t="shared" si="14"/>
        <v>913.69556273324076</v>
      </c>
      <c r="N121" s="157">
        <f t="shared" si="14"/>
        <v>906.83942025572446</v>
      </c>
      <c r="O121" s="157">
        <f t="shared" si="14"/>
        <v>878.31953858009103</v>
      </c>
      <c r="P121" s="157">
        <f t="shared" si="14"/>
        <v>864.34562264479223</v>
      </c>
      <c r="Q121" s="157">
        <f t="shared" si="14"/>
        <v>845.92811672566086</v>
      </c>
    </row>
    <row r="122" spans="1:17" ht="12" customHeight="1" x14ac:dyDescent="0.3">
      <c r="A122" s="23" t="s">
        <v>58</v>
      </c>
      <c r="B122" s="156">
        <f>RES_hhdet_fec!B$20</f>
        <v>178.59338187629911</v>
      </c>
      <c r="C122" s="156">
        <f>RES_hhdet_fec!C$20</f>
        <v>178.09904180470511</v>
      </c>
      <c r="D122" s="156">
        <f>RES_hhdet_fec!D$20</f>
        <v>225.57056737771507</v>
      </c>
      <c r="E122" s="156">
        <f>RES_hhdet_fec!E$20</f>
        <v>273.42376783826296</v>
      </c>
      <c r="F122" s="156">
        <f>RES_hhdet_fec!F$20</f>
        <v>296.57437569632953</v>
      </c>
      <c r="G122" s="156">
        <f>RES_hhdet_fec!G$20</f>
        <v>321.6246524849484</v>
      </c>
      <c r="H122" s="156">
        <f>RES_hhdet_fec!H$20</f>
        <v>355.75474437682004</v>
      </c>
      <c r="I122" s="156">
        <f>RES_hhdet_fec!I$20</f>
        <v>347.90466601972895</v>
      </c>
      <c r="J122" s="156">
        <f>RES_hhdet_fec!J$20</f>
        <v>381.25676194881277</v>
      </c>
      <c r="K122" s="156">
        <f>RES_hhdet_fec!K$20</f>
        <v>390.49078521743564</v>
      </c>
      <c r="L122" s="156">
        <f>RES_hhdet_fec!L$20</f>
        <v>401.63701813859302</v>
      </c>
      <c r="M122" s="156">
        <f>RES_hhdet_fec!M$20</f>
        <v>388.06773395715197</v>
      </c>
      <c r="N122" s="156">
        <f>RES_hhdet_fec!N$20</f>
        <v>393.22651392663857</v>
      </c>
      <c r="O122" s="156">
        <f>RES_hhdet_fec!O$20</f>
        <v>381.88384278688517</v>
      </c>
      <c r="P122" s="156">
        <f>RES_hhdet_fec!P$20</f>
        <v>375.52753805876972</v>
      </c>
      <c r="Q122" s="156">
        <f>RES_hhdet_fec!Q$20</f>
        <v>371.94049401148021</v>
      </c>
    </row>
    <row r="123" spans="1:17" ht="12" customHeight="1" x14ac:dyDescent="0.3">
      <c r="A123" s="23" t="s">
        <v>57</v>
      </c>
      <c r="B123" s="156">
        <f>RES_hhdet_fec!B$21</f>
        <v>166.65117295871335</v>
      </c>
      <c r="C123" s="156">
        <f>RES_hhdet_fec!C$21</f>
        <v>172.26668417368785</v>
      </c>
      <c r="D123" s="156">
        <f>RES_hhdet_fec!D$21</f>
        <v>166.91463302187398</v>
      </c>
      <c r="E123" s="156">
        <f>RES_hhdet_fec!E$21</f>
        <v>177.54968320852808</v>
      </c>
      <c r="F123" s="156">
        <f>RES_hhdet_fec!F$21</f>
        <v>167.92694397503476</v>
      </c>
      <c r="G123" s="156">
        <f>RES_hhdet_fec!G$21</f>
        <v>162.85030567754762</v>
      </c>
      <c r="H123" s="156">
        <f>RES_hhdet_fec!H$21</f>
        <v>164.81121904252905</v>
      </c>
      <c r="I123" s="156">
        <f>RES_hhdet_fec!I$21</f>
        <v>152.41722237744904</v>
      </c>
      <c r="J123" s="156">
        <f>RES_hhdet_fec!J$21</f>
        <v>164.44592898317566</v>
      </c>
      <c r="K123" s="156">
        <f>RES_hhdet_fec!K$21</f>
        <v>159.23370344654413</v>
      </c>
      <c r="L123" s="156">
        <f>RES_hhdet_fec!L$21</f>
        <v>169.4105539959757</v>
      </c>
      <c r="M123" s="156">
        <f>RES_hhdet_fec!M$21</f>
        <v>152.44258242248966</v>
      </c>
      <c r="N123" s="156">
        <f>RES_hhdet_fec!N$21</f>
        <v>150.6809221118161</v>
      </c>
      <c r="O123" s="156">
        <f>RES_hhdet_fec!O$21</f>
        <v>146.62962651147222</v>
      </c>
      <c r="P123" s="156">
        <f>RES_hhdet_fec!P$21</f>
        <v>146.47845250498594</v>
      </c>
      <c r="Q123" s="156">
        <f>RES_hhdet_fec!Q$21</f>
        <v>138.22706936685458</v>
      </c>
    </row>
    <row r="124" spans="1:17" ht="12" customHeight="1" x14ac:dyDescent="0.3">
      <c r="A124" s="29" t="s">
        <v>140</v>
      </c>
      <c r="B124" s="57">
        <f>RES_hhdet_fec!B$22</f>
        <v>307.76189461210424</v>
      </c>
      <c r="C124" s="57">
        <f>RES_hhdet_fec!C$22</f>
        <v>288.75277906420445</v>
      </c>
      <c r="D124" s="57">
        <f>RES_hhdet_fec!D$22</f>
        <v>300.56103479748811</v>
      </c>
      <c r="E124" s="57">
        <f>RES_hhdet_fec!E$22</f>
        <v>327.87388340283565</v>
      </c>
      <c r="F124" s="57">
        <f>RES_hhdet_fec!F$22</f>
        <v>327.10799015009093</v>
      </c>
      <c r="G124" s="57">
        <f>RES_hhdet_fec!G$22</f>
        <v>324.29344775539391</v>
      </c>
      <c r="H124" s="57">
        <f>RES_hhdet_fec!H$22</f>
        <v>337.81172887561507</v>
      </c>
      <c r="I124" s="57">
        <f>RES_hhdet_fec!I$22</f>
        <v>343.39216814723318</v>
      </c>
      <c r="J124" s="57">
        <f>RES_hhdet_fec!J$22</f>
        <v>343.29544446548113</v>
      </c>
      <c r="K124" s="57">
        <f>RES_hhdet_fec!K$22</f>
        <v>339.5437376333648</v>
      </c>
      <c r="L124" s="57">
        <f>RES_hhdet_fec!L$22</f>
        <v>359.08397722177131</v>
      </c>
      <c r="M124" s="57">
        <f>RES_hhdet_fec!M$22</f>
        <v>373.18524635359915</v>
      </c>
      <c r="N124" s="57">
        <f>RES_hhdet_fec!N$22</f>
        <v>362.93198421726987</v>
      </c>
      <c r="O124" s="57">
        <f>RES_hhdet_fec!O$22</f>
        <v>349.80606928173358</v>
      </c>
      <c r="P124" s="57">
        <f>RES_hhdet_fec!P$22</f>
        <v>342.33963208103654</v>
      </c>
      <c r="Q124" s="57">
        <f>RES_hhdet_fec!Q$22</f>
        <v>335.76055334732604</v>
      </c>
    </row>
    <row r="126" spans="1:17" ht="12" customHeight="1" x14ac:dyDescent="0.3">
      <c r="A126" s="152" t="s">
        <v>119</v>
      </c>
      <c r="B126" s="168">
        <f>SUM(B127,B130,B132,B142)</f>
        <v>5787.1740501437052</v>
      </c>
      <c r="C126" s="168">
        <f t="shared" ref="C126:Q126" si="15">SUM(C127,C130,C132,C142)</f>
        <v>5857.6773521609075</v>
      </c>
      <c r="D126" s="168">
        <f t="shared" si="15"/>
        <v>5894.5468620735428</v>
      </c>
      <c r="E126" s="168">
        <f t="shared" si="15"/>
        <v>5699.9994762360548</v>
      </c>
      <c r="F126" s="168">
        <f t="shared" si="15"/>
        <v>5584.9052728632323</v>
      </c>
      <c r="G126" s="168">
        <f t="shared" si="15"/>
        <v>5581.6153956389717</v>
      </c>
      <c r="H126" s="168">
        <f t="shared" si="15"/>
        <v>6072.6309928585979</v>
      </c>
      <c r="I126" s="168">
        <f t="shared" si="15"/>
        <v>5591.437197146055</v>
      </c>
      <c r="J126" s="168">
        <f t="shared" si="15"/>
        <v>5942.6109268069104</v>
      </c>
      <c r="K126" s="168">
        <f t="shared" si="15"/>
        <v>5928.502183929445</v>
      </c>
      <c r="L126" s="168">
        <f t="shared" si="15"/>
        <v>6867.7028383777206</v>
      </c>
      <c r="M126" s="168">
        <f t="shared" si="15"/>
        <v>6126.755295500534</v>
      </c>
      <c r="N126" s="168">
        <f t="shared" si="15"/>
        <v>6226.0204665131396</v>
      </c>
      <c r="O126" s="168">
        <f t="shared" si="15"/>
        <v>6014.7795731295628</v>
      </c>
      <c r="P126" s="168">
        <f t="shared" si="15"/>
        <v>5421.5206203100142</v>
      </c>
      <c r="Q126" s="168">
        <f t="shared" si="15"/>
        <v>5351.3663435227318</v>
      </c>
    </row>
    <row r="127" spans="1:17" ht="12" customHeight="1" x14ac:dyDescent="0.3">
      <c r="A127" s="158" t="s">
        <v>65</v>
      </c>
      <c r="B127" s="157">
        <f>SUM(B128:B129)</f>
        <v>4476.7964863693242</v>
      </c>
      <c r="C127" s="157">
        <f t="shared" ref="C127:Q127" si="16">SUM(C128:C129)</f>
        <v>4586.0834067448368</v>
      </c>
      <c r="D127" s="157">
        <f t="shared" si="16"/>
        <v>4573.1473501798364</v>
      </c>
      <c r="E127" s="157">
        <f t="shared" si="16"/>
        <v>4358.7888488943818</v>
      </c>
      <c r="F127" s="157">
        <f t="shared" si="16"/>
        <v>4241.0509465381419</v>
      </c>
      <c r="G127" s="157">
        <f t="shared" si="16"/>
        <v>4234.6267420253853</v>
      </c>
      <c r="H127" s="157">
        <f t="shared" si="16"/>
        <v>4648.6569380335413</v>
      </c>
      <c r="I127" s="157">
        <f t="shared" si="16"/>
        <v>4173.9765290208934</v>
      </c>
      <c r="J127" s="157">
        <f t="shared" si="16"/>
        <v>4450.8232375964571</v>
      </c>
      <c r="K127" s="157">
        <f t="shared" si="16"/>
        <v>4429.8993021098504</v>
      </c>
      <c r="L127" s="157">
        <f t="shared" si="16"/>
        <v>5291.8624148662166</v>
      </c>
      <c r="M127" s="157">
        <f t="shared" si="16"/>
        <v>4536.3625941029077</v>
      </c>
      <c r="N127" s="157">
        <f t="shared" si="16"/>
        <v>4650.4718685071766</v>
      </c>
      <c r="O127" s="157">
        <f t="shared" si="16"/>
        <v>4493.4823313590568</v>
      </c>
      <c r="P127" s="157">
        <f t="shared" si="16"/>
        <v>3927.0306586109346</v>
      </c>
      <c r="Q127" s="157">
        <f t="shared" si="16"/>
        <v>3898.2956708252059</v>
      </c>
    </row>
    <row r="128" spans="1:17" ht="12" customHeight="1" x14ac:dyDescent="0.3">
      <c r="A128" s="23" t="s">
        <v>58</v>
      </c>
      <c r="B128" s="156">
        <f>RES_hhdet_tes!B$5</f>
        <v>4438.8752736753231</v>
      </c>
      <c r="C128" s="156">
        <f>RES_hhdet_tes!C$5</f>
        <v>4547.1871230541765</v>
      </c>
      <c r="D128" s="156">
        <f>RES_hhdet_tes!D$5</f>
        <v>4539.9770427478206</v>
      </c>
      <c r="E128" s="156">
        <f>RES_hhdet_tes!E$5</f>
        <v>4307.6743926067993</v>
      </c>
      <c r="F128" s="156">
        <f>RES_hhdet_tes!F$5</f>
        <v>4192.0791669512419</v>
      </c>
      <c r="G128" s="156">
        <f>RES_hhdet_tes!G$5</f>
        <v>4190.5198151583108</v>
      </c>
      <c r="H128" s="156">
        <f>RES_hhdet_tes!H$5</f>
        <v>4593.9078077555832</v>
      </c>
      <c r="I128" s="156">
        <f>RES_hhdet_tes!I$5</f>
        <v>4126.7282603662688</v>
      </c>
      <c r="J128" s="156">
        <f>RES_hhdet_tes!J$5</f>
        <v>4399.9665956520994</v>
      </c>
      <c r="K128" s="156">
        <f>RES_hhdet_tes!K$5</f>
        <v>4381.2129099681697</v>
      </c>
      <c r="L128" s="156">
        <f>RES_hhdet_tes!L$5</f>
        <v>5232.8820300091365</v>
      </c>
      <c r="M128" s="156">
        <f>RES_hhdet_tes!M$5</f>
        <v>4484.0753211488463</v>
      </c>
      <c r="N128" s="156">
        <f>RES_hhdet_tes!N$5</f>
        <v>4599.322284830193</v>
      </c>
      <c r="O128" s="156">
        <f>RES_hhdet_tes!O$5</f>
        <v>4443.7964272980926</v>
      </c>
      <c r="P128" s="156">
        <f>RES_hhdet_tes!P$5</f>
        <v>3876.4298186006886</v>
      </c>
      <c r="Q128" s="156">
        <f>RES_hhdet_tes!Q$5</f>
        <v>3843.822817741544</v>
      </c>
    </row>
    <row r="129" spans="1:17" ht="12" customHeight="1" x14ac:dyDescent="0.3">
      <c r="A129" s="23" t="s">
        <v>60</v>
      </c>
      <c r="B129" s="156">
        <f>RES_hhdet_tes!B$6</f>
        <v>37.921212694000829</v>
      </c>
      <c r="C129" s="156">
        <f>RES_hhdet_tes!C$6</f>
        <v>38.896283690660375</v>
      </c>
      <c r="D129" s="156">
        <f>RES_hhdet_tes!D$6</f>
        <v>33.170307432015349</v>
      </c>
      <c r="E129" s="156">
        <f>RES_hhdet_tes!E$6</f>
        <v>51.114456287582811</v>
      </c>
      <c r="F129" s="156">
        <f>RES_hhdet_tes!F$6</f>
        <v>48.971779586900531</v>
      </c>
      <c r="G129" s="156">
        <f>RES_hhdet_tes!G$6</f>
        <v>44.106926867074549</v>
      </c>
      <c r="H129" s="156">
        <f>RES_hhdet_tes!H$6</f>
        <v>54.749130277957775</v>
      </c>
      <c r="I129" s="156">
        <f>RES_hhdet_tes!I$6</f>
        <v>47.248268654624113</v>
      </c>
      <c r="J129" s="156">
        <f>RES_hhdet_tes!J$6</f>
        <v>50.856641944357456</v>
      </c>
      <c r="K129" s="156">
        <f>RES_hhdet_tes!K$6</f>
        <v>48.686392141680564</v>
      </c>
      <c r="L129" s="156">
        <f>RES_hhdet_tes!L$6</f>
        <v>58.980384857080168</v>
      </c>
      <c r="M129" s="156">
        <f>RES_hhdet_tes!M$6</f>
        <v>52.28727295406091</v>
      </c>
      <c r="N129" s="156">
        <f>RES_hhdet_tes!N$6</f>
        <v>51.149583676983902</v>
      </c>
      <c r="O129" s="156">
        <f>RES_hhdet_tes!O$6</f>
        <v>49.685904060964226</v>
      </c>
      <c r="P129" s="156">
        <f>RES_hhdet_tes!P$6</f>
        <v>50.600840010246159</v>
      </c>
      <c r="Q129" s="156">
        <f>RES_hhdet_tes!Q$6</f>
        <v>54.47285308366191</v>
      </c>
    </row>
    <row r="130" spans="1:17" ht="12" customHeight="1" x14ac:dyDescent="0.3">
      <c r="A130" s="158" t="s">
        <v>112</v>
      </c>
      <c r="B130" s="157">
        <f>B131</f>
        <v>6.5242691589923894</v>
      </c>
      <c r="C130" s="157">
        <f t="shared" ref="C130:Q130" si="17">C131</f>
        <v>6.9099939932843801</v>
      </c>
      <c r="D130" s="157">
        <f t="shared" si="17"/>
        <v>5.5867792608662254</v>
      </c>
      <c r="E130" s="157">
        <f t="shared" si="17"/>
        <v>5.6901070578575235</v>
      </c>
      <c r="F130" s="157">
        <f t="shared" si="17"/>
        <v>6.3395196362912767</v>
      </c>
      <c r="G130" s="157">
        <f t="shared" si="17"/>
        <v>6.858669305271043</v>
      </c>
      <c r="H130" s="157">
        <f t="shared" si="17"/>
        <v>8.3554358256522505</v>
      </c>
      <c r="I130" s="157">
        <f t="shared" si="17"/>
        <v>9.630048685200892</v>
      </c>
      <c r="J130" s="157">
        <f t="shared" si="17"/>
        <v>11.305310019744686</v>
      </c>
      <c r="K130" s="157">
        <f t="shared" si="17"/>
        <v>13.181127833101307</v>
      </c>
      <c r="L130" s="157">
        <f t="shared" si="17"/>
        <v>15.875124990219801</v>
      </c>
      <c r="M130" s="157">
        <f t="shared" si="17"/>
        <v>16.802911245712426</v>
      </c>
      <c r="N130" s="157">
        <f t="shared" si="17"/>
        <v>16.857743468109639</v>
      </c>
      <c r="O130" s="157">
        <f t="shared" si="17"/>
        <v>15.332800674391757</v>
      </c>
      <c r="P130" s="157">
        <f t="shared" si="17"/>
        <v>16.713209467174199</v>
      </c>
      <c r="Q130" s="157">
        <f t="shared" si="17"/>
        <v>17.2457547109126</v>
      </c>
    </row>
    <row r="131" spans="1:17" ht="12" customHeight="1" x14ac:dyDescent="0.3">
      <c r="A131" s="23" t="s">
        <v>60</v>
      </c>
      <c r="B131" s="156">
        <f>RES_hhdet_tes!B$8</f>
        <v>6.5242691589923894</v>
      </c>
      <c r="C131" s="156">
        <f>RES_hhdet_tes!C$8</f>
        <v>6.9099939932843801</v>
      </c>
      <c r="D131" s="156">
        <f>RES_hhdet_tes!D$8</f>
        <v>5.5867792608662254</v>
      </c>
      <c r="E131" s="156">
        <f>RES_hhdet_tes!E$8</f>
        <v>5.6901070578575235</v>
      </c>
      <c r="F131" s="156">
        <f>RES_hhdet_tes!F$8</f>
        <v>6.3395196362912767</v>
      </c>
      <c r="G131" s="156">
        <f>RES_hhdet_tes!G$8</f>
        <v>6.858669305271043</v>
      </c>
      <c r="H131" s="156">
        <f>RES_hhdet_tes!H$8</f>
        <v>8.3554358256522505</v>
      </c>
      <c r="I131" s="156">
        <f>RES_hhdet_tes!I$8</f>
        <v>9.630048685200892</v>
      </c>
      <c r="J131" s="156">
        <f>RES_hhdet_tes!J$8</f>
        <v>11.305310019744686</v>
      </c>
      <c r="K131" s="156">
        <f>RES_hhdet_tes!K$8</f>
        <v>13.181127833101307</v>
      </c>
      <c r="L131" s="156">
        <f>RES_hhdet_tes!L$8</f>
        <v>15.875124990219801</v>
      </c>
      <c r="M131" s="156">
        <f>RES_hhdet_tes!M$8</f>
        <v>16.802911245712426</v>
      </c>
      <c r="N131" s="156">
        <f>RES_hhdet_tes!N$8</f>
        <v>16.857743468109639</v>
      </c>
      <c r="O131" s="156">
        <f>RES_hhdet_tes!O$8</f>
        <v>15.332800674391757</v>
      </c>
      <c r="P131" s="156">
        <f>RES_hhdet_tes!P$8</f>
        <v>16.713209467174199</v>
      </c>
      <c r="Q131" s="156">
        <f>RES_hhdet_tes!Q$8</f>
        <v>17.2457547109126</v>
      </c>
    </row>
    <row r="132" spans="1:17" ht="12" customHeight="1" x14ac:dyDescent="0.3">
      <c r="A132" s="158" t="s">
        <v>63</v>
      </c>
      <c r="B132" s="157">
        <f>SUM(B133:B135,B138:B139)</f>
        <v>938.65562220220784</v>
      </c>
      <c r="C132" s="157">
        <f t="shared" ref="C132:Q132" si="18">SUM(C133:C135,C138:C139)</f>
        <v>909.80719720419665</v>
      </c>
      <c r="D132" s="157">
        <f t="shared" si="18"/>
        <v>934.8863552256156</v>
      </c>
      <c r="E132" s="157">
        <f t="shared" si="18"/>
        <v>909.88618113824282</v>
      </c>
      <c r="F132" s="157">
        <f t="shared" si="18"/>
        <v>905.2078807288467</v>
      </c>
      <c r="G132" s="157">
        <f t="shared" si="18"/>
        <v>899.88474184957818</v>
      </c>
      <c r="H132" s="157">
        <f t="shared" si="18"/>
        <v>947.72860023396993</v>
      </c>
      <c r="I132" s="157">
        <f t="shared" si="18"/>
        <v>939.33536936241239</v>
      </c>
      <c r="J132" s="157">
        <f t="shared" si="18"/>
        <v>991.1760636038623</v>
      </c>
      <c r="K132" s="157">
        <f t="shared" si="18"/>
        <v>997.27807463913666</v>
      </c>
      <c r="L132" s="157">
        <f t="shared" si="18"/>
        <v>1044.5012575731744</v>
      </c>
      <c r="M132" s="157">
        <f t="shared" si="18"/>
        <v>1057.6258045282552</v>
      </c>
      <c r="N132" s="157">
        <f t="shared" si="18"/>
        <v>1048.8934458714789</v>
      </c>
      <c r="O132" s="157">
        <f t="shared" si="18"/>
        <v>1011.5598047685392</v>
      </c>
      <c r="P132" s="157">
        <f t="shared" si="18"/>
        <v>990.7261003250261</v>
      </c>
      <c r="Q132" s="157">
        <f t="shared" si="18"/>
        <v>958.51454046163099</v>
      </c>
    </row>
    <row r="133" spans="1:17" ht="12" customHeight="1" x14ac:dyDescent="0.3">
      <c r="A133" s="167" t="s">
        <v>171</v>
      </c>
      <c r="B133" s="132">
        <f>RES_hhdet_tes!B$10</f>
        <v>430.24273886669903</v>
      </c>
      <c r="C133" s="132">
        <f>RES_hhdet_tes!C$10</f>
        <v>432.27730293210675</v>
      </c>
      <c r="D133" s="132">
        <f>RES_hhdet_tes!D$10</f>
        <v>485.59069500503136</v>
      </c>
      <c r="E133" s="132">
        <f>RES_hhdet_tes!E$10</f>
        <v>489.54100342451676</v>
      </c>
      <c r="F133" s="132">
        <f>RES_hhdet_tes!F$10</f>
        <v>517.5696802272787</v>
      </c>
      <c r="G133" s="132">
        <f>RES_hhdet_tes!G$10</f>
        <v>555.79149537817557</v>
      </c>
      <c r="H133" s="132">
        <f>RES_hhdet_tes!H$10</f>
        <v>608.40068668105926</v>
      </c>
      <c r="I133" s="132">
        <f>RES_hhdet_tes!I$10</f>
        <v>604.16579563151561</v>
      </c>
      <c r="J133" s="132">
        <f>RES_hhdet_tes!J$10</f>
        <v>641.60404365641307</v>
      </c>
      <c r="K133" s="132">
        <f>RES_hhdet_tes!K$10</f>
        <v>663.48986674431455</v>
      </c>
      <c r="L133" s="132">
        <f>RES_hhdet_tes!L$10</f>
        <v>699.6281917834234</v>
      </c>
      <c r="M133" s="132">
        <f>RES_hhdet_tes!M$10</f>
        <v>705.33352701109868</v>
      </c>
      <c r="N133" s="132">
        <f>RES_hhdet_tes!N$10</f>
        <v>715.32732193666595</v>
      </c>
      <c r="O133" s="132">
        <f>RES_hhdet_tes!O$10</f>
        <v>701.00276295398521</v>
      </c>
      <c r="P133" s="132">
        <f>RES_hhdet_tes!P$10</f>
        <v>700.00361835354136</v>
      </c>
      <c r="Q133" s="132">
        <f>RES_hhdet_tes!Q$10</f>
        <v>684.13548478513258</v>
      </c>
    </row>
    <row r="134" spans="1:17" ht="12" customHeight="1" x14ac:dyDescent="0.3">
      <c r="A134" s="167" t="s">
        <v>144</v>
      </c>
      <c r="B134" s="132">
        <f>RES_hhdet_tes!B$11</f>
        <v>163.86011539774157</v>
      </c>
      <c r="C134" s="132">
        <f>RES_hhdet_tes!C$11</f>
        <v>156.96541791471674</v>
      </c>
      <c r="D134" s="132">
        <f>RES_hhdet_tes!D$11</f>
        <v>149.38559714180528</v>
      </c>
      <c r="E134" s="132">
        <f>RES_hhdet_tes!E$11</f>
        <v>147.8989487069816</v>
      </c>
      <c r="F134" s="132">
        <f>RES_hhdet_tes!F$11</f>
        <v>143.84488071242413</v>
      </c>
      <c r="G134" s="132">
        <f>RES_hhdet_tes!G$11</f>
        <v>141.85241783149257</v>
      </c>
      <c r="H134" s="132">
        <f>RES_hhdet_tes!H$11</f>
        <v>143.47575036441603</v>
      </c>
      <c r="I134" s="132">
        <f>RES_hhdet_tes!I$11</f>
        <v>142.59321448977511</v>
      </c>
      <c r="J134" s="132">
        <f>RES_hhdet_tes!J$11</f>
        <v>149.04352376875966</v>
      </c>
      <c r="K134" s="132">
        <f>RES_hhdet_tes!K$11</f>
        <v>141.44595837132169</v>
      </c>
      <c r="L134" s="132">
        <f>RES_hhdet_tes!L$11</f>
        <v>140.00951745862807</v>
      </c>
      <c r="M134" s="132">
        <f>RES_hhdet_tes!M$11</f>
        <v>125.78621309236513</v>
      </c>
      <c r="N134" s="132">
        <f>RES_hhdet_tes!N$11</f>
        <v>115.04154212500244</v>
      </c>
      <c r="O134" s="132">
        <f>RES_hhdet_tes!O$11</f>
        <v>103.09721677675508</v>
      </c>
      <c r="P134" s="132">
        <f>RES_hhdet_tes!P$11</f>
        <v>99.46440991829364</v>
      </c>
      <c r="Q134" s="132">
        <f>RES_hhdet_tes!Q$11</f>
        <v>91.217074669445665</v>
      </c>
    </row>
    <row r="135" spans="1:17" ht="12" customHeight="1" x14ac:dyDescent="0.3">
      <c r="A135" s="167" t="s">
        <v>143</v>
      </c>
      <c r="B135" s="132">
        <f>SUM(B136:B137)</f>
        <v>2.6135760614407264</v>
      </c>
      <c r="C135" s="132">
        <f t="shared" ref="C135:Q135" si="19">SUM(C136:C137)</f>
        <v>2.7844636595864092</v>
      </c>
      <c r="D135" s="132">
        <f t="shared" si="19"/>
        <v>2.5675745867068751</v>
      </c>
      <c r="E135" s="132">
        <f t="shared" si="19"/>
        <v>2.7032010059616569</v>
      </c>
      <c r="F135" s="132">
        <f t="shared" si="19"/>
        <v>2.6501569566669669</v>
      </c>
      <c r="G135" s="132">
        <f t="shared" si="19"/>
        <v>2.7231634436118326</v>
      </c>
      <c r="H135" s="132">
        <f t="shared" si="19"/>
        <v>3.0796406407083943</v>
      </c>
      <c r="I135" s="132">
        <f t="shared" si="19"/>
        <v>3.622037433817126</v>
      </c>
      <c r="J135" s="132">
        <f t="shared" si="19"/>
        <v>4.3438629092830396</v>
      </c>
      <c r="K135" s="132">
        <f t="shared" si="19"/>
        <v>6.2439552244427894</v>
      </c>
      <c r="L135" s="132">
        <f t="shared" si="19"/>
        <v>7.5203261297312896</v>
      </c>
      <c r="M135" s="132">
        <f t="shared" si="19"/>
        <v>7.7709620753728021</v>
      </c>
      <c r="N135" s="132">
        <f t="shared" si="19"/>
        <v>7.4158719418252446</v>
      </c>
      <c r="O135" s="132">
        <f t="shared" si="19"/>
        <v>8.1707597747573253</v>
      </c>
      <c r="P135" s="132">
        <f t="shared" si="19"/>
        <v>9.7567515733773966</v>
      </c>
      <c r="Q135" s="132">
        <f t="shared" si="19"/>
        <v>10.932829101145327</v>
      </c>
    </row>
    <row r="136" spans="1:17" ht="12" customHeight="1" x14ac:dyDescent="0.3">
      <c r="A136" s="166" t="s">
        <v>57</v>
      </c>
      <c r="B136" s="165">
        <f>RES_hhdet_tes!B$13</f>
        <v>1.4605684708987157</v>
      </c>
      <c r="C136" s="165">
        <f>RES_hhdet_tes!C$13</f>
        <v>1.5739342039993502</v>
      </c>
      <c r="D136" s="165">
        <f>RES_hhdet_tes!D$13</f>
        <v>1.5025373565042519</v>
      </c>
      <c r="E136" s="165">
        <f>RES_hhdet_tes!E$13</f>
        <v>1.5990765253357548</v>
      </c>
      <c r="F136" s="165">
        <f>RES_hhdet_tes!F$13</f>
        <v>1.5400225436091135</v>
      </c>
      <c r="G136" s="165">
        <f>RES_hhdet_tes!G$13</f>
        <v>1.5979125396096516</v>
      </c>
      <c r="H136" s="165">
        <f>RES_hhdet_tes!H$13</f>
        <v>1.8207139157394696</v>
      </c>
      <c r="I136" s="165">
        <f>RES_hhdet_tes!I$13</f>
        <v>2.1281363337809185</v>
      </c>
      <c r="J136" s="165">
        <f>RES_hhdet_tes!J$13</f>
        <v>2.5703247571926529</v>
      </c>
      <c r="K136" s="165">
        <f>RES_hhdet_tes!K$13</f>
        <v>3.8260103793196683</v>
      </c>
      <c r="L136" s="165">
        <f>RES_hhdet_tes!L$13</f>
        <v>4.7034102342711126</v>
      </c>
      <c r="M136" s="165">
        <f>RES_hhdet_tes!M$13</f>
        <v>4.8624802479835143</v>
      </c>
      <c r="N136" s="165">
        <f>RES_hhdet_tes!N$13</f>
        <v>4.618717715006456</v>
      </c>
      <c r="O136" s="165">
        <f>RES_hhdet_tes!O$13</f>
        <v>5.4678017422073975</v>
      </c>
      <c r="P136" s="165">
        <f>RES_hhdet_tes!P$13</f>
        <v>6.5765128601955709</v>
      </c>
      <c r="Q136" s="165">
        <f>RES_hhdet_tes!Q$13</f>
        <v>7.4687734790762903</v>
      </c>
    </row>
    <row r="137" spans="1:17" ht="12" customHeight="1" x14ac:dyDescent="0.3">
      <c r="A137" s="147" t="s">
        <v>59</v>
      </c>
      <c r="B137" s="164">
        <f>RES_hhdet_tes!B$14</f>
        <v>1.153007590542011</v>
      </c>
      <c r="C137" s="164">
        <f>RES_hhdet_tes!C$14</f>
        <v>1.2105294555870589</v>
      </c>
      <c r="D137" s="164">
        <f>RES_hhdet_tes!D$14</f>
        <v>1.0650372302026232</v>
      </c>
      <c r="E137" s="164">
        <f>RES_hhdet_tes!E$14</f>
        <v>1.1041244806259021</v>
      </c>
      <c r="F137" s="164">
        <f>RES_hhdet_tes!F$14</f>
        <v>1.1101344130578532</v>
      </c>
      <c r="G137" s="164">
        <f>RES_hhdet_tes!G$14</f>
        <v>1.125250904002181</v>
      </c>
      <c r="H137" s="164">
        <f>RES_hhdet_tes!H$14</f>
        <v>1.2589267249689249</v>
      </c>
      <c r="I137" s="164">
        <f>RES_hhdet_tes!I$14</f>
        <v>1.4939011000362072</v>
      </c>
      <c r="J137" s="164">
        <f>RES_hhdet_tes!J$14</f>
        <v>1.7735381520903863</v>
      </c>
      <c r="K137" s="164">
        <f>RES_hhdet_tes!K$14</f>
        <v>2.4179448451231211</v>
      </c>
      <c r="L137" s="164">
        <f>RES_hhdet_tes!L$14</f>
        <v>2.816915895460177</v>
      </c>
      <c r="M137" s="164">
        <f>RES_hhdet_tes!M$14</f>
        <v>2.9084818273892874</v>
      </c>
      <c r="N137" s="164">
        <f>RES_hhdet_tes!N$14</f>
        <v>2.7971542268187886</v>
      </c>
      <c r="O137" s="164">
        <f>RES_hhdet_tes!O$14</f>
        <v>2.7029580325499287</v>
      </c>
      <c r="P137" s="164">
        <f>RES_hhdet_tes!P$14</f>
        <v>3.1802387131818257</v>
      </c>
      <c r="Q137" s="164">
        <f>RES_hhdet_tes!Q$14</f>
        <v>3.4640556220690359</v>
      </c>
    </row>
    <row r="138" spans="1:17" ht="12" customHeight="1" x14ac:dyDescent="0.3">
      <c r="A138" s="163" t="s">
        <v>142</v>
      </c>
      <c r="B138" s="162">
        <f>RES_hhdet_tes!B$15</f>
        <v>335.10253954858797</v>
      </c>
      <c r="C138" s="162">
        <f>RES_hhdet_tes!C$15</f>
        <v>310.66410069722508</v>
      </c>
      <c r="D138" s="162">
        <f>RES_hhdet_tes!D$15</f>
        <v>290.6934523674617</v>
      </c>
      <c r="E138" s="162">
        <f>RES_hhdet_tes!E$15</f>
        <v>262.35066319035019</v>
      </c>
      <c r="F138" s="162">
        <f>RES_hhdet_tes!F$15</f>
        <v>234.14073910368936</v>
      </c>
      <c r="G138" s="162">
        <f>RES_hhdet_tes!G$15</f>
        <v>192.21345452131976</v>
      </c>
      <c r="H138" s="162">
        <f>RES_hhdet_tes!H$15</f>
        <v>183.99833554778144</v>
      </c>
      <c r="I138" s="162">
        <f>RES_hhdet_tes!I$15</f>
        <v>178.81192318708258</v>
      </c>
      <c r="J138" s="162">
        <f>RES_hhdet_tes!J$15</f>
        <v>184.60808478662713</v>
      </c>
      <c r="K138" s="162">
        <f>RES_hhdet_tes!K$15</f>
        <v>172.34529968735583</v>
      </c>
      <c r="L138" s="162">
        <f>RES_hhdet_tes!L$15</f>
        <v>179.09875062343949</v>
      </c>
      <c r="M138" s="162">
        <f>RES_hhdet_tes!M$15</f>
        <v>195.96734069688583</v>
      </c>
      <c r="N138" s="162">
        <f>RES_hhdet_tes!N$15</f>
        <v>190.487425548293</v>
      </c>
      <c r="O138" s="162">
        <f>RES_hhdet_tes!O$15</f>
        <v>178.97094234099603</v>
      </c>
      <c r="P138" s="162">
        <f>RES_hhdet_tes!P$15</f>
        <v>162.36119556527802</v>
      </c>
      <c r="Q138" s="162">
        <f>RES_hhdet_tes!Q$15</f>
        <v>152.88632500124325</v>
      </c>
    </row>
    <row r="139" spans="1:17" ht="12" customHeight="1" x14ac:dyDescent="0.3">
      <c r="A139" s="161" t="s">
        <v>141</v>
      </c>
      <c r="B139" s="160">
        <f>SUM(B140:B141)</f>
        <v>6.8366523277385154</v>
      </c>
      <c r="C139" s="160">
        <f t="shared" ref="C139:Q139" si="20">SUM(C140:C141)</f>
        <v>7.1159120005617638</v>
      </c>
      <c r="D139" s="160">
        <f t="shared" si="20"/>
        <v>6.6490361246104577</v>
      </c>
      <c r="E139" s="160">
        <f t="shared" si="20"/>
        <v>7.3923648104325732</v>
      </c>
      <c r="F139" s="160">
        <f t="shared" si="20"/>
        <v>7.0024237287875275</v>
      </c>
      <c r="G139" s="160">
        <f t="shared" si="20"/>
        <v>7.30421067497827</v>
      </c>
      <c r="H139" s="160">
        <f t="shared" si="20"/>
        <v>8.7741870000047371</v>
      </c>
      <c r="I139" s="160">
        <f t="shared" si="20"/>
        <v>10.142398620222053</v>
      </c>
      <c r="J139" s="160">
        <f t="shared" si="20"/>
        <v>11.576548482779387</v>
      </c>
      <c r="K139" s="160">
        <f t="shared" si="20"/>
        <v>13.752994611701871</v>
      </c>
      <c r="L139" s="160">
        <f t="shared" si="20"/>
        <v>18.244471577952289</v>
      </c>
      <c r="M139" s="160">
        <f t="shared" si="20"/>
        <v>22.76776165253262</v>
      </c>
      <c r="N139" s="160">
        <f t="shared" si="20"/>
        <v>20.621284319692336</v>
      </c>
      <c r="O139" s="160">
        <f t="shared" si="20"/>
        <v>20.318122922045401</v>
      </c>
      <c r="P139" s="160">
        <f t="shared" si="20"/>
        <v>19.140124914535757</v>
      </c>
      <c r="Q139" s="160">
        <f t="shared" si="20"/>
        <v>19.342826904664179</v>
      </c>
    </row>
    <row r="140" spans="1:17" ht="12" customHeight="1" x14ac:dyDescent="0.3">
      <c r="A140" s="148" t="s">
        <v>60</v>
      </c>
      <c r="B140" s="156">
        <f>RES_hhdet_tes!B$17</f>
        <v>4.4936049469413675</v>
      </c>
      <c r="C140" s="156">
        <f>RES_hhdet_tes!C$17</f>
        <v>4.7559861755067949</v>
      </c>
      <c r="D140" s="156">
        <f>RES_hhdet_tes!D$17</f>
        <v>4.6079312753987827</v>
      </c>
      <c r="E140" s="156">
        <f>RES_hhdet_tes!E$17</f>
        <v>5.2076118995014093</v>
      </c>
      <c r="F140" s="156">
        <f>RES_hhdet_tes!F$17</f>
        <v>4.8650156248484739</v>
      </c>
      <c r="G140" s="156">
        <f>RES_hhdet_tes!G$17</f>
        <v>5.0790358794133095</v>
      </c>
      <c r="H140" s="156">
        <f>RES_hhdet_tes!H$17</f>
        <v>6.1625689121134242</v>
      </c>
      <c r="I140" s="156">
        <f>RES_hhdet_tes!I$17</f>
        <v>6.9424391869458981</v>
      </c>
      <c r="J140" s="156">
        <f>RES_hhdet_tes!J$17</f>
        <v>8.1006441701594856</v>
      </c>
      <c r="K140" s="156">
        <f>RES_hhdet_tes!K$17</f>
        <v>9.5892983328275179</v>
      </c>
      <c r="L140" s="156">
        <f>RES_hhdet_tes!L$17</f>
        <v>12.696089930546893</v>
      </c>
      <c r="M140" s="156">
        <f>RES_hhdet_tes!M$17</f>
        <v>16.279482410824698</v>
      </c>
      <c r="N140" s="156">
        <f>RES_hhdet_tes!N$17</f>
        <v>14.564136400625364</v>
      </c>
      <c r="O140" s="156">
        <f>RES_hhdet_tes!O$17</f>
        <v>14.422071174292519</v>
      </c>
      <c r="P140" s="156">
        <f>RES_hhdet_tes!P$17</f>
        <v>13.558517024105443</v>
      </c>
      <c r="Q140" s="156">
        <f>RES_hhdet_tes!Q$17</f>
        <v>13.823496599698331</v>
      </c>
    </row>
    <row r="141" spans="1:17" ht="12" customHeight="1" x14ac:dyDescent="0.3">
      <c r="A141" s="148" t="s">
        <v>59</v>
      </c>
      <c r="B141" s="156">
        <f>RES_hhdet_tes!B$18</f>
        <v>2.3430473807971479</v>
      </c>
      <c r="C141" s="156">
        <f>RES_hhdet_tes!C$18</f>
        <v>2.3599258250549693</v>
      </c>
      <c r="D141" s="156">
        <f>RES_hhdet_tes!D$18</f>
        <v>2.0411048492116746</v>
      </c>
      <c r="E141" s="156">
        <f>RES_hhdet_tes!E$18</f>
        <v>2.1847529109311634</v>
      </c>
      <c r="F141" s="156">
        <f>RES_hhdet_tes!F$18</f>
        <v>2.1374081039390536</v>
      </c>
      <c r="G141" s="156">
        <f>RES_hhdet_tes!G$18</f>
        <v>2.2251747955649606</v>
      </c>
      <c r="H141" s="156">
        <f>RES_hhdet_tes!H$18</f>
        <v>2.6116180878913129</v>
      </c>
      <c r="I141" s="156">
        <f>RES_hhdet_tes!I$18</f>
        <v>3.1999594332761543</v>
      </c>
      <c r="J141" s="156">
        <f>RES_hhdet_tes!J$18</f>
        <v>3.4759043126199018</v>
      </c>
      <c r="K141" s="156">
        <f>RES_hhdet_tes!K$18</f>
        <v>4.1636962788743528</v>
      </c>
      <c r="L141" s="156">
        <f>RES_hhdet_tes!L$18</f>
        <v>5.5483816474053942</v>
      </c>
      <c r="M141" s="156">
        <f>RES_hhdet_tes!M$18</f>
        <v>6.4882792417079225</v>
      </c>
      <c r="N141" s="156">
        <f>RES_hhdet_tes!N$18</f>
        <v>6.0571479190669715</v>
      </c>
      <c r="O141" s="156">
        <f>RES_hhdet_tes!O$18</f>
        <v>5.8960517477528818</v>
      </c>
      <c r="P141" s="156">
        <f>RES_hhdet_tes!P$18</f>
        <v>5.5816078904303144</v>
      </c>
      <c r="Q141" s="156">
        <f>RES_hhdet_tes!Q$18</f>
        <v>5.5193303049658491</v>
      </c>
    </row>
    <row r="142" spans="1:17" ht="12" customHeight="1" x14ac:dyDescent="0.3">
      <c r="A142" s="158" t="s">
        <v>62</v>
      </c>
      <c r="B142" s="157">
        <f>SUM(B143:B145)</f>
        <v>365.19767241318095</v>
      </c>
      <c r="C142" s="157">
        <f t="shared" ref="C142:Q142" si="21">SUM(C143:C145)</f>
        <v>354.87675421859001</v>
      </c>
      <c r="D142" s="157">
        <f t="shared" si="21"/>
        <v>380.92637740722529</v>
      </c>
      <c r="E142" s="157">
        <f t="shared" si="21"/>
        <v>425.63433914557214</v>
      </c>
      <c r="F142" s="157">
        <f t="shared" si="21"/>
        <v>432.30692595995271</v>
      </c>
      <c r="G142" s="157">
        <f t="shared" si="21"/>
        <v>440.24524245873715</v>
      </c>
      <c r="H142" s="157">
        <f t="shared" si="21"/>
        <v>467.89001876543415</v>
      </c>
      <c r="I142" s="157">
        <f t="shared" si="21"/>
        <v>468.49525007754846</v>
      </c>
      <c r="J142" s="157">
        <f t="shared" si="21"/>
        <v>489.30631558684553</v>
      </c>
      <c r="K142" s="157">
        <f t="shared" si="21"/>
        <v>488.14367934735651</v>
      </c>
      <c r="L142" s="157">
        <f t="shared" si="21"/>
        <v>515.46404094810964</v>
      </c>
      <c r="M142" s="157">
        <f t="shared" si="21"/>
        <v>515.96398562365925</v>
      </c>
      <c r="N142" s="157">
        <f t="shared" si="21"/>
        <v>509.79740866637547</v>
      </c>
      <c r="O142" s="157">
        <f t="shared" si="21"/>
        <v>494.4046363275761</v>
      </c>
      <c r="P142" s="157">
        <f t="shared" si="21"/>
        <v>487.05065190687958</v>
      </c>
      <c r="Q142" s="157">
        <f t="shared" si="21"/>
        <v>477.31037752498241</v>
      </c>
    </row>
    <row r="143" spans="1:17" ht="12" customHeight="1" x14ac:dyDescent="0.3">
      <c r="A143" s="23" t="s">
        <v>58</v>
      </c>
      <c r="B143" s="156">
        <f>RES_hhdet_tes!B$20</f>
        <v>54.849465698663529</v>
      </c>
      <c r="C143" s="156">
        <f>RES_hhdet_tes!C$20</f>
        <v>55.436929173530942</v>
      </c>
      <c r="D143" s="156">
        <f>RES_hhdet_tes!D$20</f>
        <v>71.60140776240128</v>
      </c>
      <c r="E143" s="156">
        <f>RES_hhdet_tes!E$20</f>
        <v>87.901774348828894</v>
      </c>
      <c r="F143" s="156">
        <f>RES_hhdet_tes!F$20</f>
        <v>96.626288604281129</v>
      </c>
      <c r="G143" s="156">
        <f>RES_hhdet_tes!G$20</f>
        <v>106.1098772051168</v>
      </c>
      <c r="H143" s="156">
        <f>RES_hhdet_tes!H$20</f>
        <v>118.75561649332064</v>
      </c>
      <c r="I143" s="156">
        <f>RES_hhdet_tes!I$20</f>
        <v>117.12193694641705</v>
      </c>
      <c r="J143" s="156">
        <f>RES_hhdet_tes!J$20</f>
        <v>129.6547800489208</v>
      </c>
      <c r="K143" s="156">
        <f>RES_hhdet_tes!K$20</f>
        <v>133.31640084555264</v>
      </c>
      <c r="L143" s="156">
        <f>RES_hhdet_tes!L$20</f>
        <v>137.99908210871502</v>
      </c>
      <c r="M143" s="156">
        <f>RES_hhdet_tes!M$20</f>
        <v>133.75201089167345</v>
      </c>
      <c r="N143" s="156">
        <f>RES_hhdet_tes!N$20</f>
        <v>136.06174087752467</v>
      </c>
      <c r="O143" s="156">
        <f>RES_hhdet_tes!O$20</f>
        <v>132.63406186848198</v>
      </c>
      <c r="P143" s="156">
        <f>RES_hhdet_tes!P$20</f>
        <v>130.86887830324721</v>
      </c>
      <c r="Q143" s="156">
        <f>RES_hhdet_tes!Q$20</f>
        <v>129.7767364101357</v>
      </c>
    </row>
    <row r="144" spans="1:17" ht="12" customHeight="1" x14ac:dyDescent="0.3">
      <c r="A144" s="23" t="s">
        <v>57</v>
      </c>
      <c r="B144" s="156">
        <f>RES_hhdet_tes!B$21</f>
        <v>67.593281128486453</v>
      </c>
      <c r="C144" s="156">
        <f>RES_hhdet_tes!C$21</f>
        <v>70.948791905532673</v>
      </c>
      <c r="D144" s="156">
        <f>RES_hhdet_tes!D$21</f>
        <v>69.901592214567074</v>
      </c>
      <c r="E144" s="156">
        <f>RES_hhdet_tes!E$21</f>
        <v>75.075696129200352</v>
      </c>
      <c r="F144" s="156">
        <f>RES_hhdet_tes!F$21</f>
        <v>72.044778415834216</v>
      </c>
      <c r="G144" s="156">
        <f>RES_hhdet_tes!G$21</f>
        <v>70.936828577580727</v>
      </c>
      <c r="H144" s="156">
        <f>RES_hhdet_tes!H$21</f>
        <v>73.04131969505103</v>
      </c>
      <c r="I144" s="156">
        <f>RES_hhdet_tes!I$21</f>
        <v>68.553331063884443</v>
      </c>
      <c r="J144" s="156">
        <f>RES_hhdet_tes!J$21</f>
        <v>75.043001015904991</v>
      </c>
      <c r="K144" s="156">
        <f>RES_hhdet_tes!K$21</f>
        <v>72.888263031229656</v>
      </c>
      <c r="L144" s="156">
        <f>RES_hhdet_tes!L$21</f>
        <v>78.17390236753252</v>
      </c>
      <c r="M144" s="156">
        <f>RES_hhdet_tes!M$21</f>
        <v>70.502134808608346</v>
      </c>
      <c r="N144" s="156">
        <f>RES_hhdet_tes!N$21</f>
        <v>69.91772711408781</v>
      </c>
      <c r="O144" s="156">
        <f>RES_hhdet_tes!O$21</f>
        <v>68.392273406103754</v>
      </c>
      <c r="P144" s="156">
        <f>RES_hhdet_tes!P$21</f>
        <v>68.636230927021259</v>
      </c>
      <c r="Q144" s="156">
        <f>RES_hhdet_tes!Q$21</f>
        <v>64.934860090209511</v>
      </c>
    </row>
    <row r="145" spans="1:17" ht="12" customHeight="1" x14ac:dyDescent="0.3">
      <c r="A145" s="29" t="s">
        <v>140</v>
      </c>
      <c r="B145" s="57">
        <f>RES_hhdet_tes!B$22</f>
        <v>242.75492558603094</v>
      </c>
      <c r="C145" s="57">
        <f>RES_hhdet_tes!C$22</f>
        <v>228.49103313952642</v>
      </c>
      <c r="D145" s="57">
        <f>RES_hhdet_tes!D$22</f>
        <v>239.42337743025695</v>
      </c>
      <c r="E145" s="57">
        <f>RES_hhdet_tes!E$22</f>
        <v>262.65686866754288</v>
      </c>
      <c r="F145" s="57">
        <f>RES_hhdet_tes!F$22</f>
        <v>263.63585893983736</v>
      </c>
      <c r="G145" s="57">
        <f>RES_hhdet_tes!G$22</f>
        <v>263.19853667603962</v>
      </c>
      <c r="H145" s="57">
        <f>RES_hhdet_tes!H$22</f>
        <v>276.09308257706249</v>
      </c>
      <c r="I145" s="57">
        <f>RES_hhdet_tes!I$22</f>
        <v>282.81998206724694</v>
      </c>
      <c r="J145" s="57">
        <f>RES_hhdet_tes!J$22</f>
        <v>284.60853452201974</v>
      </c>
      <c r="K145" s="57">
        <f>RES_hhdet_tes!K$22</f>
        <v>281.93901547057425</v>
      </c>
      <c r="L145" s="57">
        <f>RES_hhdet_tes!L$22</f>
        <v>299.29105647186213</v>
      </c>
      <c r="M145" s="57">
        <f>RES_hhdet_tes!M$22</f>
        <v>311.7098399233775</v>
      </c>
      <c r="N145" s="57">
        <f>RES_hhdet_tes!N$22</f>
        <v>303.81794067476301</v>
      </c>
      <c r="O145" s="57">
        <f>RES_hhdet_tes!O$22</f>
        <v>293.37830105299037</v>
      </c>
      <c r="P145" s="57">
        <f>RES_hhdet_tes!P$22</f>
        <v>287.54554267661109</v>
      </c>
      <c r="Q145" s="57">
        <f>RES_hhdet_tes!Q$22</f>
        <v>282.59878102463722</v>
      </c>
    </row>
    <row r="147" spans="1:17" ht="12" customHeight="1" x14ac:dyDescent="0.3">
      <c r="A147" s="152" t="s">
        <v>199</v>
      </c>
      <c r="B147" s="175">
        <f t="shared" ref="B147:Q162" si="22">IF(B126=0,"",B126/B105)</f>
        <v>0.50269596409148609</v>
      </c>
      <c r="C147" s="175">
        <f t="shared" si="22"/>
        <v>0.5022067288431955</v>
      </c>
      <c r="D147" s="175">
        <f t="shared" si="22"/>
        <v>0.50024819383547181</v>
      </c>
      <c r="E147" s="175">
        <f t="shared" si="22"/>
        <v>0.50185442440090022</v>
      </c>
      <c r="F147" s="175">
        <f t="shared" si="22"/>
        <v>0.5016127459286418</v>
      </c>
      <c r="G147" s="175">
        <f t="shared" si="22"/>
        <v>0.50214384522349487</v>
      </c>
      <c r="H147" s="175">
        <f t="shared" si="22"/>
        <v>0.5042508444467545</v>
      </c>
      <c r="I147" s="175">
        <f t="shared" si="22"/>
        <v>0.50921680769256095</v>
      </c>
      <c r="J147" s="175">
        <f t="shared" si="22"/>
        <v>0.51100967796651553</v>
      </c>
      <c r="K147" s="175">
        <f t="shared" si="22"/>
        <v>0.51262757244517954</v>
      </c>
      <c r="L147" s="175">
        <f t="shared" si="22"/>
        <v>0.51651950926253487</v>
      </c>
      <c r="M147" s="175">
        <f t="shared" si="22"/>
        <v>0.51935262174171148</v>
      </c>
      <c r="N147" s="175">
        <f t="shared" si="22"/>
        <v>0.51949945370757133</v>
      </c>
      <c r="O147" s="175">
        <f t="shared" si="22"/>
        <v>0.52085057453101136</v>
      </c>
      <c r="P147" s="175">
        <f t="shared" si="22"/>
        <v>0.52204047496286066</v>
      </c>
      <c r="Q147" s="175">
        <f t="shared" si="22"/>
        <v>0.52393741717337872</v>
      </c>
    </row>
    <row r="148" spans="1:17" ht="12" customHeight="1" x14ac:dyDescent="0.3">
      <c r="A148" s="158" t="s">
        <v>65</v>
      </c>
      <c r="B148" s="169">
        <f t="shared" si="22"/>
        <v>0.4962372941747934</v>
      </c>
      <c r="C148" s="169">
        <f t="shared" si="22"/>
        <v>0.49645228032914973</v>
      </c>
      <c r="D148" s="169">
        <f t="shared" si="22"/>
        <v>0.49500219312149724</v>
      </c>
      <c r="E148" s="169">
        <f t="shared" si="22"/>
        <v>0.49694856656284941</v>
      </c>
      <c r="F148" s="169">
        <f t="shared" si="22"/>
        <v>0.49710224940905301</v>
      </c>
      <c r="G148" s="169">
        <f t="shared" si="22"/>
        <v>0.49898962855152723</v>
      </c>
      <c r="H148" s="169">
        <f t="shared" si="22"/>
        <v>0.50175226548599094</v>
      </c>
      <c r="I148" s="169">
        <f t="shared" si="22"/>
        <v>0.5060248404799762</v>
      </c>
      <c r="J148" s="169">
        <f t="shared" si="22"/>
        <v>0.50802998908168218</v>
      </c>
      <c r="K148" s="169">
        <f t="shared" si="22"/>
        <v>0.51037124668971767</v>
      </c>
      <c r="L148" s="169">
        <f t="shared" si="22"/>
        <v>0.51463705192038411</v>
      </c>
      <c r="M148" s="169">
        <f t="shared" si="22"/>
        <v>0.51593533472036479</v>
      </c>
      <c r="N148" s="169">
        <f t="shared" si="22"/>
        <v>0.51668352953853613</v>
      </c>
      <c r="O148" s="169">
        <f t="shared" si="22"/>
        <v>0.51843487124248466</v>
      </c>
      <c r="P148" s="169">
        <f t="shared" si="22"/>
        <v>0.51985656251832213</v>
      </c>
      <c r="Q148" s="169">
        <f t="shared" si="22"/>
        <v>0.52215942333311638</v>
      </c>
    </row>
    <row r="149" spans="1:17" ht="12" customHeight="1" x14ac:dyDescent="0.3">
      <c r="A149" s="23" t="s">
        <v>58</v>
      </c>
      <c r="B149" s="73">
        <f t="shared" si="22"/>
        <v>0.49411082224463587</v>
      </c>
      <c r="C149" s="73">
        <f t="shared" si="22"/>
        <v>0.49432307863411579</v>
      </c>
      <c r="D149" s="73">
        <f t="shared" si="22"/>
        <v>0.49318252155614323</v>
      </c>
      <c r="E149" s="73">
        <f t="shared" si="22"/>
        <v>0.49399980237823554</v>
      </c>
      <c r="F149" s="73">
        <f t="shared" si="22"/>
        <v>0.4941989094840657</v>
      </c>
      <c r="G149" s="73">
        <f t="shared" si="22"/>
        <v>0.49637209069235744</v>
      </c>
      <c r="H149" s="73">
        <f t="shared" si="22"/>
        <v>0.4987904472062355</v>
      </c>
      <c r="I149" s="73">
        <f t="shared" si="22"/>
        <v>0.5031790189471369</v>
      </c>
      <c r="J149" s="73">
        <f t="shared" si="22"/>
        <v>0.50515746481458723</v>
      </c>
      <c r="K149" s="73">
        <f t="shared" si="22"/>
        <v>0.50760933525434238</v>
      </c>
      <c r="L149" s="73">
        <f t="shared" si="22"/>
        <v>0.51183700724177772</v>
      </c>
      <c r="M149" s="73">
        <f t="shared" si="22"/>
        <v>0.51303947674294659</v>
      </c>
      <c r="N149" s="73">
        <f t="shared" si="22"/>
        <v>0.51392119429550542</v>
      </c>
      <c r="O149" s="73">
        <f t="shared" si="22"/>
        <v>0.51565838099183448</v>
      </c>
      <c r="P149" s="73">
        <f t="shared" si="22"/>
        <v>0.51661863690346788</v>
      </c>
      <c r="Q149" s="73">
        <f t="shared" si="22"/>
        <v>0.5186472827224512</v>
      </c>
    </row>
    <row r="150" spans="1:17" ht="12" customHeight="1" x14ac:dyDescent="0.3">
      <c r="A150" s="23" t="s">
        <v>60</v>
      </c>
      <c r="B150" s="73">
        <f t="shared" si="22"/>
        <v>1</v>
      </c>
      <c r="C150" s="73">
        <f t="shared" si="22"/>
        <v>1.0000000000000004</v>
      </c>
      <c r="D150" s="73">
        <f t="shared" si="22"/>
        <v>1</v>
      </c>
      <c r="E150" s="73">
        <f t="shared" si="22"/>
        <v>0.99999999999999967</v>
      </c>
      <c r="F150" s="73">
        <f t="shared" si="22"/>
        <v>1.0000000000000002</v>
      </c>
      <c r="G150" s="73">
        <f t="shared" si="22"/>
        <v>1.0000000000000002</v>
      </c>
      <c r="H150" s="73">
        <f t="shared" si="22"/>
        <v>1.0000000000000002</v>
      </c>
      <c r="I150" s="73">
        <f t="shared" si="22"/>
        <v>0.99999999999999967</v>
      </c>
      <c r="J150" s="73">
        <f t="shared" si="22"/>
        <v>0.99999999999999967</v>
      </c>
      <c r="K150" s="73">
        <f t="shared" si="22"/>
        <v>0.99999999999999967</v>
      </c>
      <c r="L150" s="73">
        <f t="shared" si="22"/>
        <v>0.99999999999999967</v>
      </c>
      <c r="M150" s="73">
        <f t="shared" si="22"/>
        <v>1.0000000000000002</v>
      </c>
      <c r="N150" s="73">
        <f t="shared" si="22"/>
        <v>0.99999999999999967</v>
      </c>
      <c r="O150" s="73">
        <f t="shared" si="22"/>
        <v>1.0000000000000002</v>
      </c>
      <c r="P150" s="73">
        <f t="shared" si="22"/>
        <v>1</v>
      </c>
      <c r="Q150" s="73">
        <f t="shared" si="22"/>
        <v>1.0000000000000002</v>
      </c>
    </row>
    <row r="151" spans="1:17" ht="12" customHeight="1" x14ac:dyDescent="0.3">
      <c r="A151" s="158" t="s">
        <v>112</v>
      </c>
      <c r="B151" s="169">
        <f t="shared" si="22"/>
        <v>1.5777331872150246</v>
      </c>
      <c r="C151" s="169">
        <f t="shared" si="22"/>
        <v>1.6222044460604013</v>
      </c>
      <c r="D151" s="169">
        <f t="shared" si="22"/>
        <v>1.6971712896502895</v>
      </c>
      <c r="E151" s="169">
        <f t="shared" si="22"/>
        <v>1.7377760913304465</v>
      </c>
      <c r="F151" s="169">
        <f t="shared" si="22"/>
        <v>1.7965480326517484</v>
      </c>
      <c r="G151" s="169">
        <f t="shared" si="22"/>
        <v>1.8541123121343683</v>
      </c>
      <c r="H151" s="169">
        <f t="shared" si="22"/>
        <v>1.9376627990517374</v>
      </c>
      <c r="I151" s="169">
        <f t="shared" si="22"/>
        <v>2.023103585761731</v>
      </c>
      <c r="J151" s="169">
        <f t="shared" si="22"/>
        <v>2.1329650039430561</v>
      </c>
      <c r="K151" s="169">
        <f t="shared" si="22"/>
        <v>2.2644978196446406</v>
      </c>
      <c r="L151" s="169">
        <f t="shared" si="22"/>
        <v>2.3925993083450319</v>
      </c>
      <c r="M151" s="169">
        <f t="shared" si="22"/>
        <v>2.4736681547637973</v>
      </c>
      <c r="N151" s="169">
        <f t="shared" si="22"/>
        <v>2.5896260306278749</v>
      </c>
      <c r="O151" s="169">
        <f t="shared" si="22"/>
        <v>2.6907710610990812</v>
      </c>
      <c r="P151" s="169">
        <f t="shared" si="22"/>
        <v>2.8363783305308115</v>
      </c>
      <c r="Q151" s="169">
        <f t="shared" si="22"/>
        <v>2.9501734434225537</v>
      </c>
    </row>
    <row r="152" spans="1:17" ht="12" customHeight="1" x14ac:dyDescent="0.3">
      <c r="A152" s="23" t="s">
        <v>60</v>
      </c>
      <c r="B152" s="73">
        <f t="shared" si="22"/>
        <v>1.5777331872150246</v>
      </c>
      <c r="C152" s="73">
        <f t="shared" si="22"/>
        <v>1.6222044460604013</v>
      </c>
      <c r="D152" s="73">
        <f t="shared" si="22"/>
        <v>1.6971712896502895</v>
      </c>
      <c r="E152" s="73">
        <f t="shared" si="22"/>
        <v>1.7377760913304465</v>
      </c>
      <c r="F152" s="73">
        <f t="shared" si="22"/>
        <v>1.7965480326517484</v>
      </c>
      <c r="G152" s="73">
        <f t="shared" si="22"/>
        <v>1.8541123121343683</v>
      </c>
      <c r="H152" s="73">
        <f t="shared" si="22"/>
        <v>1.9376627990517374</v>
      </c>
      <c r="I152" s="73">
        <f t="shared" si="22"/>
        <v>2.023103585761731</v>
      </c>
      <c r="J152" s="73">
        <f t="shared" si="22"/>
        <v>2.1329650039430561</v>
      </c>
      <c r="K152" s="73">
        <f t="shared" si="22"/>
        <v>2.2644978196446406</v>
      </c>
      <c r="L152" s="73">
        <f t="shared" si="22"/>
        <v>2.3925993083450319</v>
      </c>
      <c r="M152" s="73">
        <f t="shared" si="22"/>
        <v>2.4736681547637973</v>
      </c>
      <c r="N152" s="73">
        <f t="shared" si="22"/>
        <v>2.5896260306278749</v>
      </c>
      <c r="O152" s="73">
        <f t="shared" si="22"/>
        <v>2.6907710610990812</v>
      </c>
      <c r="P152" s="73">
        <f t="shared" si="22"/>
        <v>2.8363783305308115</v>
      </c>
      <c r="Q152" s="73">
        <f t="shared" si="22"/>
        <v>2.9501734434225537</v>
      </c>
    </row>
    <row r="153" spans="1:17" ht="12" customHeight="1" x14ac:dyDescent="0.3">
      <c r="A153" s="158" t="s">
        <v>63</v>
      </c>
      <c r="B153" s="169">
        <f t="shared" si="22"/>
        <v>0.51190563203961947</v>
      </c>
      <c r="C153" s="169">
        <f t="shared" si="22"/>
        <v>0.51032885973058106</v>
      </c>
      <c r="D153" s="169">
        <f t="shared" si="22"/>
        <v>0.5058180694634915</v>
      </c>
      <c r="E153" s="169">
        <f t="shared" si="22"/>
        <v>0.50419094318757329</v>
      </c>
      <c r="F153" s="169">
        <f t="shared" si="22"/>
        <v>0.50088590159910995</v>
      </c>
      <c r="G153" s="169">
        <f t="shared" si="22"/>
        <v>0.49534009990422545</v>
      </c>
      <c r="H153" s="169">
        <f t="shared" si="22"/>
        <v>0.49480896037030347</v>
      </c>
      <c r="I153" s="169">
        <f t="shared" si="22"/>
        <v>0.49873651726362372</v>
      </c>
      <c r="J153" s="169">
        <f t="shared" si="22"/>
        <v>0.50213815982308985</v>
      </c>
      <c r="K153" s="169">
        <f t="shared" si="22"/>
        <v>0.50112395799429965</v>
      </c>
      <c r="L153" s="169">
        <f t="shared" si="22"/>
        <v>0.50297640575140568</v>
      </c>
      <c r="M153" s="169">
        <f t="shared" si="22"/>
        <v>0.50751799250800023</v>
      </c>
      <c r="N153" s="169">
        <f t="shared" si="22"/>
        <v>0.50654445367185652</v>
      </c>
      <c r="O153" s="169">
        <f t="shared" si="22"/>
        <v>0.50664707620796345</v>
      </c>
      <c r="P153" s="169">
        <f t="shared" si="22"/>
        <v>0.50522871566764171</v>
      </c>
      <c r="Q153" s="169">
        <f t="shared" si="22"/>
        <v>0.50547686522935742</v>
      </c>
    </row>
    <row r="154" spans="1:17" ht="12" customHeight="1" x14ac:dyDescent="0.3">
      <c r="A154" s="167" t="s">
        <v>171</v>
      </c>
      <c r="B154" s="174">
        <f t="shared" si="22"/>
        <v>0.4318475525511925</v>
      </c>
      <c r="C154" s="174">
        <f t="shared" si="22"/>
        <v>0.43269251029063927</v>
      </c>
      <c r="D154" s="174">
        <f t="shared" si="22"/>
        <v>0.43465202990519503</v>
      </c>
      <c r="E154" s="174">
        <f t="shared" si="22"/>
        <v>0.4350669939458825</v>
      </c>
      <c r="F154" s="174">
        <f t="shared" si="22"/>
        <v>0.4367844399158668</v>
      </c>
      <c r="G154" s="174">
        <f t="shared" si="22"/>
        <v>0.43894211574802439</v>
      </c>
      <c r="H154" s="174">
        <f t="shared" si="22"/>
        <v>0.44093634197425058</v>
      </c>
      <c r="I154" s="174">
        <f t="shared" si="22"/>
        <v>0.44249627081129012</v>
      </c>
      <c r="J154" s="174">
        <f t="shared" si="22"/>
        <v>0.44451033045196559</v>
      </c>
      <c r="K154" s="174">
        <f t="shared" si="22"/>
        <v>0.44643321535966285</v>
      </c>
      <c r="L154" s="174">
        <f t="shared" si="22"/>
        <v>0.44803223494887429</v>
      </c>
      <c r="M154" s="174">
        <f t="shared" si="22"/>
        <v>0.4503990705775649</v>
      </c>
      <c r="N154" s="174">
        <f t="shared" si="22"/>
        <v>0.4520570337956718</v>
      </c>
      <c r="O154" s="174">
        <f t="shared" si="22"/>
        <v>0.45370875028706498</v>
      </c>
      <c r="P154" s="174">
        <f t="shared" si="22"/>
        <v>0.45512802603960223</v>
      </c>
      <c r="Q154" s="174">
        <f t="shared" si="22"/>
        <v>0.45609765747562048</v>
      </c>
    </row>
    <row r="155" spans="1:17" ht="12" customHeight="1" x14ac:dyDescent="0.3">
      <c r="A155" s="167" t="s">
        <v>144</v>
      </c>
      <c r="B155" s="174">
        <f t="shared" si="22"/>
        <v>0.51457767036055413</v>
      </c>
      <c r="C155" s="174">
        <f t="shared" si="22"/>
        <v>0.518539251313754</v>
      </c>
      <c r="D155" s="174">
        <f t="shared" si="22"/>
        <v>0.52537228305600447</v>
      </c>
      <c r="E155" s="174">
        <f t="shared" si="22"/>
        <v>0.53356408888875928</v>
      </c>
      <c r="F155" s="174">
        <f t="shared" si="22"/>
        <v>0.54104736691069177</v>
      </c>
      <c r="G155" s="174">
        <f t="shared" si="22"/>
        <v>0.55028565072857172</v>
      </c>
      <c r="H155" s="174">
        <f t="shared" si="22"/>
        <v>0.56056270863007474</v>
      </c>
      <c r="I155" s="174">
        <f t="shared" si="22"/>
        <v>0.57307044697024401</v>
      </c>
      <c r="J155" s="174">
        <f t="shared" si="22"/>
        <v>0.58348703197519092</v>
      </c>
      <c r="K155" s="174">
        <f t="shared" si="22"/>
        <v>0.5868292708531232</v>
      </c>
      <c r="L155" s="174">
        <f t="shared" si="22"/>
        <v>0.59014058237317601</v>
      </c>
      <c r="M155" s="174">
        <f t="shared" si="22"/>
        <v>0.59281457786571423</v>
      </c>
      <c r="N155" s="174">
        <f t="shared" si="22"/>
        <v>0.59671796762691265</v>
      </c>
      <c r="O155" s="174">
        <f t="shared" si="22"/>
        <v>0.59937345542114762</v>
      </c>
      <c r="P155" s="174">
        <f t="shared" si="22"/>
        <v>0.59972720106832167</v>
      </c>
      <c r="Q155" s="174">
        <f t="shared" si="22"/>
        <v>0.60166743135129463</v>
      </c>
    </row>
    <row r="156" spans="1:17" ht="12" customHeight="1" x14ac:dyDescent="0.3">
      <c r="A156" s="167" t="s">
        <v>143</v>
      </c>
      <c r="B156" s="174">
        <f t="shared" si="22"/>
        <v>0.68306210061580541</v>
      </c>
      <c r="C156" s="174">
        <f t="shared" si="22"/>
        <v>0.68340994378774822</v>
      </c>
      <c r="D156" s="174">
        <f t="shared" si="22"/>
        <v>0.6807729805784335</v>
      </c>
      <c r="E156" s="174">
        <f t="shared" si="22"/>
        <v>0.68561616189325192</v>
      </c>
      <c r="F156" s="174">
        <f t="shared" si="22"/>
        <v>0.69110185184710937</v>
      </c>
      <c r="G156" s="174">
        <f t="shared" si="22"/>
        <v>0.69520843615885497</v>
      </c>
      <c r="H156" s="174">
        <f t="shared" si="22"/>
        <v>0.70459992089059131</v>
      </c>
      <c r="I156" s="174">
        <f t="shared" si="22"/>
        <v>0.71659922913133578</v>
      </c>
      <c r="J156" s="174">
        <f t="shared" si="22"/>
        <v>0.71948795771129581</v>
      </c>
      <c r="K156" s="174">
        <f t="shared" si="22"/>
        <v>0.71531548357208619</v>
      </c>
      <c r="L156" s="174">
        <f t="shared" si="22"/>
        <v>0.71347468277178183</v>
      </c>
      <c r="M156" s="174">
        <f t="shared" si="22"/>
        <v>0.71655679660595728</v>
      </c>
      <c r="N156" s="174">
        <f t="shared" si="22"/>
        <v>0.7184526177606998</v>
      </c>
      <c r="O156" s="174">
        <f t="shared" si="22"/>
        <v>0.70517365783088315</v>
      </c>
      <c r="P156" s="174">
        <f t="shared" si="22"/>
        <v>0.70376283667236761</v>
      </c>
      <c r="Q156" s="174">
        <f t="shared" si="22"/>
        <v>0.70291653408130006</v>
      </c>
    </row>
    <row r="157" spans="1:17" ht="12" customHeight="1" x14ac:dyDescent="0.3">
      <c r="A157" s="166" t="s">
        <v>57</v>
      </c>
      <c r="B157" s="173">
        <f t="shared" si="22"/>
        <v>0.54636298892856627</v>
      </c>
      <c r="C157" s="173">
        <f t="shared" si="22"/>
        <v>0.54958899965095054</v>
      </c>
      <c r="D157" s="173">
        <f t="shared" si="22"/>
        <v>0.55515462204531474</v>
      </c>
      <c r="E157" s="173">
        <f t="shared" si="22"/>
        <v>0.56333125652605731</v>
      </c>
      <c r="F157" s="173">
        <f t="shared" si="22"/>
        <v>0.56523939265790679</v>
      </c>
      <c r="G157" s="173">
        <f t="shared" si="22"/>
        <v>0.57236024440776978</v>
      </c>
      <c r="H157" s="173">
        <f t="shared" si="22"/>
        <v>0.58509272713667548</v>
      </c>
      <c r="I157" s="173">
        <f t="shared" si="22"/>
        <v>0.59769368719684068</v>
      </c>
      <c r="J157" s="173">
        <f t="shared" si="22"/>
        <v>0.60281097339317102</v>
      </c>
      <c r="K157" s="173">
        <f t="shared" si="22"/>
        <v>0.60624393051836534</v>
      </c>
      <c r="L157" s="173">
        <f t="shared" si="22"/>
        <v>0.6089732512662468</v>
      </c>
      <c r="M157" s="173">
        <f t="shared" si="22"/>
        <v>0.61268210491001751</v>
      </c>
      <c r="N157" s="173">
        <f t="shared" si="22"/>
        <v>0.6137952083952869</v>
      </c>
      <c r="O157" s="173">
        <f t="shared" si="22"/>
        <v>0.61547188129234209</v>
      </c>
      <c r="P157" s="173">
        <f t="shared" si="22"/>
        <v>0.61557928552028207</v>
      </c>
      <c r="Q157" s="173">
        <f t="shared" si="22"/>
        <v>0.61779172726098608</v>
      </c>
    </row>
    <row r="158" spans="1:17" ht="12" customHeight="1" x14ac:dyDescent="0.3">
      <c r="A158" s="147" t="s">
        <v>59</v>
      </c>
      <c r="B158" s="172">
        <f t="shared" si="22"/>
        <v>0.99999999999999967</v>
      </c>
      <c r="C158" s="172">
        <f t="shared" si="22"/>
        <v>0.99999999999999978</v>
      </c>
      <c r="D158" s="172">
        <f t="shared" si="22"/>
        <v>1</v>
      </c>
      <c r="E158" s="172">
        <f t="shared" si="22"/>
        <v>1.0000000000000002</v>
      </c>
      <c r="F158" s="172">
        <f t="shared" si="22"/>
        <v>0.99999999999999956</v>
      </c>
      <c r="G158" s="172">
        <f t="shared" si="22"/>
        <v>1.0000000000000002</v>
      </c>
      <c r="H158" s="172">
        <f t="shared" si="22"/>
        <v>1</v>
      </c>
      <c r="I158" s="172">
        <f t="shared" si="22"/>
        <v>1.0000000000000002</v>
      </c>
      <c r="J158" s="172">
        <f t="shared" si="22"/>
        <v>0.99999999999999989</v>
      </c>
      <c r="K158" s="172">
        <f t="shared" si="22"/>
        <v>0.99999999999999978</v>
      </c>
      <c r="L158" s="172">
        <f t="shared" si="22"/>
        <v>1</v>
      </c>
      <c r="M158" s="172">
        <f t="shared" si="22"/>
        <v>1</v>
      </c>
      <c r="N158" s="172">
        <f t="shared" si="22"/>
        <v>0.99999999999999967</v>
      </c>
      <c r="O158" s="172">
        <f t="shared" si="22"/>
        <v>1.0000000000000002</v>
      </c>
      <c r="P158" s="172">
        <f t="shared" si="22"/>
        <v>0.99999999999999989</v>
      </c>
      <c r="Q158" s="172">
        <f t="shared" si="22"/>
        <v>1</v>
      </c>
    </row>
    <row r="159" spans="1:17" ht="12" customHeight="1" x14ac:dyDescent="0.3">
      <c r="A159" s="163" t="s">
        <v>142</v>
      </c>
      <c r="B159" s="171">
        <f t="shared" si="22"/>
        <v>0.66163013055080433</v>
      </c>
      <c r="C159" s="171">
        <f t="shared" si="22"/>
        <v>0.66381513588247731</v>
      </c>
      <c r="D159" s="171">
        <f t="shared" si="22"/>
        <v>0.66892546362723215</v>
      </c>
      <c r="E159" s="171">
        <f t="shared" si="22"/>
        <v>0.67432675627958139</v>
      </c>
      <c r="F159" s="171">
        <f t="shared" si="22"/>
        <v>0.68096880816868355</v>
      </c>
      <c r="G159" s="171">
        <f t="shared" si="22"/>
        <v>0.68702068441763442</v>
      </c>
      <c r="H159" s="171">
        <f t="shared" si="22"/>
        <v>0.69548965983975841</v>
      </c>
      <c r="I159" s="171">
        <f t="shared" si="22"/>
        <v>0.70946819539489714</v>
      </c>
      <c r="J159" s="171">
        <f t="shared" si="22"/>
        <v>0.72335098183516877</v>
      </c>
      <c r="K159" s="171">
        <f t="shared" si="22"/>
        <v>0.72498299452742143</v>
      </c>
      <c r="L159" s="171">
        <f t="shared" si="22"/>
        <v>0.73005854727647668</v>
      </c>
      <c r="M159" s="171">
        <f t="shared" si="22"/>
        <v>0.73288344016786988</v>
      </c>
      <c r="N159" s="171">
        <f t="shared" si="22"/>
        <v>0.73221203638516341</v>
      </c>
      <c r="O159" s="171">
        <f t="shared" si="22"/>
        <v>0.73555286348157423</v>
      </c>
      <c r="P159" s="171">
        <f t="shared" si="22"/>
        <v>0.73786498925112132</v>
      </c>
      <c r="Q159" s="171">
        <f t="shared" si="22"/>
        <v>0.74274516504393528</v>
      </c>
    </row>
    <row r="160" spans="1:17" ht="12" customHeight="1" x14ac:dyDescent="0.3">
      <c r="A160" s="161" t="s">
        <v>141</v>
      </c>
      <c r="B160" s="170">
        <f t="shared" si="22"/>
        <v>0.79280837877724486</v>
      </c>
      <c r="C160" s="170">
        <f t="shared" si="22"/>
        <v>0.79361196927221933</v>
      </c>
      <c r="D160" s="170">
        <f t="shared" si="22"/>
        <v>0.79247616489863948</v>
      </c>
      <c r="E160" s="170">
        <f t="shared" si="22"/>
        <v>0.79928889650009449</v>
      </c>
      <c r="F160" s="170">
        <f t="shared" si="22"/>
        <v>0.80247154824733669</v>
      </c>
      <c r="G160" s="170">
        <f t="shared" si="22"/>
        <v>0.80986490969040825</v>
      </c>
      <c r="H160" s="170">
        <f t="shared" si="22"/>
        <v>0.82230880388709715</v>
      </c>
      <c r="I160" s="170">
        <f t="shared" si="22"/>
        <v>0.83422036546423572</v>
      </c>
      <c r="J160" s="170">
        <f t="shared" si="22"/>
        <v>0.83704321138637838</v>
      </c>
      <c r="K160" s="170">
        <f t="shared" si="22"/>
        <v>0.83888742826121343</v>
      </c>
      <c r="L160" s="170">
        <f t="shared" si="22"/>
        <v>0.8302862726397523</v>
      </c>
      <c r="M160" s="170">
        <f t="shared" si="22"/>
        <v>0.82861325386967977</v>
      </c>
      <c r="N160" s="170">
        <f t="shared" si="22"/>
        <v>0.82369329399066082</v>
      </c>
      <c r="O160" s="170">
        <f t="shared" si="22"/>
        <v>0.8253818085514838</v>
      </c>
      <c r="P160" s="170">
        <f t="shared" si="22"/>
        <v>0.82664331263517743</v>
      </c>
      <c r="Q160" s="170">
        <f t="shared" si="22"/>
        <v>0.83080953730934226</v>
      </c>
    </row>
    <row r="161" spans="1:17" ht="12" customHeight="1" x14ac:dyDescent="0.3">
      <c r="A161" s="148" t="s">
        <v>60</v>
      </c>
      <c r="B161" s="73">
        <f t="shared" si="22"/>
        <v>0.71550940675436991</v>
      </c>
      <c r="C161" s="73">
        <f t="shared" si="22"/>
        <v>0.71988823077616915</v>
      </c>
      <c r="D161" s="73">
        <f t="shared" si="22"/>
        <v>0.72576151080752693</v>
      </c>
      <c r="E161" s="73">
        <f t="shared" si="22"/>
        <v>0.73721232774262691</v>
      </c>
      <c r="F161" s="73">
        <f t="shared" si="22"/>
        <v>0.73839194388232787</v>
      </c>
      <c r="G161" s="73">
        <f t="shared" si="22"/>
        <v>0.7475905951627323</v>
      </c>
      <c r="H161" s="73">
        <f t="shared" si="22"/>
        <v>0.76472269069691134</v>
      </c>
      <c r="I161" s="73">
        <f t="shared" si="22"/>
        <v>0.77500073655157631</v>
      </c>
      <c r="J161" s="73">
        <f t="shared" si="22"/>
        <v>0.78233959652830176</v>
      </c>
      <c r="K161" s="73">
        <f t="shared" si="22"/>
        <v>0.78403957584680828</v>
      </c>
      <c r="L161" s="73">
        <f t="shared" si="22"/>
        <v>0.77295795716941085</v>
      </c>
      <c r="M161" s="73">
        <f t="shared" si="22"/>
        <v>0.77563203887970844</v>
      </c>
      <c r="N161" s="73">
        <f t="shared" si="22"/>
        <v>0.76742204631704547</v>
      </c>
      <c r="O161" s="73">
        <f t="shared" si="22"/>
        <v>0.77038577208574166</v>
      </c>
      <c r="P161" s="73">
        <f t="shared" si="22"/>
        <v>0.77157924741396922</v>
      </c>
      <c r="Q161" s="73">
        <f t="shared" si="22"/>
        <v>0.77823730727005624</v>
      </c>
    </row>
    <row r="162" spans="1:17" ht="12" customHeight="1" x14ac:dyDescent="0.3">
      <c r="A162" s="148" t="s">
        <v>59</v>
      </c>
      <c r="B162" s="73">
        <f t="shared" si="22"/>
        <v>1.0000000000000002</v>
      </c>
      <c r="C162" s="73">
        <f t="shared" si="22"/>
        <v>0.99999999999999967</v>
      </c>
      <c r="D162" s="73">
        <f t="shared" si="22"/>
        <v>1</v>
      </c>
      <c r="E162" s="73">
        <f t="shared" si="22"/>
        <v>1.0000000000000002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1.0000000000000002</v>
      </c>
      <c r="J162" s="73">
        <f t="shared" si="22"/>
        <v>0.99999999999999978</v>
      </c>
      <c r="K162" s="73">
        <f t="shared" si="22"/>
        <v>1</v>
      </c>
      <c r="L162" s="73">
        <f t="shared" si="22"/>
        <v>0.99999999999999989</v>
      </c>
      <c r="M162" s="73">
        <f t="shared" si="22"/>
        <v>0.99999999999999989</v>
      </c>
      <c r="N162" s="73">
        <f t="shared" si="22"/>
        <v>1.0000000000000002</v>
      </c>
      <c r="O162" s="73">
        <f t="shared" si="22"/>
        <v>0.99999999999999989</v>
      </c>
      <c r="P162" s="73">
        <f t="shared" si="22"/>
        <v>1</v>
      </c>
      <c r="Q162" s="73">
        <f t="shared" ref="Q162" si="23">IF(Q141=0,"",Q141/Q120)</f>
        <v>1</v>
      </c>
    </row>
    <row r="163" spans="1:17" ht="12" customHeight="1" x14ac:dyDescent="0.3">
      <c r="A163" s="158" t="s">
        <v>62</v>
      </c>
      <c r="B163" s="169">
        <f t="shared" ref="B163:Q166" si="24">IF(B142=0,"",B142/B121)</f>
        <v>0.55925584306615073</v>
      </c>
      <c r="C163" s="169">
        <f t="shared" si="24"/>
        <v>0.55525970757948462</v>
      </c>
      <c r="D163" s="169">
        <f t="shared" si="24"/>
        <v>0.54964064165055837</v>
      </c>
      <c r="E163" s="169">
        <f t="shared" si="24"/>
        <v>0.54649264408967524</v>
      </c>
      <c r="F163" s="169">
        <f t="shared" si="24"/>
        <v>0.54611147266251592</v>
      </c>
      <c r="G163" s="169">
        <f t="shared" si="24"/>
        <v>0.54434030711065262</v>
      </c>
      <c r="H163" s="169">
        <f t="shared" si="24"/>
        <v>0.54508641471620767</v>
      </c>
      <c r="I163" s="169">
        <f t="shared" si="24"/>
        <v>0.55527728434009793</v>
      </c>
      <c r="J163" s="169">
        <f t="shared" si="24"/>
        <v>0.55040195935627867</v>
      </c>
      <c r="K163" s="169">
        <f t="shared" si="24"/>
        <v>0.54892738198894775</v>
      </c>
      <c r="L163" s="169">
        <f t="shared" si="24"/>
        <v>0.55418401978173482</v>
      </c>
      <c r="M163" s="169">
        <f t="shared" si="24"/>
        <v>0.56470011092118899</v>
      </c>
      <c r="N163" s="169">
        <f t="shared" si="24"/>
        <v>0.56216943957135768</v>
      </c>
      <c r="O163" s="169">
        <f t="shared" si="24"/>
        <v>0.56289836968313434</v>
      </c>
      <c r="P163" s="169">
        <f t="shared" si="24"/>
        <v>0.56349062128244942</v>
      </c>
      <c r="Q163" s="169">
        <f t="shared" si="24"/>
        <v>0.56424460670784959</v>
      </c>
    </row>
    <row r="164" spans="1:17" ht="12" customHeight="1" x14ac:dyDescent="0.3">
      <c r="A164" s="23" t="s">
        <v>58</v>
      </c>
      <c r="B164" s="73">
        <f t="shared" si="24"/>
        <v>0.30711925113022642</v>
      </c>
      <c r="C164" s="73">
        <f t="shared" si="24"/>
        <v>0.31127022701402529</v>
      </c>
      <c r="D164" s="73">
        <f t="shared" si="24"/>
        <v>0.31742353887200908</v>
      </c>
      <c r="E164" s="73">
        <f t="shared" si="24"/>
        <v>0.32148549134479415</v>
      </c>
      <c r="F164" s="73">
        <f t="shared" si="24"/>
        <v>0.32580794742435665</v>
      </c>
      <c r="G164" s="73">
        <f t="shared" si="24"/>
        <v>0.32991835789105939</v>
      </c>
      <c r="H164" s="73">
        <f t="shared" si="24"/>
        <v>0.33381316305801156</v>
      </c>
      <c r="I164" s="73">
        <f t="shared" si="24"/>
        <v>0.33664951461092307</v>
      </c>
      <c r="J164" s="73">
        <f t="shared" si="24"/>
        <v>0.34007207999717565</v>
      </c>
      <c r="K164" s="73">
        <f t="shared" si="24"/>
        <v>0.34140729024199257</v>
      </c>
      <c r="L164" s="73">
        <f t="shared" si="24"/>
        <v>0.34359154130831543</v>
      </c>
      <c r="M164" s="73">
        <f t="shared" si="24"/>
        <v>0.3446615092880706</v>
      </c>
      <c r="N164" s="73">
        <f t="shared" si="24"/>
        <v>0.34601364877168156</v>
      </c>
      <c r="O164" s="73">
        <f t="shared" si="24"/>
        <v>0.34731519642348418</v>
      </c>
      <c r="P164" s="73">
        <f t="shared" si="24"/>
        <v>0.34849342602077388</v>
      </c>
      <c r="Q164" s="73">
        <f t="shared" si="24"/>
        <v>0.34891800839015408</v>
      </c>
    </row>
    <row r="165" spans="1:17" ht="12" customHeight="1" x14ac:dyDescent="0.3">
      <c r="A165" s="23" t="s">
        <v>57</v>
      </c>
      <c r="B165" s="73">
        <f t="shared" si="24"/>
        <v>0.40559739201614986</v>
      </c>
      <c r="C165" s="73">
        <f t="shared" si="24"/>
        <v>0.41185440032036935</v>
      </c>
      <c r="D165" s="73">
        <f t="shared" si="24"/>
        <v>0.41878648353980175</v>
      </c>
      <c r="E165" s="73">
        <f t="shared" si="24"/>
        <v>0.4228433122070156</v>
      </c>
      <c r="F165" s="73">
        <f t="shared" si="24"/>
        <v>0.42902453120652823</v>
      </c>
      <c r="G165" s="73">
        <f t="shared" si="24"/>
        <v>0.4355953050406885</v>
      </c>
      <c r="H165" s="73">
        <f t="shared" si="24"/>
        <v>0.44318172099802827</v>
      </c>
      <c r="I165" s="73">
        <f t="shared" si="24"/>
        <v>0.44977417902366446</v>
      </c>
      <c r="J165" s="73">
        <f t="shared" si="24"/>
        <v>0.4563384541041608</v>
      </c>
      <c r="K165" s="73">
        <f t="shared" si="24"/>
        <v>0.45774394147466874</v>
      </c>
      <c r="L165" s="73">
        <f t="shared" si="24"/>
        <v>0.46144647144822815</v>
      </c>
      <c r="M165" s="73">
        <f t="shared" si="24"/>
        <v>0.46248320966653511</v>
      </c>
      <c r="N165" s="73">
        <f t="shared" si="24"/>
        <v>0.46401180809209425</v>
      </c>
      <c r="O165" s="73">
        <f t="shared" si="24"/>
        <v>0.46642874999584605</v>
      </c>
      <c r="P165" s="73">
        <f t="shared" si="24"/>
        <v>0.46857561472862347</v>
      </c>
      <c r="Q165" s="73">
        <f t="shared" si="24"/>
        <v>0.46976949151596653</v>
      </c>
    </row>
    <row r="166" spans="1:17" ht="12" customHeight="1" x14ac:dyDescent="0.3">
      <c r="A166" s="29" t="s">
        <v>140</v>
      </c>
      <c r="B166" s="65">
        <f t="shared" si="24"/>
        <v>0.78877512075363798</v>
      </c>
      <c r="C166" s="65">
        <f t="shared" si="24"/>
        <v>0.79130332140880011</v>
      </c>
      <c r="D166" s="65">
        <f t="shared" si="24"/>
        <v>0.79658821241274846</v>
      </c>
      <c r="E166" s="65">
        <f t="shared" si="24"/>
        <v>0.80109115718995771</v>
      </c>
      <c r="F166" s="65">
        <f t="shared" si="24"/>
        <v>0.80595970406858641</v>
      </c>
      <c r="G166" s="65">
        <f t="shared" si="24"/>
        <v>0.8116060885527463</v>
      </c>
      <c r="H166" s="65">
        <f t="shared" si="24"/>
        <v>0.81729868733694011</v>
      </c>
      <c r="I166" s="65">
        <f t="shared" si="24"/>
        <v>0.82360638448220158</v>
      </c>
      <c r="J166" s="65">
        <f t="shared" si="24"/>
        <v>0.82904838706835082</v>
      </c>
      <c r="K166" s="65">
        <f t="shared" si="24"/>
        <v>0.83034668062412798</v>
      </c>
      <c r="L166" s="65">
        <f t="shared" si="24"/>
        <v>0.83348485439944631</v>
      </c>
      <c r="M166" s="65">
        <f t="shared" si="24"/>
        <v>0.83526839007999609</v>
      </c>
      <c r="N166" s="65">
        <f t="shared" si="24"/>
        <v>0.83712087632618748</v>
      </c>
      <c r="O166" s="65">
        <f t="shared" si="24"/>
        <v>0.83868842429004187</v>
      </c>
      <c r="P166" s="65">
        <f t="shared" si="24"/>
        <v>0.83994231380299278</v>
      </c>
      <c r="Q166" s="65">
        <f t="shared" si="24"/>
        <v>0.84166760570085242</v>
      </c>
    </row>
    <row r="168" spans="1:17" ht="12" customHeight="1" x14ac:dyDescent="0.3">
      <c r="A168" s="152" t="s">
        <v>121</v>
      </c>
      <c r="B168" s="168">
        <f>SUM(B169,B172,B174,B184)</f>
        <v>42563.240461517657</v>
      </c>
      <c r="C168" s="168">
        <f t="shared" ref="C168:Q168" si="25">SUM(C169,C172,C174,C184)</f>
        <v>43344.711733071112</v>
      </c>
      <c r="D168" s="168">
        <f t="shared" si="25"/>
        <v>43898.177665350209</v>
      </c>
      <c r="E168" s="168">
        <f t="shared" si="25"/>
        <v>42126.517942375162</v>
      </c>
      <c r="F168" s="168">
        <f t="shared" si="25"/>
        <v>41384.512831971602</v>
      </c>
      <c r="G168" s="168">
        <f t="shared" si="25"/>
        <v>41476.098673383087</v>
      </c>
      <c r="H168" s="168">
        <f t="shared" si="25"/>
        <v>45134.047001560088</v>
      </c>
      <c r="I168" s="168">
        <f t="shared" si="25"/>
        <v>40885.740172287209</v>
      </c>
      <c r="J168" s="168">
        <f t="shared" si="25"/>
        <v>43422.40652807874</v>
      </c>
      <c r="K168" s="168">
        <f t="shared" si="25"/>
        <v>43317.773582437483</v>
      </c>
      <c r="L168" s="168">
        <f t="shared" si="25"/>
        <v>50075.336055111351</v>
      </c>
      <c r="M168" s="168">
        <f t="shared" si="25"/>
        <v>44023.479595644218</v>
      </c>
      <c r="N168" s="168">
        <f t="shared" si="25"/>
        <v>44827.636619874924</v>
      </c>
      <c r="O168" s="168">
        <f t="shared" si="25"/>
        <v>43275.116206489576</v>
      </c>
      <c r="P168" s="168">
        <f t="shared" si="25"/>
        <v>38700.98069086235</v>
      </c>
      <c r="Q168" s="168">
        <f t="shared" si="25"/>
        <v>38096.910916851724</v>
      </c>
    </row>
    <row r="169" spans="1:17" ht="12" customHeight="1" x14ac:dyDescent="0.3">
      <c r="A169" s="158" t="s">
        <v>65</v>
      </c>
      <c r="B169" s="157">
        <f>SUM(B170:B171)</f>
        <v>36537.39658944236</v>
      </c>
      <c r="C169" s="157">
        <f t="shared" ref="C169:Q169" si="26">SUM(C170:C171)</f>
        <v>37342.666749367316</v>
      </c>
      <c r="D169" s="157">
        <f t="shared" si="26"/>
        <v>37307.468219577349</v>
      </c>
      <c r="E169" s="157">
        <f t="shared" si="26"/>
        <v>35306.335137427923</v>
      </c>
      <c r="F169" s="157">
        <f t="shared" si="26"/>
        <v>34294.195949111592</v>
      </c>
      <c r="G169" s="157">
        <f t="shared" si="26"/>
        <v>34011.515321346087</v>
      </c>
      <c r="H169" s="157">
        <f t="shared" si="26"/>
        <v>37078.711863748023</v>
      </c>
      <c r="I169" s="157">
        <f t="shared" si="26"/>
        <v>32973.6973421355</v>
      </c>
      <c r="J169" s="157">
        <f t="shared" si="26"/>
        <v>35016.77413161072</v>
      </c>
      <c r="K169" s="157">
        <f t="shared" si="26"/>
        <v>34738.051473186453</v>
      </c>
      <c r="L169" s="157">
        <f t="shared" si="26"/>
        <v>41125.139671568955</v>
      </c>
      <c r="M169" s="157">
        <f t="shared" si="26"/>
        <v>35210.319022096446</v>
      </c>
      <c r="N169" s="157">
        <f t="shared" si="26"/>
        <v>35992.610162878453</v>
      </c>
      <c r="O169" s="157">
        <f t="shared" si="26"/>
        <v>34692.401872666647</v>
      </c>
      <c r="P169" s="157">
        <f t="shared" si="26"/>
        <v>30185.03692037033</v>
      </c>
      <c r="Q169" s="157">
        <f t="shared" si="26"/>
        <v>29806.171313599316</v>
      </c>
    </row>
    <row r="170" spans="1:17" ht="12" customHeight="1" x14ac:dyDescent="0.3">
      <c r="A170" s="23" t="s">
        <v>58</v>
      </c>
      <c r="B170" s="156">
        <f>RES_hhdet_emi!B$5</f>
        <v>36537.39658944236</v>
      </c>
      <c r="C170" s="156">
        <f>RES_hhdet_emi!C$5</f>
        <v>37342.666749367316</v>
      </c>
      <c r="D170" s="156">
        <f>RES_hhdet_emi!D$5</f>
        <v>37307.468219577349</v>
      </c>
      <c r="E170" s="156">
        <f>RES_hhdet_emi!E$5</f>
        <v>35306.335137427923</v>
      </c>
      <c r="F170" s="156">
        <f>RES_hhdet_emi!F$5</f>
        <v>34294.195949111592</v>
      </c>
      <c r="G170" s="156">
        <f>RES_hhdet_emi!G$5</f>
        <v>34011.515321346087</v>
      </c>
      <c r="H170" s="156">
        <f>RES_hhdet_emi!H$5</f>
        <v>37078.711863748023</v>
      </c>
      <c r="I170" s="156">
        <f>RES_hhdet_emi!I$5</f>
        <v>32973.6973421355</v>
      </c>
      <c r="J170" s="156">
        <f>RES_hhdet_emi!J$5</f>
        <v>35016.77413161072</v>
      </c>
      <c r="K170" s="156">
        <f>RES_hhdet_emi!K$5</f>
        <v>34738.051473186453</v>
      </c>
      <c r="L170" s="156">
        <f>RES_hhdet_emi!L$5</f>
        <v>41125.139671568955</v>
      </c>
      <c r="M170" s="156">
        <f>RES_hhdet_emi!M$5</f>
        <v>35210.319022096446</v>
      </c>
      <c r="N170" s="156">
        <f>RES_hhdet_emi!N$5</f>
        <v>35992.610162878453</v>
      </c>
      <c r="O170" s="156">
        <f>RES_hhdet_emi!O$5</f>
        <v>34692.401872666647</v>
      </c>
      <c r="P170" s="156">
        <f>RES_hhdet_emi!P$5</f>
        <v>30185.03692037033</v>
      </c>
      <c r="Q170" s="156">
        <f>RES_hhdet_emi!Q$5</f>
        <v>29806.171313599316</v>
      </c>
    </row>
    <row r="171" spans="1:17" ht="12" customHeight="1" x14ac:dyDescent="0.3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3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3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3">
      <c r="A174" s="158" t="s">
        <v>63</v>
      </c>
      <c r="B174" s="157">
        <f>SUM(B175:B177,B180:B181)</f>
        <v>4869.8532972398807</v>
      </c>
      <c r="C174" s="157">
        <f t="shared" ref="C174:Q174" si="28">SUM(C175:C177,C180:C181)</f>
        <v>4834.1335496941529</v>
      </c>
      <c r="D174" s="157">
        <f t="shared" si="28"/>
        <v>5249.2416801216259</v>
      </c>
      <c r="E174" s="157">
        <f t="shared" si="28"/>
        <v>5260.2504476049871</v>
      </c>
      <c r="F174" s="157">
        <f t="shared" si="28"/>
        <v>5463.9015494788091</v>
      </c>
      <c r="G174" s="157">
        <f t="shared" si="28"/>
        <v>5755.1752308608329</v>
      </c>
      <c r="H174" s="157">
        <f t="shared" si="28"/>
        <v>6205.212697681598</v>
      </c>
      <c r="I174" s="157">
        <f t="shared" si="28"/>
        <v>6127.1917001234706</v>
      </c>
      <c r="J174" s="157">
        <f t="shared" si="28"/>
        <v>6456.7346864152396</v>
      </c>
      <c r="K174" s="157">
        <f t="shared" si="28"/>
        <v>6605.0585364322615</v>
      </c>
      <c r="L174" s="157">
        <f t="shared" si="28"/>
        <v>6904.3145230343525</v>
      </c>
      <c r="M174" s="157">
        <f t="shared" si="28"/>
        <v>6865.5877887675997</v>
      </c>
      <c r="N174" s="157">
        <f t="shared" si="28"/>
        <v>6872.5573868617885</v>
      </c>
      <c r="O174" s="157">
        <f t="shared" si="28"/>
        <v>6676.0965830973837</v>
      </c>
      <c r="P174" s="157">
        <f t="shared" si="28"/>
        <v>6635.5849336308247</v>
      </c>
      <c r="Q174" s="157">
        <f t="shared" si="28"/>
        <v>6446.832176790369</v>
      </c>
    </row>
    <row r="175" spans="1:17" ht="12" customHeight="1" x14ac:dyDescent="0.3">
      <c r="A175" s="167" t="s">
        <v>171</v>
      </c>
      <c r="B175" s="132">
        <f>RES_hhdet_emi!B$10</f>
        <v>4021.5238187101395</v>
      </c>
      <c r="C175" s="132">
        <f>RES_hhdet_emi!C$10</f>
        <v>4026.8550940678856</v>
      </c>
      <c r="D175" s="132">
        <f>RES_hhdet_emi!D$10</f>
        <v>4490.8956130364886</v>
      </c>
      <c r="E175" s="132">
        <f>RES_hhdet_emi!E$10</f>
        <v>4520.4494663392825</v>
      </c>
      <c r="F175" s="132">
        <f>RES_hhdet_emi!F$10</f>
        <v>4754.3259703327258</v>
      </c>
      <c r="G175" s="132">
        <f>RES_hhdet_emi!G$10</f>
        <v>5066.7792568398572</v>
      </c>
      <c r="H175" s="132">
        <f>RES_hhdet_emi!H$10</f>
        <v>5520.8060874886241</v>
      </c>
      <c r="I175" s="132">
        <f>RES_hhdet_emi!I$10</f>
        <v>5460.4263973602056</v>
      </c>
      <c r="J175" s="132">
        <f>RES_hhdet_emi!J$10</f>
        <v>5770.6414237380477</v>
      </c>
      <c r="K175" s="132">
        <f>RES_hhdet_emi!K$10</f>
        <v>5951.6042980586762</v>
      </c>
      <c r="L175" s="132">
        <f>RES_hhdet_emi!L$10</f>
        <v>6257.1321430400922</v>
      </c>
      <c r="M175" s="132">
        <f>RES_hhdet_emi!M$10</f>
        <v>6284.0561928724874</v>
      </c>
      <c r="N175" s="132">
        <f>RES_hhdet_emi!N$10</f>
        <v>6343.3501677821114</v>
      </c>
      <c r="O175" s="132">
        <f>RES_hhdet_emi!O$10</f>
        <v>6198.2026806454023</v>
      </c>
      <c r="P175" s="132">
        <f>RES_hhdet_emi!P$10</f>
        <v>6169.2078826410007</v>
      </c>
      <c r="Q175" s="132">
        <f>RES_hhdet_emi!Q$10</f>
        <v>6014.3669041769326</v>
      </c>
    </row>
    <row r="176" spans="1:17" ht="12" customHeight="1" x14ac:dyDescent="0.3">
      <c r="A176" s="167" t="s">
        <v>144</v>
      </c>
      <c r="B176" s="132">
        <f>RES_hhdet_emi!B$11</f>
        <v>841.26707995432764</v>
      </c>
      <c r="C176" s="132">
        <f>RES_hhdet_emi!C$11</f>
        <v>799.71256399214064</v>
      </c>
      <c r="D176" s="132">
        <f>RES_hhdet_emi!D$11</f>
        <v>751.19578964813525</v>
      </c>
      <c r="E176" s="132">
        <f>RES_hhdet_emi!E$11</f>
        <v>732.3017460815928</v>
      </c>
      <c r="F176" s="132">
        <f>RES_hhdet_emi!F$11</f>
        <v>702.37767213155064</v>
      </c>
      <c r="G176" s="132">
        <f>RES_hhdet_emi!G$11</f>
        <v>681.02041200283418</v>
      </c>
      <c r="H176" s="132">
        <f>RES_hhdet_emi!H$11</f>
        <v>676.18553564179058</v>
      </c>
      <c r="I176" s="132">
        <f>RES_hhdet_emi!I$11</f>
        <v>657.35870978918979</v>
      </c>
      <c r="J176" s="132">
        <f>RES_hhdet_emi!J$11</f>
        <v>674.82859394642719</v>
      </c>
      <c r="K176" s="132">
        <f>RES_hhdet_emi!K$11</f>
        <v>636.78137025434592</v>
      </c>
      <c r="L176" s="132">
        <f>RES_hhdet_emi!L$11</f>
        <v>626.77786775582445</v>
      </c>
      <c r="M176" s="132">
        <f>RES_hhdet_emi!M$11</f>
        <v>560.56469563839414</v>
      </c>
      <c r="N176" s="132">
        <f>RES_hhdet_emi!N$11</f>
        <v>509.32753397001375</v>
      </c>
      <c r="O176" s="132">
        <f>RES_hhdet_emi!O$11</f>
        <v>454.42373882306811</v>
      </c>
      <c r="P176" s="132">
        <f>RES_hhdet_emi!P$11</f>
        <v>438.15274633913941</v>
      </c>
      <c r="Q176" s="132">
        <f>RES_hhdet_emi!Q$11</f>
        <v>400.5264594252659</v>
      </c>
    </row>
    <row r="177" spans="1:17" ht="12" customHeight="1" x14ac:dyDescent="0.3">
      <c r="A177" s="167" t="s">
        <v>143</v>
      </c>
      <c r="B177" s="132">
        <f>SUM(B178:B179)</f>
        <v>7.0623985754138632</v>
      </c>
      <c r="C177" s="132">
        <f t="shared" ref="C177:Q177" si="29">SUM(C178:C179)</f>
        <v>7.56589163412659</v>
      </c>
      <c r="D177" s="132">
        <f t="shared" si="29"/>
        <v>7.150277437001618</v>
      </c>
      <c r="E177" s="132">
        <f t="shared" si="29"/>
        <v>7.4992351841115763</v>
      </c>
      <c r="F177" s="132">
        <f t="shared" si="29"/>
        <v>7.1979070145328654</v>
      </c>
      <c r="G177" s="132">
        <f t="shared" si="29"/>
        <v>7.3755620181422872</v>
      </c>
      <c r="H177" s="132">
        <f t="shared" si="29"/>
        <v>8.2210745511833139</v>
      </c>
      <c r="I177" s="132">
        <f t="shared" si="29"/>
        <v>9.4065929740751368</v>
      </c>
      <c r="J177" s="132">
        <f t="shared" si="29"/>
        <v>11.264668730765493</v>
      </c>
      <c r="K177" s="132">
        <f t="shared" si="29"/>
        <v>16.672868119238608</v>
      </c>
      <c r="L177" s="132">
        <f t="shared" si="29"/>
        <v>20.404512238435551</v>
      </c>
      <c r="M177" s="132">
        <f t="shared" si="29"/>
        <v>20.966900256718066</v>
      </c>
      <c r="N177" s="132">
        <f t="shared" si="29"/>
        <v>19.879685109663001</v>
      </c>
      <c r="O177" s="132">
        <f t="shared" si="29"/>
        <v>23.47016362891409</v>
      </c>
      <c r="P177" s="132">
        <f t="shared" si="29"/>
        <v>28.224304650684541</v>
      </c>
      <c r="Q177" s="132">
        <f t="shared" si="29"/>
        <v>31.938813188170901</v>
      </c>
    </row>
    <row r="178" spans="1:17" ht="12" customHeight="1" x14ac:dyDescent="0.3">
      <c r="A178" s="166" t="s">
        <v>57</v>
      </c>
      <c r="B178" s="165">
        <f>RES_hhdet_emi!B$13</f>
        <v>7.0623985754138632</v>
      </c>
      <c r="C178" s="165">
        <f>RES_hhdet_emi!C$13</f>
        <v>7.56589163412659</v>
      </c>
      <c r="D178" s="165">
        <f>RES_hhdet_emi!D$13</f>
        <v>7.150277437001618</v>
      </c>
      <c r="E178" s="165">
        <f>RES_hhdet_emi!E$13</f>
        <v>7.4992351841115763</v>
      </c>
      <c r="F178" s="165">
        <f>RES_hhdet_emi!F$13</f>
        <v>7.1979070145328654</v>
      </c>
      <c r="G178" s="165">
        <f>RES_hhdet_emi!G$13</f>
        <v>7.3755620181422872</v>
      </c>
      <c r="H178" s="165">
        <f>RES_hhdet_emi!H$13</f>
        <v>8.2210745511833139</v>
      </c>
      <c r="I178" s="165">
        <f>RES_hhdet_emi!I$13</f>
        <v>9.4065929740751368</v>
      </c>
      <c r="J178" s="165">
        <f>RES_hhdet_emi!J$13</f>
        <v>11.264668730765493</v>
      </c>
      <c r="K178" s="165">
        <f>RES_hhdet_emi!K$13</f>
        <v>16.672868119238608</v>
      </c>
      <c r="L178" s="165">
        <f>RES_hhdet_emi!L$13</f>
        <v>20.404512238435551</v>
      </c>
      <c r="M178" s="165">
        <f>RES_hhdet_emi!M$13</f>
        <v>20.966900256718066</v>
      </c>
      <c r="N178" s="165">
        <f>RES_hhdet_emi!N$13</f>
        <v>19.879685109663001</v>
      </c>
      <c r="O178" s="165">
        <f>RES_hhdet_emi!O$13</f>
        <v>23.47016362891409</v>
      </c>
      <c r="P178" s="165">
        <f>RES_hhdet_emi!P$13</f>
        <v>28.224304650684541</v>
      </c>
      <c r="Q178" s="165">
        <f>RES_hhdet_emi!Q$13</f>
        <v>31.938813188170901</v>
      </c>
    </row>
    <row r="179" spans="1:17" ht="12" customHeight="1" x14ac:dyDescent="0.3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3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3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3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3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3">
      <c r="A184" s="158" t="s">
        <v>62</v>
      </c>
      <c r="B184" s="157">
        <f>SUM(B185:B187)</f>
        <v>1155.9905748354158</v>
      </c>
      <c r="C184" s="157">
        <f t="shared" ref="C184:Q184" si="31">SUM(C185:C187)</f>
        <v>1167.9114340096426</v>
      </c>
      <c r="D184" s="157">
        <f t="shared" si="31"/>
        <v>1341.4677656512388</v>
      </c>
      <c r="E184" s="157">
        <f t="shared" si="31"/>
        <v>1559.9323573422525</v>
      </c>
      <c r="F184" s="157">
        <f t="shared" si="31"/>
        <v>1626.4153333811987</v>
      </c>
      <c r="G184" s="157">
        <f t="shared" si="31"/>
        <v>1709.4081211761668</v>
      </c>
      <c r="H184" s="157">
        <f t="shared" si="31"/>
        <v>1850.1224401304607</v>
      </c>
      <c r="I184" s="157">
        <f t="shared" si="31"/>
        <v>1784.8511300282378</v>
      </c>
      <c r="J184" s="157">
        <f t="shared" si="31"/>
        <v>1948.8977100527802</v>
      </c>
      <c r="K184" s="157">
        <f t="shared" si="31"/>
        <v>1974.6635728187712</v>
      </c>
      <c r="L184" s="157">
        <f t="shared" si="31"/>
        <v>2045.8818605080417</v>
      </c>
      <c r="M184" s="157">
        <f t="shared" si="31"/>
        <v>1947.5727847801713</v>
      </c>
      <c r="N184" s="157">
        <f t="shared" si="31"/>
        <v>1962.4690701346847</v>
      </c>
      <c r="O184" s="157">
        <f t="shared" si="31"/>
        <v>1906.6177507255484</v>
      </c>
      <c r="P184" s="157">
        <f t="shared" si="31"/>
        <v>1880.3588368611961</v>
      </c>
      <c r="Q184" s="157">
        <f t="shared" si="31"/>
        <v>1843.9074264620342</v>
      </c>
    </row>
    <row r="185" spans="1:17" ht="12" customHeight="1" x14ac:dyDescent="0.3">
      <c r="A185" s="23" t="s">
        <v>58</v>
      </c>
      <c r="B185" s="156">
        <f>RES_hhdet_emi!B$20</f>
        <v>715.71970721004141</v>
      </c>
      <c r="C185" s="156">
        <f>RES_hhdet_emi!C$20</f>
        <v>712.8051112783545</v>
      </c>
      <c r="D185" s="156">
        <f>RES_hhdet_emi!D$20</f>
        <v>900.50087057803387</v>
      </c>
      <c r="E185" s="156">
        <f>RES_hhdet_emi!E$20</f>
        <v>1090.8690337243918</v>
      </c>
      <c r="F185" s="156">
        <f>RES_hhdet_emi!F$20</f>
        <v>1182.7740435603184</v>
      </c>
      <c r="G185" s="156">
        <f>RES_hhdet_emi!G$20</f>
        <v>1279.1786538355793</v>
      </c>
      <c r="H185" s="156">
        <f>RES_hhdet_emi!H$20</f>
        <v>1414.7124930295993</v>
      </c>
      <c r="I185" s="156">
        <f>RES_hhdet_emi!I$20</f>
        <v>1382.1845208121485</v>
      </c>
      <c r="J185" s="156">
        <f>RES_hhdet_emi!J$20</f>
        <v>1514.4528120932546</v>
      </c>
      <c r="K185" s="156">
        <f>RES_hhdet_emi!K$20</f>
        <v>1553.988701307487</v>
      </c>
      <c r="L185" s="156">
        <f>RES_hhdet_emi!L$20</f>
        <v>1598.32106469425</v>
      </c>
      <c r="M185" s="156">
        <f>RES_hhdet_emi!M$20</f>
        <v>1544.8391776016026</v>
      </c>
      <c r="N185" s="156">
        <f>RES_hhdet_emi!N$20</f>
        <v>1564.3895418904033</v>
      </c>
      <c r="O185" s="156">
        <f>RES_hhdet_emi!O$20</f>
        <v>1519.2412220299841</v>
      </c>
      <c r="P185" s="156">
        <f>RES_hhdet_emi!P$20</f>
        <v>1493.3816903590869</v>
      </c>
      <c r="Q185" s="156">
        <f>RES_hhdet_emi!Q$20</f>
        <v>1478.7293681321664</v>
      </c>
    </row>
    <row r="186" spans="1:17" ht="12" customHeight="1" x14ac:dyDescent="0.3">
      <c r="A186" s="23" t="s">
        <v>57</v>
      </c>
      <c r="B186" s="156">
        <f>RES_hhdet_emi!B$21</f>
        <v>440.27086762537448</v>
      </c>
      <c r="C186" s="156">
        <f>RES_hhdet_emi!C$21</f>
        <v>455.10632273128817</v>
      </c>
      <c r="D186" s="156">
        <f>RES_hhdet_emi!D$21</f>
        <v>440.96689507320485</v>
      </c>
      <c r="E186" s="156">
        <f>RES_hhdet_emi!E$21</f>
        <v>469.0633236178607</v>
      </c>
      <c r="F186" s="156">
        <f>RES_hhdet_emi!F$21</f>
        <v>443.64128982088039</v>
      </c>
      <c r="G186" s="156">
        <f>RES_hhdet_emi!G$21</f>
        <v>430.22946734058746</v>
      </c>
      <c r="H186" s="156">
        <f>RES_hhdet_emi!H$21</f>
        <v>435.40994710086153</v>
      </c>
      <c r="I186" s="156">
        <f>RES_hhdet_emi!I$21</f>
        <v>402.66660921608923</v>
      </c>
      <c r="J186" s="156">
        <f>RES_hhdet_emi!J$21</f>
        <v>434.44489795952558</v>
      </c>
      <c r="K186" s="156">
        <f>RES_hhdet_emi!K$21</f>
        <v>420.67487151128432</v>
      </c>
      <c r="L186" s="156">
        <f>RES_hhdet_emi!L$21</f>
        <v>447.56079581379163</v>
      </c>
      <c r="M186" s="156">
        <f>RES_hhdet_emi!M$21</f>
        <v>402.73360717856883</v>
      </c>
      <c r="N186" s="156">
        <f>RES_hhdet_emi!N$21</f>
        <v>398.07952824428145</v>
      </c>
      <c r="O186" s="156">
        <f>RES_hhdet_emi!O$21</f>
        <v>387.37652869556439</v>
      </c>
      <c r="P186" s="156">
        <f>RES_hhdet_emi!P$21</f>
        <v>386.97714650210924</v>
      </c>
      <c r="Q186" s="156">
        <f>RES_hhdet_emi!Q$21</f>
        <v>365.17805832986772</v>
      </c>
    </row>
    <row r="187" spans="1:17" ht="12" customHeight="1" x14ac:dyDescent="0.3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3">
      <c r="A189" s="152" t="s">
        <v>198</v>
      </c>
      <c r="B189" s="168">
        <f>SUM(B190,B193,B195,B205)</f>
        <v>17993.484266040632</v>
      </c>
      <c r="C189" s="168">
        <f t="shared" ref="C189:Q189" si="32">SUM(C190,C193,C195,C205)</f>
        <v>18836.337786508055</v>
      </c>
      <c r="D189" s="168">
        <f t="shared" si="32"/>
        <v>18418.310231248746</v>
      </c>
      <c r="E189" s="168">
        <f t="shared" si="32"/>
        <v>18338.93089284427</v>
      </c>
      <c r="F189" s="168">
        <f t="shared" si="32"/>
        <v>18113.808107690707</v>
      </c>
      <c r="G189" s="168">
        <f t="shared" si="32"/>
        <v>18028.715996382743</v>
      </c>
      <c r="H189" s="168">
        <f t="shared" si="32"/>
        <v>18883.587933820843</v>
      </c>
      <c r="I189" s="168">
        <f t="shared" si="32"/>
        <v>17150.927491956787</v>
      </c>
      <c r="J189" s="168">
        <f t="shared" si="32"/>
        <v>17731.755071950836</v>
      </c>
      <c r="K189" s="168">
        <f t="shared" si="32"/>
        <v>17761.914546035834</v>
      </c>
      <c r="L189" s="168">
        <f t="shared" si="32"/>
        <v>19652.9281602591</v>
      </c>
      <c r="M189" s="168">
        <f t="shared" si="32"/>
        <v>17388.466653304888</v>
      </c>
      <c r="N189" s="168">
        <f t="shared" si="32"/>
        <v>17994.727640876055</v>
      </c>
      <c r="O189" s="168">
        <f t="shared" si="32"/>
        <v>18053.213259622324</v>
      </c>
      <c r="P189" s="168">
        <f t="shared" si="32"/>
        <v>16504.329901333203</v>
      </c>
      <c r="Q189" s="168">
        <f t="shared" si="32"/>
        <v>16738.035541302816</v>
      </c>
    </row>
    <row r="190" spans="1:17" ht="12" customHeight="1" x14ac:dyDescent="0.3">
      <c r="A190" s="158" t="s">
        <v>65</v>
      </c>
      <c r="B190" s="157">
        <f>SUM(B191:B192)</f>
        <v>14100.420840601562</v>
      </c>
      <c r="C190" s="157">
        <f t="shared" ref="C190:Q190" si="33">SUM(C191:C192)</f>
        <v>14918.253744399402</v>
      </c>
      <c r="D190" s="157">
        <f t="shared" si="33"/>
        <v>14440.856758030919</v>
      </c>
      <c r="E190" s="157">
        <f t="shared" si="33"/>
        <v>14162.220256107501</v>
      </c>
      <c r="F190" s="157">
        <f t="shared" si="33"/>
        <v>13880.025879374416</v>
      </c>
      <c r="G190" s="157">
        <f t="shared" si="33"/>
        <v>13764.379885696775</v>
      </c>
      <c r="H190" s="157">
        <f t="shared" si="33"/>
        <v>14527.551128457684</v>
      </c>
      <c r="I190" s="157">
        <f t="shared" si="33"/>
        <v>12883.832071057579</v>
      </c>
      <c r="J190" s="157">
        <f t="shared" si="33"/>
        <v>13358.403244807976</v>
      </c>
      <c r="K190" s="157">
        <f t="shared" si="33"/>
        <v>13330.744627606522</v>
      </c>
      <c r="L190" s="157">
        <f t="shared" si="33"/>
        <v>15198.824311256401</v>
      </c>
      <c r="M190" s="157">
        <f t="shared" si="33"/>
        <v>12960.016924990945</v>
      </c>
      <c r="N190" s="157">
        <f t="shared" si="33"/>
        <v>13514.258845929946</v>
      </c>
      <c r="O190" s="157">
        <f t="shared" si="33"/>
        <v>13549.921419708297</v>
      </c>
      <c r="P190" s="157">
        <f t="shared" si="33"/>
        <v>12004.987698716721</v>
      </c>
      <c r="Q190" s="157">
        <f t="shared" si="33"/>
        <v>12234.630936833993</v>
      </c>
    </row>
    <row r="191" spans="1:17" ht="12" customHeight="1" x14ac:dyDescent="0.3">
      <c r="A191" s="23" t="s">
        <v>58</v>
      </c>
      <c r="B191" s="156">
        <f>IF(B107=0,0,B107/0.086*1000000/B$7)</f>
        <v>14041.150647762121</v>
      </c>
      <c r="C191" s="156">
        <f t="shared" ref="C191:Q192" si="34">IF(C107=0,0,C107/0.086*1000000/C$7)</f>
        <v>14855.43899091268</v>
      </c>
      <c r="D191" s="156">
        <f t="shared" si="34"/>
        <v>14389.008474300408</v>
      </c>
      <c r="E191" s="156">
        <f t="shared" si="34"/>
        <v>14079.688573190966</v>
      </c>
      <c r="F191" s="156">
        <f t="shared" si="34"/>
        <v>13800.353387457999</v>
      </c>
      <c r="G191" s="156">
        <f t="shared" si="34"/>
        <v>13692.841385163045</v>
      </c>
      <c r="H191" s="156">
        <f t="shared" si="34"/>
        <v>14441.702871471147</v>
      </c>
      <c r="I191" s="156">
        <f t="shared" si="34"/>
        <v>12810.032678254962</v>
      </c>
      <c r="J191" s="156">
        <f t="shared" si="34"/>
        <v>13280.858703338896</v>
      </c>
      <c r="K191" s="156">
        <f t="shared" si="34"/>
        <v>13255.969984898637</v>
      </c>
      <c r="L191" s="156">
        <f t="shared" si="34"/>
        <v>15111.645668538426</v>
      </c>
      <c r="M191" s="156">
        <f t="shared" si="34"/>
        <v>12882.946266062198</v>
      </c>
      <c r="N191" s="156">
        <f t="shared" si="34"/>
        <v>13437.458719992654</v>
      </c>
      <c r="O191" s="156">
        <f t="shared" si="34"/>
        <v>13472.246441464767</v>
      </c>
      <c r="P191" s="156">
        <f t="shared" si="34"/>
        <v>11924.572399031442</v>
      </c>
      <c r="Q191" s="156">
        <f t="shared" si="34"/>
        <v>12145.362210124013</v>
      </c>
    </row>
    <row r="192" spans="1:17" ht="12" customHeight="1" x14ac:dyDescent="0.3">
      <c r="A192" s="23" t="s">
        <v>60</v>
      </c>
      <c r="B192" s="156">
        <f>IF(B108=0,0,B108/0.086*1000000/B$7)</f>
        <v>59.2701928394413</v>
      </c>
      <c r="C192" s="156">
        <f t="shared" si="34"/>
        <v>62.814753486722871</v>
      </c>
      <c r="D192" s="156">
        <f t="shared" si="34"/>
        <v>51.848283730510353</v>
      </c>
      <c r="E192" s="156">
        <f t="shared" si="34"/>
        <v>82.53168291653563</v>
      </c>
      <c r="F192" s="156">
        <f t="shared" si="34"/>
        <v>79.672491916416419</v>
      </c>
      <c r="G192" s="156">
        <f t="shared" si="34"/>
        <v>71.538500533730527</v>
      </c>
      <c r="H192" s="156">
        <f t="shared" si="34"/>
        <v>85.848256986538189</v>
      </c>
      <c r="I192" s="156">
        <f t="shared" si="34"/>
        <v>73.799392802616637</v>
      </c>
      <c r="J192" s="156">
        <f t="shared" si="34"/>
        <v>77.544541469080045</v>
      </c>
      <c r="K192" s="156">
        <f t="shared" si="34"/>
        <v>74.77464270788505</v>
      </c>
      <c r="L192" s="156">
        <f t="shared" si="34"/>
        <v>87.178642717976004</v>
      </c>
      <c r="M192" s="156">
        <f t="shared" si="34"/>
        <v>77.070658928747619</v>
      </c>
      <c r="N192" s="156">
        <f t="shared" si="34"/>
        <v>76.800125937291867</v>
      </c>
      <c r="O192" s="156">
        <f t="shared" si="34"/>
        <v>77.674978243529267</v>
      </c>
      <c r="P192" s="156">
        <f t="shared" si="34"/>
        <v>80.415299685279706</v>
      </c>
      <c r="Q192" s="156">
        <f t="shared" si="34"/>
        <v>89.268726709980584</v>
      </c>
    </row>
    <row r="193" spans="1:17" ht="12" customHeight="1" x14ac:dyDescent="0.3">
      <c r="A193" s="158" t="s">
        <v>112</v>
      </c>
      <c r="B193" s="157">
        <f>B194</f>
        <v>6.4632719771037772</v>
      </c>
      <c r="C193" s="157">
        <f t="shared" ref="C193:Q193" si="35">C194</f>
        <v>6.8790051279235529</v>
      </c>
      <c r="D193" s="157">
        <f t="shared" si="35"/>
        <v>5.1454187442070625</v>
      </c>
      <c r="E193" s="157">
        <f t="shared" si="35"/>
        <v>5.2869301821283408</v>
      </c>
      <c r="F193" s="157">
        <f t="shared" si="35"/>
        <v>5.7409006741807458</v>
      </c>
      <c r="G193" s="157">
        <f t="shared" si="35"/>
        <v>5.9998011820503345</v>
      </c>
      <c r="H193" s="157">
        <f t="shared" si="35"/>
        <v>6.7615328749450381</v>
      </c>
      <c r="I193" s="157">
        <f t="shared" si="35"/>
        <v>7.4349363081957547</v>
      </c>
      <c r="J193" s="157">
        <f t="shared" si="35"/>
        <v>8.0816920583065297</v>
      </c>
      <c r="K193" s="157">
        <f t="shared" si="35"/>
        <v>8.9397920936504693</v>
      </c>
      <c r="L193" s="157">
        <f t="shared" si="35"/>
        <v>9.8073049969683979</v>
      </c>
      <c r="M193" s="157">
        <f t="shared" si="35"/>
        <v>10.012353523610015</v>
      </c>
      <c r="N193" s="157">
        <f t="shared" si="35"/>
        <v>9.7742224263034103</v>
      </c>
      <c r="O193" s="157">
        <f t="shared" si="35"/>
        <v>8.908255927430595</v>
      </c>
      <c r="P193" s="157">
        <f t="shared" si="35"/>
        <v>9.3643288326892797</v>
      </c>
      <c r="Q193" s="157">
        <f t="shared" si="35"/>
        <v>9.5797433284402356</v>
      </c>
    </row>
    <row r="194" spans="1:17" ht="12" customHeight="1" x14ac:dyDescent="0.3">
      <c r="A194" s="23" t="s">
        <v>60</v>
      </c>
      <c r="B194" s="156">
        <f>IF(B110=0,0,B110/0.086*1000000/B$5)</f>
        <v>6.4632719771037772</v>
      </c>
      <c r="C194" s="156">
        <f t="shared" ref="C194:Q195" si="36">IF(C110=0,0,C110/0.086*1000000/C$5)</f>
        <v>6.8790051279235529</v>
      </c>
      <c r="D194" s="156">
        <f t="shared" si="36"/>
        <v>5.1454187442070625</v>
      </c>
      <c r="E194" s="156">
        <f t="shared" si="36"/>
        <v>5.2869301821283408</v>
      </c>
      <c r="F194" s="156">
        <f t="shared" si="36"/>
        <v>5.7409006741807458</v>
      </c>
      <c r="G194" s="156">
        <f t="shared" si="36"/>
        <v>5.9998011820503345</v>
      </c>
      <c r="H194" s="156">
        <f t="shared" si="36"/>
        <v>6.7615328749450381</v>
      </c>
      <c r="I194" s="156">
        <f t="shared" si="36"/>
        <v>7.4349363081957547</v>
      </c>
      <c r="J194" s="156">
        <f t="shared" si="36"/>
        <v>8.0816920583065297</v>
      </c>
      <c r="K194" s="156">
        <f t="shared" si="36"/>
        <v>8.9397920936504693</v>
      </c>
      <c r="L194" s="156">
        <f t="shared" si="36"/>
        <v>9.8073049969683979</v>
      </c>
      <c r="M194" s="156">
        <f t="shared" si="36"/>
        <v>10.012353523610015</v>
      </c>
      <c r="N194" s="156">
        <f t="shared" si="36"/>
        <v>9.7742224263034103</v>
      </c>
      <c r="O194" s="156">
        <f t="shared" si="36"/>
        <v>8.908255927430595</v>
      </c>
      <c r="P194" s="156">
        <f t="shared" si="36"/>
        <v>9.3643288326892797</v>
      </c>
      <c r="Q194" s="156">
        <f t="shared" si="36"/>
        <v>9.5797433284402356</v>
      </c>
    </row>
    <row r="195" spans="1:17" ht="12" customHeight="1" x14ac:dyDescent="0.3">
      <c r="A195" s="158" t="s">
        <v>63</v>
      </c>
      <c r="B195" s="157">
        <f>IF(B111=0,0,B111/0.086*1000000/B$5)</f>
        <v>2865.9624830255307</v>
      </c>
      <c r="C195" s="157">
        <f t="shared" si="36"/>
        <v>2879.0737500348405</v>
      </c>
      <c r="D195" s="157">
        <f t="shared" si="36"/>
        <v>2889.0121605628551</v>
      </c>
      <c r="E195" s="157">
        <f t="shared" si="36"/>
        <v>2913.8620319173829</v>
      </c>
      <c r="F195" s="157">
        <f t="shared" si="36"/>
        <v>2940.1672321991859</v>
      </c>
      <c r="G195" s="157">
        <f t="shared" si="36"/>
        <v>2946.5677700001615</v>
      </c>
      <c r="H195" s="157">
        <f t="shared" si="36"/>
        <v>3003.3136408507962</v>
      </c>
      <c r="I195" s="157">
        <f t="shared" si="36"/>
        <v>2941.822035797054</v>
      </c>
      <c r="J195" s="157">
        <f t="shared" si="36"/>
        <v>3009.7549036288815</v>
      </c>
      <c r="K195" s="157">
        <f t="shared" si="36"/>
        <v>3056.4539624466893</v>
      </c>
      <c r="L195" s="157">
        <f t="shared" si="36"/>
        <v>3069.4732664272051</v>
      </c>
      <c r="M195" s="157">
        <f t="shared" si="36"/>
        <v>3071.6637700166948</v>
      </c>
      <c r="N195" s="157">
        <f t="shared" si="36"/>
        <v>3109.0924503918982</v>
      </c>
      <c r="O195" s="157">
        <f t="shared" si="36"/>
        <v>3121.2888936622453</v>
      </c>
      <c r="P195" s="157">
        <f t="shared" si="36"/>
        <v>3116.3522133685456</v>
      </c>
      <c r="Q195" s="157">
        <f t="shared" si="36"/>
        <v>3107.5393704154444</v>
      </c>
    </row>
    <row r="196" spans="1:17" ht="12" customHeight="1" x14ac:dyDescent="0.3">
      <c r="A196" s="167" t="s">
        <v>171</v>
      </c>
      <c r="B196" s="132">
        <f>IF(B112=0,0,B112/0.086*1000000/B$11)</f>
        <v>3270.7953192457135</v>
      </c>
      <c r="C196" s="132">
        <f t="shared" ref="C196:Q196" si="37">IF(C112=0,0,C112/0.086*1000000/C$11)</f>
        <v>3259.550801005591</v>
      </c>
      <c r="D196" s="132">
        <f t="shared" si="37"/>
        <v>3235.4693323288075</v>
      </c>
      <c r="E196" s="132">
        <f t="shared" si="37"/>
        <v>3250.6775188044053</v>
      </c>
      <c r="F196" s="132">
        <f t="shared" si="37"/>
        <v>3271.7174943540481</v>
      </c>
      <c r="G196" s="132">
        <f t="shared" si="37"/>
        <v>3234.0838675529667</v>
      </c>
      <c r="H196" s="132">
        <f t="shared" si="37"/>
        <v>3271.670677358597</v>
      </c>
      <c r="I196" s="132">
        <f t="shared" si="37"/>
        <v>3184.8067113154452</v>
      </c>
      <c r="J196" s="132">
        <f t="shared" si="37"/>
        <v>3263.4630724982349</v>
      </c>
      <c r="K196" s="132">
        <f t="shared" si="37"/>
        <v>3321.129968116878</v>
      </c>
      <c r="L196" s="132">
        <f t="shared" si="37"/>
        <v>3329.1312547802399</v>
      </c>
      <c r="M196" s="132">
        <f t="shared" si="37"/>
        <v>3312.3462063031716</v>
      </c>
      <c r="N196" s="132">
        <f t="shared" si="37"/>
        <v>3379.5152528826411</v>
      </c>
      <c r="O196" s="132">
        <f t="shared" si="37"/>
        <v>3376.6556845806854</v>
      </c>
      <c r="P196" s="132">
        <f t="shared" si="37"/>
        <v>3367.8345756399513</v>
      </c>
      <c r="Q196" s="132">
        <f t="shared" si="37"/>
        <v>3356.6429511698125</v>
      </c>
    </row>
    <row r="197" spans="1:17" ht="12" customHeight="1" x14ac:dyDescent="0.3">
      <c r="A197" s="167" t="s">
        <v>144</v>
      </c>
      <c r="B197" s="132">
        <f>IF(B113=0,0,B113/0.086*1000000/B$12)</f>
        <v>2677.566804548745</v>
      </c>
      <c r="C197" s="132">
        <f t="shared" ref="C197:Q197" si="38">IF(C113=0,0,C113/0.086*1000000/C$12)</f>
        <v>2675.8601648641647</v>
      </c>
      <c r="D197" s="132">
        <f t="shared" si="38"/>
        <v>2661.6775406259417</v>
      </c>
      <c r="E197" s="132">
        <f t="shared" si="38"/>
        <v>2638.1326543177911</v>
      </c>
      <c r="F197" s="132">
        <f t="shared" si="38"/>
        <v>2638.5209720974108</v>
      </c>
      <c r="G197" s="132">
        <f t="shared" si="38"/>
        <v>2632.8182685848615</v>
      </c>
      <c r="H197" s="132">
        <f t="shared" si="38"/>
        <v>2643.6212574437168</v>
      </c>
      <c r="I197" s="132">
        <f t="shared" si="38"/>
        <v>2665.2341096366054</v>
      </c>
      <c r="J197" s="132">
        <f t="shared" si="38"/>
        <v>2683.3093689501179</v>
      </c>
      <c r="K197" s="132">
        <f t="shared" si="38"/>
        <v>2732.1684227619853</v>
      </c>
      <c r="L197" s="132">
        <f t="shared" si="38"/>
        <v>2754.3537504086075</v>
      </c>
      <c r="M197" s="132">
        <f t="shared" si="38"/>
        <v>2723.6288233020309</v>
      </c>
      <c r="N197" s="132">
        <f t="shared" si="38"/>
        <v>2724.2001386922366</v>
      </c>
      <c r="O197" s="132">
        <f t="shared" si="38"/>
        <v>2734.4046120814787</v>
      </c>
      <c r="P197" s="132">
        <f t="shared" si="38"/>
        <v>2664.7086911235933</v>
      </c>
      <c r="Q197" s="132">
        <f t="shared" si="38"/>
        <v>2620.0799708292111</v>
      </c>
    </row>
    <row r="198" spans="1:17" ht="12" customHeight="1" x14ac:dyDescent="0.3">
      <c r="A198" s="167" t="s">
        <v>143</v>
      </c>
      <c r="B198" s="132">
        <f>IF(B114=0,0,B114/0.086*1000000/B$13)</f>
        <v>2047.65483142281</v>
      </c>
      <c r="C198" s="132">
        <f t="shared" ref="C198:Q200" si="39">IF(C114=0,0,C114/0.086*1000000/C$13)</f>
        <v>2017.3035131919703</v>
      </c>
      <c r="D198" s="132">
        <f t="shared" si="39"/>
        <v>2052.5752251867307</v>
      </c>
      <c r="E198" s="132">
        <f t="shared" si="39"/>
        <v>2045.5882893945611</v>
      </c>
      <c r="F198" s="132">
        <f t="shared" si="39"/>
        <v>2032.9797343478438</v>
      </c>
      <c r="G198" s="132">
        <f t="shared" si="39"/>
        <v>2034.349316149817</v>
      </c>
      <c r="H198" s="132">
        <f t="shared" si="39"/>
        <v>2024.3307695565838</v>
      </c>
      <c r="I198" s="132">
        <f t="shared" si="39"/>
        <v>2008.9912448563814</v>
      </c>
      <c r="J198" s="132">
        <f t="shared" si="39"/>
        <v>2014.5995592672941</v>
      </c>
      <c r="K198" s="132">
        <f t="shared" si="39"/>
        <v>2111.9759732009493</v>
      </c>
      <c r="L198" s="132">
        <f t="shared" si="39"/>
        <v>2171.1409410844976</v>
      </c>
      <c r="M198" s="132">
        <f t="shared" si="39"/>
        <v>2131.9924105101027</v>
      </c>
      <c r="N198" s="132">
        <f t="shared" si="39"/>
        <v>2148.9914396750478</v>
      </c>
      <c r="O198" s="132">
        <f t="shared" si="39"/>
        <v>2281.6060183263394</v>
      </c>
      <c r="P198" s="132">
        <f t="shared" si="39"/>
        <v>2286.0223908231937</v>
      </c>
      <c r="Q198" s="132">
        <f t="shared" si="39"/>
        <v>2281.5629116578521</v>
      </c>
    </row>
    <row r="199" spans="1:17" ht="12" customHeight="1" x14ac:dyDescent="0.3">
      <c r="A199" s="166" t="s">
        <v>57</v>
      </c>
      <c r="B199" s="165">
        <f>IF(B115=0,0,B115/0.086*1000000/B$13)</f>
        <v>1430.6139161842948</v>
      </c>
      <c r="C199" s="165">
        <f t="shared" si="39"/>
        <v>1417.9454590222831</v>
      </c>
      <c r="D199" s="165">
        <f t="shared" si="39"/>
        <v>1472.9555565746655</v>
      </c>
      <c r="E199" s="165">
        <f t="shared" si="39"/>
        <v>1472.7408526881552</v>
      </c>
      <c r="F199" s="165">
        <f t="shared" si="39"/>
        <v>1444.4355458319449</v>
      </c>
      <c r="G199" s="165">
        <f t="shared" si="39"/>
        <v>1449.9412212266559</v>
      </c>
      <c r="H199" s="165">
        <f t="shared" si="39"/>
        <v>1441.2556939381709</v>
      </c>
      <c r="I199" s="165">
        <f t="shared" si="39"/>
        <v>1415.2143512082246</v>
      </c>
      <c r="J199" s="165">
        <f t="shared" si="39"/>
        <v>1422.7972046251782</v>
      </c>
      <c r="K199" s="165">
        <f t="shared" si="39"/>
        <v>1526.9526116247653</v>
      </c>
      <c r="L199" s="165">
        <f t="shared" si="39"/>
        <v>1590.9061180747542</v>
      </c>
      <c r="M199" s="165">
        <f t="shared" si="39"/>
        <v>1560.2138865966381</v>
      </c>
      <c r="N199" s="165">
        <f t="shared" si="39"/>
        <v>1566.6375131731816</v>
      </c>
      <c r="O199" s="165">
        <f t="shared" si="39"/>
        <v>1749.3585616442494</v>
      </c>
      <c r="P199" s="165">
        <f t="shared" si="39"/>
        <v>1761.6240822960242</v>
      </c>
      <c r="Q199" s="165">
        <f t="shared" si="39"/>
        <v>1773.4169191301423</v>
      </c>
    </row>
    <row r="200" spans="1:17" ht="12" customHeight="1" x14ac:dyDescent="0.3">
      <c r="A200" s="147" t="s">
        <v>59</v>
      </c>
      <c r="B200" s="164">
        <f>IF(B116=0,0,B116/0.086*1000000/B$13)</f>
        <v>617.04091523851537</v>
      </c>
      <c r="C200" s="164">
        <f t="shared" si="39"/>
        <v>599.35805416968742</v>
      </c>
      <c r="D200" s="164">
        <f t="shared" si="39"/>
        <v>579.61966861206531</v>
      </c>
      <c r="E200" s="164">
        <f t="shared" si="39"/>
        <v>572.84743670640626</v>
      </c>
      <c r="F200" s="164">
        <f t="shared" si="39"/>
        <v>588.54418851589867</v>
      </c>
      <c r="G200" s="164">
        <f t="shared" si="39"/>
        <v>584.40809492316146</v>
      </c>
      <c r="H200" s="164">
        <f t="shared" si="39"/>
        <v>583.07507561841282</v>
      </c>
      <c r="I200" s="164">
        <f t="shared" si="39"/>
        <v>593.77689364815694</v>
      </c>
      <c r="J200" s="164">
        <f t="shared" si="39"/>
        <v>591.80235464211569</v>
      </c>
      <c r="K200" s="164">
        <f t="shared" si="39"/>
        <v>585.0233615761839</v>
      </c>
      <c r="L200" s="164">
        <f t="shared" si="39"/>
        <v>580.23482300974297</v>
      </c>
      <c r="M200" s="164">
        <f t="shared" si="39"/>
        <v>571.77852391346471</v>
      </c>
      <c r="N200" s="164">
        <f t="shared" si="39"/>
        <v>582.35392650186589</v>
      </c>
      <c r="O200" s="164">
        <f t="shared" si="39"/>
        <v>532.24745668209016</v>
      </c>
      <c r="P200" s="164">
        <f t="shared" si="39"/>
        <v>524.39830852716966</v>
      </c>
      <c r="Q200" s="164">
        <f t="shared" si="39"/>
        <v>508.14599252770932</v>
      </c>
    </row>
    <row r="201" spans="1:17" ht="12" customHeight="1" x14ac:dyDescent="0.3">
      <c r="A201" s="163" t="s">
        <v>142</v>
      </c>
      <c r="B201" s="162">
        <f>IF(B117=0,0,B117/0.086*1000000/B$14)</f>
        <v>2409.0828969040335</v>
      </c>
      <c r="C201" s="162">
        <f t="shared" ref="C201:Q201" si="40">IF(C117=0,0,C117/0.086*1000000/C$14)</f>
        <v>2420.7295063548968</v>
      </c>
      <c r="D201" s="162">
        <f t="shared" si="40"/>
        <v>2388.6256600239913</v>
      </c>
      <c r="E201" s="162">
        <f t="shared" si="40"/>
        <v>2402.9112827201011</v>
      </c>
      <c r="F201" s="162">
        <f t="shared" si="40"/>
        <v>2359.5794356640395</v>
      </c>
      <c r="G201" s="162">
        <f t="shared" si="40"/>
        <v>2314.5575549910795</v>
      </c>
      <c r="H201" s="162">
        <f t="shared" si="40"/>
        <v>2362.5087330883143</v>
      </c>
      <c r="I201" s="162">
        <f t="shared" si="40"/>
        <v>2300.9389893234002</v>
      </c>
      <c r="J201" s="162">
        <f t="shared" si="40"/>
        <v>2351.8646419528186</v>
      </c>
      <c r="K201" s="162">
        <f t="shared" si="40"/>
        <v>2306.3276315609978</v>
      </c>
      <c r="L201" s="162">
        <f t="shared" si="40"/>
        <v>2330.6534714230806</v>
      </c>
      <c r="M201" s="162">
        <f t="shared" si="40"/>
        <v>2443.624829046018</v>
      </c>
      <c r="N201" s="162">
        <f t="shared" si="40"/>
        <v>2368.6097373167654</v>
      </c>
      <c r="O201" s="162">
        <f t="shared" si="40"/>
        <v>2384.077985715599</v>
      </c>
      <c r="P201" s="162">
        <f t="shared" si="40"/>
        <v>2368.5480974941938</v>
      </c>
      <c r="Q201" s="162">
        <f t="shared" si="40"/>
        <v>2359.0271029994774</v>
      </c>
    </row>
    <row r="202" spans="1:17" ht="12" customHeight="1" x14ac:dyDescent="0.3">
      <c r="A202" s="161" t="s">
        <v>141</v>
      </c>
      <c r="B202" s="160">
        <f>IF(B118=0,0,B118/0.086*1000000/B$15)</f>
        <v>2068.5591962996186</v>
      </c>
      <c r="C202" s="160">
        <f t="shared" ref="C202:Q204" si="41">IF(C118=0,0,C118/0.086*1000000/C$15)</f>
        <v>2108.9341288606192</v>
      </c>
      <c r="D202" s="160">
        <f t="shared" si="41"/>
        <v>2171.7272522318281</v>
      </c>
      <c r="E202" s="160">
        <f t="shared" si="41"/>
        <v>2162.3153811118468</v>
      </c>
      <c r="F202" s="160">
        <f t="shared" si="41"/>
        <v>2120.5003594170144</v>
      </c>
      <c r="G202" s="160">
        <f t="shared" si="41"/>
        <v>2089.9709791158393</v>
      </c>
      <c r="H202" s="160">
        <f t="shared" si="41"/>
        <v>2115.2828862190909</v>
      </c>
      <c r="I202" s="160">
        <f t="shared" si="41"/>
        <v>1991.5666702241056</v>
      </c>
      <c r="J202" s="160">
        <f t="shared" si="41"/>
        <v>2021.2827676429915</v>
      </c>
      <c r="K202" s="160">
        <f t="shared" si="41"/>
        <v>2003.9073529165976</v>
      </c>
      <c r="L202" s="160">
        <f t="shared" si="41"/>
        <v>1955.1611605569988</v>
      </c>
      <c r="M202" s="160">
        <f t="shared" si="41"/>
        <v>2076.2081826073459</v>
      </c>
      <c r="N202" s="160">
        <f t="shared" si="41"/>
        <v>2023.0753640456976</v>
      </c>
      <c r="O202" s="160">
        <f t="shared" si="41"/>
        <v>2042.1641975716059</v>
      </c>
      <c r="P202" s="160">
        <f t="shared" si="41"/>
        <v>2039.2107658696214</v>
      </c>
      <c r="Q202" s="160">
        <f t="shared" si="41"/>
        <v>2040.9348272755335</v>
      </c>
    </row>
    <row r="203" spans="1:17" ht="12" customHeight="1" x14ac:dyDescent="0.3">
      <c r="A203" s="148" t="s">
        <v>60</v>
      </c>
      <c r="B203" s="156">
        <f>IF(B119=0,0,B119/0.086*1000000/B$15)</f>
        <v>1506.5107376204637</v>
      </c>
      <c r="C203" s="156">
        <f t="shared" si="41"/>
        <v>1553.8753084035729</v>
      </c>
      <c r="D203" s="156">
        <f t="shared" si="41"/>
        <v>1643.4059621039466</v>
      </c>
      <c r="E203" s="156">
        <f t="shared" si="41"/>
        <v>1651.5261257488503</v>
      </c>
      <c r="F203" s="156">
        <f t="shared" si="41"/>
        <v>1601.0942443920937</v>
      </c>
      <c r="G203" s="156">
        <f t="shared" si="41"/>
        <v>1574.3344473032259</v>
      </c>
      <c r="H203" s="156">
        <f t="shared" si="41"/>
        <v>1597.5494929059428</v>
      </c>
      <c r="I203" s="156">
        <f t="shared" si="41"/>
        <v>1467.3878913343378</v>
      </c>
      <c r="J203" s="156">
        <f t="shared" si="41"/>
        <v>1513.2828178276502</v>
      </c>
      <c r="K203" s="156">
        <f t="shared" si="41"/>
        <v>1494.9714440532853</v>
      </c>
      <c r="L203" s="156">
        <f t="shared" si="41"/>
        <v>1461.4812481920223</v>
      </c>
      <c r="M203" s="156">
        <f t="shared" si="41"/>
        <v>1585.9419630570287</v>
      </c>
      <c r="N203" s="156">
        <f t="shared" si="41"/>
        <v>1533.6008757294462</v>
      </c>
      <c r="O203" s="156">
        <f t="shared" si="41"/>
        <v>1553.0353761615497</v>
      </c>
      <c r="P203" s="156">
        <f t="shared" si="41"/>
        <v>1547.6300607874791</v>
      </c>
      <c r="Q203" s="156">
        <f t="shared" si="41"/>
        <v>1557.1000852191573</v>
      </c>
    </row>
    <row r="204" spans="1:17" ht="12" customHeight="1" x14ac:dyDescent="0.3">
      <c r="A204" s="148" t="s">
        <v>59</v>
      </c>
      <c r="B204" s="156">
        <f>IF(B120=0,0,B120/0.086*1000000/B$15)</f>
        <v>562.04845867915458</v>
      </c>
      <c r="C204" s="156">
        <f t="shared" si="41"/>
        <v>555.05882045704652</v>
      </c>
      <c r="D204" s="156">
        <f t="shared" si="41"/>
        <v>528.32129012788153</v>
      </c>
      <c r="E204" s="156">
        <f t="shared" si="41"/>
        <v>510.78925536299664</v>
      </c>
      <c r="F204" s="156">
        <f t="shared" si="41"/>
        <v>519.40611502492038</v>
      </c>
      <c r="G204" s="156">
        <f t="shared" si="41"/>
        <v>515.63653181261338</v>
      </c>
      <c r="H204" s="156">
        <f t="shared" si="41"/>
        <v>517.73339331314821</v>
      </c>
      <c r="I204" s="156">
        <f t="shared" si="41"/>
        <v>524.17877888976761</v>
      </c>
      <c r="J204" s="156">
        <f t="shared" si="41"/>
        <v>507.99994981534121</v>
      </c>
      <c r="K204" s="156">
        <f t="shared" si="41"/>
        <v>508.93590886331231</v>
      </c>
      <c r="L204" s="156">
        <f t="shared" si="41"/>
        <v>493.67991236497664</v>
      </c>
      <c r="M204" s="156">
        <f t="shared" si="41"/>
        <v>490.26621955031669</v>
      </c>
      <c r="N204" s="156">
        <f t="shared" si="41"/>
        <v>489.47448831625144</v>
      </c>
      <c r="O204" s="156">
        <f t="shared" si="41"/>
        <v>489.12882141005605</v>
      </c>
      <c r="P204" s="156">
        <f t="shared" si="41"/>
        <v>491.580705082142</v>
      </c>
      <c r="Q204" s="156">
        <f t="shared" si="41"/>
        <v>483.83474205637623</v>
      </c>
    </row>
    <row r="205" spans="1:17" ht="12" customHeight="1" x14ac:dyDescent="0.3">
      <c r="A205" s="158" t="s">
        <v>62</v>
      </c>
      <c r="B205" s="157">
        <f>IF(B121=0,0,B121/0.086*1000000/B$5)</f>
        <v>1020.6376704364326</v>
      </c>
      <c r="C205" s="157">
        <f t="shared" ref="C205:Q205" si="42">IF(C121=0,0,C121/0.086*1000000/C$5)</f>
        <v>1032.1312869458873</v>
      </c>
      <c r="D205" s="157">
        <f t="shared" si="42"/>
        <v>1083.2958939107684</v>
      </c>
      <c r="E205" s="157">
        <f t="shared" si="42"/>
        <v>1257.561674637258</v>
      </c>
      <c r="F205" s="157">
        <f t="shared" si="42"/>
        <v>1287.8740954429261</v>
      </c>
      <c r="G205" s="157">
        <f t="shared" si="42"/>
        <v>1311.7685395037561</v>
      </c>
      <c r="H205" s="157">
        <f t="shared" si="42"/>
        <v>1345.9616316374202</v>
      </c>
      <c r="I205" s="157">
        <f t="shared" si="42"/>
        <v>1317.8384487939593</v>
      </c>
      <c r="J205" s="157">
        <f t="shared" si="42"/>
        <v>1355.515231455671</v>
      </c>
      <c r="K205" s="157">
        <f t="shared" si="42"/>
        <v>1365.7761638889701</v>
      </c>
      <c r="L205" s="157">
        <f t="shared" si="42"/>
        <v>1374.8232775785257</v>
      </c>
      <c r="M205" s="157">
        <f t="shared" si="42"/>
        <v>1346.7736047736373</v>
      </c>
      <c r="N205" s="157">
        <f t="shared" si="42"/>
        <v>1361.6021221279093</v>
      </c>
      <c r="O205" s="157">
        <f t="shared" si="42"/>
        <v>1373.0946903243544</v>
      </c>
      <c r="P205" s="157">
        <f t="shared" si="42"/>
        <v>1373.6256604152475</v>
      </c>
      <c r="Q205" s="157">
        <f t="shared" si="42"/>
        <v>1386.2854907249357</v>
      </c>
    </row>
    <row r="206" spans="1:17" ht="12" customHeight="1" x14ac:dyDescent="0.3">
      <c r="A206" s="23" t="s">
        <v>58</v>
      </c>
      <c r="B206" s="156">
        <f>IF(B122=0,0,B122/0.086*1000000/B$17)</f>
        <v>1628.5772338451382</v>
      </c>
      <c r="C206" s="156">
        <f t="shared" ref="C206:Q206" si="43">IF(C122=0,0,C122/0.086*1000000/C$17)</f>
        <v>1582.9193128687618</v>
      </c>
      <c r="D206" s="156">
        <f t="shared" si="43"/>
        <v>1750.5030937871295</v>
      </c>
      <c r="E206" s="156">
        <f t="shared" si="43"/>
        <v>2036.0363780392142</v>
      </c>
      <c r="F206" s="156">
        <f t="shared" si="43"/>
        <v>2061.723202108094</v>
      </c>
      <c r="G206" s="156">
        <f t="shared" si="43"/>
        <v>2052.5125492009938</v>
      </c>
      <c r="H206" s="156">
        <f t="shared" si="43"/>
        <v>2069.3161849976686</v>
      </c>
      <c r="I206" s="156">
        <f t="shared" si="43"/>
        <v>2029.8853107410437</v>
      </c>
      <c r="J206" s="156">
        <f t="shared" si="43"/>
        <v>2060.6632388404037</v>
      </c>
      <c r="K206" s="156">
        <f t="shared" si="43"/>
        <v>2058.1718403393347</v>
      </c>
      <c r="L206" s="156">
        <f t="shared" si="43"/>
        <v>2066.6274976955988</v>
      </c>
      <c r="M206" s="156">
        <f t="shared" si="43"/>
        <v>2055.2963695520184</v>
      </c>
      <c r="N206" s="156">
        <f t="shared" si="43"/>
        <v>2095.9569388917871</v>
      </c>
      <c r="O206" s="156">
        <f t="shared" si="43"/>
        <v>2086.5900292406254</v>
      </c>
      <c r="P206" s="156">
        <f t="shared" si="43"/>
        <v>2069.0820986427025</v>
      </c>
      <c r="Q206" s="156">
        <f t="shared" si="43"/>
        <v>2070.2146018958247</v>
      </c>
    </row>
    <row r="207" spans="1:17" ht="12" customHeight="1" x14ac:dyDescent="0.3">
      <c r="A207" s="23" t="s">
        <v>57</v>
      </c>
      <c r="B207" s="156">
        <f>IF(B123=0,0,B123/0.086*1000000/B$18)</f>
        <v>1295.785421362842</v>
      </c>
      <c r="C207" s="156">
        <f t="shared" ref="C207:Q207" si="44">IF(C123=0,0,C123/0.086*1000000/C$18)</f>
        <v>1258.6553982559501</v>
      </c>
      <c r="D207" s="156">
        <f t="shared" si="44"/>
        <v>1275.5775821102975</v>
      </c>
      <c r="E207" s="156">
        <f t="shared" si="44"/>
        <v>1433.6843012373206</v>
      </c>
      <c r="F207" s="156">
        <f t="shared" si="44"/>
        <v>1454.5662932842456</v>
      </c>
      <c r="G207" s="156">
        <f t="shared" si="44"/>
        <v>1491.8370847481115</v>
      </c>
      <c r="H207" s="156">
        <f t="shared" si="44"/>
        <v>1483.0526431159876</v>
      </c>
      <c r="I207" s="156">
        <f t="shared" si="44"/>
        <v>1539.3189063079133</v>
      </c>
      <c r="J207" s="156">
        <f t="shared" si="44"/>
        <v>1491.0830841288332</v>
      </c>
      <c r="K207" s="156">
        <f t="shared" si="44"/>
        <v>1521.7340526644027</v>
      </c>
      <c r="L207" s="156">
        <f t="shared" si="44"/>
        <v>1470.6676253245944</v>
      </c>
      <c r="M207" s="156">
        <f t="shared" si="44"/>
        <v>1481.7985403471107</v>
      </c>
      <c r="N207" s="156">
        <f t="shared" si="44"/>
        <v>1492.5519470058171</v>
      </c>
      <c r="O207" s="156">
        <f t="shared" si="44"/>
        <v>1457.6773686763074</v>
      </c>
      <c r="P207" s="156">
        <f t="shared" si="44"/>
        <v>1475.9834367662845</v>
      </c>
      <c r="Q207" s="156">
        <f t="shared" si="44"/>
        <v>1462.4544071453013</v>
      </c>
    </row>
    <row r="208" spans="1:17" ht="12" customHeight="1" x14ac:dyDescent="0.3">
      <c r="A208" s="29" t="s">
        <v>140</v>
      </c>
      <c r="B208" s="57">
        <f>IF(B124=0,0,B124/0.086*1000000/B$19)</f>
        <v>766.47289340098359</v>
      </c>
      <c r="C208" s="57">
        <f t="shared" ref="C208:Q208" si="45">IF(C124=0,0,C124/0.086*1000000/C$19)</f>
        <v>780.74329741156816</v>
      </c>
      <c r="D208" s="57">
        <f t="shared" si="45"/>
        <v>790.86161080780585</v>
      </c>
      <c r="E208" s="57">
        <f t="shared" si="45"/>
        <v>907.7410554908563</v>
      </c>
      <c r="F208" s="57">
        <f t="shared" si="45"/>
        <v>920.47767518831733</v>
      </c>
      <c r="G208" s="57">
        <f t="shared" si="45"/>
        <v>924.73186854992252</v>
      </c>
      <c r="H208" s="57">
        <f t="shared" si="45"/>
        <v>952.40231838030843</v>
      </c>
      <c r="I208" s="57">
        <f t="shared" si="45"/>
        <v>928.54266968074751</v>
      </c>
      <c r="J208" s="57">
        <f t="shared" si="45"/>
        <v>952.18327973895384</v>
      </c>
      <c r="K208" s="57">
        <f t="shared" si="45"/>
        <v>951.79162508881655</v>
      </c>
      <c r="L208" s="57">
        <f t="shared" si="45"/>
        <v>978.40612079210018</v>
      </c>
      <c r="M208" s="57">
        <f t="shared" si="45"/>
        <v>964.94454305907709</v>
      </c>
      <c r="N208" s="57">
        <f t="shared" si="45"/>
        <v>961.55706752177196</v>
      </c>
      <c r="O208" s="57">
        <f t="shared" si="45"/>
        <v>982.45010920042205</v>
      </c>
      <c r="P208" s="57">
        <f t="shared" si="45"/>
        <v>982.30083222120777</v>
      </c>
      <c r="Q208" s="57">
        <f t="shared" si="45"/>
        <v>999.191902640629</v>
      </c>
    </row>
    <row r="210" spans="1:17" ht="12" customHeight="1" x14ac:dyDescent="0.3">
      <c r="A210" s="152" t="s">
        <v>74</v>
      </c>
      <c r="B210" s="168">
        <f t="shared" ref="B210:Q210" si="46">SUM(B211,B214,B216,B226)</f>
        <v>9045.2519204822802</v>
      </c>
      <c r="C210" s="168">
        <f t="shared" si="46"/>
        <v>9459.7355831476889</v>
      </c>
      <c r="D210" s="168">
        <f t="shared" si="46"/>
        <v>9213.7264266835791</v>
      </c>
      <c r="E210" s="168">
        <f t="shared" si="46"/>
        <v>9203.4736073562508</v>
      </c>
      <c r="F210" s="168">
        <f t="shared" si="46"/>
        <v>9086.1170241232303</v>
      </c>
      <c r="G210" s="168">
        <f t="shared" si="46"/>
        <v>9053.0087748659607</v>
      </c>
      <c r="H210" s="168">
        <f t="shared" si="46"/>
        <v>9522.0651618137035</v>
      </c>
      <c r="I210" s="168">
        <f t="shared" si="46"/>
        <v>8733.5405464208161</v>
      </c>
      <c r="J210" s="168">
        <f t="shared" si="46"/>
        <v>9061.0984490987248</v>
      </c>
      <c r="K210" s="168">
        <f t="shared" si="46"/>
        <v>9105.2471357130689</v>
      </c>
      <c r="L210" s="168">
        <f t="shared" si="46"/>
        <v>10151.120808908881</v>
      </c>
      <c r="M210" s="168">
        <f t="shared" si="46"/>
        <v>9030.7457444622178</v>
      </c>
      <c r="N210" s="168">
        <f t="shared" si="46"/>
        <v>9348.2511790516492</v>
      </c>
      <c r="O210" s="168">
        <f t="shared" si="46"/>
        <v>9403.0264984051628</v>
      </c>
      <c r="P210" s="168">
        <f t="shared" si="46"/>
        <v>8615.9282206357293</v>
      </c>
      <c r="Q210" s="168">
        <f t="shared" si="46"/>
        <v>8769.6831100664131</v>
      </c>
    </row>
    <row r="211" spans="1:17" ht="12" customHeight="1" x14ac:dyDescent="0.3">
      <c r="A211" s="158" t="s">
        <v>65</v>
      </c>
      <c r="B211" s="157">
        <f t="shared" ref="B211:Q211" si="47">SUM(B212:B213)</f>
        <v>6997.1546846659858</v>
      </c>
      <c r="C211" s="157">
        <f t="shared" si="47"/>
        <v>7406.2010899359611</v>
      </c>
      <c r="D211" s="157">
        <f t="shared" si="47"/>
        <v>7148.2557657786983</v>
      </c>
      <c r="E211" s="157">
        <f t="shared" si="47"/>
        <v>7037.8950556199752</v>
      </c>
      <c r="F211" s="157">
        <f t="shared" si="47"/>
        <v>6899.792086492891</v>
      </c>
      <c r="G211" s="157">
        <f t="shared" si="47"/>
        <v>6868.2828064059468</v>
      </c>
      <c r="H211" s="157">
        <f t="shared" si="47"/>
        <v>7289.2316906672067</v>
      </c>
      <c r="I211" s="157">
        <f t="shared" si="47"/>
        <v>6519.5390685277116</v>
      </c>
      <c r="J211" s="157">
        <f t="shared" si="47"/>
        <v>6786.4694546085038</v>
      </c>
      <c r="K211" s="157">
        <f t="shared" si="47"/>
        <v>6803.6287548937962</v>
      </c>
      <c r="L211" s="157">
        <f t="shared" si="47"/>
        <v>7821.8781362008558</v>
      </c>
      <c r="M211" s="157">
        <f t="shared" si="47"/>
        <v>6686.5306701767959</v>
      </c>
      <c r="N211" s="157">
        <f t="shared" si="47"/>
        <v>6982.5949596124719</v>
      </c>
      <c r="O211" s="157">
        <f t="shared" si="47"/>
        <v>7024.7517665722553</v>
      </c>
      <c r="P211" s="157">
        <f t="shared" si="47"/>
        <v>6240.871638129619</v>
      </c>
      <c r="Q211" s="157">
        <f t="shared" si="47"/>
        <v>6388.4278346707442</v>
      </c>
    </row>
    <row r="212" spans="1:17" ht="12" customHeight="1" x14ac:dyDescent="0.3">
      <c r="A212" s="23" t="s">
        <v>58</v>
      </c>
      <c r="B212" s="156">
        <f t="shared" ref="B212:Q213" si="48">IF(B128=0,0,B128/0.086*1000000/B$7)</f>
        <v>6937.884491826544</v>
      </c>
      <c r="C212" s="156">
        <f t="shared" si="48"/>
        <v>7343.3863364492381</v>
      </c>
      <c r="D212" s="156">
        <f t="shared" si="48"/>
        <v>7096.4074820481883</v>
      </c>
      <c r="E212" s="156">
        <f t="shared" si="48"/>
        <v>6955.3633727034394</v>
      </c>
      <c r="F212" s="156">
        <f t="shared" si="48"/>
        <v>6820.1195945764748</v>
      </c>
      <c r="G212" s="156">
        <f t="shared" si="48"/>
        <v>6796.7443058722165</v>
      </c>
      <c r="H212" s="156">
        <f t="shared" si="48"/>
        <v>7203.3834336806685</v>
      </c>
      <c r="I212" s="156">
        <f t="shared" si="48"/>
        <v>6445.7396757250954</v>
      </c>
      <c r="J212" s="156">
        <f t="shared" si="48"/>
        <v>6708.9249131394236</v>
      </c>
      <c r="K212" s="156">
        <f t="shared" si="48"/>
        <v>6728.8541121859116</v>
      </c>
      <c r="L212" s="156">
        <f t="shared" si="48"/>
        <v>7734.6994934828799</v>
      </c>
      <c r="M212" s="156">
        <f t="shared" si="48"/>
        <v>6609.4600112480484</v>
      </c>
      <c r="N212" s="156">
        <f t="shared" si="48"/>
        <v>6905.7948336751797</v>
      </c>
      <c r="O212" s="156">
        <f t="shared" si="48"/>
        <v>6947.0767883287263</v>
      </c>
      <c r="P212" s="156">
        <f t="shared" si="48"/>
        <v>6160.4563384443391</v>
      </c>
      <c r="Q212" s="156">
        <f t="shared" si="48"/>
        <v>6299.1591079607633</v>
      </c>
    </row>
    <row r="213" spans="1:17" ht="12" customHeight="1" x14ac:dyDescent="0.3">
      <c r="A213" s="23" t="s">
        <v>60</v>
      </c>
      <c r="B213" s="156">
        <f t="shared" si="48"/>
        <v>59.2701928394413</v>
      </c>
      <c r="C213" s="156">
        <f t="shared" si="48"/>
        <v>62.8147534867229</v>
      </c>
      <c r="D213" s="156">
        <f t="shared" si="48"/>
        <v>51.848283730510353</v>
      </c>
      <c r="E213" s="156">
        <f t="shared" si="48"/>
        <v>82.531682916535615</v>
      </c>
      <c r="F213" s="156">
        <f t="shared" si="48"/>
        <v>79.672491916416419</v>
      </c>
      <c r="G213" s="156">
        <f t="shared" si="48"/>
        <v>71.538500533730542</v>
      </c>
      <c r="H213" s="156">
        <f t="shared" si="48"/>
        <v>85.848256986538217</v>
      </c>
      <c r="I213" s="156">
        <f t="shared" si="48"/>
        <v>73.799392802616609</v>
      </c>
      <c r="J213" s="156">
        <f t="shared" si="48"/>
        <v>77.544541469080031</v>
      </c>
      <c r="K213" s="156">
        <f t="shared" si="48"/>
        <v>74.774642707885022</v>
      </c>
      <c r="L213" s="156">
        <f t="shared" si="48"/>
        <v>87.178642717975976</v>
      </c>
      <c r="M213" s="156">
        <f t="shared" si="48"/>
        <v>77.070658928747619</v>
      </c>
      <c r="N213" s="156">
        <f t="shared" si="48"/>
        <v>76.800125937291824</v>
      </c>
      <c r="O213" s="156">
        <f t="shared" si="48"/>
        <v>77.674978243529296</v>
      </c>
      <c r="P213" s="156">
        <f t="shared" si="48"/>
        <v>80.415299685279706</v>
      </c>
      <c r="Q213" s="156">
        <f t="shared" si="48"/>
        <v>89.268726709980598</v>
      </c>
    </row>
    <row r="214" spans="1:17" ht="12" customHeight="1" x14ac:dyDescent="0.3">
      <c r="A214" s="158" t="s">
        <v>112</v>
      </c>
      <c r="B214" s="157">
        <f t="shared" ref="B214:Q214" si="49">B215</f>
        <v>10.197318696273493</v>
      </c>
      <c r="C214" s="157">
        <f t="shared" si="49"/>
        <v>11.159152702989889</v>
      </c>
      <c r="D214" s="157">
        <f t="shared" si="49"/>
        <v>8.7326569658966715</v>
      </c>
      <c r="E214" s="157">
        <f t="shared" si="49"/>
        <v>9.1875008670359541</v>
      </c>
      <c r="F214" s="157">
        <f t="shared" si="49"/>
        <v>10.313803811848516</v>
      </c>
      <c r="G214" s="157">
        <f t="shared" si="49"/>
        <v>11.124305241997863</v>
      </c>
      <c r="H214" s="157">
        <f t="shared" si="49"/>
        <v>13.101570716346345</v>
      </c>
      <c r="I214" s="157">
        <f t="shared" si="49"/>
        <v>15.041646305020917</v>
      </c>
      <c r="J214" s="157">
        <f t="shared" si="49"/>
        <v>17.237966333012352</v>
      </c>
      <c r="K214" s="157">
        <f t="shared" si="49"/>
        <v>20.244139704147884</v>
      </c>
      <c r="L214" s="157">
        <f t="shared" si="49"/>
        <v>23.464951152475365</v>
      </c>
      <c r="M214" s="157">
        <f t="shared" si="49"/>
        <v>24.767240065591192</v>
      </c>
      <c r="N214" s="157">
        <f t="shared" si="49"/>
        <v>25.311580824302055</v>
      </c>
      <c r="O214" s="157">
        <f t="shared" si="49"/>
        <v>23.970077254394599</v>
      </c>
      <c r="P214" s="157">
        <f t="shared" si="49"/>
        <v>26.560779381004764</v>
      </c>
      <c r="Q214" s="157">
        <f t="shared" si="49"/>
        <v>28.26190436236876</v>
      </c>
    </row>
    <row r="215" spans="1:17" ht="12" customHeight="1" x14ac:dyDescent="0.3">
      <c r="A215" s="23" t="s">
        <v>60</v>
      </c>
      <c r="B215" s="156">
        <f t="shared" ref="B215:Q216" si="50">IF(B131=0,0,B131/0.086*1000000/B$5)</f>
        <v>10.197318696273493</v>
      </c>
      <c r="C215" s="156">
        <f t="shared" si="50"/>
        <v>11.159152702989889</v>
      </c>
      <c r="D215" s="156">
        <f t="shared" si="50"/>
        <v>8.7326569658966715</v>
      </c>
      <c r="E215" s="156">
        <f t="shared" si="50"/>
        <v>9.1875008670359541</v>
      </c>
      <c r="F215" s="156">
        <f t="shared" si="50"/>
        <v>10.313803811848516</v>
      </c>
      <c r="G215" s="156">
        <f t="shared" si="50"/>
        <v>11.124305241997863</v>
      </c>
      <c r="H215" s="156">
        <f t="shared" si="50"/>
        <v>13.101570716346345</v>
      </c>
      <c r="I215" s="156">
        <f t="shared" si="50"/>
        <v>15.041646305020917</v>
      </c>
      <c r="J215" s="156">
        <f t="shared" si="50"/>
        <v>17.237966333012352</v>
      </c>
      <c r="K215" s="156">
        <f t="shared" si="50"/>
        <v>20.244139704147884</v>
      </c>
      <c r="L215" s="156">
        <f t="shared" si="50"/>
        <v>23.464951152475365</v>
      </c>
      <c r="M215" s="156">
        <f t="shared" si="50"/>
        <v>24.767240065591192</v>
      </c>
      <c r="N215" s="156">
        <f t="shared" si="50"/>
        <v>25.311580824302055</v>
      </c>
      <c r="O215" s="156">
        <f t="shared" si="50"/>
        <v>23.970077254394599</v>
      </c>
      <c r="P215" s="156">
        <f t="shared" si="50"/>
        <v>26.560779381004764</v>
      </c>
      <c r="Q215" s="156">
        <f t="shared" si="50"/>
        <v>28.26190436236876</v>
      </c>
    </row>
    <row r="216" spans="1:17" ht="12" customHeight="1" x14ac:dyDescent="0.3">
      <c r="A216" s="158" t="s">
        <v>63</v>
      </c>
      <c r="B216" s="157">
        <f t="shared" si="50"/>
        <v>1467.1023362750216</v>
      </c>
      <c r="C216" s="157">
        <f t="shared" si="50"/>
        <v>1469.2744239355277</v>
      </c>
      <c r="D216" s="157">
        <f t="shared" si="50"/>
        <v>1461.3145537124542</v>
      </c>
      <c r="E216" s="157">
        <f t="shared" si="50"/>
        <v>1469.142846190884</v>
      </c>
      <c r="F216" s="157">
        <f t="shared" si="50"/>
        <v>1472.6883149522489</v>
      </c>
      <c r="G216" s="157">
        <f t="shared" si="50"/>
        <v>1459.5531735664508</v>
      </c>
      <c r="H216" s="157">
        <f t="shared" si="50"/>
        <v>1486.0665002953335</v>
      </c>
      <c r="I216" s="157">
        <f t="shared" si="50"/>
        <v>1467.194076542806</v>
      </c>
      <c r="J216" s="157">
        <f t="shared" si="50"/>
        <v>1511.3127888267277</v>
      </c>
      <c r="K216" s="157">
        <f t="shared" si="50"/>
        <v>1531.6623070886453</v>
      </c>
      <c r="L216" s="157">
        <f t="shared" si="50"/>
        <v>1543.8726310975826</v>
      </c>
      <c r="M216" s="157">
        <f t="shared" si="50"/>
        <v>1558.9246302184288</v>
      </c>
      <c r="N216" s="157">
        <f t="shared" si="50"/>
        <v>1574.8935366990579</v>
      </c>
      <c r="O216" s="157">
        <f t="shared" si="50"/>
        <v>1581.3918919743653</v>
      </c>
      <c r="P216" s="157">
        <f t="shared" si="50"/>
        <v>1574.470626328203</v>
      </c>
      <c r="Q216" s="157">
        <f t="shared" si="50"/>
        <v>1570.7892595344097</v>
      </c>
    </row>
    <row r="217" spans="1:17" ht="12" customHeight="1" x14ac:dyDescent="0.3">
      <c r="A217" s="167" t="s">
        <v>171</v>
      </c>
      <c r="B217" s="132">
        <f t="shared" ref="B217:Q217" si="51">IF(B133=0,0,B133/0.086*1000000/B$11)</f>
        <v>1412.4849535121575</v>
      </c>
      <c r="C217" s="132">
        <f t="shared" si="51"/>
        <v>1410.383218506973</v>
      </c>
      <c r="D217" s="132">
        <f t="shared" si="51"/>
        <v>1406.3033129927223</v>
      </c>
      <c r="E217" s="132">
        <f t="shared" si="51"/>
        <v>1414.2624963936921</v>
      </c>
      <c r="F217" s="132">
        <f t="shared" si="51"/>
        <v>1429.0352933343761</v>
      </c>
      <c r="G217" s="132">
        <f t="shared" si="51"/>
        <v>1419.5756153302527</v>
      </c>
      <c r="H217" s="132">
        <f t="shared" si="51"/>
        <v>1442.5985006189185</v>
      </c>
      <c r="I217" s="132">
        <f t="shared" si="51"/>
        <v>1409.2650930118532</v>
      </c>
      <c r="J217" s="132">
        <f t="shared" si="51"/>
        <v>1450.6430487739774</v>
      </c>
      <c r="K217" s="132">
        <f t="shared" si="51"/>
        <v>1482.6627302937525</v>
      </c>
      <c r="L217" s="132">
        <f t="shared" si="51"/>
        <v>1491.558116517341</v>
      </c>
      <c r="M217" s="132">
        <f t="shared" si="51"/>
        <v>1491.8776527500713</v>
      </c>
      <c r="N217" s="132">
        <f t="shared" si="51"/>
        <v>1527.7336408853566</v>
      </c>
      <c r="O217" s="132">
        <f t="shared" si="51"/>
        <v>1532.0182308008168</v>
      </c>
      <c r="P217" s="132">
        <f t="shared" si="51"/>
        <v>1532.7959024389327</v>
      </c>
      <c r="Q217" s="132">
        <f t="shared" si="51"/>
        <v>1530.9569870106052</v>
      </c>
    </row>
    <row r="218" spans="1:17" ht="12" customHeight="1" x14ac:dyDescent="0.3">
      <c r="A218" s="167" t="s">
        <v>144</v>
      </c>
      <c r="B218" s="132">
        <f t="shared" ref="B218:Q218" si="52">IF(B134=0,0,B134/0.086*1000000/B$12)</f>
        <v>1377.8160885194466</v>
      </c>
      <c r="C218" s="132">
        <f t="shared" si="52"/>
        <v>1387.5385265089624</v>
      </c>
      <c r="D218" s="132">
        <f t="shared" si="52"/>
        <v>1398.3716062775422</v>
      </c>
      <c r="E218" s="132">
        <f t="shared" si="52"/>
        <v>1407.6128460687564</v>
      </c>
      <c r="F218" s="132">
        <f t="shared" si="52"/>
        <v>1427.5648244919428</v>
      </c>
      <c r="G218" s="132">
        <f t="shared" si="52"/>
        <v>1448.8021141782917</v>
      </c>
      <c r="H218" s="132">
        <f t="shared" si="52"/>
        <v>1481.9154926646941</v>
      </c>
      <c r="I218" s="132">
        <f t="shared" si="52"/>
        <v>1527.3669024897899</v>
      </c>
      <c r="J218" s="132">
        <f t="shared" si="52"/>
        <v>1565.6762195599267</v>
      </c>
      <c r="K218" s="132">
        <f t="shared" si="52"/>
        <v>1603.3164033773435</v>
      </c>
      <c r="L218" s="132">
        <f t="shared" si="52"/>
        <v>1625.4559263278773</v>
      </c>
      <c r="M218" s="132">
        <f t="shared" si="52"/>
        <v>1614.6068711486855</v>
      </c>
      <c r="N218" s="132">
        <f t="shared" si="52"/>
        <v>1625.5791701693852</v>
      </c>
      <c r="O218" s="132">
        <f t="shared" si="52"/>
        <v>1638.9295408627988</v>
      </c>
      <c r="P218" s="132">
        <f t="shared" si="52"/>
        <v>1598.0982849899838</v>
      </c>
      <c r="Q218" s="132">
        <f t="shared" si="52"/>
        <v>1576.4167859837862</v>
      </c>
    </row>
    <row r="219" spans="1:17" ht="12" customHeight="1" x14ac:dyDescent="0.3">
      <c r="A219" s="167" t="s">
        <v>143</v>
      </c>
      <c r="B219" s="132">
        <f t="shared" ref="B219:Q221" si="53">IF(B135=0,0,B135/0.086*1000000/B$13)</f>
        <v>1398.6754104877675</v>
      </c>
      <c r="C219" s="132">
        <f t="shared" si="53"/>
        <v>1378.6452805533515</v>
      </c>
      <c r="D219" s="132">
        <f t="shared" si="53"/>
        <v>1397.3377539118198</v>
      </c>
      <c r="E219" s="132">
        <f t="shared" si="53"/>
        <v>1402.488391788482</v>
      </c>
      <c r="F219" s="132">
        <f t="shared" si="53"/>
        <v>1404.9960591754393</v>
      </c>
      <c r="G219" s="132">
        <f t="shared" si="53"/>
        <v>1414.2968066813503</v>
      </c>
      <c r="H219" s="132">
        <f t="shared" si="53"/>
        <v>1426.3433000859588</v>
      </c>
      <c r="I219" s="132">
        <f t="shared" si="53"/>
        <v>1439.6415773956855</v>
      </c>
      <c r="J219" s="132">
        <f t="shared" si="53"/>
        <v>1449.4801225033023</v>
      </c>
      <c r="K219" s="132">
        <f t="shared" si="53"/>
        <v>1510.7291145628644</v>
      </c>
      <c r="L219" s="132">
        <f t="shared" si="53"/>
        <v>1549.0540941930894</v>
      </c>
      <c r="M219" s="132">
        <f t="shared" si="53"/>
        <v>1527.6936520633324</v>
      </c>
      <c r="N219" s="132">
        <f t="shared" si="53"/>
        <v>1543.9485253798728</v>
      </c>
      <c r="O219" s="132">
        <f t="shared" si="53"/>
        <v>1608.9284616721416</v>
      </c>
      <c r="P219" s="132">
        <f t="shared" si="53"/>
        <v>1608.8176024622787</v>
      </c>
      <c r="Q219" s="132">
        <f t="shared" si="53"/>
        <v>1603.7482941509763</v>
      </c>
    </row>
    <row r="220" spans="1:17" ht="12" customHeight="1" x14ac:dyDescent="0.3">
      <c r="A220" s="166" t="s">
        <v>57</v>
      </c>
      <c r="B220" s="165">
        <f t="shared" si="53"/>
        <v>781.63449524925284</v>
      </c>
      <c r="C220" s="165">
        <f t="shared" si="53"/>
        <v>779.28722638366412</v>
      </c>
      <c r="D220" s="165">
        <f t="shared" si="53"/>
        <v>817.71808529975465</v>
      </c>
      <c r="E220" s="165">
        <f t="shared" si="53"/>
        <v>829.64095508207549</v>
      </c>
      <c r="F220" s="165">
        <f t="shared" si="53"/>
        <v>816.45187065954076</v>
      </c>
      <c r="G220" s="165">
        <f t="shared" si="53"/>
        <v>829.88871175818883</v>
      </c>
      <c r="H220" s="165">
        <f t="shared" si="53"/>
        <v>843.26822446754602</v>
      </c>
      <c r="I220" s="165">
        <f t="shared" si="53"/>
        <v>845.86468374752849</v>
      </c>
      <c r="J220" s="165">
        <f t="shared" si="53"/>
        <v>857.67776786118634</v>
      </c>
      <c r="K220" s="165">
        <f t="shared" si="53"/>
        <v>925.70575298668064</v>
      </c>
      <c r="L220" s="165">
        <f t="shared" si="53"/>
        <v>968.81927118334647</v>
      </c>
      <c r="M220" s="165">
        <f t="shared" si="53"/>
        <v>955.91512814986743</v>
      </c>
      <c r="N220" s="165">
        <f t="shared" si="53"/>
        <v>961.59459887800699</v>
      </c>
      <c r="O220" s="165">
        <f t="shared" si="53"/>
        <v>1076.6810049900516</v>
      </c>
      <c r="P220" s="165">
        <f t="shared" si="53"/>
        <v>1084.419293935109</v>
      </c>
      <c r="Q220" s="165">
        <f t="shared" si="53"/>
        <v>1095.6023016232671</v>
      </c>
    </row>
    <row r="221" spans="1:17" ht="12" customHeight="1" x14ac:dyDescent="0.3">
      <c r="A221" s="147" t="s">
        <v>59</v>
      </c>
      <c r="B221" s="164">
        <f t="shared" si="53"/>
        <v>617.04091523851503</v>
      </c>
      <c r="C221" s="164">
        <f t="shared" si="53"/>
        <v>599.35805416968742</v>
      </c>
      <c r="D221" s="164">
        <f t="shared" si="53"/>
        <v>579.61966861206531</v>
      </c>
      <c r="E221" s="164">
        <f t="shared" si="53"/>
        <v>572.84743670640637</v>
      </c>
      <c r="F221" s="164">
        <f t="shared" si="53"/>
        <v>588.54418851589855</v>
      </c>
      <c r="G221" s="164">
        <f t="shared" si="53"/>
        <v>584.40809492316146</v>
      </c>
      <c r="H221" s="164">
        <f t="shared" si="53"/>
        <v>583.07507561841282</v>
      </c>
      <c r="I221" s="164">
        <f t="shared" si="53"/>
        <v>593.77689364815706</v>
      </c>
      <c r="J221" s="164">
        <f t="shared" si="53"/>
        <v>591.80235464211557</v>
      </c>
      <c r="K221" s="164">
        <f t="shared" si="53"/>
        <v>585.02336157618367</v>
      </c>
      <c r="L221" s="164">
        <f t="shared" si="53"/>
        <v>580.23482300974297</v>
      </c>
      <c r="M221" s="164">
        <f t="shared" si="53"/>
        <v>571.77852391346471</v>
      </c>
      <c r="N221" s="164">
        <f t="shared" si="53"/>
        <v>582.35392650186566</v>
      </c>
      <c r="O221" s="164">
        <f t="shared" si="53"/>
        <v>532.24745668209027</v>
      </c>
      <c r="P221" s="164">
        <f t="shared" si="53"/>
        <v>524.39830852716966</v>
      </c>
      <c r="Q221" s="164">
        <f t="shared" si="53"/>
        <v>508.14599252770932</v>
      </c>
    </row>
    <row r="222" spans="1:17" ht="12" customHeight="1" x14ac:dyDescent="0.3">
      <c r="A222" s="163" t="s">
        <v>142</v>
      </c>
      <c r="B222" s="162">
        <f t="shared" ref="B222:Q222" si="54">IF(B138=0,0,B138/0.086*1000000/B$14)</f>
        <v>1593.9218315863254</v>
      </c>
      <c r="C222" s="162">
        <f t="shared" si="54"/>
        <v>1606.916886195698</v>
      </c>
      <c r="D222" s="162">
        <f t="shared" si="54"/>
        <v>1597.8125270634519</v>
      </c>
      <c r="E222" s="162">
        <f t="shared" si="54"/>
        <v>1620.3473709042539</v>
      </c>
      <c r="F222" s="162">
        <f t="shared" si="54"/>
        <v>1606.7999960834761</v>
      </c>
      <c r="G222" s="162">
        <f t="shared" si="54"/>
        <v>1590.1489155539775</v>
      </c>
      <c r="H222" s="162">
        <f t="shared" si="54"/>
        <v>1643.1003951440503</v>
      </c>
      <c r="I222" s="162">
        <f t="shared" si="54"/>
        <v>1632.4430324690313</v>
      </c>
      <c r="J222" s="162">
        <f t="shared" si="54"/>
        <v>1701.2235978999888</v>
      </c>
      <c r="K222" s="162">
        <f t="shared" si="54"/>
        <v>1672.0483126904278</v>
      </c>
      <c r="L222" s="162">
        <f t="shared" si="54"/>
        <v>1701.5134875520118</v>
      </c>
      <c r="M222" s="162">
        <f t="shared" si="54"/>
        <v>1790.8921711908683</v>
      </c>
      <c r="N222" s="162">
        <f t="shared" si="54"/>
        <v>1734.3245591624357</v>
      </c>
      <c r="O222" s="162">
        <f t="shared" si="54"/>
        <v>1753.6153891564923</v>
      </c>
      <c r="P222" s="162">
        <f t="shared" si="54"/>
        <v>1747.6687164983173</v>
      </c>
      <c r="Q222" s="162">
        <f t="shared" si="54"/>
        <v>1752.155974960463</v>
      </c>
    </row>
    <row r="223" spans="1:17" ht="12" customHeight="1" x14ac:dyDescent="0.3">
      <c r="A223" s="161" t="s">
        <v>141</v>
      </c>
      <c r="B223" s="160">
        <f t="shared" ref="B223:Q225" si="55">IF(B139=0,0,B139/0.086*1000000/B$15)</f>
        <v>1639.9710628230612</v>
      </c>
      <c r="C223" s="160">
        <f t="shared" si="55"/>
        <v>1673.6753670704684</v>
      </c>
      <c r="D223" s="160">
        <f t="shared" si="55"/>
        <v>1721.0420840545396</v>
      </c>
      <c r="E223" s="160">
        <f t="shared" si="55"/>
        <v>1728.3146748540692</v>
      </c>
      <c r="F223" s="160">
        <f t="shared" si="55"/>
        <v>1701.6412064804053</v>
      </c>
      <c r="G223" s="160">
        <f t="shared" si="55"/>
        <v>1692.5941582572232</v>
      </c>
      <c r="H223" s="160">
        <f t="shared" si="55"/>
        <v>1739.4157400496672</v>
      </c>
      <c r="I223" s="160">
        <f t="shared" si="55"/>
        <v>1661.4054754807441</v>
      </c>
      <c r="J223" s="160">
        <f t="shared" si="55"/>
        <v>1691.9010189478363</v>
      </c>
      <c r="K223" s="160">
        <f t="shared" si="55"/>
        <v>1681.0526857619404</v>
      </c>
      <c r="L223" s="160">
        <f t="shared" si="55"/>
        <v>1623.3434724088829</v>
      </c>
      <c r="M223" s="160">
        <f t="shared" si="55"/>
        <v>1720.3736179011266</v>
      </c>
      <c r="N223" s="160">
        <f t="shared" si="55"/>
        <v>1666.3936106021563</v>
      </c>
      <c r="O223" s="160">
        <f t="shared" si="55"/>
        <v>1685.5651787507416</v>
      </c>
      <c r="P223" s="160">
        <f t="shared" si="55"/>
        <v>1685.6999426597808</v>
      </c>
      <c r="Q223" s="160">
        <f t="shared" si="55"/>
        <v>1695.6281195273086</v>
      </c>
    </row>
    <row r="224" spans="1:17" ht="12" customHeight="1" x14ac:dyDescent="0.3">
      <c r="A224" s="148" t="s">
        <v>60</v>
      </c>
      <c r="B224" s="156">
        <f t="shared" si="55"/>
        <v>1077.9226041439063</v>
      </c>
      <c r="C224" s="156">
        <f t="shared" si="55"/>
        <v>1118.6165466134221</v>
      </c>
      <c r="D224" s="156">
        <f t="shared" si="55"/>
        <v>1192.7207939266577</v>
      </c>
      <c r="E224" s="156">
        <f t="shared" si="55"/>
        <v>1217.5254194910724</v>
      </c>
      <c r="F224" s="156">
        <f t="shared" si="55"/>
        <v>1182.235091455485</v>
      </c>
      <c r="G224" s="156">
        <f t="shared" si="55"/>
        <v>1176.9576264446098</v>
      </c>
      <c r="H224" s="156">
        <f t="shared" si="55"/>
        <v>1221.6823467365191</v>
      </c>
      <c r="I224" s="156">
        <f t="shared" si="55"/>
        <v>1137.2266965909762</v>
      </c>
      <c r="J224" s="156">
        <f t="shared" si="55"/>
        <v>1183.9010691324954</v>
      </c>
      <c r="K224" s="156">
        <f t="shared" si="55"/>
        <v>1172.1167768986281</v>
      </c>
      <c r="L224" s="156">
        <f t="shared" si="55"/>
        <v>1129.6635600439063</v>
      </c>
      <c r="M224" s="156">
        <f t="shared" si="55"/>
        <v>1230.1073983508104</v>
      </c>
      <c r="N224" s="156">
        <f t="shared" si="55"/>
        <v>1176.9191222859047</v>
      </c>
      <c r="O224" s="156">
        <f t="shared" si="55"/>
        <v>1196.4363573406858</v>
      </c>
      <c r="P224" s="156">
        <f t="shared" si="55"/>
        <v>1194.1192375776388</v>
      </c>
      <c r="Q224" s="156">
        <f t="shared" si="55"/>
        <v>1211.7933774709322</v>
      </c>
    </row>
    <row r="225" spans="1:17" ht="12" customHeight="1" x14ac:dyDescent="0.3">
      <c r="A225" s="148" t="s">
        <v>59</v>
      </c>
      <c r="B225" s="156">
        <f t="shared" si="55"/>
        <v>562.04845867915481</v>
      </c>
      <c r="C225" s="156">
        <f t="shared" si="55"/>
        <v>555.05882045704641</v>
      </c>
      <c r="D225" s="156">
        <f t="shared" si="55"/>
        <v>528.32129012788153</v>
      </c>
      <c r="E225" s="156">
        <f t="shared" si="55"/>
        <v>510.78925536299681</v>
      </c>
      <c r="F225" s="156">
        <f t="shared" si="55"/>
        <v>519.40611502492038</v>
      </c>
      <c r="G225" s="156">
        <f t="shared" si="55"/>
        <v>515.63653181261338</v>
      </c>
      <c r="H225" s="156">
        <f t="shared" si="55"/>
        <v>517.73339331314821</v>
      </c>
      <c r="I225" s="156">
        <f t="shared" si="55"/>
        <v>524.17877888976784</v>
      </c>
      <c r="J225" s="156">
        <f t="shared" si="55"/>
        <v>507.9999498153411</v>
      </c>
      <c r="K225" s="156">
        <f t="shared" si="55"/>
        <v>508.93590886331231</v>
      </c>
      <c r="L225" s="156">
        <f t="shared" si="55"/>
        <v>493.67991236497653</v>
      </c>
      <c r="M225" s="156">
        <f t="shared" si="55"/>
        <v>490.26621955031669</v>
      </c>
      <c r="N225" s="156">
        <f t="shared" si="55"/>
        <v>489.47448831625155</v>
      </c>
      <c r="O225" s="156">
        <f t="shared" si="55"/>
        <v>489.12882141005593</v>
      </c>
      <c r="P225" s="156">
        <f t="shared" si="55"/>
        <v>491.580705082142</v>
      </c>
      <c r="Q225" s="156">
        <f t="shared" si="55"/>
        <v>483.83474205637623</v>
      </c>
    </row>
    <row r="226" spans="1:17" ht="12" customHeight="1" x14ac:dyDescent="0.3">
      <c r="A226" s="158" t="s">
        <v>62</v>
      </c>
      <c r="B226" s="157">
        <f t="shared" ref="B226:Q226" si="56">IF(B142=0,0,B142/0.086*1000000/B$5)</f>
        <v>570.79758084499917</v>
      </c>
      <c r="C226" s="157">
        <f t="shared" si="56"/>
        <v>573.10091657321038</v>
      </c>
      <c r="D226" s="157">
        <f t="shared" si="56"/>
        <v>595.42345022652989</v>
      </c>
      <c r="E226" s="157">
        <f t="shared" si="56"/>
        <v>687.24820467835491</v>
      </c>
      <c r="F226" s="157">
        <f t="shared" si="56"/>
        <v>703.32281886624207</v>
      </c>
      <c r="G226" s="157">
        <f t="shared" si="56"/>
        <v>714.04848965156691</v>
      </c>
      <c r="H226" s="157">
        <f t="shared" si="56"/>
        <v>733.66540013481824</v>
      </c>
      <c r="I226" s="157">
        <f t="shared" si="56"/>
        <v>731.76575504527693</v>
      </c>
      <c r="J226" s="157">
        <f t="shared" si="56"/>
        <v>746.07823933048098</v>
      </c>
      <c r="K226" s="157">
        <f t="shared" si="56"/>
        <v>749.71193402648044</v>
      </c>
      <c r="L226" s="157">
        <f t="shared" si="56"/>
        <v>761.90509045796739</v>
      </c>
      <c r="M226" s="157">
        <f t="shared" si="56"/>
        <v>760.52320400140241</v>
      </c>
      <c r="N226" s="157">
        <f t="shared" si="56"/>
        <v>765.45110191581807</v>
      </c>
      <c r="O226" s="157">
        <f t="shared" si="56"/>
        <v>772.91276260414747</v>
      </c>
      <c r="P226" s="157">
        <f t="shared" si="56"/>
        <v>774.02517679690266</v>
      </c>
      <c r="Q226" s="157">
        <f t="shared" si="56"/>
        <v>782.2041114988898</v>
      </c>
    </row>
    <row r="227" spans="1:17" ht="12" customHeight="1" x14ac:dyDescent="0.3">
      <c r="A227" s="23" t="s">
        <v>58</v>
      </c>
      <c r="B227" s="156">
        <f t="shared" ref="B227:Q227" si="57">IF(B143=0,0,B143/0.086*1000000/B$17)</f>
        <v>500.16742046625444</v>
      </c>
      <c r="C227" s="156">
        <f t="shared" si="57"/>
        <v>492.71565386154447</v>
      </c>
      <c r="D227" s="156">
        <f t="shared" si="57"/>
        <v>555.65088683631097</v>
      </c>
      <c r="E227" s="156">
        <f t="shared" si="57"/>
        <v>654.55615538981181</v>
      </c>
      <c r="F227" s="156">
        <f t="shared" si="57"/>
        <v>671.72580463601003</v>
      </c>
      <c r="G227" s="156">
        <f t="shared" si="57"/>
        <v>677.16156978318418</v>
      </c>
      <c r="H227" s="156">
        <f t="shared" si="57"/>
        <v>690.76498108120927</v>
      </c>
      <c r="I227" s="156">
        <f t="shared" si="57"/>
        <v>683.3599045768151</v>
      </c>
      <c r="J227" s="156">
        <f t="shared" si="57"/>
        <v>700.77403380617284</v>
      </c>
      <c r="K227" s="156">
        <f t="shared" si="57"/>
        <v>702.67487086262724</v>
      </c>
      <c r="L227" s="156">
        <f t="shared" si="57"/>
        <v>710.07572724337786</v>
      </c>
      <c r="M227" s="156">
        <f t="shared" si="57"/>
        <v>708.38154876409089</v>
      </c>
      <c r="N227" s="156">
        <f t="shared" si="57"/>
        <v>725.22970809427181</v>
      </c>
      <c r="O227" s="156">
        <f t="shared" si="57"/>
        <v>724.70442586099159</v>
      </c>
      <c r="P227" s="156">
        <f t="shared" si="57"/>
        <v>721.06150927424824</v>
      </c>
      <c r="Q227" s="156">
        <f t="shared" si="57"/>
        <v>722.33515583370672</v>
      </c>
    </row>
    <row r="228" spans="1:17" ht="12" customHeight="1" x14ac:dyDescent="0.3">
      <c r="A228" s="23" t="s">
        <v>57</v>
      </c>
      <c r="B228" s="156">
        <f t="shared" ref="B228:Q228" si="58">IF(B144=0,0,B144/0.086*1000000/B$18)</f>
        <v>525.5671875173166</v>
      </c>
      <c r="C228" s="156">
        <f t="shared" si="58"/>
        <v>518.38276425869992</v>
      </c>
      <c r="D228" s="156">
        <f t="shared" si="58"/>
        <v>534.19465009417411</v>
      </c>
      <c r="E228" s="156">
        <f t="shared" si="58"/>
        <v>606.22381859438929</v>
      </c>
      <c r="F228" s="156">
        <f t="shared" si="58"/>
        <v>624.04462208509085</v>
      </c>
      <c r="G228" s="156">
        <f t="shared" si="58"/>
        <v>649.83723000186501</v>
      </c>
      <c r="H228" s="156">
        <f t="shared" si="58"/>
        <v>657.26182270681807</v>
      </c>
      <c r="I228" s="156">
        <f t="shared" si="58"/>
        <v>692.34589734024689</v>
      </c>
      <c r="J228" s="156">
        <f t="shared" si="58"/>
        <v>680.43854955221605</v>
      </c>
      <c r="K228" s="156">
        <f t="shared" si="58"/>
        <v>696.56454314282473</v>
      </c>
      <c r="L228" s="156">
        <f t="shared" si="58"/>
        <v>678.63438637917909</v>
      </c>
      <c r="M228" s="156">
        <f t="shared" si="58"/>
        <v>685.30694501891855</v>
      </c>
      <c r="N228" s="156">
        <f t="shared" si="58"/>
        <v>692.5617276015447</v>
      </c>
      <c r="O228" s="156">
        <f t="shared" si="58"/>
        <v>679.90263296892419</v>
      </c>
      <c r="P228" s="156">
        <f t="shared" si="58"/>
        <v>691.60984621202806</v>
      </c>
      <c r="Q228" s="156">
        <f t="shared" si="58"/>
        <v>687.01646320993257</v>
      </c>
    </row>
    <row r="229" spans="1:17" ht="12" customHeight="1" x14ac:dyDescent="0.3">
      <c r="A229" s="29" t="s">
        <v>140</v>
      </c>
      <c r="B229" s="57">
        <f t="shared" ref="B229:Q229" si="59">IF(B145=0,0,B145/0.086*1000000/B$19)</f>
        <v>604.57474904675121</v>
      </c>
      <c r="C229" s="57">
        <f t="shared" si="59"/>
        <v>617.80476440943255</v>
      </c>
      <c r="D229" s="57">
        <f t="shared" si="59"/>
        <v>629.99103681925692</v>
      </c>
      <c r="E229" s="57">
        <f t="shared" si="59"/>
        <v>727.18333257200368</v>
      </c>
      <c r="F229" s="57">
        <f t="shared" si="59"/>
        <v>741.86791469651655</v>
      </c>
      <c r="G229" s="57">
        <f t="shared" si="59"/>
        <v>750.51801479387473</v>
      </c>
      <c r="H229" s="57">
        <f t="shared" si="59"/>
        <v>778.39716462888452</v>
      </c>
      <c r="I229" s="57">
        <f t="shared" si="59"/>
        <v>764.75367101321149</v>
      </c>
      <c r="J229" s="57">
        <f t="shared" si="59"/>
        <v>789.40601226103195</v>
      </c>
      <c r="K229" s="57">
        <f t="shared" si="59"/>
        <v>790.3170165383433</v>
      </c>
      <c r="L229" s="57">
        <f t="shared" si="59"/>
        <v>815.48668313193059</v>
      </c>
      <c r="M229" s="57">
        <f t="shared" si="59"/>
        <v>805.98767499743269</v>
      </c>
      <c r="N229" s="57">
        <f t="shared" si="59"/>
        <v>804.93949500146482</v>
      </c>
      <c r="O229" s="57">
        <f t="shared" si="59"/>
        <v>823.96953402888164</v>
      </c>
      <c r="P229" s="57">
        <f t="shared" si="59"/>
        <v>825.07603386648657</v>
      </c>
      <c r="Q229" s="57">
        <f t="shared" si="59"/>
        <v>840.98745633121734</v>
      </c>
    </row>
    <row r="231" spans="1:17" ht="12" customHeight="1" x14ac:dyDescent="0.3">
      <c r="A231" s="152" t="s">
        <v>197</v>
      </c>
      <c r="B231" s="168">
        <f t="shared" ref="B231:Q231" si="60">SUM(B232,B235,B237,B247)</f>
        <v>5721.2016971316261</v>
      </c>
      <c r="C231" s="168">
        <f t="shared" si="60"/>
        <v>6019.8839754013106</v>
      </c>
      <c r="D231" s="168">
        <f t="shared" si="60"/>
        <v>5901.0572963150353</v>
      </c>
      <c r="E231" s="168">
        <f t="shared" si="60"/>
        <v>5849.6646533957546</v>
      </c>
      <c r="F231" s="168">
        <f t="shared" si="60"/>
        <v>5790.2699698067972</v>
      </c>
      <c r="G231" s="168">
        <f t="shared" si="60"/>
        <v>5785.3466141077379</v>
      </c>
      <c r="H231" s="168">
        <f t="shared" si="60"/>
        <v>6086.3508729698533</v>
      </c>
      <c r="I231" s="168">
        <f t="shared" si="60"/>
        <v>5492.0844319368243</v>
      </c>
      <c r="J231" s="168">
        <f t="shared" si="60"/>
        <v>5693.9794065710976</v>
      </c>
      <c r="K231" s="168">
        <f t="shared" si="60"/>
        <v>5721.5188352171344</v>
      </c>
      <c r="L231" s="168">
        <f t="shared" si="60"/>
        <v>6365.3871769371717</v>
      </c>
      <c r="M231" s="168">
        <f t="shared" si="60"/>
        <v>5580.5357874143901</v>
      </c>
      <c r="N231" s="168">
        <f t="shared" si="60"/>
        <v>5788.4744815762278</v>
      </c>
      <c r="O231" s="168">
        <f t="shared" si="60"/>
        <v>5818.1463034319613</v>
      </c>
      <c r="P231" s="168">
        <f t="shared" si="60"/>
        <v>5289.3387251598515</v>
      </c>
      <c r="Q231" s="168">
        <f t="shared" si="60"/>
        <v>5369.1734166386168</v>
      </c>
    </row>
    <row r="232" spans="1:17" ht="12" customHeight="1" x14ac:dyDescent="0.3">
      <c r="A232" s="158" t="s">
        <v>65</v>
      </c>
      <c r="B232" s="157">
        <f t="shared" ref="B232:Q232" si="61">SUM(B233:B234)</f>
        <v>4911.2288704917692</v>
      </c>
      <c r="C232" s="157">
        <f t="shared" si="61"/>
        <v>5186.2963709999958</v>
      </c>
      <c r="D232" s="157">
        <f t="shared" si="61"/>
        <v>5015.0944584187182</v>
      </c>
      <c r="E232" s="157">
        <f t="shared" si="61"/>
        <v>4902.6178944309904</v>
      </c>
      <c r="F232" s="157">
        <f t="shared" si="61"/>
        <v>4798.2358460772666</v>
      </c>
      <c r="G232" s="157">
        <f t="shared" si="61"/>
        <v>4744.1396683554858</v>
      </c>
      <c r="H232" s="157">
        <f t="shared" si="61"/>
        <v>5000.0845329185722</v>
      </c>
      <c r="I232" s="157">
        <f t="shared" si="61"/>
        <v>4429.2784983965312</v>
      </c>
      <c r="J232" s="157">
        <f t="shared" si="61"/>
        <v>4591.7489778235222</v>
      </c>
      <c r="K232" s="157">
        <f t="shared" si="61"/>
        <v>4588.2878865953653</v>
      </c>
      <c r="L232" s="157">
        <f t="shared" si="61"/>
        <v>5227.6720904489011</v>
      </c>
      <c r="M232" s="157">
        <f t="shared" si="61"/>
        <v>4463.3556273577315</v>
      </c>
      <c r="N232" s="157">
        <f t="shared" si="61"/>
        <v>4647.6308180113119</v>
      </c>
      <c r="O232" s="157">
        <f t="shared" si="61"/>
        <v>4664.2386527517301</v>
      </c>
      <c r="P232" s="157">
        <f t="shared" si="61"/>
        <v>4125.4480339561924</v>
      </c>
      <c r="Q232" s="157">
        <f t="shared" si="61"/>
        <v>4200.7212348013391</v>
      </c>
    </row>
    <row r="233" spans="1:17" ht="12" customHeight="1" x14ac:dyDescent="0.3">
      <c r="A233" s="23" t="s">
        <v>58</v>
      </c>
      <c r="B233" s="156">
        <f>IF(B170=0,0,B170*1000000/B$7)</f>
        <v>4911.2288704917692</v>
      </c>
      <c r="C233" s="156">
        <f t="shared" ref="C233:Q234" si="62">IF(C170=0,0,C170*1000000/C$7)</f>
        <v>5186.2963709999958</v>
      </c>
      <c r="D233" s="156">
        <f t="shared" si="62"/>
        <v>5015.0944584187182</v>
      </c>
      <c r="E233" s="156">
        <f t="shared" si="62"/>
        <v>4902.6178944309904</v>
      </c>
      <c r="F233" s="156">
        <f t="shared" si="62"/>
        <v>4798.2358460772666</v>
      </c>
      <c r="G233" s="156">
        <f t="shared" si="62"/>
        <v>4744.1396683554858</v>
      </c>
      <c r="H233" s="156">
        <f t="shared" si="62"/>
        <v>5000.0845329185722</v>
      </c>
      <c r="I233" s="156">
        <f t="shared" si="62"/>
        <v>4429.2784983965312</v>
      </c>
      <c r="J233" s="156">
        <f t="shared" si="62"/>
        <v>4591.7489778235222</v>
      </c>
      <c r="K233" s="156">
        <f t="shared" si="62"/>
        <v>4588.2878865953653</v>
      </c>
      <c r="L233" s="156">
        <f t="shared" si="62"/>
        <v>5227.6720904489011</v>
      </c>
      <c r="M233" s="156">
        <f t="shared" si="62"/>
        <v>4463.3556273577315</v>
      </c>
      <c r="N233" s="156">
        <f t="shared" si="62"/>
        <v>4647.6308180113119</v>
      </c>
      <c r="O233" s="156">
        <f t="shared" si="62"/>
        <v>4664.2386527517301</v>
      </c>
      <c r="P233" s="156">
        <f t="shared" si="62"/>
        <v>4125.4480339561924</v>
      </c>
      <c r="Q233" s="156">
        <f t="shared" si="62"/>
        <v>4200.7212348013391</v>
      </c>
    </row>
    <row r="234" spans="1:17" ht="12" customHeight="1" x14ac:dyDescent="0.3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3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3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3">
      <c r="A237" s="158" t="s">
        <v>63</v>
      </c>
      <c r="B237" s="157">
        <f>IF(B174=0,0,B174*1000000/B$5)</f>
        <v>654.58862264354514</v>
      </c>
      <c r="C237" s="157">
        <f t="shared" si="64"/>
        <v>671.38347279745051</v>
      </c>
      <c r="D237" s="157">
        <f t="shared" si="64"/>
        <v>705.63466558323228</v>
      </c>
      <c r="E237" s="157">
        <f t="shared" si="64"/>
        <v>730.43542676504399</v>
      </c>
      <c r="F237" s="157">
        <f t="shared" si="64"/>
        <v>764.47595718672949</v>
      </c>
      <c r="G237" s="157">
        <f t="shared" si="64"/>
        <v>802.76796999773376</v>
      </c>
      <c r="H237" s="157">
        <f t="shared" si="64"/>
        <v>836.77631917635415</v>
      </c>
      <c r="I237" s="157">
        <f t="shared" si="64"/>
        <v>823.0511177231831</v>
      </c>
      <c r="J237" s="157">
        <f t="shared" si="64"/>
        <v>846.67150620424979</v>
      </c>
      <c r="K237" s="157">
        <f t="shared" si="64"/>
        <v>872.41249257627271</v>
      </c>
      <c r="L237" s="157">
        <f t="shared" si="64"/>
        <v>877.65032833919383</v>
      </c>
      <c r="M237" s="157">
        <f t="shared" si="64"/>
        <v>870.30054663474777</v>
      </c>
      <c r="N237" s="157">
        <f t="shared" si="64"/>
        <v>887.4352086493883</v>
      </c>
      <c r="O237" s="157">
        <f t="shared" si="64"/>
        <v>897.57140040857769</v>
      </c>
      <c r="P237" s="157">
        <f t="shared" si="64"/>
        <v>906.89837122984602</v>
      </c>
      <c r="Q237" s="157">
        <f t="shared" si="64"/>
        <v>908.58180130930646</v>
      </c>
    </row>
    <row r="238" spans="1:17" ht="12" customHeight="1" x14ac:dyDescent="0.3">
      <c r="A238" s="167" t="s">
        <v>171</v>
      </c>
      <c r="B238" s="132">
        <f>IF(B175=0,0,B175*1000000/B$11)</f>
        <v>1135.4274178362659</v>
      </c>
      <c r="C238" s="132">
        <f t="shared" ref="C238:Q238" si="65">IF(C175=0,0,C175*1000000/C$11)</f>
        <v>1129.8977707546248</v>
      </c>
      <c r="D238" s="132">
        <f t="shared" si="65"/>
        <v>1118.5104743024249</v>
      </c>
      <c r="E238" s="132">
        <f t="shared" si="65"/>
        <v>1123.1067077187479</v>
      </c>
      <c r="F238" s="132">
        <f t="shared" si="65"/>
        <v>1128.9157548774592</v>
      </c>
      <c r="G238" s="132">
        <f t="shared" si="65"/>
        <v>1112.9536261946832</v>
      </c>
      <c r="H238" s="132">
        <f t="shared" si="65"/>
        <v>1125.7882859436745</v>
      </c>
      <c r="I238" s="132">
        <f t="shared" si="65"/>
        <v>1095.3718331201349</v>
      </c>
      <c r="J238" s="132">
        <f t="shared" si="65"/>
        <v>1122.0598152283824</v>
      </c>
      <c r="K238" s="132">
        <f t="shared" si="65"/>
        <v>1143.7749384898889</v>
      </c>
      <c r="L238" s="132">
        <f t="shared" si="65"/>
        <v>1147.2198598577033</v>
      </c>
      <c r="M238" s="132">
        <f t="shared" si="65"/>
        <v>1143.0814889162623</v>
      </c>
      <c r="N238" s="132">
        <f t="shared" si="65"/>
        <v>1165.091318203737</v>
      </c>
      <c r="O238" s="132">
        <f t="shared" si="65"/>
        <v>1164.9530652121957</v>
      </c>
      <c r="P238" s="132">
        <f t="shared" si="65"/>
        <v>1161.7479155323417</v>
      </c>
      <c r="Q238" s="132">
        <f t="shared" si="65"/>
        <v>1157.4686631065097</v>
      </c>
    </row>
    <row r="239" spans="1:17" ht="12" customHeight="1" x14ac:dyDescent="0.3">
      <c r="A239" s="167" t="s">
        <v>144</v>
      </c>
      <c r="B239" s="132">
        <f>IF(B176=0,0,B176*1000000/B$12)</f>
        <v>608.34555781485096</v>
      </c>
      <c r="C239" s="132">
        <f t="shared" ref="C239:Q239" si="66">IF(C176=0,0,C176*1000000/C$12)</f>
        <v>607.95780776165293</v>
      </c>
      <c r="D239" s="132">
        <f t="shared" si="66"/>
        <v>604.73550292921232</v>
      </c>
      <c r="E239" s="132">
        <f t="shared" si="66"/>
        <v>599.38608383330552</v>
      </c>
      <c r="F239" s="132">
        <f t="shared" si="66"/>
        <v>599.47430997797187</v>
      </c>
      <c r="G239" s="132">
        <f t="shared" si="66"/>
        <v>598.17865067135767</v>
      </c>
      <c r="H239" s="132">
        <f t="shared" si="66"/>
        <v>600.63309934178608</v>
      </c>
      <c r="I239" s="132">
        <f t="shared" si="66"/>
        <v>605.54355856951372</v>
      </c>
      <c r="J239" s="132">
        <f t="shared" si="66"/>
        <v>609.65027355083384</v>
      </c>
      <c r="K239" s="132">
        <f t="shared" si="66"/>
        <v>620.75109400281735</v>
      </c>
      <c r="L239" s="132">
        <f t="shared" si="66"/>
        <v>625.79162016244902</v>
      </c>
      <c r="M239" s="132">
        <f t="shared" si="66"/>
        <v>618.81088941551968</v>
      </c>
      <c r="N239" s="132">
        <f t="shared" si="66"/>
        <v>618.94069277995948</v>
      </c>
      <c r="O239" s="132">
        <f t="shared" si="66"/>
        <v>621.25915820373132</v>
      </c>
      <c r="P239" s="132">
        <f t="shared" si="66"/>
        <v>605.42418301636519</v>
      </c>
      <c r="Q239" s="132">
        <f t="shared" si="66"/>
        <v>595.28449809947506</v>
      </c>
    </row>
    <row r="240" spans="1:17" ht="12" customHeight="1" x14ac:dyDescent="0.3">
      <c r="A240" s="167" t="s">
        <v>143</v>
      </c>
      <c r="B240" s="132">
        <f>IF(B177=0,0,B177*1000000/B$13)</f>
        <v>325.03675328672051</v>
      </c>
      <c r="C240" s="132">
        <f t="shared" ref="C240:Q242" si="67">IF(C177=0,0,C177*1000000/C$13)</f>
        <v>322.15846855978668</v>
      </c>
      <c r="D240" s="132">
        <f t="shared" si="67"/>
        <v>334.65681161666282</v>
      </c>
      <c r="E240" s="132">
        <f t="shared" si="67"/>
        <v>334.60803070281889</v>
      </c>
      <c r="F240" s="132">
        <f t="shared" si="67"/>
        <v>328.17703982733104</v>
      </c>
      <c r="G240" s="132">
        <f t="shared" si="67"/>
        <v>329.42793417045368</v>
      </c>
      <c r="H240" s="132">
        <f t="shared" si="67"/>
        <v>327.45457465081319</v>
      </c>
      <c r="I240" s="132">
        <f t="shared" si="67"/>
        <v>321.53795843702409</v>
      </c>
      <c r="J240" s="132">
        <f t="shared" si="67"/>
        <v>323.26078947299612</v>
      </c>
      <c r="K240" s="132">
        <f t="shared" si="67"/>
        <v>346.92499051662799</v>
      </c>
      <c r="L240" s="132">
        <f t="shared" si="67"/>
        <v>361.45528402394211</v>
      </c>
      <c r="M240" s="132">
        <f t="shared" si="67"/>
        <v>354.4819817528587</v>
      </c>
      <c r="N240" s="132">
        <f t="shared" si="67"/>
        <v>355.94143542036869</v>
      </c>
      <c r="O240" s="132">
        <f t="shared" si="67"/>
        <v>397.45582003546315</v>
      </c>
      <c r="P240" s="132">
        <f t="shared" si="67"/>
        <v>400.24255722914103</v>
      </c>
      <c r="Q240" s="132">
        <f t="shared" si="67"/>
        <v>402.92190023932602</v>
      </c>
    </row>
    <row r="241" spans="1:17" ht="12" customHeight="1" x14ac:dyDescent="0.3">
      <c r="A241" s="166" t="s">
        <v>57</v>
      </c>
      <c r="B241" s="165">
        <f>IF(B178=0,0,B178*1000000/B$13)</f>
        <v>325.03675328672051</v>
      </c>
      <c r="C241" s="165">
        <f t="shared" si="67"/>
        <v>322.15846855978668</v>
      </c>
      <c r="D241" s="165">
        <f t="shared" si="67"/>
        <v>334.65681161666282</v>
      </c>
      <c r="E241" s="165">
        <f t="shared" si="67"/>
        <v>334.60803070281889</v>
      </c>
      <c r="F241" s="165">
        <f t="shared" si="67"/>
        <v>328.17703982733104</v>
      </c>
      <c r="G241" s="165">
        <f t="shared" si="67"/>
        <v>329.42793417045368</v>
      </c>
      <c r="H241" s="165">
        <f t="shared" si="67"/>
        <v>327.45457465081319</v>
      </c>
      <c r="I241" s="165">
        <f t="shared" si="67"/>
        <v>321.53795843702409</v>
      </c>
      <c r="J241" s="165">
        <f t="shared" si="67"/>
        <v>323.26078947299612</v>
      </c>
      <c r="K241" s="165">
        <f t="shared" si="67"/>
        <v>346.92499051662799</v>
      </c>
      <c r="L241" s="165">
        <f t="shared" si="67"/>
        <v>361.45528402394211</v>
      </c>
      <c r="M241" s="165">
        <f t="shared" si="67"/>
        <v>354.4819817528587</v>
      </c>
      <c r="N241" s="165">
        <f t="shared" si="67"/>
        <v>355.94143542036869</v>
      </c>
      <c r="O241" s="165">
        <f t="shared" si="67"/>
        <v>397.45582003546315</v>
      </c>
      <c r="P241" s="165">
        <f t="shared" si="67"/>
        <v>400.24255722914103</v>
      </c>
      <c r="Q241" s="165">
        <f t="shared" si="67"/>
        <v>402.92190023932602</v>
      </c>
    </row>
    <row r="242" spans="1:17" ht="12" customHeight="1" x14ac:dyDescent="0.3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3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3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3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3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3">
      <c r="A247" s="158" t="s">
        <v>62</v>
      </c>
      <c r="B247" s="157">
        <f>IF(B184=0,0,B184*1000000/B$5)</f>
        <v>155.38420399631212</v>
      </c>
      <c r="C247" s="157">
        <f t="shared" ref="C247:Q247" si="70">IF(C184=0,0,C184*1000000/C$5)</f>
        <v>162.20413160386394</v>
      </c>
      <c r="D247" s="157">
        <f t="shared" si="70"/>
        <v>180.32817231308448</v>
      </c>
      <c r="E247" s="157">
        <f t="shared" si="70"/>
        <v>216.61133219971993</v>
      </c>
      <c r="F247" s="157">
        <f t="shared" si="70"/>
        <v>227.55816654280068</v>
      </c>
      <c r="G247" s="157">
        <f t="shared" si="70"/>
        <v>238.43897575451848</v>
      </c>
      <c r="H247" s="157">
        <f t="shared" si="70"/>
        <v>249.49002087492661</v>
      </c>
      <c r="I247" s="157">
        <f t="shared" si="70"/>
        <v>239.75481581710994</v>
      </c>
      <c r="J247" s="157">
        <f t="shared" si="70"/>
        <v>255.55892254332636</v>
      </c>
      <c r="K247" s="157">
        <f t="shared" si="70"/>
        <v>260.81845604549693</v>
      </c>
      <c r="L247" s="157">
        <f t="shared" si="70"/>
        <v>260.06475814907623</v>
      </c>
      <c r="M247" s="157">
        <f t="shared" si="70"/>
        <v>246.87961342191147</v>
      </c>
      <c r="N247" s="157">
        <f t="shared" si="70"/>
        <v>253.40845491552804</v>
      </c>
      <c r="O247" s="157">
        <f t="shared" si="70"/>
        <v>256.33625027165368</v>
      </c>
      <c r="P247" s="157">
        <f t="shared" si="70"/>
        <v>256.9923199738131</v>
      </c>
      <c r="Q247" s="157">
        <f t="shared" si="70"/>
        <v>259.87038052797129</v>
      </c>
    </row>
    <row r="248" spans="1:17" ht="12" customHeight="1" x14ac:dyDescent="0.3">
      <c r="A248" s="23" t="s">
        <v>58</v>
      </c>
      <c r="B248" s="156">
        <f>IF(B185=0,0,B185*1000000/B$17)</f>
        <v>561.28627808513988</v>
      </c>
      <c r="C248" s="156">
        <f t="shared" ref="C248:Q248" si="71">IF(C185=0,0,C185*1000000/C$17)</f>
        <v>544.83682244879355</v>
      </c>
      <c r="D248" s="156">
        <f t="shared" si="71"/>
        <v>600.98417859993447</v>
      </c>
      <c r="E248" s="156">
        <f t="shared" si="71"/>
        <v>698.58673455985456</v>
      </c>
      <c r="F248" s="156">
        <f t="shared" si="71"/>
        <v>707.1262671130155</v>
      </c>
      <c r="G248" s="156">
        <f t="shared" si="71"/>
        <v>702.04693224496259</v>
      </c>
      <c r="H248" s="156">
        <f t="shared" si="71"/>
        <v>707.68956830146942</v>
      </c>
      <c r="I248" s="156">
        <f t="shared" si="71"/>
        <v>693.54672225613865</v>
      </c>
      <c r="J248" s="156">
        <f t="shared" si="71"/>
        <v>703.95300268586743</v>
      </c>
      <c r="K248" s="156">
        <f t="shared" si="71"/>
        <v>704.39643633891012</v>
      </c>
      <c r="L248" s="156">
        <f t="shared" si="71"/>
        <v>707.27929384261824</v>
      </c>
      <c r="M248" s="156">
        <f t="shared" si="71"/>
        <v>703.63696460023459</v>
      </c>
      <c r="N248" s="156">
        <f t="shared" si="71"/>
        <v>717.10527632867684</v>
      </c>
      <c r="O248" s="156">
        <f t="shared" si="71"/>
        <v>713.88955970955749</v>
      </c>
      <c r="P248" s="156">
        <f t="shared" si="71"/>
        <v>707.62832217969242</v>
      </c>
      <c r="Q248" s="156">
        <f t="shared" si="71"/>
        <v>707.83014334971028</v>
      </c>
    </row>
    <row r="249" spans="1:17" ht="12" customHeight="1" x14ac:dyDescent="0.3">
      <c r="A249" s="23" t="s">
        <v>57</v>
      </c>
      <c r="B249" s="156">
        <f>IF(B186=0,0,B186*1000000/B$18)</f>
        <v>294.40359942772022</v>
      </c>
      <c r="C249" s="156">
        <f t="shared" ref="C249:Q249" si="72">IF(C186=0,0,C186*1000000/C$18)</f>
        <v>285.96762517666986</v>
      </c>
      <c r="D249" s="156">
        <f t="shared" si="72"/>
        <v>289.81236038881468</v>
      </c>
      <c r="E249" s="156">
        <f t="shared" si="72"/>
        <v>325.73434749972614</v>
      </c>
      <c r="F249" s="156">
        <f t="shared" si="72"/>
        <v>330.47875465270215</v>
      </c>
      <c r="G249" s="156">
        <f t="shared" si="72"/>
        <v>338.94671159957193</v>
      </c>
      <c r="H249" s="156">
        <f t="shared" si="72"/>
        <v>336.95087865314161</v>
      </c>
      <c r="I249" s="156">
        <f t="shared" si="72"/>
        <v>349.73462365980191</v>
      </c>
      <c r="J249" s="156">
        <f t="shared" si="72"/>
        <v>338.77540198871611</v>
      </c>
      <c r="K249" s="156">
        <f t="shared" si="72"/>
        <v>345.73932928257835</v>
      </c>
      <c r="L249" s="156">
        <f t="shared" si="72"/>
        <v>334.13699160313331</v>
      </c>
      <c r="M249" s="156">
        <f t="shared" si="72"/>
        <v>336.66594538940637</v>
      </c>
      <c r="N249" s="156">
        <f t="shared" si="72"/>
        <v>339.10912893989223</v>
      </c>
      <c r="O249" s="156">
        <f t="shared" si="72"/>
        <v>331.18559374690238</v>
      </c>
      <c r="P249" s="156">
        <f t="shared" si="72"/>
        <v>335.34474868737846</v>
      </c>
      <c r="Q249" s="156">
        <f t="shared" si="72"/>
        <v>332.27094113288967</v>
      </c>
    </row>
    <row r="250" spans="1:17" ht="12" customHeight="1" x14ac:dyDescent="0.3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3">
      <c r="A252" s="152" t="s">
        <v>196</v>
      </c>
      <c r="B252" s="184">
        <f>B189/RES_summary!B$19</f>
        <v>207.60219598741185</v>
      </c>
      <c r="C252" s="184">
        <f>C189/RES_summary!C$19</f>
        <v>216.71964954752377</v>
      </c>
      <c r="D252" s="184">
        <f>D189/RES_summary!D$19</f>
        <v>211.13657326579602</v>
      </c>
      <c r="E252" s="184">
        <f>E189/RES_summary!E$19</f>
        <v>209.48004398317781</v>
      </c>
      <c r="F252" s="184">
        <f>F189/RES_summary!F$19</f>
        <v>206.16110534051595</v>
      </c>
      <c r="G252" s="184">
        <f>G189/RES_summary!G$19</f>
        <v>204.39794468628045</v>
      </c>
      <c r="H252" s="184">
        <f>H189/RES_summary!H$19</f>
        <v>213.07367936753187</v>
      </c>
      <c r="I252" s="184">
        <f>I189/RES_summary!I$19</f>
        <v>192.60091869710985</v>
      </c>
      <c r="J252" s="184">
        <f>J189/RES_summary!J$19</f>
        <v>197.99278190385118</v>
      </c>
      <c r="K252" s="184">
        <f>K189/RES_summary!K$19</f>
        <v>197.29592503677873</v>
      </c>
      <c r="L252" s="184">
        <f>L189/RES_summary!L$19</f>
        <v>217.09425711592826</v>
      </c>
      <c r="M252" s="184">
        <f>M189/RES_summary!M$19</f>
        <v>191.10190713101233</v>
      </c>
      <c r="N252" s="184">
        <f>N189/RES_summary!N$19</f>
        <v>196.59813231821423</v>
      </c>
      <c r="O252" s="184">
        <f>O189/RES_summary!O$19</f>
        <v>196.15421793287152</v>
      </c>
      <c r="P252" s="184">
        <f>P189/RES_summary!P$19</f>
        <v>178.26478246470228</v>
      </c>
      <c r="Q252" s="184">
        <f>Q189/RES_summary!Q$19</f>
        <v>179.67227154043965</v>
      </c>
    </row>
    <row r="253" spans="1:17" ht="12.9" customHeight="1" x14ac:dyDescent="0.3">
      <c r="A253" s="158" t="s">
        <v>65</v>
      </c>
      <c r="B253" s="178">
        <f>B190/RES_summary!B$19</f>
        <v>162.68546366977114</v>
      </c>
      <c r="C253" s="178">
        <f>C190/RES_summary!C$19</f>
        <v>171.6405152631653</v>
      </c>
      <c r="D253" s="178">
        <f>D190/RES_summary!D$19</f>
        <v>165.5414081222228</v>
      </c>
      <c r="E253" s="178">
        <f>E190/RES_summary!E$19</f>
        <v>161.77074549675297</v>
      </c>
      <c r="F253" s="178">
        <f>F190/RES_summary!F$19</f>
        <v>157.97459377036571</v>
      </c>
      <c r="G253" s="178">
        <f>G190/RES_summary!G$19</f>
        <v>156.05165443185638</v>
      </c>
      <c r="H253" s="178">
        <f>H190/RES_summary!H$19</f>
        <v>163.92217315844053</v>
      </c>
      <c r="I253" s="178">
        <f>I190/RES_summary!I$19</f>
        <v>144.68243157046106</v>
      </c>
      <c r="J253" s="178">
        <f>J190/RES_summary!J$19</f>
        <v>149.15993422539287</v>
      </c>
      <c r="K253" s="178">
        <f>K190/RES_summary!K$19</f>
        <v>148.07534322473657</v>
      </c>
      <c r="L253" s="178">
        <f>L190/RES_summary!L$19</f>
        <v>167.89241002569347</v>
      </c>
      <c r="M253" s="178">
        <f>M190/RES_summary!M$19</f>
        <v>142.43256752861782</v>
      </c>
      <c r="N253" s="178">
        <f>N190/RES_summary!N$19</f>
        <v>147.64758332543371</v>
      </c>
      <c r="O253" s="178">
        <f>O190/RES_summary!O$19</f>
        <v>147.22444148373995</v>
      </c>
      <c r="P253" s="178">
        <f>P190/RES_summary!P$19</f>
        <v>129.66697426657052</v>
      </c>
      <c r="Q253" s="178">
        <f>Q190/RES_summary!Q$19</f>
        <v>131.3310589200004</v>
      </c>
    </row>
    <row r="254" spans="1:17" ht="12" customHeight="1" x14ac:dyDescent="0.3">
      <c r="A254" s="23" t="s">
        <v>58</v>
      </c>
      <c r="B254" s="177">
        <f>B191/RES_summary!B$19</f>
        <v>162.00162600897477</v>
      </c>
      <c r="C254" s="177">
        <f>C191/RES_summary!C$19</f>
        <v>170.91780623573391</v>
      </c>
      <c r="D254" s="177">
        <f>D191/RES_summary!D$19</f>
        <v>164.9470501806349</v>
      </c>
      <c r="E254" s="177">
        <f>E191/RES_summary!E$19</f>
        <v>160.82801112099352</v>
      </c>
      <c r="F254" s="177">
        <f>F191/RES_summary!F$19</f>
        <v>157.06780658894758</v>
      </c>
      <c r="G254" s="177">
        <f>G191/RES_summary!G$19</f>
        <v>155.24059708989333</v>
      </c>
      <c r="H254" s="177">
        <f>H191/RES_summary!H$19</f>
        <v>162.95350110059238</v>
      </c>
      <c r="I254" s="177">
        <f>I191/RES_summary!I$19</f>
        <v>143.85368158829601</v>
      </c>
      <c r="J254" s="177">
        <f>J191/RES_summary!J$19</f>
        <v>148.29407185448702</v>
      </c>
      <c r="K254" s="177">
        <f>K191/RES_summary!K$19</f>
        <v>147.24476089848395</v>
      </c>
      <c r="L254" s="177">
        <f>L191/RES_summary!L$19</f>
        <v>166.92939919479323</v>
      </c>
      <c r="M254" s="177">
        <f>M191/RES_summary!M$19</f>
        <v>141.58554920326549</v>
      </c>
      <c r="N254" s="177">
        <f>N191/RES_summary!N$19</f>
        <v>146.80851748223762</v>
      </c>
      <c r="O254" s="177">
        <f>O191/RES_summary!O$19</f>
        <v>146.38047678941103</v>
      </c>
      <c r="P254" s="177">
        <f>P191/RES_summary!P$19</f>
        <v>128.79840123204386</v>
      </c>
      <c r="Q254" s="177">
        <f>Q191/RES_summary!Q$19</f>
        <v>130.37281535157646</v>
      </c>
    </row>
    <row r="255" spans="1:17" ht="12" customHeight="1" x14ac:dyDescent="0.3">
      <c r="A255" s="23" t="s">
        <v>60</v>
      </c>
      <c r="B255" s="177">
        <f>B192/RES_summary!B$19</f>
        <v>0.68383766079636288</v>
      </c>
      <c r="C255" s="177">
        <f>C192/RES_summary!C$19</f>
        <v>0.72270902743140597</v>
      </c>
      <c r="D255" s="177">
        <f>D192/RES_summary!D$19</f>
        <v>0.59435794158791722</v>
      </c>
      <c r="E255" s="177">
        <f>E192/RES_summary!E$19</f>
        <v>0.94273437575946817</v>
      </c>
      <c r="F255" s="177">
        <f>F192/RES_summary!F$19</f>
        <v>0.90678718141813019</v>
      </c>
      <c r="G255" s="177">
        <f>G192/RES_summary!G$19</f>
        <v>0.81105734196304946</v>
      </c>
      <c r="H255" s="177">
        <f>H192/RES_summary!H$19</f>
        <v>0.96867205784817034</v>
      </c>
      <c r="I255" s="177">
        <f>I192/RES_summary!I$19</f>
        <v>0.82874998216502593</v>
      </c>
      <c r="J255" s="177">
        <f>J192/RES_summary!J$19</f>
        <v>0.8658623709058797</v>
      </c>
      <c r="K255" s="177">
        <f>K192/RES_summary!K$19</f>
        <v>0.83058232625262618</v>
      </c>
      <c r="L255" s="177">
        <f>L192/RES_summary!L$19</f>
        <v>0.96301083090024442</v>
      </c>
      <c r="M255" s="177">
        <f>M192/RES_summary!M$19</f>
        <v>0.847018325352348</v>
      </c>
      <c r="N255" s="177">
        <f>N192/RES_summary!N$19</f>
        <v>0.83906584319606592</v>
      </c>
      <c r="O255" s="177">
        <f>O192/RES_summary!O$19</f>
        <v>0.8439646943289385</v>
      </c>
      <c r="P255" s="177">
        <f>P192/RES_summary!P$19</f>
        <v>0.86857303452666945</v>
      </c>
      <c r="Q255" s="177">
        <f>Q192/RES_summary!Q$19</f>
        <v>0.95824356842395109</v>
      </c>
    </row>
    <row r="256" spans="1:17" ht="12.9" customHeight="1" x14ac:dyDescent="0.3">
      <c r="A256" s="158" t="s">
        <v>112</v>
      </c>
      <c r="B256" s="178">
        <f>B193/RES_summary!B$19</f>
        <v>7.4570852196926871E-2</v>
      </c>
      <c r="C256" s="178">
        <f>C193/RES_summary!C$19</f>
        <v>7.9145723412702929E-2</v>
      </c>
      <c r="D256" s="178">
        <f>D193/RES_summary!D$19</f>
        <v>5.8984025571808305E-2</v>
      </c>
      <c r="E256" s="178">
        <f>E193/RES_summary!E$19</f>
        <v>6.0390999538603246E-2</v>
      </c>
      <c r="F256" s="178">
        <f>F193/RES_summary!F$19</f>
        <v>6.5339680182253196E-2</v>
      </c>
      <c r="G256" s="178">
        <f>G193/RES_summary!G$19</f>
        <v>6.8021873015441423E-2</v>
      </c>
      <c r="H256" s="178">
        <f>H193/RES_summary!H$19</f>
        <v>7.6294012180213755E-2</v>
      </c>
      <c r="I256" s="178">
        <f>I193/RES_summary!I$19</f>
        <v>8.3492602023100465E-2</v>
      </c>
      <c r="J256" s="178">
        <f>J193/RES_summary!J$19</f>
        <v>9.0240175697302083E-2</v>
      </c>
      <c r="K256" s="178">
        <f>K193/RES_summary!K$19</f>
        <v>9.9301488371753135E-2</v>
      </c>
      <c r="L256" s="178">
        <f>L193/RES_summary!L$19</f>
        <v>0.10833548951405293</v>
      </c>
      <c r="M256" s="178">
        <f>M193/RES_summary!M$19</f>
        <v>0.11003729606417736</v>
      </c>
      <c r="N256" s="178">
        <f>N193/RES_summary!N$19</f>
        <v>0.10678649392331141</v>
      </c>
      <c r="O256" s="178">
        <f>O193/RES_summary!O$19</f>
        <v>9.6791188884873966E-2</v>
      </c>
      <c r="P256" s="178">
        <f>P193/RES_summary!P$19</f>
        <v>0.10114497542565766</v>
      </c>
      <c r="Q256" s="178">
        <f>Q193/RES_summary!Q$19</f>
        <v>0.10283251223525945</v>
      </c>
    </row>
    <row r="257" spans="1:17" ht="12" customHeight="1" x14ac:dyDescent="0.3">
      <c r="A257" s="23" t="s">
        <v>60</v>
      </c>
      <c r="B257" s="177">
        <f>B194/RES_summary!B$19</f>
        <v>7.4570852196926871E-2</v>
      </c>
      <c r="C257" s="177">
        <f>C194/RES_summary!C$19</f>
        <v>7.9145723412702929E-2</v>
      </c>
      <c r="D257" s="177">
        <f>D194/RES_summary!D$19</f>
        <v>5.8984025571808305E-2</v>
      </c>
      <c r="E257" s="177">
        <f>E194/RES_summary!E$19</f>
        <v>6.0390999538603246E-2</v>
      </c>
      <c r="F257" s="177">
        <f>F194/RES_summary!F$19</f>
        <v>6.5339680182253196E-2</v>
      </c>
      <c r="G257" s="177">
        <f>G194/RES_summary!G$19</f>
        <v>6.8021873015441423E-2</v>
      </c>
      <c r="H257" s="177">
        <f>H194/RES_summary!H$19</f>
        <v>7.6294012180213755E-2</v>
      </c>
      <c r="I257" s="177">
        <f>I194/RES_summary!I$19</f>
        <v>8.3492602023100465E-2</v>
      </c>
      <c r="J257" s="177">
        <f>J194/RES_summary!J$19</f>
        <v>9.0240175697302083E-2</v>
      </c>
      <c r="K257" s="177">
        <f>K194/RES_summary!K$19</f>
        <v>9.9301488371753135E-2</v>
      </c>
      <c r="L257" s="177">
        <f>L194/RES_summary!L$19</f>
        <v>0.10833548951405293</v>
      </c>
      <c r="M257" s="177">
        <f>M194/RES_summary!M$19</f>
        <v>0.11003729606417736</v>
      </c>
      <c r="N257" s="177">
        <f>N194/RES_summary!N$19</f>
        <v>0.10678649392331141</v>
      </c>
      <c r="O257" s="177">
        <f>O194/RES_summary!O$19</f>
        <v>9.6791188884873966E-2</v>
      </c>
      <c r="P257" s="177">
        <f>P194/RES_summary!P$19</f>
        <v>0.10114497542565766</v>
      </c>
      <c r="Q257" s="177">
        <f>Q194/RES_summary!Q$19</f>
        <v>0.10283251223525945</v>
      </c>
    </row>
    <row r="258" spans="1:17" ht="12" customHeight="1" x14ac:dyDescent="0.3">
      <c r="A258" s="158" t="s">
        <v>63</v>
      </c>
      <c r="B258" s="178">
        <f>B195/RES_summary!B$19</f>
        <v>33.06641983823836</v>
      </c>
      <c r="C258" s="178">
        <f>C195/RES_summary!C$19</f>
        <v>33.12490257930844</v>
      </c>
      <c r="D258" s="178">
        <f>D195/RES_summary!D$19</f>
        <v>33.117920159123038</v>
      </c>
      <c r="E258" s="178">
        <f>E195/RES_summary!E$19</f>
        <v>33.284161992514939</v>
      </c>
      <c r="F258" s="178">
        <f>F195/RES_summary!F$19</f>
        <v>33.463318307915216</v>
      </c>
      <c r="G258" s="178">
        <f>G195/RES_summary!G$19</f>
        <v>33.406283408519435</v>
      </c>
      <c r="H258" s="178">
        <f>H195/RES_summary!H$19</f>
        <v>33.888003169390096</v>
      </c>
      <c r="I258" s="178">
        <f>I195/RES_summary!I$19</f>
        <v>33.035975867989059</v>
      </c>
      <c r="J258" s="178">
        <f>J195/RES_summary!J$19</f>
        <v>33.606924063647021</v>
      </c>
      <c r="K258" s="178">
        <f>K195/RES_summary!K$19</f>
        <v>33.950501804876254</v>
      </c>
      <c r="L258" s="178">
        <f>L195/RES_summary!L$19</f>
        <v>33.906653150022535</v>
      </c>
      <c r="M258" s="178">
        <f>M195/RES_summary!M$19</f>
        <v>33.758054474795166</v>
      </c>
      <c r="N258" s="178">
        <f>N195/RES_summary!N$19</f>
        <v>33.967825529253169</v>
      </c>
      <c r="O258" s="178">
        <f>O195/RES_summary!O$19</f>
        <v>33.913850851595377</v>
      </c>
      <c r="P258" s="178">
        <f>P195/RES_summary!P$19</f>
        <v>33.660006357159737</v>
      </c>
      <c r="Q258" s="178">
        <f>Q195/RES_summary!Q$19</f>
        <v>33.357478313756289</v>
      </c>
    </row>
    <row r="259" spans="1:17" ht="12" customHeight="1" x14ac:dyDescent="0.3">
      <c r="A259" s="167" t="s">
        <v>171</v>
      </c>
      <c r="B259" s="183">
        <f>B196/RES_summary!B$19</f>
        <v>37.737232036948534</v>
      </c>
      <c r="C259" s="183">
        <f>C196/RES_summary!C$19</f>
        <v>37.50244422683177</v>
      </c>
      <c r="D259" s="183">
        <f>D196/RES_summary!D$19</f>
        <v>37.089499479462404</v>
      </c>
      <c r="E259" s="183">
        <f>E196/RES_summary!E$19</f>
        <v>37.131503117227908</v>
      </c>
      <c r="F259" s="183">
        <f>F196/RES_summary!F$19</f>
        <v>37.236835622187925</v>
      </c>
      <c r="G259" s="183">
        <f>G196/RES_summary!G$19</f>
        <v>36.665955335006302</v>
      </c>
      <c r="H259" s="183">
        <f>H196/RES_summary!H$19</f>
        <v>36.916019950590567</v>
      </c>
      <c r="I259" s="183">
        <f>I196/RES_summary!I$19</f>
        <v>35.764637146284855</v>
      </c>
      <c r="J259" s="183">
        <f>J196/RES_summary!J$19</f>
        <v>36.439829545498391</v>
      </c>
      <c r="K259" s="183">
        <f>K196/RES_summary!K$19</f>
        <v>36.89047188740286</v>
      </c>
      <c r="L259" s="183">
        <f>L196/RES_summary!L$19</f>
        <v>36.77494115403136</v>
      </c>
      <c r="M259" s="183">
        <f>M196/RES_summary!M$19</f>
        <v>36.403191248746552</v>
      </c>
      <c r="N259" s="183">
        <f>N196/RES_summary!N$19</f>
        <v>36.922280798982889</v>
      </c>
      <c r="O259" s="183">
        <f>O196/RES_summary!O$19</f>
        <v>36.688496696535765</v>
      </c>
      <c r="P259" s="183">
        <f>P196/RES_summary!P$19</f>
        <v>36.376290439702238</v>
      </c>
      <c r="Q259" s="183">
        <f>Q196/RES_summary!Q$19</f>
        <v>36.03144839181904</v>
      </c>
    </row>
    <row r="260" spans="1:17" ht="12" customHeight="1" x14ac:dyDescent="0.3">
      <c r="A260" s="167" t="s">
        <v>144</v>
      </c>
      <c r="B260" s="183">
        <f>B197/RES_summary!B$19</f>
        <v>30.892779870123093</v>
      </c>
      <c r="C260" s="183">
        <f>C197/RES_summary!C$19</f>
        <v>30.786848470243267</v>
      </c>
      <c r="D260" s="183">
        <f>D197/RES_summary!D$19</f>
        <v>30.511891048117683</v>
      </c>
      <c r="E260" s="183">
        <f>E197/RES_summary!E$19</f>
        <v>30.134588962085218</v>
      </c>
      <c r="F260" s="183">
        <f>F197/RES_summary!F$19</f>
        <v>30.030151409232481</v>
      </c>
      <c r="G260" s="183">
        <f>G197/RES_summary!G$19</f>
        <v>29.849194082330069</v>
      </c>
      <c r="H260" s="183">
        <f>H197/RES_summary!H$19</f>
        <v>29.829400543574586</v>
      </c>
      <c r="I260" s="183">
        <f>I197/RES_summary!I$19</f>
        <v>29.929957916247783</v>
      </c>
      <c r="J260" s="183">
        <f>J197/RES_summary!J$19</f>
        <v>29.961833135598944</v>
      </c>
      <c r="K260" s="183">
        <f>K197/RES_summary!K$19</f>
        <v>30.348400501983537</v>
      </c>
      <c r="L260" s="183">
        <f>L197/RES_summary!L$19</f>
        <v>30.425714499306661</v>
      </c>
      <c r="M260" s="183">
        <f>M197/RES_summary!M$19</f>
        <v>29.933097197566156</v>
      </c>
      <c r="N260" s="183">
        <f>N197/RES_summary!N$19</f>
        <v>29.762754403202514</v>
      </c>
      <c r="O260" s="183">
        <f>O197/RES_summary!O$19</f>
        <v>29.710223353673509</v>
      </c>
      <c r="P260" s="183">
        <f>P197/RES_summary!P$19</f>
        <v>28.781763209700319</v>
      </c>
      <c r="Q260" s="183">
        <f>Q197/RES_summary!Q$19</f>
        <v>28.124908613968188</v>
      </c>
    </row>
    <row r="261" spans="1:17" ht="12" customHeight="1" x14ac:dyDescent="0.3">
      <c r="A261" s="167" t="s">
        <v>143</v>
      </c>
      <c r="B261" s="183">
        <f>B198/RES_summary!B$19</f>
        <v>23.625087467350724</v>
      </c>
      <c r="C261" s="183">
        <f>C198/RES_summary!C$19</f>
        <v>23.209889064693822</v>
      </c>
      <c r="D261" s="183">
        <f>D198/RES_summary!D$19</f>
        <v>23.529503737043612</v>
      </c>
      <c r="E261" s="183">
        <f>E198/RES_summary!E$19</f>
        <v>23.36613444576793</v>
      </c>
      <c r="F261" s="183">
        <f>F198/RES_summary!F$19</f>
        <v>23.138223982292857</v>
      </c>
      <c r="G261" s="183">
        <f>G198/RES_summary!G$19</f>
        <v>23.064139402849971</v>
      </c>
      <c r="H261" s="183">
        <f>H198/RES_summary!H$19</f>
        <v>22.841612877699262</v>
      </c>
      <c r="I261" s="183">
        <f>I198/RES_summary!I$19</f>
        <v>22.56050348269785</v>
      </c>
      <c r="J261" s="183">
        <f>J198/RES_summary!J$19</f>
        <v>22.49501922077474</v>
      </c>
      <c r="K261" s="183">
        <f>K198/RES_summary!K$19</f>
        <v>23.459422249113867</v>
      </c>
      <c r="L261" s="183">
        <f>L198/RES_summary!L$19</f>
        <v>23.983308026934868</v>
      </c>
      <c r="M261" s="183">
        <f>M198/RES_summary!M$19</f>
        <v>23.430922562679683</v>
      </c>
      <c r="N261" s="183">
        <f>N198/RES_summary!N$19</f>
        <v>23.478416113853243</v>
      </c>
      <c r="O261" s="183">
        <f>O198/RES_summary!O$19</f>
        <v>24.790414743325243</v>
      </c>
      <c r="P261" s="183">
        <f>P198/RES_summary!P$19</f>
        <v>24.691537714391931</v>
      </c>
      <c r="Q261" s="183">
        <f>Q198/RES_summary!Q$19</f>
        <v>24.491141149057345</v>
      </c>
    </row>
    <row r="262" spans="1:17" ht="12" customHeight="1" x14ac:dyDescent="0.3">
      <c r="A262" s="166" t="s">
        <v>57</v>
      </c>
      <c r="B262" s="182">
        <f>B199/RES_summary!B$19</f>
        <v>16.505896591164422</v>
      </c>
      <c r="C262" s="182">
        <f>C199/RES_summary!C$19</f>
        <v>16.314033356150578</v>
      </c>
      <c r="D262" s="182">
        <f>D199/RES_summary!D$19</f>
        <v>16.885087984909191</v>
      </c>
      <c r="E262" s="182">
        <f>E199/RES_summary!E$19</f>
        <v>16.82267196488079</v>
      </c>
      <c r="F262" s="182">
        <f>F199/RES_summary!F$19</f>
        <v>16.439747343652822</v>
      </c>
      <c r="G262" s="182">
        <f>G199/RES_summary!G$19</f>
        <v>16.438497649755323</v>
      </c>
      <c r="H262" s="182">
        <f>H199/RES_summary!H$19</f>
        <v>16.262463187242147</v>
      </c>
      <c r="I262" s="182">
        <f>I199/RES_summary!I$19</f>
        <v>15.892527347215786</v>
      </c>
      <c r="J262" s="182">
        <f>J199/RES_summary!J$19</f>
        <v>15.886953969625814</v>
      </c>
      <c r="K262" s="182">
        <f>K199/RES_summary!K$19</f>
        <v>16.961095450437789</v>
      </c>
      <c r="L262" s="182">
        <f>L199/RES_summary!L$19</f>
        <v>17.573797605540662</v>
      </c>
      <c r="M262" s="182">
        <f>M199/RES_summary!M$19</f>
        <v>17.146989162741249</v>
      </c>
      <c r="N262" s="182">
        <f>N199/RES_summary!N$19</f>
        <v>17.116013937875007</v>
      </c>
      <c r="O262" s="182">
        <f>O199/RES_summary!O$19</f>
        <v>19.007367586521237</v>
      </c>
      <c r="P262" s="182">
        <f>P199/RES_summary!P$19</f>
        <v>19.027463440955216</v>
      </c>
      <c r="Q262" s="182">
        <f>Q199/RES_summary!Q$19</f>
        <v>19.03651390045739</v>
      </c>
    </row>
    <row r="263" spans="1:17" ht="12" customHeight="1" x14ac:dyDescent="0.3">
      <c r="A263" s="147" t="s">
        <v>59</v>
      </c>
      <c r="B263" s="181">
        <f>B200/RES_summary!B$19</f>
        <v>7.1191908761863019</v>
      </c>
      <c r="C263" s="181">
        <f>C200/RES_summary!C$19</f>
        <v>6.8958557085432464</v>
      </c>
      <c r="D263" s="181">
        <f>D200/RES_summary!D$19</f>
        <v>6.6444157521344209</v>
      </c>
      <c r="E263" s="181">
        <f>E200/RES_summary!E$19</f>
        <v>6.5434624808871442</v>
      </c>
      <c r="F263" s="181">
        <f>F200/RES_summary!F$19</f>
        <v>6.6984766386400354</v>
      </c>
      <c r="G263" s="181">
        <f>G200/RES_summary!G$19</f>
        <v>6.6256417530946488</v>
      </c>
      <c r="H263" s="181">
        <f>H200/RES_summary!H$19</f>
        <v>6.5791496904571138</v>
      </c>
      <c r="I263" s="181">
        <f>I200/RES_summary!I$19</f>
        <v>6.6679761354820641</v>
      </c>
      <c r="J263" s="181">
        <f>J200/RES_summary!J$19</f>
        <v>6.6080652511489228</v>
      </c>
      <c r="K263" s="181">
        <f>K200/RES_summary!K$19</f>
        <v>6.498326798676076</v>
      </c>
      <c r="L263" s="181">
        <f>L200/RES_summary!L$19</f>
        <v>6.4095104213942014</v>
      </c>
      <c r="M263" s="181">
        <f>M200/RES_summary!M$19</f>
        <v>6.2839333999384328</v>
      </c>
      <c r="N263" s="181">
        <f>N200/RES_summary!N$19</f>
        <v>6.3624021759782305</v>
      </c>
      <c r="O263" s="181">
        <f>O200/RES_summary!O$19</f>
        <v>5.7830471568040087</v>
      </c>
      <c r="P263" s="181">
        <f>P200/RES_summary!P$19</f>
        <v>5.6640742734367153</v>
      </c>
      <c r="Q263" s="181">
        <f>Q200/RES_summary!Q$19</f>
        <v>5.4546272485999534</v>
      </c>
    </row>
    <row r="264" spans="1:17" ht="12" customHeight="1" x14ac:dyDescent="0.3">
      <c r="A264" s="163" t="s">
        <v>142</v>
      </c>
      <c r="B264" s="180">
        <f>B201/RES_summary!B$19</f>
        <v>27.795111403570541</v>
      </c>
      <c r="C264" s="180">
        <f>C201/RES_summary!C$19</f>
        <v>27.851467531143658</v>
      </c>
      <c r="D264" s="180">
        <f>D201/RES_summary!D$19</f>
        <v>27.381786403867242</v>
      </c>
      <c r="E264" s="180">
        <f>E201/RES_summary!E$19</f>
        <v>27.44772659502684</v>
      </c>
      <c r="F264" s="180">
        <f>F201/RES_summary!F$19</f>
        <v>26.855396816791508</v>
      </c>
      <c r="G264" s="180">
        <f>G201/RES_summary!G$19</f>
        <v>26.240959544384609</v>
      </c>
      <c r="H264" s="180">
        <f>H201/RES_summary!H$19</f>
        <v>26.657456732333994</v>
      </c>
      <c r="I264" s="180">
        <f>I201/RES_summary!I$19</f>
        <v>25.839008614403795</v>
      </c>
      <c r="J264" s="180">
        <f>J201/RES_summary!J$19</f>
        <v>26.260921224777142</v>
      </c>
      <c r="K264" s="180">
        <f>K201/RES_summary!K$19</f>
        <v>25.618243029339705</v>
      </c>
      <c r="L264" s="180">
        <f>L201/RES_summary!L$19</f>
        <v>25.745348471603144</v>
      </c>
      <c r="M264" s="180">
        <f>M201/RES_summary!M$19</f>
        <v>26.855810489456388</v>
      </c>
      <c r="N264" s="180">
        <f>N201/RES_summary!N$19</f>
        <v>25.877815982578642</v>
      </c>
      <c r="O264" s="180">
        <f>O201/RES_summary!O$19</f>
        <v>25.903807042758118</v>
      </c>
      <c r="P264" s="180">
        <f>P201/RES_summary!P$19</f>
        <v>25.582905448519888</v>
      </c>
      <c r="Q264" s="180">
        <f>Q201/RES_summary!Q$19</f>
        <v>25.322670463656337</v>
      </c>
    </row>
    <row r="265" spans="1:17" ht="12" customHeight="1" x14ac:dyDescent="0.3">
      <c r="A265" s="161" t="s">
        <v>141</v>
      </c>
      <c r="B265" s="179">
        <f>B202/RES_summary!B$19</f>
        <v>23.866274331994731</v>
      </c>
      <c r="C265" s="179">
        <f>C202/RES_summary!C$19</f>
        <v>24.264136187494799</v>
      </c>
      <c r="D265" s="179">
        <f>D202/RES_summary!D$19</f>
        <v>24.89539183275464</v>
      </c>
      <c r="E265" s="179">
        <f>E202/RES_summary!E$19</f>
        <v>24.699472602165393</v>
      </c>
      <c r="F265" s="179">
        <f>F202/RES_summary!F$19</f>
        <v>24.134334170558144</v>
      </c>
      <c r="G265" s="179">
        <f>G202/RES_summary!G$19</f>
        <v>23.694741914563451</v>
      </c>
      <c r="H265" s="179">
        <f>H202/RES_summary!H$19</f>
        <v>23.867874529428928</v>
      </c>
      <c r="I265" s="179">
        <f>I202/RES_summary!I$19</f>
        <v>22.364829570388647</v>
      </c>
      <c r="J265" s="179">
        <f>J202/RES_summary!J$19</f>
        <v>22.56964392729579</v>
      </c>
      <c r="K265" s="179">
        <f>K202/RES_summary!K$19</f>
        <v>22.25901683385371</v>
      </c>
      <c r="L265" s="179">
        <f>L202/RES_summary!L$19</f>
        <v>21.59750731452538</v>
      </c>
      <c r="M265" s="179">
        <f>M202/RES_summary!M$19</f>
        <v>22.817845368893781</v>
      </c>
      <c r="N265" s="179">
        <f>N202/RES_summary!N$19</f>
        <v>22.10274287269025</v>
      </c>
      <c r="O265" s="179">
        <f>O202/RES_summary!O$19</f>
        <v>22.188799041171283</v>
      </c>
      <c r="P265" s="179">
        <f>P202/RES_summary!P$19</f>
        <v>22.025702694422161</v>
      </c>
      <c r="Q265" s="179">
        <f>Q202/RES_summary!Q$19</f>
        <v>21.908150187500897</v>
      </c>
    </row>
    <row r="266" spans="1:17" ht="12" customHeight="1" x14ac:dyDescent="0.3">
      <c r="A266" s="148" t="s">
        <v>60</v>
      </c>
      <c r="B266" s="177">
        <f>B203/RES_summary!B$19</f>
        <v>17.381566170532679</v>
      </c>
      <c r="C266" s="177">
        <f>C203/RES_summary!C$19</f>
        <v>17.877960997226396</v>
      </c>
      <c r="D266" s="177">
        <f>D203/RES_summary!D$19</f>
        <v>18.839030234951188</v>
      </c>
      <c r="E266" s="177">
        <f>E203/RES_summary!E$19</f>
        <v>18.864881899752859</v>
      </c>
      <c r="F266" s="177">
        <f>F203/RES_summary!F$19</f>
        <v>18.22274792886132</v>
      </c>
      <c r="G266" s="177">
        <f>G203/RES_summary!G$19</f>
        <v>17.848787752946706</v>
      </c>
      <c r="H266" s="177">
        <f>H203/RES_summary!H$19</f>
        <v>18.026010185042701</v>
      </c>
      <c r="I266" s="177">
        <f>I203/RES_summary!I$19</f>
        <v>16.478424043746191</v>
      </c>
      <c r="J266" s="177">
        <f>J203/RES_summary!J$19</f>
        <v>16.897316350988341</v>
      </c>
      <c r="K266" s="177">
        <f>K203/RES_summary!K$19</f>
        <v>16.605854802059621</v>
      </c>
      <c r="L266" s="177">
        <f>L203/RES_summary!L$19</f>
        <v>16.144117725250144</v>
      </c>
      <c r="M266" s="177">
        <f>M203/RES_summary!M$19</f>
        <v>17.429744656737537</v>
      </c>
      <c r="N266" s="177">
        <f>N203/RES_summary!N$19</f>
        <v>16.755078148840962</v>
      </c>
      <c r="O266" s="177">
        <f>O203/RES_summary!O$19</f>
        <v>16.874250320545137</v>
      </c>
      <c r="P266" s="177">
        <f>P203/RES_summary!P$19</f>
        <v>16.716094368655824</v>
      </c>
      <c r="Q266" s="177">
        <f>Q203/RES_summary!Q$19</f>
        <v>16.714488903837175</v>
      </c>
    </row>
    <row r="267" spans="1:17" ht="12" customHeight="1" x14ac:dyDescent="0.3">
      <c r="A267" s="148" t="s">
        <v>59</v>
      </c>
      <c r="B267" s="177">
        <f>B204/RES_summary!B$19</f>
        <v>6.4847081614620459</v>
      </c>
      <c r="C267" s="177">
        <f>C204/RES_summary!C$19</f>
        <v>6.3861751902684061</v>
      </c>
      <c r="D267" s="177">
        <f>D204/RES_summary!D$19</f>
        <v>6.0563615978034528</v>
      </c>
      <c r="E267" s="177">
        <f>E204/RES_summary!E$19</f>
        <v>5.8345907024125347</v>
      </c>
      <c r="F267" s="177">
        <f>F204/RES_summary!F$19</f>
        <v>5.9115862416968232</v>
      </c>
      <c r="G267" s="177">
        <f>G204/RES_summary!G$19</f>
        <v>5.845954161616743</v>
      </c>
      <c r="H267" s="177">
        <f>H204/RES_summary!H$19</f>
        <v>5.841864344386229</v>
      </c>
      <c r="I267" s="177">
        <f>I204/RES_summary!I$19</f>
        <v>5.8864055266424549</v>
      </c>
      <c r="J267" s="177">
        <f>J204/RES_summary!J$19</f>
        <v>5.6723275763074481</v>
      </c>
      <c r="K267" s="177">
        <f>K204/RES_summary!K$19</f>
        <v>5.6531620317940892</v>
      </c>
      <c r="L267" s="177">
        <f>L204/RES_summary!L$19</f>
        <v>5.4533895892752398</v>
      </c>
      <c r="M267" s="177">
        <f>M204/RES_summary!M$19</f>
        <v>5.3881007121562412</v>
      </c>
      <c r="N267" s="177">
        <f>N204/RES_summary!N$19</f>
        <v>5.347664723849288</v>
      </c>
      <c r="O267" s="177">
        <f>O204/RES_summary!O$19</f>
        <v>5.3145487206261421</v>
      </c>
      <c r="P267" s="177">
        <f>P204/RES_summary!P$19</f>
        <v>5.309608325766332</v>
      </c>
      <c r="Q267" s="177">
        <f>Q204/RES_summary!Q$19</f>
        <v>5.1936612836637233</v>
      </c>
    </row>
    <row r="268" spans="1:17" ht="12" customHeight="1" x14ac:dyDescent="0.3">
      <c r="A268" s="158" t="s">
        <v>62</v>
      </c>
      <c r="B268" s="178">
        <f>B205/RES_summary!B$19</f>
        <v>11.775741627205381</v>
      </c>
      <c r="C268" s="178">
        <f>C205/RES_summary!C$19</f>
        <v>11.875085981637334</v>
      </c>
      <c r="D268" s="178">
        <f>D205/RES_summary!D$19</f>
        <v>12.418260958878403</v>
      </c>
      <c r="E268" s="178">
        <f>E205/RES_summary!E$19</f>
        <v>14.364745494371309</v>
      </c>
      <c r="F268" s="178">
        <f>F205/RES_summary!F$19</f>
        <v>14.657853582052772</v>
      </c>
      <c r="G268" s="178">
        <f>G205/RES_summary!G$19</f>
        <v>14.871984972889219</v>
      </c>
      <c r="H268" s="178">
        <f>H205/RES_summary!H$19</f>
        <v>15.187209027521062</v>
      </c>
      <c r="I268" s="178">
        <f>I205/RES_summary!I$19</f>
        <v>14.799018656636637</v>
      </c>
      <c r="J268" s="178">
        <f>J205/RES_summary!J$19</f>
        <v>15.135683439113947</v>
      </c>
      <c r="K268" s="178">
        <f>K205/RES_summary!K$19</f>
        <v>15.170778518794133</v>
      </c>
      <c r="L268" s="178">
        <f>L205/RES_summary!L$19</f>
        <v>15.186858450698205</v>
      </c>
      <c r="M268" s="178">
        <f>M205/RES_summary!M$19</f>
        <v>14.801247831535155</v>
      </c>
      <c r="N268" s="178">
        <f>N205/RES_summary!N$19</f>
        <v>14.87593696960405</v>
      </c>
      <c r="O268" s="178">
        <f>O205/RES_summary!O$19</f>
        <v>14.919134408651345</v>
      </c>
      <c r="P268" s="178">
        <f>P205/RES_summary!P$19</f>
        <v>14.836656865546344</v>
      </c>
      <c r="Q268" s="178">
        <f>Q205/RES_summary!Q$19</f>
        <v>14.880901794447691</v>
      </c>
    </row>
    <row r="269" spans="1:17" ht="12" customHeight="1" x14ac:dyDescent="0.3">
      <c r="A269" s="23" t="s">
        <v>58</v>
      </c>
      <c r="B269" s="177">
        <f>B206/RES_summary!B$19</f>
        <v>18.789924457235298</v>
      </c>
      <c r="C269" s="177">
        <f>C206/RES_summary!C$19</f>
        <v>18.212123961412615</v>
      </c>
      <c r="D269" s="177">
        <f>D206/RES_summary!D$19</f>
        <v>20.066728167404239</v>
      </c>
      <c r="E269" s="177">
        <f>E206/RES_summary!E$19</f>
        <v>23.257025860183902</v>
      </c>
      <c r="F269" s="177">
        <f>F206/RES_summary!F$19</f>
        <v>23.465365853816646</v>
      </c>
      <c r="G269" s="177">
        <f>G206/RES_summary!G$19</f>
        <v>23.270062415074651</v>
      </c>
      <c r="H269" s="177">
        <f>H206/RES_summary!H$19</f>
        <v>23.349207515937564</v>
      </c>
      <c r="I269" s="177">
        <f>I206/RES_summary!I$19</f>
        <v>22.795138973203603</v>
      </c>
      <c r="J269" s="177">
        <f>J206/RES_summary!J$19</f>
        <v>23.009366279280787</v>
      </c>
      <c r="K269" s="177">
        <f>K206/RES_summary!K$19</f>
        <v>22.861776306373805</v>
      </c>
      <c r="L269" s="177">
        <f>L206/RES_summary!L$19</f>
        <v>22.828809920285224</v>
      </c>
      <c r="M269" s="177">
        <f>M206/RES_summary!M$19</f>
        <v>22.588021346102174</v>
      </c>
      <c r="N269" s="177">
        <f>N206/RES_summary!N$19</f>
        <v>22.898997296825215</v>
      </c>
      <c r="O269" s="177">
        <f>O206/RES_summary!O$19</f>
        <v>22.671500604695392</v>
      </c>
      <c r="P269" s="177">
        <f>P206/RES_summary!P$19</f>
        <v>22.348345702078831</v>
      </c>
      <c r="Q269" s="177">
        <f>Q206/RES_summary!Q$19</f>
        <v>22.222450130480368</v>
      </c>
    </row>
    <row r="270" spans="1:17" ht="12" customHeight="1" x14ac:dyDescent="0.3">
      <c r="A270" s="23" t="s">
        <v>57</v>
      </c>
      <c r="B270" s="177">
        <f>B207/RES_summary!B$19</f>
        <v>14.950295063813869</v>
      </c>
      <c r="C270" s="177">
        <f>C207/RES_summary!C$19</f>
        <v>14.481337078511615</v>
      </c>
      <c r="D270" s="177">
        <f>D207/RES_summary!D$19</f>
        <v>14.622464071894289</v>
      </c>
      <c r="E270" s="177">
        <f>E207/RES_summary!E$19</f>
        <v>16.37654082650868</v>
      </c>
      <c r="F270" s="177">
        <f>F207/RES_summary!F$19</f>
        <v>16.555049773725777</v>
      </c>
      <c r="G270" s="177">
        <f>G207/RES_summary!G$19</f>
        <v>16.913485907175353</v>
      </c>
      <c r="H270" s="177">
        <f>H207/RES_summary!H$19</f>
        <v>16.734080645686294</v>
      </c>
      <c r="I270" s="177">
        <f>I207/RES_summary!I$19</f>
        <v>17.286192578318051</v>
      </c>
      <c r="J270" s="177">
        <f>J207/RES_summary!J$19</f>
        <v>16.649434118534863</v>
      </c>
      <c r="K270" s="177">
        <f>K207/RES_summary!K$19</f>
        <v>16.903128702834362</v>
      </c>
      <c r="L270" s="177">
        <f>L207/RES_summary!L$19</f>
        <v>16.245594192416764</v>
      </c>
      <c r="M270" s="177">
        <f>M207/RES_summary!M$19</f>
        <v>16.285192518137443</v>
      </c>
      <c r="N270" s="177">
        <f>N207/RES_summary!N$19</f>
        <v>16.306605524982114</v>
      </c>
      <c r="O270" s="177">
        <f>O207/RES_summary!O$19</f>
        <v>15.838153581814433</v>
      </c>
      <c r="P270" s="177">
        <f>P207/RES_summary!P$19</f>
        <v>15.942232604996045</v>
      </c>
      <c r="Q270" s="177">
        <f>Q207/RES_summary!Q$19</f>
        <v>15.698527148405791</v>
      </c>
    </row>
    <row r="271" spans="1:17" ht="12" customHeight="1" x14ac:dyDescent="0.3">
      <c r="A271" s="29" t="s">
        <v>140</v>
      </c>
      <c r="B271" s="176">
        <f>B208/RES_summary!B$19</f>
        <v>8.843282017101151</v>
      </c>
      <c r="C271" s="176">
        <f>C208/RES_summary!C$19</f>
        <v>8.9827659558541235</v>
      </c>
      <c r="D271" s="176">
        <f>D208/RES_summary!D$19</f>
        <v>9.0659679599775469</v>
      </c>
      <c r="E271" s="176">
        <f>E208/RES_summary!E$19</f>
        <v>10.368850689314584</v>
      </c>
      <c r="F271" s="176">
        <f>F208/RES_summary!F$19</f>
        <v>10.476355597336891</v>
      </c>
      <c r="G271" s="176">
        <f>G208/RES_summary!G$19</f>
        <v>10.48401302430141</v>
      </c>
      <c r="H271" s="176">
        <f>H208/RES_summary!H$19</f>
        <v>10.746467616570115</v>
      </c>
      <c r="I271" s="176">
        <f>I208/RES_summary!I$19</f>
        <v>10.42731778289239</v>
      </c>
      <c r="J271" s="176">
        <f>J208/RES_summary!J$19</f>
        <v>10.632078757735004</v>
      </c>
      <c r="K271" s="176">
        <f>K208/RES_summary!K$19</f>
        <v>10.572318013773316</v>
      </c>
      <c r="L271" s="176">
        <f>L208/RES_summary!L$19</f>
        <v>10.807872914355467</v>
      </c>
      <c r="M271" s="176">
        <f>M208/RES_summary!M$19</f>
        <v>10.604888063502996</v>
      </c>
      <c r="N271" s="176">
        <f>N208/RES_summary!N$19</f>
        <v>10.505317299870848</v>
      </c>
      <c r="O271" s="176">
        <f>O208/RES_summary!O$19</f>
        <v>10.674649994817852</v>
      </c>
      <c r="P271" s="176">
        <f>P208/RES_summary!P$19</f>
        <v>10.609921470163076</v>
      </c>
      <c r="Q271" s="176">
        <f>Q208/RES_summary!Q$19</f>
        <v>10.72569588045468</v>
      </c>
    </row>
    <row r="272" spans="1:17" s="28" customFormat="1" ht="12" customHeight="1" x14ac:dyDescent="0.3"/>
    <row r="273" spans="1:17" ht="12" customHeight="1" x14ac:dyDescent="0.3">
      <c r="A273" s="152" t="s">
        <v>71</v>
      </c>
      <c r="B273" s="184">
        <f>B210/RES_summary!B$19</f>
        <v>104.36078605940163</v>
      </c>
      <c r="C273" s="184">
        <f>C210/RES_summary!C$19</f>
        <v>108.83806627530564</v>
      </c>
      <c r="D273" s="184">
        <f>D210/RES_summary!D$19</f>
        <v>105.62068942882526</v>
      </c>
      <c r="E273" s="184">
        <f>E210/RES_summary!E$19</f>
        <v>105.12848689665299</v>
      </c>
      <c r="F273" s="184">
        <f>F210/RES_summary!F$19</f>
        <v>103.41303815354019</v>
      </c>
      <c r="G273" s="184">
        <f>G210/RES_summary!G$19</f>
        <v>102.63716990054806</v>
      </c>
      <c r="H273" s="184">
        <f>H210/RES_summary!H$19</f>
        <v>107.44258275045495</v>
      </c>
      <c r="I273" s="184">
        <f>I210/RES_summary!I$19</f>
        <v>98.075624977596746</v>
      </c>
      <c r="J273" s="184">
        <f>J210/RES_summary!J$19</f>
        <v>101.17622772038152</v>
      </c>
      <c r="K273" s="184">
        <f>K210/RES_summary!K$19</f>
        <v>101.13933110492995</v>
      </c>
      <c r="L273" s="184">
        <f>L210/RES_summary!L$19</f>
        <v>112.13341914923382</v>
      </c>
      <c r="M273" s="184">
        <f>M210/RES_summary!M$19</f>
        <v>99.249276488332328</v>
      </c>
      <c r="N273" s="184">
        <f>N210/RES_summary!N$19</f>
        <v>102.13262233924115</v>
      </c>
      <c r="O273" s="184">
        <f>O210/RES_summary!O$19</f>
        <v>102.16703710701738</v>
      </c>
      <c r="P273" s="184">
        <f>P210/RES_summary!P$19</f>
        <v>93.061431707024212</v>
      </c>
      <c r="Q273" s="184">
        <f>Q210/RES_summary!Q$19</f>
        <v>94.137025888571912</v>
      </c>
    </row>
    <row r="274" spans="1:17" ht="12" customHeight="1" x14ac:dyDescent="0.3">
      <c r="A274" s="158" t="s">
        <v>65</v>
      </c>
      <c r="B274" s="178">
        <f>B211/RES_summary!B$19</f>
        <v>80.7305942930589</v>
      </c>
      <c r="C274" s="178">
        <f>C211/RES_summary!C$19</f>
        <v>85.211325199268657</v>
      </c>
      <c r="D274" s="178">
        <f>D211/RES_summary!D$19</f>
        <v>81.943360072921124</v>
      </c>
      <c r="E274" s="178">
        <f>E211/RES_summary!E$19</f>
        <v>80.391740086414941</v>
      </c>
      <c r="F274" s="178">
        <f>F211/RES_summary!F$19</f>
        <v>78.529525912730165</v>
      </c>
      <c r="G274" s="178">
        <f>G211/RES_summary!G$19</f>
        <v>77.868157079803296</v>
      </c>
      <c r="H274" s="178">
        <f>H211/RES_summary!H$19</f>
        <v>82.248321745634428</v>
      </c>
      <c r="I274" s="178">
        <f>I211/RES_summary!I$19</f>
        <v>73.212904355697617</v>
      </c>
      <c r="J274" s="178">
        <f>J211/RES_summary!J$19</f>
        <v>75.777719755950784</v>
      </c>
      <c r="K274" s="178">
        <f>K211/RES_summary!K$19</f>
        <v>75.573397525616642</v>
      </c>
      <c r="L274" s="178">
        <f>L211/RES_summary!L$19</f>
        <v>86.40365493543122</v>
      </c>
      <c r="M274" s="178">
        <f>M211/RES_summary!M$19</f>
        <v>73.485994402958397</v>
      </c>
      <c r="N274" s="178">
        <f>N211/RES_summary!N$19</f>
        <v>76.287074480420245</v>
      </c>
      <c r="O274" s="178">
        <f>O211/RES_summary!O$19</f>
        <v>76.326284364369442</v>
      </c>
      <c r="P274" s="178">
        <f>P211/RES_summary!P$19</f>
        <v>67.408227514371106</v>
      </c>
      <c r="Q274" s="178">
        <f>Q211/RES_summary!Q$19</f>
        <v>68.575749991394943</v>
      </c>
    </row>
    <row r="275" spans="1:17" ht="12" customHeight="1" x14ac:dyDescent="0.3">
      <c r="A275" s="23" t="s">
        <v>58</v>
      </c>
      <c r="B275" s="177">
        <f>B212/RES_summary!B$19</f>
        <v>80.046756632262529</v>
      </c>
      <c r="C275" s="177">
        <f>C212/RES_summary!C$19</f>
        <v>84.488616171837251</v>
      </c>
      <c r="D275" s="177">
        <f>D212/RES_summary!D$19</f>
        <v>81.349002131333208</v>
      </c>
      <c r="E275" s="177">
        <f>E212/RES_summary!E$19</f>
        <v>79.44900571065547</v>
      </c>
      <c r="F275" s="177">
        <f>F212/RES_summary!F$19</f>
        <v>77.62273873131204</v>
      </c>
      <c r="G275" s="177">
        <f>G212/RES_summary!G$19</f>
        <v>77.057099737840247</v>
      </c>
      <c r="H275" s="177">
        <f>H212/RES_summary!H$19</f>
        <v>81.279649687786247</v>
      </c>
      <c r="I275" s="177">
        <f>I212/RES_summary!I$19</f>
        <v>72.384154373532596</v>
      </c>
      <c r="J275" s="177">
        <f>J212/RES_summary!J$19</f>
        <v>74.911857385044897</v>
      </c>
      <c r="K275" s="177">
        <f>K212/RES_summary!K$19</f>
        <v>74.742815199364017</v>
      </c>
      <c r="L275" s="177">
        <f>L212/RES_summary!L$19</f>
        <v>85.440644104530975</v>
      </c>
      <c r="M275" s="177">
        <f>M212/RES_summary!M$19</f>
        <v>72.638976077606046</v>
      </c>
      <c r="N275" s="177">
        <f>N212/RES_summary!N$19</f>
        <v>75.448008637224163</v>
      </c>
      <c r="O275" s="177">
        <f>O212/RES_summary!O$19</f>
        <v>75.482319670040496</v>
      </c>
      <c r="P275" s="177">
        <f>P212/RES_summary!P$19</f>
        <v>66.539654479844444</v>
      </c>
      <c r="Q275" s="177">
        <f>Q212/RES_summary!Q$19</f>
        <v>67.61750642297099</v>
      </c>
    </row>
    <row r="276" spans="1:17" ht="12" customHeight="1" x14ac:dyDescent="0.3">
      <c r="A276" s="23" t="s">
        <v>60</v>
      </c>
      <c r="B276" s="177">
        <f>B213/RES_summary!B$19</f>
        <v>0.68383766079636288</v>
      </c>
      <c r="C276" s="177">
        <f>C213/RES_summary!C$19</f>
        <v>0.7227090274314063</v>
      </c>
      <c r="D276" s="177">
        <f>D213/RES_summary!D$19</f>
        <v>0.59435794158791722</v>
      </c>
      <c r="E276" s="177">
        <f>E213/RES_summary!E$19</f>
        <v>0.94273437575946795</v>
      </c>
      <c r="F276" s="177">
        <f>F213/RES_summary!F$19</f>
        <v>0.90678718141813019</v>
      </c>
      <c r="G276" s="177">
        <f>G213/RES_summary!G$19</f>
        <v>0.81105734196304957</v>
      </c>
      <c r="H276" s="177">
        <f>H213/RES_summary!H$19</f>
        <v>0.96867205784817068</v>
      </c>
      <c r="I276" s="177">
        <f>I213/RES_summary!I$19</f>
        <v>0.8287499821650256</v>
      </c>
      <c r="J276" s="177">
        <f>J213/RES_summary!J$19</f>
        <v>0.86586237090587947</v>
      </c>
      <c r="K276" s="177">
        <f>K213/RES_summary!K$19</f>
        <v>0.83058232625262585</v>
      </c>
      <c r="L276" s="177">
        <f>L213/RES_summary!L$19</f>
        <v>0.9630108309002442</v>
      </c>
      <c r="M276" s="177">
        <f>M213/RES_summary!M$19</f>
        <v>0.847018325352348</v>
      </c>
      <c r="N276" s="177">
        <f>N213/RES_summary!N$19</f>
        <v>0.83906584319606548</v>
      </c>
      <c r="O276" s="177">
        <f>O213/RES_summary!O$19</f>
        <v>0.84396469432893884</v>
      </c>
      <c r="P276" s="177">
        <f>P213/RES_summary!P$19</f>
        <v>0.86857303452666945</v>
      </c>
      <c r="Q276" s="177">
        <f>Q213/RES_summary!Q$19</f>
        <v>0.95824356842395131</v>
      </c>
    </row>
    <row r="277" spans="1:17" ht="12" customHeight="1" x14ac:dyDescent="0.3">
      <c r="A277" s="158" t="s">
        <v>112</v>
      </c>
      <c r="B277" s="178">
        <f>B214/RES_summary!B$19</f>
        <v>0.11765290830999793</v>
      </c>
      <c r="C277" s="178">
        <f>C214/RES_summary!C$19</f>
        <v>0.12839054440675352</v>
      </c>
      <c r="D277" s="178">
        <f>D214/RES_summary!D$19</f>
        <v>0.10010599474847154</v>
      </c>
      <c r="E277" s="178">
        <f>E214/RES_summary!E$19</f>
        <v>0.10494603512973276</v>
      </c>
      <c r="F277" s="178">
        <f>F214/RES_summary!F$19</f>
        <v>0.11738587388552142</v>
      </c>
      <c r="G277" s="178">
        <f>G214/RES_summary!G$19</f>
        <v>0.12612019225237051</v>
      </c>
      <c r="H277" s="178">
        <f>H214/RES_summary!H$19</f>
        <v>0.14783206919200034</v>
      </c>
      <c r="I277" s="178">
        <f>I214/RES_summary!I$19</f>
        <v>0.1689141825375117</v>
      </c>
      <c r="J277" s="178">
        <f>J214/RES_summary!J$19</f>
        <v>0.192479136712018</v>
      </c>
      <c r="K277" s="178">
        <f>K214/RES_summary!K$19</f>
        <v>0.22486800390530259</v>
      </c>
      <c r="L277" s="178">
        <f>L214/RES_summary!L$19</f>
        <v>0.25920341728054352</v>
      </c>
      <c r="M277" s="178">
        <f>M214/RES_summary!M$19</f>
        <v>0.27219575511027128</v>
      </c>
      <c r="N277" s="178">
        <f>N214/RES_summary!N$19</f>
        <v>0.27653708438329255</v>
      </c>
      <c r="O277" s="178">
        <f>O214/RES_summary!O$19</f>
        <v>0.26044293002079388</v>
      </c>
      <c r="P277" s="178">
        <f>P214/RES_summary!P$19</f>
        <v>0.28688541653940686</v>
      </c>
      <c r="Q277" s="178">
        <f>Q214/RES_summary!Q$19</f>
        <v>0.30337374671688716</v>
      </c>
    </row>
    <row r="278" spans="1:17" ht="12" customHeight="1" x14ac:dyDescent="0.3">
      <c r="A278" s="23" t="s">
        <v>60</v>
      </c>
      <c r="B278" s="177">
        <f>B215/RES_summary!B$19</f>
        <v>0.11765290830999793</v>
      </c>
      <c r="C278" s="177">
        <f>C215/RES_summary!C$19</f>
        <v>0.12839054440675352</v>
      </c>
      <c r="D278" s="177">
        <f>D215/RES_summary!D$19</f>
        <v>0.10010599474847154</v>
      </c>
      <c r="E278" s="177">
        <f>E215/RES_summary!E$19</f>
        <v>0.10494603512973276</v>
      </c>
      <c r="F278" s="177">
        <f>F215/RES_summary!F$19</f>
        <v>0.11738587388552142</v>
      </c>
      <c r="G278" s="177">
        <f>G215/RES_summary!G$19</f>
        <v>0.12612019225237051</v>
      </c>
      <c r="H278" s="177">
        <f>H215/RES_summary!H$19</f>
        <v>0.14783206919200034</v>
      </c>
      <c r="I278" s="177">
        <f>I215/RES_summary!I$19</f>
        <v>0.1689141825375117</v>
      </c>
      <c r="J278" s="177">
        <f>J215/RES_summary!J$19</f>
        <v>0.192479136712018</v>
      </c>
      <c r="K278" s="177">
        <f>K215/RES_summary!K$19</f>
        <v>0.22486800390530259</v>
      </c>
      <c r="L278" s="177">
        <f>L215/RES_summary!L$19</f>
        <v>0.25920341728054352</v>
      </c>
      <c r="M278" s="177">
        <f>M215/RES_summary!M$19</f>
        <v>0.27219575511027128</v>
      </c>
      <c r="N278" s="177">
        <f>N215/RES_summary!N$19</f>
        <v>0.27653708438329255</v>
      </c>
      <c r="O278" s="177">
        <f>O215/RES_summary!O$19</f>
        <v>0.26044293002079388</v>
      </c>
      <c r="P278" s="177">
        <f>P215/RES_summary!P$19</f>
        <v>0.28688541653940686</v>
      </c>
      <c r="Q278" s="177">
        <f>Q215/RES_summary!Q$19</f>
        <v>0.30337374671688716</v>
      </c>
    </row>
    <row r="279" spans="1:17" ht="12" customHeight="1" x14ac:dyDescent="0.3">
      <c r="A279" s="158" t="s">
        <v>63</v>
      </c>
      <c r="B279" s="178">
        <f>B216/RES_summary!B$19</f>
        <v>16.926886546580821</v>
      </c>
      <c r="C279" s="178">
        <f>C216/RES_summary!C$19</f>
        <v>16.904593761985055</v>
      </c>
      <c r="D279" s="178">
        <f>D216/RES_summary!D$19</f>
        <v>16.751642439533665</v>
      </c>
      <c r="E279" s="178">
        <f>E216/RES_summary!E$19</f>
        <v>16.781573028214083</v>
      </c>
      <c r="F279" s="178">
        <f>F216/RES_summary!F$19</f>
        <v>16.761304361158118</v>
      </c>
      <c r="G279" s="178">
        <f>G216/RES_summary!G$19</f>
        <v>16.547471761004886</v>
      </c>
      <c r="H279" s="178">
        <f>H216/RES_summary!H$19</f>
        <v>16.768087617271462</v>
      </c>
      <c r="I279" s="178">
        <f>I216/RES_summary!I$19</f>
        <v>16.476247548805983</v>
      </c>
      <c r="J279" s="178">
        <f>J216/RES_summary!J$19</f>
        <v>16.875319006634033</v>
      </c>
      <c r="K279" s="178">
        <f>K216/RES_summary!K$19</f>
        <v>17.0134098403522</v>
      </c>
      <c r="L279" s="178">
        <f>L216/RES_summary!L$19</f>
        <v>17.054246532457913</v>
      </c>
      <c r="M279" s="178">
        <f>M216/RES_summary!M$19</f>
        <v>17.132820038023759</v>
      </c>
      <c r="N279" s="178">
        <f>N216/RES_summary!N$19</f>
        <v>17.206213625136488</v>
      </c>
      <c r="O279" s="178">
        <f>O216/RES_summary!O$19</f>
        <v>17.182353376913746</v>
      </c>
      <c r="P279" s="178">
        <f>P216/RES_summary!P$19</f>
        <v>17.006001781192474</v>
      </c>
      <c r="Q279" s="178">
        <f>Q216/RES_summary!Q$19</f>
        <v>16.861433569993796</v>
      </c>
    </row>
    <row r="280" spans="1:17" ht="12" customHeight="1" x14ac:dyDescent="0.3">
      <c r="A280" s="167" t="s">
        <v>171</v>
      </c>
      <c r="B280" s="183">
        <f>B217/RES_summary!B$19</f>
        <v>16.296731295212673</v>
      </c>
      <c r="C280" s="183">
        <f>C217/RES_summary!C$19</f>
        <v>16.227026734542527</v>
      </c>
      <c r="D280" s="183">
        <f>D217/RES_summary!D$19</f>
        <v>16.121026236916009</v>
      </c>
      <c r="E280" s="183">
        <f>E217/RES_summary!E$19</f>
        <v>16.154691441904507</v>
      </c>
      <c r="F280" s="183">
        <f>F217/RES_summary!F$19</f>
        <v>16.26447039147655</v>
      </c>
      <c r="G280" s="183">
        <f>G217/RES_summary!G$19</f>
        <v>16.094232010670229</v>
      </c>
      <c r="H280" s="183">
        <f>H217/RES_summary!H$19</f>
        <v>16.277614797261858</v>
      </c>
      <c r="I280" s="183">
        <f>I217/RES_summary!I$19</f>
        <v>15.825718564149986</v>
      </c>
      <c r="J280" s="183">
        <f>J217/RES_summary!J$19</f>
        <v>16.197880672882789</v>
      </c>
      <c r="K280" s="183">
        <f>K217/RES_summary!K$19</f>
        <v>16.469131980828511</v>
      </c>
      <c r="L280" s="183">
        <f>L217/RES_summary!L$19</f>
        <v>16.476359075354004</v>
      </c>
      <c r="M280" s="183">
        <f>M217/RES_summary!M$19</f>
        <v>16.395963504492787</v>
      </c>
      <c r="N280" s="183">
        <f>N217/RES_summary!N$19</f>
        <v>16.690976738959094</v>
      </c>
      <c r="O280" s="183">
        <f>O217/RES_summary!O$19</f>
        <v>16.645891986096355</v>
      </c>
      <c r="P280" s="183">
        <f>P217/RES_summary!P$19</f>
        <v>16.555869262464938</v>
      </c>
      <c r="Q280" s="183">
        <f>Q217/RES_summary!Q$19</f>
        <v>16.433859206962378</v>
      </c>
    </row>
    <row r="281" spans="1:17" ht="12" customHeight="1" x14ac:dyDescent="0.3">
      <c r="A281" s="167" t="s">
        <v>144</v>
      </c>
      <c r="B281" s="183">
        <f>B218/RES_summary!B$19</f>
        <v>15.896734696529364</v>
      </c>
      <c r="C281" s="183">
        <f>C218/RES_summary!C$19</f>
        <v>15.964189356069937</v>
      </c>
      <c r="D281" s="183">
        <f>D218/RES_summary!D$19</f>
        <v>16.030101860305653</v>
      </c>
      <c r="E281" s="183">
        <f>E218/RES_summary!E$19</f>
        <v>16.078734503592262</v>
      </c>
      <c r="F281" s="183">
        <f>F218/RES_summary!F$19</f>
        <v>16.247734347894632</v>
      </c>
      <c r="G281" s="183">
        <f>G218/RES_summary!G$19</f>
        <v>16.425583189318431</v>
      </c>
      <c r="H281" s="183">
        <f>H218/RES_summary!H$19</f>
        <v>16.721249565517592</v>
      </c>
      <c r="I281" s="183">
        <f>I218/RES_summary!I$19</f>
        <v>17.15197436086471</v>
      </c>
      <c r="J281" s="183">
        <f>J218/RES_summary!J$19</f>
        <v>17.482341088826555</v>
      </c>
      <c r="K281" s="183">
        <f>K218/RES_summary!K$19</f>
        <v>17.809329738137556</v>
      </c>
      <c r="L281" s="183">
        <f>L218/RES_summary!L$19</f>
        <v>17.955448873740821</v>
      </c>
      <c r="M281" s="183">
        <f>M218/RES_summary!M$19</f>
        <v>17.744776379388576</v>
      </c>
      <c r="N281" s="183">
        <f>N218/RES_summary!N$19</f>
        <v>17.759970318457952</v>
      </c>
      <c r="O281" s="183">
        <f>O218/RES_summary!O$19</f>
        <v>17.807519232825371</v>
      </c>
      <c r="P281" s="183">
        <f>P218/RES_summary!P$19</f>
        <v>17.261206291564768</v>
      </c>
      <c r="Q281" s="183">
        <f>Q218/RES_summary!Q$19</f>
        <v>16.921841522756136</v>
      </c>
    </row>
    <row r="282" spans="1:17" ht="12" customHeight="1" x14ac:dyDescent="0.3">
      <c r="A282" s="167" t="s">
        <v>143</v>
      </c>
      <c r="B282" s="183">
        <f>B219/RES_summary!B$19</f>
        <v>16.137401872680723</v>
      </c>
      <c r="C282" s="183">
        <f>C219/RES_summary!C$19</f>
        <v>15.861868981022278</v>
      </c>
      <c r="D282" s="183">
        <f>D219/RES_summary!D$19</f>
        <v>16.018250390598567</v>
      </c>
      <c r="E282" s="183">
        <f>E219/RES_summary!E$19</f>
        <v>16.020199416989119</v>
      </c>
      <c r="F282" s="183">
        <f>F219/RES_summary!F$19</f>
        <v>15.990869442615793</v>
      </c>
      <c r="G282" s="183">
        <f>G219/RES_summary!G$19</f>
        <v>16.034384285605153</v>
      </c>
      <c r="H282" s="183">
        <f>H219/RES_summary!H$19</f>
        <v>16.094198626640413</v>
      </c>
      <c r="I282" s="183">
        <f>I219/RES_summary!I$19</f>
        <v>16.166839404516097</v>
      </c>
      <c r="J282" s="183">
        <f>J219/RES_summary!J$19</f>
        <v>16.184895437831564</v>
      </c>
      <c r="K282" s="183">
        <f>K219/RES_summary!K$19</f>
        <v>16.780887970446646</v>
      </c>
      <c r="L282" s="183">
        <f>L219/RES_summary!L$19</f>
        <v>17.11148308633528</v>
      </c>
      <c r="M282" s="183">
        <f>M219/RES_summary!M$19</f>
        <v>16.789586813036003</v>
      </c>
      <c r="N282" s="183">
        <f>N219/RES_summary!N$19</f>
        <v>16.868129517872855</v>
      </c>
      <c r="O282" s="183">
        <f>O219/RES_summary!O$19</f>
        <v>17.481547443695312</v>
      </c>
      <c r="P282" s="183">
        <f>P219/RES_summary!P$19</f>
        <v>17.376986623683216</v>
      </c>
      <c r="Q282" s="183">
        <f>Q219/RES_summary!Q$19</f>
        <v>17.215228052191293</v>
      </c>
    </row>
    <row r="283" spans="1:17" ht="12" customHeight="1" x14ac:dyDescent="0.3">
      <c r="A283" s="166" t="s">
        <v>57</v>
      </c>
      <c r="B283" s="182">
        <f>B220/RES_summary!B$19</f>
        <v>9.0182109964944299</v>
      </c>
      <c r="C283" s="182">
        <f>C220/RES_summary!C$19</f>
        <v>8.9660132724790316</v>
      </c>
      <c r="D283" s="182">
        <f>D220/RES_summary!D$19</f>
        <v>9.3738346384641478</v>
      </c>
      <c r="E283" s="182">
        <f>E220/RES_summary!E$19</f>
        <v>9.4767369361019735</v>
      </c>
      <c r="F283" s="182">
        <f>F220/RES_summary!F$19</f>
        <v>9.2923928039757584</v>
      </c>
      <c r="G283" s="182">
        <f>G220/RES_summary!G$19</f>
        <v>9.4087425325105052</v>
      </c>
      <c r="H283" s="182">
        <f>H220/RES_summary!H$19</f>
        <v>9.5150489361832982</v>
      </c>
      <c r="I283" s="182">
        <f>I220/RES_summary!I$19</f>
        <v>9.4988632690340307</v>
      </c>
      <c r="J283" s="182">
        <f>J220/RES_summary!J$19</f>
        <v>9.5768301866826384</v>
      </c>
      <c r="K283" s="182">
        <f>K220/RES_summary!K$19</f>
        <v>10.282561171770569</v>
      </c>
      <c r="L283" s="182">
        <f>L220/RES_summary!L$19</f>
        <v>10.701972664941078</v>
      </c>
      <c r="M283" s="182">
        <f>M220/RES_summary!M$19</f>
        <v>10.505653413097567</v>
      </c>
      <c r="N283" s="182">
        <f>N220/RES_summary!N$19</f>
        <v>10.505727341894625</v>
      </c>
      <c r="O283" s="182">
        <f>O220/RES_summary!O$19</f>
        <v>11.698500286891308</v>
      </c>
      <c r="P283" s="182">
        <f>P220/RES_summary!P$19</f>
        <v>11.712912350246498</v>
      </c>
      <c r="Q283" s="182">
        <f>Q220/RES_summary!Q$19</f>
        <v>11.760600803591341</v>
      </c>
    </row>
    <row r="284" spans="1:17" ht="12" customHeight="1" x14ac:dyDescent="0.3">
      <c r="A284" s="147" t="s">
        <v>59</v>
      </c>
      <c r="B284" s="181">
        <f>B221/RES_summary!B$19</f>
        <v>7.1191908761862983</v>
      </c>
      <c r="C284" s="181">
        <f>C221/RES_summary!C$19</f>
        <v>6.8958557085432464</v>
      </c>
      <c r="D284" s="181">
        <f>D221/RES_summary!D$19</f>
        <v>6.6444157521344209</v>
      </c>
      <c r="E284" s="181">
        <f>E221/RES_summary!E$19</f>
        <v>6.5434624808871451</v>
      </c>
      <c r="F284" s="181">
        <f>F221/RES_summary!F$19</f>
        <v>6.6984766386400336</v>
      </c>
      <c r="G284" s="181">
        <f>G221/RES_summary!G$19</f>
        <v>6.6256417530946488</v>
      </c>
      <c r="H284" s="181">
        <f>H221/RES_summary!H$19</f>
        <v>6.5791496904571138</v>
      </c>
      <c r="I284" s="181">
        <f>I221/RES_summary!I$19</f>
        <v>6.6679761354820659</v>
      </c>
      <c r="J284" s="181">
        <f>J221/RES_summary!J$19</f>
        <v>6.608065251148922</v>
      </c>
      <c r="K284" s="181">
        <f>K221/RES_summary!K$19</f>
        <v>6.4983267986760742</v>
      </c>
      <c r="L284" s="181">
        <f>L221/RES_summary!L$19</f>
        <v>6.4095104213942014</v>
      </c>
      <c r="M284" s="181">
        <f>M221/RES_summary!M$19</f>
        <v>6.2839333999384328</v>
      </c>
      <c r="N284" s="181">
        <f>N221/RES_summary!N$19</f>
        <v>6.3624021759782279</v>
      </c>
      <c r="O284" s="181">
        <f>O221/RES_summary!O$19</f>
        <v>5.7830471568040096</v>
      </c>
      <c r="P284" s="181">
        <f>P221/RES_summary!P$19</f>
        <v>5.6640742734367153</v>
      </c>
      <c r="Q284" s="181">
        <f>Q221/RES_summary!Q$19</f>
        <v>5.4546272485999534</v>
      </c>
    </row>
    <row r="285" spans="1:17" ht="12" customHeight="1" x14ac:dyDescent="0.3">
      <c r="A285" s="163" t="s">
        <v>142</v>
      </c>
      <c r="B285" s="180">
        <f>B222/RES_summary!B$19</f>
        <v>18.390083186618526</v>
      </c>
      <c r="C285" s="180">
        <f>C222/RES_summary!C$19</f>
        <v>18.48822570371253</v>
      </c>
      <c r="D285" s="180">
        <f>D222/RES_summary!D$19</f>
        <v>18.316374165148737</v>
      </c>
      <c r="E285" s="180">
        <f>E222/RES_summary!E$19</f>
        <v>18.50873644207325</v>
      </c>
      <c r="F285" s="180">
        <f>F222/RES_summary!F$19</f>
        <v>18.287687563227575</v>
      </c>
      <c r="G285" s="180">
        <f>G222/RES_summary!G$19</f>
        <v>18.028081985958565</v>
      </c>
      <c r="H285" s="180">
        <f>H222/RES_summary!H$19</f>
        <v>18.539985514964048</v>
      </c>
      <c r="I285" s="180">
        <f>I222/RES_summary!I$19</f>
        <v>18.331954812454264</v>
      </c>
      <c r="J285" s="180">
        <f>J222/RES_summary!J$19</f>
        <v>18.995863151838567</v>
      </c>
      <c r="K285" s="180">
        <f>K222/RES_summary!K$19</f>
        <v>18.572790545941942</v>
      </c>
      <c r="L285" s="180">
        <f>L222/RES_summary!L$19</f>
        <v>18.795611704305252</v>
      </c>
      <c r="M285" s="180">
        <f>M222/RES_summary!M$19</f>
        <v>19.68217878000916</v>
      </c>
      <c r="N285" s="180">
        <f>N222/RES_summary!N$19</f>
        <v>18.948048337804433</v>
      </c>
      <c r="O285" s="180">
        <f>O222/RES_summary!O$19</f>
        <v>19.053619445374899</v>
      </c>
      <c r="P285" s="180">
        <f>P222/RES_summary!P$19</f>
        <v>18.876730253784579</v>
      </c>
      <c r="Q285" s="180">
        <f>Q222/RES_summary!Q$19</f>
        <v>18.808291052881607</v>
      </c>
    </row>
    <row r="286" spans="1:17" ht="12" customHeight="1" x14ac:dyDescent="0.3">
      <c r="A286" s="161" t="s">
        <v>141</v>
      </c>
      <c r="B286" s="179">
        <f>B223/RES_summary!B$19</f>
        <v>18.921382260601714</v>
      </c>
      <c r="C286" s="179">
        <f>C223/RES_summary!C$19</f>
        <v>19.256308902447067</v>
      </c>
      <c r="D286" s="179">
        <f>D223/RES_summary!D$19</f>
        <v>19.729004643270311</v>
      </c>
      <c r="E286" s="179">
        <f>E223/RES_summary!E$19</f>
        <v>19.742014200319094</v>
      </c>
      <c r="F286" s="179">
        <f>F223/RES_summary!F$19</f>
        <v>19.367116507766397</v>
      </c>
      <c r="G286" s="179">
        <f>G223/RES_summary!G$19</f>
        <v>19.189540020775457</v>
      </c>
      <c r="H286" s="179">
        <f>H223/RES_summary!H$19</f>
        <v>19.626763355622014</v>
      </c>
      <c r="I286" s="179">
        <f>I223/RES_summary!I$19</f>
        <v>18.657196297754957</v>
      </c>
      <c r="J286" s="179">
        <f>J223/RES_summary!J$19</f>
        <v>18.891767232750738</v>
      </c>
      <c r="K286" s="179">
        <f>K223/RES_summary!K$19</f>
        <v>18.672809387374599</v>
      </c>
      <c r="L286" s="179">
        <f>L223/RES_summary!L$19</f>
        <v>17.932113846487066</v>
      </c>
      <c r="M286" s="179">
        <f>M223/RES_summary!M$19</f>
        <v>18.907169097414275</v>
      </c>
      <c r="N286" s="179">
        <f>N223/RES_summary!N$19</f>
        <v>18.205881083034836</v>
      </c>
      <c r="O286" s="179">
        <f>O223/RES_summary!O$19</f>
        <v>18.31423108218738</v>
      </c>
      <c r="P286" s="179">
        <f>P223/RES_summary!P$19</f>
        <v>18.207399838434686</v>
      </c>
      <c r="Q286" s="179">
        <f>Q223/RES_summary!Q$19</f>
        <v>18.201500120581205</v>
      </c>
    </row>
    <row r="287" spans="1:17" ht="12" customHeight="1" x14ac:dyDescent="0.3">
      <c r="A287" s="148" t="s">
        <v>60</v>
      </c>
      <c r="B287" s="177">
        <f>B224/RES_summary!B$19</f>
        <v>12.436674099139664</v>
      </c>
      <c r="C287" s="177">
        <f>C224/RES_summary!C$19</f>
        <v>12.870133712178664</v>
      </c>
      <c r="D287" s="177">
        <f>D224/RES_summary!D$19</f>
        <v>13.672643045466854</v>
      </c>
      <c r="E287" s="177">
        <f>E224/RES_summary!E$19</f>
        <v>13.907423497906557</v>
      </c>
      <c r="F287" s="177">
        <f>F224/RES_summary!F$19</f>
        <v>13.455530266069573</v>
      </c>
      <c r="G287" s="177">
        <f>G224/RES_summary!G$19</f>
        <v>13.343585859158715</v>
      </c>
      <c r="H287" s="177">
        <f>H224/RES_summary!H$19</f>
        <v>13.784899011235787</v>
      </c>
      <c r="I287" s="177">
        <f>I224/RES_summary!I$19</f>
        <v>12.7707907711125</v>
      </c>
      <c r="J287" s="177">
        <f>J224/RES_summary!J$19</f>
        <v>13.219439656443294</v>
      </c>
      <c r="K287" s="177">
        <f>K224/RES_summary!K$19</f>
        <v>13.01964735558051</v>
      </c>
      <c r="L287" s="177">
        <f>L224/RES_summary!L$19</f>
        <v>12.478724257211827</v>
      </c>
      <c r="M287" s="177">
        <f>M224/RES_summary!M$19</f>
        <v>13.51906838525804</v>
      </c>
      <c r="N287" s="177">
        <f>N224/RES_summary!N$19</f>
        <v>12.858216359185546</v>
      </c>
      <c r="O287" s="177">
        <f>O224/RES_summary!O$19</f>
        <v>12.999682361561241</v>
      </c>
      <c r="P287" s="177">
        <f>P224/RES_summary!P$19</f>
        <v>12.897791512668354</v>
      </c>
      <c r="Q287" s="177">
        <f>Q224/RES_summary!Q$19</f>
        <v>13.007838836917479</v>
      </c>
    </row>
    <row r="288" spans="1:17" ht="12" customHeight="1" x14ac:dyDescent="0.3">
      <c r="A288" s="148" t="s">
        <v>59</v>
      </c>
      <c r="B288" s="177">
        <f>B225/RES_summary!B$19</f>
        <v>6.4847081614620485</v>
      </c>
      <c r="C288" s="177">
        <f>C225/RES_summary!C$19</f>
        <v>6.3861751902684052</v>
      </c>
      <c r="D288" s="177">
        <f>D225/RES_summary!D$19</f>
        <v>6.0563615978034528</v>
      </c>
      <c r="E288" s="177">
        <f>E225/RES_summary!E$19</f>
        <v>5.8345907024125365</v>
      </c>
      <c r="F288" s="177">
        <f>F225/RES_summary!F$19</f>
        <v>5.9115862416968232</v>
      </c>
      <c r="G288" s="177">
        <f>G225/RES_summary!G$19</f>
        <v>5.845954161616743</v>
      </c>
      <c r="H288" s="177">
        <f>H225/RES_summary!H$19</f>
        <v>5.841864344386229</v>
      </c>
      <c r="I288" s="177">
        <f>I225/RES_summary!I$19</f>
        <v>5.8864055266424575</v>
      </c>
      <c r="J288" s="177">
        <f>J225/RES_summary!J$19</f>
        <v>5.6723275763074472</v>
      </c>
      <c r="K288" s="177">
        <f>K225/RES_summary!K$19</f>
        <v>5.6531620317940892</v>
      </c>
      <c r="L288" s="177">
        <f>L225/RES_summary!L$19</f>
        <v>5.4533895892752389</v>
      </c>
      <c r="M288" s="177">
        <f>M225/RES_summary!M$19</f>
        <v>5.3881007121562412</v>
      </c>
      <c r="N288" s="177">
        <f>N225/RES_summary!N$19</f>
        <v>5.3476647238492889</v>
      </c>
      <c r="O288" s="177">
        <f>O225/RES_summary!O$19</f>
        <v>5.3145487206261413</v>
      </c>
      <c r="P288" s="177">
        <f>P225/RES_summary!P$19</f>
        <v>5.309608325766332</v>
      </c>
      <c r="Q288" s="177">
        <f>Q225/RES_summary!Q$19</f>
        <v>5.1936612836637233</v>
      </c>
    </row>
    <row r="289" spans="1:17" ht="12" customHeight="1" x14ac:dyDescent="0.3">
      <c r="A289" s="158" t="s">
        <v>62</v>
      </c>
      <c r="B289" s="178">
        <f>B226/RES_summary!B$19</f>
        <v>6.585652311451911</v>
      </c>
      <c r="C289" s="178">
        <f>C226/RES_summary!C$19</f>
        <v>6.5937567696451813</v>
      </c>
      <c r="D289" s="178">
        <f>D226/RES_summary!D$19</f>
        <v>6.8255809216220031</v>
      </c>
      <c r="E289" s="178">
        <f>E226/RES_summary!E$19</f>
        <v>7.850227746894225</v>
      </c>
      <c r="F289" s="178">
        <f>F226/RES_summary!F$19</f>
        <v>8.0048220057663748</v>
      </c>
      <c r="G289" s="178">
        <f>G226/RES_summary!G$19</f>
        <v>8.0954208674875296</v>
      </c>
      <c r="H289" s="178">
        <f>H226/RES_summary!H$19</f>
        <v>8.2783413183570769</v>
      </c>
      <c r="I289" s="178">
        <f>I226/RES_summary!I$19</f>
        <v>8.2175588905556367</v>
      </c>
      <c r="J289" s="178">
        <f>J226/RES_summary!J$19</f>
        <v>8.3307098210846959</v>
      </c>
      <c r="K289" s="178">
        <f>K226/RES_summary!K$19</f>
        <v>8.3276557350558296</v>
      </c>
      <c r="L289" s="178">
        <f>L226/RES_summary!L$19</f>
        <v>8.4163142640641428</v>
      </c>
      <c r="M289" s="178">
        <f>M226/RES_summary!M$19</f>
        <v>8.3582662922399091</v>
      </c>
      <c r="N289" s="178">
        <f>N226/RES_summary!N$19</f>
        <v>8.3627971493011497</v>
      </c>
      <c r="O289" s="178">
        <f>O226/RES_summary!O$19</f>
        <v>8.3979564357133967</v>
      </c>
      <c r="P289" s="178">
        <f>P226/RES_summary!P$19</f>
        <v>8.3603169949212273</v>
      </c>
      <c r="Q289" s="178">
        <f>Q226/RES_summary!Q$19</f>
        <v>8.3964685804662729</v>
      </c>
    </row>
    <row r="290" spans="1:17" ht="12" customHeight="1" x14ac:dyDescent="0.3">
      <c r="A290" s="23" t="s">
        <v>58</v>
      </c>
      <c r="B290" s="177">
        <f>B227/RES_summary!B$19</f>
        <v>5.7707475280996308</v>
      </c>
      <c r="C290" s="177">
        <f>C227/RES_summary!C$19</f>
        <v>5.6688919598764747</v>
      </c>
      <c r="D290" s="177">
        <f>D227/RES_summary!D$19</f>
        <v>6.3696518684800774</v>
      </c>
      <c r="E290" s="177">
        <f>E227/RES_summary!E$19</f>
        <v>7.4767963858798057</v>
      </c>
      <c r="F290" s="177">
        <f>F227/RES_summary!F$19</f>
        <v>7.6452026843935856</v>
      </c>
      <c r="G290" s="177">
        <f>G227/RES_summary!G$19</f>
        <v>7.6772207800038901</v>
      </c>
      <c r="H290" s="177">
        <f>H227/RES_summary!H$19</f>
        <v>7.7942728157930157</v>
      </c>
      <c r="I290" s="177">
        <f>I227/RES_summary!I$19</f>
        <v>7.6739724708175281</v>
      </c>
      <c r="J290" s="177">
        <f>J227/RES_summary!J$19</f>
        <v>7.8248430500118911</v>
      </c>
      <c r="K290" s="177">
        <f>K227/RES_summary!K$19</f>
        <v>7.805177098877671</v>
      </c>
      <c r="L290" s="177">
        <f>L227/RES_summary!L$19</f>
        <v>7.8437859867453605</v>
      </c>
      <c r="M290" s="177">
        <f>M227/RES_summary!M$19</f>
        <v>7.7852215289787328</v>
      </c>
      <c r="N290" s="177">
        <f>N227/RES_summary!N$19</f>
        <v>7.9233656078873675</v>
      </c>
      <c r="O290" s="177">
        <f>O227/RES_summary!O$19</f>
        <v>7.8741566857349223</v>
      </c>
      <c r="P290" s="177">
        <f>P227/RES_summary!P$19</f>
        <v>7.7882515596140891</v>
      </c>
      <c r="Q290" s="177">
        <f>Q227/RES_summary!Q$19</f>
        <v>7.7538130410767288</v>
      </c>
    </row>
    <row r="291" spans="1:17" ht="12" customHeight="1" x14ac:dyDescent="0.3">
      <c r="A291" s="23" t="s">
        <v>57</v>
      </c>
      <c r="B291" s="177">
        <f>B228/RES_summary!B$19</f>
        <v>6.0638006877548243</v>
      </c>
      <c r="C291" s="177">
        <f>C228/RES_summary!C$19</f>
        <v>5.9642023983075294</v>
      </c>
      <c r="D291" s="177">
        <f>D228/RES_summary!D$19</f>
        <v>6.1236903093556982</v>
      </c>
      <c r="E291" s="177">
        <f>E228/RES_summary!E$19</f>
        <v>6.9247107655743463</v>
      </c>
      <c r="F291" s="177">
        <f>F228/RES_summary!F$19</f>
        <v>7.1025224682734418</v>
      </c>
      <c r="G291" s="177">
        <f>G228/RES_summary!G$19</f>
        <v>7.3674350530374335</v>
      </c>
      <c r="H291" s="177">
        <f>H228/RES_summary!H$19</f>
        <v>7.4162386598750487</v>
      </c>
      <c r="I291" s="177">
        <f>I228/RES_summary!I$19</f>
        <v>7.7748830753579643</v>
      </c>
      <c r="J291" s="177">
        <f>J228/RES_summary!J$19</f>
        <v>7.5977770273612695</v>
      </c>
      <c r="K291" s="177">
        <f>K228/RES_summary!K$19</f>
        <v>7.7373047556890047</v>
      </c>
      <c r="L291" s="177">
        <f>L228/RES_summary!L$19</f>
        <v>7.496472116670545</v>
      </c>
      <c r="M291" s="177">
        <f>M228/RES_summary!M$19</f>
        <v>7.5316281058256482</v>
      </c>
      <c r="N291" s="177">
        <f>N228/RES_summary!N$19</f>
        <v>7.5664575134914838</v>
      </c>
      <c r="O291" s="177">
        <f>O228/RES_summary!O$19</f>
        <v>7.3873701774079388</v>
      </c>
      <c r="P291" s="177">
        <f>P228/RES_summary!P$19</f>
        <v>7.4701414430327251</v>
      </c>
      <c r="Q291" s="177">
        <f>Q228/RES_summary!Q$19</f>
        <v>7.3746891160561852</v>
      </c>
    </row>
    <row r="292" spans="1:17" ht="12" customHeight="1" x14ac:dyDescent="0.3">
      <c r="A292" s="29" t="s">
        <v>140</v>
      </c>
      <c r="B292" s="176">
        <f>B229/RES_summary!B$19</f>
        <v>6.9753608408974364</v>
      </c>
      <c r="C292" s="176">
        <f>C229/RES_summary!C$19</f>
        <v>7.1080925363052634</v>
      </c>
      <c r="D292" s="176">
        <f>D229/RES_summary!D$19</f>
        <v>7.2218432110297659</v>
      </c>
      <c r="E292" s="176">
        <f>E229/RES_summary!E$19</f>
        <v>8.3063945974329112</v>
      </c>
      <c r="F292" s="176">
        <f>F229/RES_summary!F$19</f>
        <v>8.4435204569469189</v>
      </c>
      <c r="G292" s="176">
        <f>G229/RES_summary!G$19</f>
        <v>8.508888802989313</v>
      </c>
      <c r="H292" s="176">
        <f>H229/RES_summary!H$19</f>
        <v>8.7830738765316898</v>
      </c>
      <c r="I292" s="176">
        <f>I229/RES_summary!I$19</f>
        <v>8.5880054990149652</v>
      </c>
      <c r="J292" s="176">
        <f>J229/RES_summary!J$19</f>
        <v>8.8145077452838798</v>
      </c>
      <c r="K292" s="176">
        <f>K229/RES_summary!K$19</f>
        <v>8.7786891692393478</v>
      </c>
      <c r="L292" s="176">
        <f>L229/RES_summary!L$19</f>
        <v>9.0081983823892848</v>
      </c>
      <c r="M292" s="176">
        <f>M229/RES_summary!M$19</f>
        <v>8.857927779780713</v>
      </c>
      <c r="N292" s="176">
        <f>N229/RES_summary!N$19</f>
        <v>8.7942204241525435</v>
      </c>
      <c r="O292" s="176">
        <f>O229/RES_summary!O$19</f>
        <v>8.9527053840014883</v>
      </c>
      <c r="P292" s="176">
        <f>P229/RES_summary!P$19</f>
        <v>8.911721988916824</v>
      </c>
      <c r="Q292" s="176">
        <f>Q229/RES_summary!Q$19</f>
        <v>9.0274707711777857</v>
      </c>
    </row>
    <row r="294" spans="1:17" ht="12" customHeight="1" x14ac:dyDescent="0.3">
      <c r="A294" s="152" t="s">
        <v>195</v>
      </c>
      <c r="B294" s="184">
        <f>B231/RES_summary!B$19</f>
        <v>66.009118548154731</v>
      </c>
      <c r="C294" s="184">
        <f>C231/RES_summary!C$19</f>
        <v>69.261188679690932</v>
      </c>
      <c r="D294" s="184">
        <f>D231/RES_summary!D$19</f>
        <v>67.646217299305789</v>
      </c>
      <c r="E294" s="184">
        <f>E231/RES_summary!E$19</f>
        <v>66.818944683319657</v>
      </c>
      <c r="F294" s="184">
        <f>F231/RES_summary!F$19</f>
        <v>65.901573545351596</v>
      </c>
      <c r="G294" s="184">
        <f>G231/RES_summary!G$19</f>
        <v>65.59052555149303</v>
      </c>
      <c r="H294" s="184">
        <f>H231/RES_summary!H$19</f>
        <v>68.675570499121648</v>
      </c>
      <c r="I294" s="184">
        <f>I231/RES_summary!I$19</f>
        <v>61.674828235918483</v>
      </c>
      <c r="J294" s="184">
        <f>J231/RES_summary!J$19</f>
        <v>63.578975585647939</v>
      </c>
      <c r="K294" s="184">
        <f>K231/RES_summary!K$19</f>
        <v>63.553529000704152</v>
      </c>
      <c r="L294" s="184">
        <f>L231/RES_summary!L$19</f>
        <v>70.314661976264631</v>
      </c>
      <c r="M294" s="184">
        <f>M231/RES_summary!M$19</f>
        <v>61.330941540211292</v>
      </c>
      <c r="N294" s="184">
        <f>N231/RES_summary!N$19</f>
        <v>63.240927829576592</v>
      </c>
      <c r="O294" s="184">
        <f>O231/RES_summary!O$19</f>
        <v>63.216111257115841</v>
      </c>
      <c r="P294" s="184">
        <f>P231/RES_summary!P$19</f>
        <v>57.130633164729687</v>
      </c>
      <c r="Q294" s="184">
        <f>Q231/RES_summary!Q$19</f>
        <v>57.634695641643759</v>
      </c>
    </row>
    <row r="295" spans="1:17" ht="12" customHeight="1" x14ac:dyDescent="0.3">
      <c r="A295" s="158" t="s">
        <v>65</v>
      </c>
      <c r="B295" s="178">
        <f>B232/RES_summary!B$19</f>
        <v>56.663950318679497</v>
      </c>
      <c r="C295" s="178">
        <f>C232/RES_summary!C$19</f>
        <v>59.670427697351215</v>
      </c>
      <c r="D295" s="178">
        <f>D232/RES_summary!D$19</f>
        <v>57.490065335001191</v>
      </c>
      <c r="E295" s="178">
        <f>E232/RES_summary!E$19</f>
        <v>56.001116867660336</v>
      </c>
      <c r="F295" s="178">
        <f>F232/RES_summary!F$19</f>
        <v>54.610802975867855</v>
      </c>
      <c r="G295" s="178">
        <f>G232/RES_summary!G$19</f>
        <v>53.785993284883475</v>
      </c>
      <c r="H295" s="178">
        <f>H232/RES_summary!H$19</f>
        <v>56.418643126051336</v>
      </c>
      <c r="I295" s="178">
        <f>I232/RES_summary!I$19</f>
        <v>49.739765290045952</v>
      </c>
      <c r="J295" s="178">
        <f>J232/RES_summary!J$19</f>
        <v>51.271470321714858</v>
      </c>
      <c r="K295" s="178">
        <f>K232/RES_summary!K$19</f>
        <v>50.965817934470138</v>
      </c>
      <c r="L295" s="178">
        <f>L232/RES_summary!L$19</f>
        <v>57.74699727527593</v>
      </c>
      <c r="M295" s="178">
        <f>M232/RES_summary!M$19</f>
        <v>49.052960769826356</v>
      </c>
      <c r="N295" s="178">
        <f>N232/RES_summary!N$19</f>
        <v>50.776847350000502</v>
      </c>
      <c r="O295" s="178">
        <f>O232/RES_summary!O$19</f>
        <v>50.678517559478827</v>
      </c>
      <c r="P295" s="178">
        <f>P232/RES_summary!P$19</f>
        <v>44.559342956615744</v>
      </c>
      <c r="Q295" s="178">
        <f>Q232/RES_summary!Q$19</f>
        <v>45.092097247761636</v>
      </c>
    </row>
    <row r="296" spans="1:17" ht="12" customHeight="1" x14ac:dyDescent="0.3">
      <c r="A296" s="23" t="s">
        <v>58</v>
      </c>
      <c r="B296" s="177">
        <f>B233/RES_summary!B$19</f>
        <v>56.663950318679497</v>
      </c>
      <c r="C296" s="177">
        <f>C233/RES_summary!C$19</f>
        <v>59.670427697351215</v>
      </c>
      <c r="D296" s="177">
        <f>D233/RES_summary!D$19</f>
        <v>57.490065335001191</v>
      </c>
      <c r="E296" s="177">
        <f>E233/RES_summary!E$19</f>
        <v>56.001116867660336</v>
      </c>
      <c r="F296" s="177">
        <f>F233/RES_summary!F$19</f>
        <v>54.610802975867855</v>
      </c>
      <c r="G296" s="177">
        <f>G233/RES_summary!G$19</f>
        <v>53.785993284883475</v>
      </c>
      <c r="H296" s="177">
        <f>H233/RES_summary!H$19</f>
        <v>56.418643126051336</v>
      </c>
      <c r="I296" s="177">
        <f>I233/RES_summary!I$19</f>
        <v>49.739765290045952</v>
      </c>
      <c r="J296" s="177">
        <f>J233/RES_summary!J$19</f>
        <v>51.271470321714858</v>
      </c>
      <c r="K296" s="177">
        <f>K233/RES_summary!K$19</f>
        <v>50.965817934470138</v>
      </c>
      <c r="L296" s="177">
        <f>L233/RES_summary!L$19</f>
        <v>57.74699727527593</v>
      </c>
      <c r="M296" s="177">
        <f>M233/RES_summary!M$19</f>
        <v>49.052960769826356</v>
      </c>
      <c r="N296" s="177">
        <f>N233/RES_summary!N$19</f>
        <v>50.776847350000502</v>
      </c>
      <c r="O296" s="177">
        <f>O233/RES_summary!O$19</f>
        <v>50.678517559478827</v>
      </c>
      <c r="P296" s="177">
        <f>P233/RES_summary!P$19</f>
        <v>44.559342956615744</v>
      </c>
      <c r="Q296" s="177">
        <f>Q233/RES_summary!Q$19</f>
        <v>45.092097247761636</v>
      </c>
    </row>
    <row r="297" spans="1:17" ht="12" customHeight="1" x14ac:dyDescent="0.3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3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3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3">
      <c r="A300" s="158" t="s">
        <v>63</v>
      </c>
      <c r="B300" s="178">
        <f>B237/RES_summary!B$19</f>
        <v>7.5524024985894505</v>
      </c>
      <c r="C300" s="178">
        <f>C237/RES_summary!C$19</f>
        <v>7.7245371465403414</v>
      </c>
      <c r="D300" s="178">
        <f>D237/RES_summary!D$19</f>
        <v>8.0889768604303995</v>
      </c>
      <c r="E300" s="178">
        <f>E237/RES_summary!E$19</f>
        <v>8.3435422827901498</v>
      </c>
      <c r="F300" s="178">
        <f>F237/RES_summary!F$19</f>
        <v>8.7008323927727567</v>
      </c>
      <c r="G300" s="178">
        <f>G237/RES_summary!G$19</f>
        <v>9.1012650684849685</v>
      </c>
      <c r="H300" s="178">
        <f>H237/RES_summary!H$19</f>
        <v>9.4417972770522312</v>
      </c>
      <c r="I300" s="178">
        <f>I237/RES_summary!I$19</f>
        <v>9.242672239300699</v>
      </c>
      <c r="J300" s="178">
        <f>J237/RES_summary!J$19</f>
        <v>9.4539342660602248</v>
      </c>
      <c r="K300" s="178">
        <f>K237/RES_summary!K$19</f>
        <v>9.6905899018015873</v>
      </c>
      <c r="L300" s="178">
        <f>L237/RES_summary!L$19</f>
        <v>9.6948833519694624</v>
      </c>
      <c r="M300" s="178">
        <f>M237/RES_summary!M$19</f>
        <v>9.564736072197169</v>
      </c>
      <c r="N300" s="178">
        <f>N237/RES_summary!N$19</f>
        <v>9.6955123776133281</v>
      </c>
      <c r="O300" s="178">
        <f>O237/RES_summary!O$19</f>
        <v>9.7524143516233011</v>
      </c>
      <c r="P300" s="178">
        <f>P237/RES_summary!P$19</f>
        <v>9.7954925665792665</v>
      </c>
      <c r="Q300" s="178">
        <f>Q237/RES_summary!Q$19</f>
        <v>9.7530535001385879</v>
      </c>
    </row>
    <row r="301" spans="1:17" ht="12" customHeight="1" x14ac:dyDescent="0.3">
      <c r="A301" s="167" t="s">
        <v>171</v>
      </c>
      <c r="B301" s="183">
        <f>B238/RES_summary!B$19</f>
        <v>13.10014346537641</v>
      </c>
      <c r="C301" s="183">
        <f>C238/RES_summary!C$19</f>
        <v>12.999928737626748</v>
      </c>
      <c r="D301" s="183">
        <f>D238/RES_summary!D$19</f>
        <v>12.821940001067235</v>
      </c>
      <c r="E301" s="183">
        <f>E238/RES_summary!E$19</f>
        <v>12.828907197775937</v>
      </c>
      <c r="F301" s="183">
        <f>F238/RES_summary!F$19</f>
        <v>12.848679773914824</v>
      </c>
      <c r="G301" s="183">
        <f>G238/RES_summary!G$19</f>
        <v>12.617949818000266</v>
      </c>
      <c r="H301" s="183">
        <f>H238/RES_summary!H$19</f>
        <v>12.702874745813737</v>
      </c>
      <c r="I301" s="183">
        <f>I238/RES_summary!I$19</f>
        <v>12.300770408644837</v>
      </c>
      <c r="J301" s="183">
        <f>J238/RES_summary!J$19</f>
        <v>12.528920198712557</v>
      </c>
      <c r="K301" s="183">
        <f>K238/RES_summary!K$19</f>
        <v>12.704831674444204</v>
      </c>
      <c r="L301" s="183">
        <f>L238/RES_summary!L$19</f>
        <v>12.672658302800407</v>
      </c>
      <c r="M301" s="183">
        <f>M238/RES_summary!M$19</f>
        <v>12.562640334738012</v>
      </c>
      <c r="N301" s="183">
        <f>N238/RES_summary!N$19</f>
        <v>12.728993831432595</v>
      </c>
      <c r="O301" s="183">
        <f>O238/RES_summary!O$19</f>
        <v>12.657605831660142</v>
      </c>
      <c r="P301" s="183">
        <f>P238/RES_summary!P$19</f>
        <v>12.548145891367875</v>
      </c>
      <c r="Q301" s="183">
        <f>Q238/RES_summary!Q$19</f>
        <v>12.424697236664811</v>
      </c>
    </row>
    <row r="302" spans="1:17" ht="12" customHeight="1" x14ac:dyDescent="0.3">
      <c r="A302" s="167" t="s">
        <v>144</v>
      </c>
      <c r="B302" s="183">
        <f>B239/RES_summary!B$19</f>
        <v>7.0188670439947174</v>
      </c>
      <c r="C302" s="183">
        <f>C239/RES_summary!C$19</f>
        <v>6.9947993357901925</v>
      </c>
      <c r="D302" s="183">
        <f>D239/RES_summary!D$19</f>
        <v>6.9323287651011034</v>
      </c>
      <c r="E302" s="183">
        <f>E239/RES_summary!E$19</f>
        <v>6.8466053958084334</v>
      </c>
      <c r="F302" s="183">
        <f>F239/RES_summary!F$19</f>
        <v>6.8228770909761938</v>
      </c>
      <c r="G302" s="183">
        <f>G239/RES_summary!G$19</f>
        <v>6.7817634254690917</v>
      </c>
      <c r="H302" s="183">
        <f>H239/RES_summary!H$19</f>
        <v>6.7772663158713486</v>
      </c>
      <c r="I302" s="183">
        <f>I239/RES_summary!I$19</f>
        <v>6.800113040318096</v>
      </c>
      <c r="J302" s="183">
        <f>J239/RES_summary!J$19</f>
        <v>6.8073551184853702</v>
      </c>
      <c r="K302" s="183">
        <f>K239/RES_summary!K$19</f>
        <v>6.8951835677090276</v>
      </c>
      <c r="L302" s="183">
        <f>L239/RES_summary!L$19</f>
        <v>6.912749376617521</v>
      </c>
      <c r="M302" s="183">
        <f>M239/RES_summary!M$19</f>
        <v>6.8008262878238215</v>
      </c>
      <c r="N302" s="183">
        <f>N239/RES_summary!N$19</f>
        <v>6.7621242535437256</v>
      </c>
      <c r="O302" s="183">
        <f>O239/RES_summary!O$19</f>
        <v>6.7501891524011395</v>
      </c>
      <c r="P302" s="183">
        <f>P239/RES_summary!P$19</f>
        <v>6.5392421824750544</v>
      </c>
      <c r="Q302" s="183">
        <f>Q239/RES_summary!Q$19</f>
        <v>6.3900042345123511</v>
      </c>
    </row>
    <row r="303" spans="1:17" ht="12" customHeight="1" x14ac:dyDescent="0.3">
      <c r="A303" s="167" t="s">
        <v>143</v>
      </c>
      <c r="B303" s="183">
        <f>B240/RES_summary!B$19</f>
        <v>3.7501543759534477</v>
      </c>
      <c r="C303" s="183">
        <f>C240/RES_summary!C$19</f>
        <v>3.7065628784302578</v>
      </c>
      <c r="D303" s="183">
        <f>D240/RES_summary!D$19</f>
        <v>3.8363069976375708</v>
      </c>
      <c r="E303" s="183">
        <f>E240/RES_summary!E$19</f>
        <v>3.8221260224117599</v>
      </c>
      <c r="F303" s="183">
        <f>F240/RES_summary!F$19</f>
        <v>3.7351252081253605</v>
      </c>
      <c r="G303" s="183">
        <f>G240/RES_summary!G$19</f>
        <v>3.7348412765611214</v>
      </c>
      <c r="H303" s="183">
        <f>H240/RES_summary!H$19</f>
        <v>3.6948460902186966</v>
      </c>
      <c r="I303" s="183">
        <f>I240/RES_summary!I$19</f>
        <v>3.6107963385657342</v>
      </c>
      <c r="J303" s="183">
        <f>J240/RES_summary!J$19</f>
        <v>3.609530062223675</v>
      </c>
      <c r="K303" s="183">
        <f>K240/RES_summary!K$19</f>
        <v>3.8535759613611034</v>
      </c>
      <c r="L303" s="183">
        <f>L240/RES_summary!L$19</f>
        <v>3.9927824355701524</v>
      </c>
      <c r="M303" s="183">
        <f>M240/RES_summary!M$19</f>
        <v>3.8958111780187812</v>
      </c>
      <c r="N303" s="183">
        <f>N240/RES_summary!N$19</f>
        <v>3.8887735793983911</v>
      </c>
      <c r="O303" s="183">
        <f>O240/RES_summary!O$19</f>
        <v>4.3184908094059367</v>
      </c>
      <c r="P303" s="183">
        <f>P240/RES_summary!P$19</f>
        <v>4.3230566053945312</v>
      </c>
      <c r="Q303" s="183">
        <f>Q240/RES_summary!Q$19</f>
        <v>4.3251128778374728</v>
      </c>
    </row>
    <row r="304" spans="1:17" ht="12" customHeight="1" x14ac:dyDescent="0.3">
      <c r="A304" s="166" t="s">
        <v>57</v>
      </c>
      <c r="B304" s="182">
        <f>B241/RES_summary!B$19</f>
        <v>3.7501543759534477</v>
      </c>
      <c r="C304" s="182">
        <f>C241/RES_summary!C$19</f>
        <v>3.7065628784302578</v>
      </c>
      <c r="D304" s="182">
        <f>D241/RES_summary!D$19</f>
        <v>3.8363069976375708</v>
      </c>
      <c r="E304" s="182">
        <f>E241/RES_summary!E$19</f>
        <v>3.8221260224117599</v>
      </c>
      <c r="F304" s="182">
        <f>F241/RES_summary!F$19</f>
        <v>3.7351252081253605</v>
      </c>
      <c r="G304" s="182">
        <f>G241/RES_summary!G$19</f>
        <v>3.7348412765611214</v>
      </c>
      <c r="H304" s="182">
        <f>H241/RES_summary!H$19</f>
        <v>3.6948460902186966</v>
      </c>
      <c r="I304" s="182">
        <f>I241/RES_summary!I$19</f>
        <v>3.6107963385657342</v>
      </c>
      <c r="J304" s="182">
        <f>J241/RES_summary!J$19</f>
        <v>3.609530062223675</v>
      </c>
      <c r="K304" s="182">
        <f>K241/RES_summary!K$19</f>
        <v>3.8535759613611034</v>
      </c>
      <c r="L304" s="182">
        <f>L241/RES_summary!L$19</f>
        <v>3.9927824355701524</v>
      </c>
      <c r="M304" s="182">
        <f>M241/RES_summary!M$19</f>
        <v>3.8958111780187812</v>
      </c>
      <c r="N304" s="182">
        <f>N241/RES_summary!N$19</f>
        <v>3.8887735793983911</v>
      </c>
      <c r="O304" s="182">
        <f>O241/RES_summary!O$19</f>
        <v>4.3184908094059367</v>
      </c>
      <c r="P304" s="182">
        <f>P241/RES_summary!P$19</f>
        <v>4.3230566053945312</v>
      </c>
      <c r="Q304" s="182">
        <f>Q241/RES_summary!Q$19</f>
        <v>4.3251128778374728</v>
      </c>
    </row>
    <row r="305" spans="1:17" ht="12" customHeight="1" x14ac:dyDescent="0.3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3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3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3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3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3">
      <c r="A310" s="158" t="s">
        <v>62</v>
      </c>
      <c r="B310" s="178">
        <f>B247/RES_summary!B$19</f>
        <v>1.7927657308857943</v>
      </c>
      <c r="C310" s="178">
        <f>C247/RES_summary!C$19</f>
        <v>1.8662238357993777</v>
      </c>
      <c r="D310" s="178">
        <f>D247/RES_summary!D$19</f>
        <v>2.0671751038741881</v>
      </c>
      <c r="E310" s="178">
        <f>E247/RES_summary!E$19</f>
        <v>2.4742855328691702</v>
      </c>
      <c r="F310" s="178">
        <f>F247/RES_summary!F$19</f>
        <v>2.5899381767109779</v>
      </c>
      <c r="G310" s="178">
        <f>G247/RES_summary!G$19</f>
        <v>2.7032671981245833</v>
      </c>
      <c r="H310" s="178">
        <f>H247/RES_summary!H$19</f>
        <v>2.815130096018081</v>
      </c>
      <c r="I310" s="178">
        <f>I247/RES_summary!I$19</f>
        <v>2.6923907065718287</v>
      </c>
      <c r="J310" s="178">
        <f>J247/RES_summary!J$19</f>
        <v>2.8535709978728665</v>
      </c>
      <c r="K310" s="178">
        <f>K247/RES_summary!K$19</f>
        <v>2.8971211644324346</v>
      </c>
      <c r="L310" s="178">
        <f>L247/RES_summary!L$19</f>
        <v>2.8727813490192351</v>
      </c>
      <c r="M310" s="178">
        <f>M247/RES_summary!M$19</f>
        <v>2.7132446981877716</v>
      </c>
      <c r="N310" s="178">
        <f>N247/RES_summary!N$19</f>
        <v>2.7685681019627695</v>
      </c>
      <c r="O310" s="178">
        <f>O247/RES_summary!O$19</f>
        <v>2.7851793460137162</v>
      </c>
      <c r="P310" s="178">
        <f>P247/RES_summary!P$19</f>
        <v>2.7757976415346768</v>
      </c>
      <c r="Q310" s="178">
        <f>Q247/RES_summary!Q$19</f>
        <v>2.7895448937435328</v>
      </c>
    </row>
    <row r="311" spans="1:17" ht="12" customHeight="1" x14ac:dyDescent="0.3">
      <c r="A311" s="23" t="s">
        <v>58</v>
      </c>
      <c r="B311" s="177">
        <f>B248/RES_summary!B$19</f>
        <v>6.4759144024147739</v>
      </c>
      <c r="C311" s="177">
        <f>C248/RES_summary!C$19</f>
        <v>6.2685669879133377</v>
      </c>
      <c r="D311" s="177">
        <f>D248/RES_summary!D$19</f>
        <v>6.8893258102074162</v>
      </c>
      <c r="E311" s="177">
        <f>E248/RES_summary!E$19</f>
        <v>7.9797443338839233</v>
      </c>
      <c r="F311" s="177">
        <f>F248/RES_summary!F$19</f>
        <v>8.0481106996731704</v>
      </c>
      <c r="G311" s="177">
        <f>G248/RES_summary!G$19</f>
        <v>7.9593549564466919</v>
      </c>
      <c r="H311" s="177">
        <f>H248/RES_summary!H$19</f>
        <v>7.9852420364430179</v>
      </c>
      <c r="I311" s="177">
        <f>I248/RES_summary!I$19</f>
        <v>7.7883680593102085</v>
      </c>
      <c r="J311" s="177">
        <f>J248/RES_summary!J$19</f>
        <v>7.8603394173778121</v>
      </c>
      <c r="K311" s="177">
        <f>K248/RES_summary!K$19</f>
        <v>7.8242999165375737</v>
      </c>
      <c r="L311" s="177">
        <f>L248/RES_summary!L$19</f>
        <v>7.8128954432720636</v>
      </c>
      <c r="M311" s="177">
        <f>M248/RES_summary!M$19</f>
        <v>7.7330778235943241</v>
      </c>
      <c r="N311" s="177">
        <f>N248/RES_summary!N$19</f>
        <v>7.8346036025300592</v>
      </c>
      <c r="O311" s="177">
        <f>O248/RES_summary!O$19</f>
        <v>7.7566495372026498</v>
      </c>
      <c r="P311" s="177">
        <f>P248/RES_summary!P$19</f>
        <v>7.6431584725554496</v>
      </c>
      <c r="Q311" s="177">
        <f>Q248/RES_summary!Q$19</f>
        <v>7.5981108659145873</v>
      </c>
    </row>
    <row r="312" spans="1:17" ht="12" customHeight="1" x14ac:dyDescent="0.3">
      <c r="A312" s="23" t="s">
        <v>57</v>
      </c>
      <c r="B312" s="177">
        <f>B249/RES_summary!B$19</f>
        <v>3.3967203263207639</v>
      </c>
      <c r="C312" s="177">
        <f>C249/RES_summary!C$19</f>
        <v>3.2901726552502342</v>
      </c>
      <c r="D312" s="177">
        <f>D249/RES_summary!D$19</f>
        <v>3.3222368335804506</v>
      </c>
      <c r="E312" s="177">
        <f>E249/RES_summary!E$19</f>
        <v>3.7207646312522584</v>
      </c>
      <c r="F312" s="177">
        <f>F249/RES_summary!F$19</f>
        <v>3.7613220227187361</v>
      </c>
      <c r="G312" s="177">
        <f>G249/RES_summary!G$19</f>
        <v>3.8427590308165156</v>
      </c>
      <c r="H312" s="177">
        <f>H249/RES_summary!H$19</f>
        <v>3.8019979959508041</v>
      </c>
      <c r="I312" s="177">
        <f>I249/RES_summary!I$19</f>
        <v>3.9274383177618257</v>
      </c>
      <c r="J312" s="177">
        <f>J249/RES_summary!J$19</f>
        <v>3.7827662297481655</v>
      </c>
      <c r="K312" s="177">
        <f>K249/RES_summary!K$19</f>
        <v>3.840405864784759</v>
      </c>
      <c r="L312" s="177">
        <f>L249/RES_summary!L$19</f>
        <v>3.6910134396012082</v>
      </c>
      <c r="M312" s="177">
        <f>M249/RES_summary!M$19</f>
        <v>3.7000102143999389</v>
      </c>
      <c r="N312" s="177">
        <f>N249/RES_summary!N$19</f>
        <v>3.7048752685869282</v>
      </c>
      <c r="O312" s="177">
        <f>O249/RES_summary!O$19</f>
        <v>3.5984425707391434</v>
      </c>
      <c r="P312" s="177">
        <f>P249/RES_summary!P$19</f>
        <v>3.6220894173114409</v>
      </c>
      <c r="Q312" s="177">
        <f>Q249/RES_summary!Q$19</f>
        <v>3.5667193209687267</v>
      </c>
    </row>
    <row r="313" spans="1:17" ht="12" customHeight="1" x14ac:dyDescent="0.3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3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3">
      <c r="A317" s="152" t="s">
        <v>193</v>
      </c>
      <c r="B317" s="168"/>
      <c r="C317" s="168">
        <f>SUM(C318,C321,C323,C333)</f>
        <v>263.1338095509247</v>
      </c>
      <c r="D317" s="168">
        <f t="shared" ref="D317:Q317" si="74">SUM(D318,D321,D323,D333)</f>
        <v>722.78161195322741</v>
      </c>
      <c r="E317" s="168">
        <f t="shared" si="74"/>
        <v>314.45631171567157</v>
      </c>
      <c r="F317" s="168">
        <f t="shared" si="74"/>
        <v>466.05414881878835</v>
      </c>
      <c r="G317" s="168">
        <f t="shared" si="74"/>
        <v>565.18010153610646</v>
      </c>
      <c r="H317" s="168">
        <f t="shared" si="74"/>
        <v>612.44619714690771</v>
      </c>
      <c r="I317" s="168">
        <f t="shared" si="74"/>
        <v>380.85644688050405</v>
      </c>
      <c r="J317" s="168">
        <f t="shared" si="74"/>
        <v>496.03981388978173</v>
      </c>
      <c r="K317" s="168">
        <f t="shared" si="74"/>
        <v>427.022229323332</v>
      </c>
      <c r="L317" s="168">
        <f t="shared" si="74"/>
        <v>642.66321208479974</v>
      </c>
      <c r="M317" s="168">
        <f t="shared" si="74"/>
        <v>418.6198830635629</v>
      </c>
      <c r="N317" s="168">
        <f t="shared" si="74"/>
        <v>325.27127034422972</v>
      </c>
      <c r="O317" s="168">
        <f t="shared" si="74"/>
        <v>170.11710345944888</v>
      </c>
      <c r="P317" s="168">
        <f t="shared" si="74"/>
        <v>200.63011714791764</v>
      </c>
      <c r="Q317" s="168">
        <f t="shared" si="74"/>
        <v>117.835223369141</v>
      </c>
    </row>
    <row r="318" spans="1:17" ht="12" customHeight="1" x14ac:dyDescent="0.3">
      <c r="A318" s="158" t="s">
        <v>65</v>
      </c>
      <c r="B318" s="157"/>
      <c r="C318" s="157">
        <f>SUM(C319:C320)</f>
        <v>219.20115014404334</v>
      </c>
      <c r="D318" s="157">
        <f t="shared" ref="D318:Q318" si="75">SUM(D319:D320)</f>
        <v>606.81445914844073</v>
      </c>
      <c r="E318" s="157">
        <f t="shared" si="75"/>
        <v>256.44959032383224</v>
      </c>
      <c r="F318" s="157">
        <f t="shared" si="75"/>
        <v>377.95277597429634</v>
      </c>
      <c r="G318" s="157">
        <f t="shared" si="75"/>
        <v>462.30088876700052</v>
      </c>
      <c r="H318" s="157">
        <f t="shared" si="75"/>
        <v>505.68690176768274</v>
      </c>
      <c r="I318" s="157">
        <f t="shared" si="75"/>
        <v>307.0228664638442</v>
      </c>
      <c r="J318" s="157">
        <f t="shared" si="75"/>
        <v>401.00995949563475</v>
      </c>
      <c r="K318" s="157">
        <f t="shared" si="75"/>
        <v>346.77749718808252</v>
      </c>
      <c r="L318" s="157">
        <f t="shared" si="75"/>
        <v>529.06650001726746</v>
      </c>
      <c r="M318" s="157">
        <f t="shared" si="75"/>
        <v>328.04068050351708</v>
      </c>
      <c r="N318" s="157">
        <f t="shared" si="75"/>
        <v>260.84167157548768</v>
      </c>
      <c r="O318" s="157">
        <f t="shared" si="75"/>
        <v>135.89918811048335</v>
      </c>
      <c r="P318" s="157">
        <f t="shared" si="75"/>
        <v>157.37635966286422</v>
      </c>
      <c r="Q318" s="157">
        <f t="shared" si="75"/>
        <v>90.313761926733619</v>
      </c>
    </row>
    <row r="319" spans="1:17" ht="12" customHeight="1" x14ac:dyDescent="0.3">
      <c r="A319" s="23" t="s">
        <v>58</v>
      </c>
      <c r="B319" s="156"/>
      <c r="C319" s="156">
        <f>RES_hhdet_in_fec!C$5</f>
        <v>218.44804442862045</v>
      </c>
      <c r="D319" s="156">
        <f>RES_hhdet_in_fec!D$5</f>
        <v>605.09833809598229</v>
      </c>
      <c r="E319" s="156">
        <f>RES_hhdet_in_fec!E$5</f>
        <v>254.94825668394799</v>
      </c>
      <c r="F319" s="156">
        <f>RES_hhdet_in_fec!F$5</f>
        <v>375.65169581334652</v>
      </c>
      <c r="G319" s="156">
        <f>RES_hhdet_in_fec!G$5</f>
        <v>459.87474320046118</v>
      </c>
      <c r="H319" s="156">
        <f>RES_hhdet_in_fec!H$5</f>
        <v>502.74386451933725</v>
      </c>
      <c r="I319" s="156">
        <f>RES_hhdet_in_fec!I$5</f>
        <v>305.09295295444605</v>
      </c>
      <c r="J319" s="156">
        <f>RES_hhdet_in_fec!J$5</f>
        <v>398.77205383442669</v>
      </c>
      <c r="K319" s="156">
        <f>RES_hhdet_in_fec!K$5</f>
        <v>344.97444800715908</v>
      </c>
      <c r="L319" s="156">
        <f>RES_hhdet_in_fec!L$5</f>
        <v>526.05898341781767</v>
      </c>
      <c r="M319" s="156">
        <f>RES_hhdet_in_fec!M$5</f>
        <v>325.99095979093573</v>
      </c>
      <c r="N319" s="156">
        <f>RES_hhdet_in_fec!N$5</f>
        <v>259.38535532891098</v>
      </c>
      <c r="O319" s="156">
        <f>RES_hhdet_in_fec!O$5</f>
        <v>135.11362734904833</v>
      </c>
      <c r="P319" s="156">
        <f>RES_hhdet_in_fec!P$5</f>
        <v>156.30754814588602</v>
      </c>
      <c r="Q319" s="156">
        <f>RES_hhdet_in_fec!Q$5</f>
        <v>89.616347419693682</v>
      </c>
    </row>
    <row r="320" spans="1:17" ht="12" customHeight="1" x14ac:dyDescent="0.3">
      <c r="A320" s="23" t="s">
        <v>60</v>
      </c>
      <c r="B320" s="156"/>
      <c r="C320" s="156">
        <f>RES_hhdet_in_fec!C$6</f>
        <v>0.75310571542287641</v>
      </c>
      <c r="D320" s="156">
        <f>RES_hhdet_in_fec!D$6</f>
        <v>1.7161210524584025</v>
      </c>
      <c r="E320" s="156">
        <f>RES_hhdet_in_fec!E$6</f>
        <v>1.5013336398842592</v>
      </c>
      <c r="F320" s="156">
        <f>RES_hhdet_in_fec!F$6</f>
        <v>2.3010801609498293</v>
      </c>
      <c r="G320" s="156">
        <f>RES_hhdet_in_fec!G$6</f>
        <v>2.4261455665393594</v>
      </c>
      <c r="H320" s="156">
        <f>RES_hhdet_in_fec!H$6</f>
        <v>2.9430372483455089</v>
      </c>
      <c r="I320" s="156">
        <f>RES_hhdet_in_fec!I$6</f>
        <v>1.929913509398121</v>
      </c>
      <c r="J320" s="156">
        <f>RES_hhdet_in_fec!J$6</f>
        <v>2.2379056612080395</v>
      </c>
      <c r="K320" s="156">
        <f>RES_hhdet_in_fec!K$6</f>
        <v>1.8030491809234206</v>
      </c>
      <c r="L320" s="156">
        <f>RES_hhdet_in_fec!L$6</f>
        <v>3.0075165994497906</v>
      </c>
      <c r="M320" s="156">
        <f>RES_hhdet_in_fec!M$6</f>
        <v>2.0497207125813621</v>
      </c>
      <c r="N320" s="156">
        <f>RES_hhdet_in_fec!N$6</f>
        <v>1.4563162465767068</v>
      </c>
      <c r="O320" s="156">
        <f>RES_hhdet_in_fec!O$6</f>
        <v>0.78556076143501463</v>
      </c>
      <c r="P320" s="156">
        <f>RES_hhdet_in_fec!P$6</f>
        <v>1.0688115169782104</v>
      </c>
      <c r="Q320" s="156">
        <f>RES_hhdet_in_fec!Q$6</f>
        <v>0.69741450703993291</v>
      </c>
    </row>
    <row r="321" spans="1:17" ht="12" customHeight="1" x14ac:dyDescent="0.3">
      <c r="A321" s="158" t="s">
        <v>112</v>
      </c>
      <c r="B321" s="157"/>
      <c r="C321" s="157">
        <f>C322</f>
        <v>0.16189306776602727</v>
      </c>
      <c r="D321" s="157">
        <f t="shared" ref="D321:Q321" si="76">D322</f>
        <v>0.19142815200935956</v>
      </c>
      <c r="E321" s="157">
        <f t="shared" si="76"/>
        <v>0.17432079455503591</v>
      </c>
      <c r="F321" s="157">
        <f t="shared" si="76"/>
        <v>0.24590150615712295</v>
      </c>
      <c r="G321" s="157">
        <f t="shared" si="76"/>
        <v>0.19799599255335015</v>
      </c>
      <c r="H321" s="157">
        <f t="shared" si="76"/>
        <v>0.46681401798864652</v>
      </c>
      <c r="I321" s="157">
        <f t="shared" si="76"/>
        <v>0.38797340514299644</v>
      </c>
      <c r="J321" s="157">
        <f t="shared" si="76"/>
        <v>0.55113199301922411</v>
      </c>
      <c r="K321" s="157">
        <f t="shared" si="76"/>
        <v>0.63819980092278961</v>
      </c>
      <c r="L321" s="157">
        <f t="shared" si="76"/>
        <v>0.72402130319916869</v>
      </c>
      <c r="M321" s="157">
        <f t="shared" si="76"/>
        <v>0.49260387448889403</v>
      </c>
      <c r="N321" s="157">
        <f t="shared" si="76"/>
        <v>0.41119245759506018</v>
      </c>
      <c r="O321" s="157">
        <f t="shared" si="76"/>
        <v>0.10818312884740965</v>
      </c>
      <c r="P321" s="157">
        <f t="shared" si="76"/>
        <v>0.38573386870757864</v>
      </c>
      <c r="Q321" s="157">
        <f t="shared" si="76"/>
        <v>0.25024274311674799</v>
      </c>
    </row>
    <row r="322" spans="1:17" ht="12" customHeight="1" x14ac:dyDescent="0.3">
      <c r="A322" s="23" t="s">
        <v>60</v>
      </c>
      <c r="B322" s="156"/>
      <c r="C322" s="156">
        <f>RES_hhdet_in_fec!C$8</f>
        <v>0.16189306776602727</v>
      </c>
      <c r="D322" s="156">
        <f>RES_hhdet_in_fec!D$8</f>
        <v>0.19142815200935956</v>
      </c>
      <c r="E322" s="156">
        <f>RES_hhdet_in_fec!E$8</f>
        <v>0.17432079455503591</v>
      </c>
      <c r="F322" s="156">
        <f>RES_hhdet_in_fec!F$8</f>
        <v>0.24590150615712295</v>
      </c>
      <c r="G322" s="156">
        <f>RES_hhdet_in_fec!G$8</f>
        <v>0.19799599255335015</v>
      </c>
      <c r="H322" s="156">
        <f>RES_hhdet_in_fec!H$8</f>
        <v>0.46681401798864652</v>
      </c>
      <c r="I322" s="156">
        <f>RES_hhdet_in_fec!I$8</f>
        <v>0.38797340514299644</v>
      </c>
      <c r="J322" s="156">
        <f>RES_hhdet_in_fec!J$8</f>
        <v>0.55113199301922411</v>
      </c>
      <c r="K322" s="156">
        <f>RES_hhdet_in_fec!K$8</f>
        <v>0.63819980092278961</v>
      </c>
      <c r="L322" s="156">
        <f>RES_hhdet_in_fec!L$8</f>
        <v>0.72402130319916869</v>
      </c>
      <c r="M322" s="156">
        <f>RES_hhdet_in_fec!M$8</f>
        <v>0.49260387448889403</v>
      </c>
      <c r="N322" s="156">
        <f>RES_hhdet_in_fec!N$8</f>
        <v>0.41119245759506018</v>
      </c>
      <c r="O322" s="156">
        <f>RES_hhdet_in_fec!O$8</f>
        <v>0.10818312884740965</v>
      </c>
      <c r="P322" s="156">
        <f>RES_hhdet_in_fec!P$8</f>
        <v>0.38573386870757864</v>
      </c>
      <c r="Q322" s="156">
        <f>RES_hhdet_in_fec!Q$8</f>
        <v>0.25024274311674799</v>
      </c>
    </row>
    <row r="323" spans="1:17" ht="12" customHeight="1" x14ac:dyDescent="0.3">
      <c r="A323" s="158" t="s">
        <v>63</v>
      </c>
      <c r="B323" s="157"/>
      <c r="C323" s="157">
        <f>SUM(C324:C326,C329:C330)</f>
        <v>32.046403991908406</v>
      </c>
      <c r="D323" s="157">
        <f t="shared" ref="D323:Q323" si="77">SUM(D324:D326,D329:D330)</f>
        <v>86.407640968107472</v>
      </c>
      <c r="E323" s="157">
        <f t="shared" si="77"/>
        <v>39.269071424758181</v>
      </c>
      <c r="F323" s="157">
        <f t="shared" si="77"/>
        <v>61.761580423723395</v>
      </c>
      <c r="G323" s="157">
        <f t="shared" si="77"/>
        <v>73.061324233913652</v>
      </c>
      <c r="H323" s="157">
        <f t="shared" si="77"/>
        <v>75.739411929654395</v>
      </c>
      <c r="I323" s="157">
        <f t="shared" si="77"/>
        <v>54.489620756321351</v>
      </c>
      <c r="J323" s="157">
        <f t="shared" si="77"/>
        <v>67.159698654384272</v>
      </c>
      <c r="K323" s="157">
        <f t="shared" si="77"/>
        <v>57.487967944183794</v>
      </c>
      <c r="L323" s="157">
        <f t="shared" si="77"/>
        <v>80.119349889400794</v>
      </c>
      <c r="M323" s="157">
        <f t="shared" si="77"/>
        <v>64.548740744689539</v>
      </c>
      <c r="N323" s="157">
        <f t="shared" si="77"/>
        <v>42.649010929869462</v>
      </c>
      <c r="O323" s="157">
        <f t="shared" si="77"/>
        <v>22.768910249684421</v>
      </c>
      <c r="P323" s="157">
        <f t="shared" si="77"/>
        <v>27.040118273488513</v>
      </c>
      <c r="Q323" s="157">
        <f t="shared" si="77"/>
        <v>16.645781776490384</v>
      </c>
    </row>
    <row r="324" spans="1:17" ht="12" customHeight="1" x14ac:dyDescent="0.3">
      <c r="A324" s="167" t="s">
        <v>171</v>
      </c>
      <c r="B324" s="132"/>
      <c r="C324" s="132">
        <f>RES_hhdet_in_fec!C$10</f>
        <v>23.466129693868364</v>
      </c>
      <c r="D324" s="132">
        <f>RES_hhdet_in_fec!D$10</f>
        <v>65.611683755686855</v>
      </c>
      <c r="E324" s="132">
        <f>RES_hhdet_in_fec!E$10</f>
        <v>25.797060497827559</v>
      </c>
      <c r="F324" s="132">
        <f>RES_hhdet_in_fec!F$10</f>
        <v>46.640646215966143</v>
      </c>
      <c r="G324" s="132">
        <f>RES_hhdet_in_fec!G$10</f>
        <v>59.423886666544121</v>
      </c>
      <c r="H324" s="132">
        <f>RES_hhdet_in_fec!H$10</f>
        <v>55.207002250836702</v>
      </c>
      <c r="I324" s="132">
        <f>RES_hhdet_in_fec!I$10</f>
        <v>27.679074035276713</v>
      </c>
      <c r="J324" s="132">
        <f>RES_hhdet_in_fec!J$10</f>
        <v>37.293893189040602</v>
      </c>
      <c r="K324" s="132">
        <f>RES_hhdet_in_fec!K$10</f>
        <v>37.182793096846289</v>
      </c>
      <c r="L324" s="132">
        <f>RES_hhdet_in_fec!L$10</f>
        <v>52.530417040324458</v>
      </c>
      <c r="M324" s="132">
        <f>RES_hhdet_in_fec!M$10</f>
        <v>34.301721148005271</v>
      </c>
      <c r="N324" s="132">
        <f>RES_hhdet_in_fec!N$10</f>
        <v>30.162031336088166</v>
      </c>
      <c r="O324" s="132">
        <f>RES_hhdet_in_fec!O$10</f>
        <v>15.389737414930025</v>
      </c>
      <c r="P324" s="132">
        <f>RES_hhdet_in_fec!P$10</f>
        <v>18.272276244675734</v>
      </c>
      <c r="Q324" s="132">
        <f>RES_hhdet_in_fec!Q$10</f>
        <v>7.4481998636439704</v>
      </c>
    </row>
    <row r="325" spans="1:17" ht="12" customHeight="1" x14ac:dyDescent="0.3">
      <c r="A325" s="167" t="s">
        <v>144</v>
      </c>
      <c r="B325" s="132"/>
      <c r="C325" s="132">
        <f>RES_hhdet_in_fec!C$11</f>
        <v>3.3865019999910317E-2</v>
      </c>
      <c r="D325" s="132">
        <f>RES_hhdet_in_fec!D$11</f>
        <v>7.0405064510500104E-2</v>
      </c>
      <c r="E325" s="132">
        <f>RES_hhdet_in_fec!E$11</f>
        <v>2.1523933178157904E-2</v>
      </c>
      <c r="F325" s="132">
        <f>RES_hhdet_in_fec!F$11</f>
        <v>6.5807669961685175E-2</v>
      </c>
      <c r="G325" s="132">
        <f>RES_hhdet_in_fec!G$11</f>
        <v>3.210550340941995E-2</v>
      </c>
      <c r="H325" s="132">
        <f>RES_hhdet_in_fec!H$11</f>
        <v>2.2900801815740959E-2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3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1.1197395573898101E-3</v>
      </c>
      <c r="E326" s="132">
        <f t="shared" si="78"/>
        <v>0</v>
      </c>
      <c r="F326" s="132">
        <f t="shared" si="78"/>
        <v>1.6000553943008602E-3</v>
      </c>
      <c r="G326" s="132">
        <f t="shared" si="78"/>
        <v>1.0933781545060992E-3</v>
      </c>
      <c r="H326" s="132">
        <f t="shared" si="78"/>
        <v>7.4418317647260157E-5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9.4805945813613377E-3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3">
      <c r="A327" s="166" t="s">
        <v>57</v>
      </c>
      <c r="B327" s="165"/>
      <c r="C327" s="165">
        <f>RES_hhdet_in_fec!C$13</f>
        <v>0</v>
      </c>
      <c r="D327" s="165">
        <f>RES_hhdet_in_fec!D$13</f>
        <v>8.8555535478702008E-4</v>
      </c>
      <c r="E327" s="165">
        <f>RES_hhdet_in_fec!E$13</f>
        <v>0</v>
      </c>
      <c r="F327" s="165">
        <f>RES_hhdet_in_fec!F$13</f>
        <v>1.2611051715621425E-3</v>
      </c>
      <c r="G327" s="165">
        <f>RES_hhdet_in_fec!G$13</f>
        <v>8.6026014046239102E-4</v>
      </c>
      <c r="H327" s="165">
        <f>RES_hhdet_in_fec!H$13</f>
        <v>5.8462587995644122E-5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7.1800685914523857E-3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3">
      <c r="A328" s="147" t="s">
        <v>59</v>
      </c>
      <c r="B328" s="164"/>
      <c r="C328" s="164">
        <f>RES_hhdet_in_fec!C$14</f>
        <v>0</v>
      </c>
      <c r="D328" s="164">
        <f>RES_hhdet_in_fec!D$14</f>
        <v>2.3418420260279006E-4</v>
      </c>
      <c r="E328" s="164">
        <f>RES_hhdet_in_fec!E$14</f>
        <v>0</v>
      </c>
      <c r="F328" s="164">
        <f>RES_hhdet_in_fec!F$14</f>
        <v>3.3895022273871769E-4</v>
      </c>
      <c r="G328" s="164">
        <f>RES_hhdet_in_fec!G$14</f>
        <v>2.3311801404370824E-4</v>
      </c>
      <c r="H328" s="164">
        <f>RES_hhdet_in_fec!H$14</f>
        <v>1.5955729651616039E-5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2.300525989908952E-3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3">
      <c r="A329" s="163" t="s">
        <v>142</v>
      </c>
      <c r="B329" s="162"/>
      <c r="C329" s="162">
        <f>RES_hhdet_in_fec!C$15</f>
        <v>8.3809282883259488</v>
      </c>
      <c r="D329" s="162">
        <f>RES_hhdet_in_fec!D$15</f>
        <v>20.278149271790184</v>
      </c>
      <c r="E329" s="162">
        <f>RES_hhdet_in_fec!E$15</f>
        <v>11.976878095568084</v>
      </c>
      <c r="F329" s="162">
        <f>RES_hhdet_in_fec!F$15</f>
        <v>14.595491249351475</v>
      </c>
      <c r="G329" s="162">
        <f>RES_hhdet_in_fec!G$15</f>
        <v>12.874160999032528</v>
      </c>
      <c r="H329" s="162">
        <f>RES_hhdet_in_fec!H$15</f>
        <v>18.285881695199578</v>
      </c>
      <c r="I329" s="162">
        <f>RES_hhdet_in_fec!I$15</f>
        <v>23.61604745843486</v>
      </c>
      <c r="J329" s="162">
        <f>RES_hhdet_in_fec!J$15</f>
        <v>27.432243145411658</v>
      </c>
      <c r="K329" s="162">
        <f>RES_hhdet_in_fec!K$15</f>
        <v>16.721751912925189</v>
      </c>
      <c r="L329" s="162">
        <f>RES_hhdet_in_fec!L$15</f>
        <v>20.373053912173468</v>
      </c>
      <c r="M329" s="162">
        <f>RES_hhdet_in_fec!M$15</f>
        <v>24.507731350955055</v>
      </c>
      <c r="N329" s="162">
        <f>RES_hhdet_in_fec!N$15</f>
        <v>10.955421491938887</v>
      </c>
      <c r="O329" s="162">
        <f>RES_hhdet_in_fec!O$15</f>
        <v>6.1177608111889166</v>
      </c>
      <c r="P329" s="162">
        <f>RES_hhdet_in_fec!P$15</f>
        <v>8.1641671973016141</v>
      </c>
      <c r="Q329" s="162">
        <f>RES_hhdet_in_fec!Q$15</f>
        <v>7.3349915496813471</v>
      </c>
    </row>
    <row r="330" spans="1:17" ht="12" customHeight="1" x14ac:dyDescent="0.3">
      <c r="A330" s="161" t="s">
        <v>141</v>
      </c>
      <c r="B330" s="160"/>
      <c r="C330" s="160">
        <f>SUM(C331:C332)</f>
        <v>0.16548098971418546</v>
      </c>
      <c r="D330" s="160">
        <f t="shared" ref="D330:Q330" si="79">SUM(D331:D332)</f>
        <v>0.44628313656254825</v>
      </c>
      <c r="E330" s="160">
        <f t="shared" si="79"/>
        <v>1.4736088981843809</v>
      </c>
      <c r="F330" s="160">
        <f t="shared" si="79"/>
        <v>0.45803523304979399</v>
      </c>
      <c r="G330" s="160">
        <f t="shared" si="79"/>
        <v>0.73007768677306606</v>
      </c>
      <c r="H330" s="160">
        <f t="shared" si="79"/>
        <v>2.2235527634847392</v>
      </c>
      <c r="I330" s="160">
        <f t="shared" si="79"/>
        <v>3.1944992626097721</v>
      </c>
      <c r="J330" s="160">
        <f t="shared" si="79"/>
        <v>2.4335623199320127</v>
      </c>
      <c r="K330" s="160">
        <f t="shared" si="79"/>
        <v>3.5834229344123147</v>
      </c>
      <c r="L330" s="160">
        <f t="shared" si="79"/>
        <v>7.2063983423215037</v>
      </c>
      <c r="M330" s="160">
        <f t="shared" si="79"/>
        <v>5.7392882457292194</v>
      </c>
      <c r="N330" s="160">
        <f t="shared" si="79"/>
        <v>1.53155810184241</v>
      </c>
      <c r="O330" s="160">
        <f t="shared" si="79"/>
        <v>1.26141202356548</v>
      </c>
      <c r="P330" s="160">
        <f t="shared" si="79"/>
        <v>0.60367483151116852</v>
      </c>
      <c r="Q330" s="160">
        <f t="shared" si="79"/>
        <v>1.8625903631650658</v>
      </c>
    </row>
    <row r="331" spans="1:17" ht="12" customHeight="1" x14ac:dyDescent="0.3">
      <c r="A331" s="148" t="s">
        <v>60</v>
      </c>
      <c r="B331" s="156"/>
      <c r="C331" s="156">
        <f>RES_hhdet_in_fec!C$17</f>
        <v>0.10378244542913898</v>
      </c>
      <c r="D331" s="156">
        <f>RES_hhdet_in_fec!D$17</f>
        <v>0.35798750054155853</v>
      </c>
      <c r="E331" s="156">
        <f>RES_hhdet_in_fec!E$17</f>
        <v>1.1209341207009986</v>
      </c>
      <c r="F331" s="156">
        <f>RES_hhdet_in_fec!F$17</f>
        <v>0.31255067706374684</v>
      </c>
      <c r="G331" s="156">
        <f>RES_hhdet_in_fec!G$17</f>
        <v>0.53904054823800307</v>
      </c>
      <c r="H331" s="156">
        <f>RES_hhdet_in_fec!H$17</f>
        <v>1.6935293891011967</v>
      </c>
      <c r="I331" s="156">
        <f>RES_hhdet_in_fec!I$17</f>
        <v>2.3223077191119983</v>
      </c>
      <c r="J331" s="156">
        <f>RES_hhdet_in_fec!J$17</f>
        <v>1.8026862117989624</v>
      </c>
      <c r="K331" s="156">
        <f>RES_hhdet_in_fec!K$17</f>
        <v>2.6468030506346589</v>
      </c>
      <c r="L331" s="156">
        <f>RES_hhdet_in_fec!L$17</f>
        <v>5.4026948030828876</v>
      </c>
      <c r="M331" s="156">
        <f>RES_hhdet_in_fec!M$17</f>
        <v>4.3527617148788487</v>
      </c>
      <c r="N331" s="156">
        <f>RES_hhdet_in_fec!N$17</f>
        <v>1.1599856580263119</v>
      </c>
      <c r="O331" s="156">
        <f>RES_hhdet_in_fec!O$17</f>
        <v>0.98206771151048988</v>
      </c>
      <c r="P331" s="156">
        <f>RES_hhdet_in_fec!P$17</f>
        <v>0.47576373845365255</v>
      </c>
      <c r="Q331" s="156">
        <f>RES_hhdet_in_fec!Q$17</f>
        <v>1.5223135148641238</v>
      </c>
    </row>
    <row r="332" spans="1:17" ht="12" customHeight="1" x14ac:dyDescent="0.3">
      <c r="A332" s="148" t="s">
        <v>59</v>
      </c>
      <c r="B332" s="156"/>
      <c r="C332" s="156">
        <f>RES_hhdet_in_fec!C$18</f>
        <v>6.169854428504648E-2</v>
      </c>
      <c r="D332" s="156">
        <f>RES_hhdet_in_fec!D$18</f>
        <v>8.8295636020989748E-2</v>
      </c>
      <c r="E332" s="156">
        <f>RES_hhdet_in_fec!E$18</f>
        <v>0.35267477748338233</v>
      </c>
      <c r="F332" s="156">
        <f>RES_hhdet_in_fec!F$18</f>
        <v>0.14548455598604715</v>
      </c>
      <c r="G332" s="156">
        <f>RES_hhdet_in_fec!G$18</f>
        <v>0.19103713853506296</v>
      </c>
      <c r="H332" s="156">
        <f>RES_hhdet_in_fec!H$18</f>
        <v>0.53002337438354241</v>
      </c>
      <c r="I332" s="156">
        <f>RES_hhdet_in_fec!I$18</f>
        <v>0.87219154349777395</v>
      </c>
      <c r="J332" s="156">
        <f>RES_hhdet_in_fec!J$18</f>
        <v>0.6308761081330504</v>
      </c>
      <c r="K332" s="156">
        <f>RES_hhdet_in_fec!K$18</f>
        <v>0.93661988377765582</v>
      </c>
      <c r="L332" s="156">
        <f>RES_hhdet_in_fec!L$18</f>
        <v>1.8037035392386158</v>
      </c>
      <c r="M332" s="156">
        <f>RES_hhdet_in_fec!M$18</f>
        <v>1.3865265308503707</v>
      </c>
      <c r="N332" s="156">
        <f>RES_hhdet_in_fec!N$18</f>
        <v>0.37157244381609822</v>
      </c>
      <c r="O332" s="156">
        <f>RES_hhdet_in_fec!O$18</f>
        <v>0.27934431205499005</v>
      </c>
      <c r="P332" s="156">
        <f>RES_hhdet_in_fec!P$18</f>
        <v>0.12791109305751594</v>
      </c>
      <c r="Q332" s="156">
        <f>RES_hhdet_in_fec!Q$18</f>
        <v>0.3402768483009419</v>
      </c>
    </row>
    <row r="333" spans="1:17" ht="12" customHeight="1" x14ac:dyDescent="0.3">
      <c r="A333" s="158" t="s">
        <v>62</v>
      </c>
      <c r="B333" s="157"/>
      <c r="C333" s="157">
        <f>SUM(C334:C336)</f>
        <v>11.724362347206895</v>
      </c>
      <c r="D333" s="157">
        <f t="shared" ref="D333:Q333" si="80">SUM(D334:D336)</f>
        <v>29.368083684669848</v>
      </c>
      <c r="E333" s="157">
        <f t="shared" si="80"/>
        <v>18.563329172526121</v>
      </c>
      <c r="F333" s="157">
        <f t="shared" si="80"/>
        <v>26.093890914611531</v>
      </c>
      <c r="G333" s="157">
        <f t="shared" si="80"/>
        <v>29.619892542638922</v>
      </c>
      <c r="H333" s="157">
        <f t="shared" si="80"/>
        <v>30.553069431581925</v>
      </c>
      <c r="I333" s="157">
        <f t="shared" si="80"/>
        <v>18.955986255195494</v>
      </c>
      <c r="J333" s="157">
        <f t="shared" si="80"/>
        <v>27.319023746743454</v>
      </c>
      <c r="K333" s="157">
        <f t="shared" si="80"/>
        <v>22.118564390142851</v>
      </c>
      <c r="L333" s="157">
        <f t="shared" si="80"/>
        <v>32.753340874932341</v>
      </c>
      <c r="M333" s="157">
        <f t="shared" si="80"/>
        <v>25.537857940867376</v>
      </c>
      <c r="N333" s="157">
        <f t="shared" si="80"/>
        <v>21.369395381277542</v>
      </c>
      <c r="O333" s="157">
        <f t="shared" si="80"/>
        <v>11.340821970433716</v>
      </c>
      <c r="P333" s="157">
        <f t="shared" si="80"/>
        <v>15.827905342857363</v>
      </c>
      <c r="Q333" s="157">
        <f t="shared" si="80"/>
        <v>10.625436922800269</v>
      </c>
    </row>
    <row r="334" spans="1:17" ht="12" customHeight="1" x14ac:dyDescent="0.3">
      <c r="A334" s="23" t="s">
        <v>58</v>
      </c>
      <c r="B334" s="156"/>
      <c r="C334" s="156">
        <f>RES_hhdet_in_fec!C$20</f>
        <v>5.5123459874943377</v>
      </c>
      <c r="D334" s="156">
        <f>RES_hhdet_in_fec!D$20</f>
        <v>11.811885939684045</v>
      </c>
      <c r="E334" s="156">
        <f>RES_hhdet_in_fec!E$20</f>
        <v>8.6220462971311438</v>
      </c>
      <c r="F334" s="156">
        <f>RES_hhdet_in_fec!F$20</f>
        <v>11.031876213057263</v>
      </c>
      <c r="G334" s="156">
        <f>RES_hhdet_in_fec!G$20</f>
        <v>12.282232479488298</v>
      </c>
      <c r="H334" s="156">
        <f>RES_hhdet_in_fec!H$20</f>
        <v>11.726518659498394</v>
      </c>
      <c r="I334" s="156">
        <f>RES_hhdet_in_fec!I$20</f>
        <v>5.3411860967012066</v>
      </c>
      <c r="J334" s="156">
        <f>RES_hhdet_in_fec!J$20</f>
        <v>11.459869478263096</v>
      </c>
      <c r="K334" s="156">
        <f>RES_hhdet_in_fec!K$20</f>
        <v>8.3697260073160944</v>
      </c>
      <c r="L334" s="156">
        <f>RES_hhdet_in_fec!L$20</f>
        <v>13.865711632111072</v>
      </c>
      <c r="M334" s="156">
        <f>RES_hhdet_in_fec!M$20</f>
        <v>12.24617299685039</v>
      </c>
      <c r="N334" s="156">
        <f>RES_hhdet_in_fec!N$20</f>
        <v>13.204547386507613</v>
      </c>
      <c r="O334" s="156">
        <f>RES_hhdet_in_fec!O$20</f>
        <v>8.1143341695224382</v>
      </c>
      <c r="P334" s="156">
        <f>RES_hhdet_in_fec!P$20</f>
        <v>12.69059724846367</v>
      </c>
      <c r="Q334" s="156">
        <f>RES_hhdet_in_fec!Q$20</f>
        <v>9.6689204897947825</v>
      </c>
    </row>
    <row r="335" spans="1:17" ht="12" customHeight="1" x14ac:dyDescent="0.3">
      <c r="A335" s="23" t="s">
        <v>57</v>
      </c>
      <c r="B335" s="156"/>
      <c r="C335" s="156">
        <f>RES_hhdet_in_fec!C$21</f>
        <v>3.1341319141463021E-2</v>
      </c>
      <c r="D335" s="156">
        <f>RES_hhdet_in_fec!D$21</f>
        <v>4.4875352312084595E-3</v>
      </c>
      <c r="E335" s="156">
        <f>RES_hhdet_in_fec!E$21</f>
        <v>4.4780314218643711E-3</v>
      </c>
      <c r="F335" s="156">
        <f>RES_hhdet_in_fec!F$21</f>
        <v>3.1680512595823801E-2</v>
      </c>
      <c r="G335" s="156">
        <f>RES_hhdet_in_fec!G$21</f>
        <v>0</v>
      </c>
      <c r="H335" s="156">
        <f>RES_hhdet_in_fec!H$21</f>
        <v>7.873720801912798E-2</v>
      </c>
      <c r="I335" s="156">
        <f>RES_hhdet_in_fec!I$21</f>
        <v>0</v>
      </c>
      <c r="J335" s="156">
        <f>RES_hhdet_in_fec!J$21</f>
        <v>0</v>
      </c>
      <c r="K335" s="156">
        <f>RES_hhdet_in_fec!K$21</f>
        <v>7.4189578005764251E-4</v>
      </c>
      <c r="L335" s="156">
        <f>RES_hhdet_in_fec!L$21</f>
        <v>1.5457870096208337E-3</v>
      </c>
      <c r="M335" s="156">
        <f>RES_hhdet_in_fec!M$21</f>
        <v>8.7920579269563266E-3</v>
      </c>
      <c r="N335" s="156">
        <f>RES_hhdet_in_fec!N$21</f>
        <v>4.8108786045758495E-2</v>
      </c>
      <c r="O335" s="156">
        <f>RES_hhdet_in_fec!O$21</f>
        <v>0</v>
      </c>
      <c r="P335" s="156">
        <f>RES_hhdet_in_fec!P$21</f>
        <v>6.3580419574275158E-3</v>
      </c>
      <c r="Q335" s="156">
        <f>RES_hhdet_in_fec!Q$21</f>
        <v>0</v>
      </c>
    </row>
    <row r="336" spans="1:17" ht="12" customHeight="1" x14ac:dyDescent="0.3">
      <c r="A336" s="29" t="s">
        <v>140</v>
      </c>
      <c r="B336" s="57"/>
      <c r="C336" s="57">
        <f>RES_hhdet_in_fec!C$22</f>
        <v>6.180675040571094</v>
      </c>
      <c r="D336" s="57">
        <f>RES_hhdet_in_fec!D$22</f>
        <v>17.551710209754596</v>
      </c>
      <c r="E336" s="57">
        <f>RES_hhdet_in_fec!E$22</f>
        <v>9.9368048439731123</v>
      </c>
      <c r="F336" s="57">
        <f>RES_hhdet_in_fec!F$22</f>
        <v>15.030334188958445</v>
      </c>
      <c r="G336" s="57">
        <f>RES_hhdet_in_fec!G$22</f>
        <v>17.337660063150626</v>
      </c>
      <c r="H336" s="57">
        <f>RES_hhdet_in_fec!H$22</f>
        <v>18.747813564064401</v>
      </c>
      <c r="I336" s="57">
        <f>RES_hhdet_in_fec!I$22</f>
        <v>13.614800158494289</v>
      </c>
      <c r="J336" s="57">
        <f>RES_hhdet_in_fec!J$22</f>
        <v>15.859154268480358</v>
      </c>
      <c r="K336" s="57">
        <f>RES_hhdet_in_fec!K$22</f>
        <v>13.748096487046697</v>
      </c>
      <c r="L336" s="57">
        <f>RES_hhdet_in_fec!L$22</f>
        <v>18.886083455811651</v>
      </c>
      <c r="M336" s="57">
        <f>RES_hhdet_in_fec!M$22</f>
        <v>13.28289288609003</v>
      </c>
      <c r="N336" s="57">
        <f>RES_hhdet_in_fec!N$22</f>
        <v>8.1167392087241694</v>
      </c>
      <c r="O336" s="57">
        <f>RES_hhdet_in_fec!O$22</f>
        <v>3.2264878009112778</v>
      </c>
      <c r="P336" s="57">
        <f>RES_hhdet_in_fec!P$22</f>
        <v>3.1309500524362659</v>
      </c>
      <c r="Q336" s="57">
        <f>RES_hhdet_in_fec!Q$22</f>
        <v>0.95651643300548705</v>
      </c>
    </row>
    <row r="338" spans="1:17" ht="12" customHeight="1" x14ac:dyDescent="0.3">
      <c r="A338" s="152" t="s">
        <v>192</v>
      </c>
      <c r="B338" s="168"/>
      <c r="C338" s="168">
        <f>SUM(C339,C342,C344,C354)</f>
        <v>132.37661565353602</v>
      </c>
      <c r="D338" s="168">
        <f t="shared" ref="D338:Q338" si="81">SUM(D339,D342,D344,D354)</f>
        <v>365.79012426656203</v>
      </c>
      <c r="E338" s="168">
        <f t="shared" si="81"/>
        <v>163.12647639302713</v>
      </c>
      <c r="F338" s="168">
        <f t="shared" si="81"/>
        <v>239.79430864467164</v>
      </c>
      <c r="G338" s="168">
        <f t="shared" si="81"/>
        <v>294.35615415625739</v>
      </c>
      <c r="H338" s="168">
        <f t="shared" si="81"/>
        <v>326.16871484064472</v>
      </c>
      <c r="I338" s="168">
        <f t="shared" si="81"/>
        <v>213.53169737904022</v>
      </c>
      <c r="J338" s="168">
        <f t="shared" si="81"/>
        <v>268.45408725261086</v>
      </c>
      <c r="K338" s="168">
        <f t="shared" si="81"/>
        <v>231.14996951698313</v>
      </c>
      <c r="L338" s="168">
        <f t="shared" si="81"/>
        <v>354.6735362007035</v>
      </c>
      <c r="M338" s="168">
        <f t="shared" si="81"/>
        <v>230.4631786049242</v>
      </c>
      <c r="N338" s="168">
        <f t="shared" si="81"/>
        <v>170.71648931703368</v>
      </c>
      <c r="O338" s="168">
        <f t="shared" si="81"/>
        <v>89.480102817172863</v>
      </c>
      <c r="P338" s="168">
        <f t="shared" si="81"/>
        <v>104.17050775788321</v>
      </c>
      <c r="Q338" s="168">
        <f t="shared" si="81"/>
        <v>62.315770176115848</v>
      </c>
    </row>
    <row r="339" spans="1:17" ht="12" customHeight="1" x14ac:dyDescent="0.3">
      <c r="A339" s="158" t="s">
        <v>65</v>
      </c>
      <c r="B339" s="157"/>
      <c r="C339" s="157">
        <f>SUM(C340:C341)</f>
        <v>108.7881386643941</v>
      </c>
      <c r="D339" s="157">
        <f t="shared" ref="D339:Q339" si="82">SUM(D340:D341)</f>
        <v>302.76809599508027</v>
      </c>
      <c r="E339" s="157">
        <f t="shared" si="82"/>
        <v>130.32550998265907</v>
      </c>
      <c r="F339" s="157">
        <f t="shared" si="82"/>
        <v>190.9372934977722</v>
      </c>
      <c r="G339" s="157">
        <f t="shared" si="82"/>
        <v>237.96744498542157</v>
      </c>
      <c r="H339" s="157">
        <f t="shared" si="82"/>
        <v>264.57071051344315</v>
      </c>
      <c r="I339" s="157">
        <f t="shared" si="82"/>
        <v>165.80979941776391</v>
      </c>
      <c r="J339" s="157">
        <f t="shared" si="82"/>
        <v>209.6658291981131</v>
      </c>
      <c r="K339" s="157">
        <f t="shared" si="82"/>
        <v>182.08073461570211</v>
      </c>
      <c r="L339" s="157">
        <f t="shared" si="82"/>
        <v>286.32738371209945</v>
      </c>
      <c r="M339" s="157">
        <f t="shared" si="82"/>
        <v>174.47133972412686</v>
      </c>
      <c r="N339" s="157">
        <f t="shared" si="82"/>
        <v>134.5516923755348</v>
      </c>
      <c r="O339" s="157">
        <f t="shared" si="82"/>
        <v>70.651053553091245</v>
      </c>
      <c r="P339" s="157">
        <f t="shared" si="82"/>
        <v>81.010998531673351</v>
      </c>
      <c r="Q339" s="157">
        <f t="shared" si="82"/>
        <v>46.696542976031061</v>
      </c>
    </row>
    <row r="340" spans="1:17" ht="12" customHeight="1" x14ac:dyDescent="0.3">
      <c r="A340" s="23" t="s">
        <v>58</v>
      </c>
      <c r="B340" s="156"/>
      <c r="C340" s="156">
        <f>RES_hhdet_in_tes!C$5</f>
        <v>108.01463516758396</v>
      </c>
      <c r="D340" s="156">
        <f>RES_hhdet_in_tes!D$5</f>
        <v>301.00399254597681</v>
      </c>
      <c r="E340" s="156">
        <f>RES_hhdet_in_tes!E$5</f>
        <v>128.78270425461511</v>
      </c>
      <c r="F340" s="156">
        <f>RES_hhdet_in_tes!F$5</f>
        <v>188.57103048613658</v>
      </c>
      <c r="G340" s="156">
        <f>RES_hhdet_in_tes!G$5</f>
        <v>235.47280378684502</v>
      </c>
      <c r="H340" s="156">
        <f>RES_hhdet_in_tes!H$5</f>
        <v>261.54157880012895</v>
      </c>
      <c r="I340" s="156">
        <f>RES_hhdet_in_tes!I$5</f>
        <v>163.82614468500978</v>
      </c>
      <c r="J340" s="156">
        <f>RES_hhdet_in_tes!J$5</f>
        <v>207.36615173690546</v>
      </c>
      <c r="K340" s="156">
        <f>RES_hhdet_in_tes!K$5</f>
        <v>180.22302491255172</v>
      </c>
      <c r="L340" s="156">
        <f>RES_hhdet_in_tes!L$5</f>
        <v>283.23772330661586</v>
      </c>
      <c r="M340" s="156">
        <f>RES_hhdet_in_tes!M$5</f>
        <v>172.37472834051238</v>
      </c>
      <c r="N340" s="156">
        <f>RES_hhdet_in_tes!N$5</f>
        <v>133.05661212679499</v>
      </c>
      <c r="O340" s="156">
        <f>RES_hhdet_in_tes!O$5</f>
        <v>69.846992227220539</v>
      </c>
      <c r="P340" s="156">
        <f>RES_hhdet_in_tes!P$5</f>
        <v>79.92146204312148</v>
      </c>
      <c r="Q340" s="156">
        <f>RES_hhdet_in_tes!Q$5</f>
        <v>45.990845865444371</v>
      </c>
    </row>
    <row r="341" spans="1:17" ht="12" customHeight="1" x14ac:dyDescent="0.3">
      <c r="A341" s="23" t="s">
        <v>60</v>
      </c>
      <c r="B341" s="156"/>
      <c r="C341" s="156">
        <f>RES_hhdet_in_tes!C$6</f>
        <v>0.77350349681013286</v>
      </c>
      <c r="D341" s="156">
        <f>RES_hhdet_in_tes!D$6</f>
        <v>1.7641034491034564</v>
      </c>
      <c r="E341" s="156">
        <f>RES_hhdet_in_tes!E$6</f>
        <v>1.5428057280439487</v>
      </c>
      <c r="F341" s="156">
        <f>RES_hhdet_in_tes!F$6</f>
        <v>2.366263011635624</v>
      </c>
      <c r="G341" s="156">
        <f>RES_hhdet_in_tes!G$6</f>
        <v>2.4946411985765549</v>
      </c>
      <c r="H341" s="156">
        <f>RES_hhdet_in_tes!H$6</f>
        <v>3.0291317133141855</v>
      </c>
      <c r="I341" s="156">
        <f>RES_hhdet_in_tes!I$6</f>
        <v>1.9836547327541429</v>
      </c>
      <c r="J341" s="156">
        <f>RES_hhdet_in_tes!J$6</f>
        <v>2.2996774612076454</v>
      </c>
      <c r="K341" s="156">
        <f>RES_hhdet_in_tes!K$6</f>
        <v>1.8577097031503891</v>
      </c>
      <c r="L341" s="156">
        <f>RES_hhdet_in_tes!L$6</f>
        <v>3.0896604054835568</v>
      </c>
      <c r="M341" s="156">
        <f>RES_hhdet_in_tes!M$6</f>
        <v>2.0966113836144946</v>
      </c>
      <c r="N341" s="156">
        <f>RES_hhdet_in_tes!N$6</f>
        <v>1.4950802487398238</v>
      </c>
      <c r="O341" s="156">
        <f>RES_hhdet_in_tes!O$6</f>
        <v>0.80406132587070378</v>
      </c>
      <c r="P341" s="156">
        <f>RES_hhdet_in_tes!P$6</f>
        <v>1.0895364885518652</v>
      </c>
      <c r="Q341" s="156">
        <f>RES_hhdet_in_tes!Q$6</f>
        <v>0.70569711058669204</v>
      </c>
    </row>
    <row r="342" spans="1:17" ht="12" customHeight="1" x14ac:dyDescent="0.3">
      <c r="A342" s="158" t="s">
        <v>112</v>
      </c>
      <c r="B342" s="157"/>
      <c r="C342" s="157">
        <f>C343</f>
        <v>0.29687217603066529</v>
      </c>
      <c r="D342" s="157">
        <f t="shared" ref="D342:Q342" si="83">D343</f>
        <v>0.35672114790954285</v>
      </c>
      <c r="E342" s="157">
        <f t="shared" si="83"/>
        <v>0.33463608280167406</v>
      </c>
      <c r="F342" s="157">
        <f t="shared" si="83"/>
        <v>0.49735419180974444</v>
      </c>
      <c r="G342" s="157">
        <f t="shared" si="83"/>
        <v>0.41760785572114106</v>
      </c>
      <c r="H342" s="157">
        <f t="shared" si="83"/>
        <v>1.0007029448460887</v>
      </c>
      <c r="I342" s="157">
        <f t="shared" si="83"/>
        <v>0.89800541145844337</v>
      </c>
      <c r="J342" s="157">
        <f t="shared" si="83"/>
        <v>1.3388322288164334</v>
      </c>
      <c r="K342" s="157">
        <f t="shared" si="83"/>
        <v>1.6533203810527277</v>
      </c>
      <c r="L342" s="157">
        <f t="shared" si="83"/>
        <v>1.9403386588913507</v>
      </c>
      <c r="M342" s="157">
        <f t="shared" si="83"/>
        <v>1.3752814028532794</v>
      </c>
      <c r="N342" s="157">
        <f t="shared" si="83"/>
        <v>1.2193290881040373</v>
      </c>
      <c r="O342" s="157">
        <f t="shared" si="83"/>
        <v>0.32970464945000355</v>
      </c>
      <c r="P342" s="157">
        <f t="shared" si="83"/>
        <v>1.1591292471311925</v>
      </c>
      <c r="Q342" s="157">
        <f t="shared" si="83"/>
        <v>0.7791060631951866</v>
      </c>
    </row>
    <row r="343" spans="1:17" ht="12" customHeight="1" x14ac:dyDescent="0.3">
      <c r="A343" s="23" t="s">
        <v>60</v>
      </c>
      <c r="B343" s="156"/>
      <c r="C343" s="156">
        <f>RES_hhdet_in_tes!C$8</f>
        <v>0.29687217603066529</v>
      </c>
      <c r="D343" s="156">
        <f>RES_hhdet_in_tes!D$8</f>
        <v>0.35672114790954285</v>
      </c>
      <c r="E343" s="156">
        <f>RES_hhdet_in_tes!E$8</f>
        <v>0.33463608280167406</v>
      </c>
      <c r="F343" s="156">
        <f>RES_hhdet_in_tes!F$8</f>
        <v>0.49735419180974444</v>
      </c>
      <c r="G343" s="156">
        <f>RES_hhdet_in_tes!G$8</f>
        <v>0.41760785572114106</v>
      </c>
      <c r="H343" s="156">
        <f>RES_hhdet_in_tes!H$8</f>
        <v>1.0007029448460887</v>
      </c>
      <c r="I343" s="156">
        <f>RES_hhdet_in_tes!I$8</f>
        <v>0.89800541145844337</v>
      </c>
      <c r="J343" s="156">
        <f>RES_hhdet_in_tes!J$8</f>
        <v>1.3388322288164334</v>
      </c>
      <c r="K343" s="156">
        <f>RES_hhdet_in_tes!K$8</f>
        <v>1.6533203810527277</v>
      </c>
      <c r="L343" s="156">
        <f>RES_hhdet_in_tes!L$8</f>
        <v>1.9403386588913507</v>
      </c>
      <c r="M343" s="156">
        <f>RES_hhdet_in_tes!M$8</f>
        <v>1.3752814028532794</v>
      </c>
      <c r="N343" s="156">
        <f>RES_hhdet_in_tes!N$8</f>
        <v>1.2193290881040373</v>
      </c>
      <c r="O343" s="156">
        <f>RES_hhdet_in_tes!O$8</f>
        <v>0.32970464945000355</v>
      </c>
      <c r="P343" s="156">
        <f>RES_hhdet_in_tes!P$8</f>
        <v>1.1591292471311925</v>
      </c>
      <c r="Q343" s="156">
        <f>RES_hhdet_in_tes!Q$8</f>
        <v>0.7791060631951866</v>
      </c>
    </row>
    <row r="344" spans="1:17" ht="12" customHeight="1" x14ac:dyDescent="0.3">
      <c r="A344" s="158" t="s">
        <v>63</v>
      </c>
      <c r="B344" s="157"/>
      <c r="C344" s="157">
        <f>SUM(C345:C347,C350:C351)</f>
        <v>16.362832776491175</v>
      </c>
      <c r="D344" s="157">
        <f t="shared" ref="D344:Q344" si="84">SUM(D345:D347,D350:D351)</f>
        <v>44.21623399875017</v>
      </c>
      <c r="E344" s="157">
        <f t="shared" si="84"/>
        <v>21.288415743863364</v>
      </c>
      <c r="F344" s="157">
        <f t="shared" si="84"/>
        <v>32.082972818557323</v>
      </c>
      <c r="G344" s="157">
        <f t="shared" si="84"/>
        <v>37.246634517105605</v>
      </c>
      <c r="H344" s="157">
        <f t="shared" si="84"/>
        <v>40.747931426318921</v>
      </c>
      <c r="I344" s="157">
        <f t="shared" si="84"/>
        <v>33.456874814434791</v>
      </c>
      <c r="J344" s="157">
        <f t="shared" si="84"/>
        <v>39.989223205540902</v>
      </c>
      <c r="K344" s="157">
        <f t="shared" si="84"/>
        <v>32.84600210622618</v>
      </c>
      <c r="L344" s="157">
        <f t="shared" si="84"/>
        <v>45.486598759609571</v>
      </c>
      <c r="M344" s="157">
        <f t="shared" si="84"/>
        <v>39.04135506182643</v>
      </c>
      <c r="N344" s="157">
        <f t="shared" si="84"/>
        <v>23.401969898853771</v>
      </c>
      <c r="O344" s="157">
        <f t="shared" si="84"/>
        <v>12.894933111864237</v>
      </c>
      <c r="P344" s="157">
        <f t="shared" si="84"/>
        <v>14.899515834244085</v>
      </c>
      <c r="Q344" s="157">
        <f t="shared" si="84"/>
        <v>10.633373226410443</v>
      </c>
    </row>
    <row r="345" spans="1:17" ht="12" customHeight="1" x14ac:dyDescent="0.3">
      <c r="A345" s="167" t="s">
        <v>171</v>
      </c>
      <c r="B345" s="132"/>
      <c r="C345" s="132">
        <f>RES_hhdet_in_tes!C$10</f>
        <v>10.355186340934603</v>
      </c>
      <c r="D345" s="132">
        <f>RES_hhdet_in_tes!D$10</f>
        <v>29.288864663454483</v>
      </c>
      <c r="E345" s="132">
        <f>RES_hhdet_in_tes!E$10</f>
        <v>11.499272610899908</v>
      </c>
      <c r="F345" s="132">
        <f>RES_hhdet_in_tes!F$10</f>
        <v>20.957503367300259</v>
      </c>
      <c r="G345" s="132">
        <f>RES_hhdet_in_tes!G$10</f>
        <v>26.967628323838678</v>
      </c>
      <c r="H345" s="132">
        <f>RES_hhdet_in_tes!H$10</f>
        <v>25.110211289402599</v>
      </c>
      <c r="I345" s="132">
        <f>RES_hhdet_in_tes!I$10</f>
        <v>12.820640529666791</v>
      </c>
      <c r="J345" s="132">
        <f>RES_hhdet_in_tes!J$10</f>
        <v>17.213658600318908</v>
      </c>
      <c r="K345" s="132">
        <f>RES_hhdet_in_tes!K$10</f>
        <v>17.411324253260567</v>
      </c>
      <c r="L345" s="132">
        <f>RES_hhdet_in_tes!L$10</f>
        <v>24.199393031662044</v>
      </c>
      <c r="M345" s="132">
        <f>RES_hhdet_in_tes!M$10</f>
        <v>16.102400800670406</v>
      </c>
      <c r="N345" s="132">
        <f>RES_hhdet_in_tes!N$10</f>
        <v>14.055328545099723</v>
      </c>
      <c r="O345" s="132">
        <f>RES_hhdet_in_tes!O$10</f>
        <v>7.187831671904565</v>
      </c>
      <c r="P345" s="132">
        <f>RES_hhdet_in_tes!P$10</f>
        <v>8.5073510369279823</v>
      </c>
      <c r="Q345" s="132">
        <f>RES_hhdet_in_tes!Q$10</f>
        <v>3.4582077808947362</v>
      </c>
    </row>
    <row r="346" spans="1:17" ht="12" customHeight="1" x14ac:dyDescent="0.3">
      <c r="A346" s="167" t="s">
        <v>144</v>
      </c>
      <c r="B346" s="132"/>
      <c r="C346" s="132">
        <f>RES_hhdet_in_tes!C$11</f>
        <v>1.768806416861924E-2</v>
      </c>
      <c r="D346" s="132">
        <f>RES_hhdet_in_tes!D$11</f>
        <v>3.8967600538853925E-2</v>
      </c>
      <c r="E346" s="132">
        <f>RES_hhdet_in_tes!E$11</f>
        <v>1.1489334231634087E-2</v>
      </c>
      <c r="F346" s="132">
        <f>RES_hhdet_in_tes!F$11</f>
        <v>3.7066973044737321E-2</v>
      </c>
      <c r="G346" s="132">
        <f>RES_hhdet_in_tes!G$11</f>
        <v>1.8188688547366671E-2</v>
      </c>
      <c r="H346" s="132">
        <f>RES_hhdet_in_tes!H$11</f>
        <v>1.2653556343017803E-2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3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7.2735917703446761E-4</v>
      </c>
      <c r="E347" s="132">
        <f t="shared" si="85"/>
        <v>0</v>
      </c>
      <c r="F347" s="132">
        <f t="shared" si="85"/>
        <v>1.049277770740397E-3</v>
      </c>
      <c r="G347" s="132">
        <f t="shared" si="85"/>
        <v>7.2081262538543011E-4</v>
      </c>
      <c r="H347" s="132">
        <f t="shared" si="85"/>
        <v>4.9324674386969842E-5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6.1858360187067316E-3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3">
      <c r="A348" s="166" t="s">
        <v>57</v>
      </c>
      <c r="B348" s="165"/>
      <c r="C348" s="165">
        <f>RES_hhdet_in_tes!C$13</f>
        <v>0</v>
      </c>
      <c r="D348" s="165">
        <f>RES_hhdet_in_tes!D$13</f>
        <v>4.9317497443167747E-4</v>
      </c>
      <c r="E348" s="165">
        <f>RES_hhdet_in_tes!E$13</f>
        <v>0</v>
      </c>
      <c r="F348" s="165">
        <f>RES_hhdet_in_tes!F$13</f>
        <v>7.1032754800167915E-4</v>
      </c>
      <c r="G348" s="165">
        <f>RES_hhdet_in_tes!G$13</f>
        <v>4.8722464336638965E-4</v>
      </c>
      <c r="H348" s="165">
        <f>RES_hhdet_in_tes!H$13</f>
        <v>3.3268273068736623E-5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3.88531002879778E-3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3">
      <c r="A349" s="147" t="s">
        <v>59</v>
      </c>
      <c r="B349" s="164"/>
      <c r="C349" s="164">
        <f>RES_hhdet_in_tes!C$14</f>
        <v>0</v>
      </c>
      <c r="D349" s="164">
        <f>RES_hhdet_in_tes!D$14</f>
        <v>2.3418420260279011E-4</v>
      </c>
      <c r="E349" s="164">
        <f>RES_hhdet_in_tes!E$14</f>
        <v>0</v>
      </c>
      <c r="F349" s="164">
        <f>RES_hhdet_in_tes!F$14</f>
        <v>3.389502227387178E-4</v>
      </c>
      <c r="G349" s="164">
        <f>RES_hhdet_in_tes!G$14</f>
        <v>2.3358798201904044E-4</v>
      </c>
      <c r="H349" s="164">
        <f>RES_hhdet_in_tes!H$14</f>
        <v>1.6056401318233216E-5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2.3005259899089516E-3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3">
      <c r="A350" s="163" t="s">
        <v>142</v>
      </c>
      <c r="B350" s="162"/>
      <c r="C350" s="162">
        <f>RES_hhdet_in_tes!C$15</f>
        <v>5.8566865430030441</v>
      </c>
      <c r="D350" s="162">
        <f>RES_hhdet_in_tes!D$15</f>
        <v>14.541437544787199</v>
      </c>
      <c r="E350" s="162">
        <f>RES_hhdet_in_tes!E$15</f>
        <v>8.5572527190342154</v>
      </c>
      <c r="F350" s="162">
        <f>RES_hhdet_in_tes!F$15</f>
        <v>10.714214528166185</v>
      </c>
      <c r="G350" s="162">
        <f>RES_hhdet_in_tes!G$15</f>
        <v>9.6342146840942888</v>
      </c>
      <c r="H350" s="162">
        <f>RES_hhdet_in_tes!H$15</f>
        <v>13.736385462032112</v>
      </c>
      <c r="I350" s="162">
        <f>RES_hhdet_in_tes!I$15</f>
        <v>17.89123013824414</v>
      </c>
      <c r="J350" s="162">
        <f>RES_hhdet_in_tes!J$15</f>
        <v>20.737274824597716</v>
      </c>
      <c r="K350" s="162">
        <f>RES_hhdet_in_tes!K$15</f>
        <v>12.439046441167799</v>
      </c>
      <c r="L350" s="162">
        <f>RES_hhdet_in_tes!L$15</f>
        <v>15.42475293658249</v>
      </c>
      <c r="M350" s="162">
        <f>RES_hhdet_in_tes!M$15</f>
        <v>18.275209660500497</v>
      </c>
      <c r="N350" s="162">
        <f>RES_hhdet_in_tes!N$15</f>
        <v>8.1234529211840982</v>
      </c>
      <c r="O350" s="162">
        <f>RES_hhdet_in_tes!O$15</f>
        <v>4.6804276767430428</v>
      </c>
      <c r="P350" s="162">
        <f>RES_hhdet_in_tes!P$15</f>
        <v>5.8996474566122279</v>
      </c>
      <c r="Q350" s="162">
        <f>RES_hhdet_in_tes!Q$15</f>
        <v>5.6391100170927375</v>
      </c>
    </row>
    <row r="351" spans="1:17" ht="12" customHeight="1" x14ac:dyDescent="0.3">
      <c r="A351" s="161" t="s">
        <v>141</v>
      </c>
      <c r="B351" s="160"/>
      <c r="C351" s="160">
        <f>SUM(C352:C353)</f>
        <v>0.13327182838490886</v>
      </c>
      <c r="D351" s="160">
        <f t="shared" ref="D351:Q351" si="86">SUM(D352:D353)</f>
        <v>0.34623683079259637</v>
      </c>
      <c r="E351" s="160">
        <f t="shared" si="86"/>
        <v>1.2204010796976057</v>
      </c>
      <c r="F351" s="160">
        <f t="shared" si="86"/>
        <v>0.37313867227540393</v>
      </c>
      <c r="G351" s="160">
        <f t="shared" si="86"/>
        <v>0.6258820079998938</v>
      </c>
      <c r="H351" s="160">
        <f t="shared" si="86"/>
        <v>1.88863179386681</v>
      </c>
      <c r="I351" s="160">
        <f t="shared" si="86"/>
        <v>2.7450041465238595</v>
      </c>
      <c r="J351" s="160">
        <f t="shared" si="86"/>
        <v>2.0382897806242783</v>
      </c>
      <c r="K351" s="160">
        <f t="shared" si="86"/>
        <v>2.9956314117978167</v>
      </c>
      <c r="L351" s="160">
        <f t="shared" si="86"/>
        <v>5.8562669553463325</v>
      </c>
      <c r="M351" s="160">
        <f t="shared" si="86"/>
        <v>4.6637446006555248</v>
      </c>
      <c r="N351" s="160">
        <f t="shared" si="86"/>
        <v>1.2231884325699465</v>
      </c>
      <c r="O351" s="160">
        <f t="shared" si="86"/>
        <v>1.0266737632166287</v>
      </c>
      <c r="P351" s="160">
        <f t="shared" si="86"/>
        <v>0.4925173407038741</v>
      </c>
      <c r="Q351" s="160">
        <f t="shared" si="86"/>
        <v>1.5360554284229688</v>
      </c>
    </row>
    <row r="352" spans="1:17" ht="12" customHeight="1" x14ac:dyDescent="0.3">
      <c r="A352" s="148" t="s">
        <v>60</v>
      </c>
      <c r="B352" s="156"/>
      <c r="C352" s="156">
        <f>RES_hhdet_in_tes!C$17</f>
        <v>7.143472180251377E-2</v>
      </c>
      <c r="D352" s="156">
        <f>RES_hhdet_in_tes!D$17</f>
        <v>0.25585268460566307</v>
      </c>
      <c r="E352" s="156">
        <f>RES_hhdet_in_tes!E$17</f>
        <v>0.86444022990738023</v>
      </c>
      <c r="F352" s="156">
        <f>RES_hhdet_in_tes!F$17</f>
        <v>0.22479658559302171</v>
      </c>
      <c r="G352" s="156">
        <f>RES_hhdet_in_tes!G$17</f>
        <v>0.43220213763607079</v>
      </c>
      <c r="H352" s="156">
        <f>RES_hhdet_in_tes!H$17</f>
        <v>1.3528186412751544</v>
      </c>
      <c r="I352" s="156">
        <f>RES_hhdet_in_tes!I$17</f>
        <v>1.8632557912981595</v>
      </c>
      <c r="J352" s="156">
        <f>RES_hhdet_in_tes!J$17</f>
        <v>1.4027137761896802</v>
      </c>
      <c r="K352" s="156">
        <f>RES_hhdet_in_tes!K$17</f>
        <v>2.0521135961033798</v>
      </c>
      <c r="L352" s="156">
        <f>RES_hhdet_in_tes!L$17</f>
        <v>4.0428254680341267</v>
      </c>
      <c r="M352" s="156">
        <f>RES_hhdet_in_tes!M$17</f>
        <v>3.2731880734813004</v>
      </c>
      <c r="N352" s="156">
        <f>RES_hhdet_in_tes!N$17</f>
        <v>0.84987757052314861</v>
      </c>
      <c r="O352" s="156">
        <f>RES_hhdet_in_tes!O$17</f>
        <v>0.74608443559438165</v>
      </c>
      <c r="P352" s="156">
        <f>RES_hhdet_in_tes!P$17</f>
        <v>0.36386056809092232</v>
      </c>
      <c r="Q352" s="156">
        <f>RES_hhdet_in_tes!Q$17</f>
        <v>1.1956662172543204</v>
      </c>
    </row>
    <row r="353" spans="1:17" ht="12" customHeight="1" x14ac:dyDescent="0.3">
      <c r="A353" s="148" t="s">
        <v>59</v>
      </c>
      <c r="B353" s="156"/>
      <c r="C353" s="156">
        <f>RES_hhdet_in_tes!C$18</f>
        <v>6.1837106582395107E-2</v>
      </c>
      <c r="D353" s="156">
        <f>RES_hhdet_in_tes!D$18</f>
        <v>9.0384146186933273E-2</v>
      </c>
      <c r="E353" s="156">
        <f>RES_hhdet_in_tes!E$18</f>
        <v>0.35596084979022546</v>
      </c>
      <c r="F353" s="156">
        <f>RES_hhdet_in_tes!F$18</f>
        <v>0.14834208668238222</v>
      </c>
      <c r="G353" s="156">
        <f>RES_hhdet_in_tes!G$18</f>
        <v>0.19367987036382303</v>
      </c>
      <c r="H353" s="156">
        <f>RES_hhdet_in_tes!H$18</f>
        <v>0.53581315259165563</v>
      </c>
      <c r="I353" s="156">
        <f>RES_hhdet_in_tes!I$18</f>
        <v>0.88174835522569994</v>
      </c>
      <c r="J353" s="156">
        <f>RES_hhdet_in_tes!J$18</f>
        <v>0.63557600443459816</v>
      </c>
      <c r="K353" s="156">
        <f>RES_hhdet_in_tes!K$18</f>
        <v>0.94351781569443705</v>
      </c>
      <c r="L353" s="156">
        <f>RES_hhdet_in_tes!L$18</f>
        <v>1.813441487312206</v>
      </c>
      <c r="M353" s="156">
        <f>RES_hhdet_in_tes!M$18</f>
        <v>1.3905565271742246</v>
      </c>
      <c r="N353" s="156">
        <f>RES_hhdet_in_tes!N$18</f>
        <v>0.37331086204679792</v>
      </c>
      <c r="O353" s="156">
        <f>RES_hhdet_in_tes!O$18</f>
        <v>0.28058932762224703</v>
      </c>
      <c r="P353" s="156">
        <f>RES_hhdet_in_tes!P$18</f>
        <v>0.12865677261295175</v>
      </c>
      <c r="Q353" s="156">
        <f>RES_hhdet_in_tes!Q$18</f>
        <v>0.34038921116864834</v>
      </c>
    </row>
    <row r="354" spans="1:17" ht="12" customHeight="1" x14ac:dyDescent="0.3">
      <c r="A354" s="158" t="s">
        <v>62</v>
      </c>
      <c r="B354" s="157"/>
      <c r="C354" s="157">
        <f>SUM(C355:C357)</f>
        <v>6.9287720366200967</v>
      </c>
      <c r="D354" s="157">
        <f t="shared" ref="D354:Q354" si="87">SUM(D355:D357)</f>
        <v>18.449073124822089</v>
      </c>
      <c r="E354" s="157">
        <f t="shared" si="87"/>
        <v>11.177914583703023</v>
      </c>
      <c r="F354" s="157">
        <f t="shared" si="87"/>
        <v>16.276688136532378</v>
      </c>
      <c r="G354" s="157">
        <f t="shared" si="87"/>
        <v>18.724466798009054</v>
      </c>
      <c r="H354" s="157">
        <f t="shared" si="87"/>
        <v>19.849369956036607</v>
      </c>
      <c r="I354" s="157">
        <f t="shared" si="87"/>
        <v>13.367017735383049</v>
      </c>
      <c r="J354" s="157">
        <f t="shared" si="87"/>
        <v>17.460202620140407</v>
      </c>
      <c r="K354" s="157">
        <f t="shared" si="87"/>
        <v>14.569912414002118</v>
      </c>
      <c r="L354" s="157">
        <f t="shared" si="87"/>
        <v>20.919215070103128</v>
      </c>
      <c r="M354" s="157">
        <f t="shared" si="87"/>
        <v>15.575202416117612</v>
      </c>
      <c r="N354" s="157">
        <f t="shared" si="87"/>
        <v>11.543497954541055</v>
      </c>
      <c r="O354" s="157">
        <f t="shared" si="87"/>
        <v>5.6044115027673804</v>
      </c>
      <c r="P354" s="157">
        <f t="shared" si="87"/>
        <v>7.1008641448345884</v>
      </c>
      <c r="Q354" s="157">
        <f t="shared" si="87"/>
        <v>4.2067479104791579</v>
      </c>
    </row>
    <row r="355" spans="1:17" ht="12" customHeight="1" x14ac:dyDescent="0.3">
      <c r="A355" s="23" t="s">
        <v>58</v>
      </c>
      <c r="B355" s="156"/>
      <c r="C355" s="156">
        <f>RES_hhdet_in_tes!C$20</f>
        <v>1.846470852922284</v>
      </c>
      <c r="D355" s="156">
        <f>RES_hhdet_in_tes!D$20</f>
        <v>3.9939798460165208</v>
      </c>
      <c r="E355" s="156">
        <f>RES_hhdet_in_tes!E$20</f>
        <v>2.938299982178703</v>
      </c>
      <c r="F355" s="156">
        <f>RES_hhdet_in_tes!F$20</f>
        <v>3.7869649168850783</v>
      </c>
      <c r="G355" s="156">
        <f>RES_hhdet_in_tes!G$20</f>
        <v>4.2491916544234591</v>
      </c>
      <c r="H355" s="156">
        <f>RES_hhdet_in_tes!H$20</f>
        <v>4.0852245822110431</v>
      </c>
      <c r="I355" s="156">
        <f>RES_hhdet_in_tes!I$20</f>
        <v>1.8758076243449335</v>
      </c>
      <c r="J355" s="156">
        <f>RES_hhdet_in_tes!J$20</f>
        <v>4.0523373642336704</v>
      </c>
      <c r="K355" s="156">
        <f>RES_hhdet_in_tes!K$20</f>
        <v>2.9638518569712806</v>
      </c>
      <c r="L355" s="156">
        <f>RES_hhdet_in_tes!L$20</f>
        <v>4.9209441604491619</v>
      </c>
      <c r="M355" s="156">
        <f>RES_hhdet_in_tes!M$20</f>
        <v>4.3448509533943209</v>
      </c>
      <c r="N355" s="156">
        <f>RES_hhdet_in_tes!N$20</f>
        <v>4.6813269208061445</v>
      </c>
      <c r="O355" s="156">
        <f>RES_hhdet_in_tes!O$20</f>
        <v>2.8738329583896167</v>
      </c>
      <c r="P355" s="156">
        <f>RES_hhdet_in_tes!P$20</f>
        <v>4.4864309753521034</v>
      </c>
      <c r="Q355" s="156">
        <f>RES_hhdet_in_tes!Q$20</f>
        <v>3.4064379127655884</v>
      </c>
    </row>
    <row r="356" spans="1:17" ht="12" customHeight="1" x14ac:dyDescent="0.3">
      <c r="A356" s="23" t="s">
        <v>57</v>
      </c>
      <c r="B356" s="156"/>
      <c r="C356" s="156">
        <f>RES_hhdet_in_tes!C$21</f>
        <v>1.4099270138129567E-2</v>
      </c>
      <c r="D356" s="156">
        <f>RES_hhdet_in_tes!D$21</f>
        <v>2.033503580877353E-3</v>
      </c>
      <c r="E356" s="156">
        <f>RES_hhdet_in_tes!E$21</f>
        <v>2.0357348021884797E-3</v>
      </c>
      <c r="F356" s="156">
        <f>RES_hhdet_in_tes!F$21</f>
        <v>1.4333842534385107E-2</v>
      </c>
      <c r="G356" s="156">
        <f>RES_hhdet_in_tes!G$21</f>
        <v>0</v>
      </c>
      <c r="H356" s="156">
        <f>RES_hhdet_in_tes!H$21</f>
        <v>3.6999125394469465E-2</v>
      </c>
      <c r="I356" s="156">
        <f>RES_hhdet_in_tes!I$21</f>
        <v>0</v>
      </c>
      <c r="J356" s="156">
        <f>RES_hhdet_in_tes!J$21</f>
        <v>0</v>
      </c>
      <c r="K356" s="156">
        <f>RES_hhdet_in_tes!K$21</f>
        <v>3.3926493289914274E-4</v>
      </c>
      <c r="L356" s="156">
        <f>RES_hhdet_in_tes!L$21</f>
        <v>7.2565747712786792E-4</v>
      </c>
      <c r="M356" s="156">
        <f>RES_hhdet_in_tes!M$21</f>
        <v>4.1377522562376081E-3</v>
      </c>
      <c r="N356" s="156">
        <f>RES_hhdet_in_tes!N$21</f>
        <v>2.2791594842684827E-2</v>
      </c>
      <c r="O356" s="156">
        <f>RES_hhdet_in_tes!O$21</f>
        <v>0</v>
      </c>
      <c r="P356" s="156">
        <f>RES_hhdet_in_tes!P$21</f>
        <v>3.0536843333238417E-3</v>
      </c>
      <c r="Q356" s="156">
        <f>RES_hhdet_in_tes!Q$21</f>
        <v>0</v>
      </c>
    </row>
    <row r="357" spans="1:17" ht="12" customHeight="1" x14ac:dyDescent="0.3">
      <c r="A357" s="29" t="s">
        <v>140</v>
      </c>
      <c r="B357" s="57"/>
      <c r="C357" s="57">
        <f>RES_hhdet_in_tes!C$22</f>
        <v>5.0682019135596832</v>
      </c>
      <c r="D357" s="57">
        <f>RES_hhdet_in_tes!D$22</f>
        <v>14.453059775224689</v>
      </c>
      <c r="E357" s="57">
        <f>RES_hhdet_in_tes!E$22</f>
        <v>8.2375788667221315</v>
      </c>
      <c r="F357" s="57">
        <f>RES_hhdet_in_tes!F$22</f>
        <v>12.475389377112913</v>
      </c>
      <c r="G357" s="57">
        <f>RES_hhdet_in_tes!G$22</f>
        <v>14.475275143585595</v>
      </c>
      <c r="H357" s="57">
        <f>RES_hhdet_in_tes!H$22</f>
        <v>15.727146248431096</v>
      </c>
      <c r="I357" s="57">
        <f>RES_hhdet_in_tes!I$22</f>
        <v>11.491210111038116</v>
      </c>
      <c r="J357" s="57">
        <f>RES_hhdet_in_tes!J$22</f>
        <v>13.407865255906739</v>
      </c>
      <c r="K357" s="57">
        <f>RES_hhdet_in_tes!K$22</f>
        <v>11.60572129209794</v>
      </c>
      <c r="L357" s="57">
        <f>RES_hhdet_in_tes!L$22</f>
        <v>15.99754525217684</v>
      </c>
      <c r="M357" s="57">
        <f>RES_hhdet_in_tes!M$22</f>
        <v>11.226213710467054</v>
      </c>
      <c r="N357" s="57">
        <f>RES_hhdet_in_tes!N$22</f>
        <v>6.8393794388922249</v>
      </c>
      <c r="O357" s="57">
        <f>RES_hhdet_in_tes!O$22</f>
        <v>2.7305785443777641</v>
      </c>
      <c r="P357" s="57">
        <f>RES_hhdet_in_tes!P$22</f>
        <v>2.6113794851491612</v>
      </c>
      <c r="Q357" s="57">
        <f>RES_hhdet_in_tes!Q$22</f>
        <v>0.80030999771356959</v>
      </c>
    </row>
    <row r="359" spans="1:17" ht="12" customHeight="1" x14ac:dyDescent="0.3">
      <c r="A359" s="152" t="s">
        <v>191</v>
      </c>
      <c r="B359" s="175"/>
      <c r="C359" s="175">
        <f t="shared" ref="C359:Q374" si="88">IF(C338=0,"",C338/C317)</f>
        <v>0.5030771829718711</v>
      </c>
      <c r="D359" s="175">
        <f t="shared" si="88"/>
        <v>0.50608664943489601</v>
      </c>
      <c r="E359" s="175">
        <f t="shared" si="88"/>
        <v>0.51875720192420416</v>
      </c>
      <c r="F359" s="175">
        <f t="shared" si="88"/>
        <v>0.51452027463424366</v>
      </c>
      <c r="G359" s="175">
        <f t="shared" si="88"/>
        <v>0.52081832562085073</v>
      </c>
      <c r="H359" s="175">
        <f t="shared" si="88"/>
        <v>0.53256713219889018</v>
      </c>
      <c r="I359" s="175">
        <f t="shared" si="88"/>
        <v>0.56066189538872913</v>
      </c>
      <c r="J359" s="175">
        <f t="shared" si="88"/>
        <v>0.54119463747774976</v>
      </c>
      <c r="K359" s="175">
        <f t="shared" si="88"/>
        <v>0.54130664317702626</v>
      </c>
      <c r="L359" s="175">
        <f t="shared" si="88"/>
        <v>0.55188087559912191</v>
      </c>
      <c r="M359" s="175">
        <f t="shared" si="88"/>
        <v>0.55053089432431679</v>
      </c>
      <c r="N359" s="175">
        <f t="shared" si="88"/>
        <v>0.52484343033544578</v>
      </c>
      <c r="O359" s="175">
        <f t="shared" si="88"/>
        <v>0.52599122015090272</v>
      </c>
      <c r="P359" s="175">
        <f t="shared" si="88"/>
        <v>0.51921670205217452</v>
      </c>
      <c r="Q359" s="175">
        <f t="shared" si="88"/>
        <v>0.52883822336297504</v>
      </c>
    </row>
    <row r="360" spans="1:17" ht="12" customHeight="1" x14ac:dyDescent="0.3">
      <c r="A360" s="158" t="s">
        <v>65</v>
      </c>
      <c r="B360" s="169"/>
      <c r="C360" s="169">
        <f t="shared" si="88"/>
        <v>0.49629364897449807</v>
      </c>
      <c r="D360" s="169">
        <f t="shared" si="88"/>
        <v>0.49894673970024211</v>
      </c>
      <c r="E360" s="169">
        <f t="shared" si="88"/>
        <v>0.5081915312014742</v>
      </c>
      <c r="F360" s="169">
        <f t="shared" si="88"/>
        <v>0.50518822888803805</v>
      </c>
      <c r="G360" s="169">
        <f t="shared" si="88"/>
        <v>0.51474580899055344</v>
      </c>
      <c r="H360" s="169">
        <f t="shared" si="88"/>
        <v>0.52319075219984512</v>
      </c>
      <c r="I360" s="169">
        <f t="shared" si="88"/>
        <v>0.54005684113202723</v>
      </c>
      <c r="J360" s="169">
        <f t="shared" si="88"/>
        <v>0.52284444371859906</v>
      </c>
      <c r="K360" s="169">
        <f t="shared" si="88"/>
        <v>0.52506502322711723</v>
      </c>
      <c r="L360" s="169">
        <f t="shared" si="88"/>
        <v>0.54119356206214986</v>
      </c>
      <c r="M360" s="169">
        <f t="shared" si="88"/>
        <v>0.53185885194582228</v>
      </c>
      <c r="N360" s="169">
        <f t="shared" si="88"/>
        <v>0.51583664359624948</v>
      </c>
      <c r="O360" s="169">
        <f t="shared" si="88"/>
        <v>0.51987840792436035</v>
      </c>
      <c r="P360" s="169">
        <f t="shared" si="88"/>
        <v>0.51475964182433276</v>
      </c>
      <c r="Q360" s="169">
        <f t="shared" si="88"/>
        <v>0.51704792248509468</v>
      </c>
    </row>
    <row r="361" spans="1:17" ht="12" customHeight="1" x14ac:dyDescent="0.3">
      <c r="A361" s="23" t="s">
        <v>58</v>
      </c>
      <c r="B361" s="73"/>
      <c r="C361" s="73">
        <f t="shared" si="88"/>
        <v>0.49446373141087357</v>
      </c>
      <c r="D361" s="73">
        <f t="shared" si="88"/>
        <v>0.49744640432020287</v>
      </c>
      <c r="E361" s="73">
        <f t="shared" si="88"/>
        <v>0.505132711749676</v>
      </c>
      <c r="F361" s="73">
        <f t="shared" si="88"/>
        <v>0.50198370615058685</v>
      </c>
      <c r="G361" s="73">
        <f t="shared" si="88"/>
        <v>0.51203682582803101</v>
      </c>
      <c r="H361" s="73">
        <f t="shared" si="88"/>
        <v>0.52022828572991797</v>
      </c>
      <c r="I361" s="73">
        <f t="shared" si="88"/>
        <v>0.53697125121559575</v>
      </c>
      <c r="J361" s="73">
        <f t="shared" si="88"/>
        <v>0.52001174541435025</v>
      </c>
      <c r="K361" s="73">
        <f t="shared" si="88"/>
        <v>0.52242427215598197</v>
      </c>
      <c r="L361" s="73">
        <f t="shared" si="88"/>
        <v>0.53841438362370253</v>
      </c>
      <c r="M361" s="73">
        <f t="shared" si="88"/>
        <v>0.52877149860554296</v>
      </c>
      <c r="N361" s="73">
        <f t="shared" si="88"/>
        <v>0.51296886810773834</v>
      </c>
      <c r="O361" s="73">
        <f t="shared" si="88"/>
        <v>0.51695001901458837</v>
      </c>
      <c r="P361" s="73">
        <f t="shared" si="88"/>
        <v>0.51130903779853698</v>
      </c>
      <c r="Q361" s="73">
        <f t="shared" si="88"/>
        <v>0.51319705823379302</v>
      </c>
    </row>
    <row r="362" spans="1:17" ht="12" customHeight="1" x14ac:dyDescent="0.3">
      <c r="A362" s="23" t="s">
        <v>60</v>
      </c>
      <c r="B362" s="73"/>
      <c r="C362" s="73">
        <f t="shared" si="88"/>
        <v>1.0270848845912728</v>
      </c>
      <c r="D362" s="73">
        <f t="shared" si="88"/>
        <v>1.0279597972277756</v>
      </c>
      <c r="E362" s="73">
        <f t="shared" si="88"/>
        <v>1.0276234989065367</v>
      </c>
      <c r="F362" s="73">
        <f t="shared" si="88"/>
        <v>1.0283270664759845</v>
      </c>
      <c r="G362" s="73">
        <f t="shared" si="88"/>
        <v>1.028232284567697</v>
      </c>
      <c r="H362" s="73">
        <f t="shared" si="88"/>
        <v>1.0292536103704011</v>
      </c>
      <c r="I362" s="73">
        <f t="shared" si="88"/>
        <v>1.0278464413531061</v>
      </c>
      <c r="J362" s="73">
        <f t="shared" si="88"/>
        <v>1.0276025040154111</v>
      </c>
      <c r="K362" s="73">
        <f t="shared" si="88"/>
        <v>1.030315602483441</v>
      </c>
      <c r="L362" s="73">
        <f t="shared" si="88"/>
        <v>1.0273128354632504</v>
      </c>
      <c r="M362" s="73">
        <f t="shared" si="88"/>
        <v>1.0228766147238078</v>
      </c>
      <c r="N362" s="73">
        <f t="shared" si="88"/>
        <v>1.026617846401314</v>
      </c>
      <c r="O362" s="73">
        <f t="shared" si="88"/>
        <v>1.023550774610857</v>
      </c>
      <c r="P362" s="73">
        <f t="shared" si="88"/>
        <v>1.0193906701457047</v>
      </c>
      <c r="Q362" s="73">
        <f t="shared" si="88"/>
        <v>1.0118761560924698</v>
      </c>
    </row>
    <row r="363" spans="1:17" ht="12" customHeight="1" x14ac:dyDescent="0.3">
      <c r="A363" s="158" t="s">
        <v>112</v>
      </c>
      <c r="B363" s="169"/>
      <c r="C363" s="169">
        <f t="shared" si="88"/>
        <v>1.8337547130783505</v>
      </c>
      <c r="D363" s="169">
        <f t="shared" si="88"/>
        <v>1.8634727659707102</v>
      </c>
      <c r="E363" s="169">
        <f t="shared" si="88"/>
        <v>1.9196567090911465</v>
      </c>
      <c r="F363" s="169">
        <f t="shared" si="88"/>
        <v>2.0225748088421693</v>
      </c>
      <c r="G363" s="169">
        <f t="shared" si="88"/>
        <v>2.1091732733359052</v>
      </c>
      <c r="H363" s="169">
        <f t="shared" si="88"/>
        <v>2.1436865781319083</v>
      </c>
      <c r="I363" s="169">
        <f t="shared" si="88"/>
        <v>2.3146055877914185</v>
      </c>
      <c r="J363" s="169">
        <f t="shared" si="88"/>
        <v>2.4292406279701013</v>
      </c>
      <c r="K363" s="169">
        <f t="shared" si="88"/>
        <v>2.590599963619777</v>
      </c>
      <c r="L363" s="169">
        <f t="shared" si="88"/>
        <v>2.6799469163652345</v>
      </c>
      <c r="M363" s="169">
        <f t="shared" si="88"/>
        <v>2.7918607101501505</v>
      </c>
      <c r="N363" s="169">
        <f t="shared" si="88"/>
        <v>2.9653488666487777</v>
      </c>
      <c r="O363" s="169">
        <f t="shared" si="88"/>
        <v>3.0476531134077849</v>
      </c>
      <c r="P363" s="169">
        <f t="shared" si="88"/>
        <v>3.0049973340814362</v>
      </c>
      <c r="Q363" s="169">
        <f t="shared" si="88"/>
        <v>3.1134012259116872</v>
      </c>
    </row>
    <row r="364" spans="1:17" ht="12" customHeight="1" x14ac:dyDescent="0.3">
      <c r="A364" s="23" t="s">
        <v>60</v>
      </c>
      <c r="B364" s="73"/>
      <c r="C364" s="73">
        <f t="shared" si="88"/>
        <v>1.8337547130783505</v>
      </c>
      <c r="D364" s="73">
        <f t="shared" si="88"/>
        <v>1.8634727659707102</v>
      </c>
      <c r="E364" s="73">
        <f t="shared" si="88"/>
        <v>1.9196567090911465</v>
      </c>
      <c r="F364" s="73">
        <f t="shared" si="88"/>
        <v>2.0225748088421693</v>
      </c>
      <c r="G364" s="73">
        <f t="shared" si="88"/>
        <v>2.1091732733359052</v>
      </c>
      <c r="H364" s="73">
        <f t="shared" si="88"/>
        <v>2.1436865781319083</v>
      </c>
      <c r="I364" s="73">
        <f t="shared" si="88"/>
        <v>2.3146055877914185</v>
      </c>
      <c r="J364" s="73">
        <f t="shared" si="88"/>
        <v>2.4292406279701013</v>
      </c>
      <c r="K364" s="73">
        <f t="shared" si="88"/>
        <v>2.590599963619777</v>
      </c>
      <c r="L364" s="73">
        <f t="shared" si="88"/>
        <v>2.6799469163652345</v>
      </c>
      <c r="M364" s="73">
        <f t="shared" si="88"/>
        <v>2.7918607101501505</v>
      </c>
      <c r="N364" s="73">
        <f t="shared" si="88"/>
        <v>2.9653488666487777</v>
      </c>
      <c r="O364" s="73">
        <f t="shared" si="88"/>
        <v>3.0476531134077849</v>
      </c>
      <c r="P364" s="73">
        <f t="shared" si="88"/>
        <v>3.0049973340814362</v>
      </c>
      <c r="Q364" s="73">
        <f t="shared" si="88"/>
        <v>3.1134012259116872</v>
      </c>
    </row>
    <row r="365" spans="1:17" ht="12" customHeight="1" x14ac:dyDescent="0.3">
      <c r="A365" s="158" t="s">
        <v>63</v>
      </c>
      <c r="B365" s="169"/>
      <c r="C365" s="169">
        <f t="shared" si="88"/>
        <v>0.51059809333436368</v>
      </c>
      <c r="D365" s="169">
        <f t="shared" si="88"/>
        <v>0.51171671282022513</v>
      </c>
      <c r="E365" s="169">
        <f t="shared" si="88"/>
        <v>0.54211660656792471</v>
      </c>
      <c r="F365" s="169">
        <f t="shared" si="88"/>
        <v>0.51946489384578398</v>
      </c>
      <c r="G365" s="169">
        <f t="shared" si="88"/>
        <v>0.50979960885812192</v>
      </c>
      <c r="H365" s="169">
        <f t="shared" si="88"/>
        <v>0.53800168747236876</v>
      </c>
      <c r="I365" s="169">
        <f t="shared" si="88"/>
        <v>0.61400454527027426</v>
      </c>
      <c r="J365" s="169">
        <f t="shared" si="88"/>
        <v>0.59543482187632413</v>
      </c>
      <c r="K365" s="169">
        <f t="shared" si="88"/>
        <v>0.57135437693878854</v>
      </c>
      <c r="L365" s="169">
        <f t="shared" si="88"/>
        <v>0.56773549488857145</v>
      </c>
      <c r="M365" s="169">
        <f t="shared" si="88"/>
        <v>0.60483527039275953</v>
      </c>
      <c r="N365" s="169">
        <f t="shared" si="88"/>
        <v>0.54871072947823218</v>
      </c>
      <c r="O365" s="169">
        <f t="shared" si="88"/>
        <v>0.56633949409339701</v>
      </c>
      <c r="P365" s="169">
        <f t="shared" si="88"/>
        <v>0.55101518726907039</v>
      </c>
      <c r="Q365" s="169">
        <f t="shared" si="88"/>
        <v>0.63880287325576102</v>
      </c>
    </row>
    <row r="366" spans="1:17" ht="12" customHeight="1" x14ac:dyDescent="0.3">
      <c r="A366" s="167" t="s">
        <v>171</v>
      </c>
      <c r="B366" s="174"/>
      <c r="C366" s="174">
        <f t="shared" si="88"/>
        <v>0.44128224279099526</v>
      </c>
      <c r="D366" s="174">
        <f t="shared" si="88"/>
        <v>0.44639708946527207</v>
      </c>
      <c r="E366" s="174">
        <f t="shared" si="88"/>
        <v>0.44575902792755373</v>
      </c>
      <c r="F366" s="174">
        <f t="shared" si="88"/>
        <v>0.44933990130106805</v>
      </c>
      <c r="G366" s="174">
        <f t="shared" si="88"/>
        <v>0.45381798190291645</v>
      </c>
      <c r="H366" s="174">
        <f t="shared" si="88"/>
        <v>0.45483743484771511</v>
      </c>
      <c r="I366" s="174">
        <f t="shared" si="88"/>
        <v>0.46318892435950021</v>
      </c>
      <c r="J366" s="174">
        <f t="shared" si="88"/>
        <v>0.46156775622925345</v>
      </c>
      <c r="K366" s="174">
        <f t="shared" si="88"/>
        <v>0.46826294646319438</v>
      </c>
      <c r="L366" s="174">
        <f t="shared" si="88"/>
        <v>0.46067391799089691</v>
      </c>
      <c r="M366" s="174">
        <f t="shared" si="88"/>
        <v>0.4694341934386228</v>
      </c>
      <c r="N366" s="174">
        <f t="shared" si="88"/>
        <v>0.46599409663376518</v>
      </c>
      <c r="O366" s="174">
        <f t="shared" si="88"/>
        <v>0.46705356161122308</v>
      </c>
      <c r="P366" s="174">
        <f t="shared" si="88"/>
        <v>0.46558791707228575</v>
      </c>
      <c r="Q366" s="174">
        <f t="shared" si="88"/>
        <v>0.464301152520743</v>
      </c>
    </row>
    <row r="367" spans="1:17" ht="12" customHeight="1" x14ac:dyDescent="0.3">
      <c r="A367" s="167" t="s">
        <v>144</v>
      </c>
      <c r="B367" s="174"/>
      <c r="C367" s="174">
        <f t="shared" si="88"/>
        <v>0.52231075512921832</v>
      </c>
      <c r="D367" s="174">
        <f t="shared" si="88"/>
        <v>0.55347723647128189</v>
      </c>
      <c r="E367" s="174">
        <f t="shared" si="88"/>
        <v>0.53379343526736345</v>
      </c>
      <c r="F367" s="174">
        <f t="shared" si="88"/>
        <v>0.56326220129535987</v>
      </c>
      <c r="G367" s="174">
        <f t="shared" si="88"/>
        <v>0.56652868249466537</v>
      </c>
      <c r="H367" s="174">
        <f t="shared" si="88"/>
        <v>0.55253769910887263</v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3">
      <c r="A368" s="167" t="s">
        <v>143</v>
      </c>
      <c r="B368" s="174"/>
      <c r="C368" s="174" t="str">
        <f t="shared" si="88"/>
        <v/>
      </c>
      <c r="D368" s="174">
        <f t="shared" si="88"/>
        <v>0.64957888844258738</v>
      </c>
      <c r="E368" s="174" t="str">
        <f t="shared" si="88"/>
        <v/>
      </c>
      <c r="F368" s="174">
        <f t="shared" si="88"/>
        <v>0.6557759028079625</v>
      </c>
      <c r="G368" s="174">
        <f t="shared" si="88"/>
        <v>0.65925281423885373</v>
      </c>
      <c r="H368" s="174">
        <f t="shared" si="88"/>
        <v>0.66280286825035228</v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>
        <f t="shared" si="88"/>
        <v>0.65247342512335282</v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3">
      <c r="A369" s="166" t="s">
        <v>57</v>
      </c>
      <c r="B369" s="173"/>
      <c r="C369" s="173" t="str">
        <f t="shared" si="88"/>
        <v/>
      </c>
      <c r="D369" s="173">
        <f t="shared" si="88"/>
        <v>0.55691038596936515</v>
      </c>
      <c r="E369" s="173" t="str">
        <f t="shared" si="88"/>
        <v/>
      </c>
      <c r="F369" s="173">
        <f t="shared" si="88"/>
        <v>0.56325797722468296</v>
      </c>
      <c r="G369" s="173">
        <f t="shared" si="88"/>
        <v>0.56636896265414061</v>
      </c>
      <c r="H369" s="173">
        <f t="shared" si="88"/>
        <v>0.56905234970465801</v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>
        <f t="shared" si="88"/>
        <v>0.54112436104344497</v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3">
      <c r="A370" s="147" t="s">
        <v>59</v>
      </c>
      <c r="B370" s="172"/>
      <c r="C370" s="172" t="str">
        <f t="shared" si="88"/>
        <v/>
      </c>
      <c r="D370" s="172">
        <f t="shared" si="88"/>
        <v>1.0000000000000002</v>
      </c>
      <c r="E370" s="172" t="str">
        <f t="shared" si="88"/>
        <v/>
      </c>
      <c r="F370" s="172">
        <f t="shared" si="88"/>
        <v>1.0000000000000002</v>
      </c>
      <c r="G370" s="172">
        <f t="shared" si="88"/>
        <v>1.0020160088325225</v>
      </c>
      <c r="H370" s="172">
        <f t="shared" si="88"/>
        <v>1.00630943672369</v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>
        <f t="shared" si="88"/>
        <v>0.99999999999999978</v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3">
      <c r="A371" s="163" t="s">
        <v>142</v>
      </c>
      <c r="B371" s="171"/>
      <c r="C371" s="171">
        <f t="shared" si="88"/>
        <v>0.69881119865456931</v>
      </c>
      <c r="D371" s="171">
        <f t="shared" si="88"/>
        <v>0.71709885107791493</v>
      </c>
      <c r="E371" s="171">
        <f t="shared" si="88"/>
        <v>0.71448107351119616</v>
      </c>
      <c r="F371" s="171">
        <f t="shared" si="88"/>
        <v>0.73407700673605292</v>
      </c>
      <c r="G371" s="171">
        <f t="shared" si="88"/>
        <v>0.74833728464466809</v>
      </c>
      <c r="H371" s="171">
        <f t="shared" si="88"/>
        <v>0.75120170254837626</v>
      </c>
      <c r="I371" s="171">
        <f t="shared" si="88"/>
        <v>0.7575878296202353</v>
      </c>
      <c r="J371" s="171">
        <f t="shared" si="88"/>
        <v>0.75594528360930813</v>
      </c>
      <c r="K371" s="171">
        <f t="shared" si="88"/>
        <v>0.74388416392859857</v>
      </c>
      <c r="L371" s="171">
        <f t="shared" si="88"/>
        <v>0.75711540366394303</v>
      </c>
      <c r="M371" s="171">
        <f t="shared" si="88"/>
        <v>0.7456916104879826</v>
      </c>
      <c r="N371" s="171">
        <f t="shared" si="88"/>
        <v>0.74150071972688769</v>
      </c>
      <c r="O371" s="171">
        <f t="shared" si="88"/>
        <v>0.76505568314846484</v>
      </c>
      <c r="P371" s="171">
        <f t="shared" si="88"/>
        <v>0.7226269764002573</v>
      </c>
      <c r="Q371" s="171">
        <f t="shared" si="88"/>
        <v>0.76879570738397329</v>
      </c>
    </row>
    <row r="372" spans="1:17" ht="12" customHeight="1" x14ac:dyDescent="0.3">
      <c r="A372" s="161" t="s">
        <v>141</v>
      </c>
      <c r="B372" s="170"/>
      <c r="C372" s="170">
        <f t="shared" si="88"/>
        <v>0.8053603535674555</v>
      </c>
      <c r="D372" s="170">
        <f t="shared" si="88"/>
        <v>0.77582324409443593</v>
      </c>
      <c r="E372" s="170">
        <f t="shared" si="88"/>
        <v>0.82817162762877583</v>
      </c>
      <c r="F372" s="170">
        <f t="shared" si="88"/>
        <v>0.81465058875686802</v>
      </c>
      <c r="G372" s="170">
        <f t="shared" si="88"/>
        <v>0.85728138161061218</v>
      </c>
      <c r="H372" s="170">
        <f t="shared" si="88"/>
        <v>0.84937574897343882</v>
      </c>
      <c r="I372" s="170">
        <f t="shared" si="88"/>
        <v>0.85929090003336106</v>
      </c>
      <c r="J372" s="170">
        <f t="shared" si="88"/>
        <v>0.83757451532255101</v>
      </c>
      <c r="K372" s="170">
        <f t="shared" si="88"/>
        <v>0.83596925806054856</v>
      </c>
      <c r="L372" s="170">
        <f t="shared" si="88"/>
        <v>0.81264824356902909</v>
      </c>
      <c r="M372" s="170">
        <f t="shared" si="88"/>
        <v>0.81259982091437211</v>
      </c>
      <c r="N372" s="170">
        <f t="shared" si="88"/>
        <v>0.79865623844011813</v>
      </c>
      <c r="O372" s="170">
        <f t="shared" si="88"/>
        <v>0.81390833766960202</v>
      </c>
      <c r="P372" s="170">
        <f t="shared" si="88"/>
        <v>0.8158652887200285</v>
      </c>
      <c r="Q372" s="170">
        <f t="shared" si="88"/>
        <v>0.82468773531759176</v>
      </c>
    </row>
    <row r="373" spans="1:17" ht="12" customHeight="1" x14ac:dyDescent="0.3">
      <c r="A373" s="148" t="s">
        <v>60</v>
      </c>
      <c r="B373" s="73"/>
      <c r="C373" s="73">
        <f t="shared" si="88"/>
        <v>0.68831218523645488</v>
      </c>
      <c r="D373" s="73">
        <f t="shared" si="88"/>
        <v>0.71469725679978402</v>
      </c>
      <c r="E373" s="73">
        <f t="shared" si="88"/>
        <v>0.7711784429996521</v>
      </c>
      <c r="F373" s="73">
        <f t="shared" si="88"/>
        <v>0.71923243841565221</v>
      </c>
      <c r="G373" s="73">
        <f t="shared" si="88"/>
        <v>0.80179893525419943</v>
      </c>
      <c r="H373" s="73">
        <f t="shared" si="88"/>
        <v>0.79881615871640288</v>
      </c>
      <c r="I373" s="73">
        <f t="shared" si="88"/>
        <v>0.80232941395493851</v>
      </c>
      <c r="J373" s="73">
        <f t="shared" si="88"/>
        <v>0.77812420542666938</v>
      </c>
      <c r="K373" s="73">
        <f t="shared" si="88"/>
        <v>0.77531782941360805</v>
      </c>
      <c r="L373" s="73">
        <f t="shared" si="88"/>
        <v>0.74829795414821654</v>
      </c>
      <c r="M373" s="73">
        <f t="shared" si="88"/>
        <v>0.75197961383751133</v>
      </c>
      <c r="N373" s="73">
        <f t="shared" si="88"/>
        <v>0.73266213650364875</v>
      </c>
      <c r="O373" s="73">
        <f t="shared" si="88"/>
        <v>0.75970773384540946</v>
      </c>
      <c r="P373" s="73">
        <f t="shared" si="88"/>
        <v>0.76479256126908146</v>
      </c>
      <c r="Q373" s="73">
        <f t="shared" si="88"/>
        <v>0.7854270526929148</v>
      </c>
    </row>
    <row r="374" spans="1:17" ht="12" customHeight="1" x14ac:dyDescent="0.3">
      <c r="A374" s="148" t="s">
        <v>59</v>
      </c>
      <c r="B374" s="73"/>
      <c r="C374" s="73">
        <f t="shared" si="88"/>
        <v>1.0022457952445112</v>
      </c>
      <c r="D374" s="73">
        <f t="shared" si="88"/>
        <v>1.0236536057733028</v>
      </c>
      <c r="E374" s="73">
        <f t="shared" si="88"/>
        <v>1.0093175710786348</v>
      </c>
      <c r="F374" s="73">
        <f t="shared" si="88"/>
        <v>1.0196414710617745</v>
      </c>
      <c r="G374" s="73">
        <f t="shared" si="88"/>
        <v>1.0138336024556556</v>
      </c>
      <c r="H374" s="73">
        <f t="shared" si="88"/>
        <v>1.0109236280661154</v>
      </c>
      <c r="I374" s="73">
        <f t="shared" si="88"/>
        <v>1.0109572396100059</v>
      </c>
      <c r="J374" s="73">
        <f t="shared" si="88"/>
        <v>1.0074497928213768</v>
      </c>
      <c r="K374" s="73">
        <f t="shared" si="88"/>
        <v>1.0073647079634482</v>
      </c>
      <c r="L374" s="73">
        <f t="shared" si="88"/>
        <v>1.0053988628739403</v>
      </c>
      <c r="M374" s="73">
        <f t="shared" si="88"/>
        <v>1.002906541082472</v>
      </c>
      <c r="N374" s="73">
        <f t="shared" si="88"/>
        <v>1.004678544546646</v>
      </c>
      <c r="O374" s="73">
        <f t="shared" si="88"/>
        <v>1.0044569211311232</v>
      </c>
      <c r="P374" s="73">
        <f t="shared" si="88"/>
        <v>1.0058296707315331</v>
      </c>
      <c r="Q374" s="73">
        <f t="shared" si="88"/>
        <v>1.0003302101458489</v>
      </c>
    </row>
    <row r="375" spans="1:17" ht="12" customHeight="1" x14ac:dyDescent="0.3">
      <c r="A375" s="158" t="s">
        <v>62</v>
      </c>
      <c r="B375" s="169"/>
      <c r="C375" s="169">
        <f t="shared" ref="C375:Q378" si="89">IF(C354=0,"",C354/C333)</f>
        <v>0.59097218521830686</v>
      </c>
      <c r="D375" s="169">
        <f t="shared" si="89"/>
        <v>0.6282014626120298</v>
      </c>
      <c r="E375" s="169">
        <f t="shared" si="89"/>
        <v>0.60215031904117866</v>
      </c>
      <c r="F375" s="169">
        <f t="shared" si="89"/>
        <v>0.62377390132408683</v>
      </c>
      <c r="G375" s="169">
        <f t="shared" si="89"/>
        <v>0.63215849858518214</v>
      </c>
      <c r="H375" s="169">
        <f t="shared" si="89"/>
        <v>0.64966860368925239</v>
      </c>
      <c r="I375" s="169">
        <f t="shared" si="89"/>
        <v>0.70516076322430288</v>
      </c>
      <c r="J375" s="169">
        <f t="shared" si="89"/>
        <v>0.63912249507897367</v>
      </c>
      <c r="K375" s="169">
        <f t="shared" si="89"/>
        <v>0.65871871957907024</v>
      </c>
      <c r="L375" s="169">
        <f t="shared" si="89"/>
        <v>0.63868950498767529</v>
      </c>
      <c r="M375" s="169">
        <f t="shared" si="89"/>
        <v>0.60988679834392612</v>
      </c>
      <c r="N375" s="169">
        <f t="shared" si="89"/>
        <v>0.54018832767981395</v>
      </c>
      <c r="O375" s="169">
        <f t="shared" si="89"/>
        <v>0.49418036165089774</v>
      </c>
      <c r="P375" s="169">
        <f t="shared" si="89"/>
        <v>0.44862942954349833</v>
      </c>
      <c r="Q375" s="169">
        <f t="shared" si="89"/>
        <v>0.39591293431446911</v>
      </c>
    </row>
    <row r="376" spans="1:17" ht="12" customHeight="1" x14ac:dyDescent="0.3">
      <c r="A376" s="23" t="s">
        <v>58</v>
      </c>
      <c r="B376" s="73"/>
      <c r="C376" s="73">
        <f t="shared" si="89"/>
        <v>0.33497005759640386</v>
      </c>
      <c r="D376" s="73">
        <f t="shared" si="89"/>
        <v>0.33813227340759061</v>
      </c>
      <c r="E376" s="73">
        <f t="shared" si="89"/>
        <v>0.34078916778217466</v>
      </c>
      <c r="F376" s="73">
        <f t="shared" si="89"/>
        <v>0.34327478334128236</v>
      </c>
      <c r="G376" s="73">
        <f t="shared" si="89"/>
        <v>0.34596248373573274</v>
      </c>
      <c r="H376" s="73">
        <f t="shared" si="89"/>
        <v>0.34837488438241992</v>
      </c>
      <c r="I376" s="73">
        <f t="shared" si="89"/>
        <v>0.35119682976473321</v>
      </c>
      <c r="J376" s="73">
        <f t="shared" si="89"/>
        <v>0.35361112724015586</v>
      </c>
      <c r="K376" s="73">
        <f t="shared" si="89"/>
        <v>0.35411575652303745</v>
      </c>
      <c r="L376" s="73">
        <f t="shared" si="89"/>
        <v>0.35490022373268859</v>
      </c>
      <c r="M376" s="73">
        <f t="shared" si="89"/>
        <v>0.35479255066148246</v>
      </c>
      <c r="N376" s="73">
        <f t="shared" si="89"/>
        <v>0.35452384574646739</v>
      </c>
      <c r="O376" s="73">
        <f t="shared" si="89"/>
        <v>0.35416743978622139</v>
      </c>
      <c r="P376" s="73">
        <f t="shared" si="89"/>
        <v>0.35352402156606405</v>
      </c>
      <c r="Q376" s="73">
        <f t="shared" si="89"/>
        <v>0.3523079868493042</v>
      </c>
    </row>
    <row r="377" spans="1:17" ht="12" customHeight="1" x14ac:dyDescent="0.3">
      <c r="A377" s="23" t="s">
        <v>57</v>
      </c>
      <c r="B377" s="73"/>
      <c r="C377" s="73">
        <f t="shared" si="89"/>
        <v>0.44986205189675399</v>
      </c>
      <c r="D377" s="73">
        <f t="shared" si="89"/>
        <v>0.45314487265423559</v>
      </c>
      <c r="E377" s="73">
        <f t="shared" si="89"/>
        <v>0.4546048498563075</v>
      </c>
      <c r="F377" s="73">
        <f t="shared" si="89"/>
        <v>0.45244982987663612</v>
      </c>
      <c r="G377" s="73" t="str">
        <f t="shared" si="89"/>
        <v/>
      </c>
      <c r="H377" s="73">
        <f t="shared" si="89"/>
        <v>0.46990649434103765</v>
      </c>
      <c r="I377" s="73" t="str">
        <f t="shared" si="89"/>
        <v/>
      </c>
      <c r="J377" s="73" t="str">
        <f t="shared" si="89"/>
        <v/>
      </c>
      <c r="K377" s="73">
        <f t="shared" si="89"/>
        <v>0.45729459853887178</v>
      </c>
      <c r="L377" s="73">
        <f t="shared" si="89"/>
        <v>0.46944208523648062</v>
      </c>
      <c r="M377" s="73">
        <f t="shared" si="89"/>
        <v>0.47062386196880229</v>
      </c>
      <c r="N377" s="73">
        <f t="shared" si="89"/>
        <v>0.47375119424145695</v>
      </c>
      <c r="O377" s="73" t="str">
        <f t="shared" si="89"/>
        <v/>
      </c>
      <c r="P377" s="73">
        <f t="shared" si="89"/>
        <v>0.48028691124891099</v>
      </c>
      <c r="Q377" s="73" t="str">
        <f t="shared" si="89"/>
        <v/>
      </c>
    </row>
    <row r="378" spans="1:17" ht="12" customHeight="1" x14ac:dyDescent="0.3">
      <c r="A378" s="29" t="s">
        <v>140</v>
      </c>
      <c r="B378" s="65"/>
      <c r="C378" s="65">
        <f t="shared" si="89"/>
        <v>0.82000782767109881</v>
      </c>
      <c r="D378" s="65">
        <f t="shared" si="89"/>
        <v>0.82345592551956615</v>
      </c>
      <c r="E378" s="65">
        <f t="shared" si="89"/>
        <v>0.82899674453387318</v>
      </c>
      <c r="F378" s="65">
        <f t="shared" si="89"/>
        <v>0.83001410482792592</v>
      </c>
      <c r="G378" s="65">
        <f t="shared" si="89"/>
        <v>0.83490361968460036</v>
      </c>
      <c r="H378" s="65">
        <f t="shared" si="89"/>
        <v>0.83887895485459241</v>
      </c>
      <c r="I378" s="65">
        <f t="shared" si="89"/>
        <v>0.84402341402482783</v>
      </c>
      <c r="J378" s="65">
        <f t="shared" si="89"/>
        <v>0.84543381247980609</v>
      </c>
      <c r="K378" s="65">
        <f t="shared" si="89"/>
        <v>0.84416932213362927</v>
      </c>
      <c r="L378" s="65">
        <f t="shared" si="89"/>
        <v>0.84705467333165119</v>
      </c>
      <c r="M378" s="65">
        <f t="shared" si="89"/>
        <v>0.84516330943414064</v>
      </c>
      <c r="N378" s="65">
        <f t="shared" si="89"/>
        <v>0.84262648620532354</v>
      </c>
      <c r="O378" s="65">
        <f t="shared" si="89"/>
        <v>0.84630059459904017</v>
      </c>
      <c r="P378" s="65">
        <f t="shared" si="89"/>
        <v>0.83405338361025128</v>
      </c>
      <c r="Q378" s="65">
        <f t="shared" si="89"/>
        <v>0.83669236627634458</v>
      </c>
    </row>
    <row r="380" spans="1:17" ht="12" customHeight="1" x14ac:dyDescent="0.3">
      <c r="A380" s="152" t="s">
        <v>190</v>
      </c>
      <c r="B380" s="168"/>
      <c r="C380" s="168">
        <f>SUM(C381,C384,C386,C396)</f>
        <v>989.55322035338133</v>
      </c>
      <c r="D380" s="168">
        <f t="shared" ref="D380:Q380" si="90">SUM(D381,D384,D386,D396)</f>
        <v>2737.3289601420256</v>
      </c>
      <c r="E380" s="168">
        <f t="shared" si="90"/>
        <v>1162.4060294280105</v>
      </c>
      <c r="F380" s="168">
        <f t="shared" si="90"/>
        <v>1739.3867080035666</v>
      </c>
      <c r="G380" s="168">
        <f t="shared" si="90"/>
        <v>2123.8003823779718</v>
      </c>
      <c r="H380" s="168">
        <f t="shared" si="90"/>
        <v>2285.1725127153522</v>
      </c>
      <c r="I380" s="168">
        <f t="shared" si="90"/>
        <v>1364.4641220348738</v>
      </c>
      <c r="J380" s="168">
        <f t="shared" si="90"/>
        <v>1801.9614264662118</v>
      </c>
      <c r="K380" s="168">
        <f t="shared" si="90"/>
        <v>1582.923634618257</v>
      </c>
      <c r="L380" s="168">
        <f t="shared" si="90"/>
        <v>2400.0291058026864</v>
      </c>
      <c r="M380" s="168">
        <f t="shared" si="90"/>
        <v>1510.2833363366231</v>
      </c>
      <c r="N380" s="168">
        <f t="shared" si="90"/>
        <v>1223.3229365672198</v>
      </c>
      <c r="O380" s="168">
        <f t="shared" si="90"/>
        <v>643.67595363236296</v>
      </c>
      <c r="P380" s="168">
        <f t="shared" si="90"/>
        <v>752.20602784200696</v>
      </c>
      <c r="Q380" s="168">
        <f t="shared" si="90"/>
        <v>426.93756867665786</v>
      </c>
    </row>
    <row r="381" spans="1:17" ht="12" customHeight="1" x14ac:dyDescent="0.3">
      <c r="A381" s="158" t="s">
        <v>65</v>
      </c>
      <c r="B381" s="157"/>
      <c r="C381" s="157">
        <f>SUM(C382:C383)</f>
        <v>873.62287085056403</v>
      </c>
      <c r="D381" s="157">
        <f t="shared" ref="D381:Q381" si="91">SUM(D382:D383)</f>
        <v>2427.548172725345</v>
      </c>
      <c r="E381" s="157">
        <f t="shared" si="91"/>
        <v>1024.7072458568321</v>
      </c>
      <c r="F381" s="157">
        <f t="shared" si="91"/>
        <v>1508.6076299999825</v>
      </c>
      <c r="G381" s="157">
        <f t="shared" si="91"/>
        <v>1837.6201358059614</v>
      </c>
      <c r="H381" s="157">
        <f t="shared" si="91"/>
        <v>2017.665823701135</v>
      </c>
      <c r="I381" s="157">
        <f t="shared" si="91"/>
        <v>1231.5317823402456</v>
      </c>
      <c r="J381" s="157">
        <f t="shared" si="91"/>
        <v>1606.8669081169564</v>
      </c>
      <c r="K381" s="157">
        <f t="shared" si="91"/>
        <v>1399.4373840192729</v>
      </c>
      <c r="L381" s="157">
        <f t="shared" si="91"/>
        <v>2132.588514044377</v>
      </c>
      <c r="M381" s="157">
        <f t="shared" si="91"/>
        <v>1322.3882500235302</v>
      </c>
      <c r="N381" s="157">
        <f t="shared" si="91"/>
        <v>1048.8112004904992</v>
      </c>
      <c r="O381" s="157">
        <f t="shared" si="91"/>
        <v>548.96179477277565</v>
      </c>
      <c r="P381" s="157">
        <f t="shared" si="91"/>
        <v>629.03734622052821</v>
      </c>
      <c r="Q381" s="157">
        <f t="shared" si="91"/>
        <v>358.81688966261896</v>
      </c>
    </row>
    <row r="382" spans="1:17" ht="12" customHeight="1" x14ac:dyDescent="0.3">
      <c r="A382" s="23" t="s">
        <v>58</v>
      </c>
      <c r="B382" s="156"/>
      <c r="C382" s="156">
        <f>RES_hhdet_in_emi!C$5</f>
        <v>873.62287085056403</v>
      </c>
      <c r="D382" s="156">
        <f>RES_hhdet_in_emi!D$5</f>
        <v>2427.548172725345</v>
      </c>
      <c r="E382" s="156">
        <f>RES_hhdet_in_emi!E$5</f>
        <v>1024.7072458568321</v>
      </c>
      <c r="F382" s="156">
        <f>RES_hhdet_in_emi!F$5</f>
        <v>1508.6076299999825</v>
      </c>
      <c r="G382" s="156">
        <f>RES_hhdet_in_emi!G$5</f>
        <v>1837.6201358059614</v>
      </c>
      <c r="H382" s="156">
        <f>RES_hhdet_in_emi!H$5</f>
        <v>2017.665823701135</v>
      </c>
      <c r="I382" s="156">
        <f>RES_hhdet_in_emi!I$5</f>
        <v>1231.5317823402456</v>
      </c>
      <c r="J382" s="156">
        <f>RES_hhdet_in_emi!J$5</f>
        <v>1606.8669081169564</v>
      </c>
      <c r="K382" s="156">
        <f>RES_hhdet_in_emi!K$5</f>
        <v>1399.4373840192729</v>
      </c>
      <c r="L382" s="156">
        <f>RES_hhdet_in_emi!L$5</f>
        <v>2132.588514044377</v>
      </c>
      <c r="M382" s="156">
        <f>RES_hhdet_in_emi!M$5</f>
        <v>1322.3882500235302</v>
      </c>
      <c r="N382" s="156">
        <f>RES_hhdet_in_emi!N$5</f>
        <v>1048.8112004904992</v>
      </c>
      <c r="O382" s="156">
        <f>RES_hhdet_in_emi!O$5</f>
        <v>548.96179477277565</v>
      </c>
      <c r="P382" s="156">
        <f>RES_hhdet_in_emi!P$5</f>
        <v>629.03734622052821</v>
      </c>
      <c r="Q382" s="156">
        <f>RES_hhdet_in_emi!Q$5</f>
        <v>358.81688966261896</v>
      </c>
    </row>
    <row r="383" spans="1:17" ht="12" customHeight="1" x14ac:dyDescent="0.3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3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3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3">
      <c r="A386" s="158" t="s">
        <v>63</v>
      </c>
      <c r="B386" s="157"/>
      <c r="C386" s="157">
        <f>SUM(C387:C389,C392:C393)</f>
        <v>93.81066683988881</v>
      </c>
      <c r="D386" s="157">
        <f t="shared" ref="D386:Q386" si="93">SUM(D387:D389,D392:D393)</f>
        <v>262.58898525029025</v>
      </c>
      <c r="E386" s="157">
        <f t="shared" si="93"/>
        <v>103.29741436427089</v>
      </c>
      <c r="F386" s="157">
        <f t="shared" si="93"/>
        <v>186.72319780405638</v>
      </c>
      <c r="G386" s="157">
        <f t="shared" si="93"/>
        <v>237.39709436578789</v>
      </c>
      <c r="H386" s="157">
        <f t="shared" si="93"/>
        <v>220.68069812361975</v>
      </c>
      <c r="I386" s="157">
        <f t="shared" si="93"/>
        <v>111.6869663653957</v>
      </c>
      <c r="J386" s="157">
        <f t="shared" si="93"/>
        <v>149.5008713840131</v>
      </c>
      <c r="K386" s="157">
        <f t="shared" si="93"/>
        <v>150.14634412462851</v>
      </c>
      <c r="L386" s="157">
        <f t="shared" si="93"/>
        <v>212.28859882978048</v>
      </c>
      <c r="M386" s="157">
        <f t="shared" si="93"/>
        <v>139.0969536905269</v>
      </c>
      <c r="N386" s="157">
        <f t="shared" si="93"/>
        <v>121.8652669977017</v>
      </c>
      <c r="O386" s="157">
        <f t="shared" si="93"/>
        <v>62.462581054608314</v>
      </c>
      <c r="P386" s="157">
        <f t="shared" si="93"/>
        <v>72.726671974582317</v>
      </c>
      <c r="Q386" s="157">
        <f t="shared" si="93"/>
        <v>29.711471451618102</v>
      </c>
    </row>
    <row r="387" spans="1:17" ht="12" customHeight="1" x14ac:dyDescent="0.3">
      <c r="A387" s="167" t="s">
        <v>171</v>
      </c>
      <c r="B387" s="132"/>
      <c r="C387" s="132">
        <f>RES_hhdet_in_emi!C$10</f>
        <v>93.721199832409624</v>
      </c>
      <c r="D387" s="132">
        <f>RES_hhdet_in_emi!D$10</f>
        <v>262.40064464335421</v>
      </c>
      <c r="E387" s="132">
        <f>RES_hhdet_in_emi!E$10</f>
        <v>103.24055091370637</v>
      </c>
      <c r="F387" s="132">
        <f>RES_hhdet_in_emi!F$10</f>
        <v>186.54601076544012</v>
      </c>
      <c r="G387" s="132">
        <f>RES_hhdet_in_emi!G$10</f>
        <v>237.31000307766575</v>
      </c>
      <c r="H387" s="132">
        <f>RES_hhdet_in_emi!H$10</f>
        <v>220.62004271340203</v>
      </c>
      <c r="I387" s="132">
        <f>RES_hhdet_in_emi!I$10</f>
        <v>111.6869663653957</v>
      </c>
      <c r="J387" s="132">
        <f>RES_hhdet_in_emi!J$10</f>
        <v>149.5008713840131</v>
      </c>
      <c r="K387" s="132">
        <f>RES_hhdet_in_emi!K$10</f>
        <v>150.14634412462851</v>
      </c>
      <c r="L387" s="132">
        <f>RES_hhdet_in_emi!L$10</f>
        <v>212.26963001622673</v>
      </c>
      <c r="M387" s="132">
        <f>RES_hhdet_in_emi!M$10</f>
        <v>139.0969536905269</v>
      </c>
      <c r="N387" s="132">
        <f>RES_hhdet_in_emi!N$10</f>
        <v>121.8652669977017</v>
      </c>
      <c r="O387" s="132">
        <f>RES_hhdet_in_emi!O$10</f>
        <v>62.462581054608314</v>
      </c>
      <c r="P387" s="132">
        <f>RES_hhdet_in_emi!P$10</f>
        <v>72.726671974582317</v>
      </c>
      <c r="Q387" s="132">
        <f>RES_hhdet_in_emi!Q$10</f>
        <v>29.711471451618102</v>
      </c>
    </row>
    <row r="388" spans="1:17" ht="12" customHeight="1" x14ac:dyDescent="0.3">
      <c r="A388" s="167" t="s">
        <v>144</v>
      </c>
      <c r="B388" s="132"/>
      <c r="C388" s="132">
        <f>RES_hhdet_in_emi!C$11</f>
        <v>8.94670074791791E-2</v>
      </c>
      <c r="D388" s="132">
        <f>RES_hhdet_in_emi!D$11</f>
        <v>0.18600108410240657</v>
      </c>
      <c r="E388" s="132">
        <f>RES_hhdet_in_emi!E$11</f>
        <v>5.6863450564526581E-2</v>
      </c>
      <c r="F388" s="132">
        <f>RES_hhdet_in_emi!F$11</f>
        <v>0.17385536168781324</v>
      </c>
      <c r="G388" s="132">
        <f>RES_hhdet_in_emi!G$11</f>
        <v>8.4818591976647026E-2</v>
      </c>
      <c r="H388" s="132">
        <f>RES_hhdet_in_emi!H$11</f>
        <v>6.0500959613593031E-2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3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2.3395228335954693E-3</v>
      </c>
      <c r="E389" s="132">
        <f t="shared" si="94"/>
        <v>0</v>
      </c>
      <c r="F389" s="132">
        <f t="shared" si="94"/>
        <v>3.3316769284790155E-3</v>
      </c>
      <c r="G389" s="132">
        <f t="shared" si="94"/>
        <v>2.2726961454914898E-3</v>
      </c>
      <c r="H389" s="132">
        <f t="shared" si="94"/>
        <v>1.5445060411812278E-4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1.8968813553755196E-2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3">
      <c r="A390" s="166" t="s">
        <v>57</v>
      </c>
      <c r="B390" s="165"/>
      <c r="C390" s="165">
        <f>RES_hhdet_in_emi!C$13</f>
        <v>0</v>
      </c>
      <c r="D390" s="165">
        <f>RES_hhdet_in_emi!D$13</f>
        <v>2.3395228335954693E-3</v>
      </c>
      <c r="E390" s="165">
        <f>RES_hhdet_in_emi!E$13</f>
        <v>0</v>
      </c>
      <c r="F390" s="165">
        <f>RES_hhdet_in_emi!F$13</f>
        <v>3.3316769284790155E-3</v>
      </c>
      <c r="G390" s="165">
        <f>RES_hhdet_in_emi!G$13</f>
        <v>2.2726961454914898E-3</v>
      </c>
      <c r="H390" s="165">
        <f>RES_hhdet_in_emi!H$13</f>
        <v>1.5445060411812278E-4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1.8968813553755196E-2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3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3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3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3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3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3">
      <c r="A396" s="158" t="s">
        <v>62</v>
      </c>
      <c r="B396" s="157"/>
      <c r="C396" s="157">
        <f>SUM(C397:C399)</f>
        <v>22.119682662928511</v>
      </c>
      <c r="D396" s="157">
        <f t="shared" ref="D396:Q396" si="96">SUM(D397:D399)</f>
        <v>47.191802166390673</v>
      </c>
      <c r="E396" s="157">
        <f t="shared" si="96"/>
        <v>34.40136920690756</v>
      </c>
      <c r="F396" s="157">
        <f t="shared" si="96"/>
        <v>44.055880199527813</v>
      </c>
      <c r="G396" s="157">
        <f t="shared" si="96"/>
        <v>48.78315220622224</v>
      </c>
      <c r="H396" s="157">
        <f t="shared" si="96"/>
        <v>46.825990890597431</v>
      </c>
      <c r="I396" s="157">
        <f t="shared" si="96"/>
        <v>21.245373329232468</v>
      </c>
      <c r="J396" s="157">
        <f t="shared" si="96"/>
        <v>45.593646965242222</v>
      </c>
      <c r="K396" s="157">
        <f t="shared" si="96"/>
        <v>33.339906474355502</v>
      </c>
      <c r="L396" s="157">
        <f t="shared" si="96"/>
        <v>55.151992928529189</v>
      </c>
      <c r="M396" s="157">
        <f t="shared" si="96"/>
        <v>48.798132622565753</v>
      </c>
      <c r="N396" s="157">
        <f t="shared" si="96"/>
        <v>52.646469079019042</v>
      </c>
      <c r="O396" s="157">
        <f t="shared" si="96"/>
        <v>32.251577804979007</v>
      </c>
      <c r="P396" s="157">
        <f t="shared" si="96"/>
        <v>50.442009646896402</v>
      </c>
      <c r="Q396" s="157">
        <f t="shared" si="96"/>
        <v>38.409207562420789</v>
      </c>
    </row>
    <row r="397" spans="1:17" ht="12" customHeight="1" x14ac:dyDescent="0.3">
      <c r="A397" s="23" t="s">
        <v>58</v>
      </c>
      <c r="B397" s="156"/>
      <c r="C397" s="156">
        <f>RES_hhdet_in_emi!C$20</f>
        <v>22.036882947055197</v>
      </c>
      <c r="D397" s="156">
        <f>RES_hhdet_in_emi!D$20</f>
        <v>47.17994667809937</v>
      </c>
      <c r="E397" s="156">
        <f>RES_hhdet_in_emi!E$20</f>
        <v>34.389538826452657</v>
      </c>
      <c r="F397" s="156">
        <f>RES_hhdet_in_emi!F$20</f>
        <v>43.972184378371871</v>
      </c>
      <c r="G397" s="156">
        <f>RES_hhdet_in_emi!G$20</f>
        <v>48.78315220622224</v>
      </c>
      <c r="H397" s="156">
        <f>RES_hhdet_in_emi!H$20</f>
        <v>46.617977359858173</v>
      </c>
      <c r="I397" s="156">
        <f>RES_hhdet_in_emi!I$20</f>
        <v>21.245373329232468</v>
      </c>
      <c r="J397" s="156">
        <f>RES_hhdet_in_emi!J$20</f>
        <v>45.593646965242222</v>
      </c>
      <c r="K397" s="156">
        <f>RES_hhdet_in_emi!K$20</f>
        <v>33.337946481557523</v>
      </c>
      <c r="L397" s="156">
        <f>RES_hhdet_in_emi!L$20</f>
        <v>55.147909158965454</v>
      </c>
      <c r="M397" s="156">
        <f>RES_hhdet_in_emi!M$20</f>
        <v>48.774905141456621</v>
      </c>
      <c r="N397" s="156">
        <f>RES_hhdet_in_emi!N$20</f>
        <v>52.519371881941304</v>
      </c>
      <c r="O397" s="156">
        <f>RES_hhdet_in_emi!O$20</f>
        <v>32.251577804979007</v>
      </c>
      <c r="P397" s="156">
        <f>RES_hhdet_in_emi!P$20</f>
        <v>50.425212521503902</v>
      </c>
      <c r="Q397" s="156">
        <f>RES_hhdet_in_emi!Q$20</f>
        <v>38.409207562420789</v>
      </c>
    </row>
    <row r="398" spans="1:17" ht="12" customHeight="1" x14ac:dyDescent="0.3">
      <c r="A398" s="23" t="s">
        <v>57</v>
      </c>
      <c r="B398" s="156"/>
      <c r="C398" s="156">
        <f>RES_hhdet_in_emi!C$21</f>
        <v>8.2799715873312252E-2</v>
      </c>
      <c r="D398" s="156">
        <f>RES_hhdet_in_emi!D$21</f>
        <v>1.1855488291300882E-2</v>
      </c>
      <c r="E398" s="156">
        <f>RES_hhdet_in_emi!E$21</f>
        <v>1.1830380454905967E-2</v>
      </c>
      <c r="F398" s="156">
        <f>RES_hhdet_in_emi!F$21</f>
        <v>8.3695821155939126E-2</v>
      </c>
      <c r="G398" s="156">
        <f>RES_hhdet_in_emi!G$21</f>
        <v>0</v>
      </c>
      <c r="H398" s="156">
        <f>RES_hhdet_in_emi!H$21</f>
        <v>0.20801353073926013</v>
      </c>
      <c r="I398" s="156">
        <f>RES_hhdet_in_emi!I$21</f>
        <v>0</v>
      </c>
      <c r="J398" s="156">
        <f>RES_hhdet_in_emi!J$21</f>
        <v>0</v>
      </c>
      <c r="K398" s="156">
        <f>RES_hhdet_in_emi!K$21</f>
        <v>1.9599927979775085E-3</v>
      </c>
      <c r="L398" s="156">
        <f>RES_hhdet_in_emi!L$21</f>
        <v>4.0837695637366009E-3</v>
      </c>
      <c r="M398" s="156">
        <f>RES_hhdet_in_emi!M$21</f>
        <v>2.322748110913446E-2</v>
      </c>
      <c r="N398" s="156">
        <f>RES_hhdet_in_emi!N$21</f>
        <v>0.12709719707773687</v>
      </c>
      <c r="O398" s="156">
        <f>RES_hhdet_in_emi!O$21</f>
        <v>0</v>
      </c>
      <c r="P398" s="156">
        <f>RES_hhdet_in_emi!P$21</f>
        <v>1.6797125392502599E-2</v>
      </c>
      <c r="Q398" s="156">
        <f>RES_hhdet_in_emi!Q$21</f>
        <v>0</v>
      </c>
    </row>
    <row r="399" spans="1:17" ht="12" customHeight="1" x14ac:dyDescent="0.3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3">
      <c r="A401" s="152" t="s">
        <v>189</v>
      </c>
      <c r="B401" s="168"/>
      <c r="C401" s="168">
        <f>SUM(C402,C405,C407,C417)</f>
        <v>21647.47701022718</v>
      </c>
      <c r="D401" s="168">
        <f t="shared" ref="D401:Q401" si="97">SUM(D402,D405,D407,D417)</f>
        <v>23486.747285019184</v>
      </c>
      <c r="E401" s="168">
        <f t="shared" si="97"/>
        <v>20984.682595345501</v>
      </c>
      <c r="F401" s="168">
        <f t="shared" si="97"/>
        <v>22119.067612330859</v>
      </c>
      <c r="G401" s="168">
        <f t="shared" si="97"/>
        <v>23282.664860671826</v>
      </c>
      <c r="H401" s="168">
        <f t="shared" si="97"/>
        <v>23581.835115846501</v>
      </c>
      <c r="I401" s="168">
        <f t="shared" si="97"/>
        <v>19671.867652672874</v>
      </c>
      <c r="J401" s="168">
        <f t="shared" si="97"/>
        <v>20964.950063128741</v>
      </c>
      <c r="K401" s="168">
        <f t="shared" si="97"/>
        <v>21323.340594078774</v>
      </c>
      <c r="L401" s="168">
        <f t="shared" si="97"/>
        <v>22668.796164805965</v>
      </c>
      <c r="M401" s="168">
        <f t="shared" si="97"/>
        <v>18331.153830219115</v>
      </c>
      <c r="N401" s="168">
        <f t="shared" si="97"/>
        <v>22157.987584052269</v>
      </c>
      <c r="O401" s="168">
        <f t="shared" si="97"/>
        <v>23173.110707675256</v>
      </c>
      <c r="P401" s="168">
        <f t="shared" si="97"/>
        <v>18969.940999343147</v>
      </c>
      <c r="Q401" s="168">
        <f t="shared" si="97"/>
        <v>19502.693529491429</v>
      </c>
    </row>
    <row r="402" spans="1:17" ht="12" customHeight="1" x14ac:dyDescent="0.3">
      <c r="A402" s="158" t="s">
        <v>65</v>
      </c>
      <c r="B402" s="157"/>
      <c r="C402" s="157">
        <f>SUM(C403:C404)</f>
        <v>18033.227529585849</v>
      </c>
      <c r="D402" s="157">
        <f t="shared" ref="D402:Q402" si="98">SUM(D403:D404)</f>
        <v>19718.401264249798</v>
      </c>
      <c r="E402" s="157">
        <f t="shared" si="98"/>
        <v>17113.707227851479</v>
      </c>
      <c r="F402" s="157">
        <f t="shared" si="98"/>
        <v>17937.750424992199</v>
      </c>
      <c r="G402" s="157">
        <f t="shared" si="98"/>
        <v>19044.542843419917</v>
      </c>
      <c r="H402" s="157">
        <f t="shared" si="98"/>
        <v>19471.139168275873</v>
      </c>
      <c r="I402" s="157">
        <f t="shared" si="98"/>
        <v>15858.240670180896</v>
      </c>
      <c r="J402" s="157">
        <f t="shared" si="98"/>
        <v>16948.546346949686</v>
      </c>
      <c r="K402" s="157">
        <f t="shared" si="98"/>
        <v>17316.322606017678</v>
      </c>
      <c r="L402" s="157">
        <f t="shared" si="98"/>
        <v>18661.875179711118</v>
      </c>
      <c r="M402" s="157">
        <f t="shared" si="98"/>
        <v>14364.73617276002</v>
      </c>
      <c r="N402" s="157">
        <f t="shared" si="98"/>
        <v>17768.94256309971</v>
      </c>
      <c r="O402" s="157">
        <f t="shared" si="98"/>
        <v>18511.994779631888</v>
      </c>
      <c r="P402" s="157">
        <f t="shared" si="98"/>
        <v>14880.219878927219</v>
      </c>
      <c r="Q402" s="157">
        <f t="shared" si="98"/>
        <v>14947.666495566784</v>
      </c>
    </row>
    <row r="403" spans="1:17" ht="12" customHeight="1" x14ac:dyDescent="0.3">
      <c r="A403" s="23" t="s">
        <v>58</v>
      </c>
      <c r="B403" s="156"/>
      <c r="C403" s="156">
        <f t="shared" ref="C403:Q406" si="99">IF(C319=0,0,C319/0.086*1000000/C$55)</f>
        <v>17971.271072189855</v>
      </c>
      <c r="D403" s="156">
        <f t="shared" si="99"/>
        <v>19662.636008461581</v>
      </c>
      <c r="E403" s="156">
        <f t="shared" si="99"/>
        <v>17013.518398023913</v>
      </c>
      <c r="F403" s="156">
        <f t="shared" si="99"/>
        <v>17828.540480631778</v>
      </c>
      <c r="G403" s="156">
        <f t="shared" si="99"/>
        <v>18944.597473836991</v>
      </c>
      <c r="H403" s="156">
        <f t="shared" si="99"/>
        <v>19357.819468596801</v>
      </c>
      <c r="I403" s="156">
        <f t="shared" si="99"/>
        <v>15758.557434019485</v>
      </c>
      <c r="J403" s="156">
        <f t="shared" si="99"/>
        <v>16853.96204319127</v>
      </c>
      <c r="K403" s="156">
        <f t="shared" si="99"/>
        <v>17226.287406085281</v>
      </c>
      <c r="L403" s="156">
        <f t="shared" si="99"/>
        <v>18555.790407044526</v>
      </c>
      <c r="M403" s="156">
        <f t="shared" si="99"/>
        <v>14274.979935152907</v>
      </c>
      <c r="N403" s="156">
        <f t="shared" si="99"/>
        <v>17669.73602304485</v>
      </c>
      <c r="O403" s="156">
        <f t="shared" si="99"/>
        <v>18404.986806170367</v>
      </c>
      <c r="P403" s="156">
        <f t="shared" si="99"/>
        <v>14779.161813943152</v>
      </c>
      <c r="Q403" s="156">
        <f t="shared" si="99"/>
        <v>14832.238688796206</v>
      </c>
    </row>
    <row r="404" spans="1:17" ht="12" customHeight="1" x14ac:dyDescent="0.3">
      <c r="A404" s="23" t="s">
        <v>60</v>
      </c>
      <c r="B404" s="156"/>
      <c r="C404" s="156">
        <f t="shared" si="99"/>
        <v>61.956457395993802</v>
      </c>
      <c r="D404" s="156">
        <f t="shared" si="99"/>
        <v>55.765255788217182</v>
      </c>
      <c r="E404" s="156">
        <f t="shared" si="99"/>
        <v>100.18882982756742</v>
      </c>
      <c r="F404" s="156">
        <f t="shared" si="99"/>
        <v>109.20994436041926</v>
      </c>
      <c r="G404" s="156">
        <f t="shared" si="99"/>
        <v>99.945369582924016</v>
      </c>
      <c r="H404" s="156">
        <f t="shared" si="99"/>
        <v>113.31969967907381</v>
      </c>
      <c r="I404" s="156">
        <f t="shared" si="99"/>
        <v>99.683236161411315</v>
      </c>
      <c r="J404" s="156">
        <f t="shared" si="99"/>
        <v>94.584303758416809</v>
      </c>
      <c r="K404" s="156">
        <f t="shared" si="99"/>
        <v>90.035199932398854</v>
      </c>
      <c r="L404" s="156">
        <f t="shared" si="99"/>
        <v>106.08477266659185</v>
      </c>
      <c r="M404" s="156">
        <f t="shared" si="99"/>
        <v>89.756237607113675</v>
      </c>
      <c r="N404" s="156">
        <f t="shared" si="99"/>
        <v>99.206540054860753</v>
      </c>
      <c r="O404" s="156">
        <f t="shared" si="99"/>
        <v>107.00797346151943</v>
      </c>
      <c r="P404" s="156">
        <f t="shared" si="99"/>
        <v>101.05806498406631</v>
      </c>
      <c r="Q404" s="156">
        <f t="shared" si="99"/>
        <v>115.42780677057843</v>
      </c>
    </row>
    <row r="405" spans="1:17" ht="12" customHeight="1" x14ac:dyDescent="0.3">
      <c r="A405" s="158" t="s">
        <v>112</v>
      </c>
      <c r="B405" s="157"/>
      <c r="C405" s="157">
        <f>C406</f>
        <v>13.318609526313953</v>
      </c>
      <c r="D405" s="157">
        <f t="shared" ref="D405:Q405" si="100">D406</f>
        <v>6.2204468889739992</v>
      </c>
      <c r="E405" s="157">
        <f t="shared" si="100"/>
        <v>11.632988136086292</v>
      </c>
      <c r="F405" s="157">
        <f t="shared" si="100"/>
        <v>11.670558141041749</v>
      </c>
      <c r="G405" s="157">
        <f t="shared" si="100"/>
        <v>8.1564696383445217</v>
      </c>
      <c r="H405" s="157">
        <f t="shared" si="100"/>
        <v>17.974364529091027</v>
      </c>
      <c r="I405" s="157">
        <f t="shared" si="100"/>
        <v>20.039470360139379</v>
      </c>
      <c r="J405" s="157">
        <f t="shared" si="100"/>
        <v>23.293401836506639</v>
      </c>
      <c r="K405" s="157">
        <f t="shared" si="100"/>
        <v>31.868485497146835</v>
      </c>
      <c r="L405" s="157">
        <f t="shared" si="100"/>
        <v>25.538557416343082</v>
      </c>
      <c r="M405" s="157">
        <f t="shared" si="100"/>
        <v>21.570875550712334</v>
      </c>
      <c r="N405" s="157">
        <f t="shared" si="100"/>
        <v>28.011073220223352</v>
      </c>
      <c r="O405" s="157">
        <f t="shared" si="100"/>
        <v>14.736552471817177</v>
      </c>
      <c r="P405" s="157">
        <f t="shared" si="100"/>
        <v>36.471836007733145</v>
      </c>
      <c r="Q405" s="157">
        <f t="shared" si="100"/>
        <v>41.417221331998434</v>
      </c>
    </row>
    <row r="406" spans="1:17" ht="12" customHeight="1" x14ac:dyDescent="0.3">
      <c r="A406" s="23" t="s">
        <v>60</v>
      </c>
      <c r="B406" s="156"/>
      <c r="C406" s="156">
        <f t="shared" si="99"/>
        <v>13.318609526313953</v>
      </c>
      <c r="D406" s="156">
        <f t="shared" si="99"/>
        <v>6.2204468889739992</v>
      </c>
      <c r="E406" s="156">
        <f t="shared" si="99"/>
        <v>11.632988136086292</v>
      </c>
      <c r="F406" s="156">
        <f t="shared" si="99"/>
        <v>11.670558141041749</v>
      </c>
      <c r="G406" s="156">
        <f t="shared" si="99"/>
        <v>8.1564696383445217</v>
      </c>
      <c r="H406" s="156">
        <f t="shared" si="99"/>
        <v>17.974364529091027</v>
      </c>
      <c r="I406" s="156">
        <f t="shared" si="99"/>
        <v>20.039470360139379</v>
      </c>
      <c r="J406" s="156">
        <f t="shared" si="99"/>
        <v>23.293401836506639</v>
      </c>
      <c r="K406" s="156">
        <f t="shared" si="99"/>
        <v>31.868485497146835</v>
      </c>
      <c r="L406" s="156">
        <f t="shared" si="99"/>
        <v>25.538557416343082</v>
      </c>
      <c r="M406" s="156">
        <f t="shared" si="99"/>
        <v>21.570875550712334</v>
      </c>
      <c r="N406" s="156">
        <f t="shared" si="99"/>
        <v>28.011073220223352</v>
      </c>
      <c r="O406" s="156">
        <f t="shared" si="99"/>
        <v>14.736552471817177</v>
      </c>
      <c r="P406" s="156">
        <f t="shared" si="99"/>
        <v>36.471836007733145</v>
      </c>
      <c r="Q406" s="156">
        <f t="shared" si="99"/>
        <v>41.417221331998434</v>
      </c>
    </row>
    <row r="407" spans="1:17" ht="12" customHeight="1" x14ac:dyDescent="0.3">
      <c r="A407" s="158" t="s">
        <v>63</v>
      </c>
      <c r="B407" s="157"/>
      <c r="C407" s="157">
        <f>IF(C323=0,0,C323/0.086*1000000/SUM(C$59:C$63))</f>
        <v>2636.391708306995</v>
      </c>
      <c r="D407" s="157">
        <f t="shared" ref="D407:Q407" si="101">IF(D323=0,0,D323/0.086*1000000/SUM(D$59:D$63))</f>
        <v>2807.8113683998085</v>
      </c>
      <c r="E407" s="157">
        <f t="shared" si="101"/>
        <v>2620.5516281943787</v>
      </c>
      <c r="F407" s="157">
        <f t="shared" si="101"/>
        <v>2931.2228561834327</v>
      </c>
      <c r="G407" s="157">
        <f t="shared" si="101"/>
        <v>3009.7703754816644</v>
      </c>
      <c r="H407" s="157">
        <f t="shared" si="101"/>
        <v>2916.2958839760117</v>
      </c>
      <c r="I407" s="157">
        <f t="shared" si="101"/>
        <v>2814.4793576226621</v>
      </c>
      <c r="J407" s="157">
        <f t="shared" si="101"/>
        <v>2838.4812854090651</v>
      </c>
      <c r="K407" s="157">
        <f t="shared" si="101"/>
        <v>2870.6597370300778</v>
      </c>
      <c r="L407" s="157">
        <f t="shared" si="101"/>
        <v>2826.0668688469227</v>
      </c>
      <c r="M407" s="157">
        <f t="shared" si="101"/>
        <v>2826.5568455050475</v>
      </c>
      <c r="N407" s="157">
        <f t="shared" si="101"/>
        <v>2905.3173176224896</v>
      </c>
      <c r="O407" s="157">
        <f t="shared" si="101"/>
        <v>3101.5486813460243</v>
      </c>
      <c r="P407" s="157">
        <f t="shared" si="101"/>
        <v>2556.6921634460182</v>
      </c>
      <c r="Q407" s="157">
        <f t="shared" si="101"/>
        <v>2755.0130704865478</v>
      </c>
    </row>
    <row r="408" spans="1:17" ht="12" customHeight="1" x14ac:dyDescent="0.3">
      <c r="A408" s="167" t="s">
        <v>171</v>
      </c>
      <c r="B408" s="132"/>
      <c r="C408" s="132">
        <f>IF(C324=0,0,C324/0.086*1000000/C$59)</f>
        <v>3020.3827471902455</v>
      </c>
      <c r="D408" s="132">
        <f t="shared" ref="D408:Q408" si="102">IF(D324=0,0,D324/0.086*1000000/D$59)</f>
        <v>3073.9764327126791</v>
      </c>
      <c r="E408" s="132">
        <f t="shared" si="102"/>
        <v>3057.3455214740779</v>
      </c>
      <c r="F408" s="132">
        <f t="shared" si="102"/>
        <v>3112.2262713137134</v>
      </c>
      <c r="G408" s="132">
        <f t="shared" si="102"/>
        <v>3140.5612007846303</v>
      </c>
      <c r="H408" s="132">
        <f t="shared" si="102"/>
        <v>3158.9390042285049</v>
      </c>
      <c r="I408" s="132">
        <f t="shared" si="102"/>
        <v>3302.3530598864672</v>
      </c>
      <c r="J408" s="132">
        <f t="shared" si="102"/>
        <v>3168.4376593821494</v>
      </c>
      <c r="K408" s="132">
        <f t="shared" si="102"/>
        <v>3330.672653181678</v>
      </c>
      <c r="L408" s="132">
        <f t="shared" si="102"/>
        <v>3249.626761019013</v>
      </c>
      <c r="M408" s="132">
        <f t="shared" si="102"/>
        <v>3301.810158047977</v>
      </c>
      <c r="N408" s="132">
        <f t="shared" si="102"/>
        <v>3292.0732213742613</v>
      </c>
      <c r="O408" s="132">
        <f t="shared" si="102"/>
        <v>3330.7886827347202</v>
      </c>
      <c r="P408" s="132">
        <f t="shared" si="102"/>
        <v>3244.2282537621631</v>
      </c>
      <c r="Q408" s="132">
        <f t="shared" si="102"/>
        <v>3235.8394970721256</v>
      </c>
    </row>
    <row r="409" spans="1:17" ht="12" customHeight="1" x14ac:dyDescent="0.3">
      <c r="A409" s="167" t="s">
        <v>144</v>
      </c>
      <c r="B409" s="132"/>
      <c r="C409" s="132">
        <f>IF(C325=0,0,C325/0.086*1000000/C$60)</f>
        <v>1912.8933193609719</v>
      </c>
      <c r="D409" s="132">
        <f t="shared" ref="D409:Q409" si="103">IF(D325=0,0,D325/0.086*1000000/D$60)</f>
        <v>2942.1961926359145</v>
      </c>
      <c r="E409" s="132">
        <f t="shared" si="103"/>
        <v>1961.105223389751</v>
      </c>
      <c r="F409" s="132">
        <f t="shared" si="103"/>
        <v>3220.5563972129958</v>
      </c>
      <c r="G409" s="132">
        <f t="shared" si="103"/>
        <v>3183.1985754886305</v>
      </c>
      <c r="H409" s="132">
        <f t="shared" si="103"/>
        <v>2060.7897619917708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3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2604.045482301884</v>
      </c>
      <c r="E410" s="132">
        <f t="shared" si="104"/>
        <v>0</v>
      </c>
      <c r="F410" s="132">
        <f t="shared" si="104"/>
        <v>2657.8993260811631</v>
      </c>
      <c r="G410" s="132">
        <f t="shared" si="104"/>
        <v>2632.5126147202</v>
      </c>
      <c r="H410" s="132">
        <f t="shared" si="104"/>
        <v>2595.6556572525296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1726.7833373709141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3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2059.4310576442331</v>
      </c>
      <c r="E411" s="165">
        <f t="shared" si="105"/>
        <v>0</v>
      </c>
      <c r="F411" s="165">
        <f t="shared" si="105"/>
        <v>2094.8590889736588</v>
      </c>
      <c r="G411" s="165">
        <f t="shared" si="105"/>
        <v>2071.2373503851477</v>
      </c>
      <c r="H411" s="165">
        <f t="shared" si="105"/>
        <v>2039.1316555663145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1307.7684841914117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3">
      <c r="A412" s="147" t="s">
        <v>59</v>
      </c>
      <c r="B412" s="164"/>
      <c r="C412" s="164">
        <f t="shared" si="105"/>
        <v>0</v>
      </c>
      <c r="D412" s="164">
        <f t="shared" si="105"/>
        <v>544.6144246576514</v>
      </c>
      <c r="E412" s="164">
        <f t="shared" si="105"/>
        <v>0</v>
      </c>
      <c r="F412" s="164">
        <f t="shared" si="105"/>
        <v>563.04023710750448</v>
      </c>
      <c r="G412" s="164">
        <f t="shared" si="105"/>
        <v>561.2752643350525</v>
      </c>
      <c r="H412" s="164">
        <f t="shared" si="105"/>
        <v>556.52400168621512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419.01485317950221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3">
      <c r="A413" s="163" t="s">
        <v>142</v>
      </c>
      <c r="B413" s="162"/>
      <c r="C413" s="162">
        <f>IF(C329=0,0,C329/0.086*1000000/C$62)</f>
        <v>1964.390961549334</v>
      </c>
      <c r="D413" s="162">
        <f t="shared" ref="D413:Q413" si="106">IF(D329=0,0,D329/0.086*1000000/D$62)</f>
        <v>2198.580128623129</v>
      </c>
      <c r="E413" s="162">
        <f t="shared" si="106"/>
        <v>2077.1175512222117</v>
      </c>
      <c r="F413" s="162">
        <f t="shared" si="106"/>
        <v>2505.4072433719857</v>
      </c>
      <c r="G413" s="162">
        <f t="shared" si="106"/>
        <v>2596.4681773214893</v>
      </c>
      <c r="H413" s="162">
        <f t="shared" si="106"/>
        <v>2476.9540149564923</v>
      </c>
      <c r="I413" s="162">
        <f t="shared" si="106"/>
        <v>2540.4911550561933</v>
      </c>
      <c r="J413" s="162">
        <f t="shared" si="106"/>
        <v>2560.7844123931241</v>
      </c>
      <c r="K413" s="162">
        <f t="shared" si="106"/>
        <v>2372.8057562284844</v>
      </c>
      <c r="L413" s="162">
        <f t="shared" si="106"/>
        <v>2457.2960742439177</v>
      </c>
      <c r="M413" s="162">
        <f t="shared" si="106"/>
        <v>2529.0525591111473</v>
      </c>
      <c r="N413" s="162">
        <f t="shared" si="106"/>
        <v>2319.9910321051198</v>
      </c>
      <c r="O413" s="162">
        <f t="shared" si="106"/>
        <v>2793.9048415101142</v>
      </c>
      <c r="P413" s="162">
        <f t="shared" si="106"/>
        <v>1746.5900991309913</v>
      </c>
      <c r="Q413" s="162">
        <f t="shared" si="106"/>
        <v>2437.9542692911714</v>
      </c>
    </row>
    <row r="414" spans="1:17" ht="12" customHeight="1" x14ac:dyDescent="0.3">
      <c r="A414" s="161" t="s">
        <v>141</v>
      </c>
      <c r="B414" s="160"/>
      <c r="C414" s="160">
        <f>IF(C330=0,0,C330/0.086*1000000/C$63)</f>
        <v>1622.0956315537869</v>
      </c>
      <c r="D414" s="160">
        <f t="shared" ref="D414:Q414" si="107">IF(D330=0,0,D330/0.086*1000000/D$63)</f>
        <v>2450.3711475702212</v>
      </c>
      <c r="E414" s="160">
        <f t="shared" si="107"/>
        <v>1913.2107686895968</v>
      </c>
      <c r="F414" s="160">
        <f t="shared" si="107"/>
        <v>1929.8096501736898</v>
      </c>
      <c r="G414" s="160">
        <f t="shared" si="107"/>
        <v>1898.9834213528256</v>
      </c>
      <c r="H414" s="160">
        <f t="shared" si="107"/>
        <v>2019.3667914049897</v>
      </c>
      <c r="I414" s="160">
        <f t="shared" si="107"/>
        <v>1898.1191842620392</v>
      </c>
      <c r="J414" s="160">
        <f t="shared" si="107"/>
        <v>2066.6140912168057</v>
      </c>
      <c r="K414" s="160">
        <f t="shared" si="107"/>
        <v>1974.2833496205835</v>
      </c>
      <c r="L414" s="160">
        <f t="shared" si="107"/>
        <v>1853.1490279385268</v>
      </c>
      <c r="M414" s="160">
        <f t="shared" si="107"/>
        <v>2081.4998059054774</v>
      </c>
      <c r="N414" s="160">
        <f t="shared" si="107"/>
        <v>1925.4233129523043</v>
      </c>
      <c r="O414" s="160">
        <f t="shared" si="107"/>
        <v>2375.4837598632239</v>
      </c>
      <c r="P414" s="160">
        <f t="shared" si="107"/>
        <v>2238.9483516214232</v>
      </c>
      <c r="Q414" s="160">
        <f t="shared" si="107"/>
        <v>2546.0947051365461</v>
      </c>
    </row>
    <row r="415" spans="1:17" ht="12" customHeight="1" x14ac:dyDescent="0.3">
      <c r="A415" s="148" t="s">
        <v>60</v>
      </c>
      <c r="B415" s="156"/>
      <c r="C415" s="156">
        <f t="shared" ref="C415:Q416" si="108">IF(C331=0,0,C331/0.086*1000000/C$63)</f>
        <v>1017.3074964884903</v>
      </c>
      <c r="D415" s="156">
        <f t="shared" si="108"/>
        <v>1965.5733561307684</v>
      </c>
      <c r="E415" s="156">
        <f t="shared" si="108"/>
        <v>1455.3272807724459</v>
      </c>
      <c r="F415" s="156">
        <f t="shared" si="108"/>
        <v>1316.8491619079618</v>
      </c>
      <c r="G415" s="156">
        <f t="shared" si="108"/>
        <v>1402.082385321668</v>
      </c>
      <c r="H415" s="156">
        <f t="shared" si="108"/>
        <v>1538.0147774230259</v>
      </c>
      <c r="I415" s="156">
        <f t="shared" si="108"/>
        <v>1379.8772424211295</v>
      </c>
      <c r="J415" s="156">
        <f t="shared" si="108"/>
        <v>1530.8655532807797</v>
      </c>
      <c r="K415" s="156">
        <f t="shared" si="108"/>
        <v>1458.2535436749856</v>
      </c>
      <c r="L415" s="156">
        <f t="shared" si="108"/>
        <v>1389.3207323530037</v>
      </c>
      <c r="M415" s="156">
        <f t="shared" si="108"/>
        <v>1578.6404649418234</v>
      </c>
      <c r="N415" s="156">
        <f t="shared" si="108"/>
        <v>1458.2949389692778</v>
      </c>
      <c r="O415" s="156">
        <f t="shared" si="108"/>
        <v>1849.4241819458211</v>
      </c>
      <c r="P415" s="156">
        <f t="shared" si="108"/>
        <v>1764.5433971555992</v>
      </c>
      <c r="Q415" s="156">
        <f t="shared" si="108"/>
        <v>2080.9483697569503</v>
      </c>
    </row>
    <row r="416" spans="1:17" ht="12" customHeight="1" x14ac:dyDescent="0.3">
      <c r="A416" s="148" t="s">
        <v>59</v>
      </c>
      <c r="B416" s="156"/>
      <c r="C416" s="156">
        <f t="shared" si="108"/>
        <v>604.78813506529673</v>
      </c>
      <c r="D416" s="156">
        <f t="shared" si="108"/>
        <v>484.79779143945296</v>
      </c>
      <c r="E416" s="156">
        <f t="shared" si="108"/>
        <v>457.88348791715123</v>
      </c>
      <c r="F416" s="156">
        <f t="shared" si="108"/>
        <v>612.96048826572792</v>
      </c>
      <c r="G416" s="156">
        <f t="shared" si="108"/>
        <v>496.90103603115779</v>
      </c>
      <c r="H416" s="156">
        <f t="shared" si="108"/>
        <v>481.35201398196347</v>
      </c>
      <c r="I416" s="156">
        <f t="shared" si="108"/>
        <v>518.24194184091004</v>
      </c>
      <c r="J416" s="156">
        <f t="shared" si="108"/>
        <v>535.74853793602597</v>
      </c>
      <c r="K416" s="156">
        <f t="shared" si="108"/>
        <v>516.0298059455979</v>
      </c>
      <c r="L416" s="156">
        <f t="shared" si="108"/>
        <v>463.82829558552294</v>
      </c>
      <c r="M416" s="156">
        <f t="shared" si="108"/>
        <v>502.85934096365412</v>
      </c>
      <c r="N416" s="156">
        <f t="shared" si="108"/>
        <v>467.12837398302673</v>
      </c>
      <c r="O416" s="156">
        <f t="shared" si="108"/>
        <v>526.05957791740298</v>
      </c>
      <c r="P416" s="156">
        <f t="shared" si="108"/>
        <v>474.40495446582378</v>
      </c>
      <c r="Q416" s="156">
        <f t="shared" si="108"/>
        <v>465.14633537959531</v>
      </c>
    </row>
    <row r="417" spans="1:17" ht="12" customHeight="1" x14ac:dyDescent="0.3">
      <c r="A417" s="158" t="s">
        <v>62</v>
      </c>
      <c r="B417" s="157"/>
      <c r="C417" s="157">
        <f>IF(C333=0,0,C333/0.086*1000000/SUM(C$65:C$67))</f>
        <v>964.53916280802264</v>
      </c>
      <c r="D417" s="157">
        <f t="shared" ref="D417:Q417" si="109">IF(D333=0,0,D333/0.086*1000000/SUM(D$65:D$67))</f>
        <v>954.31420548060601</v>
      </c>
      <c r="E417" s="157">
        <f t="shared" si="109"/>
        <v>1238.7907511635565</v>
      </c>
      <c r="F417" s="157">
        <f t="shared" si="109"/>
        <v>1238.4237730141845</v>
      </c>
      <c r="G417" s="157">
        <f t="shared" si="109"/>
        <v>1220.1951721319012</v>
      </c>
      <c r="H417" s="157">
        <f t="shared" si="109"/>
        <v>1176.4256990655281</v>
      </c>
      <c r="I417" s="157">
        <f t="shared" si="109"/>
        <v>979.10815450917471</v>
      </c>
      <c r="J417" s="157">
        <f t="shared" si="109"/>
        <v>1154.6290289334838</v>
      </c>
      <c r="K417" s="157">
        <f t="shared" si="109"/>
        <v>1104.4897655338721</v>
      </c>
      <c r="L417" s="157">
        <f t="shared" si="109"/>
        <v>1155.3155588315799</v>
      </c>
      <c r="M417" s="157">
        <f t="shared" si="109"/>
        <v>1118.2899364033333</v>
      </c>
      <c r="N417" s="157">
        <f t="shared" si="109"/>
        <v>1455.7166301098487</v>
      </c>
      <c r="O417" s="157">
        <f t="shared" si="109"/>
        <v>1544.8306942255272</v>
      </c>
      <c r="P417" s="157">
        <f t="shared" si="109"/>
        <v>1496.5571209621792</v>
      </c>
      <c r="Q417" s="157">
        <f t="shared" si="109"/>
        <v>1758.5967421061014</v>
      </c>
    </row>
    <row r="418" spans="1:17" ht="12" customHeight="1" x14ac:dyDescent="0.3">
      <c r="A418" s="23" t="s">
        <v>58</v>
      </c>
      <c r="B418" s="156"/>
      <c r="C418" s="156">
        <f>IF(C334=0,0,C334/0.086*1000000/C$65)</f>
        <v>1467.3684211942098</v>
      </c>
      <c r="D418" s="156">
        <f t="shared" ref="D418:Q418" si="110">IF(D334=0,0,D334/0.086*1000000/D$65)</f>
        <v>1657.1917485868726</v>
      </c>
      <c r="E418" s="156">
        <f t="shared" si="110"/>
        <v>1922.3090962489277</v>
      </c>
      <c r="F418" s="156">
        <f t="shared" si="110"/>
        <v>1939.0341792102702</v>
      </c>
      <c r="G418" s="156">
        <f t="shared" si="110"/>
        <v>1947.782200241551</v>
      </c>
      <c r="H418" s="156">
        <f t="shared" si="110"/>
        <v>1978.6227787374194</v>
      </c>
      <c r="I418" s="156">
        <f t="shared" si="110"/>
        <v>1922.7539465749815</v>
      </c>
      <c r="J418" s="156">
        <f t="shared" si="110"/>
        <v>1963.5803324604103</v>
      </c>
      <c r="K418" s="156">
        <f t="shared" si="110"/>
        <v>1982.3611011471924</v>
      </c>
      <c r="L418" s="156">
        <f t="shared" si="110"/>
        <v>2026.2462128036407</v>
      </c>
      <c r="M418" s="156">
        <f t="shared" si="110"/>
        <v>2042.1934707233236</v>
      </c>
      <c r="N418" s="156">
        <f t="shared" si="110"/>
        <v>2052.9930991961542</v>
      </c>
      <c r="O418" s="156">
        <f t="shared" si="110"/>
        <v>2047.561880776947</v>
      </c>
      <c r="P418" s="156">
        <f t="shared" si="110"/>
        <v>2042.3866620232345</v>
      </c>
      <c r="Q418" s="156">
        <f t="shared" si="110"/>
        <v>2053.4127822413607</v>
      </c>
    </row>
    <row r="419" spans="1:17" ht="12" customHeight="1" x14ac:dyDescent="0.3">
      <c r="A419" s="23" t="s">
        <v>57</v>
      </c>
      <c r="B419" s="156"/>
      <c r="C419" s="156">
        <f>IF(C335=0,0,C335/0.086*1000000/C$66)</f>
        <v>1716.1515485478271</v>
      </c>
      <c r="D419" s="156">
        <f t="shared" ref="D419:Q419" si="111">IF(D335=0,0,D335/0.086*1000000/D$66)</f>
        <v>1748.7408723026263</v>
      </c>
      <c r="E419" s="156">
        <f t="shared" si="111"/>
        <v>1788.0586891260928</v>
      </c>
      <c r="F419" s="156">
        <f t="shared" si="111"/>
        <v>1366.9027185519308</v>
      </c>
      <c r="G419" s="156">
        <f t="shared" si="111"/>
        <v>0</v>
      </c>
      <c r="H419" s="156">
        <f t="shared" si="111"/>
        <v>1339.4808238020685</v>
      </c>
      <c r="I419" s="156">
        <f t="shared" si="111"/>
        <v>0</v>
      </c>
      <c r="J419" s="156">
        <f t="shared" si="111"/>
        <v>0</v>
      </c>
      <c r="K419" s="156">
        <f t="shared" si="111"/>
        <v>2092.1315217901092</v>
      </c>
      <c r="L419" s="156">
        <f t="shared" si="111"/>
        <v>1517.9763739199773</v>
      </c>
      <c r="M419" s="156">
        <f t="shared" si="111"/>
        <v>1937.9768498086391</v>
      </c>
      <c r="N419" s="156">
        <f t="shared" si="111"/>
        <v>1731.934946906453</v>
      </c>
      <c r="O419" s="156">
        <f t="shared" si="111"/>
        <v>0</v>
      </c>
      <c r="P419" s="156">
        <f t="shared" si="111"/>
        <v>1204.0858856452642</v>
      </c>
      <c r="Q419" s="156">
        <f t="shared" si="111"/>
        <v>0</v>
      </c>
    </row>
    <row r="420" spans="1:17" ht="12" customHeight="1" x14ac:dyDescent="0.3">
      <c r="A420" s="29" t="s">
        <v>140</v>
      </c>
      <c r="B420" s="57"/>
      <c r="C420" s="57">
        <f>IF(C336=0,0,C336/0.086*1000000/C$67)</f>
        <v>737.50493333607733</v>
      </c>
      <c r="D420" s="57">
        <f t="shared" ref="D420:Q420" si="112">IF(D336=0,0,D336/0.086*1000000/D$67)</f>
        <v>742.33876816287034</v>
      </c>
      <c r="E420" s="57">
        <f t="shared" si="112"/>
        <v>946.60750483084507</v>
      </c>
      <c r="F420" s="57">
        <f t="shared" si="112"/>
        <v>978.68390082176938</v>
      </c>
      <c r="G420" s="57">
        <f t="shared" si="112"/>
        <v>964.86695271632982</v>
      </c>
      <c r="H420" s="57">
        <f t="shared" si="112"/>
        <v>938.06084949315266</v>
      </c>
      <c r="I420" s="57">
        <f t="shared" si="112"/>
        <v>821.03033445968651</v>
      </c>
      <c r="J420" s="57">
        <f t="shared" si="112"/>
        <v>889.75292598583462</v>
      </c>
      <c r="K420" s="57">
        <f t="shared" si="112"/>
        <v>869.93485136023639</v>
      </c>
      <c r="L420" s="57">
        <f t="shared" si="112"/>
        <v>878.17523697670129</v>
      </c>
      <c r="M420" s="57">
        <f t="shared" si="112"/>
        <v>788.98533358633279</v>
      </c>
      <c r="N420" s="57">
        <f t="shared" si="112"/>
        <v>987.43663055573529</v>
      </c>
      <c r="O420" s="57">
        <f t="shared" si="112"/>
        <v>955.08592454360246</v>
      </c>
      <c r="P420" s="57">
        <f t="shared" si="112"/>
        <v>718.54947318326197</v>
      </c>
      <c r="Q420" s="57">
        <f t="shared" si="112"/>
        <v>717.41078496175669</v>
      </c>
    </row>
    <row r="422" spans="1:17" ht="12" customHeight="1" x14ac:dyDescent="0.3">
      <c r="A422" s="152" t="s">
        <v>188</v>
      </c>
      <c r="B422" s="168"/>
      <c r="C422" s="168">
        <f t="shared" ref="C422:Q422" si="113">SUM(C423,C426,C428,C438)</f>
        <v>10890.351752753435</v>
      </c>
      <c r="D422" s="168">
        <f t="shared" si="113"/>
        <v>11886.329239599505</v>
      </c>
      <c r="E422" s="168">
        <f t="shared" si="113"/>
        <v>10885.955226428976</v>
      </c>
      <c r="F422" s="168">
        <f t="shared" si="113"/>
        <v>11380.708742549874</v>
      </c>
      <c r="G422" s="168">
        <f t="shared" si="113"/>
        <v>12126.038528726516</v>
      </c>
      <c r="H422" s="168">
        <f t="shared" si="113"/>
        <v>12558.91029963346</v>
      </c>
      <c r="I422" s="168">
        <f t="shared" si="113"/>
        <v>11029.266603983804</v>
      </c>
      <c r="J422" s="168">
        <f t="shared" si="113"/>
        <v>11346.118549154087</v>
      </c>
      <c r="K422" s="168">
        <f t="shared" si="113"/>
        <v>11542.465918301201</v>
      </c>
      <c r="L422" s="168">
        <f t="shared" si="113"/>
        <v>12510.475076211131</v>
      </c>
      <c r="M422" s="168">
        <f t="shared" si="113"/>
        <v>10091.866512147155</v>
      </c>
      <c r="N422" s="168">
        <f t="shared" si="113"/>
        <v>11629.474212944209</v>
      </c>
      <c r="O422" s="168">
        <f t="shared" si="113"/>
        <v>12188.852775822055</v>
      </c>
      <c r="P422" s="168">
        <f t="shared" si="113"/>
        <v>9849.5102038032783</v>
      </c>
      <c r="Q422" s="168">
        <f t="shared" si="113"/>
        <v>10313.769796928837</v>
      </c>
    </row>
    <row r="423" spans="1:17" ht="12" customHeight="1" x14ac:dyDescent="0.3">
      <c r="A423" s="158" t="s">
        <v>65</v>
      </c>
      <c r="B423" s="157"/>
      <c r="C423" s="157">
        <f t="shared" ref="C423:Q423" si="114">SUM(C424:C425)</f>
        <v>8949.776293445535</v>
      </c>
      <c r="D423" s="157">
        <f t="shared" si="114"/>
        <v>9838.4320228985725</v>
      </c>
      <c r="E423" s="157">
        <f t="shared" si="114"/>
        <v>8697.0410806555774</v>
      </c>
      <c r="F423" s="157">
        <f t="shared" si="114"/>
        <v>9061.9403674374589</v>
      </c>
      <c r="G423" s="157">
        <f t="shared" si="114"/>
        <v>9803.0986127914384</v>
      </c>
      <c r="H423" s="157">
        <f t="shared" si="114"/>
        <v>10187.119947638124</v>
      </c>
      <c r="I423" s="157">
        <f t="shared" si="114"/>
        <v>8564.3513622493392</v>
      </c>
      <c r="J423" s="157">
        <f t="shared" si="114"/>
        <v>8861.4532866098034</v>
      </c>
      <c r="K423" s="157">
        <f t="shared" si="114"/>
        <v>9092.1953313369286</v>
      </c>
      <c r="L423" s="157">
        <f t="shared" si="114"/>
        <v>10099.686703267082</v>
      </c>
      <c r="M423" s="157">
        <f t="shared" si="114"/>
        <v>7640.0120893487692</v>
      </c>
      <c r="N423" s="157">
        <f t="shared" si="114"/>
        <v>9165.8716920038933</v>
      </c>
      <c r="O423" s="157">
        <f t="shared" si="114"/>
        <v>9623.9863735390954</v>
      </c>
      <c r="P423" s="157">
        <f t="shared" si="114"/>
        <v>7659.736655143889</v>
      </c>
      <c r="Q423" s="157">
        <f t="shared" si="114"/>
        <v>7728.6599075328613</v>
      </c>
    </row>
    <row r="424" spans="1:17" ht="12" customHeight="1" x14ac:dyDescent="0.3">
      <c r="A424" s="23" t="s">
        <v>58</v>
      </c>
      <c r="B424" s="156"/>
      <c r="C424" s="156">
        <f t="shared" ref="C424:Q425" si="115">IF(C340=0,0,C340/0.086*1000000/C$55)</f>
        <v>8886.1417525512861</v>
      </c>
      <c r="D424" s="156">
        <f t="shared" si="115"/>
        <v>9781.1075818661611</v>
      </c>
      <c r="E424" s="156">
        <f t="shared" si="115"/>
        <v>8594.0846847968205</v>
      </c>
      <c r="F424" s="156">
        <f t="shared" si="115"/>
        <v>8949.6368257233044</v>
      </c>
      <c r="G424" s="156">
        <f t="shared" si="115"/>
        <v>9700.3315570932264</v>
      </c>
      <c r="H424" s="156">
        <f t="shared" si="115"/>
        <v>10070.485237617348</v>
      </c>
      <c r="I424" s="156">
        <f t="shared" si="115"/>
        <v>8461.892302698272</v>
      </c>
      <c r="J424" s="156">
        <f t="shared" si="115"/>
        <v>8764.2582192271002</v>
      </c>
      <c r="K424" s="156">
        <f t="shared" si="115"/>
        <v>8999.4306600738619</v>
      </c>
      <c r="L424" s="156">
        <f t="shared" si="115"/>
        <v>9990.7044546594916</v>
      </c>
      <c r="M424" s="156">
        <f t="shared" si="115"/>
        <v>7548.2025328748587</v>
      </c>
      <c r="N424" s="156">
        <f t="shared" si="115"/>
        <v>9064.0244875038461</v>
      </c>
      <c r="O424" s="156">
        <f t="shared" si="115"/>
        <v>9514.4582794130183</v>
      </c>
      <c r="P424" s="156">
        <f t="shared" si="115"/>
        <v>7556.7190065561535</v>
      </c>
      <c r="Q424" s="156">
        <f t="shared" si="115"/>
        <v>7611.8612621116645</v>
      </c>
    </row>
    <row r="425" spans="1:17" ht="12" customHeight="1" x14ac:dyDescent="0.3">
      <c r="A425" s="23" t="s">
        <v>60</v>
      </c>
      <c r="B425" s="156"/>
      <c r="C425" s="156">
        <f t="shared" si="115"/>
        <v>63.634540894248396</v>
      </c>
      <c r="D425" s="156">
        <f t="shared" si="115"/>
        <v>57.324441032410782</v>
      </c>
      <c r="E425" s="156">
        <f t="shared" si="115"/>
        <v>102.95639585875641</v>
      </c>
      <c r="F425" s="156">
        <f t="shared" si="115"/>
        <v>112.30354171415541</v>
      </c>
      <c r="G425" s="156">
        <f t="shared" si="115"/>
        <v>102.76705569821277</v>
      </c>
      <c r="H425" s="156">
        <f t="shared" si="115"/>
        <v>116.63471002077625</v>
      </c>
      <c r="I425" s="156">
        <f t="shared" si="115"/>
        <v>102.45905955106788</v>
      </c>
      <c r="J425" s="156">
        <f t="shared" si="115"/>
        <v>97.195067382703371</v>
      </c>
      <c r="K425" s="156">
        <f t="shared" si="115"/>
        <v>92.764671263066589</v>
      </c>
      <c r="L425" s="156">
        <f t="shared" si="115"/>
        <v>108.98224860759079</v>
      </c>
      <c r="M425" s="156">
        <f t="shared" si="115"/>
        <v>91.809556473910149</v>
      </c>
      <c r="N425" s="156">
        <f t="shared" si="115"/>
        <v>101.84720450004687</v>
      </c>
      <c r="O425" s="156">
        <f t="shared" si="115"/>
        <v>109.52809412607623</v>
      </c>
      <c r="P425" s="156">
        <f t="shared" si="115"/>
        <v>103.01764858773552</v>
      </c>
      <c r="Q425" s="156">
        <f t="shared" si="115"/>
        <v>116.79864542119725</v>
      </c>
    </row>
    <row r="426" spans="1:17" ht="12" customHeight="1" x14ac:dyDescent="0.3">
      <c r="A426" s="158" t="s">
        <v>112</v>
      </c>
      <c r="B426" s="157"/>
      <c r="C426" s="157">
        <f t="shared" ref="C426:Q426" si="116">C427</f>
        <v>24.423062990528429</v>
      </c>
      <c r="D426" s="157">
        <f t="shared" si="116"/>
        <v>11.59163336977028</v>
      </c>
      <c r="E426" s="157">
        <f t="shared" si="116"/>
        <v>22.33134372221576</v>
      </c>
      <c r="F426" s="157">
        <f t="shared" si="116"/>
        <v>23.604576901198943</v>
      </c>
      <c r="G426" s="157">
        <f t="shared" si="116"/>
        <v>17.203407765972038</v>
      </c>
      <c r="H426" s="157">
        <f t="shared" si="116"/>
        <v>38.531403991462689</v>
      </c>
      <c r="I426" s="157">
        <f t="shared" si="116"/>
        <v>46.383470071959124</v>
      </c>
      <c r="J426" s="157">
        <f t="shared" si="116"/>
        <v>56.585278104875293</v>
      </c>
      <c r="K426" s="157">
        <f t="shared" si="116"/>
        <v>82.558497369525981</v>
      </c>
      <c r="L426" s="157">
        <f t="shared" si="116"/>
        <v>68.441978196345147</v>
      </c>
      <c r="M426" s="157">
        <f t="shared" si="116"/>
        <v>60.222879933572258</v>
      </c>
      <c r="N426" s="157">
        <f t="shared" si="116"/>
        <v>83.062604227205242</v>
      </c>
      <c r="O426" s="157">
        <f t="shared" si="116"/>
        <v>44.911900021630807</v>
      </c>
      <c r="P426" s="157">
        <f t="shared" si="116"/>
        <v>109.59776997229342</v>
      </c>
      <c r="Q426" s="157">
        <f t="shared" si="116"/>
        <v>128.94842766889957</v>
      </c>
    </row>
    <row r="427" spans="1:17" ht="12" customHeight="1" x14ac:dyDescent="0.3">
      <c r="A427" s="23" t="s">
        <v>60</v>
      </c>
      <c r="B427" s="156"/>
      <c r="C427" s="156">
        <f t="shared" ref="C427:Q427" si="117">IF(C343=0,0,C343/0.086*1000000/C$55)</f>
        <v>24.423062990528429</v>
      </c>
      <c r="D427" s="156">
        <f t="shared" si="117"/>
        <v>11.59163336977028</v>
      </c>
      <c r="E427" s="156">
        <f t="shared" si="117"/>
        <v>22.33134372221576</v>
      </c>
      <c r="F427" s="156">
        <f t="shared" si="117"/>
        <v>23.604576901198943</v>
      </c>
      <c r="G427" s="156">
        <f t="shared" si="117"/>
        <v>17.203407765972038</v>
      </c>
      <c r="H427" s="156">
        <f t="shared" si="117"/>
        <v>38.531403991462689</v>
      </c>
      <c r="I427" s="156">
        <f t="shared" si="117"/>
        <v>46.383470071959124</v>
      </c>
      <c r="J427" s="156">
        <f t="shared" si="117"/>
        <v>56.585278104875293</v>
      </c>
      <c r="K427" s="156">
        <f t="shared" si="117"/>
        <v>82.558497369525981</v>
      </c>
      <c r="L427" s="156">
        <f t="shared" si="117"/>
        <v>68.441978196345147</v>
      </c>
      <c r="M427" s="156">
        <f t="shared" si="117"/>
        <v>60.222879933572258</v>
      </c>
      <c r="N427" s="156">
        <f t="shared" si="117"/>
        <v>83.062604227205242</v>
      </c>
      <c r="O427" s="156">
        <f t="shared" si="117"/>
        <v>44.911900021630807</v>
      </c>
      <c r="P427" s="156">
        <f t="shared" si="117"/>
        <v>109.59776997229342</v>
      </c>
      <c r="Q427" s="156">
        <f t="shared" si="117"/>
        <v>128.94842766889957</v>
      </c>
    </row>
    <row r="428" spans="1:17" ht="12" customHeight="1" x14ac:dyDescent="0.3">
      <c r="A428" s="158" t="s">
        <v>63</v>
      </c>
      <c r="B428" s="157"/>
      <c r="C428" s="157">
        <f t="shared" ref="C428:Q428" si="118">IF(C344=0,0,C344/0.086*1000000/SUM(C$59:C$63))</f>
        <v>1346.1365795440777</v>
      </c>
      <c r="D428" s="157">
        <f t="shared" si="118"/>
        <v>1436.8040036568082</v>
      </c>
      <c r="E428" s="157">
        <f t="shared" si="118"/>
        <v>1420.6445560127866</v>
      </c>
      <c r="F428" s="157">
        <f t="shared" si="118"/>
        <v>1522.6673698256625</v>
      </c>
      <c r="G428" s="157">
        <f t="shared" si="118"/>
        <v>1534.3797601733154</v>
      </c>
      <c r="H428" s="157">
        <f t="shared" si="118"/>
        <v>1568.9721067478176</v>
      </c>
      <c r="I428" s="157">
        <f t="shared" si="118"/>
        <v>1728.1031181496764</v>
      </c>
      <c r="J428" s="157">
        <f t="shared" si="118"/>
        <v>1690.1305985768261</v>
      </c>
      <c r="K428" s="157">
        <f t="shared" si="118"/>
        <v>1640.1640054540869</v>
      </c>
      <c r="L428" s="157">
        <f t="shared" si="118"/>
        <v>1604.4584723730031</v>
      </c>
      <c r="M428" s="157">
        <f t="shared" si="118"/>
        <v>1709.6012739315508</v>
      </c>
      <c r="N428" s="157">
        <f t="shared" si="118"/>
        <v>1594.1787847183771</v>
      </c>
      <c r="O428" s="157">
        <f t="shared" si="118"/>
        <v>1756.5295110995501</v>
      </c>
      <c r="P428" s="157">
        <f t="shared" si="118"/>
        <v>1408.776211230572</v>
      </c>
      <c r="Q428" s="157">
        <f t="shared" si="118"/>
        <v>1759.9102652839831</v>
      </c>
    </row>
    <row r="429" spans="1:17" ht="12" customHeight="1" x14ac:dyDescent="0.3">
      <c r="A429" s="167" t="s">
        <v>171</v>
      </c>
      <c r="B429" s="132"/>
      <c r="C429" s="132">
        <f t="shared" ref="C429:Q429" si="119">IF(C345=0,0,C345/0.086*1000000/C$59)</f>
        <v>1332.8412727673392</v>
      </c>
      <c r="D429" s="132">
        <f t="shared" si="119"/>
        <v>1372.2141326477795</v>
      </c>
      <c r="E429" s="132">
        <f t="shared" si="119"/>
        <v>1362.8393676909448</v>
      </c>
      <c r="F429" s="132">
        <f t="shared" si="119"/>
        <v>1398.4474455786949</v>
      </c>
      <c r="G429" s="132">
        <f t="shared" si="119"/>
        <v>1425.2431461826809</v>
      </c>
      <c r="H429" s="132">
        <f t="shared" si="119"/>
        <v>1436.8037135236887</v>
      </c>
      <c r="I429" s="132">
        <f t="shared" si="119"/>
        <v>1529.6133616641166</v>
      </c>
      <c r="J429" s="132">
        <f t="shared" si="119"/>
        <v>1462.4486611932862</v>
      </c>
      <c r="K429" s="132">
        <f t="shared" si="119"/>
        <v>1559.6305902832376</v>
      </c>
      <c r="L429" s="132">
        <f t="shared" si="119"/>
        <v>1497.018292006697</v>
      </c>
      <c r="M429" s="132">
        <f t="shared" si="119"/>
        <v>1549.9825884307038</v>
      </c>
      <c r="N429" s="132">
        <f t="shared" si="119"/>
        <v>1534.0866868465082</v>
      </c>
      <c r="O429" s="132">
        <f t="shared" si="119"/>
        <v>1555.6567172456053</v>
      </c>
      <c r="P429" s="132">
        <f t="shared" si="119"/>
        <v>1510.4734751761844</v>
      </c>
      <c r="Q429" s="132">
        <f t="shared" si="119"/>
        <v>1502.404007862729</v>
      </c>
    </row>
    <row r="430" spans="1:17" ht="12" customHeight="1" x14ac:dyDescent="0.3">
      <c r="A430" s="167" t="s">
        <v>144</v>
      </c>
      <c r="B430" s="132"/>
      <c r="C430" s="132">
        <f t="shared" ref="C430:Q430" si="120">IF(C346=0,0,C346/0.086*1000000/C$60)</f>
        <v>999.12475411706612</v>
      </c>
      <c r="D430" s="132">
        <f t="shared" si="120"/>
        <v>1628.4386178564534</v>
      </c>
      <c r="E430" s="132">
        <f t="shared" si="120"/>
        <v>1046.8250941139852</v>
      </c>
      <c r="F430" s="132">
        <f t="shared" si="120"/>
        <v>1814.017685690045</v>
      </c>
      <c r="G430" s="132">
        <f t="shared" si="120"/>
        <v>1803.3732950904694</v>
      </c>
      <c r="H430" s="132">
        <f t="shared" si="120"/>
        <v>1138.6640334380547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3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1691.5329698475991</v>
      </c>
      <c r="E431" s="132">
        <f t="shared" si="121"/>
        <v>0</v>
      </c>
      <c r="F431" s="132">
        <f t="shared" si="121"/>
        <v>1742.9863301335499</v>
      </c>
      <c r="G431" s="132">
        <f t="shared" si="121"/>
        <v>1735.4913497735752</v>
      </c>
      <c r="H431" s="132">
        <f t="shared" si="121"/>
        <v>1720.40801461723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1126.6802385803344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3">
      <c r="A432" s="166" t="s">
        <v>57</v>
      </c>
      <c r="B432" s="165"/>
      <c r="C432" s="165">
        <f t="shared" si="121"/>
        <v>0</v>
      </c>
      <c r="D432" s="165">
        <f t="shared" si="121"/>
        <v>1146.9185451899477</v>
      </c>
      <c r="E432" s="165">
        <f t="shared" si="121"/>
        <v>0</v>
      </c>
      <c r="F432" s="165">
        <f t="shared" si="121"/>
        <v>1179.946093026045</v>
      </c>
      <c r="G432" s="165">
        <f t="shared" si="121"/>
        <v>1173.0845495481467</v>
      </c>
      <c r="H432" s="165">
        <f t="shared" si="121"/>
        <v>1160.3726599571607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707.66538540083218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3">
      <c r="A433" s="147" t="s">
        <v>59</v>
      </c>
      <c r="B433" s="164"/>
      <c r="C433" s="164">
        <f t="shared" si="121"/>
        <v>0</v>
      </c>
      <c r="D433" s="164">
        <f t="shared" si="121"/>
        <v>544.6144246576514</v>
      </c>
      <c r="E433" s="164">
        <f t="shared" si="121"/>
        <v>0</v>
      </c>
      <c r="F433" s="164">
        <f t="shared" si="121"/>
        <v>563.04023710750459</v>
      </c>
      <c r="G433" s="164">
        <f t="shared" si="121"/>
        <v>562.40680022542824</v>
      </c>
      <c r="H433" s="164">
        <f t="shared" si="121"/>
        <v>560.03535466006895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419.01485317950215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3">
      <c r="A434" s="163" t="s">
        <v>142</v>
      </c>
      <c r="B434" s="162"/>
      <c r="C434" s="162">
        <f t="shared" ref="C434:Q434" si="122">IF(C350=0,0,C350/0.086*1000000/C$62)</f>
        <v>1372.7384024664921</v>
      </c>
      <c r="D434" s="162">
        <f t="shared" si="122"/>
        <v>1576.5992842383803</v>
      </c>
      <c r="E434" s="162">
        <f t="shared" si="122"/>
        <v>1484.0611778061925</v>
      </c>
      <c r="F434" s="162">
        <f t="shared" si="122"/>
        <v>1839.1618498693329</v>
      </c>
      <c r="G434" s="162">
        <f t="shared" si="122"/>
        <v>1943.0339454830539</v>
      </c>
      <c r="H434" s="162">
        <f t="shared" si="122"/>
        <v>1860.6920731693533</v>
      </c>
      <c r="I434" s="162">
        <f t="shared" si="122"/>
        <v>1924.6451803284265</v>
      </c>
      <c r="J434" s="162">
        <f t="shared" si="122"/>
        <v>1935.8128988888154</v>
      </c>
      <c r="K434" s="162">
        <f t="shared" si="122"/>
        <v>1765.0926261369925</v>
      </c>
      <c r="L434" s="162">
        <f t="shared" si="122"/>
        <v>1860.4567091730064</v>
      </c>
      <c r="M434" s="162">
        <f t="shared" si="122"/>
        <v>1885.8932758123456</v>
      </c>
      <c r="N434" s="162">
        <f t="shared" si="122"/>
        <v>1720.2750200658716</v>
      </c>
      <c r="O434" s="162">
        <f t="shared" si="122"/>
        <v>2137.4927771733237</v>
      </c>
      <c r="P434" s="162">
        <f t="shared" si="122"/>
        <v>1262.1331223456539</v>
      </c>
      <c r="Q434" s="162">
        <f t="shared" si="122"/>
        <v>1874.2887770294838</v>
      </c>
    </row>
    <row r="435" spans="1:17" ht="12" customHeight="1" x14ac:dyDescent="0.3">
      <c r="A435" s="161" t="s">
        <v>141</v>
      </c>
      <c r="B435" s="160"/>
      <c r="C435" s="160">
        <f t="shared" ref="C435:Q437" si="123">IF(C351=0,0,C351/0.086*1000000/C$63)</f>
        <v>1306.3715113483829</v>
      </c>
      <c r="D435" s="160">
        <f t="shared" si="123"/>
        <v>1901.0548929433346</v>
      </c>
      <c r="E435" s="160">
        <f t="shared" si="123"/>
        <v>1584.466876302565</v>
      </c>
      <c r="F435" s="160">
        <f t="shared" si="123"/>
        <v>1572.1205677026821</v>
      </c>
      <c r="G435" s="160">
        <f t="shared" si="123"/>
        <v>1627.9631311129976</v>
      </c>
      <c r="H435" s="160">
        <f t="shared" si="123"/>
        <v>1715.2011809017031</v>
      </c>
      <c r="I435" s="160">
        <f t="shared" si="123"/>
        <v>1631.0365422151174</v>
      </c>
      <c r="J435" s="160">
        <f t="shared" si="123"/>
        <v>1730.9432958096702</v>
      </c>
      <c r="K435" s="160">
        <f t="shared" si="123"/>
        <v>1650.4401869836138</v>
      </c>
      <c r="L435" s="160">
        <f t="shared" si="123"/>
        <v>1505.958302625897</v>
      </c>
      <c r="M435" s="160">
        <f t="shared" si="123"/>
        <v>1691.4263695120915</v>
      </c>
      <c r="N435" s="160">
        <f t="shared" si="123"/>
        <v>1537.7513405273978</v>
      </c>
      <c r="O435" s="160">
        <f t="shared" si="123"/>
        <v>1933.4260381514132</v>
      </c>
      <c r="P435" s="160">
        <f t="shared" si="123"/>
        <v>1826.6802433248442</v>
      </c>
      <c r="Q435" s="160">
        <f t="shared" si="123"/>
        <v>2099.7330762831693</v>
      </c>
    </row>
    <row r="436" spans="1:17" ht="12" customHeight="1" x14ac:dyDescent="0.3">
      <c r="A436" s="148" t="s">
        <v>60</v>
      </c>
      <c r="B436" s="156"/>
      <c r="C436" s="156">
        <f t="shared" si="123"/>
        <v>700.22514596541987</v>
      </c>
      <c r="D436" s="156">
        <f t="shared" si="123"/>
        <v>1404.7898856654049</v>
      </c>
      <c r="E436" s="156">
        <f t="shared" si="123"/>
        <v>1122.3170264410126</v>
      </c>
      <c r="F436" s="156">
        <f t="shared" si="123"/>
        <v>947.12063374467141</v>
      </c>
      <c r="G436" s="156">
        <f t="shared" si="123"/>
        <v>1124.1881636895816</v>
      </c>
      <c r="H436" s="156">
        <f t="shared" si="123"/>
        <v>1228.5910565501251</v>
      </c>
      <c r="I436" s="156">
        <f t="shared" si="123"/>
        <v>1107.1160992415014</v>
      </c>
      <c r="J436" s="156">
        <f t="shared" si="123"/>
        <v>1191.2035422616652</v>
      </c>
      <c r="K436" s="156">
        <f t="shared" si="123"/>
        <v>1130.6099722167921</v>
      </c>
      <c r="L436" s="156">
        <f t="shared" si="123"/>
        <v>1039.6258616754546</v>
      </c>
      <c r="M436" s="156">
        <f t="shared" si="123"/>
        <v>1187.1054472152216</v>
      </c>
      <c r="N436" s="156">
        <f t="shared" si="123"/>
        <v>1068.4374856376892</v>
      </c>
      <c r="O436" s="156">
        <f t="shared" si="123"/>
        <v>1405.0218541849599</v>
      </c>
      <c r="P436" s="156">
        <f t="shared" si="123"/>
        <v>1349.5096641810765</v>
      </c>
      <c r="Q436" s="156">
        <f t="shared" si="123"/>
        <v>1634.4331448643275</v>
      </c>
    </row>
    <row r="437" spans="1:17" ht="12" customHeight="1" x14ac:dyDescent="0.3">
      <c r="A437" s="148" t="s">
        <v>59</v>
      </c>
      <c r="B437" s="156"/>
      <c r="C437" s="156">
        <f t="shared" si="123"/>
        <v>606.14636538296327</v>
      </c>
      <c r="D437" s="156">
        <f t="shared" si="123"/>
        <v>496.26500727792973</v>
      </c>
      <c r="E437" s="156">
        <f t="shared" si="123"/>
        <v>462.14984986155247</v>
      </c>
      <c r="F437" s="156">
        <f t="shared" si="123"/>
        <v>624.9999339580105</v>
      </c>
      <c r="G437" s="156">
        <f t="shared" si="123"/>
        <v>503.77496742341623</v>
      </c>
      <c r="H437" s="156">
        <f t="shared" si="123"/>
        <v>486.61012435157795</v>
      </c>
      <c r="I437" s="156">
        <f t="shared" si="123"/>
        <v>523.92044297361576</v>
      </c>
      <c r="J437" s="156">
        <f t="shared" si="123"/>
        <v>539.73975354800484</v>
      </c>
      <c r="K437" s="156">
        <f t="shared" si="123"/>
        <v>519.83021476682211</v>
      </c>
      <c r="L437" s="156">
        <f t="shared" si="123"/>
        <v>466.33244095044273</v>
      </c>
      <c r="M437" s="156">
        <f t="shared" si="123"/>
        <v>504.32092229686975</v>
      </c>
      <c r="N437" s="156">
        <f t="shared" si="123"/>
        <v>469.31385488970858</v>
      </c>
      <c r="O437" s="156">
        <f t="shared" si="123"/>
        <v>528.40418396645282</v>
      </c>
      <c r="P437" s="156">
        <f t="shared" si="123"/>
        <v>477.17057914376755</v>
      </c>
      <c r="Q437" s="156">
        <f t="shared" si="123"/>
        <v>465.29993141884205</v>
      </c>
    </row>
    <row r="438" spans="1:17" ht="12" customHeight="1" x14ac:dyDescent="0.3">
      <c r="A438" s="158" t="s">
        <v>62</v>
      </c>
      <c r="B438" s="157"/>
      <c r="C438" s="157">
        <f t="shared" ref="C438:Q438" si="124">IF(C354=0,0,C354/0.086*1000000/SUM(C$65:C$67))</f>
        <v>570.01581677329341</v>
      </c>
      <c r="D438" s="157">
        <f t="shared" si="124"/>
        <v>599.50157967435382</v>
      </c>
      <c r="E438" s="157">
        <f t="shared" si="124"/>
        <v>745.93824603839687</v>
      </c>
      <c r="F438" s="157">
        <f t="shared" si="124"/>
        <v>772.49642838555326</v>
      </c>
      <c r="G438" s="157">
        <f t="shared" si="124"/>
        <v>771.35674799579067</v>
      </c>
      <c r="H438" s="157">
        <f t="shared" si="124"/>
        <v>764.28684125605423</v>
      </c>
      <c r="I438" s="157">
        <f t="shared" si="124"/>
        <v>690.42865351282819</v>
      </c>
      <c r="J438" s="157">
        <f t="shared" si="124"/>
        <v>737.94938586258058</v>
      </c>
      <c r="K438" s="157">
        <f t="shared" si="124"/>
        <v>727.54808414065974</v>
      </c>
      <c r="L438" s="157">
        <f t="shared" si="124"/>
        <v>737.88792237470125</v>
      </c>
      <c r="M438" s="157">
        <f t="shared" si="124"/>
        <v>682.03026893326171</v>
      </c>
      <c r="N438" s="157">
        <f t="shared" si="124"/>
        <v>786.36113199473346</v>
      </c>
      <c r="O438" s="157">
        <f t="shared" si="124"/>
        <v>763.42499116177851</v>
      </c>
      <c r="P438" s="157">
        <f t="shared" si="124"/>
        <v>671.39956745652273</v>
      </c>
      <c r="Q438" s="157">
        <f t="shared" si="124"/>
        <v>696.25119644309234</v>
      </c>
    </row>
    <row r="439" spans="1:17" ht="12" customHeight="1" x14ac:dyDescent="0.3">
      <c r="A439" s="23" t="s">
        <v>58</v>
      </c>
      <c r="B439" s="156"/>
      <c r="C439" s="156">
        <f t="shared" ref="C439:Q439" si="125">IF(C355=0,0,C355/0.086*1000000/C$65)</f>
        <v>491.52448456256866</v>
      </c>
      <c r="D439" s="156">
        <f t="shared" si="125"/>
        <v>560.35001342197961</v>
      </c>
      <c r="E439" s="156">
        <f t="shared" si="125"/>
        <v>655.10211713077626</v>
      </c>
      <c r="F439" s="156">
        <f t="shared" si="125"/>
        <v>665.62153775974673</v>
      </c>
      <c r="G439" s="156">
        <f t="shared" si="125"/>
        <v>673.8595677718173</v>
      </c>
      <c r="H439" s="156">
        <f t="shared" si="125"/>
        <v>689.30248177907094</v>
      </c>
      <c r="I439" s="156">
        <f t="shared" si="125"/>
        <v>675.26509045476269</v>
      </c>
      <c r="J439" s="156">
        <f t="shared" si="125"/>
        <v>694.34385478792581</v>
      </c>
      <c r="K439" s="156">
        <f t="shared" si="125"/>
        <v>701.98530103457961</v>
      </c>
      <c r="L439" s="156">
        <f t="shared" si="125"/>
        <v>719.11523426152496</v>
      </c>
      <c r="M439" s="156">
        <f t="shared" si="125"/>
        <v>724.55503042215344</v>
      </c>
      <c r="N439" s="156">
        <f t="shared" si="125"/>
        <v>727.83500881797943</v>
      </c>
      <c r="O439" s="156">
        <f t="shared" si="125"/>
        <v>725.17974911863155</v>
      </c>
      <c r="P439" s="156">
        <f t="shared" si="125"/>
        <v>722.03274635134346</v>
      </c>
      <c r="Q439" s="156">
        <f t="shared" si="125"/>
        <v>723.43372348208243</v>
      </c>
    </row>
    <row r="440" spans="1:17" ht="12" customHeight="1" x14ac:dyDescent="0.3">
      <c r="A440" s="23" t="s">
        <v>57</v>
      </c>
      <c r="B440" s="156"/>
      <c r="C440" s="156">
        <f t="shared" ref="C440:Q440" si="126">IF(C356=0,0,C356/0.086*1000000/C$66)</f>
        <v>772.03145699551749</v>
      </c>
      <c r="D440" s="156">
        <f t="shared" si="126"/>
        <v>792.43295988483055</v>
      </c>
      <c r="E440" s="156">
        <f t="shared" si="126"/>
        <v>812.86015190443345</v>
      </c>
      <c r="F440" s="156">
        <f t="shared" si="126"/>
        <v>618.45490246673251</v>
      </c>
      <c r="G440" s="156">
        <f t="shared" si="126"/>
        <v>0</v>
      </c>
      <c r="H440" s="156">
        <f t="shared" si="126"/>
        <v>629.4307381498752</v>
      </c>
      <c r="I440" s="156">
        <f t="shared" si="126"/>
        <v>0</v>
      </c>
      <c r="J440" s="156">
        <f t="shared" si="126"/>
        <v>0</v>
      </c>
      <c r="K440" s="156">
        <f t="shared" si="126"/>
        <v>956.72044434752672</v>
      </c>
      <c r="L440" s="156">
        <f t="shared" si="126"/>
        <v>712.60199431270564</v>
      </c>
      <c r="M440" s="156">
        <f t="shared" si="126"/>
        <v>912.05814946307544</v>
      </c>
      <c r="N440" s="156">
        <f t="shared" si="126"/>
        <v>820.50624944544643</v>
      </c>
      <c r="O440" s="156">
        <f t="shared" si="126"/>
        <v>0</v>
      </c>
      <c r="P440" s="156">
        <f t="shared" si="126"/>
        <v>578.30669089497349</v>
      </c>
      <c r="Q440" s="156">
        <f t="shared" si="126"/>
        <v>0</v>
      </c>
    </row>
    <row r="441" spans="1:17" ht="12" customHeight="1" x14ac:dyDescent="0.3">
      <c r="A441" s="29" t="s">
        <v>140</v>
      </c>
      <c r="B441" s="57"/>
      <c r="C441" s="57">
        <f t="shared" ref="C441:Q441" si="127">IF(C357=0,0,C357/0.086*1000000/C$67)</f>
        <v>604.75981828163526</v>
      </c>
      <c r="D441" s="57">
        <f t="shared" si="127"/>
        <v>611.28325738661113</v>
      </c>
      <c r="E441" s="57">
        <f t="shared" si="127"/>
        <v>784.7345398561032</v>
      </c>
      <c r="F441" s="57">
        <f t="shared" si="127"/>
        <v>812.32144185008326</v>
      </c>
      <c r="G441" s="57">
        <f t="shared" si="127"/>
        <v>805.57091133691404</v>
      </c>
      <c r="H441" s="57">
        <f t="shared" si="127"/>
        <v>786.91950501282713</v>
      </c>
      <c r="I441" s="57">
        <f t="shared" si="127"/>
        <v>692.96882590861082</v>
      </c>
      <c r="J441" s="57">
        <f t="shared" si="127"/>
        <v>752.22720838126668</v>
      </c>
      <c r="K441" s="57">
        <f t="shared" si="127"/>
        <v>734.37231377319029</v>
      </c>
      <c r="L441" s="57">
        <f t="shared" si="127"/>
        <v>743.86243848524509</v>
      </c>
      <c r="M441" s="57">
        <f t="shared" si="127"/>
        <v>666.82145562882442</v>
      </c>
      <c r="N441" s="57">
        <f t="shared" si="127"/>
        <v>832.04025835560333</v>
      </c>
      <c r="O441" s="57">
        <f t="shared" si="127"/>
        <v>808.28978583442472</v>
      </c>
      <c r="P441" s="57">
        <f t="shared" si="127"/>
        <v>599.30861939986323</v>
      </c>
      <c r="Q441" s="57">
        <f t="shared" si="127"/>
        <v>600.25212726182212</v>
      </c>
    </row>
    <row r="443" spans="1:17" ht="12" customHeight="1" x14ac:dyDescent="0.3">
      <c r="A443" s="152" t="s">
        <v>187</v>
      </c>
      <c r="B443" s="168"/>
      <c r="C443" s="168">
        <f t="shared" ref="C443:Q443" si="128">SUM(C444,C447,C449,C459)</f>
        <v>7001.1316056712722</v>
      </c>
      <c r="D443" s="168">
        <f t="shared" si="128"/>
        <v>7649.643974783804</v>
      </c>
      <c r="E443" s="168">
        <f t="shared" si="128"/>
        <v>6671.1144831482161</v>
      </c>
      <c r="F443" s="168">
        <f t="shared" si="128"/>
        <v>7099.4554118690285</v>
      </c>
      <c r="G443" s="168">
        <f t="shared" si="128"/>
        <v>7524.1590890322686</v>
      </c>
      <c r="H443" s="168">
        <f t="shared" si="128"/>
        <v>7567.0586290121028</v>
      </c>
      <c r="I443" s="168">
        <f t="shared" si="128"/>
        <v>6061.0079590341074</v>
      </c>
      <c r="J443" s="168">
        <f t="shared" si="128"/>
        <v>6549.6974288742385</v>
      </c>
      <c r="K443" s="168">
        <f t="shared" si="128"/>
        <v>6797.7184864653718</v>
      </c>
      <c r="L443" s="168">
        <f t="shared" si="128"/>
        <v>7280.4793905649649</v>
      </c>
      <c r="M443" s="168">
        <f t="shared" si="128"/>
        <v>5687.5710078977681</v>
      </c>
      <c r="N443" s="168">
        <f t="shared" si="128"/>
        <v>7166.7817429767574</v>
      </c>
      <c r="O443" s="168">
        <f t="shared" si="128"/>
        <v>7540.5338404284512</v>
      </c>
      <c r="P443" s="168">
        <f t="shared" si="128"/>
        <v>6116.5300536678005</v>
      </c>
      <c r="Q443" s="168">
        <f t="shared" si="128"/>
        <v>6076.9028099152738</v>
      </c>
    </row>
    <row r="444" spans="1:17" ht="12" customHeight="1" x14ac:dyDescent="0.3">
      <c r="A444" s="158" t="s">
        <v>65</v>
      </c>
      <c r="B444" s="157"/>
      <c r="C444" s="157">
        <f t="shared" ref="C444:Q444" si="129">SUM(C445:C446)</f>
        <v>6180.9193954873235</v>
      </c>
      <c r="D444" s="157">
        <f t="shared" si="129"/>
        <v>6783.9413981220478</v>
      </c>
      <c r="E444" s="157">
        <f t="shared" si="129"/>
        <v>5880.8533126640941</v>
      </c>
      <c r="F444" s="157">
        <f t="shared" si="129"/>
        <v>6157.5108938732455</v>
      </c>
      <c r="G444" s="157">
        <f t="shared" si="129"/>
        <v>6510.285223478425</v>
      </c>
      <c r="H444" s="157">
        <f t="shared" si="129"/>
        <v>6681.2441934891622</v>
      </c>
      <c r="I444" s="157">
        <f t="shared" si="129"/>
        <v>5470.5168234367911</v>
      </c>
      <c r="J444" s="157">
        <f t="shared" si="129"/>
        <v>5840.575664971966</v>
      </c>
      <c r="K444" s="157">
        <f t="shared" si="129"/>
        <v>6009.7538301604382</v>
      </c>
      <c r="L444" s="157">
        <f t="shared" si="129"/>
        <v>6469.1993474232931</v>
      </c>
      <c r="M444" s="157">
        <f t="shared" si="129"/>
        <v>4979.9775254503111</v>
      </c>
      <c r="N444" s="157">
        <f t="shared" si="129"/>
        <v>6144.4126802668006</v>
      </c>
      <c r="O444" s="157">
        <f t="shared" si="129"/>
        <v>6430.9765919121446</v>
      </c>
      <c r="P444" s="157">
        <f t="shared" si="129"/>
        <v>5114.9893654474026</v>
      </c>
      <c r="Q444" s="157">
        <f t="shared" si="129"/>
        <v>5107.2932555327097</v>
      </c>
    </row>
    <row r="445" spans="1:17" ht="12" customHeight="1" x14ac:dyDescent="0.3">
      <c r="A445" s="23" t="s">
        <v>58</v>
      </c>
      <c r="B445" s="156"/>
      <c r="C445" s="156">
        <f t="shared" ref="C445:Q445" si="130">IF(C382=0,0,C382*1000000/C$55)</f>
        <v>6180.9193954873235</v>
      </c>
      <c r="D445" s="156">
        <f t="shared" si="130"/>
        <v>6783.9413981220478</v>
      </c>
      <c r="E445" s="156">
        <f t="shared" si="130"/>
        <v>5880.8533126640941</v>
      </c>
      <c r="F445" s="156">
        <f t="shared" si="130"/>
        <v>6157.5108938732455</v>
      </c>
      <c r="G445" s="156">
        <f t="shared" si="130"/>
        <v>6510.285223478425</v>
      </c>
      <c r="H445" s="156">
        <f t="shared" si="130"/>
        <v>6681.2441934891622</v>
      </c>
      <c r="I445" s="156">
        <f t="shared" si="130"/>
        <v>5470.5168234367911</v>
      </c>
      <c r="J445" s="156">
        <f t="shared" si="130"/>
        <v>5840.575664971966</v>
      </c>
      <c r="K445" s="156">
        <f t="shared" si="130"/>
        <v>6009.7538301604382</v>
      </c>
      <c r="L445" s="156">
        <f t="shared" si="130"/>
        <v>6469.1993474232931</v>
      </c>
      <c r="M445" s="156">
        <f t="shared" si="130"/>
        <v>4979.9775254503111</v>
      </c>
      <c r="N445" s="156">
        <f t="shared" si="130"/>
        <v>6144.4126802668006</v>
      </c>
      <c r="O445" s="156">
        <f t="shared" si="130"/>
        <v>6430.9765919121446</v>
      </c>
      <c r="P445" s="156">
        <f t="shared" si="130"/>
        <v>5114.9893654474026</v>
      </c>
      <c r="Q445" s="156">
        <f t="shared" si="130"/>
        <v>5107.2932555327097</v>
      </c>
    </row>
    <row r="446" spans="1:17" ht="12" customHeight="1" x14ac:dyDescent="0.3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3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3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3">
      <c r="A449" s="158" t="s">
        <v>63</v>
      </c>
      <c r="B449" s="157"/>
      <c r="C449" s="157">
        <f t="shared" ref="C449:Q449" si="134">IF(C386=0,0,C386*1000000/SUM(C$59:C$63))</f>
        <v>663.71450373058178</v>
      </c>
      <c r="D449" s="157">
        <f t="shared" si="134"/>
        <v>733.82201339814628</v>
      </c>
      <c r="E449" s="157">
        <f t="shared" si="134"/>
        <v>592.82975104348225</v>
      </c>
      <c r="F449" s="157">
        <f t="shared" si="134"/>
        <v>762.12668009463755</v>
      </c>
      <c r="G449" s="157">
        <f t="shared" si="134"/>
        <v>841.04585351011724</v>
      </c>
      <c r="H449" s="157">
        <f t="shared" si="134"/>
        <v>730.75611215386607</v>
      </c>
      <c r="I449" s="157">
        <f t="shared" si="134"/>
        <v>496.11827905852141</v>
      </c>
      <c r="J449" s="157">
        <f t="shared" si="134"/>
        <v>543.39979676401208</v>
      </c>
      <c r="K449" s="157">
        <f t="shared" si="134"/>
        <v>644.78952541341175</v>
      </c>
      <c r="L449" s="157">
        <f t="shared" si="134"/>
        <v>643.97667715584601</v>
      </c>
      <c r="M449" s="157">
        <f t="shared" si="134"/>
        <v>523.82475662885008</v>
      </c>
      <c r="N449" s="157">
        <f t="shared" si="134"/>
        <v>713.94211987304232</v>
      </c>
      <c r="O449" s="157">
        <f t="shared" si="134"/>
        <v>731.7365260343289</v>
      </c>
      <c r="P449" s="157">
        <f t="shared" si="134"/>
        <v>591.37371726726633</v>
      </c>
      <c r="Q449" s="157">
        <f t="shared" si="134"/>
        <v>422.90427827820946</v>
      </c>
    </row>
    <row r="450" spans="1:17" ht="12" customHeight="1" x14ac:dyDescent="0.3">
      <c r="A450" s="167" t="s">
        <v>171</v>
      </c>
      <c r="B450" s="132"/>
      <c r="C450" s="132">
        <f t="shared" ref="C450:Q450" si="135">IF(C387=0,0,C387*1000000/C$59)</f>
        <v>1037.4252290126112</v>
      </c>
      <c r="D450" s="132">
        <f t="shared" si="135"/>
        <v>1057.262185934133</v>
      </c>
      <c r="E450" s="132">
        <f t="shared" si="135"/>
        <v>1052.2600082963766</v>
      </c>
      <c r="F450" s="132">
        <f t="shared" si="135"/>
        <v>1070.5107254072261</v>
      </c>
      <c r="G450" s="132">
        <f t="shared" si="135"/>
        <v>1078.6007140009604</v>
      </c>
      <c r="H450" s="132">
        <f t="shared" si="135"/>
        <v>1085.6516338142076</v>
      </c>
      <c r="I450" s="132">
        <f t="shared" si="135"/>
        <v>1145.9690573617925</v>
      </c>
      <c r="J450" s="132">
        <f t="shared" si="135"/>
        <v>1092.3193301330316</v>
      </c>
      <c r="K450" s="132">
        <f t="shared" si="135"/>
        <v>1156.6531758433939</v>
      </c>
      <c r="L450" s="132">
        <f t="shared" si="135"/>
        <v>1129.2990115833738</v>
      </c>
      <c r="M450" s="132">
        <f t="shared" si="135"/>
        <v>1151.4690184023957</v>
      </c>
      <c r="N450" s="132">
        <f t="shared" si="135"/>
        <v>1143.8979847226678</v>
      </c>
      <c r="O450" s="132">
        <f t="shared" si="135"/>
        <v>1162.6105184066296</v>
      </c>
      <c r="P450" s="132">
        <f t="shared" si="135"/>
        <v>1110.4804455770702</v>
      </c>
      <c r="Q450" s="132">
        <f t="shared" si="135"/>
        <v>1110.0901822648812</v>
      </c>
    </row>
    <row r="451" spans="1:17" ht="12" customHeight="1" x14ac:dyDescent="0.3">
      <c r="A451" s="167" t="s">
        <v>144</v>
      </c>
      <c r="B451" s="132"/>
      <c r="C451" s="132">
        <f t="shared" ref="C451:Q451" si="136">IF(C388=0,0,C388*1000000/C$60)</f>
        <v>434.61106233839507</v>
      </c>
      <c r="D451" s="132">
        <f t="shared" si="136"/>
        <v>668.46958999085598</v>
      </c>
      <c r="E451" s="132">
        <f t="shared" si="136"/>
        <v>445.56484978447401</v>
      </c>
      <c r="F451" s="132">
        <f t="shared" si="136"/>
        <v>731.71327587731867</v>
      </c>
      <c r="G451" s="132">
        <f t="shared" si="136"/>
        <v>723.22554557791079</v>
      </c>
      <c r="H451" s="132">
        <f t="shared" si="136"/>
        <v>468.21326555447092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3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467.90456671909385</v>
      </c>
      <c r="E452" s="132">
        <f t="shared" si="137"/>
        <v>0</v>
      </c>
      <c r="F452" s="132">
        <f t="shared" si="137"/>
        <v>475.9538469255736</v>
      </c>
      <c r="G452" s="132">
        <f t="shared" si="137"/>
        <v>470.58696692326259</v>
      </c>
      <c r="H452" s="132">
        <f t="shared" si="137"/>
        <v>463.2925245248822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297.12616195291758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3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467.90456671909385</v>
      </c>
      <c r="E453" s="165">
        <f t="shared" si="138"/>
        <v>0</v>
      </c>
      <c r="F453" s="165">
        <f t="shared" si="138"/>
        <v>475.9538469255736</v>
      </c>
      <c r="G453" s="165">
        <f t="shared" si="138"/>
        <v>470.58696692326259</v>
      </c>
      <c r="H453" s="165">
        <f t="shared" si="138"/>
        <v>463.2925245248822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297.12616195291758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3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3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3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3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3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3">
      <c r="A459" s="158" t="s">
        <v>62</v>
      </c>
      <c r="B459" s="157"/>
      <c r="C459" s="157">
        <f t="shared" ref="C459:Q459" si="144">IF(C396=0,0,C396*1000000/SUM(C$65:C$67))</f>
        <v>156.49770645336727</v>
      </c>
      <c r="D459" s="157">
        <f t="shared" si="144"/>
        <v>131.88056326360905</v>
      </c>
      <c r="E459" s="157">
        <f t="shared" si="144"/>
        <v>197.4314194406397</v>
      </c>
      <c r="F459" s="157">
        <f t="shared" si="144"/>
        <v>179.81783790114483</v>
      </c>
      <c r="G459" s="157">
        <f t="shared" si="144"/>
        <v>172.82801204372686</v>
      </c>
      <c r="H459" s="157">
        <f t="shared" si="144"/>
        <v>155.05832336907443</v>
      </c>
      <c r="I459" s="157">
        <f t="shared" si="144"/>
        <v>94.372856538794181</v>
      </c>
      <c r="J459" s="157">
        <f t="shared" si="144"/>
        <v>165.72196713826057</v>
      </c>
      <c r="K459" s="157">
        <f t="shared" si="144"/>
        <v>143.17513089152212</v>
      </c>
      <c r="L459" s="157">
        <f t="shared" si="144"/>
        <v>167.30336598582593</v>
      </c>
      <c r="M459" s="157">
        <f t="shared" si="144"/>
        <v>183.76872581860658</v>
      </c>
      <c r="N459" s="157">
        <f t="shared" si="144"/>
        <v>308.42694283691418</v>
      </c>
      <c r="O459" s="157">
        <f t="shared" si="144"/>
        <v>377.82072248197761</v>
      </c>
      <c r="P459" s="157">
        <f t="shared" si="144"/>
        <v>410.16697095313162</v>
      </c>
      <c r="Q459" s="157">
        <f t="shared" si="144"/>
        <v>546.7052761043542</v>
      </c>
    </row>
    <row r="460" spans="1:17" ht="12" customHeight="1" x14ac:dyDescent="0.3">
      <c r="A460" s="23" t="s">
        <v>58</v>
      </c>
      <c r="B460" s="156"/>
      <c r="C460" s="156">
        <f t="shared" ref="C460:Q460" si="145">IF(C397=0,0,C397*1000000/C$65)</f>
        <v>504.48855245702913</v>
      </c>
      <c r="D460" s="156">
        <f t="shared" si="145"/>
        <v>569.25835645847269</v>
      </c>
      <c r="E460" s="156">
        <f t="shared" si="145"/>
        <v>659.38288986626026</v>
      </c>
      <c r="F460" s="156">
        <f t="shared" si="145"/>
        <v>664.67994605688284</v>
      </c>
      <c r="G460" s="156">
        <f t="shared" si="145"/>
        <v>665.32124269727967</v>
      </c>
      <c r="H460" s="156">
        <f t="shared" si="145"/>
        <v>676.46570427126721</v>
      </c>
      <c r="I460" s="156">
        <f t="shared" si="145"/>
        <v>657.73177008013465</v>
      </c>
      <c r="J460" s="156">
        <f t="shared" si="145"/>
        <v>671.84917094282014</v>
      </c>
      <c r="K460" s="156">
        <f t="shared" si="145"/>
        <v>679.06105272600882</v>
      </c>
      <c r="L460" s="156">
        <f t="shared" si="145"/>
        <v>693.07072537124952</v>
      </c>
      <c r="M460" s="156">
        <f t="shared" si="145"/>
        <v>699.50589333467167</v>
      </c>
      <c r="N460" s="156">
        <f t="shared" si="145"/>
        <v>702.23414863735729</v>
      </c>
      <c r="O460" s="156">
        <f t="shared" si="145"/>
        <v>699.89608437034747</v>
      </c>
      <c r="P460" s="156">
        <f t="shared" si="145"/>
        <v>697.91429309305283</v>
      </c>
      <c r="Q460" s="156">
        <f t="shared" si="145"/>
        <v>701.50709946374684</v>
      </c>
    </row>
    <row r="461" spans="1:17" ht="12" customHeight="1" x14ac:dyDescent="0.3">
      <c r="A461" s="23" t="s">
        <v>57</v>
      </c>
      <c r="B461" s="156"/>
      <c r="C461" s="156">
        <f t="shared" ref="C461:Q461" si="146">IF(C398=0,0,C398*1000000/C$66)</f>
        <v>389.91115714556281</v>
      </c>
      <c r="D461" s="156">
        <f t="shared" si="146"/>
        <v>397.31548046804414</v>
      </c>
      <c r="E461" s="156">
        <f t="shared" si="146"/>
        <v>406.24852339601119</v>
      </c>
      <c r="F461" s="156">
        <f t="shared" si="146"/>
        <v>310.56151255813495</v>
      </c>
      <c r="G461" s="156">
        <f t="shared" si="146"/>
        <v>0</v>
      </c>
      <c r="H461" s="156">
        <f t="shared" si="146"/>
        <v>304.33123369838626</v>
      </c>
      <c r="I461" s="156">
        <f t="shared" si="146"/>
        <v>0</v>
      </c>
      <c r="J461" s="156">
        <f t="shared" si="146"/>
        <v>0</v>
      </c>
      <c r="K461" s="156">
        <f t="shared" si="146"/>
        <v>475.33414123720945</v>
      </c>
      <c r="L461" s="156">
        <f t="shared" si="146"/>
        <v>344.88558133202002</v>
      </c>
      <c r="M461" s="156">
        <f t="shared" si="146"/>
        <v>440.31006275034707</v>
      </c>
      <c r="N461" s="156">
        <f t="shared" si="146"/>
        <v>393.49715928092701</v>
      </c>
      <c r="O461" s="156">
        <f t="shared" si="146"/>
        <v>0</v>
      </c>
      <c r="P461" s="156">
        <f t="shared" si="146"/>
        <v>273.56938341013921</v>
      </c>
      <c r="Q461" s="156">
        <f t="shared" si="146"/>
        <v>0</v>
      </c>
    </row>
    <row r="462" spans="1:17" ht="12" customHeight="1" x14ac:dyDescent="0.3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3">
      <c r="A464" s="152" t="s">
        <v>186</v>
      </c>
      <c r="B464" s="168"/>
      <c r="C464" s="184">
        <f>C401/RES_summary!C$21</f>
        <v>229.40271924958915</v>
      </c>
      <c r="D464" s="184">
        <f>D401/RES_summary!D$21</f>
        <v>244.23026005387052</v>
      </c>
      <c r="E464" s="184">
        <f>E401/RES_summary!E$21</f>
        <v>216.49506556485215</v>
      </c>
      <c r="F464" s="184">
        <f>F401/RES_summary!F$21</f>
        <v>226.94114495172079</v>
      </c>
      <c r="G464" s="184">
        <f>G401/RES_summary!G$21</f>
        <v>235.26096323825283</v>
      </c>
      <c r="H464" s="184">
        <f>H401/RES_summary!H$21</f>
        <v>233.39671805532646</v>
      </c>
      <c r="I464" s="184">
        <f>I401/RES_summary!I$21</f>
        <v>192.51873401823914</v>
      </c>
      <c r="J464" s="184">
        <f>J401/RES_summary!J$21</f>
        <v>201.87194942325075</v>
      </c>
      <c r="K464" s="184">
        <f>K401/RES_summary!K$21</f>
        <v>204.08691428039526</v>
      </c>
      <c r="L464" s="184">
        <f>L401/RES_summary!L$21</f>
        <v>213.84898438645911</v>
      </c>
      <c r="M464" s="184">
        <f>M401/RES_summary!M$21</f>
        <v>172.86279035448592</v>
      </c>
      <c r="N464" s="184">
        <f>N401/RES_summary!N$21</f>
        <v>204.79910940657589</v>
      </c>
      <c r="O464" s="184">
        <f>O401/RES_summary!O$21</f>
        <v>212.68732015607748</v>
      </c>
      <c r="P464" s="184">
        <f>P401/RES_summary!P$21</f>
        <v>173.10837856203213</v>
      </c>
      <c r="Q464" s="184">
        <f>Q401/RES_summary!Q$21</f>
        <v>174.68027272623118</v>
      </c>
    </row>
    <row r="465" spans="1:17" ht="12" customHeight="1" x14ac:dyDescent="0.3">
      <c r="A465" s="158" t="s">
        <v>65</v>
      </c>
      <c r="B465" s="157"/>
      <c r="C465" s="178">
        <f>C402/RES_summary!C$21</f>
        <v>191.10178198499125</v>
      </c>
      <c r="D465" s="178">
        <f>D402/RES_summary!D$21</f>
        <v>205.04458153241308</v>
      </c>
      <c r="E465" s="178">
        <f>E402/RES_summary!E$21</f>
        <v>176.55893299873802</v>
      </c>
      <c r="F465" s="178">
        <f>F402/RES_summary!F$21</f>
        <v>184.04092300149955</v>
      </c>
      <c r="G465" s="178">
        <f>G402/RES_summary!G$21</f>
        <v>192.43662701786877</v>
      </c>
      <c r="H465" s="178">
        <f>H402/RES_summary!H$21</f>
        <v>192.71188846623301</v>
      </c>
      <c r="I465" s="178">
        <f>I402/RES_summary!I$21</f>
        <v>155.19667331459286</v>
      </c>
      <c r="J465" s="178">
        <f>J402/RES_summary!J$21</f>
        <v>163.19791273752477</v>
      </c>
      <c r="K465" s="178">
        <f>K402/RES_summary!K$21</f>
        <v>165.7355155846152</v>
      </c>
      <c r="L465" s="178">
        <f>L402/RES_summary!L$21</f>
        <v>176.0491834199812</v>
      </c>
      <c r="M465" s="178">
        <f>M402/RES_summary!M$21</f>
        <v>135.45946973811601</v>
      </c>
      <c r="N465" s="178">
        <f>N402/RES_summary!N$21</f>
        <v>164.23258647543236</v>
      </c>
      <c r="O465" s="178">
        <f>O402/RES_summary!O$21</f>
        <v>169.90669099591904</v>
      </c>
      <c r="P465" s="178">
        <f>P402/RES_summary!P$21</f>
        <v>135.78802042540889</v>
      </c>
      <c r="Q465" s="178">
        <f>Q402/RES_summary!Q$21</f>
        <v>133.88214587477253</v>
      </c>
    </row>
    <row r="466" spans="1:17" ht="12" customHeight="1" x14ac:dyDescent="0.3">
      <c r="A466" s="23" t="s">
        <v>58</v>
      </c>
      <c r="B466" s="156"/>
      <c r="C466" s="177">
        <f>C403/RES_summary!C$21</f>
        <v>190.44521679751017</v>
      </c>
      <c r="D466" s="177">
        <f>D403/RES_summary!D$21</f>
        <v>204.4646986411021</v>
      </c>
      <c r="E466" s="177">
        <f>E403/RES_summary!E$21</f>
        <v>175.52530348426561</v>
      </c>
      <c r="F466" s="177">
        <f>F403/RES_summary!F$21</f>
        <v>182.92043138550346</v>
      </c>
      <c r="G466" s="177">
        <f>G403/RES_summary!G$21</f>
        <v>191.42672355278046</v>
      </c>
      <c r="H466" s="177">
        <f>H403/RES_summary!H$21</f>
        <v>191.59032833886454</v>
      </c>
      <c r="I466" s="177">
        <f>I403/RES_summary!I$21</f>
        <v>154.2211233176393</v>
      </c>
      <c r="J466" s="177">
        <f>J403/RES_summary!J$21</f>
        <v>162.2871584678004</v>
      </c>
      <c r="K466" s="177">
        <f>K403/RES_summary!K$21</f>
        <v>164.87378352862001</v>
      </c>
      <c r="L466" s="177">
        <f>L403/RES_summary!L$21</f>
        <v>175.04841916551055</v>
      </c>
      <c r="M466" s="177">
        <f>M403/RES_summary!M$21</f>
        <v>134.61306836981217</v>
      </c>
      <c r="N466" s="177">
        <f>N403/RES_summary!N$21</f>
        <v>163.315652526739</v>
      </c>
      <c r="O466" s="177">
        <f>O403/RES_summary!O$21</f>
        <v>168.92455098899603</v>
      </c>
      <c r="P466" s="177">
        <f>P403/RES_summary!P$21</f>
        <v>134.86582473852647</v>
      </c>
      <c r="Q466" s="177">
        <f>Q403/RES_summary!Q$21</f>
        <v>132.84829069285189</v>
      </c>
    </row>
    <row r="467" spans="1:17" ht="12" customHeight="1" x14ac:dyDescent="0.3">
      <c r="A467" s="23" t="s">
        <v>60</v>
      </c>
      <c r="B467" s="156"/>
      <c r="C467" s="177">
        <f>C404/RES_summary!C$21</f>
        <v>0.65656518748108561</v>
      </c>
      <c r="D467" s="177">
        <f>D404/RES_summary!D$21</f>
        <v>0.57988289131096538</v>
      </c>
      <c r="E467" s="177">
        <f>E404/RES_summary!E$21</f>
        <v>1.0336295144724299</v>
      </c>
      <c r="F467" s="177">
        <f>F404/RES_summary!F$21</f>
        <v>1.1204916159960852</v>
      </c>
      <c r="G467" s="177">
        <f>G404/RES_summary!G$21</f>
        <v>1.0099034650882914</v>
      </c>
      <c r="H467" s="177">
        <f>H404/RES_summary!H$21</f>
        <v>1.1215601273684699</v>
      </c>
      <c r="I467" s="177">
        <f>I404/RES_summary!I$21</f>
        <v>0.97554999695357048</v>
      </c>
      <c r="J467" s="177">
        <f>J404/RES_summary!J$21</f>
        <v>0.91075426972436069</v>
      </c>
      <c r="K467" s="177">
        <f>K404/RES_summary!K$21</f>
        <v>0.86173205599521507</v>
      </c>
      <c r="L467" s="177">
        <f>L404/RES_summary!L$21</f>
        <v>1.0007642544706452</v>
      </c>
      <c r="M467" s="177">
        <f>M404/RES_summary!M$21</f>
        <v>0.84640136830385526</v>
      </c>
      <c r="N467" s="177">
        <f>N404/RES_summary!N$21</f>
        <v>0.91693394869335054</v>
      </c>
      <c r="O467" s="177">
        <f>O404/RES_summary!O$21</f>
        <v>0.98214000692298287</v>
      </c>
      <c r="P467" s="177">
        <f>P404/RES_summary!P$21</f>
        <v>0.92219568688241782</v>
      </c>
      <c r="Q467" s="177">
        <f>Q404/RES_summary!Q$21</f>
        <v>1.0338551819206658</v>
      </c>
    </row>
    <row r="468" spans="1:17" ht="12" customHeight="1" x14ac:dyDescent="0.3">
      <c r="A468" s="158" t="s">
        <v>112</v>
      </c>
      <c r="B468" s="157"/>
      <c r="C468" s="178">
        <f>C405/RES_summary!C$21</f>
        <v>0.14114001555545891</v>
      </c>
      <c r="D468" s="178">
        <f>D405/RES_summary!D$21</f>
        <v>6.468419585348166E-2</v>
      </c>
      <c r="E468" s="178">
        <f>E405/RES_summary!E$21</f>
        <v>0.12001537396594983</v>
      </c>
      <c r="F468" s="178">
        <f>F405/RES_summary!F$21</f>
        <v>0.11973966865028017</v>
      </c>
      <c r="G468" s="178">
        <f>G405/RES_summary!G$21</f>
        <v>8.2417494527519716E-2</v>
      </c>
      <c r="H468" s="178">
        <f>H405/RES_summary!H$21</f>
        <v>0.17789784677956894</v>
      </c>
      <c r="I468" s="178">
        <f>I405/RES_summary!I$21</f>
        <v>0.19611627793794487</v>
      </c>
      <c r="J468" s="178">
        <f>J405/RES_summary!J$21</f>
        <v>0.22429266100207304</v>
      </c>
      <c r="K468" s="178">
        <f>K405/RES_summary!K$21</f>
        <v>0.30501510020002631</v>
      </c>
      <c r="L468" s="178">
        <f>L405/RES_summary!L$21</f>
        <v>0.24092124374293999</v>
      </c>
      <c r="M468" s="178">
        <f>M405/RES_summary!M$21</f>
        <v>0.20341336789932557</v>
      </c>
      <c r="N468" s="178">
        <f>N405/RES_summary!N$21</f>
        <v>0.25889728601314654</v>
      </c>
      <c r="O468" s="178">
        <f>O405/RES_summary!O$21</f>
        <v>0.13525494669699648</v>
      </c>
      <c r="P468" s="178">
        <f>P405/RES_summary!P$21</f>
        <v>0.33282024412715033</v>
      </c>
      <c r="Q468" s="178">
        <f>Q405/RES_summary!Q$21</f>
        <v>0.37096268302098612</v>
      </c>
    </row>
    <row r="469" spans="1:17" ht="12" customHeight="1" x14ac:dyDescent="0.3">
      <c r="A469" s="23" t="s">
        <v>60</v>
      </c>
      <c r="B469" s="156"/>
      <c r="C469" s="177">
        <f>C406/RES_summary!C$21</f>
        <v>0.14114001555545891</v>
      </c>
      <c r="D469" s="177">
        <f>D406/RES_summary!D$21</f>
        <v>6.468419585348166E-2</v>
      </c>
      <c r="E469" s="177">
        <f>E406/RES_summary!E$21</f>
        <v>0.12001537396594983</v>
      </c>
      <c r="F469" s="177">
        <f>F406/RES_summary!F$21</f>
        <v>0.11973966865028017</v>
      </c>
      <c r="G469" s="177">
        <f>G406/RES_summary!G$21</f>
        <v>8.2417494527519716E-2</v>
      </c>
      <c r="H469" s="177">
        <f>H406/RES_summary!H$21</f>
        <v>0.17789784677956894</v>
      </c>
      <c r="I469" s="177">
        <f>I406/RES_summary!I$21</f>
        <v>0.19611627793794487</v>
      </c>
      <c r="J469" s="177">
        <f>J406/RES_summary!J$21</f>
        <v>0.22429266100207304</v>
      </c>
      <c r="K469" s="177">
        <f>K406/RES_summary!K$21</f>
        <v>0.30501510020002631</v>
      </c>
      <c r="L469" s="177">
        <f>L406/RES_summary!L$21</f>
        <v>0.24092124374293999</v>
      </c>
      <c r="M469" s="177">
        <f>M406/RES_summary!M$21</f>
        <v>0.20341336789932557</v>
      </c>
      <c r="N469" s="177">
        <f>N406/RES_summary!N$21</f>
        <v>0.25889728601314654</v>
      </c>
      <c r="O469" s="177">
        <f>O406/RES_summary!O$21</f>
        <v>0.13525494669699648</v>
      </c>
      <c r="P469" s="177">
        <f>P406/RES_summary!P$21</f>
        <v>0.33282024412715033</v>
      </c>
      <c r="Q469" s="177">
        <f>Q406/RES_summary!Q$21</f>
        <v>0.37096268302098612</v>
      </c>
    </row>
    <row r="470" spans="1:17" ht="12" customHeight="1" x14ac:dyDescent="0.3">
      <c r="A470" s="158" t="s">
        <v>63</v>
      </c>
      <c r="B470" s="157"/>
      <c r="C470" s="178">
        <f>C407/RES_summary!C$21</f>
        <v>27.938379452116454</v>
      </c>
      <c r="D470" s="178">
        <f>D407/RES_summary!D$21</f>
        <v>29.19742322615701</v>
      </c>
      <c r="E470" s="178">
        <f>E407/RES_summary!E$21</f>
        <v>27.035743523128623</v>
      </c>
      <c r="F470" s="178">
        <f>F407/RES_summary!F$21</f>
        <v>30.074281735098079</v>
      </c>
      <c r="G470" s="178">
        <f>G407/RES_summary!G$21</f>
        <v>30.412389728541683</v>
      </c>
      <c r="H470" s="178">
        <f>H407/RES_summary!H$21</f>
        <v>28.863482627816062</v>
      </c>
      <c r="I470" s="178">
        <f>I407/RES_summary!I$21</f>
        <v>27.543902410118161</v>
      </c>
      <c r="J470" s="178">
        <f>J407/RES_summary!J$21</f>
        <v>27.331796582463621</v>
      </c>
      <c r="K470" s="178">
        <f>K407/RES_summary!K$21</f>
        <v>27.475248781709496</v>
      </c>
      <c r="L470" s="178">
        <f>L407/RES_summary!L$21</f>
        <v>26.660062815748908</v>
      </c>
      <c r="M470" s="178">
        <f>M407/RES_summary!M$21</f>
        <v>26.654432554272862</v>
      </c>
      <c r="N470" s="178">
        <f>N407/RES_summary!N$21</f>
        <v>26.852907870606028</v>
      </c>
      <c r="O470" s="178">
        <f>O407/RES_summary!O$21</f>
        <v>28.46661743822823</v>
      </c>
      <c r="P470" s="178">
        <f>P407/RES_summary!P$21</f>
        <v>23.330849311113788</v>
      </c>
      <c r="Q470" s="178">
        <f>Q407/RES_summary!Q$21</f>
        <v>24.675895859676732</v>
      </c>
    </row>
    <row r="471" spans="1:17" ht="12" customHeight="1" x14ac:dyDescent="0.3">
      <c r="A471" s="167" t="s">
        <v>171</v>
      </c>
      <c r="B471" s="132"/>
      <c r="C471" s="183">
        <f>C408/RES_summary!C$21</f>
        <v>32.007610635301248</v>
      </c>
      <c r="D471" s="183">
        <f>D408/RES_summary!D$21</f>
        <v>31.965178253514537</v>
      </c>
      <c r="E471" s="183">
        <f>E408/RES_summary!E$21</f>
        <v>31.542064842703414</v>
      </c>
      <c r="F471" s="183">
        <f>F408/RES_summary!F$21</f>
        <v>31.931372774818851</v>
      </c>
      <c r="G471" s="183">
        <f>G408/RES_summary!G$21</f>
        <v>31.733972791633281</v>
      </c>
      <c r="H471" s="183">
        <f>H408/RES_summary!H$21</f>
        <v>31.264996659587926</v>
      </c>
      <c r="I471" s="183">
        <f>I408/RES_summary!I$21</f>
        <v>32.318478427960436</v>
      </c>
      <c r="J471" s="183">
        <f>J408/RES_summary!J$21</f>
        <v>30.508953515249235</v>
      </c>
      <c r="K471" s="183">
        <f>K408/RES_summary!K$21</f>
        <v>31.878058752890855</v>
      </c>
      <c r="L471" s="183">
        <f>L408/RES_summary!L$21</f>
        <v>30.655769165099063</v>
      </c>
      <c r="M471" s="183">
        <f>M408/RES_summary!M$21</f>
        <v>31.136071543955673</v>
      </c>
      <c r="N471" s="183">
        <f>N408/RES_summary!N$21</f>
        <v>30.427567543360155</v>
      </c>
      <c r="O471" s="183">
        <f>O408/RES_summary!O$21</f>
        <v>30.570626786951035</v>
      </c>
      <c r="P471" s="183">
        <f>P408/RES_summary!P$21</f>
        <v>29.604894011707628</v>
      </c>
      <c r="Q471" s="183">
        <f>Q408/RES_summary!Q$21</f>
        <v>28.982526182454414</v>
      </c>
    </row>
    <row r="472" spans="1:17" ht="12" customHeight="1" x14ac:dyDescent="0.3">
      <c r="A472" s="167" t="s">
        <v>144</v>
      </c>
      <c r="B472" s="132"/>
      <c r="C472" s="183">
        <f>C409/RES_summary!C$21</f>
        <v>20.271319788835498</v>
      </c>
      <c r="D472" s="183">
        <f>D409/RES_summary!D$21</f>
        <v>30.594842808025309</v>
      </c>
      <c r="E472" s="183">
        <f>E409/RES_summary!E$21</f>
        <v>20.232357672710744</v>
      </c>
      <c r="F472" s="183">
        <f>F409/RES_summary!F$21</f>
        <v>33.042837472844454</v>
      </c>
      <c r="G472" s="183">
        <f>G409/RES_summary!G$21</f>
        <v>32.164804481340639</v>
      </c>
      <c r="H472" s="183">
        <f>H409/RES_summary!H$21</f>
        <v>20.39627385604469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3">
      <c r="A473" s="167" t="s">
        <v>143</v>
      </c>
      <c r="B473" s="132"/>
      <c r="C473" s="183">
        <f>C410/RES_summary!C$21</f>
        <v>0</v>
      </c>
      <c r="D473" s="183">
        <f>D410/RES_summary!D$21</f>
        <v>27.078534869762674</v>
      </c>
      <c r="E473" s="183">
        <f>E410/RES_summary!E$21</f>
        <v>0</v>
      </c>
      <c r="F473" s="183">
        <f>F410/RES_summary!F$21</f>
        <v>27.269988355702836</v>
      </c>
      <c r="G473" s="183">
        <f>G410/RES_summary!G$21</f>
        <v>26.600368006931614</v>
      </c>
      <c r="H473" s="183">
        <f>H410/RES_summary!H$21</f>
        <v>25.690007102008149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16.289831196485643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3">
      <c r="A474" s="166" t="s">
        <v>57</v>
      </c>
      <c r="B474" s="165"/>
      <c r="C474" s="182">
        <f>C411/RES_summary!C$21</f>
        <v>0</v>
      </c>
      <c r="D474" s="182">
        <f>D411/RES_summary!D$21</f>
        <v>21.415284827128321</v>
      </c>
      <c r="E474" s="182">
        <f>E411/RES_summary!E$21</f>
        <v>0</v>
      </c>
      <c r="F474" s="182">
        <f>F411/RES_summary!F$21</f>
        <v>21.493207964117403</v>
      </c>
      <c r="G474" s="182">
        <f>G411/RES_summary!G$21</f>
        <v>20.928931334219953</v>
      </c>
      <c r="H474" s="182">
        <f>H411/RES_summary!H$21</f>
        <v>20.181916876014853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12.337001053066123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3">
      <c r="A475" s="147" t="s">
        <v>59</v>
      </c>
      <c r="B475" s="164"/>
      <c r="C475" s="181">
        <f>C412/RES_summary!C$21</f>
        <v>0</v>
      </c>
      <c r="D475" s="181">
        <f>D412/RES_summary!D$21</f>
        <v>5.6632500426343571</v>
      </c>
      <c r="E475" s="181">
        <f>E412/RES_summary!E$21</f>
        <v>0</v>
      </c>
      <c r="F475" s="181">
        <f>F412/RES_summary!F$21</f>
        <v>5.7767803915854374</v>
      </c>
      <c r="G475" s="181">
        <f>G412/RES_summary!G$21</f>
        <v>5.671436672711665</v>
      </c>
      <c r="H475" s="181">
        <f>H412/RES_summary!H$21</f>
        <v>5.5080902259932953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3.9528301434195199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3">
      <c r="A476" s="163" t="s">
        <v>142</v>
      </c>
      <c r="B476" s="162"/>
      <c r="C476" s="180">
        <f>C413/RES_summary!C$21</f>
        <v>20.81705078313896</v>
      </c>
      <c r="D476" s="180">
        <f>D413/RES_summary!D$21</f>
        <v>22.862246101885464</v>
      </c>
      <c r="E476" s="180">
        <f>E413/RES_summary!E$21</f>
        <v>21.429235271707192</v>
      </c>
      <c r="F476" s="180">
        <f>F413/RES_summary!F$21</f>
        <v>25.705422956626034</v>
      </c>
      <c r="G476" s="180">
        <f>G413/RES_summary!G$21</f>
        <v>26.236155013593152</v>
      </c>
      <c r="H476" s="180">
        <f>H413/RES_summary!H$21</f>
        <v>24.51518022345638</v>
      </c>
      <c r="I476" s="180">
        <f>I413/RES_summary!I$21</f>
        <v>24.862516848495474</v>
      </c>
      <c r="J476" s="180">
        <f>J413/RES_summary!J$21</f>
        <v>24.657847494310971</v>
      </c>
      <c r="K476" s="180">
        <f>K413/RES_summary!K$21</f>
        <v>22.710259813131895</v>
      </c>
      <c r="L476" s="180">
        <f>L413/RES_summary!L$21</f>
        <v>23.181216417205928</v>
      </c>
      <c r="M476" s="180">
        <f>M413/RES_summary!M$21</f>
        <v>23.848966975576392</v>
      </c>
      <c r="N476" s="180">
        <f>N413/RES_summary!N$21</f>
        <v>21.44292641215926</v>
      </c>
      <c r="O476" s="180">
        <f>O413/RES_summary!O$21</f>
        <v>25.643002400841247</v>
      </c>
      <c r="P476" s="180">
        <f>P413/RES_summary!P$21</f>
        <v>15.938340561182242</v>
      </c>
      <c r="Q476" s="180">
        <f>Q413/RES_summary!Q$21</f>
        <v>21.836087205589529</v>
      </c>
    </row>
    <row r="477" spans="1:17" ht="12" customHeight="1" x14ac:dyDescent="0.3">
      <c r="A477" s="161" t="s">
        <v>141</v>
      </c>
      <c r="B477" s="160"/>
      <c r="C477" s="179">
        <f>C414/RES_summary!C$21</f>
        <v>17.189677512327023</v>
      </c>
      <c r="D477" s="179">
        <f>D414/RES_summary!D$21</f>
        <v>25.480530587617611</v>
      </c>
      <c r="E477" s="179">
        <f>E414/RES_summary!E$21</f>
        <v>19.738239495636073</v>
      </c>
      <c r="F477" s="179">
        <f>F414/RES_summary!F$21</f>
        <v>19.799804369020887</v>
      </c>
      <c r="G477" s="179">
        <f>G414/RES_summary!G$21</f>
        <v>19.188382066847627</v>
      </c>
      <c r="H477" s="179">
        <f>H414/RES_summary!H$21</f>
        <v>19.986297900417714</v>
      </c>
      <c r="I477" s="179">
        <f>I414/RES_summary!I$21</f>
        <v>18.575943515978739</v>
      </c>
      <c r="J477" s="179">
        <f>J414/RES_summary!J$21</f>
        <v>19.899470976237378</v>
      </c>
      <c r="K477" s="179">
        <f>K414/RES_summary!K$21</f>
        <v>18.895979031124</v>
      </c>
      <c r="L477" s="179">
        <f>L414/RES_summary!L$21</f>
        <v>17.481918080708102</v>
      </c>
      <c r="M477" s="179">
        <f>M414/RES_summary!M$21</f>
        <v>19.62854427515547</v>
      </c>
      <c r="N477" s="179">
        <f>N414/RES_summary!N$21</f>
        <v>17.796064657383312</v>
      </c>
      <c r="O477" s="179">
        <f>O414/RES_summary!O$21</f>
        <v>21.802652278023736</v>
      </c>
      <c r="P477" s="179">
        <f>P414/RES_summary!P$21</f>
        <v>20.431308608009878</v>
      </c>
      <c r="Q477" s="179">
        <f>Q414/RES_summary!Q$21</f>
        <v>22.804671406414847</v>
      </c>
    </row>
    <row r="478" spans="1:17" ht="12" customHeight="1" x14ac:dyDescent="0.3">
      <c r="A478" s="148" t="s">
        <v>60</v>
      </c>
      <c r="B478" s="156"/>
      <c r="C478" s="177">
        <f>C415/RES_summary!C$21</f>
        <v>10.780614567563521</v>
      </c>
      <c r="D478" s="177">
        <f>D415/RES_summary!D$21</f>
        <v>20.439292256913493</v>
      </c>
      <c r="E478" s="177">
        <f>E415/RES_summary!E$21</f>
        <v>15.014340752479759</v>
      </c>
      <c r="F478" s="177">
        <f>F415/RES_summary!F$21</f>
        <v>13.510843303607722</v>
      </c>
      <c r="G478" s="177">
        <f>G415/RES_summary!G$21</f>
        <v>14.167418312469096</v>
      </c>
      <c r="H478" s="177">
        <f>H415/RES_summary!H$21</f>
        <v>15.222208093970977</v>
      </c>
      <c r="I478" s="177">
        <f>I415/RES_summary!I$21</f>
        <v>13.504168719608064</v>
      </c>
      <c r="J478" s="177">
        <f>J415/RES_summary!J$21</f>
        <v>14.740736925923038</v>
      </c>
      <c r="K478" s="177">
        <f>K415/RES_summary!K$21</f>
        <v>13.957028198936246</v>
      </c>
      <c r="L478" s="177">
        <f>L415/RES_summary!L$21</f>
        <v>13.106334603776014</v>
      </c>
      <c r="M478" s="177">
        <f>M415/RES_summary!M$21</f>
        <v>14.886580422803899</v>
      </c>
      <c r="N478" s="177">
        <f>N415/RES_summary!N$21</f>
        <v>13.478548249028595</v>
      </c>
      <c r="O478" s="177">
        <f>O415/RES_summary!O$21</f>
        <v>16.974375087226417</v>
      </c>
      <c r="P478" s="177">
        <f>P415/RES_summary!P$21</f>
        <v>16.102171661710621</v>
      </c>
      <c r="Q478" s="177">
        <f>Q415/RES_summary!Q$21</f>
        <v>18.638483356602755</v>
      </c>
    </row>
    <row r="479" spans="1:17" ht="12" customHeight="1" x14ac:dyDescent="0.3">
      <c r="A479" s="148" t="s">
        <v>59</v>
      </c>
      <c r="B479" s="156"/>
      <c r="C479" s="177">
        <f>C416/RES_summary!C$21</f>
        <v>6.4090629447635044</v>
      </c>
      <c r="D479" s="177">
        <f>D416/RES_summary!D$21</f>
        <v>5.0412383307041218</v>
      </c>
      <c r="E479" s="177">
        <f>E416/RES_summary!E$21</f>
        <v>4.7238987431563162</v>
      </c>
      <c r="F479" s="177">
        <f>F416/RES_summary!F$21</f>
        <v>6.2889610654131651</v>
      </c>
      <c r="G479" s="177">
        <f>G416/RES_summary!G$21</f>
        <v>5.020963754378533</v>
      </c>
      <c r="H479" s="177">
        <f>H416/RES_summary!H$21</f>
        <v>4.764089806446731</v>
      </c>
      <c r="I479" s="177">
        <f>I416/RES_summary!I$21</f>
        <v>5.0717747963706801</v>
      </c>
      <c r="J479" s="177">
        <f>J416/RES_summary!J$21</f>
        <v>5.1587340503143384</v>
      </c>
      <c r="K479" s="177">
        <f>K416/RES_summary!K$21</f>
        <v>4.9389508321877518</v>
      </c>
      <c r="L479" s="177">
        <f>L416/RES_summary!L$21</f>
        <v>4.3755834769320865</v>
      </c>
      <c r="M479" s="177">
        <f>M416/RES_summary!M$21</f>
        <v>4.7419638523515708</v>
      </c>
      <c r="N479" s="177">
        <f>N416/RES_summary!N$21</f>
        <v>4.3175164083547184</v>
      </c>
      <c r="O479" s="177">
        <f>O416/RES_summary!O$21</f>
        <v>4.8282771907973236</v>
      </c>
      <c r="P479" s="177">
        <f>P416/RES_summary!P$21</f>
        <v>4.3291369462992551</v>
      </c>
      <c r="Q479" s="177">
        <f>Q416/RES_summary!Q$21</f>
        <v>4.1661880498120869</v>
      </c>
    </row>
    <row r="480" spans="1:17" ht="12" customHeight="1" x14ac:dyDescent="0.3">
      <c r="A480" s="158" t="s">
        <v>62</v>
      </c>
      <c r="B480" s="157"/>
      <c r="C480" s="178">
        <f>C417/RES_summary!C$21</f>
        <v>10.221417796926003</v>
      </c>
      <c r="D480" s="178">
        <f>D417/RES_summary!D$21</f>
        <v>9.9235710994469812</v>
      </c>
      <c r="E480" s="178">
        <f>E417/RES_summary!E$21</f>
        <v>12.780373669019555</v>
      </c>
      <c r="F480" s="178">
        <f>F417/RES_summary!F$21</f>
        <v>12.706200546472884</v>
      </c>
      <c r="G480" s="178">
        <f>G417/RES_summary!G$21</f>
        <v>12.329528997314849</v>
      </c>
      <c r="H480" s="178">
        <f>H417/RES_summary!H$21</f>
        <v>11.643449114497855</v>
      </c>
      <c r="I480" s="178">
        <f>I417/RES_summary!I$21</f>
        <v>9.5820420155901775</v>
      </c>
      <c r="J480" s="178">
        <f>J417/RES_summary!J$21</f>
        <v>11.117947442260315</v>
      </c>
      <c r="K480" s="178">
        <f>K417/RES_summary!K$21</f>
        <v>10.571134813870547</v>
      </c>
      <c r="L480" s="178">
        <f>L417/RES_summary!L$21</f>
        <v>10.898816906986051</v>
      </c>
      <c r="M480" s="178">
        <f>M417/RES_summary!M$21</f>
        <v>10.545474694197694</v>
      </c>
      <c r="N480" s="178">
        <f>N417/RES_summary!N$21</f>
        <v>13.454717774524394</v>
      </c>
      <c r="O480" s="178">
        <f>O417/RES_summary!O$21</f>
        <v>14.178756775233225</v>
      </c>
      <c r="P480" s="178">
        <f>P417/RES_summary!P$21</f>
        <v>13.656688581382317</v>
      </c>
      <c r="Q480" s="178">
        <f>Q417/RES_summary!Q$21</f>
        <v>15.751268308760942</v>
      </c>
    </row>
    <row r="481" spans="1:17" ht="12" customHeight="1" x14ac:dyDescent="0.3">
      <c r="A481" s="23" t="s">
        <v>58</v>
      </c>
      <c r="B481" s="156"/>
      <c r="C481" s="177">
        <f>C418/RES_summary!C$21</f>
        <v>15.550001776368468</v>
      </c>
      <c r="D481" s="177">
        <f>D418/RES_summary!D$21</f>
        <v>17.232542540050144</v>
      </c>
      <c r="E481" s="177">
        <f>E418/RES_summary!E$21</f>
        <v>19.832105248074221</v>
      </c>
      <c r="F481" s="177">
        <f>F418/RES_summary!F$21</f>
        <v>19.894447833107723</v>
      </c>
      <c r="G481" s="177">
        <f>G418/RES_summary!G$21</f>
        <v>19.681472002854239</v>
      </c>
      <c r="H481" s="177">
        <f>H418/RES_summary!H$21</f>
        <v>19.583041801377931</v>
      </c>
      <c r="I481" s="177">
        <f>I418/RES_summary!I$21</f>
        <v>18.817031618901368</v>
      </c>
      <c r="J481" s="177">
        <f>J418/RES_summary!J$21</f>
        <v>18.907356724883211</v>
      </c>
      <c r="K481" s="177">
        <f>K418/RES_summary!K$21</f>
        <v>18.973291653699054</v>
      </c>
      <c r="L481" s="177">
        <f>L418/RES_summary!L$21</f>
        <v>19.114852485977902</v>
      </c>
      <c r="M481" s="177">
        <f>M418/RES_summary!M$21</f>
        <v>19.257885513512498</v>
      </c>
      <c r="N481" s="177">
        <f>N418/RES_summary!N$21</f>
        <v>18.975150912884757</v>
      </c>
      <c r="O481" s="177">
        <f>O418/RES_summary!O$21</f>
        <v>18.792921449770926</v>
      </c>
      <c r="P481" s="177">
        <f>P418/RES_summary!P$21</f>
        <v>18.637603747518529</v>
      </c>
      <c r="Q481" s="177">
        <f>Q418/RES_summary!Q$21</f>
        <v>18.39185465736043</v>
      </c>
    </row>
    <row r="482" spans="1:17" ht="12" customHeight="1" x14ac:dyDescent="0.3">
      <c r="A482" s="23" t="s">
        <v>57</v>
      </c>
      <c r="B482" s="156"/>
      <c r="C482" s="177">
        <f>C419/RES_summary!C$21</f>
        <v>18.186407205572696</v>
      </c>
      <c r="D482" s="177">
        <f>D419/RES_summary!D$21</f>
        <v>18.184529037859654</v>
      </c>
      <c r="E482" s="177">
        <f>E419/RES_summary!E$21</f>
        <v>18.44706877873001</v>
      </c>
      <c r="F482" s="177">
        <f>F419/RES_summary!F$21</f>
        <v>14.024391688773633</v>
      </c>
      <c r="G482" s="177">
        <f>G419/RES_summary!G$21</f>
        <v>0</v>
      </c>
      <c r="H482" s="177">
        <f>H419/RES_summary!H$21</f>
        <v>13.257256131155232</v>
      </c>
      <c r="I482" s="177">
        <f>I419/RES_summary!I$21</f>
        <v>0</v>
      </c>
      <c r="J482" s="177">
        <f>J419/RES_summary!J$21</f>
        <v>0</v>
      </c>
      <c r="K482" s="177">
        <f>K419/RES_summary!K$21</f>
        <v>20.023910637597609</v>
      </c>
      <c r="L482" s="177">
        <f>L419/RES_summary!L$21</f>
        <v>14.320024033274711</v>
      </c>
      <c r="M482" s="177">
        <f>M419/RES_summary!M$21</f>
        <v>18.275122722938466</v>
      </c>
      <c r="N482" s="177">
        <f>N419/RES_summary!N$21</f>
        <v>16.007714298560831</v>
      </c>
      <c r="O482" s="177">
        <f>O419/RES_summary!O$21</f>
        <v>0</v>
      </c>
      <c r="P482" s="177">
        <f>P419/RES_summary!P$21</f>
        <v>10.987770353144349</v>
      </c>
      <c r="Q482" s="177">
        <f>Q419/RES_summary!Q$21</f>
        <v>0</v>
      </c>
    </row>
    <row r="483" spans="1:17" ht="12" customHeight="1" x14ac:dyDescent="0.3">
      <c r="A483" s="29" t="s">
        <v>140</v>
      </c>
      <c r="B483" s="57"/>
      <c r="C483" s="176">
        <f>C420/RES_summary!C$21</f>
        <v>7.8154898645857296</v>
      </c>
      <c r="D483" s="176">
        <f>D420/RES_summary!D$21</f>
        <v>7.7193145647771049</v>
      </c>
      <c r="E483" s="176">
        <f>E420/RES_summary!E$21</f>
        <v>9.7659734852501714</v>
      </c>
      <c r="F483" s="176">
        <f>F420/RES_summary!F$21</f>
        <v>10.041275197083406</v>
      </c>
      <c r="G483" s="176">
        <f>G420/RES_summary!G$21</f>
        <v>9.7495510093534659</v>
      </c>
      <c r="H483" s="176">
        <f>H420/RES_summary!H$21</f>
        <v>9.2842784512885537</v>
      </c>
      <c r="I483" s="176">
        <f>I420/RES_summary!I$21</f>
        <v>8.0350134197488732</v>
      </c>
      <c r="J483" s="176">
        <f>J420/RES_summary!J$21</f>
        <v>8.5674498213899604</v>
      </c>
      <c r="K483" s="176">
        <f>K420/RES_summary!K$21</f>
        <v>8.3261962944205017</v>
      </c>
      <c r="L483" s="176">
        <f>L420/RES_summary!L$21</f>
        <v>8.2843782782063347</v>
      </c>
      <c r="M483" s="176">
        <f>M420/RES_summary!M$21</f>
        <v>7.4401321147425081</v>
      </c>
      <c r="N483" s="176">
        <f>N420/RES_summary!N$21</f>
        <v>9.1265572636565864</v>
      </c>
      <c r="O483" s="176">
        <f>O420/RES_summary!O$21</f>
        <v>8.7659644996512025</v>
      </c>
      <c r="P483" s="176">
        <f>P420/RES_summary!P$21</f>
        <v>6.5570543537095816</v>
      </c>
      <c r="Q483" s="176">
        <f>Q420/RES_summary!Q$21</f>
        <v>6.4256514816457333</v>
      </c>
    </row>
    <row r="485" spans="1:17" ht="12" customHeight="1" x14ac:dyDescent="0.3">
      <c r="A485" s="152" t="s">
        <v>185</v>
      </c>
      <c r="B485" s="168"/>
      <c r="C485" s="184">
        <f>C422/RES_summary!C$21</f>
        <v>115.40727376617038</v>
      </c>
      <c r="D485" s="184">
        <f>D422/RES_summary!D$21</f>
        <v>123.60167400127671</v>
      </c>
      <c r="E485" s="184">
        <f>E422/RES_summary!E$21</f>
        <v>112.3083744428198</v>
      </c>
      <c r="F485" s="184">
        <f>F422/RES_summary!F$21</f>
        <v>116.76582022636904</v>
      </c>
      <c r="G485" s="184">
        <f>G422/RES_summary!G$21</f>
        <v>122.52822095769532</v>
      </c>
      <c r="H485" s="184">
        <f>H422/RES_summary!H$21</f>
        <v>124.2994207993582</v>
      </c>
      <c r="I485" s="184">
        <f>I422/RES_summary!I$21</f>
        <v>107.93791831250458</v>
      </c>
      <c r="J485" s="184">
        <f>J422/RES_summary!J$21</f>
        <v>109.25201648504284</v>
      </c>
      <c r="K485" s="184">
        <f>K422/RES_summary!K$21</f>
        <v>110.47360248547828</v>
      </c>
      <c r="L485" s="184">
        <f>L422/RES_summary!L$21</f>
        <v>118.01916474918198</v>
      </c>
      <c r="M485" s="184">
        <f>M422/RES_summary!M$21</f>
        <v>95.166306569252015</v>
      </c>
      <c r="N485" s="184">
        <f>N422/RES_summary!N$21</f>
        <v>107.48746711059155</v>
      </c>
      <c r="O485" s="184">
        <f>O422/RES_summary!O$21</f>
        <v>111.87166303952087</v>
      </c>
      <c r="P485" s="184">
        <f>P422/RES_summary!P$21</f>
        <v>89.880761414577648</v>
      </c>
      <c r="Q485" s="184">
        <f>Q422/RES_summary!Q$21</f>
        <v>92.377605085100043</v>
      </c>
    </row>
    <row r="486" spans="1:17" ht="12" customHeight="1" x14ac:dyDescent="0.3">
      <c r="A486" s="158" t="s">
        <v>65</v>
      </c>
      <c r="B486" s="157"/>
      <c r="C486" s="178">
        <f>C423/RES_summary!C$21</f>
        <v>94.842600706860324</v>
      </c>
      <c r="D486" s="178">
        <f>D423/RES_summary!D$21</f>
        <v>102.30632544879801</v>
      </c>
      <c r="E486" s="178">
        <f>E423/RES_summary!E$21</f>
        <v>89.725754507927135</v>
      </c>
      <c r="F486" s="178">
        <f>F423/RES_summary!F$21</f>
        <v>92.975307934047322</v>
      </c>
      <c r="G486" s="178">
        <f>G423/RES_summary!G$21</f>
        <v>99.055947253726245</v>
      </c>
      <c r="H486" s="178">
        <f>H423/RES_summary!H$21</f>
        <v>100.82507788450113</v>
      </c>
      <c r="I486" s="178">
        <f>I423/RES_summary!I$21</f>
        <v>83.815025144478227</v>
      </c>
      <c r="J486" s="178">
        <f>J423/RES_summary!J$21</f>
        <v>85.327121901287612</v>
      </c>
      <c r="K486" s="178">
        <f>K423/RES_summary!K$21</f>
        <v>87.021922339994234</v>
      </c>
      <c r="L486" s="178">
        <f>L423/RES_summary!L$21</f>
        <v>95.276684673192378</v>
      </c>
      <c r="M486" s="178">
        <f>M423/RES_summary!M$21</f>
        <v>72.045318060104236</v>
      </c>
      <c r="N486" s="178">
        <f>N423/RES_summary!N$21</f>
        <v>84.71718617661783</v>
      </c>
      <c r="O486" s="178">
        <f>O423/RES_summary!O$21</f>
        <v>88.330820010654634</v>
      </c>
      <c r="P486" s="178">
        <f>P423/RES_summary!P$21</f>
        <v>69.898192758218642</v>
      </c>
      <c r="Q486" s="178">
        <f>Q423/RES_summary!Q$21</f>
        <v>69.223485382397527</v>
      </c>
    </row>
    <row r="487" spans="1:17" ht="12" customHeight="1" x14ac:dyDescent="0.3">
      <c r="A487" s="23" t="s">
        <v>58</v>
      </c>
      <c r="B487" s="156"/>
      <c r="C487" s="177">
        <f>C424/RES_summary!C$21</f>
        <v>94.16825252704966</v>
      </c>
      <c r="D487" s="177">
        <f>D424/RES_summary!D$21</f>
        <v>101.71022914943012</v>
      </c>
      <c r="E487" s="177">
        <f>E424/RES_summary!E$21</f>
        <v>88.663572529691919</v>
      </c>
      <c r="F487" s="177">
        <f>F424/RES_summary!F$21</f>
        <v>91.823076077559136</v>
      </c>
      <c r="G487" s="177">
        <f>G424/RES_summary!G$21</f>
        <v>98.017531906625678</v>
      </c>
      <c r="H487" s="177">
        <f>H424/RES_summary!H$21</f>
        <v>99.670708074159649</v>
      </c>
      <c r="I487" s="177">
        <f>I424/RES_summary!I$21</f>
        <v>82.812309551747475</v>
      </c>
      <c r="J487" s="177">
        <f>J424/RES_summary!J$21</f>
        <v>84.391228533176132</v>
      </c>
      <c r="K487" s="177">
        <f>K424/RES_summary!K$21</f>
        <v>86.134066357542238</v>
      </c>
      <c r="L487" s="177">
        <f>L424/RES_summary!L$21</f>
        <v>94.24858670930189</v>
      </c>
      <c r="M487" s="177">
        <f>M424/RES_summary!M$21</f>
        <v>71.179553893795983</v>
      </c>
      <c r="N487" s="177">
        <f>N424/RES_summary!N$21</f>
        <v>83.775845420918003</v>
      </c>
      <c r="O487" s="177">
        <f>O424/RES_summary!O$21</f>
        <v>87.325549845792295</v>
      </c>
      <c r="P487" s="177">
        <f>P424/RES_summary!P$21</f>
        <v>68.958115078962095</v>
      </c>
      <c r="Q487" s="177">
        <f>Q424/RES_summary!Q$21</f>
        <v>68.177351974959379</v>
      </c>
    </row>
    <row r="488" spans="1:17" ht="12" customHeight="1" x14ac:dyDescent="0.3">
      <c r="A488" s="23" t="s">
        <v>60</v>
      </c>
      <c r="B488" s="156"/>
      <c r="C488" s="177">
        <f>C425/RES_summary!C$21</f>
        <v>0.67434817981065809</v>
      </c>
      <c r="D488" s="177">
        <f>D425/RES_summary!D$21</f>
        <v>0.59609629936787623</v>
      </c>
      <c r="E488" s="177">
        <f>E425/RES_summary!E$21</f>
        <v>1.0621819782352231</v>
      </c>
      <c r="F488" s="177">
        <f>F425/RES_summary!F$21</f>
        <v>1.1522318564881895</v>
      </c>
      <c r="G488" s="177">
        <f>G425/RES_summary!G$21</f>
        <v>1.0384153471005673</v>
      </c>
      <c r="H488" s="177">
        <f>H425/RES_summary!H$21</f>
        <v>1.1543698103414841</v>
      </c>
      <c r="I488" s="177">
        <f>I425/RES_summary!I$21</f>
        <v>1.0027155927307609</v>
      </c>
      <c r="J488" s="177">
        <f>J425/RES_summary!J$21</f>
        <v>0.93589336811148016</v>
      </c>
      <c r="K488" s="177">
        <f>K425/RES_summary!K$21</f>
        <v>0.88785598245200437</v>
      </c>
      <c r="L488" s="177">
        <f>L425/RES_summary!L$21</f>
        <v>1.0280979638905043</v>
      </c>
      <c r="M488" s="177">
        <f>M425/RES_summary!M$21</f>
        <v>0.86576416630824615</v>
      </c>
      <c r="N488" s="177">
        <f>N425/RES_summary!N$21</f>
        <v>0.94134075569982079</v>
      </c>
      <c r="O488" s="177">
        <f>O425/RES_summary!O$21</f>
        <v>1.0052701648623315</v>
      </c>
      <c r="P488" s="177">
        <f>P425/RES_summary!P$21</f>
        <v>0.94007767925654639</v>
      </c>
      <c r="Q488" s="177">
        <f>Q425/RES_summary!Q$21</f>
        <v>1.0461334074381643</v>
      </c>
    </row>
    <row r="489" spans="1:17" ht="12" customHeight="1" x14ac:dyDescent="0.3">
      <c r="A489" s="158" t="s">
        <v>112</v>
      </c>
      <c r="B489" s="157"/>
      <c r="C489" s="178">
        <f>C426/RES_summary!C$21</f>
        <v>0.2588161687287745</v>
      </c>
      <c r="D489" s="178">
        <f>D426/RES_summary!D$21</f>
        <v>0.12053723736167864</v>
      </c>
      <c r="E489" s="178">
        <f>E426/RES_summary!E$21</f>
        <v>0.23038831782781849</v>
      </c>
      <c r="F489" s="178">
        <f>F426/RES_summary!F$21</f>
        <v>0.24218243743116516</v>
      </c>
      <c r="G489" s="178">
        <f>G426/RES_summary!G$21</f>
        <v>0.17383277671275277</v>
      </c>
      <c r="H489" s="178">
        <f>H426/RES_summary!H$21</f>
        <v>0.38135722641992859</v>
      </c>
      <c r="I489" s="178">
        <f>I426/RES_summary!I$21</f>
        <v>0.45393183277202215</v>
      </c>
      <c r="J489" s="178">
        <f>J426/RES_summary!J$21</f>
        <v>0.54486084466176088</v>
      </c>
      <c r="K489" s="178">
        <f>K426/RES_summary!K$21</f>
        <v>0.79017210748167077</v>
      </c>
      <c r="L489" s="178">
        <f>L426/RES_summary!L$21</f>
        <v>0.64565614425576923</v>
      </c>
      <c r="M489" s="178">
        <f>M426/RES_summary!M$21</f>
        <v>0.56790178975744499</v>
      </c>
      <c r="N489" s="178">
        <f>N426/RES_summary!N$21</f>
        <v>0.76772077365752855</v>
      </c>
      <c r="O489" s="178">
        <f>O426/RES_summary!O$21</f>
        <v>0.4122101594049053</v>
      </c>
      <c r="P489" s="178">
        <f>P426/RES_summary!P$21</f>
        <v>1.0001239463304192</v>
      </c>
      <c r="Q489" s="178">
        <f>Q426/RES_summary!Q$21</f>
        <v>1.1549556720850265</v>
      </c>
    </row>
    <row r="490" spans="1:17" ht="12" customHeight="1" x14ac:dyDescent="0.3">
      <c r="A490" s="23" t="s">
        <v>60</v>
      </c>
      <c r="B490" s="156"/>
      <c r="C490" s="177">
        <f>C427/RES_summary!C$21</f>
        <v>0.2588161687287745</v>
      </c>
      <c r="D490" s="177">
        <f>D427/RES_summary!D$21</f>
        <v>0.12053723736167864</v>
      </c>
      <c r="E490" s="177">
        <f>E427/RES_summary!E$21</f>
        <v>0.23038831782781849</v>
      </c>
      <c r="F490" s="177">
        <f>F427/RES_summary!F$21</f>
        <v>0.24218243743116516</v>
      </c>
      <c r="G490" s="177">
        <f>G427/RES_summary!G$21</f>
        <v>0.17383277671275277</v>
      </c>
      <c r="H490" s="177">
        <f>H427/RES_summary!H$21</f>
        <v>0.38135722641992859</v>
      </c>
      <c r="I490" s="177">
        <f>I427/RES_summary!I$21</f>
        <v>0.45393183277202215</v>
      </c>
      <c r="J490" s="177">
        <f>J427/RES_summary!J$21</f>
        <v>0.54486084466176088</v>
      </c>
      <c r="K490" s="177">
        <f>K427/RES_summary!K$21</f>
        <v>0.79017210748167077</v>
      </c>
      <c r="L490" s="177">
        <f>L427/RES_summary!L$21</f>
        <v>0.64565614425576923</v>
      </c>
      <c r="M490" s="177">
        <f>M427/RES_summary!M$21</f>
        <v>0.56790178975744499</v>
      </c>
      <c r="N490" s="177">
        <f>N427/RES_summary!N$21</f>
        <v>0.76772077365752855</v>
      </c>
      <c r="O490" s="177">
        <f>O427/RES_summary!O$21</f>
        <v>0.4122101594049053</v>
      </c>
      <c r="P490" s="177">
        <f>P427/RES_summary!P$21</f>
        <v>1.0001239463304192</v>
      </c>
      <c r="Q490" s="177">
        <f>Q427/RES_summary!Q$21</f>
        <v>1.1549556720850265</v>
      </c>
    </row>
    <row r="491" spans="1:17" ht="12" customHeight="1" x14ac:dyDescent="0.3">
      <c r="A491" s="158" t="s">
        <v>63</v>
      </c>
      <c r="B491" s="157"/>
      <c r="C491" s="178">
        <f>C428/RES_summary!C$21</f>
        <v>14.265283279102626</v>
      </c>
      <c r="D491" s="178">
        <f>D428/RES_summary!D$21</f>
        <v>14.940809436109959</v>
      </c>
      <c r="E491" s="178">
        <f>E428/RES_summary!E$21</f>
        <v>14.656525534799238</v>
      </c>
      <c r="F491" s="178">
        <f>F428/RES_summary!F$21</f>
        <v>15.622533569010924</v>
      </c>
      <c r="G491" s="178">
        <f>G428/RES_summary!G$21</f>
        <v>15.504224388051316</v>
      </c>
      <c r="H491" s="178">
        <f>H428/RES_summary!H$21</f>
        <v>15.528602360094441</v>
      </c>
      <c r="I491" s="178">
        <f>I428/RES_summary!I$21</f>
        <v>16.912081274293417</v>
      </c>
      <c r="J491" s="178">
        <f>J428/RES_summary!J$21</f>
        <v>16.274303429639151</v>
      </c>
      <c r="K491" s="178">
        <f>K428/RES_summary!K$21</f>
        <v>15.698103648911841</v>
      </c>
      <c r="L491" s="178">
        <f>L428/RES_summary!L$21</f>
        <v>15.135863956459607</v>
      </c>
      <c r="M491" s="178">
        <f>M428/RES_summary!M$21</f>
        <v>16.121540921129199</v>
      </c>
      <c r="N491" s="178">
        <f>N428/RES_summary!N$21</f>
        <v>14.734478666291997</v>
      </c>
      <c r="O491" s="178">
        <f>O428/RES_summary!O$21</f>
        <v>16.12176971851645</v>
      </c>
      <c r="P491" s="178">
        <f>P428/RES_summary!P$21</f>
        <v>12.855652302309821</v>
      </c>
      <c r="Q491" s="178">
        <f>Q428/RES_summary!Q$21</f>
        <v>15.763033175321432</v>
      </c>
    </row>
    <row r="492" spans="1:17" ht="12" customHeight="1" x14ac:dyDescent="0.3">
      <c r="A492" s="167" t="s">
        <v>171</v>
      </c>
      <c r="B492" s="132"/>
      <c r="C492" s="183">
        <f>C429/RES_summary!C$21</f>
        <v>14.124390207526648</v>
      </c>
      <c r="D492" s="183">
        <f>D429/RES_summary!D$21</f>
        <v>14.269162536607496</v>
      </c>
      <c r="E492" s="183">
        <f>E429/RES_summary!E$21</f>
        <v>14.060160163111341</v>
      </c>
      <c r="F492" s="183">
        <f>F429/RES_summary!F$21</f>
        <v>14.348039891044714</v>
      </c>
      <c r="G492" s="183">
        <f>G429/RES_summary!G$21</f>
        <v>14.401447490061075</v>
      </c>
      <c r="H492" s="183">
        <f>H429/RES_summary!H$21</f>
        <v>14.220490881169352</v>
      </c>
      <c r="I492" s="183">
        <f>I429/RES_summary!I$21</f>
        <v>14.969561259982703</v>
      </c>
      <c r="J492" s="183">
        <f>J429/RES_summary!J$21</f>
        <v>14.081949218936183</v>
      </c>
      <c r="K492" s="183">
        <f>K429/RES_summary!K$21</f>
        <v>14.927313719155494</v>
      </c>
      <c r="L492" s="183">
        <f>L429/RES_summary!L$21</f>
        <v>14.122313290310714</v>
      </c>
      <c r="M492" s="183">
        <f>M429/RES_summary!M$21</f>
        <v>14.616336632084087</v>
      </c>
      <c r="N492" s="183">
        <f>N429/RES_summary!N$21</f>
        <v>14.179066850130988</v>
      </c>
      <c r="O492" s="183">
        <f>O429/RES_summary!O$21</f>
        <v>14.278120121532941</v>
      </c>
      <c r="P492" s="183">
        <f>P429/RES_summary!P$21</f>
        <v>13.78368093805674</v>
      </c>
      <c r="Q492" s="183">
        <f>Q429/RES_summary!Q$21</f>
        <v>13.456620309476191</v>
      </c>
    </row>
    <row r="493" spans="1:17" ht="12" customHeight="1" x14ac:dyDescent="0.3">
      <c r="A493" s="167" t="s">
        <v>144</v>
      </c>
      <c r="B493" s="132"/>
      <c r="C493" s="183">
        <f>C430/RES_summary!C$21</f>
        <v>10.587928346372534</v>
      </c>
      <c r="D493" s="183">
        <f>D430/RES_summary!D$21</f>
        <v>16.933549047659124</v>
      </c>
      <c r="E493" s="183">
        <f>E430/RES_summary!E$21</f>
        <v>10.799899705674266</v>
      </c>
      <c r="F493" s="183">
        <f>F430/RES_summary!F$21</f>
        <v>18.611781371999168</v>
      </c>
      <c r="G493" s="183">
        <f>G430/RES_summary!G$21</f>
        <v>18.222284305512421</v>
      </c>
      <c r="H493" s="183">
        <f>H430/RES_summary!H$21</f>
        <v>11.269710226813391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3">
      <c r="A494" s="167" t="s">
        <v>143</v>
      </c>
      <c r="B494" s="132"/>
      <c r="C494" s="183">
        <f>C431/RES_summary!C$21</f>
        <v>0</v>
      </c>
      <c r="D494" s="183">
        <f>D431/RES_summary!D$21</f>
        <v>17.589644581354278</v>
      </c>
      <c r="E494" s="183">
        <f>E431/RES_summary!E$21</f>
        <v>0</v>
      </c>
      <c r="F494" s="183">
        <f>F431/RES_summary!F$21</f>
        <v>17.883001233523654</v>
      </c>
      <c r="G494" s="183">
        <f>G431/RES_summary!G$21</f>
        <v>17.536367468358836</v>
      </c>
      <c r="H494" s="183">
        <f>H431/RES_summary!H$21</f>
        <v>17.027410392582922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10.628681955452233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3">
      <c r="A495" s="166" t="s">
        <v>57</v>
      </c>
      <c r="B495" s="165"/>
      <c r="C495" s="182">
        <f>C432/RES_summary!C$21</f>
        <v>0</v>
      </c>
      <c r="D495" s="182">
        <f>D432/RES_summary!D$21</f>
        <v>11.926394538719922</v>
      </c>
      <c r="E495" s="182">
        <f>E432/RES_summary!E$21</f>
        <v>0</v>
      </c>
      <c r="F495" s="182">
        <f>F432/RES_summary!F$21</f>
        <v>12.106220841938212</v>
      </c>
      <c r="G495" s="182">
        <f>G432/RES_summary!G$21</f>
        <v>11.853497129221891</v>
      </c>
      <c r="H495" s="182">
        <f>H432/RES_summary!H$21</f>
        <v>11.484567219840343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6.6758518120327137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3">
      <c r="A496" s="147" t="s">
        <v>59</v>
      </c>
      <c r="B496" s="164"/>
      <c r="C496" s="181">
        <f>C433/RES_summary!C$21</f>
        <v>0</v>
      </c>
      <c r="D496" s="181">
        <f>D433/RES_summary!D$21</f>
        <v>5.6632500426343571</v>
      </c>
      <c r="E496" s="181">
        <f>E433/RES_summary!E$21</f>
        <v>0</v>
      </c>
      <c r="F496" s="181">
        <f>F433/RES_summary!F$21</f>
        <v>5.7767803915854383</v>
      </c>
      <c r="G496" s="181">
        <f>G433/RES_summary!G$21</f>
        <v>5.682870339136942</v>
      </c>
      <c r="H496" s="181">
        <f>H433/RES_summary!H$21</f>
        <v>5.5428431727425744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3.952830143419519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3">
      <c r="A497" s="163" t="s">
        <v>142</v>
      </c>
      <c r="B497" s="162"/>
      <c r="C497" s="180">
        <f>C434/RES_summary!C$21</f>
        <v>14.547188210218378</v>
      </c>
      <c r="D497" s="180">
        <f>D434/RES_summary!D$21</f>
        <v>16.394490412722607</v>
      </c>
      <c r="E497" s="180">
        <f>E434/RES_summary!E$21</f>
        <v>15.310783021453343</v>
      </c>
      <c r="F497" s="180">
        <f>F434/RES_summary!F$21</f>
        <v>18.869759940884258</v>
      </c>
      <c r="G497" s="180">
        <f>G434/RES_summary!G$21</f>
        <v>19.633493002388892</v>
      </c>
      <c r="H497" s="180">
        <f>H434/RES_summary!H$21</f>
        <v>18.415845122140716</v>
      </c>
      <c r="I497" s="180">
        <f>I434/RES_summary!I$21</f>
        <v>18.835540178148221</v>
      </c>
      <c r="J497" s="180">
        <f>J434/RES_summary!J$21</f>
        <v>18.639983517281973</v>
      </c>
      <c r="K497" s="180">
        <f>K434/RES_summary!K$21</f>
        <v>16.893802633692871</v>
      </c>
      <c r="L497" s="180">
        <f>L434/RES_summary!L$21</f>
        <v>17.550856025134092</v>
      </c>
      <c r="M497" s="180">
        <f>M434/RES_summary!M$21</f>
        <v>17.783974592492275</v>
      </c>
      <c r="N497" s="180">
        <f>N434/RES_summary!N$21</f>
        <v>15.899945367666783</v>
      </c>
      <c r="O497" s="180">
        <f>O434/RES_summary!O$21</f>
        <v>19.618324719753321</v>
      </c>
      <c r="P497" s="180">
        <f>P434/RES_summary!P$21</f>
        <v>11.517474848564703</v>
      </c>
      <c r="Q497" s="180">
        <f>Q434/RES_summary!Q$21</f>
        <v>16.787490109719329</v>
      </c>
    </row>
    <row r="498" spans="1:17" ht="12" customHeight="1" x14ac:dyDescent="0.3">
      <c r="A498" s="161" t="s">
        <v>141</v>
      </c>
      <c r="B498" s="160"/>
      <c r="C498" s="179">
        <f>C435/RES_summary!C$21</f>
        <v>13.843884759038232</v>
      </c>
      <c r="D498" s="179">
        <f>D435/RES_summary!D$21</f>
        <v>19.768387901732996</v>
      </c>
      <c r="E498" s="179">
        <f>E435/RES_summary!E$21</f>
        <v>16.346649929627514</v>
      </c>
      <c r="F498" s="179">
        <f>F435/RES_summary!F$21</f>
        <v>16.129922286493677</v>
      </c>
      <c r="G498" s="179">
        <f>G435/RES_summary!G$21</f>
        <v>16.449842689139427</v>
      </c>
      <c r="H498" s="179">
        <f>H435/RES_summary!H$21</f>
        <v>16.975876748373562</v>
      </c>
      <c r="I498" s="179">
        <f>I435/RES_summary!I$21</f>
        <v>15.962139222814256</v>
      </c>
      <c r="J498" s="179">
        <f>J435/RES_summary!J$21</f>
        <v>16.667289758097191</v>
      </c>
      <c r="K498" s="179">
        <f>K435/RES_summary!K$21</f>
        <v>15.796457570976411</v>
      </c>
      <c r="L498" s="179">
        <f>L435/RES_summary!L$21</f>
        <v>14.206650022505087</v>
      </c>
      <c r="M498" s="179">
        <f>M435/RES_summary!M$21</f>
        <v>15.95015156280116</v>
      </c>
      <c r="N498" s="179">
        <f>N435/RES_summary!N$21</f>
        <v>14.212938058302885</v>
      </c>
      <c r="O498" s="179">
        <f>O435/RES_summary!O$21</f>
        <v>17.745360472394665</v>
      </c>
      <c r="P498" s="179">
        <f>P435/RES_summary!P$21</f>
        <v>16.669195496401983</v>
      </c>
      <c r="Q498" s="179">
        <f>Q435/RES_summary!Q$21</f>
        <v>18.806732816818098</v>
      </c>
    </row>
    <row r="499" spans="1:17" ht="12" customHeight="1" x14ac:dyDescent="0.3">
      <c r="A499" s="148" t="s">
        <v>60</v>
      </c>
      <c r="B499" s="156"/>
      <c r="C499" s="177">
        <f>C436/RES_summary!C$21</f>
        <v>7.4204283711916057</v>
      </c>
      <c r="D499" s="177">
        <f>D436/RES_summary!D$21</f>
        <v>14.607906106945137</v>
      </c>
      <c r="E499" s="177">
        <f>E436/RES_summary!E$21</f>
        <v>11.578735924163567</v>
      </c>
      <c r="F499" s="177">
        <f>F436/RES_summary!F$21</f>
        <v>9.7174367743055683</v>
      </c>
      <c r="G499" s="177">
        <f>G436/RES_summary!G$21</f>
        <v>11.359420918238568</v>
      </c>
      <c r="H499" s="177">
        <f>H436/RES_summary!H$21</f>
        <v>12.159745796807636</v>
      </c>
      <c r="I499" s="177">
        <f>I436/RES_summary!I$21</f>
        <v>10.83479177475175</v>
      </c>
      <c r="J499" s="177">
        <f>J436/RES_summary!J$21</f>
        <v>11.470124207887428</v>
      </c>
      <c r="K499" s="177">
        <f>K436/RES_summary!K$21</f>
        <v>10.821132808263771</v>
      </c>
      <c r="L499" s="177">
        <f>L436/RES_summary!L$21</f>
        <v>9.8074433703875687</v>
      </c>
      <c r="M499" s="177">
        <f>M436/RES_summary!M$21</f>
        <v>11.194404997701131</v>
      </c>
      <c r="N499" s="177">
        <f>N436/RES_summary!N$21</f>
        <v>9.8752219571008037</v>
      </c>
      <c r="O499" s="177">
        <f>O436/RES_summary!O$21</f>
        <v>12.895564030958754</v>
      </c>
      <c r="P499" s="177">
        <f>P436/RES_summary!P$21</f>
        <v>12.314821107154085</v>
      </c>
      <c r="Q499" s="177">
        <f>Q436/RES_summary!Q$21</f>
        <v>14.639169049442449</v>
      </c>
    </row>
    <row r="500" spans="1:17" ht="12" customHeight="1" x14ac:dyDescent="0.3">
      <c r="A500" s="148" t="s">
        <v>59</v>
      </c>
      <c r="B500" s="156"/>
      <c r="C500" s="177">
        <f>C437/RES_summary!C$21</f>
        <v>6.4234563878466284</v>
      </c>
      <c r="D500" s="177">
        <f>D437/RES_summary!D$21</f>
        <v>5.1604817947878612</v>
      </c>
      <c r="E500" s="177">
        <f>E437/RES_summary!E$21</f>
        <v>4.7679140054639486</v>
      </c>
      <c r="F500" s="177">
        <f>F437/RES_summary!F$21</f>
        <v>6.4124855121881055</v>
      </c>
      <c r="G500" s="177">
        <f>G437/RES_summary!G$21</f>
        <v>5.0904217709008615</v>
      </c>
      <c r="H500" s="177">
        <f>H437/RES_summary!H$21</f>
        <v>4.8161309515659259</v>
      </c>
      <c r="I500" s="177">
        <f>I437/RES_summary!I$21</f>
        <v>5.127347448062503</v>
      </c>
      <c r="J500" s="177">
        <f>J437/RES_summary!J$21</f>
        <v>5.1971655502097622</v>
      </c>
      <c r="K500" s="177">
        <f>K437/RES_summary!K$21</f>
        <v>4.9753247627126447</v>
      </c>
      <c r="L500" s="177">
        <f>L437/RES_summary!L$21</f>
        <v>4.399206652117523</v>
      </c>
      <c r="M500" s="177">
        <f>M437/RES_summary!M$21</f>
        <v>4.7557465651000275</v>
      </c>
      <c r="N500" s="177">
        <f>N437/RES_summary!N$21</f>
        <v>4.33771610120208</v>
      </c>
      <c r="O500" s="177">
        <f>O437/RES_summary!O$21</f>
        <v>4.8497964414359087</v>
      </c>
      <c r="P500" s="177">
        <f>P437/RES_summary!P$21</f>
        <v>4.3543743892478952</v>
      </c>
      <c r="Q500" s="177">
        <f>Q437/RES_summary!Q$21</f>
        <v>4.1675637673756487</v>
      </c>
    </row>
    <row r="501" spans="1:17" ht="12" customHeight="1" x14ac:dyDescent="0.3">
      <c r="A501" s="158" t="s">
        <v>62</v>
      </c>
      <c r="B501" s="157"/>
      <c r="C501" s="178">
        <f>C438/RES_summary!C$21</f>
        <v>6.0405736114786519</v>
      </c>
      <c r="D501" s="178">
        <f>D438/RES_summary!D$21</f>
        <v>6.2340018790070619</v>
      </c>
      <c r="E501" s="178">
        <f>E438/RES_summary!E$21</f>
        <v>7.6957060822656045</v>
      </c>
      <c r="F501" s="178">
        <f>F438/RES_summary!F$21</f>
        <v>7.9257962858796356</v>
      </c>
      <c r="G501" s="178">
        <f>G438/RES_summary!G$21</f>
        <v>7.7942165392050224</v>
      </c>
      <c r="H501" s="178">
        <f>H438/RES_summary!H$21</f>
        <v>7.564383328342684</v>
      </c>
      <c r="I501" s="178">
        <f>I438/RES_summary!I$21</f>
        <v>6.7568800609609063</v>
      </c>
      <c r="J501" s="178">
        <f>J438/RES_summary!J$21</f>
        <v>7.1057303094543043</v>
      </c>
      <c r="K501" s="178">
        <f>K438/RES_summary!K$21</f>
        <v>6.9634043890905399</v>
      </c>
      <c r="L501" s="178">
        <f>L438/RES_summary!L$21</f>
        <v>6.9609599752742275</v>
      </c>
      <c r="M501" s="178">
        <f>M438/RES_summary!M$21</f>
        <v>6.4315457982611246</v>
      </c>
      <c r="N501" s="178">
        <f>N438/RES_summary!N$21</f>
        <v>7.2680814940241998</v>
      </c>
      <c r="O501" s="178">
        <f>O438/RES_summary!O$21</f>
        <v>7.0068631509448727</v>
      </c>
      <c r="P501" s="178">
        <f>P438/RES_summary!P$21</f>
        <v>6.1267924077187574</v>
      </c>
      <c r="Q501" s="178">
        <f>Q438/RES_summary!Q$21</f>
        <v>6.2361308552960502</v>
      </c>
    </row>
    <row r="502" spans="1:17" ht="12" customHeight="1" x14ac:dyDescent="0.3">
      <c r="A502" s="23" t="s">
        <v>58</v>
      </c>
      <c r="B502" s="156"/>
      <c r="C502" s="177">
        <f>C439/RES_summary!C$21</f>
        <v>5.208784990654328</v>
      </c>
      <c r="D502" s="177">
        <f>D439/RES_summary!D$21</f>
        <v>5.8268787856601714</v>
      </c>
      <c r="E502" s="177">
        <f>E439/RES_summary!E$21</f>
        <v>6.7585666428597113</v>
      </c>
      <c r="F502" s="177">
        <f>F439/RES_summary!F$21</f>
        <v>6.8292622696044978</v>
      </c>
      <c r="G502" s="177">
        <f>G439/RES_summary!G$21</f>
        <v>6.8090509376827386</v>
      </c>
      <c r="H502" s="177">
        <f>H439/RES_summary!H$21</f>
        <v>6.8222399234111339</v>
      </c>
      <c r="I502" s="177">
        <f>I439/RES_summary!I$21</f>
        <v>6.6084818501409055</v>
      </c>
      <c r="J502" s="177">
        <f>J439/RES_summary!J$21</f>
        <v>6.6858517246176943</v>
      </c>
      <c r="K502" s="177">
        <f>K439/RES_summary!K$21</f>
        <v>6.7187415276818729</v>
      </c>
      <c r="L502" s="177">
        <f>L439/RES_summary!L$21</f>
        <v>6.7838654238908962</v>
      </c>
      <c r="M502" s="177">
        <f>M439/RES_summary!M$21</f>
        <v>6.8325543216859117</v>
      </c>
      <c r="N502" s="177">
        <f>N439/RES_summary!N$21</f>
        <v>6.7271434752554953</v>
      </c>
      <c r="O502" s="177">
        <f>O439/RES_summary!O$21</f>
        <v>6.6558408759689325</v>
      </c>
      <c r="P502" s="177">
        <f>P439/RES_summary!P$21</f>
        <v>6.5888406291774961</v>
      </c>
      <c r="Q502" s="177">
        <f>Q439/RES_summary!Q$21</f>
        <v>6.4795972887596518</v>
      </c>
    </row>
    <row r="503" spans="1:17" ht="12" customHeight="1" x14ac:dyDescent="0.3">
      <c r="A503" s="23" t="s">
        <v>57</v>
      </c>
      <c r="B503" s="156"/>
      <c r="C503" s="177">
        <f>C440/RES_summary!C$21</f>
        <v>8.1813744621288471</v>
      </c>
      <c r="D503" s="177">
        <f>D440/RES_summary!D$21</f>
        <v>8.2402260951381638</v>
      </c>
      <c r="E503" s="177">
        <f>E440/RES_summary!E$21</f>
        <v>8.3861269324435348</v>
      </c>
      <c r="F503" s="177">
        <f>F440/RES_summary!F$21</f>
        <v>6.3453336337089397</v>
      </c>
      <c r="G503" s="177">
        <f>G440/RES_summary!G$21</f>
        <v>0</v>
      </c>
      <c r="H503" s="177">
        <f>H440/RES_summary!H$21</f>
        <v>6.2296707531723836</v>
      </c>
      <c r="I503" s="177">
        <f>I440/RES_summary!I$21</f>
        <v>0</v>
      </c>
      <c r="J503" s="177">
        <f>J440/RES_summary!J$21</f>
        <v>0</v>
      </c>
      <c r="K503" s="177">
        <f>K440/RES_summary!K$21</f>
        <v>9.1568261761984413</v>
      </c>
      <c r="L503" s="177">
        <f>L440/RES_summary!L$21</f>
        <v>6.7224219428169967</v>
      </c>
      <c r="M503" s="177">
        <f>M440/RES_summary!M$21</f>
        <v>8.6007088338231164</v>
      </c>
      <c r="N503" s="177">
        <f>N440/RES_summary!N$21</f>
        <v>7.5836737660192401</v>
      </c>
      <c r="O503" s="177">
        <f>O440/RES_summary!O$21</f>
        <v>0</v>
      </c>
      <c r="P503" s="177">
        <f>P440/RES_summary!P$21</f>
        <v>5.2772822844240563</v>
      </c>
      <c r="Q503" s="177">
        <f>Q440/RES_summary!Q$21</f>
        <v>0</v>
      </c>
    </row>
    <row r="504" spans="1:17" ht="12" customHeight="1" x14ac:dyDescent="0.3">
      <c r="A504" s="29" t="s">
        <v>140</v>
      </c>
      <c r="B504" s="57"/>
      <c r="C504" s="176">
        <f>C441/RES_summary!C$21</f>
        <v>6.4087628660444338</v>
      </c>
      <c r="D504" s="176">
        <f>D441/RES_summary!D$21</f>
        <v>6.3565153193151991</v>
      </c>
      <c r="E504" s="176">
        <f>E441/RES_summary!E$21</f>
        <v>8.0959602264765156</v>
      </c>
      <c r="F504" s="176">
        <f>F441/RES_summary!F$21</f>
        <v>8.3344000440380359</v>
      </c>
      <c r="G504" s="176">
        <f>G441/RES_summary!G$21</f>
        <v>8.1399354280088598</v>
      </c>
      <c r="H504" s="176">
        <f>H441/RES_summary!H$21</f>
        <v>7.7883858037959568</v>
      </c>
      <c r="I504" s="176">
        <f>I441/RES_summary!I$21</f>
        <v>6.7817394582717512</v>
      </c>
      <c r="J504" s="176">
        <f>J441/RES_summary!J$21</f>
        <v>7.2432117657271462</v>
      </c>
      <c r="K504" s="176">
        <f>K441/RES_summary!K$21</f>
        <v>7.028719481812491</v>
      </c>
      <c r="L504" s="176">
        <f>L441/RES_summary!L$21</f>
        <v>7.0173213362018947</v>
      </c>
      <c r="M504" s="176">
        <f>M441/RES_summary!M$21</f>
        <v>6.2881266807230096</v>
      </c>
      <c r="N504" s="176">
        <f>N441/RES_summary!N$21</f>
        <v>7.6902788782266214</v>
      </c>
      <c r="O504" s="176">
        <f>O441/RES_summary!O$21</f>
        <v>7.418640968288889</v>
      </c>
      <c r="P504" s="176">
        <f>P441/RES_summary!P$21</f>
        <v>5.4689333702278065</v>
      </c>
      <c r="Q504" s="176">
        <f>Q441/RES_summary!Q$21</f>
        <v>5.3762935430452687</v>
      </c>
    </row>
    <row r="506" spans="1:17" ht="12" customHeight="1" x14ac:dyDescent="0.3">
      <c r="A506" s="152" t="s">
        <v>184</v>
      </c>
      <c r="B506" s="168"/>
      <c r="C506" s="184">
        <f>C443/RES_summary!C$21</f>
        <v>74.192416391362983</v>
      </c>
      <c r="D506" s="184">
        <f>D443/RES_summary!D$21</f>
        <v>79.545903679588477</v>
      </c>
      <c r="E506" s="184">
        <f>E443/RES_summary!E$21</f>
        <v>68.824646780225876</v>
      </c>
      <c r="F506" s="184">
        <f>F443/RES_summary!F$21</f>
        <v>72.840255653681581</v>
      </c>
      <c r="G506" s="184">
        <f>G443/RES_summary!G$21</f>
        <v>76.028277924218187</v>
      </c>
      <c r="H506" s="184">
        <f>H443/RES_summary!H$21</f>
        <v>74.893520401084587</v>
      </c>
      <c r="I506" s="184">
        <f>I443/RES_summary!I$21</f>
        <v>59.31605477170713</v>
      </c>
      <c r="J506" s="184">
        <f>J443/RES_summary!J$21</f>
        <v>63.067175648782587</v>
      </c>
      <c r="K506" s="184">
        <f>K443/RES_summary!K$21</f>
        <v>65.061353024336142</v>
      </c>
      <c r="L506" s="184">
        <f>L443/RES_summary!L$21</f>
        <v>68.681332356591469</v>
      </c>
      <c r="M506" s="184">
        <f>M443/RES_summary!M$21</f>
        <v>53.63379762509647</v>
      </c>
      <c r="N506" s="184">
        <f>N443/RES_summary!N$21</f>
        <v>66.2402446388827</v>
      </c>
      <c r="O506" s="184">
        <f>O443/RES_summary!O$21</f>
        <v>69.208487168524584</v>
      </c>
      <c r="P506" s="184">
        <f>P443/RES_summary!P$21</f>
        <v>55.815808813165788</v>
      </c>
      <c r="Q506" s="184">
        <f>Q443/RES_summary!Q$21</f>
        <v>54.429150443327593</v>
      </c>
    </row>
    <row r="507" spans="1:17" ht="12" customHeight="1" x14ac:dyDescent="0.3">
      <c r="A507" s="158" t="s">
        <v>65</v>
      </c>
      <c r="B507" s="157"/>
      <c r="C507" s="178">
        <f>C444/RES_summary!C$21</f>
        <v>65.500460682666798</v>
      </c>
      <c r="D507" s="178">
        <f>D444/RES_summary!D$21</f>
        <v>70.543773122230888</v>
      </c>
      <c r="E507" s="178">
        <f>E444/RES_summary!E$21</f>
        <v>60.671669333940137</v>
      </c>
      <c r="F507" s="178">
        <f>F444/RES_summary!F$21</f>
        <v>63.175925712586306</v>
      </c>
      <c r="G507" s="178">
        <f>G444/RES_summary!G$21</f>
        <v>65.783533877964487</v>
      </c>
      <c r="H507" s="178">
        <f>H444/RES_summary!H$21</f>
        <v>66.126340873221778</v>
      </c>
      <c r="I507" s="178">
        <f>I444/RES_summary!I$21</f>
        <v>53.537213236102261</v>
      </c>
      <c r="J507" s="178">
        <f>J444/RES_summary!J$21</f>
        <v>56.239027123441311</v>
      </c>
      <c r="K507" s="178">
        <f>K444/RES_summary!K$21</f>
        <v>57.519698162248439</v>
      </c>
      <c r="L507" s="178">
        <f>L444/RES_summary!L$21</f>
        <v>61.028018434778531</v>
      </c>
      <c r="M507" s="178">
        <f>M444/RES_summary!M$21</f>
        <v>46.96119070982008</v>
      </c>
      <c r="N507" s="178">
        <f>N444/RES_summary!N$21</f>
        <v>56.790818208184099</v>
      </c>
      <c r="O507" s="178">
        <f>O444/RES_summary!O$21</f>
        <v>59.024754793374726</v>
      </c>
      <c r="P507" s="178">
        <f>P444/RES_summary!P$21</f>
        <v>46.676345247742042</v>
      </c>
      <c r="Q507" s="178">
        <f>Q444/RES_summary!Q$21</f>
        <v>45.744623809025178</v>
      </c>
    </row>
    <row r="508" spans="1:17" ht="12" customHeight="1" x14ac:dyDescent="0.3">
      <c r="A508" s="23" t="s">
        <v>58</v>
      </c>
      <c r="B508" s="156"/>
      <c r="C508" s="177">
        <f>C445/RES_summary!C$21</f>
        <v>65.500460682666798</v>
      </c>
      <c r="D508" s="177">
        <f>D445/RES_summary!D$21</f>
        <v>70.543773122230888</v>
      </c>
      <c r="E508" s="177">
        <f>E445/RES_summary!E$21</f>
        <v>60.671669333940137</v>
      </c>
      <c r="F508" s="177">
        <f>F445/RES_summary!F$21</f>
        <v>63.175925712586306</v>
      </c>
      <c r="G508" s="177">
        <f>G445/RES_summary!G$21</f>
        <v>65.783533877964487</v>
      </c>
      <c r="H508" s="177">
        <f>H445/RES_summary!H$21</f>
        <v>66.126340873221778</v>
      </c>
      <c r="I508" s="177">
        <f>I445/RES_summary!I$21</f>
        <v>53.537213236102261</v>
      </c>
      <c r="J508" s="177">
        <f>J445/RES_summary!J$21</f>
        <v>56.239027123441311</v>
      </c>
      <c r="K508" s="177">
        <f>K445/RES_summary!K$21</f>
        <v>57.519698162248439</v>
      </c>
      <c r="L508" s="177">
        <f>L445/RES_summary!L$21</f>
        <v>61.028018434778531</v>
      </c>
      <c r="M508" s="177">
        <f>M445/RES_summary!M$21</f>
        <v>46.96119070982008</v>
      </c>
      <c r="N508" s="177">
        <f>N445/RES_summary!N$21</f>
        <v>56.790818208184099</v>
      </c>
      <c r="O508" s="177">
        <f>O445/RES_summary!O$21</f>
        <v>59.024754793374726</v>
      </c>
      <c r="P508" s="177">
        <f>P445/RES_summary!P$21</f>
        <v>46.676345247742042</v>
      </c>
      <c r="Q508" s="177">
        <f>Q445/RES_summary!Q$21</f>
        <v>45.744623809025178</v>
      </c>
    </row>
    <row r="509" spans="1:17" ht="12" customHeight="1" x14ac:dyDescent="0.3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3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3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3">
      <c r="A512" s="158" t="s">
        <v>63</v>
      </c>
      <c r="B512" s="157"/>
      <c r="C512" s="178">
        <f>C449/RES_summary!C$21</f>
        <v>7.033517665326726</v>
      </c>
      <c r="D512" s="178">
        <f>D449/RES_summary!D$21</f>
        <v>7.6307518870354176</v>
      </c>
      <c r="E512" s="178">
        <f>E449/RES_summary!E$21</f>
        <v>6.1161142294056479</v>
      </c>
      <c r="F512" s="178">
        <f>F449/RES_summary!F$21</f>
        <v>7.8194028975484908</v>
      </c>
      <c r="G512" s="178">
        <f>G449/RES_summary!G$21</f>
        <v>8.4983939256263987</v>
      </c>
      <c r="H512" s="178">
        <f>H449/RES_summary!H$21</f>
        <v>7.2325193284458287</v>
      </c>
      <c r="I512" s="178">
        <f>I449/RES_summary!I$21</f>
        <v>4.8552615691615095</v>
      </c>
      <c r="J512" s="178">
        <f>J449/RES_summary!J$21</f>
        <v>5.2324081840707493</v>
      </c>
      <c r="K512" s="178">
        <f>K449/RES_summary!K$21</f>
        <v>6.1713174828940955</v>
      </c>
      <c r="L512" s="178">
        <f>L449/RES_summary!L$21</f>
        <v>6.0750362470570609</v>
      </c>
      <c r="M512" s="178">
        <f>M449/RES_summary!M$21</f>
        <v>4.9396677332089229</v>
      </c>
      <c r="N512" s="178">
        <f>N449/RES_summary!N$21</f>
        <v>6.5987359981678475</v>
      </c>
      <c r="O512" s="178">
        <f>O449/RES_summary!O$21</f>
        <v>6.7160202506179738</v>
      </c>
      <c r="P512" s="178">
        <f>P449/RES_summary!P$21</f>
        <v>5.3965241812761997</v>
      </c>
      <c r="Q512" s="178">
        <f>Q449/RES_summary!Q$21</f>
        <v>3.7878375392106149</v>
      </c>
    </row>
    <row r="513" spans="1:17" ht="12" customHeight="1" x14ac:dyDescent="0.3">
      <c r="A513" s="167" t="s">
        <v>171</v>
      </c>
      <c r="B513" s="132"/>
      <c r="C513" s="183">
        <f>C450/RES_summary!C$21</f>
        <v>10.99380627318302</v>
      </c>
      <c r="D513" s="183">
        <f>D450/RES_summary!D$21</f>
        <v>10.994090219573202</v>
      </c>
      <c r="E513" s="183">
        <f>E450/RES_summary!E$21</f>
        <v>10.855970703980294</v>
      </c>
      <c r="F513" s="183">
        <f>F450/RES_summary!F$21</f>
        <v>10.983416388291978</v>
      </c>
      <c r="G513" s="183">
        <f>G450/RES_summary!G$21</f>
        <v>10.898780034151601</v>
      </c>
      <c r="H513" s="183">
        <f>H450/RES_summary!H$21</f>
        <v>10.745030106387606</v>
      </c>
      <c r="I513" s="183">
        <f>I450/RES_summary!I$21</f>
        <v>11.215026251835871</v>
      </c>
      <c r="J513" s="183">
        <f>J450/RES_summary!J$21</f>
        <v>10.51796602914238</v>
      </c>
      <c r="K513" s="183">
        <f>K450/RES_summary!K$21</f>
        <v>11.070393801994046</v>
      </c>
      <c r="L513" s="183">
        <f>L450/RES_summary!L$21</f>
        <v>10.653386485104678</v>
      </c>
      <c r="M513" s="183">
        <f>M450/RES_summary!M$21</f>
        <v>10.858353455069979</v>
      </c>
      <c r="N513" s="183">
        <f>N450/RES_summary!N$21</f>
        <v>10.572678932801171</v>
      </c>
      <c r="O513" s="183">
        <f>O450/RES_summary!O$21</f>
        <v>10.670665611728767</v>
      </c>
      <c r="P513" s="183">
        <f>P450/RES_summary!P$21</f>
        <v>10.133582880692453</v>
      </c>
      <c r="Q513" s="183">
        <f>Q450/RES_summary!Q$21</f>
        <v>9.9427730582708751</v>
      </c>
    </row>
    <row r="514" spans="1:17" ht="12" customHeight="1" x14ac:dyDescent="0.3">
      <c r="A514" s="167" t="s">
        <v>144</v>
      </c>
      <c r="B514" s="132"/>
      <c r="C514" s="183">
        <f>C451/RES_summary!C$21</f>
        <v>4.6056618731724539</v>
      </c>
      <c r="D514" s="183">
        <f>D451/RES_summary!D$21</f>
        <v>6.9511754786796391</v>
      </c>
      <c r="E514" s="183">
        <f>E451/RES_summary!E$21</f>
        <v>4.5968096457593806</v>
      </c>
      <c r="F514" s="183">
        <f>F451/RES_summary!F$21</f>
        <v>7.5073620423042078</v>
      </c>
      <c r="G514" s="183">
        <f>G451/RES_summary!G$21</f>
        <v>7.3078721662388171</v>
      </c>
      <c r="H514" s="183">
        <f>H451/RES_summary!H$21</f>
        <v>4.6340515483015583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3">
      <c r="A515" s="167" t="s">
        <v>143</v>
      </c>
      <c r="B515" s="132"/>
      <c r="C515" s="183">
        <f>C452/RES_summary!C$21</f>
        <v>0</v>
      </c>
      <c r="D515" s="183">
        <f>D452/RES_summary!D$21</f>
        <v>4.8655717466287101</v>
      </c>
      <c r="E515" s="183">
        <f>E452/RES_summary!E$21</f>
        <v>0</v>
      </c>
      <c r="F515" s="183">
        <f>F452/RES_summary!F$21</f>
        <v>4.8832759526107123</v>
      </c>
      <c r="G515" s="183">
        <f>G452/RES_summary!G$21</f>
        <v>4.7550718007689436</v>
      </c>
      <c r="H515" s="183">
        <f>H452/RES_summary!H$21</f>
        <v>4.5853494519182947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2.8029776043831602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3">
      <c r="A516" s="166" t="s">
        <v>57</v>
      </c>
      <c r="B516" s="165"/>
      <c r="C516" s="182">
        <f>C453/RES_summary!C$21</f>
        <v>0</v>
      </c>
      <c r="D516" s="182">
        <f>D453/RES_summary!D$21</f>
        <v>4.8655717466287101</v>
      </c>
      <c r="E516" s="182">
        <f>E453/RES_summary!E$21</f>
        <v>0</v>
      </c>
      <c r="F516" s="182">
        <f>F453/RES_summary!F$21</f>
        <v>4.8832759526107123</v>
      </c>
      <c r="G516" s="182">
        <f>G453/RES_summary!G$21</f>
        <v>4.7550718007689436</v>
      </c>
      <c r="H516" s="182">
        <f>H453/RES_summary!H$21</f>
        <v>4.5853494519182947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2.8029776043831602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3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3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3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3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3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3">
      <c r="A522" s="158" t="s">
        <v>62</v>
      </c>
      <c r="B522" s="157"/>
      <c r="C522" s="178">
        <f>C459/RES_summary!C$21</f>
        <v>1.6584380433694552</v>
      </c>
      <c r="D522" s="178">
        <f>D459/RES_summary!D$21</f>
        <v>1.3713786703221578</v>
      </c>
      <c r="E522" s="178">
        <f>E459/RES_summary!E$21</f>
        <v>2.036863216880092</v>
      </c>
      <c r="F522" s="178">
        <f>F459/RES_summary!F$21</f>
        <v>1.8449270435467726</v>
      </c>
      <c r="G522" s="178">
        <f>G459/RES_summary!G$21</f>
        <v>1.7463501206273129</v>
      </c>
      <c r="H522" s="178">
        <f>H459/RES_summary!H$21</f>
        <v>1.5346601994169871</v>
      </c>
      <c r="I522" s="178">
        <f>I459/RES_summary!I$21</f>
        <v>0.92357996644334617</v>
      </c>
      <c r="J522" s="178">
        <f>J459/RES_summary!J$21</f>
        <v>1.5957403412705244</v>
      </c>
      <c r="K522" s="178">
        <f>K459/RES_summary!K$21</f>
        <v>1.3703373791936018</v>
      </c>
      <c r="L522" s="178">
        <f>L459/RES_summary!L$21</f>
        <v>1.5782776747558789</v>
      </c>
      <c r="M522" s="178">
        <f>M459/RES_summary!M$21</f>
        <v>1.7329391820674651</v>
      </c>
      <c r="N522" s="178">
        <f>N459/RES_summary!N$21</f>
        <v>2.8506904325307487</v>
      </c>
      <c r="O522" s="178">
        <f>O459/RES_summary!O$21</f>
        <v>3.4677121245318738</v>
      </c>
      <c r="P522" s="178">
        <f>P459/RES_summary!P$21</f>
        <v>3.7429393841475473</v>
      </c>
      <c r="Q522" s="178">
        <f>Q459/RES_summary!Q$21</f>
        <v>4.8966890950918014</v>
      </c>
    </row>
    <row r="523" spans="1:17" ht="12" customHeight="1" x14ac:dyDescent="0.3">
      <c r="A523" s="23" t="s">
        <v>58</v>
      </c>
      <c r="B523" s="156"/>
      <c r="C523" s="177">
        <f>C460/RES_summary!C$21</f>
        <v>5.3461678563860016</v>
      </c>
      <c r="D523" s="177">
        <f>D460/RES_summary!D$21</f>
        <v>5.9195134493728236</v>
      </c>
      <c r="E523" s="177">
        <f>E460/RES_summary!E$21</f>
        <v>6.8027305786174246</v>
      </c>
      <c r="F523" s="177">
        <f>F460/RES_summary!F$21</f>
        <v>6.8196015595388602</v>
      </c>
      <c r="G523" s="177">
        <f>G460/RES_summary!G$21</f>
        <v>6.7227749639702052</v>
      </c>
      <c r="H523" s="177">
        <f>H460/RES_summary!H$21</f>
        <v>6.6951903648840059</v>
      </c>
      <c r="I523" s="177">
        <f>I460/RES_summary!I$21</f>
        <v>6.4368920091935484</v>
      </c>
      <c r="J523" s="177">
        <f>J460/RES_summary!J$21</f>
        <v>6.4692499361184428</v>
      </c>
      <c r="K523" s="177">
        <f>K460/RES_summary!K$21</f>
        <v>6.4993322339620621</v>
      </c>
      <c r="L523" s="177">
        <f>L460/RES_summary!L$21</f>
        <v>6.5381712222871746</v>
      </c>
      <c r="M523" s="177">
        <f>M460/RES_summary!M$21</f>
        <v>6.5963409456475759</v>
      </c>
      <c r="N523" s="177">
        <f>N460/RES_summary!N$21</f>
        <v>6.4905230084759564</v>
      </c>
      <c r="O523" s="177">
        <f>O460/RES_summary!O$21</f>
        <v>6.4237824800602592</v>
      </c>
      <c r="P523" s="177">
        <f>P460/RES_summary!P$21</f>
        <v>6.36874999541583</v>
      </c>
      <c r="Q523" s="177">
        <f>Q460/RES_summary!Q$21</f>
        <v>6.2832065359799634</v>
      </c>
    </row>
    <row r="524" spans="1:17" ht="12" customHeight="1" x14ac:dyDescent="0.3">
      <c r="A524" s="23" t="s">
        <v>57</v>
      </c>
      <c r="B524" s="156"/>
      <c r="C524" s="177">
        <f>C461/RES_summary!C$21</f>
        <v>4.1319678811848428</v>
      </c>
      <c r="D524" s="177">
        <f>D461/RES_summary!D$21</f>
        <v>4.1315411598111238</v>
      </c>
      <c r="E524" s="177">
        <f>E461/RES_summary!E$21</f>
        <v>4.1911904222821894</v>
      </c>
      <c r="F524" s="177">
        <f>F461/RES_summary!F$21</f>
        <v>3.1863542565687029</v>
      </c>
      <c r="G524" s="177">
        <f>G461/RES_summary!G$21</f>
        <v>0</v>
      </c>
      <c r="H524" s="177">
        <f>H461/RES_summary!H$21</f>
        <v>3.0120603760477191</v>
      </c>
      <c r="I524" s="177">
        <f>I461/RES_summary!I$21</f>
        <v>0</v>
      </c>
      <c r="J524" s="177">
        <f>J461/RES_summary!J$21</f>
        <v>0</v>
      </c>
      <c r="K524" s="177">
        <f>K461/RES_summary!K$21</f>
        <v>4.5494502941139521</v>
      </c>
      <c r="L524" s="177">
        <f>L461/RES_summary!L$21</f>
        <v>3.2535221879973757</v>
      </c>
      <c r="M524" s="177">
        <f>M461/RES_summary!M$21</f>
        <v>4.1521241255806967</v>
      </c>
      <c r="N524" s="177">
        <f>N461/RES_summary!N$21</f>
        <v>3.6369669162894902</v>
      </c>
      <c r="O524" s="177">
        <f>O461/RES_summary!O$21</f>
        <v>0</v>
      </c>
      <c r="P524" s="177">
        <f>P461/RES_summary!P$21</f>
        <v>2.4964311901646861</v>
      </c>
      <c r="Q524" s="177">
        <f>Q461/RES_summary!Q$21</f>
        <v>0</v>
      </c>
    </row>
    <row r="525" spans="1:17" ht="12" customHeight="1" x14ac:dyDescent="0.3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RES_hhdet_num!B$24</f>
        <v>2116722</v>
      </c>
      <c r="C5" s="151">
        <f>RES_hhdet_num!C$24</f>
        <v>2059313</v>
      </c>
      <c r="D5" s="151">
        <f>RES_hhdet_num!D$24</f>
        <v>2039541</v>
      </c>
      <c r="E5" s="151">
        <f>RES_hhdet_num!E$24</f>
        <v>1957270</v>
      </c>
      <c r="F5" s="151">
        <f>RES_hhdet_num!F$24</f>
        <v>1942010</v>
      </c>
      <c r="G5" s="151">
        <f>RES_hhdet_num!G$24</f>
        <v>1925210</v>
      </c>
      <c r="H5" s="151">
        <f>RES_hhdet_num!H$24</f>
        <v>1997812</v>
      </c>
      <c r="I5" s="151">
        <f>RES_hhdet_num!I$24</f>
        <v>2079112</v>
      </c>
      <c r="J5" s="151">
        <f>RES_hhdet_num!J$24</f>
        <v>2135798</v>
      </c>
      <c r="K5" s="151">
        <f>RES_hhdet_num!K$24</f>
        <v>2138680</v>
      </c>
      <c r="L5" s="151">
        <f>RES_hhdet_num!L$24</f>
        <v>2189144</v>
      </c>
      <c r="M5" s="151">
        <f>RES_hhdet_num!M$24</f>
        <v>2255763</v>
      </c>
      <c r="N5" s="151">
        <f>RES_hhdet_num!N$24</f>
        <v>2175399.9999999995</v>
      </c>
      <c r="O5" s="151">
        <f>RES_hhdet_num!O$24</f>
        <v>2157163</v>
      </c>
      <c r="P5" s="151">
        <f>RES_hhdet_num!P$24</f>
        <v>2123377.0000000005</v>
      </c>
      <c r="Q5" s="151">
        <f>RES_hhdet_num!Q$24</f>
        <v>1985541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84</v>
      </c>
      <c r="B7" s="67">
        <f>RES_hhdet_num!B$26</f>
        <v>2116722</v>
      </c>
      <c r="C7" s="67">
        <f>RES_hhdet_num!C$26</f>
        <v>2059313</v>
      </c>
      <c r="D7" s="67">
        <f>RES_hhdet_num!D$26</f>
        <v>2039541</v>
      </c>
      <c r="E7" s="67">
        <f>RES_hhdet_num!E$26</f>
        <v>1957270</v>
      </c>
      <c r="F7" s="67">
        <f>RES_hhdet_num!F$26</f>
        <v>1942010</v>
      </c>
      <c r="G7" s="67">
        <f>RES_hhdet_num!G$26</f>
        <v>1925210</v>
      </c>
      <c r="H7" s="67">
        <f>RES_hhdet_num!H$26</f>
        <v>1997812</v>
      </c>
      <c r="I7" s="67">
        <f>RES_hhdet_num!I$26</f>
        <v>2079112</v>
      </c>
      <c r="J7" s="67">
        <f>RES_hhdet_num!J$26</f>
        <v>2135798</v>
      </c>
      <c r="K7" s="67">
        <f>RES_hhdet_num!K$26</f>
        <v>2138680</v>
      </c>
      <c r="L7" s="67">
        <f>RES_hhdet_num!L$26</f>
        <v>2189144</v>
      </c>
      <c r="M7" s="67">
        <f>RES_hhdet_num!M$26</f>
        <v>2255763</v>
      </c>
      <c r="N7" s="67">
        <f>RES_hhdet_num!N$26</f>
        <v>2175399.9999999995</v>
      </c>
      <c r="O7" s="67">
        <f>RES_hhdet_num!O$26</f>
        <v>2157163</v>
      </c>
      <c r="P7" s="67">
        <f>RES_hhdet_num!P$26</f>
        <v>2123377.0000000005</v>
      </c>
      <c r="Q7" s="67">
        <f>RES_hhdet_num!Q$26</f>
        <v>1985541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RES_hhdet_num!B$29</f>
        <v>94094</v>
      </c>
      <c r="C9" s="67">
        <f>RES_hhdet_num!C$29</f>
        <v>95764</v>
      </c>
      <c r="D9" s="67">
        <f>RES_hhdet_num!D$29</f>
        <v>101592</v>
      </c>
      <c r="E9" s="67">
        <f>RES_hhdet_num!E$29</f>
        <v>102809</v>
      </c>
      <c r="F9" s="67">
        <f>RES_hhdet_num!F$29</f>
        <v>110220.00000000001</v>
      </c>
      <c r="G9" s="67">
        <f>RES_hhdet_num!G$29</f>
        <v>116296</v>
      </c>
      <c r="H9" s="67">
        <f>RES_hhdet_num!H$29</f>
        <v>133008</v>
      </c>
      <c r="I9" s="67">
        <f>RES_hhdet_num!I$29</f>
        <v>146356</v>
      </c>
      <c r="J9" s="67">
        <f>RES_hhdet_num!J$29</f>
        <v>159506</v>
      </c>
      <c r="K9" s="67">
        <f>RES_hhdet_num!K$29</f>
        <v>173126.00000000006</v>
      </c>
      <c r="L9" s="67">
        <f>RES_hhdet_num!L$29</f>
        <v>184576</v>
      </c>
      <c r="M9" s="67">
        <f>RES_hhdet_num!M$29</f>
        <v>208611.99999999997</v>
      </c>
      <c r="N9" s="67">
        <f>RES_hhdet_num!N$29</f>
        <v>220625.99999999994</v>
      </c>
      <c r="O9" s="67">
        <f>RES_hhdet_num!O$29</f>
        <v>227992</v>
      </c>
      <c r="P9" s="67">
        <f>RES_hhdet_num!P$29</f>
        <v>230224.99999999997</v>
      </c>
      <c r="Q9" s="67">
        <f>RES_hhdet_num!Q$29</f>
        <v>214984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169</v>
      </c>
      <c r="B11" s="67">
        <f>RES_hhdet_num!B$31</f>
        <v>1604449</v>
      </c>
      <c r="C11" s="67">
        <f>RES_hhdet_num!C$31</f>
        <v>1551566</v>
      </c>
      <c r="D11" s="67">
        <f>RES_hhdet_num!D$31</f>
        <v>1533765</v>
      </c>
      <c r="E11" s="67">
        <f>RES_hhdet_num!E$31</f>
        <v>1461995</v>
      </c>
      <c r="F11" s="67">
        <f>RES_hhdet_num!F$31</f>
        <v>1428227</v>
      </c>
      <c r="G11" s="67">
        <f>RES_hhdet_num!G$31</f>
        <v>1406954</v>
      </c>
      <c r="H11" s="67">
        <f>RES_hhdet_num!H$31</f>
        <v>1459487</v>
      </c>
      <c r="I11" s="67">
        <f>RES_hhdet_num!I$31</f>
        <v>1508103</v>
      </c>
      <c r="J11" s="67">
        <f>RES_hhdet_num!J$31</f>
        <v>1525426</v>
      </c>
      <c r="K11" s="67">
        <f>RES_hhdet_num!K$31</f>
        <v>1505216</v>
      </c>
      <c r="L11" s="67">
        <f>RES_hhdet_num!L$31</f>
        <v>1503067.0000000002</v>
      </c>
      <c r="M11" s="67">
        <f>RES_hhdet_num!M$31</f>
        <v>1509788</v>
      </c>
      <c r="N11" s="67">
        <f>RES_hhdet_num!N$31</f>
        <v>1431192.9999999998</v>
      </c>
      <c r="O11" s="67">
        <f>RES_hhdet_num!O$31</f>
        <v>1418570</v>
      </c>
      <c r="P11" s="67">
        <f>RES_hhdet_num!P$31</f>
        <v>1386698.0000000002</v>
      </c>
      <c r="Q11" s="67">
        <f>RES_hhdet_num!Q$31</f>
        <v>1274625</v>
      </c>
    </row>
    <row r="12" spans="1:17" ht="12" customHeight="1" x14ac:dyDescent="0.3">
      <c r="A12" s="23" t="s">
        <v>168</v>
      </c>
      <c r="B12" s="67">
        <f>RES_hhdet_num!B$32</f>
        <v>41106</v>
      </c>
      <c r="C12" s="67">
        <f>RES_hhdet_num!C$32</f>
        <v>43213.999999999985</v>
      </c>
      <c r="D12" s="67">
        <f>RES_hhdet_num!D$32</f>
        <v>44586</v>
      </c>
      <c r="E12" s="67">
        <f>RES_hhdet_num!E$32</f>
        <v>44962</v>
      </c>
      <c r="F12" s="67">
        <f>RES_hhdet_num!F$32</f>
        <v>49223.999999999993</v>
      </c>
      <c r="G12" s="67">
        <f>RES_hhdet_num!G$32</f>
        <v>54635</v>
      </c>
      <c r="H12" s="67">
        <f>RES_hhdet_num!H$32</f>
        <v>64262.999999999993</v>
      </c>
      <c r="I12" s="67">
        <f>RES_hhdet_num!I$32</f>
        <v>83596</v>
      </c>
      <c r="J12" s="67">
        <f>RES_hhdet_num!J$32</f>
        <v>109465</v>
      </c>
      <c r="K12" s="67">
        <f>RES_hhdet_num!K$32</f>
        <v>132526</v>
      </c>
      <c r="L12" s="67">
        <f>RES_hhdet_num!L$32</f>
        <v>171510.99999999994</v>
      </c>
      <c r="M12" s="67">
        <f>RES_hhdet_num!M$32</f>
        <v>196225.99999999994</v>
      </c>
      <c r="N12" s="67">
        <f>RES_hhdet_num!N$32</f>
        <v>206956.99999999997</v>
      </c>
      <c r="O12" s="67">
        <f>RES_hhdet_num!O$32</f>
        <v>220691</v>
      </c>
      <c r="P12" s="67">
        <f>RES_hhdet_num!P$32</f>
        <v>229876</v>
      </c>
      <c r="Q12" s="67">
        <f>RES_hhdet_num!Q$32</f>
        <v>232657.99999999997</v>
      </c>
    </row>
    <row r="13" spans="1:17" ht="12" customHeight="1" x14ac:dyDescent="0.3">
      <c r="A13" s="23" t="s">
        <v>142</v>
      </c>
      <c r="B13" s="67">
        <f>RES_hhdet_num!B$35</f>
        <v>450209</v>
      </c>
      <c r="C13" s="67">
        <f>RES_hhdet_num!C$35</f>
        <v>441868.99999999994</v>
      </c>
      <c r="D13" s="67">
        <f>RES_hhdet_num!D$35</f>
        <v>435079.99999999994</v>
      </c>
      <c r="E13" s="67">
        <f>RES_hhdet_num!E$35</f>
        <v>420227</v>
      </c>
      <c r="F13" s="67">
        <f>RES_hhdet_num!F$35</f>
        <v>429238</v>
      </c>
      <c r="G13" s="67">
        <f>RES_hhdet_num!G$35</f>
        <v>424528</v>
      </c>
      <c r="H13" s="67">
        <f>RES_hhdet_num!H$35</f>
        <v>429631.99999999994</v>
      </c>
      <c r="I13" s="67">
        <f>RES_hhdet_num!I$35</f>
        <v>436051.99999999994</v>
      </c>
      <c r="J13" s="67">
        <f>RES_hhdet_num!J$35</f>
        <v>441344.99999999988</v>
      </c>
      <c r="K13" s="67">
        <f>RES_hhdet_num!K$35</f>
        <v>430343.99999999994</v>
      </c>
      <c r="L13" s="67">
        <f>RES_hhdet_num!L$35</f>
        <v>421636.99999999994</v>
      </c>
      <c r="M13" s="67">
        <f>RES_hhdet_num!M$35</f>
        <v>439308.99999999994</v>
      </c>
      <c r="N13" s="67">
        <f>RES_hhdet_num!N$35</f>
        <v>422687.99999999994</v>
      </c>
      <c r="O13" s="67">
        <f>RES_hhdet_num!O$35</f>
        <v>404719.99999999994</v>
      </c>
      <c r="P13" s="67">
        <f>RES_hhdet_num!P$35</f>
        <v>395176.99999999994</v>
      </c>
      <c r="Q13" s="67">
        <f>RES_hhdet_num!Q$35</f>
        <v>370329.99999999994</v>
      </c>
    </row>
    <row r="14" spans="1:17" ht="12" customHeight="1" x14ac:dyDescent="0.3">
      <c r="A14" s="23" t="s">
        <v>141</v>
      </c>
      <c r="B14" s="67">
        <f>RES_hhdet_num!B$36</f>
        <v>20958</v>
      </c>
      <c r="C14" s="67">
        <f>RES_hhdet_num!C$36</f>
        <v>22664.000000000004</v>
      </c>
      <c r="D14" s="67">
        <f>RES_hhdet_num!D$36</f>
        <v>26110</v>
      </c>
      <c r="E14" s="67">
        <f>RES_hhdet_num!E$36</f>
        <v>30085.999999999993</v>
      </c>
      <c r="F14" s="67">
        <f>RES_hhdet_num!F$36</f>
        <v>35321</v>
      </c>
      <c r="G14" s="67">
        <f>RES_hhdet_num!G$36</f>
        <v>39093</v>
      </c>
      <c r="H14" s="67">
        <f>RES_hhdet_num!H$36</f>
        <v>44430</v>
      </c>
      <c r="I14" s="67">
        <f>RES_hhdet_num!I$36</f>
        <v>51360.999999999993</v>
      </c>
      <c r="J14" s="67">
        <f>RES_hhdet_num!J$36</f>
        <v>59561.999999999985</v>
      </c>
      <c r="K14" s="67">
        <f>RES_hhdet_num!K$36</f>
        <v>70593.999999999985</v>
      </c>
      <c r="L14" s="67">
        <f>RES_hhdet_num!L$36</f>
        <v>92929</v>
      </c>
      <c r="M14" s="67">
        <f>RES_hhdet_num!M$36</f>
        <v>110439.99999999999</v>
      </c>
      <c r="N14" s="67">
        <f>RES_hhdet_num!N$36</f>
        <v>114561.99999999999</v>
      </c>
      <c r="O14" s="67">
        <f>RES_hhdet_num!O$36</f>
        <v>113182</v>
      </c>
      <c r="P14" s="67">
        <f>RES_hhdet_num!P$36</f>
        <v>111626.00000000001</v>
      </c>
      <c r="Q14" s="67">
        <f>RES_hhdet_num!Q$36</f>
        <v>107927.99999999999</v>
      </c>
    </row>
    <row r="15" spans="1:17" ht="12" customHeight="1" x14ac:dyDescent="0.3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3">
      <c r="A16" s="23" t="s">
        <v>57</v>
      </c>
      <c r="B16" s="67">
        <f>RES_hhdet_num!B$40</f>
        <v>873119</v>
      </c>
      <c r="C16" s="67">
        <f>RES_hhdet_num!C$40</f>
        <v>778251</v>
      </c>
      <c r="D16" s="67">
        <f>RES_hhdet_num!D$40</f>
        <v>715768</v>
      </c>
      <c r="E16" s="67">
        <f>RES_hhdet_num!E$40</f>
        <v>711851</v>
      </c>
      <c r="F16" s="67">
        <f>RES_hhdet_num!F$40</f>
        <v>710996</v>
      </c>
      <c r="G16" s="67">
        <f>RES_hhdet_num!G$40</f>
        <v>663403</v>
      </c>
      <c r="H16" s="67">
        <f>RES_hhdet_num!H$40</f>
        <v>582475</v>
      </c>
      <c r="I16" s="67">
        <f>RES_hhdet_num!I$40</f>
        <v>544561</v>
      </c>
      <c r="J16" s="67">
        <f>RES_hhdet_num!J$40</f>
        <v>631757</v>
      </c>
      <c r="K16" s="67">
        <f>RES_hhdet_num!K$40</f>
        <v>623876.00000000012</v>
      </c>
      <c r="L16" s="67">
        <f>RES_hhdet_num!L$40</f>
        <v>666184</v>
      </c>
      <c r="M16" s="67">
        <f>RES_hhdet_num!M$40</f>
        <v>640247</v>
      </c>
      <c r="N16" s="67">
        <f>RES_hhdet_num!N$40</f>
        <v>624313.99999999988</v>
      </c>
      <c r="O16" s="67">
        <f>RES_hhdet_num!O$40</f>
        <v>620684</v>
      </c>
      <c r="P16" s="67">
        <f>RES_hhdet_num!P$40</f>
        <v>580506</v>
      </c>
      <c r="Q16" s="67">
        <f>RES_hhdet_num!Q$40</f>
        <v>521526</v>
      </c>
    </row>
    <row r="17" spans="1:17" ht="12" customHeight="1" x14ac:dyDescent="0.3">
      <c r="A17" s="29" t="s">
        <v>140</v>
      </c>
      <c r="B17" s="83">
        <f>RES_hhdet_num!B$41</f>
        <v>1243603</v>
      </c>
      <c r="C17" s="83">
        <f>RES_hhdet_num!C$41</f>
        <v>1281062</v>
      </c>
      <c r="D17" s="83">
        <f>RES_hhdet_num!D$41</f>
        <v>1323773</v>
      </c>
      <c r="E17" s="83">
        <f>RES_hhdet_num!E$41</f>
        <v>1245419</v>
      </c>
      <c r="F17" s="83">
        <f>RES_hhdet_num!F$41</f>
        <v>1231014</v>
      </c>
      <c r="G17" s="83">
        <f>RES_hhdet_num!G$41</f>
        <v>1261807</v>
      </c>
      <c r="H17" s="83">
        <f>RES_hhdet_num!H$41</f>
        <v>1415337</v>
      </c>
      <c r="I17" s="83">
        <f>RES_hhdet_num!I$41</f>
        <v>1534551</v>
      </c>
      <c r="J17" s="83">
        <f>RES_hhdet_num!J$41</f>
        <v>1504041</v>
      </c>
      <c r="K17" s="83">
        <f>RES_hhdet_num!K$41</f>
        <v>1514804</v>
      </c>
      <c r="L17" s="83">
        <f>RES_hhdet_num!L$41</f>
        <v>1522960</v>
      </c>
      <c r="M17" s="83">
        <f>RES_hhdet_num!M$41</f>
        <v>1615516</v>
      </c>
      <c r="N17" s="83">
        <f>RES_hhdet_num!N$41</f>
        <v>1551085.9999999998</v>
      </c>
      <c r="O17" s="83">
        <f>RES_hhdet_num!O$41</f>
        <v>1536479</v>
      </c>
      <c r="P17" s="83">
        <f>RES_hhdet_num!P$41</f>
        <v>1542871.0000000002</v>
      </c>
      <c r="Q17" s="83">
        <f>RES_hhdet_num!Q$41</f>
        <v>1464014.9999999998</v>
      </c>
    </row>
    <row r="19" spans="1:17" ht="12" customHeight="1" x14ac:dyDescent="0.3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3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3">
      <c r="A21" s="23" t="s">
        <v>84</v>
      </c>
      <c r="B21" s="67"/>
      <c r="C21" s="67">
        <f>B7+C35-C7</f>
        <v>133567.625</v>
      </c>
      <c r="D21" s="67">
        <f t="shared" ref="D21:Q21" si="0">C7+D35-D7</f>
        <v>132425.0625</v>
      </c>
      <c r="E21" s="67">
        <f t="shared" si="0"/>
        <v>142450.3125</v>
      </c>
      <c r="F21" s="67">
        <f t="shared" si="0"/>
        <v>132295.125</v>
      </c>
      <c r="G21" s="67">
        <f t="shared" si="0"/>
        <v>132295.125</v>
      </c>
      <c r="H21" s="67">
        <f t="shared" si="0"/>
        <v>132295.125</v>
      </c>
      <c r="I21" s="67">
        <f t="shared" si="0"/>
        <v>132295.125</v>
      </c>
      <c r="J21" s="67">
        <f t="shared" si="0"/>
        <v>132295.125</v>
      </c>
      <c r="K21" s="67">
        <f t="shared" si="0"/>
        <v>138454.375</v>
      </c>
      <c r="L21" s="67">
        <f t="shared" si="0"/>
        <v>140188.4375</v>
      </c>
      <c r="M21" s="67">
        <f t="shared" si="0"/>
        <v>135520.1875</v>
      </c>
      <c r="N21" s="67">
        <f t="shared" si="0"/>
        <v>173693.56250000047</v>
      </c>
      <c r="O21" s="67">
        <f t="shared" si="0"/>
        <v>144669.87499999953</v>
      </c>
      <c r="P21" s="67">
        <f t="shared" si="0"/>
        <v>142539.56249999953</v>
      </c>
      <c r="Q21" s="67">
        <f t="shared" si="0"/>
        <v>176996.75000000047</v>
      </c>
    </row>
    <row r="22" spans="1:17" ht="12" customHeight="1" x14ac:dyDescent="0.3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3">
      <c r="A23" s="23" t="s">
        <v>60</v>
      </c>
      <c r="B23" s="67"/>
      <c r="C23" s="67">
        <f>B9+C37-C9</f>
        <v>11591</v>
      </c>
      <c r="D23" s="67">
        <f t="shared" ref="D23:Q23" si="1">C9+D37-D9</f>
        <v>11471</v>
      </c>
      <c r="E23" s="67">
        <f t="shared" si="1"/>
        <v>11417.25</v>
      </c>
      <c r="F23" s="67">
        <f t="shared" si="1"/>
        <v>12430.999999999985</v>
      </c>
      <c r="G23" s="67">
        <f t="shared" si="1"/>
        <v>12130.500000000015</v>
      </c>
      <c r="H23" s="67">
        <f t="shared" si="1"/>
        <v>11770.9375</v>
      </c>
      <c r="I23" s="67">
        <f t="shared" si="1"/>
        <v>11780</v>
      </c>
      <c r="J23" s="67">
        <f t="shared" si="1"/>
        <v>24786.5</v>
      </c>
      <c r="K23" s="67">
        <f t="shared" si="1"/>
        <v>17544.956316410797</v>
      </c>
      <c r="L23" s="67">
        <f t="shared" si="1"/>
        <v>13724.425595238165</v>
      </c>
      <c r="M23" s="67">
        <f t="shared" si="1"/>
        <v>13023.361702127702</v>
      </c>
      <c r="N23" s="67">
        <f t="shared" si="1"/>
        <v>19982.199306750117</v>
      </c>
      <c r="O23" s="67">
        <f t="shared" si="1"/>
        <v>19515.999999999942</v>
      </c>
      <c r="P23" s="67">
        <f t="shared" si="1"/>
        <v>26679.557692307717</v>
      </c>
      <c r="Q23" s="67">
        <f t="shared" si="1"/>
        <v>29135.807692307659</v>
      </c>
    </row>
    <row r="24" spans="1:17" ht="12" customHeight="1" x14ac:dyDescent="0.3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3">
      <c r="A25" s="23" t="s">
        <v>169</v>
      </c>
      <c r="B25" s="67"/>
      <c r="C25" s="67">
        <f t="shared" ref="C25:Q28" si="2">B11+C39-C11</f>
        <v>107670.466910291</v>
      </c>
      <c r="D25" s="67">
        <f t="shared" si="2"/>
        <v>106974.52294024802</v>
      </c>
      <c r="E25" s="67">
        <f t="shared" si="2"/>
        <v>114973.79696573201</v>
      </c>
      <c r="F25" s="67">
        <f t="shared" si="2"/>
        <v>110337.40659644897</v>
      </c>
      <c r="G25" s="67">
        <f t="shared" si="2"/>
        <v>105393.04459956312</v>
      </c>
      <c r="H25" s="67">
        <f t="shared" si="2"/>
        <v>106704.90783992782</v>
      </c>
      <c r="I25" s="67">
        <f t="shared" si="2"/>
        <v>107569.51674079848</v>
      </c>
      <c r="J25" s="67">
        <f t="shared" si="2"/>
        <v>105867.98509952542</v>
      </c>
      <c r="K25" s="67">
        <f t="shared" si="2"/>
        <v>95304.357531560585</v>
      </c>
      <c r="L25" s="67">
        <f t="shared" si="2"/>
        <v>115776.53543816227</v>
      </c>
      <c r="M25" s="67">
        <f t="shared" si="2"/>
        <v>102122.52555958927</v>
      </c>
      <c r="N25" s="67">
        <f t="shared" si="2"/>
        <v>139741.36464652466</v>
      </c>
      <c r="O25" s="67">
        <f t="shared" si="2"/>
        <v>109820.24458989291</v>
      </c>
      <c r="P25" s="67">
        <f t="shared" si="2"/>
        <v>99674.723195929546</v>
      </c>
      <c r="Q25" s="67">
        <f t="shared" si="2"/>
        <v>130006.37060019397</v>
      </c>
    </row>
    <row r="26" spans="1:17" ht="12" customHeight="1" x14ac:dyDescent="0.3">
      <c r="A26" s="23" t="s">
        <v>168</v>
      </c>
      <c r="B26" s="67"/>
      <c r="C26" s="67">
        <f t="shared" si="2"/>
        <v>2872.6343060606014</v>
      </c>
      <c r="D26" s="67">
        <f t="shared" si="2"/>
        <v>3046.0791988820201</v>
      </c>
      <c r="E26" s="67">
        <f t="shared" si="2"/>
        <v>3153.4797721057839</v>
      </c>
      <c r="F26" s="67">
        <f t="shared" si="2"/>
        <v>4006.3390982435885</v>
      </c>
      <c r="G26" s="67">
        <f t="shared" si="2"/>
        <v>3449.171908557204</v>
      </c>
      <c r="H26" s="67">
        <f t="shared" si="2"/>
        <v>5158.1561500268217</v>
      </c>
      <c r="I26" s="67">
        <f t="shared" si="2"/>
        <v>5397.9777669927862</v>
      </c>
      <c r="J26" s="67">
        <f t="shared" si="2"/>
        <v>8517.3352190275036</v>
      </c>
      <c r="K26" s="67">
        <f t="shared" si="2"/>
        <v>3958.7947450723441</v>
      </c>
      <c r="L26" s="67">
        <f t="shared" si="2"/>
        <v>7278.805011974182</v>
      </c>
      <c r="M26" s="67">
        <f t="shared" si="2"/>
        <v>6636.0236866116174</v>
      </c>
      <c r="N26" s="67">
        <f t="shared" si="2"/>
        <v>8441.90720898789</v>
      </c>
      <c r="O26" s="67">
        <f t="shared" si="2"/>
        <v>6256.222300968715</v>
      </c>
      <c r="P26" s="67">
        <f t="shared" si="2"/>
        <v>6739.5538529560436</v>
      </c>
      <c r="Q26" s="67">
        <f t="shared" si="2"/>
        <v>7573.8385835092922</v>
      </c>
    </row>
    <row r="27" spans="1:17" ht="12" customHeight="1" x14ac:dyDescent="0.3">
      <c r="A27" s="23" t="s">
        <v>142</v>
      </c>
      <c r="B27" s="67"/>
      <c r="C27" s="67">
        <f t="shared" si="2"/>
        <v>43815.862038636638</v>
      </c>
      <c r="D27" s="67">
        <f t="shared" si="2"/>
        <v>42622.688261043571</v>
      </c>
      <c r="E27" s="67">
        <f t="shared" si="2"/>
        <v>45621.660124178743</v>
      </c>
      <c r="F27" s="67">
        <f t="shared" si="2"/>
        <v>45642.075615437003</v>
      </c>
      <c r="G27" s="67">
        <f t="shared" si="2"/>
        <v>43816.754841444141</v>
      </c>
      <c r="H27" s="67">
        <f t="shared" si="2"/>
        <v>47343.547469734156</v>
      </c>
      <c r="I27" s="67">
        <f t="shared" si="2"/>
        <v>46825.601497095427</v>
      </c>
      <c r="J27" s="67">
        <f t="shared" si="2"/>
        <v>42415.821131871897</v>
      </c>
      <c r="K27" s="67">
        <f t="shared" si="2"/>
        <v>70782.858487829508</v>
      </c>
      <c r="L27" s="67">
        <f t="shared" si="2"/>
        <v>69303.756840074551</v>
      </c>
      <c r="M27" s="67">
        <f t="shared" si="2"/>
        <v>65944.726685655362</v>
      </c>
      <c r="N27" s="67">
        <f t="shared" si="2"/>
        <v>75719.299658564792</v>
      </c>
      <c r="O27" s="67">
        <f t="shared" si="2"/>
        <v>64719.464152003988</v>
      </c>
      <c r="P27" s="67">
        <f t="shared" si="2"/>
        <v>68240.219603569421</v>
      </c>
      <c r="Q27" s="67">
        <f t="shared" si="2"/>
        <v>76819.303013988247</v>
      </c>
    </row>
    <row r="28" spans="1:17" ht="12" customHeight="1" x14ac:dyDescent="0.3">
      <c r="A28" s="23" t="s">
        <v>141</v>
      </c>
      <c r="B28" s="67"/>
      <c r="C28" s="67">
        <f t="shared" si="2"/>
        <v>1969.5470849976446</v>
      </c>
      <c r="D28" s="67">
        <f t="shared" si="2"/>
        <v>2180.9983808137877</v>
      </c>
      <c r="E28" s="67">
        <f t="shared" si="2"/>
        <v>2035.6915935774414</v>
      </c>
      <c r="F28" s="67">
        <f t="shared" si="2"/>
        <v>2741.0758358649837</v>
      </c>
      <c r="G28" s="67">
        <f t="shared" si="2"/>
        <v>2305.5550840865981</v>
      </c>
      <c r="H28" s="67">
        <f t="shared" si="2"/>
        <v>2785.8775898081149</v>
      </c>
      <c r="I28" s="67">
        <f t="shared" si="2"/>
        <v>2688.8876220823076</v>
      </c>
      <c r="J28" s="67">
        <f t="shared" si="2"/>
        <v>3038.7538386755041</v>
      </c>
      <c r="K28" s="67">
        <f t="shared" si="2"/>
        <v>4412.722782537021</v>
      </c>
      <c r="L28" s="67">
        <f t="shared" si="2"/>
        <v>5497.4165705795749</v>
      </c>
      <c r="M28" s="67">
        <f t="shared" si="2"/>
        <v>8914.2897097566893</v>
      </c>
      <c r="N28" s="67">
        <f t="shared" si="2"/>
        <v>17021.385606344076</v>
      </c>
      <c r="O28" s="67">
        <f t="shared" si="2"/>
        <v>10888.729055735981</v>
      </c>
      <c r="P28" s="67">
        <f t="shared" si="2"/>
        <v>21442.606857815976</v>
      </c>
      <c r="Q28" s="67">
        <f t="shared" si="2"/>
        <v>18835.699329080962</v>
      </c>
    </row>
    <row r="29" spans="1:17" ht="12" customHeight="1" x14ac:dyDescent="0.3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3">
      <c r="A30" s="23" t="s">
        <v>57</v>
      </c>
      <c r="B30" s="67"/>
      <c r="C30" s="67">
        <f t="shared" ref="C30:Q31" si="3">B16+C44-C16</f>
        <v>171033.71794393775</v>
      </c>
      <c r="D30" s="67">
        <f t="shared" si="3"/>
        <v>131709.23456575326</v>
      </c>
      <c r="E30" s="67">
        <f t="shared" si="3"/>
        <v>96205.371459630551</v>
      </c>
      <c r="F30" s="67">
        <f t="shared" si="3"/>
        <v>97118.694397659739</v>
      </c>
      <c r="G30" s="67">
        <f t="shared" si="3"/>
        <v>115319.66678840609</v>
      </c>
      <c r="H30" s="67">
        <f t="shared" si="3"/>
        <v>166876.41185691743</v>
      </c>
      <c r="I30" s="67">
        <f t="shared" si="3"/>
        <v>147243.35811322578</v>
      </c>
      <c r="J30" s="67">
        <f t="shared" si="3"/>
        <v>111697.15771555447</v>
      </c>
      <c r="K30" s="67">
        <f t="shared" si="3"/>
        <v>87982.033879910596</v>
      </c>
      <c r="L30" s="67">
        <f t="shared" si="3"/>
        <v>102551.66586806241</v>
      </c>
      <c r="M30" s="67">
        <f t="shared" si="3"/>
        <v>96996.054421947687</v>
      </c>
      <c r="N30" s="67">
        <f t="shared" si="3"/>
        <v>93591.886249738745</v>
      </c>
      <c r="O30" s="67">
        <f t="shared" si="3"/>
        <v>71875.927173486911</v>
      </c>
      <c r="P30" s="67">
        <f t="shared" si="3"/>
        <v>89554.52120234794</v>
      </c>
      <c r="Q30" s="67">
        <f t="shared" si="3"/>
        <v>110274.83876706788</v>
      </c>
    </row>
    <row r="31" spans="1:17" ht="12" customHeight="1" x14ac:dyDescent="0.3">
      <c r="A31" s="29" t="s">
        <v>140</v>
      </c>
      <c r="B31" s="83"/>
      <c r="C31" s="83">
        <f t="shared" si="3"/>
        <v>152318.39860045654</v>
      </c>
      <c r="D31" s="83">
        <f t="shared" si="3"/>
        <v>123928.93319667154</v>
      </c>
      <c r="E31" s="83">
        <f t="shared" si="3"/>
        <v>159122.15435461607</v>
      </c>
      <c r="F31" s="83">
        <f t="shared" si="3"/>
        <v>129985.16533050081</v>
      </c>
      <c r="G31" s="83">
        <f t="shared" si="3"/>
        <v>120831.48060477711</v>
      </c>
      <c r="H31" s="83">
        <f t="shared" si="3"/>
        <v>116718.70851922734</v>
      </c>
      <c r="I31" s="83">
        <f t="shared" si="3"/>
        <v>120279.95202146983</v>
      </c>
      <c r="J31" s="83">
        <f t="shared" si="3"/>
        <v>184156.74809265439</v>
      </c>
      <c r="K31" s="83">
        <f t="shared" si="3"/>
        <v>161316.2937848405</v>
      </c>
      <c r="L31" s="83">
        <f t="shared" si="3"/>
        <v>212916.87775725638</v>
      </c>
      <c r="M31" s="83">
        <f t="shared" si="3"/>
        <v>148670.70463051577</v>
      </c>
      <c r="N31" s="83">
        <f t="shared" si="3"/>
        <v>216502.36091603735</v>
      </c>
      <c r="O31" s="83">
        <f t="shared" si="3"/>
        <v>203934.44211673271</v>
      </c>
      <c r="P31" s="83">
        <f t="shared" si="3"/>
        <v>288458.37132731383</v>
      </c>
      <c r="Q31" s="83">
        <f t="shared" si="3"/>
        <v>295496.26134225307</v>
      </c>
    </row>
    <row r="33" spans="1:17" ht="12" customHeight="1" x14ac:dyDescent="0.3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3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3">
      <c r="A35" s="23" t="s">
        <v>84</v>
      </c>
      <c r="B35" s="67"/>
      <c r="C35" s="67">
        <f>RES_hhdet_in!C$26</f>
        <v>76158.625000000015</v>
      </c>
      <c r="D35" s="67">
        <f>RES_hhdet_in!D$26</f>
        <v>112653.0625</v>
      </c>
      <c r="E35" s="67">
        <f>RES_hhdet_in!E$26</f>
        <v>60179.312499999993</v>
      </c>
      <c r="F35" s="67">
        <f>RES_hhdet_in!F$26</f>
        <v>117035.125</v>
      </c>
      <c r="G35" s="67">
        <f>RES_hhdet_in!G$26</f>
        <v>115495.12500000001</v>
      </c>
      <c r="H35" s="67">
        <f>RES_hhdet_in!H$26</f>
        <v>204897.125</v>
      </c>
      <c r="I35" s="67">
        <f>RES_hhdet_in!I$26</f>
        <v>213595.125</v>
      </c>
      <c r="J35" s="67">
        <f>RES_hhdet_in!J$26</f>
        <v>188981.12499999997</v>
      </c>
      <c r="K35" s="67">
        <f>RES_hhdet_in!K$26</f>
        <v>141336.375</v>
      </c>
      <c r="L35" s="67">
        <f>RES_hhdet_in!L$26</f>
        <v>190652.43749999997</v>
      </c>
      <c r="M35" s="67">
        <f>RES_hhdet_in!M$26</f>
        <v>202139.1875</v>
      </c>
      <c r="N35" s="67">
        <f>RES_hhdet_in!N$26</f>
        <v>93330.562500000015</v>
      </c>
      <c r="O35" s="67">
        <f>RES_hhdet_in!O$26</f>
        <v>126432.87499999997</v>
      </c>
      <c r="P35" s="67">
        <f>RES_hhdet_in!P$26</f>
        <v>108753.56250000001</v>
      </c>
      <c r="Q35" s="67">
        <f>RES_hhdet_in!Q$26</f>
        <v>39160.749999999993</v>
      </c>
    </row>
    <row r="36" spans="1:17" ht="12" customHeight="1" x14ac:dyDescent="0.3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3">
      <c r="A37" s="23" t="s">
        <v>60</v>
      </c>
      <c r="B37" s="67"/>
      <c r="C37" s="67">
        <f>RES_hhdet_in!C$29</f>
        <v>13261</v>
      </c>
      <c r="D37" s="67">
        <f>RES_hhdet_in!D$29</f>
        <v>17299</v>
      </c>
      <c r="E37" s="67">
        <f>RES_hhdet_in!E$29</f>
        <v>12634.25</v>
      </c>
      <c r="F37" s="67">
        <f>RES_hhdet_in!F$29</f>
        <v>19842</v>
      </c>
      <c r="G37" s="67">
        <f>RES_hhdet_in!G$29</f>
        <v>18206.5</v>
      </c>
      <c r="H37" s="67">
        <f>RES_hhdet_in!H$29</f>
        <v>28482.9375</v>
      </c>
      <c r="I37" s="67">
        <f>RES_hhdet_in!I$29</f>
        <v>25128</v>
      </c>
      <c r="J37" s="67">
        <f>RES_hhdet_in!J$29</f>
        <v>37936.5</v>
      </c>
      <c r="K37" s="67">
        <f>RES_hhdet_in!K$29</f>
        <v>31164.956316410862</v>
      </c>
      <c r="L37" s="67">
        <f>RES_hhdet_in!L$29</f>
        <v>25174.425595238099</v>
      </c>
      <c r="M37" s="67">
        <f>RES_hhdet_in!M$29</f>
        <v>37059.361702127659</v>
      </c>
      <c r="N37" s="67">
        <f>RES_hhdet_in!N$29</f>
        <v>31996.199306750095</v>
      </c>
      <c r="O37" s="67">
        <f>RES_hhdet_in!O$29</f>
        <v>26882</v>
      </c>
      <c r="P37" s="67">
        <f>RES_hhdet_in!P$29</f>
        <v>28912.557692307688</v>
      </c>
      <c r="Q37" s="67">
        <f>RES_hhdet_in!Q$29</f>
        <v>13894.807692307695</v>
      </c>
    </row>
    <row r="38" spans="1:17" ht="12" customHeight="1" x14ac:dyDescent="0.3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3">
      <c r="A39" s="23" t="s">
        <v>169</v>
      </c>
      <c r="B39" s="67"/>
      <c r="C39" s="67">
        <f>RES_hhdet_in!C$31</f>
        <v>54787.466910291078</v>
      </c>
      <c r="D39" s="67">
        <f>RES_hhdet_in!D$31</f>
        <v>89173.52294024796</v>
      </c>
      <c r="E39" s="67">
        <f>RES_hhdet_in!E$31</f>
        <v>43203.796965732021</v>
      </c>
      <c r="F39" s="67">
        <f>RES_hhdet_in!F$31</f>
        <v>76569.406596449</v>
      </c>
      <c r="G39" s="67">
        <f>RES_hhdet_in!G$31</f>
        <v>84120.044599563102</v>
      </c>
      <c r="H39" s="67">
        <f>RES_hhdet_in!H$31</f>
        <v>159237.90783992788</v>
      </c>
      <c r="I39" s="67">
        <f>RES_hhdet_in!I$31</f>
        <v>156185.51674079854</v>
      </c>
      <c r="J39" s="67">
        <f>RES_hhdet_in!J$31</f>
        <v>123190.98509952547</v>
      </c>
      <c r="K39" s="67">
        <f>RES_hhdet_in!K$31</f>
        <v>75094.357531560672</v>
      </c>
      <c r="L39" s="67">
        <f>RES_hhdet_in!L$31</f>
        <v>113627.53543816243</v>
      </c>
      <c r="M39" s="67">
        <f>RES_hhdet_in!M$31</f>
        <v>108843.525559589</v>
      </c>
      <c r="N39" s="67">
        <f>RES_hhdet_in!N$31</f>
        <v>61146.364646524315</v>
      </c>
      <c r="O39" s="67">
        <f>RES_hhdet_in!O$31</f>
        <v>97197.24458989306</v>
      </c>
      <c r="P39" s="67">
        <f>RES_hhdet_in!P$31</f>
        <v>67802.723195929779</v>
      </c>
      <c r="Q39" s="67">
        <f>RES_hhdet_in!Q$31</f>
        <v>17933.370600193768</v>
      </c>
    </row>
    <row r="40" spans="1:17" ht="12" customHeight="1" x14ac:dyDescent="0.3">
      <c r="A40" s="23" t="s">
        <v>168</v>
      </c>
      <c r="B40" s="67"/>
      <c r="C40" s="67">
        <f>RES_hhdet_in!C$32</f>
        <v>4980.6343060605859</v>
      </c>
      <c r="D40" s="67">
        <f>RES_hhdet_in!D$32</f>
        <v>4418.0791988820347</v>
      </c>
      <c r="E40" s="67">
        <f>RES_hhdet_in!E$32</f>
        <v>3529.4797721057848</v>
      </c>
      <c r="F40" s="67">
        <f>RES_hhdet_in!F$32</f>
        <v>8268.3390982435776</v>
      </c>
      <c r="G40" s="67">
        <f>RES_hhdet_in!G$32</f>
        <v>8860.1719085572095</v>
      </c>
      <c r="H40" s="67">
        <f>RES_hhdet_in!H$32</f>
        <v>14786.156150026816</v>
      </c>
      <c r="I40" s="67">
        <f>RES_hhdet_in!I$32</f>
        <v>24730.977766992797</v>
      </c>
      <c r="J40" s="67">
        <f>RES_hhdet_in!J$32</f>
        <v>34386.335219027504</v>
      </c>
      <c r="K40" s="67">
        <f>RES_hhdet_in!K$32</f>
        <v>27019.794745072344</v>
      </c>
      <c r="L40" s="67">
        <f>RES_hhdet_in!L$32</f>
        <v>46263.805011974138</v>
      </c>
      <c r="M40" s="67">
        <f>RES_hhdet_in!M$32</f>
        <v>31351.023686611603</v>
      </c>
      <c r="N40" s="67">
        <f>RES_hhdet_in!N$32</f>
        <v>19172.907208987912</v>
      </c>
      <c r="O40" s="67">
        <f>RES_hhdet_in!O$32</f>
        <v>19990.222300968755</v>
      </c>
      <c r="P40" s="67">
        <f>RES_hhdet_in!P$32</f>
        <v>15924.55385295604</v>
      </c>
      <c r="Q40" s="67">
        <f>RES_hhdet_in!Q$32</f>
        <v>10355.838583509261</v>
      </c>
    </row>
    <row r="41" spans="1:17" ht="12" customHeight="1" x14ac:dyDescent="0.3">
      <c r="A41" s="23" t="s">
        <v>142</v>
      </c>
      <c r="B41" s="67"/>
      <c r="C41" s="67">
        <f>RES_hhdet_in!C$35</f>
        <v>35475.862038636587</v>
      </c>
      <c r="D41" s="67">
        <f>RES_hhdet_in!D$35</f>
        <v>35833.688261043542</v>
      </c>
      <c r="E41" s="67">
        <f>RES_hhdet_in!E$35</f>
        <v>30768.660124178783</v>
      </c>
      <c r="F41" s="67">
        <f>RES_hhdet_in!F$35</f>
        <v>54653.07561543701</v>
      </c>
      <c r="G41" s="67">
        <f>RES_hhdet_in!G$35</f>
        <v>39106.754841444126</v>
      </c>
      <c r="H41" s="67">
        <f>RES_hhdet_in!H$35</f>
        <v>52447.547469734076</v>
      </c>
      <c r="I41" s="67">
        <f>RES_hhdet_in!I$35</f>
        <v>53245.601497095435</v>
      </c>
      <c r="J41" s="67">
        <f>RES_hhdet_in!J$35</f>
        <v>47708.821131871853</v>
      </c>
      <c r="K41" s="67">
        <f>RES_hhdet_in!K$35</f>
        <v>59781.858487829559</v>
      </c>
      <c r="L41" s="67">
        <f>RES_hhdet_in!L$35</f>
        <v>60596.756840074551</v>
      </c>
      <c r="M41" s="67">
        <f>RES_hhdet_in!M$35</f>
        <v>83616.726685655362</v>
      </c>
      <c r="N41" s="67">
        <f>RES_hhdet_in!N$35</f>
        <v>59098.299658564763</v>
      </c>
      <c r="O41" s="67">
        <f>RES_hhdet_in!O$35</f>
        <v>46751.464152003988</v>
      </c>
      <c r="P41" s="67">
        <f>RES_hhdet_in!P$35</f>
        <v>58697.219603569451</v>
      </c>
      <c r="Q41" s="67">
        <f>RES_hhdet_in!Q$35</f>
        <v>51972.303013988239</v>
      </c>
    </row>
    <row r="42" spans="1:17" ht="12" customHeight="1" x14ac:dyDescent="0.3">
      <c r="A42" s="23" t="s">
        <v>141</v>
      </c>
      <c r="B42" s="67"/>
      <c r="C42" s="67">
        <f>RES_hhdet_in!C$36</f>
        <v>3675.5470849976464</v>
      </c>
      <c r="D42" s="67">
        <f>RES_hhdet_in!D$36</f>
        <v>5626.9983808137831</v>
      </c>
      <c r="E42" s="67">
        <f>RES_hhdet_in!E$36</f>
        <v>6011.6915935774341</v>
      </c>
      <c r="F42" s="67">
        <f>RES_hhdet_in!F$36</f>
        <v>7976.0758358649928</v>
      </c>
      <c r="G42" s="67">
        <f>RES_hhdet_in!G$36</f>
        <v>6077.5550840865999</v>
      </c>
      <c r="H42" s="67">
        <f>RES_hhdet_in!H$36</f>
        <v>8122.8775898081149</v>
      </c>
      <c r="I42" s="67">
        <f>RES_hhdet_in!I$36</f>
        <v>9619.8876220823022</v>
      </c>
      <c r="J42" s="67">
        <f>RES_hhdet_in!J$36</f>
        <v>11239.753838675495</v>
      </c>
      <c r="K42" s="67">
        <f>RES_hhdet_in!K$36</f>
        <v>15444.722782537023</v>
      </c>
      <c r="L42" s="67">
        <f>RES_hhdet_in!L$36</f>
        <v>27832.416570579582</v>
      </c>
      <c r="M42" s="67">
        <f>RES_hhdet_in!M$36</f>
        <v>26425.289709756667</v>
      </c>
      <c r="N42" s="67">
        <f>RES_hhdet_in!N$36</f>
        <v>21143.385606344083</v>
      </c>
      <c r="O42" s="67">
        <f>RES_hhdet_in!O$36</f>
        <v>9508.7290557360029</v>
      </c>
      <c r="P42" s="67">
        <f>RES_hhdet_in!P$36</f>
        <v>19886.606857816005</v>
      </c>
      <c r="Q42" s="67">
        <f>RES_hhdet_in!Q$36</f>
        <v>15137.699329080931</v>
      </c>
    </row>
    <row r="43" spans="1:17" ht="12" customHeight="1" x14ac:dyDescent="0.3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3">
      <c r="A44" s="23" t="s">
        <v>57</v>
      </c>
      <c r="B44" s="67"/>
      <c r="C44" s="67">
        <f>RES_hhdet_in!C$40</f>
        <v>76165.71794393778</v>
      </c>
      <c r="D44" s="67">
        <f>RES_hhdet_in!D$40</f>
        <v>69226.234565753242</v>
      </c>
      <c r="E44" s="67">
        <f>RES_hhdet_in!E$40</f>
        <v>92288.371459630609</v>
      </c>
      <c r="F44" s="67">
        <f>RES_hhdet_in!F$40</f>
        <v>96263.694397659696</v>
      </c>
      <c r="G44" s="67">
        <f>RES_hhdet_in!G$40</f>
        <v>67726.666788406088</v>
      </c>
      <c r="H44" s="67">
        <f>RES_hhdet_in!H$40</f>
        <v>85948.411856917461</v>
      </c>
      <c r="I44" s="67">
        <f>RES_hhdet_in!I$40</f>
        <v>109329.35811322581</v>
      </c>
      <c r="J44" s="67">
        <f>RES_hhdet_in!J$40</f>
        <v>198893.15771555447</v>
      </c>
      <c r="K44" s="67">
        <f>RES_hhdet_in!K$40</f>
        <v>80101.033879910683</v>
      </c>
      <c r="L44" s="67">
        <f>RES_hhdet_in!L$40</f>
        <v>144859.66586806232</v>
      </c>
      <c r="M44" s="67">
        <f>RES_hhdet_in!M$40</f>
        <v>71059.054421947716</v>
      </c>
      <c r="N44" s="67">
        <f>RES_hhdet_in!N$40</f>
        <v>77658.886249738614</v>
      </c>
      <c r="O44" s="67">
        <f>RES_hhdet_in!O$40</f>
        <v>68245.927173486984</v>
      </c>
      <c r="P44" s="67">
        <f>RES_hhdet_in!P$40</f>
        <v>49376.521202347896</v>
      </c>
      <c r="Q44" s="67">
        <f>RES_hhdet_in!Q$40</f>
        <v>51294.838767067915</v>
      </c>
    </row>
    <row r="45" spans="1:17" ht="12" customHeight="1" x14ac:dyDescent="0.3">
      <c r="A45" s="29" t="s">
        <v>140</v>
      </c>
      <c r="B45" s="83"/>
      <c r="C45" s="83">
        <f>RES_hhdet_in!C$41</f>
        <v>189777.39860045657</v>
      </c>
      <c r="D45" s="83">
        <f>RES_hhdet_in!D$41</f>
        <v>166639.93319667163</v>
      </c>
      <c r="E45" s="83">
        <f>RES_hhdet_in!E$41</f>
        <v>80768.154354616083</v>
      </c>
      <c r="F45" s="83">
        <f>RES_hhdet_in!F$41</f>
        <v>115580.16533050075</v>
      </c>
      <c r="G45" s="83">
        <f>RES_hhdet_in!G$41</f>
        <v>151624.48060477723</v>
      </c>
      <c r="H45" s="83">
        <f>RES_hhdet_in!H$41</f>
        <v>270248.70851922728</v>
      </c>
      <c r="I45" s="83">
        <f>RES_hhdet_in!I$41</f>
        <v>239493.95202146992</v>
      </c>
      <c r="J45" s="83">
        <f>RES_hhdet_in!J$41</f>
        <v>153646.74809265436</v>
      </c>
      <c r="K45" s="83">
        <f>RES_hhdet_in!K$41</f>
        <v>172079.29378484041</v>
      </c>
      <c r="L45" s="83">
        <f>RES_hhdet_in!L$41</f>
        <v>221072.87775725627</v>
      </c>
      <c r="M45" s="83">
        <f>RES_hhdet_in!M$41</f>
        <v>241226.70463051583</v>
      </c>
      <c r="N45" s="83">
        <f>RES_hhdet_in!N$41</f>
        <v>152072.36091603714</v>
      </c>
      <c r="O45" s="83">
        <f>RES_hhdet_in!O$41</f>
        <v>189327.44211673303</v>
      </c>
      <c r="P45" s="83">
        <f>RES_hhdet_in!P$41</f>
        <v>294850.37132731418</v>
      </c>
      <c r="Q45" s="83">
        <f>RES_hhdet_in!Q$41</f>
        <v>216640.26134225258</v>
      </c>
    </row>
    <row r="47" spans="1:17" ht="12" customHeight="1" x14ac:dyDescent="0.3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3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3">
      <c r="A49" s="148" t="s">
        <v>84</v>
      </c>
      <c r="B49" s="67"/>
      <c r="C49" s="67">
        <f>RES_hhdet_in_new!C$26</f>
        <v>32234.663496802943</v>
      </c>
      <c r="D49" s="67">
        <f>RES_hhdet_in_new!D$26</f>
        <v>46506.65242122909</v>
      </c>
      <c r="E49" s="67">
        <f>RES_hhdet_in_new!E$26</f>
        <v>22528.896362645977</v>
      </c>
      <c r="F49" s="67">
        <f>RES_hhdet_in_new!F$26</f>
        <v>51210.581665091391</v>
      </c>
      <c r="G49" s="67">
        <f>RES_hhdet_in_new!G$26</f>
        <v>51647.527210782056</v>
      </c>
      <c r="H49" s="67">
        <f>RES_hhdet_in_new!H$26</f>
        <v>97164.461062338625</v>
      </c>
      <c r="I49" s="67">
        <f>RES_hhdet_in_new!I$26</f>
        <v>100528.4740211958</v>
      </c>
      <c r="J49" s="67">
        <f>RES_hhdet_in_new!J$26</f>
        <v>101844.73750854339</v>
      </c>
      <c r="K49" s="67">
        <f>RES_hhdet_in_new!K$26</f>
        <v>69806.138425223005</v>
      </c>
      <c r="L49" s="67">
        <f>RES_hhdet_in_new!L$26</f>
        <v>72077.986257919853</v>
      </c>
      <c r="M49" s="67">
        <f>RES_hhdet_in_new!M$26</f>
        <v>93923.667479224488</v>
      </c>
      <c r="N49" s="67">
        <f>RES_hhdet_in_new!N$26</f>
        <v>50734.438042128684</v>
      </c>
      <c r="O49" s="67">
        <f>RES_hhdet_in_new!O$26</f>
        <v>60829.63352717807</v>
      </c>
      <c r="P49" s="67">
        <f>RES_hhdet_in_new!P$26</f>
        <v>54508.031864576202</v>
      </c>
      <c r="Q49" s="67">
        <f>RES_hhdet_in_new!Q$26</f>
        <v>19362.300165113447</v>
      </c>
    </row>
    <row r="50" spans="1:17" ht="12" customHeight="1" x14ac:dyDescent="0.3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3">
      <c r="A51" s="148" t="s">
        <v>60</v>
      </c>
      <c r="B51" s="67"/>
      <c r="C51" s="67">
        <f>RES_hhdet_in_new!C$29</f>
        <v>5104</v>
      </c>
      <c r="D51" s="67">
        <f>RES_hhdet_in_new!D$29</f>
        <v>6537.9101543415409</v>
      </c>
      <c r="E51" s="67">
        <f>RES_hhdet_in_new!E$29</f>
        <v>2796</v>
      </c>
      <c r="F51" s="67">
        <f>RES_hhdet_in_new!F$29</f>
        <v>8303</v>
      </c>
      <c r="G51" s="67">
        <f>RES_hhdet_in_new!G$29</f>
        <v>7448</v>
      </c>
      <c r="H51" s="67">
        <f>RES_hhdet_in_new!H$29</f>
        <v>12159.99704228155</v>
      </c>
      <c r="I51" s="67">
        <f>RES_hhdet_in_new!I$29</f>
        <v>9679</v>
      </c>
      <c r="J51" s="67">
        <f>RES_hhdet_in_new!J$29</f>
        <v>18686.595482358345</v>
      </c>
      <c r="K51" s="67">
        <f>RES_hhdet_in_new!K$29</f>
        <v>15357.475804173042</v>
      </c>
      <c r="L51" s="67">
        <f>RES_hhdet_in_new!L$29</f>
        <v>9721.3603964762297</v>
      </c>
      <c r="M51" s="67">
        <f>RES_hhdet_in_new!M$29</f>
        <v>17566</v>
      </c>
      <c r="N51" s="67">
        <f>RES_hhdet_in_new!N$29</f>
        <v>6857.9999999999991</v>
      </c>
      <c r="O51" s="67">
        <f>RES_hhdet_in_new!O$29</f>
        <v>14005</v>
      </c>
      <c r="P51" s="67">
        <f>RES_hhdet_in_new!P$29</f>
        <v>15664.88822836804</v>
      </c>
      <c r="Q51" s="67">
        <f>RES_hhdet_in_new!Q$29</f>
        <v>6200.6004845613543</v>
      </c>
    </row>
    <row r="52" spans="1:17" ht="12" customHeight="1" x14ac:dyDescent="0.3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3">
      <c r="A53" s="148" t="s">
        <v>169</v>
      </c>
      <c r="B53" s="67"/>
      <c r="C53" s="67">
        <f>RES_hhdet_in_new!C$31</f>
        <v>27562.277028763769</v>
      </c>
      <c r="D53" s="67">
        <f>RES_hhdet_in_new!D$31</f>
        <v>40578.459556207643</v>
      </c>
      <c r="E53" s="67">
        <f>RES_hhdet_in_new!E$31</f>
        <v>18893.503169482443</v>
      </c>
      <c r="F53" s="67">
        <f>RES_hhdet_in_new!F$31</f>
        <v>42448.842198381746</v>
      </c>
      <c r="G53" s="67">
        <f>RES_hhdet_in_new!G$31</f>
        <v>41098.151316268515</v>
      </c>
      <c r="H53" s="67">
        <f>RES_hhdet_in_new!H$31</f>
        <v>76674.775156583215</v>
      </c>
      <c r="I53" s="67">
        <f>RES_hhdet_in_new!I$31</f>
        <v>74509.801829760094</v>
      </c>
      <c r="J53" s="67">
        <f>RES_hhdet_in_new!J$31</f>
        <v>66467.060937223941</v>
      </c>
      <c r="K53" s="67">
        <f>RES_hhdet_in_new!K$31</f>
        <v>27267.60514188902</v>
      </c>
      <c r="L53" s="67">
        <f>RES_hhdet_in_new!L$31</f>
        <v>34753.257277913639</v>
      </c>
      <c r="M53" s="67">
        <f>RES_hhdet_in_new!M$31</f>
        <v>23326.960235362698</v>
      </c>
      <c r="N53" s="67">
        <f>RES_hhdet_in_new!N$31</f>
        <v>28458.990330288278</v>
      </c>
      <c r="O53" s="67">
        <f>RES_hhdet_in_new!O$31</f>
        <v>41691.954931398381</v>
      </c>
      <c r="P53" s="67">
        <f>RES_hhdet_in_new!P$31</f>
        <v>23923.390184130545</v>
      </c>
      <c r="Q53" s="67">
        <f>RES_hhdet_in_new!Q$31</f>
        <v>2176.239588805191</v>
      </c>
    </row>
    <row r="54" spans="1:17" ht="12" customHeight="1" x14ac:dyDescent="0.3">
      <c r="A54" s="148" t="s">
        <v>168</v>
      </c>
      <c r="B54" s="67"/>
      <c r="C54" s="67">
        <f>RES_hhdet_in_new!C$32</f>
        <v>3097.0432545665963</v>
      </c>
      <c r="D54" s="67">
        <f>RES_hhdet_in_new!D$32</f>
        <v>3227.7717493520777</v>
      </c>
      <c r="E54" s="67">
        <f>RES_hhdet_in_new!E$32</f>
        <v>2887.9055752671593</v>
      </c>
      <c r="F54" s="67">
        <f>RES_hhdet_in_new!F$32</f>
        <v>6936.1570080641641</v>
      </c>
      <c r="G54" s="67">
        <f>RES_hhdet_in_new!G$32</f>
        <v>7564.2145784123668</v>
      </c>
      <c r="H54" s="67">
        <f>RES_hhdet_in_new!H$32</f>
        <v>12755.678474259383</v>
      </c>
      <c r="I54" s="67">
        <f>RES_hhdet_in_new!I$32</f>
        <v>22455.337338993497</v>
      </c>
      <c r="J54" s="67">
        <f>RES_hhdet_in_new!J$32</f>
        <v>33214.416833829622</v>
      </c>
      <c r="K54" s="67">
        <f>RES_hhdet_in_new!K$32</f>
        <v>23993.864787169685</v>
      </c>
      <c r="L54" s="67">
        <f>RES_hhdet_in_new!L$32</f>
        <v>35964.253338917559</v>
      </c>
      <c r="M54" s="67">
        <f>RES_hhdet_in_new!M$32</f>
        <v>19510.00715151033</v>
      </c>
      <c r="N54" s="67">
        <f>RES_hhdet_in_new!N$32</f>
        <v>15798.381919113224</v>
      </c>
      <c r="O54" s="67">
        <f>RES_hhdet_in_new!O$32</f>
        <v>17737.276668898841</v>
      </c>
      <c r="P54" s="67">
        <f>RES_hhdet_in_new!P$32</f>
        <v>13457.981615084596</v>
      </c>
      <c r="Q54" s="67">
        <f>RES_hhdet_in_new!Q$32</f>
        <v>7371.19672136995</v>
      </c>
    </row>
    <row r="55" spans="1:17" ht="12" customHeight="1" x14ac:dyDescent="0.3">
      <c r="A55" s="148" t="s">
        <v>142</v>
      </c>
      <c r="B55" s="67"/>
      <c r="C55" s="67">
        <f>RES_hhdet_in_new!C$35</f>
        <v>1470.6435272576691</v>
      </c>
      <c r="D55" s="67">
        <f>RES_hhdet_in_new!D$35</f>
        <v>521.16552502746572</v>
      </c>
      <c r="E55" s="67">
        <f>RES_hhdet_in_new!E$35</f>
        <v>288.25407230518869</v>
      </c>
      <c r="F55" s="67">
        <f>RES_hhdet_in_new!F$35</f>
        <v>1007.4792828179211</v>
      </c>
      <c r="G55" s="67">
        <f>RES_hhdet_in_new!G$35</f>
        <v>1907.143501988983</v>
      </c>
      <c r="H55" s="67">
        <f>RES_hhdet_in_new!H$35</f>
        <v>7022.4525874298706</v>
      </c>
      <c r="I55" s="67">
        <f>RES_hhdet_in_new!I$35</f>
        <v>3091.4557907640251</v>
      </c>
      <c r="J55" s="67">
        <f>RES_hhdet_in_new!J$35</f>
        <v>1710.970715335583</v>
      </c>
      <c r="K55" s="67">
        <f>RES_hhdet_in_new!K$35</f>
        <v>14102.880297241874</v>
      </c>
      <c r="L55" s="67">
        <f>RES_hhdet_in_new!L$35</f>
        <v>741.21863597858828</v>
      </c>
      <c r="M55" s="67">
        <f>RES_hhdet_in_new!M$35</f>
        <v>40147.119543678717</v>
      </c>
      <c r="N55" s="67">
        <f>RES_hhdet_in_new!N$35</f>
        <v>1414.0313801899078</v>
      </c>
      <c r="O55" s="67">
        <f>RES_hhdet_in_new!O$35</f>
        <v>722.39436984735323</v>
      </c>
      <c r="P55" s="67">
        <f>RES_hhdet_in_new!P$35</f>
        <v>11942.675324390148</v>
      </c>
      <c r="Q55" s="67">
        <f>RES_hhdet_in_new!Q$35</f>
        <v>7990.1178783799669</v>
      </c>
    </row>
    <row r="56" spans="1:17" ht="12" customHeight="1" x14ac:dyDescent="0.3">
      <c r="A56" s="148" t="s">
        <v>141</v>
      </c>
      <c r="B56" s="67"/>
      <c r="C56" s="67">
        <f>RES_hhdet_in_new!C$36</f>
        <v>104.69968621490722</v>
      </c>
      <c r="D56" s="67">
        <f>RES_hhdet_in_new!D$36</f>
        <v>2179.2555906419052</v>
      </c>
      <c r="E56" s="67">
        <f>RES_hhdet_in_new!E$36</f>
        <v>459.23354559118388</v>
      </c>
      <c r="F56" s="67">
        <f>RES_hhdet_in_new!F$36</f>
        <v>818.10317582756716</v>
      </c>
      <c r="G56" s="67">
        <f>RES_hhdet_in_new!G$36</f>
        <v>1078.0178141121935</v>
      </c>
      <c r="H56" s="67">
        <f>RES_hhdet_in_new!H$36</f>
        <v>711.55484406615528</v>
      </c>
      <c r="I56" s="67">
        <f>RES_hhdet_in_new!I$36</f>
        <v>471.8790616781759</v>
      </c>
      <c r="J56" s="67">
        <f>RES_hhdet_in_new!J$36</f>
        <v>452.28902215424097</v>
      </c>
      <c r="K56" s="67">
        <f>RES_hhdet_in_new!K$36</f>
        <v>4441.7881989224197</v>
      </c>
      <c r="L56" s="67">
        <f>RES_hhdet_in_new!L$36</f>
        <v>619.25700511008358</v>
      </c>
      <c r="M56" s="67">
        <f>RES_hhdet_in_new!M$36</f>
        <v>10939.580548672746</v>
      </c>
      <c r="N56" s="67">
        <f>RES_hhdet_in_new!N$36</f>
        <v>5063.0344125372749</v>
      </c>
      <c r="O56" s="67">
        <f>RES_hhdet_in_new!O$36</f>
        <v>678.00755703349341</v>
      </c>
      <c r="P56" s="67">
        <f>RES_hhdet_in_new!P$36</f>
        <v>5183.9847409709128</v>
      </c>
      <c r="Q56" s="67">
        <f>RES_hhdet_in_new!Q$36</f>
        <v>1824.745976558341</v>
      </c>
    </row>
    <row r="57" spans="1:17" ht="12" customHeight="1" x14ac:dyDescent="0.3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3">
      <c r="A58" s="148" t="s">
        <v>57</v>
      </c>
      <c r="B58" s="67"/>
      <c r="C58" s="67">
        <f>RES_hhdet_in_new!C$40</f>
        <v>24466.020975162868</v>
      </c>
      <c r="D58" s="67">
        <f>RES_hhdet_in_new!D$40</f>
        <v>38439.283051270853</v>
      </c>
      <c r="E58" s="67">
        <f>RES_hhdet_in_new!E$40</f>
        <v>21544.980470390587</v>
      </c>
      <c r="F58" s="67">
        <f>RES_hhdet_in_new!F$40</f>
        <v>47392.3970443414</v>
      </c>
      <c r="G58" s="67">
        <f>RES_hhdet_in_new!G$40</f>
        <v>46425.131163707076</v>
      </c>
      <c r="H58" s="67">
        <f>RES_hhdet_in_new!H$40</f>
        <v>64321.104747909092</v>
      </c>
      <c r="I58" s="67">
        <f>RES_hhdet_in_new!I$40</f>
        <v>92745.797955664719</v>
      </c>
      <c r="J58" s="67">
        <f>RES_hhdet_in_new!J$40</f>
        <v>101481.70009889171</v>
      </c>
      <c r="K58" s="67">
        <f>RES_hhdet_in_new!K$40</f>
        <v>33928.876764338893</v>
      </c>
      <c r="L58" s="67">
        <f>RES_hhdet_in_new!L$40</f>
        <v>38188.708050771136</v>
      </c>
      <c r="M58" s="67">
        <f>RES_hhdet_in_new!M$40</f>
        <v>42531.298936322135</v>
      </c>
      <c r="N58" s="67">
        <f>RES_hhdet_in_new!N$40</f>
        <v>2454.6288102662165</v>
      </c>
      <c r="O58" s="67">
        <f>RES_hhdet_in_new!O$40</f>
        <v>33349.53276412288</v>
      </c>
      <c r="P58" s="67">
        <f>RES_hhdet_in_new!P$40</f>
        <v>7862.3582340819376</v>
      </c>
      <c r="Q58" s="67">
        <f>RES_hhdet_in_new!Q$40</f>
        <v>7529.0618216031507</v>
      </c>
    </row>
    <row r="59" spans="1:17" ht="12" customHeight="1" x14ac:dyDescent="0.3">
      <c r="A59" s="159" t="s">
        <v>140</v>
      </c>
      <c r="B59" s="83"/>
      <c r="C59" s="83">
        <f>RES_hhdet_in_new!C$41</f>
        <v>7768.6425216400712</v>
      </c>
      <c r="D59" s="83">
        <f>RES_hhdet_in_new!D$41</f>
        <v>8067.3693699582345</v>
      </c>
      <c r="E59" s="83">
        <f>RES_hhdet_in_new!E$41</f>
        <v>983.91589225539155</v>
      </c>
      <c r="F59" s="83">
        <f>RES_hhdet_in_new!F$41</f>
        <v>3818.1846207500021</v>
      </c>
      <c r="G59" s="83">
        <f>RES_hhdet_in_new!G$41</f>
        <v>5222.3960470749817</v>
      </c>
      <c r="H59" s="83">
        <f>RES_hhdet_in_new!H$41</f>
        <v>32843.35631442954</v>
      </c>
      <c r="I59" s="83">
        <f>RES_hhdet_in_new!I$41</f>
        <v>7782.6760655310845</v>
      </c>
      <c r="J59" s="83">
        <f>RES_hhdet_in_new!J$41</f>
        <v>363.03740965167174</v>
      </c>
      <c r="K59" s="83">
        <f>RES_hhdet_in_new!K$41</f>
        <v>35877.261660884105</v>
      </c>
      <c r="L59" s="83">
        <f>RES_hhdet_in_new!L$41</f>
        <v>33889.278207148731</v>
      </c>
      <c r="M59" s="83">
        <f>RES_hhdet_in_new!M$41</f>
        <v>51392.368542902346</v>
      </c>
      <c r="N59" s="83">
        <f>RES_hhdet_in_new!N$41</f>
        <v>48279.809231862469</v>
      </c>
      <c r="O59" s="83">
        <f>RES_hhdet_in_new!O$41</f>
        <v>27480.100763055179</v>
      </c>
      <c r="P59" s="83">
        <f>RES_hhdet_in_new!P$41</f>
        <v>46645.673630494261</v>
      </c>
      <c r="Q59" s="83">
        <f>RES_hhdet_in_new!Q$41</f>
        <v>11833.2383435103</v>
      </c>
    </row>
    <row r="61" spans="1:17" ht="12" customHeight="1" x14ac:dyDescent="0.3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3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3">
      <c r="A63" s="148" t="s">
        <v>84</v>
      </c>
      <c r="B63" s="67"/>
      <c r="C63" s="67">
        <f t="shared" ref="C63:Q63" si="4">C35-C49</f>
        <v>43923.961503197075</v>
      </c>
      <c r="D63" s="67">
        <f t="shared" si="4"/>
        <v>66146.410078770918</v>
      </c>
      <c r="E63" s="67">
        <f t="shared" si="4"/>
        <v>37650.416137354012</v>
      </c>
      <c r="F63" s="67">
        <f t="shared" si="4"/>
        <v>65824.543334908609</v>
      </c>
      <c r="G63" s="67">
        <f t="shared" si="4"/>
        <v>63847.597789217958</v>
      </c>
      <c r="H63" s="67">
        <f t="shared" si="4"/>
        <v>107732.66393766137</v>
      </c>
      <c r="I63" s="67">
        <f t="shared" si="4"/>
        <v>113066.6509788042</v>
      </c>
      <c r="J63" s="67">
        <f t="shared" si="4"/>
        <v>87136.387491456582</v>
      </c>
      <c r="K63" s="67">
        <f t="shared" si="4"/>
        <v>71530.236574776995</v>
      </c>
      <c r="L63" s="67">
        <f t="shared" si="4"/>
        <v>118574.45124208012</v>
      </c>
      <c r="M63" s="67">
        <f t="shared" si="4"/>
        <v>108215.52002077551</v>
      </c>
      <c r="N63" s="67">
        <f t="shared" si="4"/>
        <v>42596.12445787133</v>
      </c>
      <c r="O63" s="67">
        <f t="shared" si="4"/>
        <v>65603.241472821901</v>
      </c>
      <c r="P63" s="67">
        <f t="shared" si="4"/>
        <v>54245.530635423813</v>
      </c>
      <c r="Q63" s="67">
        <f t="shared" si="4"/>
        <v>19798.449834886545</v>
      </c>
    </row>
    <row r="64" spans="1:17" ht="12" customHeight="1" x14ac:dyDescent="0.3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3">
      <c r="A65" s="148" t="s">
        <v>60</v>
      </c>
      <c r="B65" s="67"/>
      <c r="C65" s="67">
        <f t="shared" ref="C65:Q65" si="5">C37-C51</f>
        <v>8157</v>
      </c>
      <c r="D65" s="67">
        <f t="shared" si="5"/>
        <v>10761.089845658458</v>
      </c>
      <c r="E65" s="67">
        <f t="shared" si="5"/>
        <v>9838.25</v>
      </c>
      <c r="F65" s="67">
        <f t="shared" si="5"/>
        <v>11539</v>
      </c>
      <c r="G65" s="67">
        <f t="shared" si="5"/>
        <v>10758.5</v>
      </c>
      <c r="H65" s="67">
        <f t="shared" si="5"/>
        <v>16322.94045771845</v>
      </c>
      <c r="I65" s="67">
        <f t="shared" si="5"/>
        <v>15449</v>
      </c>
      <c r="J65" s="67">
        <f t="shared" si="5"/>
        <v>19249.904517641655</v>
      </c>
      <c r="K65" s="67">
        <f t="shared" si="5"/>
        <v>15807.48051223782</v>
      </c>
      <c r="L65" s="67">
        <f t="shared" si="5"/>
        <v>15453.065198761869</v>
      </c>
      <c r="M65" s="67">
        <f t="shared" si="5"/>
        <v>19493.361702127659</v>
      </c>
      <c r="N65" s="67">
        <f t="shared" si="5"/>
        <v>25138.199306750095</v>
      </c>
      <c r="O65" s="67">
        <f t="shared" si="5"/>
        <v>12877</v>
      </c>
      <c r="P65" s="67">
        <f t="shared" si="5"/>
        <v>13247.669463939648</v>
      </c>
      <c r="Q65" s="67">
        <f t="shared" si="5"/>
        <v>7694.2072077463408</v>
      </c>
    </row>
    <row r="66" spans="1:17" ht="12" customHeight="1" x14ac:dyDescent="0.3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148" t="s">
        <v>169</v>
      </c>
      <c r="B67" s="67"/>
      <c r="C67" s="67">
        <f t="shared" ref="C67:Q70" si="6">C39-C53</f>
        <v>27225.189881527309</v>
      </c>
      <c r="D67" s="67">
        <f t="shared" si="6"/>
        <v>48595.063384040317</v>
      </c>
      <c r="E67" s="67">
        <f t="shared" si="6"/>
        <v>24310.293796249578</v>
      </c>
      <c r="F67" s="67">
        <f t="shared" si="6"/>
        <v>34120.564398067254</v>
      </c>
      <c r="G67" s="67">
        <f t="shared" si="6"/>
        <v>43021.893283294587</v>
      </c>
      <c r="H67" s="67">
        <f t="shared" si="6"/>
        <v>82563.132683344666</v>
      </c>
      <c r="I67" s="67">
        <f t="shared" si="6"/>
        <v>81675.714911038449</v>
      </c>
      <c r="J67" s="67">
        <f t="shared" si="6"/>
        <v>56723.924162301526</v>
      </c>
      <c r="K67" s="67">
        <f t="shared" si="6"/>
        <v>47826.752389671652</v>
      </c>
      <c r="L67" s="67">
        <f t="shared" si="6"/>
        <v>78874.278160248796</v>
      </c>
      <c r="M67" s="67">
        <f t="shared" si="6"/>
        <v>85516.565324226307</v>
      </c>
      <c r="N67" s="67">
        <f t="shared" si="6"/>
        <v>32687.374316236037</v>
      </c>
      <c r="O67" s="67">
        <f t="shared" si="6"/>
        <v>55505.289658494679</v>
      </c>
      <c r="P67" s="67">
        <f t="shared" si="6"/>
        <v>43879.33301179923</v>
      </c>
      <c r="Q67" s="67">
        <f t="shared" si="6"/>
        <v>15757.131011388577</v>
      </c>
    </row>
    <row r="68" spans="1:17" ht="12" customHeight="1" x14ac:dyDescent="0.3">
      <c r="A68" s="148" t="s">
        <v>168</v>
      </c>
      <c r="B68" s="67"/>
      <c r="C68" s="67">
        <f t="shared" si="6"/>
        <v>1883.5910514939897</v>
      </c>
      <c r="D68" s="67">
        <f t="shared" si="6"/>
        <v>1190.307449529957</v>
      </c>
      <c r="E68" s="67">
        <f t="shared" si="6"/>
        <v>641.57419683862554</v>
      </c>
      <c r="F68" s="67">
        <f t="shared" si="6"/>
        <v>1332.1820901794135</v>
      </c>
      <c r="G68" s="67">
        <f t="shared" si="6"/>
        <v>1295.9573301448427</v>
      </c>
      <c r="H68" s="67">
        <f t="shared" si="6"/>
        <v>2030.4776757674335</v>
      </c>
      <c r="I68" s="67">
        <f t="shared" si="6"/>
        <v>2275.6404279993003</v>
      </c>
      <c r="J68" s="67">
        <f t="shared" si="6"/>
        <v>1171.9183851978814</v>
      </c>
      <c r="K68" s="67">
        <f t="shared" si="6"/>
        <v>3025.9299579026592</v>
      </c>
      <c r="L68" s="67">
        <f t="shared" si="6"/>
        <v>10299.55167305658</v>
      </c>
      <c r="M68" s="67">
        <f t="shared" si="6"/>
        <v>11841.016535101273</v>
      </c>
      <c r="N68" s="67">
        <f t="shared" si="6"/>
        <v>3374.5252898746876</v>
      </c>
      <c r="O68" s="67">
        <f t="shared" si="6"/>
        <v>2252.9456320699137</v>
      </c>
      <c r="P68" s="67">
        <f t="shared" si="6"/>
        <v>2466.5722378714436</v>
      </c>
      <c r="Q68" s="67">
        <f t="shared" si="6"/>
        <v>2984.6418621393113</v>
      </c>
    </row>
    <row r="69" spans="1:17" ht="12" customHeight="1" x14ac:dyDescent="0.3">
      <c r="A69" s="148" t="s">
        <v>142</v>
      </c>
      <c r="B69" s="67"/>
      <c r="C69" s="67">
        <f t="shared" si="6"/>
        <v>34005.218511378916</v>
      </c>
      <c r="D69" s="67">
        <f t="shared" si="6"/>
        <v>35312.522736016079</v>
      </c>
      <c r="E69" s="67">
        <f t="shared" si="6"/>
        <v>30480.406051873593</v>
      </c>
      <c r="F69" s="67">
        <f t="shared" si="6"/>
        <v>53645.59633261909</v>
      </c>
      <c r="G69" s="67">
        <f t="shared" si="6"/>
        <v>37199.611339455143</v>
      </c>
      <c r="H69" s="67">
        <f t="shared" si="6"/>
        <v>45425.094882304205</v>
      </c>
      <c r="I69" s="67">
        <f t="shared" si="6"/>
        <v>50154.145706331408</v>
      </c>
      <c r="J69" s="67">
        <f t="shared" si="6"/>
        <v>45997.850416536268</v>
      </c>
      <c r="K69" s="67">
        <f t="shared" si="6"/>
        <v>45678.978190587688</v>
      </c>
      <c r="L69" s="67">
        <f t="shared" si="6"/>
        <v>59855.538204095967</v>
      </c>
      <c r="M69" s="67">
        <f t="shared" si="6"/>
        <v>43469.607141976645</v>
      </c>
      <c r="N69" s="67">
        <f t="shared" si="6"/>
        <v>57684.268278374853</v>
      </c>
      <c r="O69" s="67">
        <f t="shared" si="6"/>
        <v>46029.069782156635</v>
      </c>
      <c r="P69" s="67">
        <f t="shared" si="6"/>
        <v>46754.544279179303</v>
      </c>
      <c r="Q69" s="67">
        <f t="shared" si="6"/>
        <v>43982.18513560827</v>
      </c>
    </row>
    <row r="70" spans="1:17" ht="12" customHeight="1" x14ac:dyDescent="0.3">
      <c r="A70" s="148" t="s">
        <v>141</v>
      </c>
      <c r="B70" s="67"/>
      <c r="C70" s="67">
        <f t="shared" si="6"/>
        <v>3570.8473987827392</v>
      </c>
      <c r="D70" s="67">
        <f t="shared" si="6"/>
        <v>3447.7427901718779</v>
      </c>
      <c r="E70" s="67">
        <f t="shared" si="6"/>
        <v>5552.4580479862507</v>
      </c>
      <c r="F70" s="67">
        <f t="shared" si="6"/>
        <v>7157.9726600374252</v>
      </c>
      <c r="G70" s="67">
        <f t="shared" si="6"/>
        <v>4999.5372699744066</v>
      </c>
      <c r="H70" s="67">
        <f t="shared" si="6"/>
        <v>7411.3227457419598</v>
      </c>
      <c r="I70" s="67">
        <f t="shared" si="6"/>
        <v>9148.0085604041269</v>
      </c>
      <c r="J70" s="67">
        <f t="shared" si="6"/>
        <v>10787.464816521255</v>
      </c>
      <c r="K70" s="67">
        <f t="shared" si="6"/>
        <v>11002.934583614602</v>
      </c>
      <c r="L70" s="67">
        <f t="shared" si="6"/>
        <v>27213.159565469497</v>
      </c>
      <c r="M70" s="67">
        <f t="shared" si="6"/>
        <v>15485.709161083922</v>
      </c>
      <c r="N70" s="67">
        <f t="shared" si="6"/>
        <v>16080.351193806808</v>
      </c>
      <c r="O70" s="67">
        <f t="shared" si="6"/>
        <v>8830.7214987025091</v>
      </c>
      <c r="P70" s="67">
        <f t="shared" si="6"/>
        <v>14702.622116845092</v>
      </c>
      <c r="Q70" s="67">
        <f t="shared" si="6"/>
        <v>13312.953352522591</v>
      </c>
    </row>
    <row r="71" spans="1:17" ht="12" customHeight="1" x14ac:dyDescent="0.3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3">
      <c r="A72" s="148" t="s">
        <v>57</v>
      </c>
      <c r="B72" s="67"/>
      <c r="C72" s="67">
        <f t="shared" ref="C72:Q73" si="7">C44-C58</f>
        <v>51699.696968774908</v>
      </c>
      <c r="D72" s="67">
        <f t="shared" si="7"/>
        <v>30786.951514482389</v>
      </c>
      <c r="E72" s="67">
        <f t="shared" si="7"/>
        <v>70743.390989240026</v>
      </c>
      <c r="F72" s="67">
        <f t="shared" si="7"/>
        <v>48871.297353318296</v>
      </c>
      <c r="G72" s="67">
        <f t="shared" si="7"/>
        <v>21301.535624699012</v>
      </c>
      <c r="H72" s="67">
        <f t="shared" si="7"/>
        <v>21627.307109008369</v>
      </c>
      <c r="I72" s="67">
        <f t="shared" si="7"/>
        <v>16583.560157561093</v>
      </c>
      <c r="J72" s="67">
        <f t="shared" si="7"/>
        <v>97411.457616662752</v>
      </c>
      <c r="K72" s="67">
        <f t="shared" si="7"/>
        <v>46172.15711557179</v>
      </c>
      <c r="L72" s="67">
        <f t="shared" si="7"/>
        <v>106670.95781729119</v>
      </c>
      <c r="M72" s="67">
        <f t="shared" si="7"/>
        <v>28527.755485625581</v>
      </c>
      <c r="N72" s="67">
        <f t="shared" si="7"/>
        <v>75204.257439472392</v>
      </c>
      <c r="O72" s="67">
        <f t="shared" si="7"/>
        <v>34896.394409364104</v>
      </c>
      <c r="P72" s="67">
        <f t="shared" si="7"/>
        <v>41514.162968265955</v>
      </c>
      <c r="Q72" s="67">
        <f t="shared" si="7"/>
        <v>43765.776945464764</v>
      </c>
    </row>
    <row r="73" spans="1:17" ht="12" customHeight="1" x14ac:dyDescent="0.3">
      <c r="A73" s="159" t="s">
        <v>140</v>
      </c>
      <c r="B73" s="83"/>
      <c r="C73" s="83">
        <f t="shared" si="7"/>
        <v>182008.75607881648</v>
      </c>
      <c r="D73" s="83">
        <f t="shared" si="7"/>
        <v>158572.56382671339</v>
      </c>
      <c r="E73" s="83">
        <f t="shared" si="7"/>
        <v>79784.238462360692</v>
      </c>
      <c r="F73" s="83">
        <f t="shared" si="7"/>
        <v>111761.98070975074</v>
      </c>
      <c r="G73" s="83">
        <f t="shared" si="7"/>
        <v>146402.08455770224</v>
      </c>
      <c r="H73" s="83">
        <f t="shared" si="7"/>
        <v>237405.35220479773</v>
      </c>
      <c r="I73" s="83">
        <f t="shared" si="7"/>
        <v>231711.27595593882</v>
      </c>
      <c r="J73" s="83">
        <f t="shared" si="7"/>
        <v>153283.71068300269</v>
      </c>
      <c r="K73" s="83">
        <f t="shared" si="7"/>
        <v>136202.03212395631</v>
      </c>
      <c r="L73" s="83">
        <f t="shared" si="7"/>
        <v>187183.59955010755</v>
      </c>
      <c r="M73" s="83">
        <f t="shared" si="7"/>
        <v>189834.33608761348</v>
      </c>
      <c r="N73" s="83">
        <f t="shared" si="7"/>
        <v>103792.55168417467</v>
      </c>
      <c r="O73" s="83">
        <f t="shared" si="7"/>
        <v>161847.34135367785</v>
      </c>
      <c r="P73" s="83">
        <f t="shared" si="7"/>
        <v>248204.6976968199</v>
      </c>
      <c r="Q73" s="83">
        <f t="shared" si="7"/>
        <v>204807.02299874226</v>
      </c>
    </row>
    <row r="75" spans="1:17" ht="12" customHeight="1" x14ac:dyDescent="0.3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3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3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" customHeight="1" x14ac:dyDescent="0.3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3">
      <c r="A79" s="23" t="s">
        <v>84</v>
      </c>
      <c r="B79" s="80">
        <f>RES_hhdet_numvin!B26</f>
        <v>49378.687499999993</v>
      </c>
      <c r="C79" s="80">
        <f>RES_hhdet_numvin!C26</f>
        <v>50190.124999999993</v>
      </c>
      <c r="D79" s="80">
        <f>RES_hhdet_numvin!D26</f>
        <v>102827.74999999997</v>
      </c>
      <c r="E79" s="80">
        <f>RES_hhdet_numvin!E26</f>
        <v>54032.999999999993</v>
      </c>
      <c r="F79" s="80">
        <f>RES_hhdet_numvin!F26</f>
        <v>105410.6875</v>
      </c>
      <c r="G79" s="80">
        <f>RES_hhdet_numvin!G26</f>
        <v>114421.62499999999</v>
      </c>
      <c r="H79" s="80">
        <f>RES_hhdet_numvin!H26</f>
        <v>204897.12499999994</v>
      </c>
      <c r="I79" s="80">
        <f>RES_hhdet_numvin!I26</f>
        <v>213595.125</v>
      </c>
      <c r="J79" s="80">
        <f>RES_hhdet_numvin!J26</f>
        <v>188981.12499999994</v>
      </c>
      <c r="K79" s="80">
        <f>RES_hhdet_numvin!K26</f>
        <v>141336.37499999997</v>
      </c>
      <c r="L79" s="80">
        <f>RES_hhdet_numvin!L26</f>
        <v>190652.43749999997</v>
      </c>
      <c r="M79" s="80">
        <f>RES_hhdet_numvin!M26</f>
        <v>202139.18749999991</v>
      </c>
      <c r="N79" s="80">
        <f>RES_hhdet_numvin!N26</f>
        <v>93330.562499999985</v>
      </c>
      <c r="O79" s="80">
        <f>RES_hhdet_numvin!O26</f>
        <v>126432.87499999997</v>
      </c>
      <c r="P79" s="80">
        <f>RES_hhdet_numvin!P26</f>
        <v>108753.56249999999</v>
      </c>
      <c r="Q79" s="80">
        <f>RES_hhdet_numvin!Q26</f>
        <v>39160.749999999993</v>
      </c>
    </row>
    <row r="80" spans="1:17" ht="12.9" customHeight="1" x14ac:dyDescent="0.3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3">
      <c r="A81" s="23" t="s">
        <v>60</v>
      </c>
      <c r="B81" s="80">
        <f>RES_hhdet_numvin!B29</f>
        <v>9.9999999999999982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28.999999999999993</v>
      </c>
      <c r="H81" s="80">
        <f>RES_hhdet_numvin!H29</f>
        <v>14270.249999999998</v>
      </c>
      <c r="I81" s="80">
        <f>RES_hhdet_numvin!I29</f>
        <v>11552.999999999998</v>
      </c>
      <c r="J81" s="80">
        <f>RES_hhdet_numvin!J29</f>
        <v>22191.749999999996</v>
      </c>
      <c r="K81" s="80">
        <f>RES_hhdet_numvin!K29</f>
        <v>26170.749999999996</v>
      </c>
      <c r="L81" s="80">
        <f>RES_hhdet_numvin!L29</f>
        <v>22920.499999999996</v>
      </c>
      <c r="M81" s="80">
        <f>RES_hhdet_numvin!M29</f>
        <v>36561</v>
      </c>
      <c r="N81" s="80">
        <f>RES_hhdet_numvin!N29</f>
        <v>13175.999999999998</v>
      </c>
      <c r="O81" s="80">
        <f>RES_hhdet_numvin!O29</f>
        <v>26155.999999999993</v>
      </c>
      <c r="P81" s="80">
        <f>RES_hhdet_numvin!P29</f>
        <v>28830.749999999996</v>
      </c>
      <c r="Q81" s="80">
        <f>RES_hhdet_numvin!Q29</f>
        <v>13115</v>
      </c>
    </row>
    <row r="82" spans="1:17" ht="12" customHeight="1" x14ac:dyDescent="0.3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3">
      <c r="A83" s="23" t="s">
        <v>169</v>
      </c>
      <c r="B83" s="80">
        <f>RES_hhdet_numvin!B31</f>
        <v>40380.499999999993</v>
      </c>
      <c r="C83" s="80">
        <f>RES_hhdet_numvin!C31</f>
        <v>29575.544709890259</v>
      </c>
      <c r="D83" s="80">
        <f>RES_hhdet_numvin!D31</f>
        <v>80538.188693817356</v>
      </c>
      <c r="E83" s="80">
        <f>RES_hhdet_numvin!E31</f>
        <v>39422.4899189098</v>
      </c>
      <c r="F83" s="80">
        <f>RES_hhdet_numvin!F31</f>
        <v>58290.010130478928</v>
      </c>
      <c r="G83" s="80">
        <f>RES_hhdet_numvin!G31</f>
        <v>82128.802778578101</v>
      </c>
      <c r="H83" s="80">
        <f>RES_hhdet_numvin!H31</f>
        <v>154360.55642261566</v>
      </c>
      <c r="I83" s="80">
        <f>RES_hhdet_numvin!I31</f>
        <v>153830.41695275018</v>
      </c>
      <c r="J83" s="80">
        <f>RES_hhdet_numvin!J31</f>
        <v>123112.61716074415</v>
      </c>
      <c r="K83" s="80">
        <f>RES_hhdet_numvin!K31</f>
        <v>77525.429131801648</v>
      </c>
      <c r="L83" s="80">
        <f>RES_hhdet_numvin!L31</f>
        <v>112929.59932667718</v>
      </c>
      <c r="M83" s="80">
        <f>RES_hhdet_numvin!M31</f>
        <v>98864.20362329614</v>
      </c>
      <c r="N83" s="80">
        <f>RES_hhdet_numvin!N31</f>
        <v>59602.487681302431</v>
      </c>
      <c r="O83" s="80">
        <f>RES_hhdet_numvin!O31</f>
        <v>93962.63141539623</v>
      </c>
      <c r="P83" s="80">
        <f>RES_hhdet_numvin!P31</f>
        <v>58392.469760969136</v>
      </c>
      <c r="Q83" s="80">
        <f>RES_hhdet_numvin!Q31</f>
        <v>11709.052292772638</v>
      </c>
    </row>
    <row r="84" spans="1:17" ht="12" customHeight="1" x14ac:dyDescent="0.3">
      <c r="A84" s="23" t="s">
        <v>168</v>
      </c>
      <c r="B84" s="80">
        <f>RES_hhdet_numvin!B32</f>
        <v>5.6291158064547231</v>
      </c>
      <c r="C84" s="80">
        <f>RES_hhdet_numvin!C32</f>
        <v>1591.1475607988971</v>
      </c>
      <c r="D84" s="80">
        <f>RES_hhdet_numvin!D32</f>
        <v>998.58700205823811</v>
      </c>
      <c r="E84" s="80">
        <f>RES_hhdet_numvin!E32</f>
        <v>2342.363374900639</v>
      </c>
      <c r="F84" s="80">
        <f>RES_hhdet_numvin!F32</f>
        <v>3355.7703891337205</v>
      </c>
      <c r="G84" s="80">
        <f>RES_hhdet_numvin!G32</f>
        <v>5649.7783993161165</v>
      </c>
      <c r="H84" s="80">
        <f>RES_hhdet_numvin!H32</f>
        <v>13962.34058320304</v>
      </c>
      <c r="I84" s="80">
        <f>RES_hhdet_numvin!I32</f>
        <v>24123.443961866462</v>
      </c>
      <c r="J84" s="80">
        <f>RES_hhdet_numvin!J32</f>
        <v>34388.380617016686</v>
      </c>
      <c r="K84" s="80">
        <f>RES_hhdet_numvin!K32</f>
        <v>28899.3910092964</v>
      </c>
      <c r="L84" s="80">
        <f>RES_hhdet_numvin!L32</f>
        <v>37703.646015122336</v>
      </c>
      <c r="M84" s="80">
        <f>RES_hhdet_numvin!M32</f>
        <v>22521.266344010008</v>
      </c>
      <c r="N84" s="80">
        <f>RES_hhdet_numvin!N32</f>
        <v>16545.611435727405</v>
      </c>
      <c r="O84" s="80">
        <f>RES_hhdet_numvin!O32</f>
        <v>18117.535782033672</v>
      </c>
      <c r="P84" s="80">
        <f>RES_hhdet_numvin!P32</f>
        <v>14604.799865071225</v>
      </c>
      <c r="Q84" s="80">
        <f>RES_hhdet_numvin!Q32</f>
        <v>7848.3085446386522</v>
      </c>
    </row>
    <row r="85" spans="1:17" ht="12" customHeight="1" x14ac:dyDescent="0.3">
      <c r="A85" s="23" t="s">
        <v>142</v>
      </c>
      <c r="B85" s="80">
        <f>RES_hhdet_numvin!B35</f>
        <v>6763.1576095465043</v>
      </c>
      <c r="C85" s="80">
        <f>RES_hhdet_numvin!C35</f>
        <v>14174.586464652049</v>
      </c>
      <c r="D85" s="80">
        <f>RES_hhdet_numvin!D35</f>
        <v>13250.013546003778</v>
      </c>
      <c r="E85" s="80">
        <f>RES_hhdet_numvin!E35</f>
        <v>10016.687061352437</v>
      </c>
      <c r="F85" s="80">
        <f>RES_hhdet_numvin!F35</f>
        <v>33761.420833750242</v>
      </c>
      <c r="G85" s="80">
        <f>RES_hhdet_numvin!G35</f>
        <v>23103.377918873477</v>
      </c>
      <c r="H85" s="80">
        <f>RES_hhdet_numvin!H35</f>
        <v>27906.574391845679</v>
      </c>
      <c r="I85" s="80">
        <f>RES_hhdet_numvin!I35</f>
        <v>29235.633862140414</v>
      </c>
      <c r="J85" s="80">
        <f>RES_hhdet_numvin!J35</f>
        <v>25961.753785289802</v>
      </c>
      <c r="K85" s="80">
        <f>RES_hhdet_numvin!K35</f>
        <v>26983.996059044744</v>
      </c>
      <c r="L85" s="80">
        <f>RES_hhdet_numvin!L35</f>
        <v>32807.382959737151</v>
      </c>
      <c r="M85" s="80">
        <f>RES_hhdet_numvin!M35</f>
        <v>62802.721362559692</v>
      </c>
      <c r="N85" s="80">
        <f>RES_hhdet_numvin!N35</f>
        <v>8777.7160613338274</v>
      </c>
      <c r="O85" s="80">
        <f>RES_hhdet_numvin!O35</f>
        <v>11751.107922990459</v>
      </c>
      <c r="P85" s="80">
        <f>RES_hhdet_numvin!P35</f>
        <v>27516.246013811637</v>
      </c>
      <c r="Q85" s="80">
        <f>RES_hhdet_numvin!Q35</f>
        <v>15517.624147068</v>
      </c>
    </row>
    <row r="86" spans="1:17" ht="12" customHeight="1" x14ac:dyDescent="0.3">
      <c r="A86" s="23" t="s">
        <v>141</v>
      </c>
      <c r="B86" s="80">
        <f>RES_hhdet_numvin!B36</f>
        <v>2229.4007746470393</v>
      </c>
      <c r="C86" s="80">
        <f>RES_hhdet_numvin!C36</f>
        <v>4848.8462646587886</v>
      </c>
      <c r="D86" s="80">
        <f>RES_hhdet_numvin!D36</f>
        <v>8040.9607581206092</v>
      </c>
      <c r="E86" s="80">
        <f>RES_hhdet_numvin!E36</f>
        <v>2251.4596448371167</v>
      </c>
      <c r="F86" s="80">
        <f>RES_hhdet_numvin!F36</f>
        <v>10003.486146637104</v>
      </c>
      <c r="G86" s="80">
        <f>RES_hhdet_numvin!G36</f>
        <v>3539.6659032322923</v>
      </c>
      <c r="H86" s="80">
        <f>RES_hhdet_numvin!H36</f>
        <v>8667.6536023355875</v>
      </c>
      <c r="I86" s="80">
        <f>RES_hhdet_numvin!I36</f>
        <v>6405.6302232429316</v>
      </c>
      <c r="J86" s="80">
        <f>RES_hhdet_numvin!J36</f>
        <v>5518.3734369493141</v>
      </c>
      <c r="K86" s="80">
        <f>RES_hhdet_numvin!K36</f>
        <v>7927.5587998571928</v>
      </c>
      <c r="L86" s="80">
        <f>RES_hhdet_numvin!L36</f>
        <v>7211.8091984632956</v>
      </c>
      <c r="M86" s="80">
        <f>RES_hhdet_numvin!M36</f>
        <v>17950.996170134091</v>
      </c>
      <c r="N86" s="80">
        <f>RES_hhdet_numvin!N36</f>
        <v>8404.7473216363178</v>
      </c>
      <c r="O86" s="80">
        <f>RES_hhdet_numvin!O36</f>
        <v>2601.5998795796204</v>
      </c>
      <c r="P86" s="80">
        <f>RES_hhdet_numvin!P36</f>
        <v>8240.0468601479806</v>
      </c>
      <c r="Q86" s="80">
        <f>RES_hhdet_numvin!Q36</f>
        <v>4085.765015520702</v>
      </c>
    </row>
    <row r="87" spans="1:17" ht="12" customHeight="1" x14ac:dyDescent="0.3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3">
      <c r="A88" s="23" t="s">
        <v>57</v>
      </c>
      <c r="B88" s="80">
        <f>RES_hhdet_numvin!B40</f>
        <v>64.925321911633191</v>
      </c>
      <c r="C88" s="80">
        <f>RES_hhdet_numvin!C40</f>
        <v>3535.7836604177205</v>
      </c>
      <c r="D88" s="80">
        <f>RES_hhdet_numvin!D40</f>
        <v>41755.386694808643</v>
      </c>
      <c r="E88" s="80">
        <f>RES_hhdet_numvin!E40</f>
        <v>12972.633930619719</v>
      </c>
      <c r="F88" s="80">
        <f>RES_hhdet_numvin!F40</f>
        <v>44959.897353405147</v>
      </c>
      <c r="G88" s="80">
        <f>RES_hhdet_numvin!G40</f>
        <v>26568.410815199819</v>
      </c>
      <c r="H88" s="80">
        <f>RES_hhdet_numvin!H40</f>
        <v>35512.257172165875</v>
      </c>
      <c r="I88" s="80">
        <f>RES_hhdet_numvin!I40</f>
        <v>46084.031051697442</v>
      </c>
      <c r="J88" s="80">
        <f>RES_hhdet_numvin!J40</f>
        <v>105394.49387165082</v>
      </c>
      <c r="K88" s="80">
        <f>RES_hhdet_numvin!K40</f>
        <v>40012.811077241538</v>
      </c>
      <c r="L88" s="80">
        <f>RES_hhdet_numvin!L40</f>
        <v>56002.748504061412</v>
      </c>
      <c r="M88" s="80">
        <f>RES_hhdet_numvin!M40</f>
        <v>49417.532033606025</v>
      </c>
      <c r="N88" s="80">
        <f>RES_hhdet_numvin!N40</f>
        <v>5623.5616745472944</v>
      </c>
      <c r="O88" s="80">
        <f>RES_hhdet_numvin!O40</f>
        <v>34116.511647431347</v>
      </c>
      <c r="P88" s="80">
        <f>RES_hhdet_numvin!P40</f>
        <v>11666.573829637397</v>
      </c>
      <c r="Q88" s="80">
        <f>RES_hhdet_numvin!Q40</f>
        <v>7838.4413615980811</v>
      </c>
    </row>
    <row r="89" spans="1:17" ht="12" customHeight="1" x14ac:dyDescent="0.3">
      <c r="A89" s="29" t="s">
        <v>140</v>
      </c>
      <c r="B89" s="78">
        <f>RES_hhdet_numvin!B41</f>
        <v>49313.762178088356</v>
      </c>
      <c r="C89" s="78">
        <f>RES_hhdet_numvin!C41</f>
        <v>46654.341339582279</v>
      </c>
      <c r="D89" s="78">
        <f>RES_hhdet_numvin!D41</f>
        <v>61072.363305191335</v>
      </c>
      <c r="E89" s="78">
        <f>RES_hhdet_numvin!E41</f>
        <v>41060.366069380274</v>
      </c>
      <c r="F89" s="78">
        <f>RES_hhdet_numvin!F41</f>
        <v>60450.790146594838</v>
      </c>
      <c r="G89" s="78">
        <f>RES_hhdet_numvin!G41</f>
        <v>87853.214184800163</v>
      </c>
      <c r="H89" s="78">
        <f>RES_hhdet_numvin!H41</f>
        <v>169384.8678278341</v>
      </c>
      <c r="I89" s="78">
        <f>RES_hhdet_numvin!I41</f>
        <v>167511.0939483025</v>
      </c>
      <c r="J89" s="78">
        <f>RES_hhdet_numvin!J41</f>
        <v>83586.631128349152</v>
      </c>
      <c r="K89" s="78">
        <f>RES_hhdet_numvin!K41</f>
        <v>101323.56392275845</v>
      </c>
      <c r="L89" s="78">
        <f>RES_hhdet_numvin!L41</f>
        <v>134649.68899593857</v>
      </c>
      <c r="M89" s="78">
        <f>RES_hhdet_numvin!M41</f>
        <v>152721.65546639395</v>
      </c>
      <c r="N89" s="78">
        <f>RES_hhdet_numvin!N41</f>
        <v>87707.000825452677</v>
      </c>
      <c r="O89" s="78">
        <f>RES_hhdet_numvin!O41</f>
        <v>92316.363352568616</v>
      </c>
      <c r="P89" s="78">
        <f>RES_hhdet_numvin!P41</f>
        <v>97086.988670362596</v>
      </c>
      <c r="Q89" s="78">
        <f>RES_hhdet_numvin!Q41</f>
        <v>31322.308638401908</v>
      </c>
    </row>
    <row r="91" spans="1:17" s="28" customFormat="1" ht="12" customHeight="1" x14ac:dyDescent="0.3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3">
      <c r="A93" s="152" t="s">
        <v>118</v>
      </c>
      <c r="B93" s="168">
        <f>SUM(B94,B97,B99,B108)</f>
        <v>2041.9855385734327</v>
      </c>
      <c r="C93" s="168">
        <f t="shared" ref="C93:Q93" si="8">SUM(C94,C97,C99,C108)</f>
        <v>2041.5177139065522</v>
      </c>
      <c r="D93" s="168">
        <f t="shared" si="8"/>
        <v>2028.9955509729889</v>
      </c>
      <c r="E93" s="168">
        <f t="shared" si="8"/>
        <v>2031.8961099052815</v>
      </c>
      <c r="F93" s="168">
        <f t="shared" si="8"/>
        <v>2085.2691795258834</v>
      </c>
      <c r="G93" s="168">
        <f t="shared" si="8"/>
        <v>2062.2833525027895</v>
      </c>
      <c r="H93" s="168">
        <f t="shared" si="8"/>
        <v>2120.7105365819075</v>
      </c>
      <c r="I93" s="168">
        <f t="shared" si="8"/>
        <v>2070.7624523564091</v>
      </c>
      <c r="J93" s="168">
        <f t="shared" si="8"/>
        <v>2140.5875496491262</v>
      </c>
      <c r="K93" s="168">
        <f t="shared" si="8"/>
        <v>2112.2952868082798</v>
      </c>
      <c r="L93" s="168">
        <f t="shared" si="8"/>
        <v>2193.0922146593948</v>
      </c>
      <c r="M93" s="168">
        <f t="shared" si="8"/>
        <v>1972.2891696617733</v>
      </c>
      <c r="N93" s="168">
        <f t="shared" si="8"/>
        <v>1923.4523748791162</v>
      </c>
      <c r="O93" s="168">
        <f t="shared" si="8"/>
        <v>1884.6320795344991</v>
      </c>
      <c r="P93" s="168">
        <f t="shared" si="8"/>
        <v>1631.1722997760003</v>
      </c>
      <c r="Q93" s="168">
        <f t="shared" si="8"/>
        <v>1579.4271823079216</v>
      </c>
    </row>
    <row r="94" spans="1:17" ht="12" customHeight="1" x14ac:dyDescent="0.3">
      <c r="A94" s="158" t="s">
        <v>65</v>
      </c>
      <c r="B94" s="157">
        <f>SUM(B95:B96)</f>
        <v>1373.9290789421445</v>
      </c>
      <c r="C94" s="157">
        <f t="shared" ref="C94:Q94" si="9">SUM(C95:C96)</f>
        <v>1387.1558756589916</v>
      </c>
      <c r="D94" s="157">
        <f t="shared" si="9"/>
        <v>1380.3053688201312</v>
      </c>
      <c r="E94" s="157">
        <f t="shared" si="9"/>
        <v>1396.01450916302</v>
      </c>
      <c r="F94" s="157">
        <f t="shared" si="9"/>
        <v>1447.6351217321962</v>
      </c>
      <c r="G94" s="157">
        <f t="shared" si="9"/>
        <v>1435.9681335899893</v>
      </c>
      <c r="H94" s="157">
        <f t="shared" si="9"/>
        <v>1477.7031414124754</v>
      </c>
      <c r="I94" s="157">
        <f t="shared" si="9"/>
        <v>1414.6727415264199</v>
      </c>
      <c r="J94" s="157">
        <f t="shared" si="9"/>
        <v>1471.5987332847249</v>
      </c>
      <c r="K94" s="157">
        <f t="shared" si="9"/>
        <v>1454.6952663772731</v>
      </c>
      <c r="L94" s="157">
        <f t="shared" si="9"/>
        <v>1498.5301536740099</v>
      </c>
      <c r="M94" s="157">
        <f t="shared" si="9"/>
        <v>1277.266238418295</v>
      </c>
      <c r="N94" s="157">
        <f t="shared" si="9"/>
        <v>1255.8712215886001</v>
      </c>
      <c r="O94" s="157">
        <f t="shared" si="9"/>
        <v>1228.0021414239827</v>
      </c>
      <c r="P94" s="157">
        <f t="shared" si="9"/>
        <v>1006.3097509068566</v>
      </c>
      <c r="Q94" s="157">
        <f t="shared" si="9"/>
        <v>995.95544509527701</v>
      </c>
    </row>
    <row r="95" spans="1:17" ht="12" customHeight="1" x14ac:dyDescent="0.3">
      <c r="A95" s="23" t="s">
        <v>84</v>
      </c>
      <c r="B95" s="156">
        <f>RES_hhdet_fec!B$26</f>
        <v>1353.0475754804525</v>
      </c>
      <c r="C95" s="156">
        <f>RES_hhdet_fec!C$26</f>
        <v>1361.3739751198368</v>
      </c>
      <c r="D95" s="156">
        <f>RES_hhdet_fec!D$26</f>
        <v>1356.8467457217453</v>
      </c>
      <c r="E95" s="156">
        <f>RES_hhdet_fec!E$26</f>
        <v>1370.7792183932474</v>
      </c>
      <c r="F95" s="156">
        <f>RES_hhdet_fec!F$26</f>
        <v>1420.2254876150093</v>
      </c>
      <c r="G95" s="156">
        <f>RES_hhdet_fec!G$26</f>
        <v>1410.6343996780956</v>
      </c>
      <c r="H95" s="156">
        <f>RES_hhdet_fec!H$26</f>
        <v>1448.2381482424889</v>
      </c>
      <c r="I95" s="156">
        <f>RES_hhdet_fec!I$26</f>
        <v>1390.0981255172721</v>
      </c>
      <c r="J95" s="156">
        <f>RES_hhdet_fec!J$26</f>
        <v>1448.2288762652056</v>
      </c>
      <c r="K95" s="156">
        <f>RES_hhdet_fec!K$26</f>
        <v>1437.6288123210848</v>
      </c>
      <c r="L95" s="156">
        <f>RES_hhdet_fec!L$26</f>
        <v>1470.1633232505424</v>
      </c>
      <c r="M95" s="156">
        <f>RES_hhdet_fec!M$26</f>
        <v>1252.2738587622387</v>
      </c>
      <c r="N95" s="156">
        <f>RES_hhdet_fec!N$26</f>
        <v>1231.3079313447113</v>
      </c>
      <c r="O95" s="156">
        <f>RES_hhdet_fec!O$26</f>
        <v>1207.882522348031</v>
      </c>
      <c r="P95" s="156">
        <f>RES_hhdet_fec!P$26</f>
        <v>989.16359358701266</v>
      </c>
      <c r="Q95" s="156">
        <f>RES_hhdet_fec!Q$26</f>
        <v>977.62052901484105</v>
      </c>
    </row>
    <row r="96" spans="1:17" ht="12" customHeight="1" x14ac:dyDescent="0.3">
      <c r="A96" s="23" t="s">
        <v>60</v>
      </c>
      <c r="B96" s="156">
        <f>RES_hhdet_fec!B$27</f>
        <v>20.881503461692144</v>
      </c>
      <c r="C96" s="156">
        <f>RES_hhdet_fec!C$27</f>
        <v>25.781900539154673</v>
      </c>
      <c r="D96" s="156">
        <f>RES_hhdet_fec!D$27</f>
        <v>23.458623098385999</v>
      </c>
      <c r="E96" s="156">
        <f>RES_hhdet_fec!E$27</f>
        <v>25.235290769772497</v>
      </c>
      <c r="F96" s="156">
        <f>RES_hhdet_fec!F$27</f>
        <v>27.409634117186954</v>
      </c>
      <c r="G96" s="156">
        <f>RES_hhdet_fec!G$27</f>
        <v>25.333733911893763</v>
      </c>
      <c r="H96" s="156">
        <f>RES_hhdet_fec!H$27</f>
        <v>29.464993169986379</v>
      </c>
      <c r="I96" s="156">
        <f>RES_hhdet_fec!I$27</f>
        <v>24.574616009147711</v>
      </c>
      <c r="J96" s="156">
        <f>RES_hhdet_fec!J$27</f>
        <v>23.369857019519184</v>
      </c>
      <c r="K96" s="156">
        <f>RES_hhdet_fec!K$27</f>
        <v>17.066454056188299</v>
      </c>
      <c r="L96" s="156">
        <f>RES_hhdet_fec!L$27</f>
        <v>28.366830423467601</v>
      </c>
      <c r="M96" s="156">
        <f>RES_hhdet_fec!M$27</f>
        <v>24.992379656056229</v>
      </c>
      <c r="N96" s="156">
        <f>RES_hhdet_fec!N$27</f>
        <v>24.563290243888876</v>
      </c>
      <c r="O96" s="156">
        <f>RES_hhdet_fec!O$27</f>
        <v>20.11961907595165</v>
      </c>
      <c r="P96" s="156">
        <f>RES_hhdet_fec!P$27</f>
        <v>17.146157319843908</v>
      </c>
      <c r="Q96" s="156">
        <f>RES_hhdet_fec!Q$27</f>
        <v>18.334916080436013</v>
      </c>
    </row>
    <row r="97" spans="1:17" ht="12" customHeight="1" x14ac:dyDescent="0.3">
      <c r="A97" s="158" t="s">
        <v>112</v>
      </c>
      <c r="B97" s="157">
        <f>B98</f>
        <v>14.089430349900098</v>
      </c>
      <c r="C97" s="157">
        <f t="shared" ref="C97:Q97" si="10">C98</f>
        <v>14.048089977550314</v>
      </c>
      <c r="D97" s="157">
        <f t="shared" si="10"/>
        <v>14.500627306025976</v>
      </c>
      <c r="E97" s="157">
        <f t="shared" si="10"/>
        <v>14.397417368128368</v>
      </c>
      <c r="F97" s="157">
        <f t="shared" si="10"/>
        <v>14.99787193597238</v>
      </c>
      <c r="G97" s="157">
        <f t="shared" si="10"/>
        <v>15.415022778320026</v>
      </c>
      <c r="H97" s="157">
        <f t="shared" si="10"/>
        <v>16.822935970006444</v>
      </c>
      <c r="I97" s="157">
        <f t="shared" si="10"/>
        <v>17.798605175652686</v>
      </c>
      <c r="J97" s="157">
        <f t="shared" si="10"/>
        <v>18.134388589917656</v>
      </c>
      <c r="K97" s="157">
        <f t="shared" si="10"/>
        <v>19.009062043986034</v>
      </c>
      <c r="L97" s="157">
        <f t="shared" si="10"/>
        <v>19.404364526484837</v>
      </c>
      <c r="M97" s="157">
        <f t="shared" si="10"/>
        <v>21.320222424783964</v>
      </c>
      <c r="N97" s="157">
        <f t="shared" si="10"/>
        <v>21.592107982411079</v>
      </c>
      <c r="O97" s="157">
        <f t="shared" si="10"/>
        <v>21.107010599252717</v>
      </c>
      <c r="P97" s="157">
        <f t="shared" si="10"/>
        <v>20.19408235122685</v>
      </c>
      <c r="Q97" s="157">
        <f t="shared" si="10"/>
        <v>18.214798186896861</v>
      </c>
    </row>
    <row r="98" spans="1:17" ht="12" customHeight="1" x14ac:dyDescent="0.3">
      <c r="A98" s="23" t="s">
        <v>60</v>
      </c>
      <c r="B98" s="156">
        <f>RES_hhdet_fec!B$29</f>
        <v>14.089430349900098</v>
      </c>
      <c r="C98" s="156">
        <f>RES_hhdet_fec!C$29</f>
        <v>14.048089977550314</v>
      </c>
      <c r="D98" s="156">
        <f>RES_hhdet_fec!D$29</f>
        <v>14.500627306025976</v>
      </c>
      <c r="E98" s="156">
        <f>RES_hhdet_fec!E$29</f>
        <v>14.397417368128368</v>
      </c>
      <c r="F98" s="156">
        <f>RES_hhdet_fec!F$29</f>
        <v>14.99787193597238</v>
      </c>
      <c r="G98" s="156">
        <f>RES_hhdet_fec!G$29</f>
        <v>15.415022778320026</v>
      </c>
      <c r="H98" s="156">
        <f>RES_hhdet_fec!H$29</f>
        <v>16.822935970006444</v>
      </c>
      <c r="I98" s="156">
        <f>RES_hhdet_fec!I$29</f>
        <v>17.798605175652686</v>
      </c>
      <c r="J98" s="156">
        <f>RES_hhdet_fec!J$29</f>
        <v>18.134388589917656</v>
      </c>
      <c r="K98" s="156">
        <f>RES_hhdet_fec!K$29</f>
        <v>19.009062043986034</v>
      </c>
      <c r="L98" s="156">
        <f>RES_hhdet_fec!L$29</f>
        <v>19.404364526484837</v>
      </c>
      <c r="M98" s="156">
        <f>RES_hhdet_fec!M$29</f>
        <v>21.320222424783964</v>
      </c>
      <c r="N98" s="156">
        <f>RES_hhdet_fec!N$29</f>
        <v>21.592107982411079</v>
      </c>
      <c r="O98" s="156">
        <f>RES_hhdet_fec!O$29</f>
        <v>21.107010599252717</v>
      </c>
      <c r="P98" s="156">
        <f>RES_hhdet_fec!P$29</f>
        <v>20.19408235122685</v>
      </c>
      <c r="Q98" s="156">
        <f>RES_hhdet_fec!Q$29</f>
        <v>18.214798186896861</v>
      </c>
    </row>
    <row r="99" spans="1:17" ht="12" customHeight="1" x14ac:dyDescent="0.3">
      <c r="A99" s="158" t="s">
        <v>63</v>
      </c>
      <c r="B99" s="157">
        <f>SUM(B100:B101,B104:B105)</f>
        <v>434.15072697844255</v>
      </c>
      <c r="C99" s="157">
        <f t="shared" ref="C99:Q99" si="11">SUM(C100:C101,C104:C105)</f>
        <v>427.44794878409823</v>
      </c>
      <c r="D99" s="157">
        <f t="shared" si="11"/>
        <v>424.41395964797573</v>
      </c>
      <c r="E99" s="157">
        <f t="shared" si="11"/>
        <v>412.24813575097602</v>
      </c>
      <c r="F99" s="157">
        <f t="shared" si="11"/>
        <v>408.17924699758498</v>
      </c>
      <c r="G99" s="157">
        <f t="shared" si="11"/>
        <v>401.4381924172377</v>
      </c>
      <c r="H99" s="157">
        <f t="shared" si="11"/>
        <v>415.56064414747243</v>
      </c>
      <c r="I99" s="157">
        <f t="shared" si="11"/>
        <v>426.64124842158122</v>
      </c>
      <c r="J99" s="157">
        <f t="shared" si="11"/>
        <v>433.80474635689467</v>
      </c>
      <c r="K99" s="157">
        <f t="shared" si="11"/>
        <v>424.60775162999613</v>
      </c>
      <c r="L99" s="157">
        <f t="shared" si="11"/>
        <v>431.93761882597528</v>
      </c>
      <c r="M99" s="157">
        <f t="shared" si="11"/>
        <v>435.22771210461144</v>
      </c>
      <c r="N99" s="157">
        <f t="shared" si="11"/>
        <v>421.16487083486805</v>
      </c>
      <c r="O99" s="157">
        <f t="shared" si="11"/>
        <v>416.02156457025643</v>
      </c>
      <c r="P99" s="157">
        <f t="shared" si="11"/>
        <v>398.10377396737823</v>
      </c>
      <c r="Q99" s="157">
        <f t="shared" si="11"/>
        <v>368.14960567869781</v>
      </c>
    </row>
    <row r="100" spans="1:17" ht="12" customHeight="1" x14ac:dyDescent="0.3">
      <c r="A100" s="167" t="s">
        <v>169</v>
      </c>
      <c r="B100" s="132">
        <f>RES_hhdet_fec!B$31</f>
        <v>343.20134977781436</v>
      </c>
      <c r="C100" s="132">
        <f>RES_hhdet_fec!C$31</f>
        <v>335.97527612314894</v>
      </c>
      <c r="D100" s="132">
        <f>RES_hhdet_fec!D$31</f>
        <v>334.09883537014389</v>
      </c>
      <c r="E100" s="132">
        <f>RES_hhdet_fec!E$31</f>
        <v>321.12910365839451</v>
      </c>
      <c r="F100" s="132">
        <f>RES_hhdet_fec!F$31</f>
        <v>314.17672187204988</v>
      </c>
      <c r="G100" s="132">
        <f>RES_hhdet_fec!G$31</f>
        <v>308.31319150725369</v>
      </c>
      <c r="H100" s="132">
        <f>RES_hhdet_fec!H$31</f>
        <v>317.20306497720094</v>
      </c>
      <c r="I100" s="132">
        <f>RES_hhdet_fec!I$31</f>
        <v>325.59859797592821</v>
      </c>
      <c r="J100" s="132">
        <f>RES_hhdet_fec!J$31</f>
        <v>325.90954314561094</v>
      </c>
      <c r="K100" s="132">
        <f>RES_hhdet_fec!K$31</f>
        <v>318.50883651774006</v>
      </c>
      <c r="L100" s="132">
        <f>RES_hhdet_fec!L$31</f>
        <v>313.67854084064504</v>
      </c>
      <c r="M100" s="132">
        <f>RES_hhdet_fec!M$31</f>
        <v>311.60268202519705</v>
      </c>
      <c r="N100" s="132">
        <f>RES_hhdet_fec!N$31</f>
        <v>294.20885925740822</v>
      </c>
      <c r="O100" s="132">
        <f>RES_hhdet_fec!O$31</f>
        <v>288.36901785925301</v>
      </c>
      <c r="P100" s="132">
        <f>RES_hhdet_fec!P$31</f>
        <v>276.46301073715495</v>
      </c>
      <c r="Q100" s="132">
        <f>RES_hhdet_fec!Q$31</f>
        <v>250.25516503923407</v>
      </c>
    </row>
    <row r="101" spans="1:17" ht="12" customHeight="1" x14ac:dyDescent="0.3">
      <c r="A101" s="167" t="s">
        <v>168</v>
      </c>
      <c r="B101" s="132">
        <f>SUM(B102:B103)</f>
        <v>6.1315696653958121</v>
      </c>
      <c r="C101" s="132">
        <f t="shared" ref="C101:Q101" si="12">SUM(C102:C103)</f>
        <v>6.366408418432651</v>
      </c>
      <c r="D101" s="132">
        <f t="shared" si="12"/>
        <v>6.6863660232834512</v>
      </c>
      <c r="E101" s="132">
        <f t="shared" si="12"/>
        <v>6.8812807614417935</v>
      </c>
      <c r="F101" s="132">
        <f t="shared" si="12"/>
        <v>7.6072128264869328</v>
      </c>
      <c r="G101" s="132">
        <f t="shared" si="12"/>
        <v>8.7020946342889474</v>
      </c>
      <c r="H101" s="132">
        <f t="shared" si="12"/>
        <v>9.8877040061890469</v>
      </c>
      <c r="I101" s="132">
        <f t="shared" si="12"/>
        <v>12.842693224298991</v>
      </c>
      <c r="J101" s="132">
        <f t="shared" si="12"/>
        <v>16.572626216368612</v>
      </c>
      <c r="K101" s="132">
        <f t="shared" si="12"/>
        <v>20.049124026244677</v>
      </c>
      <c r="L101" s="132">
        <f t="shared" si="12"/>
        <v>25.327375933924916</v>
      </c>
      <c r="M101" s="132">
        <f t="shared" si="12"/>
        <v>28.729148540014528</v>
      </c>
      <c r="N101" s="132">
        <f t="shared" si="12"/>
        <v>30.215400277722186</v>
      </c>
      <c r="O101" s="132">
        <f t="shared" si="12"/>
        <v>32.069738372244174</v>
      </c>
      <c r="P101" s="132">
        <f t="shared" si="12"/>
        <v>33.126817285457726</v>
      </c>
      <c r="Q101" s="132">
        <f t="shared" si="12"/>
        <v>33.373394360495837</v>
      </c>
    </row>
    <row r="102" spans="1:17" ht="12" customHeight="1" x14ac:dyDescent="0.3">
      <c r="A102" s="166" t="s">
        <v>57</v>
      </c>
      <c r="B102" s="165">
        <f>RES_hhdet_fec!B$33</f>
        <v>2.680887663529921</v>
      </c>
      <c r="C102" s="165">
        <f>RES_hhdet_fec!C$33</f>
        <v>2.8417395763072122</v>
      </c>
      <c r="D102" s="165">
        <f>RES_hhdet_fec!D$33</f>
        <v>3.0242915277873199</v>
      </c>
      <c r="E102" s="165">
        <f>RES_hhdet_fec!E$33</f>
        <v>3.1258706315916673</v>
      </c>
      <c r="F102" s="165">
        <f>RES_hhdet_fec!F$33</f>
        <v>3.4676673882775115</v>
      </c>
      <c r="G102" s="165">
        <f>RES_hhdet_fec!G$33</f>
        <v>4.374042490297211</v>
      </c>
      <c r="H102" s="165">
        <f>RES_hhdet_fec!H$33</f>
        <v>4.8805353417048005</v>
      </c>
      <c r="I102" s="165">
        <f>RES_hhdet_fec!I$33</f>
        <v>6.2430838889832954</v>
      </c>
      <c r="J102" s="165">
        <f>RES_hhdet_fec!J$33</f>
        <v>8.3053805637339657</v>
      </c>
      <c r="K102" s="165">
        <f>RES_hhdet_fec!K$33</f>
        <v>10.175731422912213</v>
      </c>
      <c r="L102" s="165">
        <f>RES_hhdet_fec!L$33</f>
        <v>12.748492881298654</v>
      </c>
      <c r="M102" s="165">
        <f>RES_hhdet_fec!M$33</f>
        <v>14.605146686831633</v>
      </c>
      <c r="N102" s="165">
        <f>RES_hhdet_fec!N$33</f>
        <v>15.29994544204113</v>
      </c>
      <c r="O102" s="165">
        <f>RES_hhdet_fec!O$33</f>
        <v>16.173023144127455</v>
      </c>
      <c r="P102" s="165">
        <f>RES_hhdet_fec!P$33</f>
        <v>16.60607037463533</v>
      </c>
      <c r="Q102" s="165">
        <f>RES_hhdet_fec!Q$33</f>
        <v>16.730828058212971</v>
      </c>
    </row>
    <row r="103" spans="1:17" ht="12" customHeight="1" x14ac:dyDescent="0.3">
      <c r="A103" s="147" t="s">
        <v>59</v>
      </c>
      <c r="B103" s="164">
        <f>RES_hhdet_fec!B$34</f>
        <v>3.4506820018658906</v>
      </c>
      <c r="C103" s="164">
        <f>RES_hhdet_fec!C$34</f>
        <v>3.5246688421254389</v>
      </c>
      <c r="D103" s="164">
        <f>RES_hhdet_fec!D$34</f>
        <v>3.6620744954961317</v>
      </c>
      <c r="E103" s="164">
        <f>RES_hhdet_fec!E$34</f>
        <v>3.7554101298501266</v>
      </c>
      <c r="F103" s="164">
        <f>RES_hhdet_fec!F$34</f>
        <v>4.1395454382094217</v>
      </c>
      <c r="G103" s="164">
        <f>RES_hhdet_fec!G$34</f>
        <v>4.3280521439917354</v>
      </c>
      <c r="H103" s="164">
        <f>RES_hhdet_fec!H$34</f>
        <v>5.0071686644842455</v>
      </c>
      <c r="I103" s="164">
        <f>RES_hhdet_fec!I$34</f>
        <v>6.5996093353156953</v>
      </c>
      <c r="J103" s="164">
        <f>RES_hhdet_fec!J$34</f>
        <v>8.2672456526346476</v>
      </c>
      <c r="K103" s="164">
        <f>RES_hhdet_fec!K$34</f>
        <v>9.8733926033324657</v>
      </c>
      <c r="L103" s="164">
        <f>RES_hhdet_fec!L$34</f>
        <v>12.578883052626262</v>
      </c>
      <c r="M103" s="164">
        <f>RES_hhdet_fec!M$34</f>
        <v>14.124001853182897</v>
      </c>
      <c r="N103" s="164">
        <f>RES_hhdet_fec!N$34</f>
        <v>14.915454835681055</v>
      </c>
      <c r="O103" s="164">
        <f>RES_hhdet_fec!O$34</f>
        <v>15.896715228116721</v>
      </c>
      <c r="P103" s="164">
        <f>RES_hhdet_fec!P$34</f>
        <v>16.520746910822396</v>
      </c>
      <c r="Q103" s="164">
        <f>RES_hhdet_fec!Q$34</f>
        <v>16.642566302282869</v>
      </c>
    </row>
    <row r="104" spans="1:17" ht="12" customHeight="1" x14ac:dyDescent="0.3">
      <c r="A104" s="163" t="s">
        <v>142</v>
      </c>
      <c r="B104" s="162">
        <f>RES_hhdet_fec!B$35</f>
        <v>81.038742229647156</v>
      </c>
      <c r="C104" s="162">
        <f>RES_hhdet_fec!C$35</f>
        <v>81.12217655049173</v>
      </c>
      <c r="D104" s="162">
        <f>RES_hhdet_fec!D$35</f>
        <v>79.239754463229914</v>
      </c>
      <c r="E104" s="162">
        <f>RES_hhdet_fec!E$35</f>
        <v>79.16119303903379</v>
      </c>
      <c r="F104" s="162">
        <f>RES_hhdet_fec!F$35</f>
        <v>80.541257938637472</v>
      </c>
      <c r="G104" s="162">
        <f>RES_hhdet_fec!G$35</f>
        <v>77.886267528739907</v>
      </c>
      <c r="H104" s="162">
        <f>RES_hhdet_fec!H$35</f>
        <v>81.128820809859278</v>
      </c>
      <c r="I104" s="162">
        <f>RES_hhdet_fec!I$35</f>
        <v>80.080106213913481</v>
      </c>
      <c r="J104" s="162">
        <f>RES_hhdet_fec!J$35</f>
        <v>81.802872270522371</v>
      </c>
      <c r="K104" s="162">
        <f>RES_hhdet_fec!K$35</f>
        <v>75.012005617303984</v>
      </c>
      <c r="L104" s="162">
        <f>RES_hhdet_fec!L$35</f>
        <v>79.595936929369316</v>
      </c>
      <c r="M104" s="162">
        <f>RES_hhdet_fec!M$35</f>
        <v>78.678647434842233</v>
      </c>
      <c r="N104" s="162">
        <f>RES_hhdet_fec!N$35</f>
        <v>80.268909837141308</v>
      </c>
      <c r="O104" s="162">
        <f>RES_hhdet_fec!O$35</f>
        <v>78.876679828600899</v>
      </c>
      <c r="P104" s="162">
        <f>RES_hhdet_fec!P$35</f>
        <v>72.429274603268979</v>
      </c>
      <c r="Q104" s="162">
        <f>RES_hhdet_fec!Q$35</f>
        <v>68.740418018496968</v>
      </c>
    </row>
    <row r="105" spans="1:17" ht="12" customHeight="1" x14ac:dyDescent="0.3">
      <c r="A105" s="161" t="s">
        <v>141</v>
      </c>
      <c r="B105" s="160">
        <f>SUM(B106:B107)</f>
        <v>3.7790653055852186</v>
      </c>
      <c r="C105" s="160">
        <f t="shared" ref="C105:Q105" si="13">SUM(C106:C107)</f>
        <v>3.9840876920248913</v>
      </c>
      <c r="D105" s="160">
        <f t="shared" si="13"/>
        <v>4.3890037913184905</v>
      </c>
      <c r="E105" s="160">
        <f t="shared" si="13"/>
        <v>5.0765582921059025</v>
      </c>
      <c r="F105" s="160">
        <f t="shared" si="13"/>
        <v>5.854054360410708</v>
      </c>
      <c r="G105" s="160">
        <f t="shared" si="13"/>
        <v>6.5366387469551928</v>
      </c>
      <c r="H105" s="160">
        <f t="shared" si="13"/>
        <v>7.3410543542231625</v>
      </c>
      <c r="I105" s="160">
        <f t="shared" si="13"/>
        <v>8.1198510074405057</v>
      </c>
      <c r="J105" s="160">
        <f t="shared" si="13"/>
        <v>9.5197047243927173</v>
      </c>
      <c r="K105" s="160">
        <f t="shared" si="13"/>
        <v>11.037785468707373</v>
      </c>
      <c r="L105" s="160">
        <f t="shared" si="13"/>
        <v>13.335765122036005</v>
      </c>
      <c r="M105" s="160">
        <f t="shared" si="13"/>
        <v>16.217234104557647</v>
      </c>
      <c r="N105" s="160">
        <f t="shared" si="13"/>
        <v>16.471701462596307</v>
      </c>
      <c r="O105" s="160">
        <f t="shared" si="13"/>
        <v>16.706128510158337</v>
      </c>
      <c r="P105" s="160">
        <f t="shared" si="13"/>
        <v>16.084671341496566</v>
      </c>
      <c r="Q105" s="160">
        <f t="shared" si="13"/>
        <v>15.780628260470893</v>
      </c>
    </row>
    <row r="106" spans="1:17" ht="12" customHeight="1" x14ac:dyDescent="0.3">
      <c r="A106" s="148" t="s">
        <v>60</v>
      </c>
      <c r="B106" s="156">
        <f>RES_hhdet_fec!B$37</f>
        <v>1.4301174211902521</v>
      </c>
      <c r="C106" s="156">
        <f>RES_hhdet_fec!C$37</f>
        <v>1.6441497772580864</v>
      </c>
      <c r="D106" s="156">
        <f>RES_hhdet_fec!D$37</f>
        <v>1.8616599914160368</v>
      </c>
      <c r="E106" s="156">
        <f>RES_hhdet_fec!E$37</f>
        <v>2.3230286456075997</v>
      </c>
      <c r="F106" s="156">
        <f>RES_hhdet_fec!F$37</f>
        <v>2.7493925577335196</v>
      </c>
      <c r="G106" s="156">
        <f>RES_hhdet_fec!G$37</f>
        <v>3.4781910270045535</v>
      </c>
      <c r="H106" s="156">
        <f>RES_hhdet_fec!H$37</f>
        <v>3.9874257350742264</v>
      </c>
      <c r="I106" s="156">
        <f>RES_hhdet_fec!I$37</f>
        <v>4.1091413323637065</v>
      </c>
      <c r="J106" s="156">
        <f>RES_hhdet_fec!J$37</f>
        <v>5.2192159063564381</v>
      </c>
      <c r="K106" s="156">
        <f>RES_hhdet_fec!K$37</f>
        <v>6.2076628207124145</v>
      </c>
      <c r="L106" s="156">
        <f>RES_hhdet_fec!L$37</f>
        <v>6.9286991447200093</v>
      </c>
      <c r="M106" s="156">
        <f>RES_hhdet_fec!M$37</f>
        <v>8.9097325326303682</v>
      </c>
      <c r="N106" s="156">
        <f>RES_hhdet_fec!N$37</f>
        <v>8.7644894279336025</v>
      </c>
      <c r="O106" s="156">
        <f>RES_hhdet_fec!O$37</f>
        <v>9.0679267674440229</v>
      </c>
      <c r="P106" s="156">
        <f>RES_hhdet_fec!P$37</f>
        <v>8.3831316001798584</v>
      </c>
      <c r="Q106" s="156">
        <f>RES_hhdet_fec!Q$37</f>
        <v>8.2342829327158924</v>
      </c>
    </row>
    <row r="107" spans="1:17" ht="12" customHeight="1" x14ac:dyDescent="0.3">
      <c r="A107" s="148" t="s">
        <v>59</v>
      </c>
      <c r="B107" s="156">
        <f>RES_hhdet_fec!B$38</f>
        <v>2.3489478843949665</v>
      </c>
      <c r="C107" s="156">
        <f>RES_hhdet_fec!C$38</f>
        <v>2.3399379147668049</v>
      </c>
      <c r="D107" s="156">
        <f>RES_hhdet_fec!D$38</f>
        <v>2.5273437999024542</v>
      </c>
      <c r="E107" s="156">
        <f>RES_hhdet_fec!E$38</f>
        <v>2.7535296464983032</v>
      </c>
      <c r="F107" s="156">
        <f>RES_hhdet_fec!F$38</f>
        <v>3.1046618026771884</v>
      </c>
      <c r="G107" s="156">
        <f>RES_hhdet_fec!G$38</f>
        <v>3.0584477199506388</v>
      </c>
      <c r="H107" s="156">
        <f>RES_hhdet_fec!H$38</f>
        <v>3.3536286191489357</v>
      </c>
      <c r="I107" s="156">
        <f>RES_hhdet_fec!I$38</f>
        <v>4.0107096750767992</v>
      </c>
      <c r="J107" s="156">
        <f>RES_hhdet_fec!J$38</f>
        <v>4.3004888180362784</v>
      </c>
      <c r="K107" s="156">
        <f>RES_hhdet_fec!K$38</f>
        <v>4.8301226479949575</v>
      </c>
      <c r="L107" s="156">
        <f>RES_hhdet_fec!L$38</f>
        <v>6.4070659773159946</v>
      </c>
      <c r="M107" s="156">
        <f>RES_hhdet_fec!M$38</f>
        <v>7.30750157192728</v>
      </c>
      <c r="N107" s="156">
        <f>RES_hhdet_fec!N$38</f>
        <v>7.707212034662704</v>
      </c>
      <c r="O107" s="156">
        <f>RES_hhdet_fec!O$38</f>
        <v>7.6382017427143127</v>
      </c>
      <c r="P107" s="156">
        <f>RES_hhdet_fec!P$38</f>
        <v>7.7015397413167062</v>
      </c>
      <c r="Q107" s="156">
        <f>RES_hhdet_fec!Q$38</f>
        <v>7.5463453277550006</v>
      </c>
    </row>
    <row r="108" spans="1:17" ht="12" customHeight="1" x14ac:dyDescent="0.3">
      <c r="A108" s="158" t="s">
        <v>62</v>
      </c>
      <c r="B108" s="157">
        <f>SUM(B109:B110)</f>
        <v>219.8163023029457</v>
      </c>
      <c r="C108" s="157">
        <f t="shared" ref="C108:Q108" si="14">SUM(C109:C110)</f>
        <v>212.86579948591233</v>
      </c>
      <c r="D108" s="157">
        <f t="shared" si="14"/>
        <v>209.77559519885597</v>
      </c>
      <c r="E108" s="157">
        <f t="shared" si="14"/>
        <v>209.2360476231573</v>
      </c>
      <c r="F108" s="157">
        <f t="shared" si="14"/>
        <v>214.45693886012992</v>
      </c>
      <c r="G108" s="157">
        <f t="shared" si="14"/>
        <v>209.46200371724242</v>
      </c>
      <c r="H108" s="157">
        <f t="shared" si="14"/>
        <v>210.62381505195304</v>
      </c>
      <c r="I108" s="157">
        <f t="shared" si="14"/>
        <v>211.64985723275512</v>
      </c>
      <c r="J108" s="157">
        <f t="shared" si="14"/>
        <v>217.04968141758883</v>
      </c>
      <c r="K108" s="157">
        <f t="shared" si="14"/>
        <v>213.98320675702462</v>
      </c>
      <c r="L108" s="157">
        <f t="shared" si="14"/>
        <v>243.22007763292504</v>
      </c>
      <c r="M108" s="157">
        <f t="shared" si="14"/>
        <v>238.47499671408309</v>
      </c>
      <c r="N108" s="157">
        <f t="shared" si="14"/>
        <v>224.82417447323701</v>
      </c>
      <c r="O108" s="157">
        <f t="shared" si="14"/>
        <v>219.50136294100707</v>
      </c>
      <c r="P108" s="157">
        <f t="shared" si="14"/>
        <v>206.56469255053878</v>
      </c>
      <c r="Q108" s="157">
        <f t="shared" si="14"/>
        <v>197.10733334704986</v>
      </c>
    </row>
    <row r="109" spans="1:17" ht="12" customHeight="1" x14ac:dyDescent="0.3">
      <c r="A109" s="23" t="s">
        <v>57</v>
      </c>
      <c r="B109" s="156">
        <f>RES_hhdet_fec!B$40</f>
        <v>124.89750294349892</v>
      </c>
      <c r="C109" s="156">
        <f>RES_hhdet_fec!C$40</f>
        <v>110.99606605505755</v>
      </c>
      <c r="D109" s="156">
        <f>RES_hhdet_fec!D$40</f>
        <v>104.39904964987581</v>
      </c>
      <c r="E109" s="156">
        <f>RES_hhdet_fec!E$40</f>
        <v>108.46107081362034</v>
      </c>
      <c r="F109" s="156">
        <f>RES_hhdet_fec!F$40</f>
        <v>108.65575985138263</v>
      </c>
      <c r="G109" s="156">
        <f>RES_hhdet_fec!G$40</f>
        <v>104.78109949226521</v>
      </c>
      <c r="H109" s="156">
        <f>RES_hhdet_fec!H$40</f>
        <v>89.624740317726491</v>
      </c>
      <c r="I109" s="156">
        <f>RES_hhdet_fec!I$40</f>
        <v>83.704037176640824</v>
      </c>
      <c r="J109" s="156">
        <f>RES_hhdet_fec!J$40</f>
        <v>93.748093817019466</v>
      </c>
      <c r="K109" s="156">
        <f>RES_hhdet_fec!K$40</f>
        <v>89.573633062576619</v>
      </c>
      <c r="L109" s="156">
        <f>RES_hhdet_fec!L$40</f>
        <v>106.16719905855969</v>
      </c>
      <c r="M109" s="156">
        <f>RES_hhdet_fec!M$40</f>
        <v>98.976186921947459</v>
      </c>
      <c r="N109" s="156">
        <f>RES_hhdet_fec!N$40</f>
        <v>93.864815507674265</v>
      </c>
      <c r="O109" s="156">
        <f>RES_hhdet_fec!O$40</f>
        <v>90.790121605082604</v>
      </c>
      <c r="P109" s="156">
        <f>RES_hhdet_fec!P$40</f>
        <v>82.615037544692981</v>
      </c>
      <c r="Q109" s="156">
        <f>RES_hhdet_fec!Q$40</f>
        <v>74.650015272735629</v>
      </c>
    </row>
    <row r="110" spans="1:17" ht="12" customHeight="1" x14ac:dyDescent="0.3">
      <c r="A110" s="29" t="s">
        <v>140</v>
      </c>
      <c r="B110" s="57">
        <f>RES_hhdet_fec!B$41</f>
        <v>94.918799359446766</v>
      </c>
      <c r="C110" s="57">
        <f>RES_hhdet_fec!C$41</f>
        <v>101.86973343085478</v>
      </c>
      <c r="D110" s="57">
        <f>RES_hhdet_fec!D$41</f>
        <v>105.37654554898016</v>
      </c>
      <c r="E110" s="57">
        <f>RES_hhdet_fec!E$41</f>
        <v>100.77497680953697</v>
      </c>
      <c r="F110" s="57">
        <f>RES_hhdet_fec!F$41</f>
        <v>105.80117900874728</v>
      </c>
      <c r="G110" s="57">
        <f>RES_hhdet_fec!G$41</f>
        <v>104.68090422497721</v>
      </c>
      <c r="H110" s="57">
        <f>RES_hhdet_fec!H$41</f>
        <v>120.99907473422654</v>
      </c>
      <c r="I110" s="57">
        <f>RES_hhdet_fec!I$41</f>
        <v>127.9458200561143</v>
      </c>
      <c r="J110" s="57">
        <f>RES_hhdet_fec!J$41</f>
        <v>123.30158760056936</v>
      </c>
      <c r="K110" s="57">
        <f>RES_hhdet_fec!K$41</f>
        <v>124.40957369444801</v>
      </c>
      <c r="L110" s="57">
        <f>RES_hhdet_fec!L$41</f>
        <v>137.05287857436537</v>
      </c>
      <c r="M110" s="57">
        <f>RES_hhdet_fec!M$41</f>
        <v>139.49880979213563</v>
      </c>
      <c r="N110" s="57">
        <f>RES_hhdet_fec!N$41</f>
        <v>130.95935896556276</v>
      </c>
      <c r="O110" s="57">
        <f>RES_hhdet_fec!O$41</f>
        <v>128.71124133592448</v>
      </c>
      <c r="P110" s="57">
        <f>RES_hhdet_fec!P$41</f>
        <v>123.94965500584578</v>
      </c>
      <c r="Q110" s="57">
        <f>RES_hhdet_fec!Q$41</f>
        <v>122.45731807431422</v>
      </c>
    </row>
    <row r="112" spans="1:17" ht="12" customHeight="1" x14ac:dyDescent="0.3">
      <c r="A112" s="152" t="s">
        <v>119</v>
      </c>
      <c r="B112" s="168">
        <f>SUM(B113,B116,B118,B127)</f>
        <v>1201.1521482020034</v>
      </c>
      <c r="C112" s="168">
        <f t="shared" ref="C112:Q112" si="15">SUM(C113,C116,C118,C127)</f>
        <v>1213.6184731255667</v>
      </c>
      <c r="D112" s="168">
        <f t="shared" si="15"/>
        <v>1214.7062634430486</v>
      </c>
      <c r="E112" s="168">
        <f t="shared" si="15"/>
        <v>1221.0836591608106</v>
      </c>
      <c r="F112" s="168">
        <f t="shared" si="15"/>
        <v>1271.8830278141465</v>
      </c>
      <c r="G112" s="168">
        <f t="shared" si="15"/>
        <v>1266.9776124273722</v>
      </c>
      <c r="H112" s="168">
        <f t="shared" si="15"/>
        <v>1331.3108803973284</v>
      </c>
      <c r="I112" s="168">
        <f t="shared" si="15"/>
        <v>1314.8777964121348</v>
      </c>
      <c r="J112" s="168">
        <f t="shared" si="15"/>
        <v>1376.8973751891021</v>
      </c>
      <c r="K112" s="168">
        <f t="shared" si="15"/>
        <v>1372.2808817546459</v>
      </c>
      <c r="L112" s="168">
        <f t="shared" si="15"/>
        <v>1443.0640078721242</v>
      </c>
      <c r="M112" s="168">
        <f t="shared" si="15"/>
        <v>1319.3698464620913</v>
      </c>
      <c r="N112" s="168">
        <f t="shared" si="15"/>
        <v>1302.6150819935633</v>
      </c>
      <c r="O112" s="168">
        <f t="shared" si="15"/>
        <v>1289.857303993354</v>
      </c>
      <c r="P112" s="168">
        <f t="shared" si="15"/>
        <v>1130.3130614269767</v>
      </c>
      <c r="Q112" s="168">
        <f t="shared" si="15"/>
        <v>1104.6764339357317</v>
      </c>
    </row>
    <row r="113" spans="1:17" ht="12" customHeight="1" x14ac:dyDescent="0.3">
      <c r="A113" s="158" t="s">
        <v>65</v>
      </c>
      <c r="B113" s="157">
        <f>SUM(B114:B115)</f>
        <v>817.10203220123367</v>
      </c>
      <c r="C113" s="157">
        <f t="shared" ref="C113:Q113" si="16">SUM(C114:C115)</f>
        <v>830.55943427292118</v>
      </c>
      <c r="D113" s="157">
        <f t="shared" si="16"/>
        <v>829.49377661485357</v>
      </c>
      <c r="E113" s="157">
        <f t="shared" si="16"/>
        <v>841.18376000874503</v>
      </c>
      <c r="F113" s="157">
        <f t="shared" si="16"/>
        <v>883.80457282745897</v>
      </c>
      <c r="G113" s="157">
        <f t="shared" si="16"/>
        <v>880.93571849656689</v>
      </c>
      <c r="H113" s="157">
        <f t="shared" si="16"/>
        <v>921.10549865793791</v>
      </c>
      <c r="I113" s="157">
        <f t="shared" si="16"/>
        <v>887.32181669111787</v>
      </c>
      <c r="J113" s="157">
        <f t="shared" si="16"/>
        <v>935.88027323531333</v>
      </c>
      <c r="K113" s="157">
        <f t="shared" si="16"/>
        <v>931.01516485195907</v>
      </c>
      <c r="L113" s="157">
        <f t="shared" si="16"/>
        <v>971.27508445388935</v>
      </c>
      <c r="M113" s="157">
        <f t="shared" si="16"/>
        <v>835.81286300861359</v>
      </c>
      <c r="N113" s="157">
        <f t="shared" si="16"/>
        <v>829.74005349736672</v>
      </c>
      <c r="O113" s="157">
        <f t="shared" si="16"/>
        <v>819.32307020013025</v>
      </c>
      <c r="P113" s="157">
        <f t="shared" si="16"/>
        <v>676.15939807382313</v>
      </c>
      <c r="Q113" s="157">
        <f t="shared" si="16"/>
        <v>674.95728843844631</v>
      </c>
    </row>
    <row r="114" spans="1:17" ht="12" customHeight="1" x14ac:dyDescent="0.3">
      <c r="A114" s="23" t="s">
        <v>84</v>
      </c>
      <c r="B114" s="156">
        <f>RES_hhdet_tes!B$26</f>
        <v>796.22052873954158</v>
      </c>
      <c r="C114" s="156">
        <f>RES_hhdet_tes!C$26</f>
        <v>804.77753373376652</v>
      </c>
      <c r="D114" s="156">
        <f>RES_hhdet_tes!D$26</f>
        <v>806.03515351646752</v>
      </c>
      <c r="E114" s="156">
        <f>RES_hhdet_tes!E$26</f>
        <v>815.94846923897251</v>
      </c>
      <c r="F114" s="156">
        <f>RES_hhdet_tes!F$26</f>
        <v>856.39493871027207</v>
      </c>
      <c r="G114" s="156">
        <f>RES_hhdet_tes!G$26</f>
        <v>855.60198458467312</v>
      </c>
      <c r="H114" s="156">
        <f>RES_hhdet_tes!H$26</f>
        <v>891.64050548795149</v>
      </c>
      <c r="I114" s="156">
        <f>RES_hhdet_tes!I$26</f>
        <v>862.74720068197018</v>
      </c>
      <c r="J114" s="156">
        <f>RES_hhdet_tes!J$26</f>
        <v>912.51041621579418</v>
      </c>
      <c r="K114" s="156">
        <f>RES_hhdet_tes!K$26</f>
        <v>913.94871079577081</v>
      </c>
      <c r="L114" s="156">
        <f>RES_hhdet_tes!L$26</f>
        <v>942.90825403042174</v>
      </c>
      <c r="M114" s="156">
        <f>RES_hhdet_tes!M$26</f>
        <v>810.8204833525574</v>
      </c>
      <c r="N114" s="156">
        <f>RES_hhdet_tes!N$26</f>
        <v>805.17676325347782</v>
      </c>
      <c r="O114" s="156">
        <f>RES_hhdet_tes!O$26</f>
        <v>799.20345112417863</v>
      </c>
      <c r="P114" s="156">
        <f>RES_hhdet_tes!P$26</f>
        <v>659.01324075397918</v>
      </c>
      <c r="Q114" s="156">
        <f>RES_hhdet_tes!Q$26</f>
        <v>656.62237235801035</v>
      </c>
    </row>
    <row r="115" spans="1:17" ht="12" customHeight="1" x14ac:dyDescent="0.3">
      <c r="A115" s="23" t="s">
        <v>60</v>
      </c>
      <c r="B115" s="156">
        <f>RES_hhdet_tes!B$27</f>
        <v>20.881503461692148</v>
      </c>
      <c r="C115" s="156">
        <f>RES_hhdet_tes!C$27</f>
        <v>25.781900539154673</v>
      </c>
      <c r="D115" s="156">
        <f>RES_hhdet_tes!D$27</f>
        <v>23.458623098386006</v>
      </c>
      <c r="E115" s="156">
        <f>RES_hhdet_tes!E$27</f>
        <v>25.235290769772504</v>
      </c>
      <c r="F115" s="156">
        <f>RES_hhdet_tes!F$27</f>
        <v>27.409634117186954</v>
      </c>
      <c r="G115" s="156">
        <f>RES_hhdet_tes!G$27</f>
        <v>25.333733911893763</v>
      </c>
      <c r="H115" s="156">
        <f>RES_hhdet_tes!H$27</f>
        <v>29.464993169986371</v>
      </c>
      <c r="I115" s="156">
        <f>RES_hhdet_tes!I$27</f>
        <v>24.574616009147704</v>
      </c>
      <c r="J115" s="156">
        <f>RES_hhdet_tes!J$27</f>
        <v>23.369857019519188</v>
      </c>
      <c r="K115" s="156">
        <f>RES_hhdet_tes!K$27</f>
        <v>17.066454056188302</v>
      </c>
      <c r="L115" s="156">
        <f>RES_hhdet_tes!L$27</f>
        <v>28.366830423467601</v>
      </c>
      <c r="M115" s="156">
        <f>RES_hhdet_tes!M$27</f>
        <v>24.992379656056229</v>
      </c>
      <c r="N115" s="156">
        <f>RES_hhdet_tes!N$27</f>
        <v>24.563290243888876</v>
      </c>
      <c r="O115" s="156">
        <f>RES_hhdet_tes!O$27</f>
        <v>20.11961907595165</v>
      </c>
      <c r="P115" s="156">
        <f>RES_hhdet_tes!P$27</f>
        <v>17.146157319843905</v>
      </c>
      <c r="Q115" s="156">
        <f>RES_hhdet_tes!Q$27</f>
        <v>18.33491608043601</v>
      </c>
    </row>
    <row r="116" spans="1:17" ht="12" customHeight="1" x14ac:dyDescent="0.3">
      <c r="A116" s="158" t="s">
        <v>112</v>
      </c>
      <c r="B116" s="157">
        <f>B117</f>
        <v>21.785366368470765</v>
      </c>
      <c r="C116" s="157">
        <f t="shared" ref="C116:Q116" si="17">C117</f>
        <v>22.243505961585722</v>
      </c>
      <c r="D116" s="157">
        <f t="shared" si="17"/>
        <v>23.662276607184559</v>
      </c>
      <c r="E116" s="157">
        <f t="shared" si="17"/>
        <v>24.060128858952041</v>
      </c>
      <c r="F116" s="157">
        <f t="shared" si="17"/>
        <v>25.972866103261872</v>
      </c>
      <c r="G116" s="157">
        <f t="shared" si="17"/>
        <v>27.609799202512704</v>
      </c>
      <c r="H116" s="157">
        <f t="shared" si="17"/>
        <v>31.553272360499861</v>
      </c>
      <c r="I116" s="157">
        <f t="shared" si="17"/>
        <v>34.627624020479026</v>
      </c>
      <c r="J116" s="157">
        <f t="shared" si="17"/>
        <v>38.08139058069996</v>
      </c>
      <c r="K116" s="157">
        <f t="shared" si="17"/>
        <v>41.848508239578784</v>
      </c>
      <c r="L116" s="157">
        <f t="shared" si="17"/>
        <v>44.873035725979108</v>
      </c>
      <c r="M116" s="157">
        <f t="shared" si="17"/>
        <v>52.00581096022848</v>
      </c>
      <c r="N116" s="157">
        <f t="shared" si="17"/>
        <v>55.577851486611607</v>
      </c>
      <c r="O116" s="157">
        <f t="shared" si="17"/>
        <v>56.819931089118377</v>
      </c>
      <c r="P116" s="157">
        <f t="shared" si="17"/>
        <v>57.578451920244412</v>
      </c>
      <c r="Q116" s="157">
        <f t="shared" si="17"/>
        <v>53.891658241342867</v>
      </c>
    </row>
    <row r="117" spans="1:17" ht="12" customHeight="1" x14ac:dyDescent="0.3">
      <c r="A117" s="23" t="s">
        <v>60</v>
      </c>
      <c r="B117" s="156">
        <f>RES_hhdet_tes!B$29</f>
        <v>21.785366368470765</v>
      </c>
      <c r="C117" s="156">
        <f>RES_hhdet_tes!C$29</f>
        <v>22.243505961585722</v>
      </c>
      <c r="D117" s="156">
        <f>RES_hhdet_tes!D$29</f>
        <v>23.662276607184559</v>
      </c>
      <c r="E117" s="156">
        <f>RES_hhdet_tes!E$29</f>
        <v>24.060128858952041</v>
      </c>
      <c r="F117" s="156">
        <f>RES_hhdet_tes!F$29</f>
        <v>25.972866103261872</v>
      </c>
      <c r="G117" s="156">
        <f>RES_hhdet_tes!G$29</f>
        <v>27.609799202512704</v>
      </c>
      <c r="H117" s="156">
        <f>RES_hhdet_tes!H$29</f>
        <v>31.553272360499861</v>
      </c>
      <c r="I117" s="156">
        <f>RES_hhdet_tes!I$29</f>
        <v>34.627624020479026</v>
      </c>
      <c r="J117" s="156">
        <f>RES_hhdet_tes!J$29</f>
        <v>38.08139058069996</v>
      </c>
      <c r="K117" s="156">
        <f>RES_hhdet_tes!K$29</f>
        <v>41.848508239578784</v>
      </c>
      <c r="L117" s="156">
        <f>RES_hhdet_tes!L$29</f>
        <v>44.873035725979108</v>
      </c>
      <c r="M117" s="156">
        <f>RES_hhdet_tes!M$29</f>
        <v>52.00581096022848</v>
      </c>
      <c r="N117" s="156">
        <f>RES_hhdet_tes!N$29</f>
        <v>55.577851486611607</v>
      </c>
      <c r="O117" s="156">
        <f>RES_hhdet_tes!O$29</f>
        <v>56.819931089118377</v>
      </c>
      <c r="P117" s="156">
        <f>RES_hhdet_tes!P$29</f>
        <v>57.578451920244412</v>
      </c>
      <c r="Q117" s="156">
        <f>RES_hhdet_tes!Q$29</f>
        <v>53.891658241342867</v>
      </c>
    </row>
    <row r="118" spans="1:17" ht="12" customHeight="1" x14ac:dyDescent="0.3">
      <c r="A118" s="158" t="s">
        <v>63</v>
      </c>
      <c r="B118" s="157">
        <f>SUM(B119:B120,B123:B124)</f>
        <v>236.63141503802672</v>
      </c>
      <c r="C118" s="157">
        <f t="shared" ref="C118:Q118" si="18">SUM(C119:C120,C123:C124)</f>
        <v>234.41407892633421</v>
      </c>
      <c r="D118" s="157">
        <f t="shared" si="18"/>
        <v>234.2182049366252</v>
      </c>
      <c r="E118" s="157">
        <f t="shared" si="18"/>
        <v>229.46759036246448</v>
      </c>
      <c r="F118" s="157">
        <f t="shared" si="18"/>
        <v>230.31515627851576</v>
      </c>
      <c r="G118" s="157">
        <f t="shared" si="18"/>
        <v>228.00433504304993</v>
      </c>
      <c r="H118" s="157">
        <f t="shared" si="18"/>
        <v>239.86896155529337</v>
      </c>
      <c r="I118" s="157">
        <f t="shared" si="18"/>
        <v>249.58860230762843</v>
      </c>
      <c r="J118" s="157">
        <f t="shared" si="18"/>
        <v>257.6454104646449</v>
      </c>
      <c r="K118" s="157">
        <f t="shared" si="18"/>
        <v>254.68596118744816</v>
      </c>
      <c r="L118" s="157">
        <f t="shared" si="18"/>
        <v>263.76406895796362</v>
      </c>
      <c r="M118" s="157">
        <f t="shared" si="18"/>
        <v>269.18280315634348</v>
      </c>
      <c r="N118" s="157">
        <f t="shared" si="18"/>
        <v>264.02994229177602</v>
      </c>
      <c r="O118" s="157">
        <f t="shared" si="18"/>
        <v>263.25425196091987</v>
      </c>
      <c r="P118" s="157">
        <f t="shared" si="18"/>
        <v>253.44074429200751</v>
      </c>
      <c r="Q118" s="157">
        <f t="shared" si="18"/>
        <v>237.19653483030675</v>
      </c>
    </row>
    <row r="119" spans="1:17" ht="12" customHeight="1" x14ac:dyDescent="0.3">
      <c r="A119" s="167" t="s">
        <v>169</v>
      </c>
      <c r="B119" s="132">
        <f>RES_hhdet_tes!B$31</f>
        <v>173.65817789225341</v>
      </c>
      <c r="C119" s="132">
        <f>RES_hhdet_tes!C$31</f>
        <v>170.68257161448133</v>
      </c>
      <c r="D119" s="132">
        <f>RES_hhdet_tes!D$31</f>
        <v>170.78809891250987</v>
      </c>
      <c r="E119" s="132">
        <f>RES_hhdet_tes!E$31</f>
        <v>164.87335106284755</v>
      </c>
      <c r="F119" s="132">
        <f>RES_hhdet_tes!F$31</f>
        <v>162.51701102566292</v>
      </c>
      <c r="G119" s="132">
        <f>RES_hhdet_tes!G$31</f>
        <v>160.62432259540171</v>
      </c>
      <c r="H119" s="132">
        <f>RES_hhdet_tes!H$31</f>
        <v>167.52058525328846</v>
      </c>
      <c r="I119" s="132">
        <f>RES_hhdet_tes!I$31</f>
        <v>174.16659896495963</v>
      </c>
      <c r="J119" s="132">
        <f>RES_hhdet_tes!J$31</f>
        <v>176.06250303902797</v>
      </c>
      <c r="K119" s="132">
        <f>RES_hhdet_tes!K$31</f>
        <v>173.56424758662413</v>
      </c>
      <c r="L119" s="132">
        <f>RES_hhdet_tes!L$31</f>
        <v>172.52707661024303</v>
      </c>
      <c r="M119" s="132">
        <f>RES_hhdet_tes!M$31</f>
        <v>173.14324787703751</v>
      </c>
      <c r="N119" s="132">
        <f>RES_hhdet_tes!N$31</f>
        <v>165.23554607864739</v>
      </c>
      <c r="O119" s="132">
        <f>RES_hhdet_tes!O$31</f>
        <v>163.5417478254904</v>
      </c>
      <c r="P119" s="132">
        <f>RES_hhdet_tes!P$31</f>
        <v>158.16033969051369</v>
      </c>
      <c r="Q119" s="132">
        <f>RES_hhdet_tes!Q$31</f>
        <v>144.80717098865418</v>
      </c>
    </row>
    <row r="120" spans="1:17" ht="12" customHeight="1" x14ac:dyDescent="0.3">
      <c r="A120" s="167" t="s">
        <v>168</v>
      </c>
      <c r="B120" s="132">
        <f>SUM(B121:B122)</f>
        <v>4.8134772524496476</v>
      </c>
      <c r="C120" s="132">
        <f t="shared" ref="C120:Q120" si="19">SUM(C121:C122)</f>
        <v>4.992380020077773</v>
      </c>
      <c r="D120" s="132">
        <f t="shared" si="19"/>
        <v>5.2370447762304284</v>
      </c>
      <c r="E120" s="132">
        <f t="shared" si="19"/>
        <v>5.4058924942668121</v>
      </c>
      <c r="F120" s="132">
        <f t="shared" si="19"/>
        <v>6.0028348586494706</v>
      </c>
      <c r="G120" s="132">
        <f t="shared" si="19"/>
        <v>6.6588563451020004</v>
      </c>
      <c r="H120" s="132">
        <f t="shared" si="19"/>
        <v>7.727797606525515</v>
      </c>
      <c r="I120" s="132">
        <f t="shared" si="19"/>
        <v>10.17077392443014</v>
      </c>
      <c r="J120" s="132">
        <f t="shared" si="19"/>
        <v>13.106316348840657</v>
      </c>
      <c r="K120" s="132">
        <f t="shared" si="19"/>
        <v>15.860729311184604</v>
      </c>
      <c r="L120" s="132">
        <f t="shared" si="19"/>
        <v>20.119191713710528</v>
      </c>
      <c r="M120" s="132">
        <f t="shared" si="19"/>
        <v>22.810731249751576</v>
      </c>
      <c r="N120" s="132">
        <f t="shared" si="19"/>
        <v>24.032101070685389</v>
      </c>
      <c r="O120" s="132">
        <f t="shared" si="19"/>
        <v>25.561961017332536</v>
      </c>
      <c r="P120" s="132">
        <f t="shared" si="19"/>
        <v>26.437635773834678</v>
      </c>
      <c r="Q120" s="132">
        <f t="shared" si="19"/>
        <v>26.593042203497063</v>
      </c>
    </row>
    <row r="121" spans="1:17" ht="12" customHeight="1" x14ac:dyDescent="0.3">
      <c r="A121" s="166" t="s">
        <v>57</v>
      </c>
      <c r="B121" s="165">
        <f>RES_hhdet_tes!B$33</f>
        <v>1.3627952505837573</v>
      </c>
      <c r="C121" s="165">
        <f>RES_hhdet_tes!C$33</f>
        <v>1.4677111779523346</v>
      </c>
      <c r="D121" s="165">
        <f>RES_hhdet_tes!D$33</f>
        <v>1.5749702807342967</v>
      </c>
      <c r="E121" s="165">
        <f>RES_hhdet_tes!E$33</f>
        <v>1.6504823644166844</v>
      </c>
      <c r="F121" s="165">
        <f>RES_hhdet_tes!F$33</f>
        <v>1.8632894204400479</v>
      </c>
      <c r="G121" s="165">
        <f>RES_hhdet_tes!G$33</f>
        <v>2.3308042011102645</v>
      </c>
      <c r="H121" s="165">
        <f>RES_hhdet_tes!H$33</f>
        <v>2.720628942041269</v>
      </c>
      <c r="I121" s="165">
        <f>RES_hhdet_tes!I$33</f>
        <v>3.5711645891144439</v>
      </c>
      <c r="J121" s="165">
        <f>RES_hhdet_tes!J$33</f>
        <v>4.839070696206007</v>
      </c>
      <c r="K121" s="165">
        <f>RES_hhdet_tes!K$33</f>
        <v>5.9873367078521387</v>
      </c>
      <c r="L121" s="165">
        <f>RES_hhdet_tes!L$33</f>
        <v>7.5403086610842696</v>
      </c>
      <c r="M121" s="165">
        <f>RES_hhdet_tes!M$33</f>
        <v>8.6867293965686745</v>
      </c>
      <c r="N121" s="165">
        <f>RES_hhdet_tes!N$33</f>
        <v>9.1166462350043282</v>
      </c>
      <c r="O121" s="165">
        <f>RES_hhdet_tes!O$33</f>
        <v>9.6652457892158132</v>
      </c>
      <c r="P121" s="165">
        <f>RES_hhdet_tes!P$33</f>
        <v>9.9168888630122805</v>
      </c>
      <c r="Q121" s="165">
        <f>RES_hhdet_tes!Q$33</f>
        <v>9.9504759012141957</v>
      </c>
    </row>
    <row r="122" spans="1:17" ht="12" customHeight="1" x14ac:dyDescent="0.3">
      <c r="A122" s="147" t="s">
        <v>59</v>
      </c>
      <c r="B122" s="164">
        <f>RES_hhdet_tes!B$34</f>
        <v>3.4506820018658906</v>
      </c>
      <c r="C122" s="164">
        <f>RES_hhdet_tes!C$34</f>
        <v>3.5246688421254389</v>
      </c>
      <c r="D122" s="164">
        <f>RES_hhdet_tes!D$34</f>
        <v>3.6620744954961313</v>
      </c>
      <c r="E122" s="164">
        <f>RES_hhdet_tes!E$34</f>
        <v>3.7554101298501275</v>
      </c>
      <c r="F122" s="164">
        <f>RES_hhdet_tes!F$34</f>
        <v>4.1395454382094226</v>
      </c>
      <c r="G122" s="164">
        <f>RES_hhdet_tes!G$34</f>
        <v>4.3280521439917363</v>
      </c>
      <c r="H122" s="164">
        <f>RES_hhdet_tes!H$34</f>
        <v>5.0071686644842455</v>
      </c>
      <c r="I122" s="164">
        <f>RES_hhdet_tes!I$34</f>
        <v>6.5996093353156953</v>
      </c>
      <c r="J122" s="164">
        <f>RES_hhdet_tes!J$34</f>
        <v>8.2672456526346494</v>
      </c>
      <c r="K122" s="164">
        <f>RES_hhdet_tes!K$34</f>
        <v>9.8733926033324657</v>
      </c>
      <c r="L122" s="164">
        <f>RES_hhdet_tes!L$34</f>
        <v>12.57888305262626</v>
      </c>
      <c r="M122" s="164">
        <f>RES_hhdet_tes!M$34</f>
        <v>14.124001853182902</v>
      </c>
      <c r="N122" s="164">
        <f>RES_hhdet_tes!N$34</f>
        <v>14.915454835681061</v>
      </c>
      <c r="O122" s="164">
        <f>RES_hhdet_tes!O$34</f>
        <v>15.896715228116724</v>
      </c>
      <c r="P122" s="164">
        <f>RES_hhdet_tes!P$34</f>
        <v>16.5207469108224</v>
      </c>
      <c r="Q122" s="164">
        <f>RES_hhdet_tes!Q$34</f>
        <v>16.642566302282869</v>
      </c>
    </row>
    <row r="123" spans="1:17" ht="12" customHeight="1" x14ac:dyDescent="0.3">
      <c r="A123" s="163" t="s">
        <v>142</v>
      </c>
      <c r="B123" s="162">
        <f>RES_hhdet_tes!B$35</f>
        <v>54.786333111026892</v>
      </c>
      <c r="C123" s="162">
        <f>RES_hhdet_tes!C$35</f>
        <v>55.190422635842722</v>
      </c>
      <c r="D123" s="162">
        <f>RES_hhdet_tes!D$35</f>
        <v>54.291365788492705</v>
      </c>
      <c r="E123" s="162">
        <f>RES_hhdet_tes!E$35</f>
        <v>54.688046445684677</v>
      </c>
      <c r="F123" s="162">
        <f>RES_hhdet_tes!F$35</f>
        <v>56.586665892319779</v>
      </c>
      <c r="G123" s="162">
        <f>RES_hhdet_tes!G$35</f>
        <v>55.078750913072632</v>
      </c>
      <c r="H123" s="162">
        <f>RES_hhdet_tes!H$35</f>
        <v>58.180752226079036</v>
      </c>
      <c r="I123" s="162">
        <f>RES_hhdet_tes!I$35</f>
        <v>58.040788164026466</v>
      </c>
      <c r="J123" s="162">
        <f>RES_hhdet_tes!J$35</f>
        <v>60.066031320367308</v>
      </c>
      <c r="K123" s="162">
        <f>RES_hhdet_tes!K$35</f>
        <v>55.515435631674279</v>
      </c>
      <c r="L123" s="162">
        <f>RES_hhdet_tes!L$35</f>
        <v>59.253571460171372</v>
      </c>
      <c r="M123" s="162">
        <f>RES_hhdet_tes!M$35</f>
        <v>58.836484805727196</v>
      </c>
      <c r="N123" s="162">
        <f>RES_hhdet_tes!N$35</f>
        <v>60.085114851313314</v>
      </c>
      <c r="O123" s="162">
        <f>RES_hhdet_tes!O$35</f>
        <v>59.293855419623299</v>
      </c>
      <c r="P123" s="162">
        <f>RES_hhdet_tes!P$35</f>
        <v>54.50860692731441</v>
      </c>
      <c r="Q123" s="162">
        <f>RES_hhdet_tes!Q$35</f>
        <v>51.827646808581896</v>
      </c>
    </row>
    <row r="124" spans="1:17" ht="12" customHeight="1" x14ac:dyDescent="0.3">
      <c r="A124" s="161" t="s">
        <v>141</v>
      </c>
      <c r="B124" s="160">
        <f>SUM(B125:B126)</f>
        <v>3.3734267822967614</v>
      </c>
      <c r="C124" s="160">
        <f t="shared" ref="C124:Q124" si="20">SUM(C125:C126)</f>
        <v>3.5487046559323714</v>
      </c>
      <c r="D124" s="160">
        <f t="shared" si="20"/>
        <v>3.9016954593922288</v>
      </c>
      <c r="E124" s="160">
        <f t="shared" si="20"/>
        <v>4.5003003596654318</v>
      </c>
      <c r="F124" s="160">
        <f t="shared" si="20"/>
        <v>5.2086445018835814</v>
      </c>
      <c r="G124" s="160">
        <f t="shared" si="20"/>
        <v>5.6424051894735658</v>
      </c>
      <c r="H124" s="160">
        <f t="shared" si="20"/>
        <v>6.4398264694003604</v>
      </c>
      <c r="I124" s="160">
        <f t="shared" si="20"/>
        <v>7.210441254212185</v>
      </c>
      <c r="J124" s="160">
        <f t="shared" si="20"/>
        <v>8.4105597564089702</v>
      </c>
      <c r="K124" s="160">
        <f t="shared" si="20"/>
        <v>9.7455486579651378</v>
      </c>
      <c r="L124" s="160">
        <f t="shared" si="20"/>
        <v>11.864229173838691</v>
      </c>
      <c r="M124" s="160">
        <f t="shared" si="20"/>
        <v>14.3923392238272</v>
      </c>
      <c r="N124" s="160">
        <f t="shared" si="20"/>
        <v>14.677180291129904</v>
      </c>
      <c r="O124" s="160">
        <f t="shared" si="20"/>
        <v>14.856687698473626</v>
      </c>
      <c r="P124" s="160">
        <f t="shared" si="20"/>
        <v>14.33416190034472</v>
      </c>
      <c r="Q124" s="160">
        <f t="shared" si="20"/>
        <v>13.968674829573629</v>
      </c>
    </row>
    <row r="125" spans="1:17" ht="12" customHeight="1" x14ac:dyDescent="0.3">
      <c r="A125" s="148" t="s">
        <v>60</v>
      </c>
      <c r="B125" s="156">
        <f>RES_hhdet_tes!B$37</f>
        <v>1.0244788979017949</v>
      </c>
      <c r="C125" s="156">
        <f>RES_hhdet_tes!C$37</f>
        <v>1.2087667411655671</v>
      </c>
      <c r="D125" s="156">
        <f>RES_hhdet_tes!D$37</f>
        <v>1.3743516594897747</v>
      </c>
      <c r="E125" s="156">
        <f>RES_hhdet_tes!E$37</f>
        <v>1.746770713167128</v>
      </c>
      <c r="F125" s="156">
        <f>RES_hhdet_tes!F$37</f>
        <v>2.1039826992063926</v>
      </c>
      <c r="G125" s="156">
        <f>RES_hhdet_tes!G$37</f>
        <v>2.5839574695229275</v>
      </c>
      <c r="H125" s="156">
        <f>RES_hhdet_tes!H$37</f>
        <v>3.0861978502514251</v>
      </c>
      <c r="I125" s="156">
        <f>RES_hhdet_tes!I$37</f>
        <v>3.1997315791353862</v>
      </c>
      <c r="J125" s="156">
        <f>RES_hhdet_tes!J$37</f>
        <v>4.110070938372691</v>
      </c>
      <c r="K125" s="156">
        <f>RES_hhdet_tes!K$37</f>
        <v>4.9154260099701794</v>
      </c>
      <c r="L125" s="156">
        <f>RES_hhdet_tes!L$37</f>
        <v>5.4571631965226937</v>
      </c>
      <c r="M125" s="156">
        <f>RES_hhdet_tes!M$37</f>
        <v>7.084837651899921</v>
      </c>
      <c r="N125" s="156">
        <f>RES_hhdet_tes!N$37</f>
        <v>6.9699682564671974</v>
      </c>
      <c r="O125" s="156">
        <f>RES_hhdet_tes!O$37</f>
        <v>7.2184859557593164</v>
      </c>
      <c r="P125" s="156">
        <f>RES_hhdet_tes!P$37</f>
        <v>6.6326221590280143</v>
      </c>
      <c r="Q125" s="156">
        <f>RES_hhdet_tes!Q$37</f>
        <v>6.4223295018186279</v>
      </c>
    </row>
    <row r="126" spans="1:17" ht="12" customHeight="1" x14ac:dyDescent="0.3">
      <c r="A126" s="148" t="s">
        <v>59</v>
      </c>
      <c r="B126" s="156">
        <f>RES_hhdet_tes!B$38</f>
        <v>2.3489478843949665</v>
      </c>
      <c r="C126" s="156">
        <f>RES_hhdet_tes!C$38</f>
        <v>2.339937914766804</v>
      </c>
      <c r="D126" s="156">
        <f>RES_hhdet_tes!D$38</f>
        <v>2.5273437999024542</v>
      </c>
      <c r="E126" s="156">
        <f>RES_hhdet_tes!E$38</f>
        <v>2.7535296464983041</v>
      </c>
      <c r="F126" s="156">
        <f>RES_hhdet_tes!F$38</f>
        <v>3.1046618026771884</v>
      </c>
      <c r="G126" s="156">
        <f>RES_hhdet_tes!G$38</f>
        <v>3.0584477199506388</v>
      </c>
      <c r="H126" s="156">
        <f>RES_hhdet_tes!H$38</f>
        <v>3.3536286191489357</v>
      </c>
      <c r="I126" s="156">
        <f>RES_hhdet_tes!I$38</f>
        <v>4.0107096750767992</v>
      </c>
      <c r="J126" s="156">
        <f>RES_hhdet_tes!J$38</f>
        <v>4.3004888180362792</v>
      </c>
      <c r="K126" s="156">
        <f>RES_hhdet_tes!K$38</f>
        <v>4.8301226479949575</v>
      </c>
      <c r="L126" s="156">
        <f>RES_hhdet_tes!L$38</f>
        <v>6.4070659773159964</v>
      </c>
      <c r="M126" s="156">
        <f>RES_hhdet_tes!M$38</f>
        <v>7.30750157192728</v>
      </c>
      <c r="N126" s="156">
        <f>RES_hhdet_tes!N$38</f>
        <v>7.7072120346627058</v>
      </c>
      <c r="O126" s="156">
        <f>RES_hhdet_tes!O$38</f>
        <v>7.6382017427143101</v>
      </c>
      <c r="P126" s="156">
        <f>RES_hhdet_tes!P$38</f>
        <v>7.7015397413167053</v>
      </c>
      <c r="Q126" s="156">
        <f>RES_hhdet_tes!Q$38</f>
        <v>7.5463453277550014</v>
      </c>
    </row>
    <row r="127" spans="1:17" ht="12" customHeight="1" x14ac:dyDescent="0.3">
      <c r="A127" s="158" t="s">
        <v>62</v>
      </c>
      <c r="B127" s="157">
        <f>SUM(B128:B129)</f>
        <v>125.63333459427204</v>
      </c>
      <c r="C127" s="157">
        <f t="shared" ref="C127:Q127" si="21">SUM(C128:C129)</f>
        <v>126.40145396472553</v>
      </c>
      <c r="D127" s="157">
        <f t="shared" si="21"/>
        <v>127.33200528438508</v>
      </c>
      <c r="E127" s="157">
        <f t="shared" si="21"/>
        <v>126.37217993064905</v>
      </c>
      <c r="F127" s="157">
        <f t="shared" si="21"/>
        <v>131.79043260490991</v>
      </c>
      <c r="G127" s="157">
        <f t="shared" si="21"/>
        <v>130.42775968524253</v>
      </c>
      <c r="H127" s="157">
        <f t="shared" si="21"/>
        <v>138.78314782359732</v>
      </c>
      <c r="I127" s="157">
        <f t="shared" si="21"/>
        <v>143.33975339290936</v>
      </c>
      <c r="J127" s="157">
        <f t="shared" si="21"/>
        <v>145.29030090844387</v>
      </c>
      <c r="K127" s="157">
        <f t="shared" si="21"/>
        <v>144.73124747565984</v>
      </c>
      <c r="L127" s="157">
        <f t="shared" si="21"/>
        <v>163.15181873429228</v>
      </c>
      <c r="M127" s="157">
        <f t="shared" si="21"/>
        <v>162.36836933690577</v>
      </c>
      <c r="N127" s="157">
        <f t="shared" si="21"/>
        <v>153.267234717809</v>
      </c>
      <c r="O127" s="157">
        <f t="shared" si="21"/>
        <v>150.46005074318558</v>
      </c>
      <c r="P127" s="157">
        <f t="shared" si="21"/>
        <v>143.13446714090168</v>
      </c>
      <c r="Q127" s="157">
        <f t="shared" si="21"/>
        <v>138.63095242563568</v>
      </c>
    </row>
    <row r="128" spans="1:17" ht="12" customHeight="1" x14ac:dyDescent="0.3">
      <c r="A128" s="23" t="s">
        <v>57</v>
      </c>
      <c r="B128" s="156">
        <f>RES_hhdet_tes!B$40</f>
        <v>50.736782848160836</v>
      </c>
      <c r="C128" s="156">
        <f>RES_hhdet_tes!C$40</f>
        <v>45.506058504252302</v>
      </c>
      <c r="D128" s="156">
        <f>RES_hhdet_tes!D$40</f>
        <v>43.076734079173264</v>
      </c>
      <c r="E128" s="156">
        <f>RES_hhdet_tes!E$40</f>
        <v>45.501072056402187</v>
      </c>
      <c r="F128" s="156">
        <f>RES_hhdet_tes!F$40</f>
        <v>46.286395468760261</v>
      </c>
      <c r="G128" s="156">
        <f>RES_hhdet_tes!G$40</f>
        <v>45.323522495261706</v>
      </c>
      <c r="H128" s="156">
        <f>RES_hhdet_tes!H$40</f>
        <v>39.54118564196488</v>
      </c>
      <c r="I128" s="156">
        <f>RES_hhdet_tes!I$40</f>
        <v>37.62963746524207</v>
      </c>
      <c r="J128" s="156">
        <f>RES_hhdet_tes!J$40</f>
        <v>42.848696560022368</v>
      </c>
      <c r="K128" s="156">
        <f>RES_hhdet_tes!K$40</f>
        <v>41.062470186030843</v>
      </c>
      <c r="L128" s="156">
        <f>RES_hhdet_tes!L$40</f>
        <v>48.741885701352992</v>
      </c>
      <c r="M128" s="156">
        <f>RES_hhdet_tes!M$40</f>
        <v>45.72309583413962</v>
      </c>
      <c r="N128" s="156">
        <f>RES_hhdet_tes!N$40</f>
        <v>43.550038465370847</v>
      </c>
      <c r="O128" s="156">
        <f>RES_hhdet_tes!O$40</f>
        <v>42.300387271026047</v>
      </c>
      <c r="P128" s="156">
        <f>RES_hhdet_tes!P$40</f>
        <v>38.596539147535196</v>
      </c>
      <c r="Q128" s="156">
        <f>RES_hhdet_tes!Q$40</f>
        <v>35.018319755453739</v>
      </c>
    </row>
    <row r="129" spans="1:17" ht="12" customHeight="1" x14ac:dyDescent="0.3">
      <c r="A129" s="29" t="s">
        <v>140</v>
      </c>
      <c r="B129" s="57">
        <f>RES_hhdet_tes!B$41</f>
        <v>74.8965517461112</v>
      </c>
      <c r="C129" s="57">
        <f>RES_hhdet_tes!C$41</f>
        <v>80.895395460473239</v>
      </c>
      <c r="D129" s="57">
        <f>RES_hhdet_tes!D$41</f>
        <v>84.255271205211812</v>
      </c>
      <c r="E129" s="57">
        <f>RES_hhdet_tes!E$41</f>
        <v>80.87110787424686</v>
      </c>
      <c r="F129" s="57">
        <f>RES_hhdet_tes!F$41</f>
        <v>85.504037136149648</v>
      </c>
      <c r="G129" s="57">
        <f>RES_hhdet_tes!G$41</f>
        <v>85.104237189980822</v>
      </c>
      <c r="H129" s="57">
        <f>RES_hhdet_tes!H$41</f>
        <v>99.241962181632431</v>
      </c>
      <c r="I129" s="57">
        <f>RES_hhdet_tes!I$41</f>
        <v>105.71011592766727</v>
      </c>
      <c r="J129" s="57">
        <f>RES_hhdet_tes!J$41</f>
        <v>102.44160434842151</v>
      </c>
      <c r="K129" s="57">
        <f>RES_hhdet_tes!K$41</f>
        <v>103.66877728962899</v>
      </c>
      <c r="L129" s="57">
        <f>RES_hhdet_tes!L$41</f>
        <v>114.40993303293929</v>
      </c>
      <c r="M129" s="57">
        <f>RES_hhdet_tes!M$41</f>
        <v>116.64527350276614</v>
      </c>
      <c r="N129" s="57">
        <f>RES_hhdet_tes!N$41</f>
        <v>109.71719625243817</v>
      </c>
      <c r="O129" s="57">
        <f>RES_hhdet_tes!O$41</f>
        <v>108.15966347215952</v>
      </c>
      <c r="P129" s="57">
        <f>RES_hhdet_tes!P$41</f>
        <v>104.53792799336647</v>
      </c>
      <c r="Q129" s="57">
        <f>RES_hhdet_tes!Q$41</f>
        <v>103.61263267018194</v>
      </c>
    </row>
    <row r="131" spans="1:17" ht="12" customHeight="1" x14ac:dyDescent="0.3">
      <c r="A131" s="152" t="s">
        <v>199</v>
      </c>
      <c r="B131" s="175">
        <f t="shared" ref="B131:Q146" si="22">IF(B112=0,"",B112/B93)</f>
        <v>0.58822754887928819</v>
      </c>
      <c r="C131" s="175">
        <f t="shared" si="22"/>
        <v>0.59446874492371826</v>
      </c>
      <c r="D131" s="175">
        <f t="shared" si="22"/>
        <v>0.59867369490314837</v>
      </c>
      <c r="E131" s="175">
        <f t="shared" si="22"/>
        <v>0.60095772279308735</v>
      </c>
      <c r="F131" s="175">
        <f t="shared" si="22"/>
        <v>0.60993709603636292</v>
      </c>
      <c r="G131" s="175">
        <f t="shared" si="22"/>
        <v>0.61435670849486645</v>
      </c>
      <c r="H131" s="175">
        <f t="shared" si="22"/>
        <v>0.62776642895502943</v>
      </c>
      <c r="I131" s="175">
        <f t="shared" si="22"/>
        <v>0.63497278256899004</v>
      </c>
      <c r="J131" s="175">
        <f t="shared" si="22"/>
        <v>0.64323338487827597</v>
      </c>
      <c r="K131" s="175">
        <f t="shared" si="22"/>
        <v>0.64966337345200897</v>
      </c>
      <c r="L131" s="175">
        <f t="shared" si="22"/>
        <v>0.65800425455262668</v>
      </c>
      <c r="M131" s="175">
        <f t="shared" si="22"/>
        <v>0.66895355242879995</v>
      </c>
      <c r="N131" s="175">
        <f t="shared" si="22"/>
        <v>0.67722762414402338</v>
      </c>
      <c r="O131" s="175">
        <f t="shared" si="22"/>
        <v>0.68440801682201358</v>
      </c>
      <c r="P131" s="175">
        <f t="shared" si="22"/>
        <v>0.69294522815412951</v>
      </c>
      <c r="Q131" s="175">
        <f t="shared" si="22"/>
        <v>0.69941586817667323</v>
      </c>
    </row>
    <row r="132" spans="1:17" ht="12" customHeight="1" x14ac:dyDescent="0.3">
      <c r="A132" s="158" t="s">
        <v>65</v>
      </c>
      <c r="B132" s="169">
        <f t="shared" si="22"/>
        <v>0.59471922148293177</v>
      </c>
      <c r="C132" s="169">
        <f t="shared" si="22"/>
        <v>0.59874989454833261</v>
      </c>
      <c r="D132" s="169">
        <f t="shared" si="22"/>
        <v>0.60094946767025548</v>
      </c>
      <c r="E132" s="169">
        <f t="shared" si="22"/>
        <v>0.60256090068367307</v>
      </c>
      <c r="F132" s="169">
        <f t="shared" si="22"/>
        <v>0.61051611663712968</v>
      </c>
      <c r="G132" s="169">
        <f t="shared" si="22"/>
        <v>0.61347859878630129</v>
      </c>
      <c r="H132" s="169">
        <f t="shared" si="22"/>
        <v>0.6233359548640407</v>
      </c>
      <c r="I132" s="169">
        <f t="shared" si="22"/>
        <v>0.62722761996085763</v>
      </c>
      <c r="J132" s="169">
        <f t="shared" si="22"/>
        <v>0.63596159202064173</v>
      </c>
      <c r="K132" s="169">
        <f t="shared" si="22"/>
        <v>0.64000700790793774</v>
      </c>
      <c r="L132" s="169">
        <f t="shared" si="22"/>
        <v>0.64815184537499837</v>
      </c>
      <c r="M132" s="169">
        <f t="shared" si="22"/>
        <v>0.65437638439707291</v>
      </c>
      <c r="N132" s="169">
        <f t="shared" si="22"/>
        <v>0.66068880250938189</v>
      </c>
      <c r="O132" s="169">
        <f t="shared" si="22"/>
        <v>0.667200033747538</v>
      </c>
      <c r="P132" s="169">
        <f t="shared" si="22"/>
        <v>0.6719197518105019</v>
      </c>
      <c r="Q132" s="169">
        <f t="shared" si="22"/>
        <v>0.67769827632588242</v>
      </c>
    </row>
    <row r="133" spans="1:17" ht="12" customHeight="1" x14ac:dyDescent="0.3">
      <c r="A133" s="23" t="s">
        <v>84</v>
      </c>
      <c r="B133" s="73">
        <f t="shared" si="22"/>
        <v>0.58846454712193863</v>
      </c>
      <c r="C133" s="73">
        <f t="shared" si="22"/>
        <v>0.59115096104501696</v>
      </c>
      <c r="D133" s="73">
        <f t="shared" si="22"/>
        <v>0.59405025369148423</v>
      </c>
      <c r="E133" s="73">
        <f t="shared" si="22"/>
        <v>0.59524426566327926</v>
      </c>
      <c r="F133" s="73">
        <f t="shared" si="22"/>
        <v>0.60299927453662283</v>
      </c>
      <c r="G133" s="73">
        <f t="shared" si="22"/>
        <v>0.60653701964160245</v>
      </c>
      <c r="H133" s="73">
        <f t="shared" si="22"/>
        <v>0.61567257192472302</v>
      </c>
      <c r="I133" s="73">
        <f t="shared" si="22"/>
        <v>0.6206376261106975</v>
      </c>
      <c r="J133" s="73">
        <f t="shared" si="22"/>
        <v>0.63008715761077783</v>
      </c>
      <c r="K133" s="73">
        <f t="shared" si="22"/>
        <v>0.63573344034485479</v>
      </c>
      <c r="L133" s="73">
        <f t="shared" si="22"/>
        <v>0.64136292826680263</v>
      </c>
      <c r="M133" s="73">
        <f t="shared" si="22"/>
        <v>0.64747856683200378</v>
      </c>
      <c r="N133" s="73">
        <f t="shared" si="22"/>
        <v>0.65391990318306836</v>
      </c>
      <c r="O133" s="73">
        <f t="shared" si="22"/>
        <v>0.66165660677876881</v>
      </c>
      <c r="P133" s="73">
        <f t="shared" si="22"/>
        <v>0.66623281025153147</v>
      </c>
      <c r="Q133" s="73">
        <f t="shared" si="22"/>
        <v>0.67165362517468397</v>
      </c>
    </row>
    <row r="134" spans="1:17" ht="12" customHeight="1" x14ac:dyDescent="0.3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1.0000000000000002</v>
      </c>
      <c r="E134" s="73">
        <f t="shared" si="22"/>
        <v>1.0000000000000002</v>
      </c>
      <c r="F134" s="73">
        <f t="shared" si="22"/>
        <v>1</v>
      </c>
      <c r="G134" s="73">
        <f t="shared" si="22"/>
        <v>1</v>
      </c>
      <c r="H134" s="73">
        <f t="shared" si="22"/>
        <v>0.99999999999999978</v>
      </c>
      <c r="I134" s="73">
        <f t="shared" si="22"/>
        <v>0.99999999999999967</v>
      </c>
      <c r="J134" s="73">
        <f t="shared" si="22"/>
        <v>1.0000000000000002</v>
      </c>
      <c r="K134" s="73">
        <f t="shared" si="22"/>
        <v>1.0000000000000002</v>
      </c>
      <c r="L134" s="73">
        <f t="shared" si="22"/>
        <v>1</v>
      </c>
      <c r="M134" s="73">
        <f t="shared" si="22"/>
        <v>1</v>
      </c>
      <c r="N134" s="73">
        <f t="shared" si="22"/>
        <v>1</v>
      </c>
      <c r="O134" s="73">
        <f t="shared" si="22"/>
        <v>1</v>
      </c>
      <c r="P134" s="73">
        <f t="shared" si="22"/>
        <v>0.99999999999999978</v>
      </c>
      <c r="Q134" s="73">
        <f t="shared" si="22"/>
        <v>0.99999999999999978</v>
      </c>
    </row>
    <row r="135" spans="1:17" ht="12" customHeight="1" x14ac:dyDescent="0.3">
      <c r="A135" s="158" t="s">
        <v>112</v>
      </c>
      <c r="B135" s="169">
        <f t="shared" si="22"/>
        <v>1.5462205232893063</v>
      </c>
      <c r="C135" s="169">
        <f t="shared" si="22"/>
        <v>1.5833829365509597</v>
      </c>
      <c r="D135" s="169">
        <f t="shared" si="22"/>
        <v>1.6318105491444022</v>
      </c>
      <c r="E135" s="169">
        <f t="shared" si="22"/>
        <v>1.6711420002461042</v>
      </c>
      <c r="F135" s="169">
        <f t="shared" si="22"/>
        <v>1.7317700947269712</v>
      </c>
      <c r="G135" s="169">
        <f t="shared" si="22"/>
        <v>1.7910968799438713</v>
      </c>
      <c r="H135" s="169">
        <f t="shared" si="22"/>
        <v>1.8756103225237308</v>
      </c>
      <c r="I135" s="169">
        <f t="shared" si="22"/>
        <v>1.9455245890755151</v>
      </c>
      <c r="J135" s="169">
        <f t="shared" si="22"/>
        <v>2.09995448106105</v>
      </c>
      <c r="K135" s="169">
        <f t="shared" si="22"/>
        <v>2.2015030590538025</v>
      </c>
      <c r="L135" s="169">
        <f t="shared" si="22"/>
        <v>2.3125228174688388</v>
      </c>
      <c r="M135" s="169">
        <f t="shared" si="22"/>
        <v>2.4392715012097463</v>
      </c>
      <c r="N135" s="169">
        <f t="shared" si="22"/>
        <v>2.5739891413976483</v>
      </c>
      <c r="O135" s="169">
        <f t="shared" si="22"/>
        <v>2.6919932987161173</v>
      </c>
      <c r="P135" s="169">
        <f t="shared" si="22"/>
        <v>2.8512536949591252</v>
      </c>
      <c r="Q135" s="169">
        <f t="shared" si="22"/>
        <v>2.9586744628392747</v>
      </c>
    </row>
    <row r="136" spans="1:17" ht="12" customHeight="1" x14ac:dyDescent="0.3">
      <c r="A136" s="23" t="s">
        <v>60</v>
      </c>
      <c r="B136" s="73">
        <f t="shared" si="22"/>
        <v>1.5462205232893063</v>
      </c>
      <c r="C136" s="73">
        <f t="shared" si="22"/>
        <v>1.5833829365509597</v>
      </c>
      <c r="D136" s="73">
        <f t="shared" si="22"/>
        <v>1.6318105491444022</v>
      </c>
      <c r="E136" s="73">
        <f t="shared" si="22"/>
        <v>1.6711420002461042</v>
      </c>
      <c r="F136" s="73">
        <f t="shared" si="22"/>
        <v>1.7317700947269712</v>
      </c>
      <c r="G136" s="73">
        <f t="shared" si="22"/>
        <v>1.7910968799438713</v>
      </c>
      <c r="H136" s="73">
        <f t="shared" si="22"/>
        <v>1.8756103225237308</v>
      </c>
      <c r="I136" s="73">
        <f t="shared" si="22"/>
        <v>1.9455245890755151</v>
      </c>
      <c r="J136" s="73">
        <f t="shared" si="22"/>
        <v>2.09995448106105</v>
      </c>
      <c r="K136" s="73">
        <f t="shared" si="22"/>
        <v>2.2015030590538025</v>
      </c>
      <c r="L136" s="73">
        <f t="shared" si="22"/>
        <v>2.3125228174688388</v>
      </c>
      <c r="M136" s="73">
        <f t="shared" si="22"/>
        <v>2.4392715012097463</v>
      </c>
      <c r="N136" s="73">
        <f t="shared" si="22"/>
        <v>2.5739891413976483</v>
      </c>
      <c r="O136" s="73">
        <f t="shared" si="22"/>
        <v>2.6919932987161173</v>
      </c>
      <c r="P136" s="73">
        <f t="shared" si="22"/>
        <v>2.8512536949591252</v>
      </c>
      <c r="Q136" s="73">
        <f t="shared" si="22"/>
        <v>2.9586744628392747</v>
      </c>
    </row>
    <row r="137" spans="1:17" ht="12" customHeight="1" x14ac:dyDescent="0.3">
      <c r="A137" s="158" t="s">
        <v>63</v>
      </c>
      <c r="B137" s="169">
        <f t="shared" si="22"/>
        <v>0.54504438282278056</v>
      </c>
      <c r="C137" s="169">
        <f t="shared" si="22"/>
        <v>0.54840379885583579</v>
      </c>
      <c r="D137" s="169">
        <f t="shared" si="22"/>
        <v>0.5518626322538831</v>
      </c>
      <c r="E137" s="169">
        <f t="shared" si="22"/>
        <v>0.55662493159478454</v>
      </c>
      <c r="F137" s="169">
        <f t="shared" si="22"/>
        <v>0.56425003959076447</v>
      </c>
      <c r="G137" s="169">
        <f t="shared" si="22"/>
        <v>0.5679687168531089</v>
      </c>
      <c r="H137" s="169">
        <f t="shared" si="22"/>
        <v>0.57721770560681307</v>
      </c>
      <c r="I137" s="169">
        <f t="shared" si="22"/>
        <v>0.5850081379402865</v>
      </c>
      <c r="J137" s="169">
        <f t="shared" si="22"/>
        <v>0.5939202201643915</v>
      </c>
      <c r="K137" s="169">
        <f t="shared" si="22"/>
        <v>0.59981467650967879</v>
      </c>
      <c r="L137" s="169">
        <f t="shared" si="22"/>
        <v>0.61065315328376701</v>
      </c>
      <c r="M137" s="169">
        <f t="shared" si="22"/>
        <v>0.61848727842872886</v>
      </c>
      <c r="N137" s="169">
        <f t="shared" si="22"/>
        <v>0.62690400025147852</v>
      </c>
      <c r="O137" s="169">
        <f t="shared" si="22"/>
        <v>0.6327899185535184</v>
      </c>
      <c r="P137" s="169">
        <f t="shared" si="22"/>
        <v>0.63661979831614246</v>
      </c>
      <c r="Q137" s="169">
        <f t="shared" si="22"/>
        <v>0.6442938717617962</v>
      </c>
    </row>
    <row r="138" spans="1:17" ht="12" customHeight="1" x14ac:dyDescent="0.3">
      <c r="A138" s="167" t="s">
        <v>169</v>
      </c>
      <c r="B138" s="174">
        <f t="shared" si="22"/>
        <v>0.50599503179308081</v>
      </c>
      <c r="C138" s="174">
        <f t="shared" si="22"/>
        <v>0.50802122579971942</v>
      </c>
      <c r="D138" s="174">
        <f t="shared" si="22"/>
        <v>0.51119034498667404</v>
      </c>
      <c r="E138" s="174">
        <f t="shared" si="22"/>
        <v>0.51341765409787909</v>
      </c>
      <c r="F138" s="174">
        <f t="shared" si="22"/>
        <v>0.5172789698017437</v>
      </c>
      <c r="G138" s="174">
        <f t="shared" si="22"/>
        <v>0.52097778174899367</v>
      </c>
      <c r="H138" s="174">
        <f t="shared" si="22"/>
        <v>0.52811780133754083</v>
      </c>
      <c r="I138" s="174">
        <f t="shared" si="22"/>
        <v>0.53491200529627558</v>
      </c>
      <c r="J138" s="174">
        <f t="shared" si="22"/>
        <v>0.54021892498056179</v>
      </c>
      <c r="K138" s="174">
        <f t="shared" si="22"/>
        <v>0.54492757401710923</v>
      </c>
      <c r="L138" s="174">
        <f t="shared" si="22"/>
        <v>0.55001236663457387</v>
      </c>
      <c r="M138" s="174">
        <f t="shared" si="22"/>
        <v>0.55565390757142674</v>
      </c>
      <c r="N138" s="174">
        <f t="shared" si="22"/>
        <v>0.56162668417160089</v>
      </c>
      <c r="O138" s="174">
        <f t="shared" si="22"/>
        <v>0.56712662490431542</v>
      </c>
      <c r="P138" s="174">
        <f t="shared" si="22"/>
        <v>0.57208499346367681</v>
      </c>
      <c r="Q138" s="174">
        <f t="shared" si="22"/>
        <v>0.5786380911097353</v>
      </c>
    </row>
    <row r="139" spans="1:17" ht="12" customHeight="1" x14ac:dyDescent="0.3">
      <c r="A139" s="167" t="s">
        <v>168</v>
      </c>
      <c r="B139" s="174">
        <f t="shared" si="22"/>
        <v>0.78503181324270621</v>
      </c>
      <c r="C139" s="174">
        <f t="shared" si="22"/>
        <v>0.78417526679930616</v>
      </c>
      <c r="D139" s="174">
        <f t="shared" si="22"/>
        <v>0.78324231099431951</v>
      </c>
      <c r="E139" s="174">
        <f t="shared" si="22"/>
        <v>0.78559394416195105</v>
      </c>
      <c r="F139" s="174">
        <f t="shared" si="22"/>
        <v>0.78909779383964263</v>
      </c>
      <c r="G139" s="174">
        <f t="shared" si="22"/>
        <v>0.76520155490656749</v>
      </c>
      <c r="H139" s="174">
        <f t="shared" si="22"/>
        <v>0.78155632507692652</v>
      </c>
      <c r="I139" s="174">
        <f t="shared" si="22"/>
        <v>0.79195023557726574</v>
      </c>
      <c r="J139" s="174">
        <f t="shared" si="22"/>
        <v>0.79084124493773256</v>
      </c>
      <c r="K139" s="174">
        <f t="shared" si="22"/>
        <v>0.79109338095881965</v>
      </c>
      <c r="L139" s="174">
        <f t="shared" si="22"/>
        <v>0.79436542365060991</v>
      </c>
      <c r="M139" s="174">
        <f t="shared" si="22"/>
        <v>0.79399259668208888</v>
      </c>
      <c r="N139" s="174">
        <f t="shared" si="22"/>
        <v>0.79535934820642629</v>
      </c>
      <c r="O139" s="174">
        <f t="shared" si="22"/>
        <v>0.79707419875479835</v>
      </c>
      <c r="P139" s="174">
        <f t="shared" si="22"/>
        <v>0.79807352291101274</v>
      </c>
      <c r="Q139" s="174">
        <f t="shared" si="22"/>
        <v>0.79683360692178518</v>
      </c>
    </row>
    <row r="140" spans="1:17" ht="12" customHeight="1" x14ac:dyDescent="0.3">
      <c r="A140" s="166" t="s">
        <v>57</v>
      </c>
      <c r="B140" s="173">
        <f t="shared" si="22"/>
        <v>0.50833732018049826</v>
      </c>
      <c r="C140" s="173">
        <f t="shared" si="22"/>
        <v>0.51648335061708861</v>
      </c>
      <c r="D140" s="173">
        <f t="shared" si="22"/>
        <v>0.52077330054440929</v>
      </c>
      <c r="E140" s="173">
        <f t="shared" si="22"/>
        <v>0.52800725267899917</v>
      </c>
      <c r="F140" s="173">
        <f t="shared" si="22"/>
        <v>0.53733222129057667</v>
      </c>
      <c r="G140" s="173">
        <f t="shared" si="22"/>
        <v>0.53287186996482261</v>
      </c>
      <c r="H140" s="173">
        <f t="shared" si="22"/>
        <v>0.55744477840230877</v>
      </c>
      <c r="I140" s="173">
        <f t="shared" si="22"/>
        <v>0.57201931811555695</v>
      </c>
      <c r="J140" s="173">
        <f t="shared" si="22"/>
        <v>0.58264286134414511</v>
      </c>
      <c r="K140" s="173">
        <f t="shared" si="22"/>
        <v>0.58839374380211495</v>
      </c>
      <c r="L140" s="173">
        <f t="shared" si="22"/>
        <v>0.59146667227978711</v>
      </c>
      <c r="M140" s="173">
        <f t="shared" si="22"/>
        <v>0.59477180084749492</v>
      </c>
      <c r="N140" s="173">
        <f t="shared" si="22"/>
        <v>0.59586135581592625</v>
      </c>
      <c r="O140" s="173">
        <f t="shared" si="22"/>
        <v>0.59761528213266268</v>
      </c>
      <c r="P140" s="173">
        <f t="shared" si="22"/>
        <v>0.59718456198762526</v>
      </c>
      <c r="Q140" s="173">
        <f t="shared" si="22"/>
        <v>0.59473899717292367</v>
      </c>
    </row>
    <row r="141" spans="1:17" ht="12" customHeight="1" x14ac:dyDescent="0.3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0.99999999999999989</v>
      </c>
      <c r="E141" s="172">
        <f t="shared" si="22"/>
        <v>1.0000000000000002</v>
      </c>
      <c r="F141" s="172">
        <f t="shared" si="22"/>
        <v>1.0000000000000002</v>
      </c>
      <c r="G141" s="172">
        <f t="shared" si="22"/>
        <v>1.0000000000000002</v>
      </c>
      <c r="H141" s="172">
        <f t="shared" si="22"/>
        <v>1</v>
      </c>
      <c r="I141" s="172">
        <f t="shared" si="22"/>
        <v>1</v>
      </c>
      <c r="J141" s="172">
        <f t="shared" si="22"/>
        <v>1.0000000000000002</v>
      </c>
      <c r="K141" s="172">
        <f t="shared" si="22"/>
        <v>1</v>
      </c>
      <c r="L141" s="172">
        <f t="shared" si="22"/>
        <v>0.99999999999999989</v>
      </c>
      <c r="M141" s="172">
        <f t="shared" si="22"/>
        <v>1.0000000000000004</v>
      </c>
      <c r="N141" s="172">
        <f t="shared" si="22"/>
        <v>1.0000000000000004</v>
      </c>
      <c r="O141" s="172">
        <f t="shared" si="22"/>
        <v>1.0000000000000002</v>
      </c>
      <c r="P141" s="172">
        <f t="shared" si="22"/>
        <v>1.0000000000000002</v>
      </c>
      <c r="Q141" s="172">
        <f t="shared" si="22"/>
        <v>1</v>
      </c>
    </row>
    <row r="142" spans="1:17" ht="12" customHeight="1" x14ac:dyDescent="0.3">
      <c r="A142" s="163" t="s">
        <v>142</v>
      </c>
      <c r="B142" s="171">
        <f t="shared" si="22"/>
        <v>0.67605112818475976</v>
      </c>
      <c r="C142" s="171">
        <f t="shared" si="22"/>
        <v>0.68033705433792602</v>
      </c>
      <c r="D142" s="171">
        <f t="shared" si="22"/>
        <v>0.68515312996945044</v>
      </c>
      <c r="E142" s="171">
        <f t="shared" si="22"/>
        <v>0.69084414150653861</v>
      </c>
      <c r="F142" s="171">
        <f t="shared" si="22"/>
        <v>0.70257986205569145</v>
      </c>
      <c r="G142" s="171">
        <f t="shared" si="22"/>
        <v>0.70716896136727392</v>
      </c>
      <c r="H142" s="171">
        <f t="shared" si="22"/>
        <v>0.71714036572079143</v>
      </c>
      <c r="I142" s="171">
        <f t="shared" si="22"/>
        <v>0.72478410566770946</v>
      </c>
      <c r="J142" s="171">
        <f t="shared" si="22"/>
        <v>0.7342777784345853</v>
      </c>
      <c r="K142" s="171">
        <f t="shared" si="22"/>
        <v>0.74008733901747348</v>
      </c>
      <c r="L142" s="171">
        <f t="shared" si="22"/>
        <v>0.74442959962580679</v>
      </c>
      <c r="M142" s="171">
        <f t="shared" si="22"/>
        <v>0.74780752750551116</v>
      </c>
      <c r="N142" s="171">
        <f t="shared" si="22"/>
        <v>0.74854778734656824</v>
      </c>
      <c r="O142" s="171">
        <f t="shared" si="22"/>
        <v>0.75172859137160564</v>
      </c>
      <c r="P142" s="171">
        <f t="shared" si="22"/>
        <v>0.75257701013692402</v>
      </c>
      <c r="Q142" s="171">
        <f t="shared" si="22"/>
        <v>0.7539617637273589</v>
      </c>
    </row>
    <row r="143" spans="1:17" ht="12" customHeight="1" x14ac:dyDescent="0.3">
      <c r="A143" s="161" t="s">
        <v>141</v>
      </c>
      <c r="B143" s="170">
        <f t="shared" si="22"/>
        <v>0.89266167941343877</v>
      </c>
      <c r="C143" s="170">
        <f t="shared" si="22"/>
        <v>0.89071951479279843</v>
      </c>
      <c r="D143" s="170">
        <f t="shared" si="22"/>
        <v>0.88897062862188359</v>
      </c>
      <c r="E143" s="170">
        <f t="shared" si="22"/>
        <v>0.88648649354887599</v>
      </c>
      <c r="F143" s="170">
        <f t="shared" si="22"/>
        <v>0.88974993760019572</v>
      </c>
      <c r="G143" s="170">
        <f t="shared" si="22"/>
        <v>0.86319672968034733</v>
      </c>
      <c r="H143" s="170">
        <f t="shared" si="22"/>
        <v>0.87723454406731871</v>
      </c>
      <c r="I143" s="170">
        <f t="shared" si="22"/>
        <v>0.88800166993273688</v>
      </c>
      <c r="J143" s="170">
        <f t="shared" si="22"/>
        <v>0.88348956190397998</v>
      </c>
      <c r="K143" s="170">
        <f t="shared" si="22"/>
        <v>0.88292608019916807</v>
      </c>
      <c r="L143" s="170">
        <f t="shared" si="22"/>
        <v>0.88965492907746635</v>
      </c>
      <c r="M143" s="170">
        <f t="shared" si="22"/>
        <v>0.88747187905380343</v>
      </c>
      <c r="N143" s="170">
        <f t="shared" si="22"/>
        <v>0.89105429238495037</v>
      </c>
      <c r="O143" s="170">
        <f t="shared" si="22"/>
        <v>0.88929566712238939</v>
      </c>
      <c r="P143" s="170">
        <f t="shared" si="22"/>
        <v>0.89116908863187416</v>
      </c>
      <c r="Q143" s="170">
        <f t="shared" si="22"/>
        <v>0.88517862527463176</v>
      </c>
    </row>
    <row r="144" spans="1:17" ht="12" customHeight="1" x14ac:dyDescent="0.3">
      <c r="A144" s="148" t="s">
        <v>60</v>
      </c>
      <c r="B144" s="73">
        <f t="shared" si="22"/>
        <v>0.7163599874541392</v>
      </c>
      <c r="C144" s="73">
        <f t="shared" si="22"/>
        <v>0.73519259491151812</v>
      </c>
      <c r="D144" s="73">
        <f t="shared" si="22"/>
        <v>0.73823988581523947</v>
      </c>
      <c r="E144" s="73">
        <f t="shared" si="22"/>
        <v>0.75193679443855987</v>
      </c>
      <c r="F144" s="73">
        <f t="shared" si="22"/>
        <v>0.76525365331636197</v>
      </c>
      <c r="G144" s="73">
        <f t="shared" si="22"/>
        <v>0.74290268977786789</v>
      </c>
      <c r="H144" s="73">
        <f t="shared" si="22"/>
        <v>0.77398252790129396</v>
      </c>
      <c r="I144" s="73">
        <f t="shared" si="22"/>
        <v>0.77868618290984914</v>
      </c>
      <c r="J144" s="73">
        <f t="shared" si="22"/>
        <v>0.7874881997824752</v>
      </c>
      <c r="K144" s="73">
        <f t="shared" si="22"/>
        <v>0.79183199086932154</v>
      </c>
      <c r="L144" s="73">
        <f t="shared" si="22"/>
        <v>0.78761728320695024</v>
      </c>
      <c r="M144" s="73">
        <f t="shared" si="22"/>
        <v>0.79517961127934167</v>
      </c>
      <c r="N144" s="73">
        <f t="shared" si="22"/>
        <v>0.79525091721292684</v>
      </c>
      <c r="O144" s="73">
        <f t="shared" si="22"/>
        <v>0.79604590342252968</v>
      </c>
      <c r="P144" s="73">
        <f t="shared" si="22"/>
        <v>0.79118669196195279</v>
      </c>
      <c r="Q144" s="73">
        <f t="shared" si="22"/>
        <v>0.7799500641764282</v>
      </c>
    </row>
    <row r="145" spans="1:17" ht="12" customHeight="1" x14ac:dyDescent="0.3">
      <c r="A145" s="148" t="s">
        <v>59</v>
      </c>
      <c r="B145" s="73">
        <f t="shared" si="22"/>
        <v>1</v>
      </c>
      <c r="C145" s="73">
        <f t="shared" si="22"/>
        <v>0.99999999999999967</v>
      </c>
      <c r="D145" s="73">
        <f t="shared" si="22"/>
        <v>1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1</v>
      </c>
      <c r="L145" s="73">
        <f t="shared" si="22"/>
        <v>1.0000000000000002</v>
      </c>
      <c r="M145" s="73">
        <f t="shared" si="22"/>
        <v>1</v>
      </c>
      <c r="N145" s="73">
        <f t="shared" si="22"/>
        <v>1.0000000000000002</v>
      </c>
      <c r="O145" s="73">
        <f t="shared" si="22"/>
        <v>0.99999999999999967</v>
      </c>
      <c r="P145" s="73">
        <f t="shared" si="22"/>
        <v>0.99999999999999989</v>
      </c>
      <c r="Q145" s="73">
        <f t="shared" si="22"/>
        <v>1.0000000000000002</v>
      </c>
    </row>
    <row r="146" spans="1:17" ht="12" customHeight="1" x14ac:dyDescent="0.3">
      <c r="A146" s="158" t="s">
        <v>62</v>
      </c>
      <c r="B146" s="169">
        <f t="shared" si="22"/>
        <v>0.57153783990564588</v>
      </c>
      <c r="C146" s="169">
        <f t="shared" si="22"/>
        <v>0.5938081846402522</v>
      </c>
      <c r="D146" s="169">
        <f t="shared" si="22"/>
        <v>0.60699150996893225</v>
      </c>
      <c r="E146" s="169">
        <f t="shared" si="22"/>
        <v>0.60396944678600761</v>
      </c>
      <c r="F146" s="169">
        <f t="shared" si="22"/>
        <v>0.61453097906458698</v>
      </c>
      <c r="G146" s="169">
        <f t="shared" si="22"/>
        <v>0.62267980526582745</v>
      </c>
      <c r="H146" s="169">
        <f t="shared" si="22"/>
        <v>0.65891479455618396</v>
      </c>
      <c r="I146" s="169">
        <f t="shared" si="22"/>
        <v>0.67724946884928006</v>
      </c>
      <c r="J146" s="169">
        <f t="shared" si="22"/>
        <v>0.66938730321799089</v>
      </c>
      <c r="K146" s="169">
        <f t="shared" si="22"/>
        <v>0.67636731717924226</v>
      </c>
      <c r="L146" s="169">
        <f t="shared" si="22"/>
        <v>0.67079913929032553</v>
      </c>
      <c r="M146" s="169">
        <f t="shared" si="22"/>
        <v>0.68086118701817411</v>
      </c>
      <c r="N146" s="169">
        <f t="shared" si="22"/>
        <v>0.68172043810197058</v>
      </c>
      <c r="O146" s="169">
        <f t="shared" si="22"/>
        <v>0.68546294531949237</v>
      </c>
      <c r="P146" s="169">
        <f t="shared" si="22"/>
        <v>0.69292803805704573</v>
      </c>
      <c r="Q146" s="169">
        <f t="shared" ref="Q146" si="23">IF(Q127=0,"",Q127/Q108)</f>
        <v>0.70332721807740184</v>
      </c>
    </row>
    <row r="147" spans="1:17" ht="12" customHeight="1" x14ac:dyDescent="0.3">
      <c r="A147" s="23" t="s">
        <v>57</v>
      </c>
      <c r="B147" s="73">
        <f t="shared" ref="B147:Q148" si="24">IF(B128=0,"",B128/B109)</f>
        <v>0.40622735965436491</v>
      </c>
      <c r="C147" s="73">
        <f t="shared" si="24"/>
        <v>0.40997902107341228</v>
      </c>
      <c r="D147" s="73">
        <f t="shared" si="24"/>
        <v>0.41261615142704999</v>
      </c>
      <c r="E147" s="73">
        <f t="shared" si="24"/>
        <v>0.4195152391090744</v>
      </c>
      <c r="F147" s="73">
        <f t="shared" si="24"/>
        <v>0.42599118106642436</v>
      </c>
      <c r="G147" s="73">
        <f t="shared" si="24"/>
        <v>0.43255437015725745</v>
      </c>
      <c r="H147" s="73">
        <f t="shared" si="24"/>
        <v>0.44118605534351768</v>
      </c>
      <c r="I147" s="73">
        <f t="shared" si="24"/>
        <v>0.44955582471885025</v>
      </c>
      <c r="J147" s="73">
        <f t="shared" si="24"/>
        <v>0.45706205657531368</v>
      </c>
      <c r="K147" s="73">
        <f t="shared" si="24"/>
        <v>0.45842139904434137</v>
      </c>
      <c r="L147" s="73">
        <f t="shared" si="24"/>
        <v>0.45910494139030594</v>
      </c>
      <c r="M147" s="73">
        <f t="shared" si="24"/>
        <v>0.46196057108359628</v>
      </c>
      <c r="N147" s="73">
        <f t="shared" si="24"/>
        <v>0.46396552563202187</v>
      </c>
      <c r="O147" s="73">
        <f t="shared" si="24"/>
        <v>0.46591398406782164</v>
      </c>
      <c r="P147" s="73">
        <f t="shared" si="24"/>
        <v>0.46718539741212717</v>
      </c>
      <c r="Q147" s="73">
        <f t="shared" si="24"/>
        <v>0.46909996772959073</v>
      </c>
    </row>
    <row r="148" spans="1:17" ht="12" customHeight="1" x14ac:dyDescent="0.3">
      <c r="A148" s="29" t="s">
        <v>140</v>
      </c>
      <c r="B148" s="65">
        <f t="shared" si="24"/>
        <v>0.78905919851015416</v>
      </c>
      <c r="C148" s="65">
        <f t="shared" si="24"/>
        <v>0.79410628393743554</v>
      </c>
      <c r="D148" s="65">
        <f t="shared" si="24"/>
        <v>0.79956380014420803</v>
      </c>
      <c r="E148" s="65">
        <f t="shared" si="24"/>
        <v>0.8024919522144065</v>
      </c>
      <c r="F148" s="65">
        <f t="shared" si="24"/>
        <v>0.80815769670279824</v>
      </c>
      <c r="G148" s="65">
        <f t="shared" si="24"/>
        <v>0.81298721882529046</v>
      </c>
      <c r="H148" s="65">
        <f t="shared" si="24"/>
        <v>0.82018777746537797</v>
      </c>
      <c r="I148" s="65">
        <f t="shared" si="24"/>
        <v>0.82620999952405694</v>
      </c>
      <c r="J148" s="65">
        <f t="shared" si="24"/>
        <v>0.83082145446721289</v>
      </c>
      <c r="K148" s="65">
        <f t="shared" si="24"/>
        <v>0.8332861709199425</v>
      </c>
      <c r="L148" s="65">
        <f t="shared" si="24"/>
        <v>0.8347867934117128</v>
      </c>
      <c r="M148" s="65">
        <f t="shared" si="24"/>
        <v>0.83617396934480603</v>
      </c>
      <c r="N148" s="65">
        <f t="shared" si="24"/>
        <v>0.83779576441947567</v>
      </c>
      <c r="O148" s="65">
        <f t="shared" si="24"/>
        <v>0.84032802690382546</v>
      </c>
      <c r="P148" s="65">
        <f t="shared" si="24"/>
        <v>0.84339022959310528</v>
      </c>
      <c r="Q148" s="65">
        <f t="shared" si="24"/>
        <v>0.84611221525612512</v>
      </c>
    </row>
    <row r="150" spans="1:17" ht="12" customHeight="1" x14ac:dyDescent="0.3">
      <c r="A150" s="152" t="s">
        <v>121</v>
      </c>
      <c r="B150" s="168">
        <f>SUM(B151,B154,B156,B165)</f>
        <v>4818.3161300269039</v>
      </c>
      <c r="C150" s="168">
        <f t="shared" ref="C150:Q150" si="25">SUM(C151,C154,C156,C165)</f>
        <v>4784.9221988942882</v>
      </c>
      <c r="D150" s="168">
        <f t="shared" si="25"/>
        <v>4751.0583433714019</v>
      </c>
      <c r="E150" s="168">
        <f t="shared" si="25"/>
        <v>4764.6014745706461</v>
      </c>
      <c r="F150" s="168">
        <f t="shared" si="25"/>
        <v>4878.2821611197287</v>
      </c>
      <c r="G150" s="168">
        <f t="shared" si="25"/>
        <v>4829.611230156499</v>
      </c>
      <c r="H150" s="168">
        <f t="shared" si="25"/>
        <v>4913.7383185322769</v>
      </c>
      <c r="I150" s="168">
        <f t="shared" si="25"/>
        <v>4770.277748139697</v>
      </c>
      <c r="J150" s="168">
        <f t="shared" si="25"/>
        <v>4956.6565794046519</v>
      </c>
      <c r="K150" s="168">
        <f t="shared" si="25"/>
        <v>4903.0137086007171</v>
      </c>
      <c r="L150" s="168">
        <f t="shared" si="25"/>
        <v>5026.8396267577855</v>
      </c>
      <c r="M150" s="168">
        <f t="shared" si="25"/>
        <v>4431.6269765974275</v>
      </c>
      <c r="N150" s="168">
        <f t="shared" si="25"/>
        <v>4318.6174583434895</v>
      </c>
      <c r="O150" s="168">
        <f t="shared" si="25"/>
        <v>4235.486062317761</v>
      </c>
      <c r="P150" s="168">
        <f t="shared" si="25"/>
        <v>3605.7513174228952</v>
      </c>
      <c r="Q150" s="168">
        <f t="shared" si="25"/>
        <v>3485.3053238266039</v>
      </c>
    </row>
    <row r="151" spans="1:17" ht="12" customHeight="1" x14ac:dyDescent="0.3">
      <c r="A151" s="158" t="s">
        <v>65</v>
      </c>
      <c r="B151" s="157">
        <f>SUM(B152:B153)</f>
        <v>3574.5768806726055</v>
      </c>
      <c r="C151" s="157">
        <f t="shared" ref="C151:Q151" si="26">SUM(C152:C153)</f>
        <v>3596.574152749025</v>
      </c>
      <c r="D151" s="157">
        <f t="shared" si="26"/>
        <v>3584.6137975973047</v>
      </c>
      <c r="E151" s="157">
        <f t="shared" si="26"/>
        <v>3621.4215903199447</v>
      </c>
      <c r="F151" s="157">
        <f t="shared" si="26"/>
        <v>3752.052245145856</v>
      </c>
      <c r="G151" s="157">
        <f t="shared" si="26"/>
        <v>3726.7138299850917</v>
      </c>
      <c r="H151" s="157">
        <f t="shared" si="26"/>
        <v>3826.0580752879041</v>
      </c>
      <c r="I151" s="157">
        <f t="shared" si="26"/>
        <v>3672.4596469388161</v>
      </c>
      <c r="J151" s="157">
        <f t="shared" si="26"/>
        <v>3826.033579921861</v>
      </c>
      <c r="K151" s="157">
        <f t="shared" si="26"/>
        <v>3798.0295805097553</v>
      </c>
      <c r="L151" s="157">
        <f t="shared" si="26"/>
        <v>3883.9815549265704</v>
      </c>
      <c r="M151" s="157">
        <f t="shared" si="26"/>
        <v>3308.3457410672818</v>
      </c>
      <c r="N151" s="157">
        <f t="shared" si="26"/>
        <v>3252.9564696279995</v>
      </c>
      <c r="O151" s="157">
        <f t="shared" si="26"/>
        <v>3191.0695656216108</v>
      </c>
      <c r="P151" s="157">
        <f t="shared" si="26"/>
        <v>2613.2424143205967</v>
      </c>
      <c r="Q151" s="157">
        <f t="shared" si="26"/>
        <v>2582.7471290848621</v>
      </c>
    </row>
    <row r="152" spans="1:17" ht="12" customHeight="1" x14ac:dyDescent="0.3">
      <c r="A152" s="23" t="s">
        <v>84</v>
      </c>
      <c r="B152" s="156">
        <f>RES_hhdet_emi!B$26</f>
        <v>3574.5768806726055</v>
      </c>
      <c r="C152" s="156">
        <f>RES_hhdet_emi!C$26</f>
        <v>3596.574152749025</v>
      </c>
      <c r="D152" s="156">
        <f>RES_hhdet_emi!D$26</f>
        <v>3584.6137975973047</v>
      </c>
      <c r="E152" s="156">
        <f>RES_hhdet_emi!E$26</f>
        <v>3621.4215903199447</v>
      </c>
      <c r="F152" s="156">
        <f>RES_hhdet_emi!F$26</f>
        <v>3752.052245145856</v>
      </c>
      <c r="G152" s="156">
        <f>RES_hhdet_emi!G$26</f>
        <v>3726.7138299850917</v>
      </c>
      <c r="H152" s="156">
        <f>RES_hhdet_emi!H$26</f>
        <v>3826.0580752879041</v>
      </c>
      <c r="I152" s="156">
        <f>RES_hhdet_emi!I$26</f>
        <v>3672.4596469388161</v>
      </c>
      <c r="J152" s="156">
        <f>RES_hhdet_emi!J$26</f>
        <v>3826.033579921861</v>
      </c>
      <c r="K152" s="156">
        <f>RES_hhdet_emi!K$26</f>
        <v>3798.0295805097553</v>
      </c>
      <c r="L152" s="156">
        <f>RES_hhdet_emi!L$26</f>
        <v>3883.9815549265704</v>
      </c>
      <c r="M152" s="156">
        <f>RES_hhdet_emi!M$26</f>
        <v>3308.3457410672818</v>
      </c>
      <c r="N152" s="156">
        <f>RES_hhdet_emi!N$26</f>
        <v>3252.9564696279995</v>
      </c>
      <c r="O152" s="156">
        <f>RES_hhdet_emi!O$26</f>
        <v>3191.0695656216108</v>
      </c>
      <c r="P152" s="156">
        <f>RES_hhdet_emi!P$26</f>
        <v>2613.2424143205967</v>
      </c>
      <c r="Q152" s="156">
        <f>RES_hhdet_emi!Q$26</f>
        <v>2582.7471290848621</v>
      </c>
    </row>
    <row r="153" spans="1:17" ht="12" customHeight="1" x14ac:dyDescent="0.3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3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3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3">
      <c r="A156" s="158" t="s">
        <v>63</v>
      </c>
      <c r="B156" s="157">
        <f>SUM(B157:B158,B161:B162)</f>
        <v>913.77618333495434</v>
      </c>
      <c r="C156" s="157">
        <f t="shared" ref="C156:Q156" si="28">SUM(C157:C158,C161:C162)</f>
        <v>895.11078031953491</v>
      </c>
      <c r="D156" s="157">
        <f t="shared" si="28"/>
        <v>890.63574495633941</v>
      </c>
      <c r="E156" s="157">
        <f t="shared" si="28"/>
        <v>856.63974833146551</v>
      </c>
      <c r="F156" s="157">
        <f t="shared" si="28"/>
        <v>839.17543677069284</v>
      </c>
      <c r="G156" s="157">
        <f t="shared" si="28"/>
        <v>826.07927303089707</v>
      </c>
      <c r="H156" s="157">
        <f t="shared" si="28"/>
        <v>850.90325884138804</v>
      </c>
      <c r="I156" s="157">
        <f t="shared" si="28"/>
        <v>876.68284954179956</v>
      </c>
      <c r="J156" s="157">
        <f t="shared" si="28"/>
        <v>882.95264787194628</v>
      </c>
      <c r="K156" s="157">
        <f t="shared" si="28"/>
        <v>868.34216245302559</v>
      </c>
      <c r="L156" s="157">
        <f t="shared" si="28"/>
        <v>862.37804872061838</v>
      </c>
      <c r="M156" s="157">
        <f t="shared" si="28"/>
        <v>861.79893740571038</v>
      </c>
      <c r="N156" s="157">
        <f t="shared" si="28"/>
        <v>817.68227347837808</v>
      </c>
      <c r="O156" s="157">
        <f t="shared" si="28"/>
        <v>804.56072549923374</v>
      </c>
      <c r="P156" s="157">
        <f t="shared" si="28"/>
        <v>774.25064777207024</v>
      </c>
      <c r="Q156" s="157">
        <f t="shared" si="28"/>
        <v>705.34249917314708</v>
      </c>
    </row>
    <row r="157" spans="1:17" ht="12" customHeight="1" x14ac:dyDescent="0.3">
      <c r="A157" s="167" t="s">
        <v>169</v>
      </c>
      <c r="B157" s="132">
        <f>RES_hhdet_emi!B$31</f>
        <v>906.69362449859443</v>
      </c>
      <c r="C157" s="132">
        <f>RES_hhdet_emi!C$31</f>
        <v>887.60327151168451</v>
      </c>
      <c r="D157" s="132">
        <f>RES_hhdet_emi!D$31</f>
        <v>882.64595747839064</v>
      </c>
      <c r="E157" s="132">
        <f>RES_hhdet_emi!E$31</f>
        <v>848.3816019852859</v>
      </c>
      <c r="F157" s="132">
        <f>RES_hhdet_emi!F$31</f>
        <v>830.0143075534902</v>
      </c>
      <c r="G157" s="132">
        <f>RES_hhdet_emi!G$31</f>
        <v>814.52361789782162</v>
      </c>
      <c r="H157" s="132">
        <f>RES_hhdet_emi!H$31</f>
        <v>838.00951503377007</v>
      </c>
      <c r="I157" s="132">
        <f>RES_hhdet_emi!I$31</f>
        <v>860.18942851354416</v>
      </c>
      <c r="J157" s="132">
        <f>RES_hhdet_emi!J$31</f>
        <v>861.01090547773003</v>
      </c>
      <c r="K157" s="132">
        <f>RES_hhdet_emi!K$31</f>
        <v>841.4591947381914</v>
      </c>
      <c r="L157" s="132">
        <f>RES_hhdet_emi!L$31</f>
        <v>828.69817763350761</v>
      </c>
      <c r="M157" s="132">
        <f>RES_hhdet_emi!M$31</f>
        <v>823.21402684405314</v>
      </c>
      <c r="N157" s="132">
        <f>RES_hhdet_emi!N$31</f>
        <v>777.2617943734565</v>
      </c>
      <c r="O157" s="132">
        <f>RES_hhdet_emi!O$31</f>
        <v>761.83368790703923</v>
      </c>
      <c r="P157" s="132">
        <f>RES_hhdet_emi!P$31</f>
        <v>730.37955534657613</v>
      </c>
      <c r="Q157" s="132">
        <f>RES_hhdet_emi!Q$31</f>
        <v>661.1418130663335</v>
      </c>
    </row>
    <row r="158" spans="1:17" ht="12" customHeight="1" x14ac:dyDescent="0.3">
      <c r="A158" s="167" t="s">
        <v>168</v>
      </c>
      <c r="B158" s="132">
        <f>SUM(B159:B160)</f>
        <v>7.0825588363599259</v>
      </c>
      <c r="C158" s="132">
        <f t="shared" ref="C158:Q158" si="29">SUM(C159:C160)</f>
        <v>7.5075088078503978</v>
      </c>
      <c r="D158" s="132">
        <f t="shared" si="29"/>
        <v>7.9897874779487106</v>
      </c>
      <c r="E158" s="132">
        <f t="shared" si="29"/>
        <v>8.2581463461795845</v>
      </c>
      <c r="F158" s="132">
        <f t="shared" si="29"/>
        <v>9.1611292172026211</v>
      </c>
      <c r="G158" s="132">
        <f t="shared" si="29"/>
        <v>11.555655133075485</v>
      </c>
      <c r="H158" s="132">
        <f t="shared" si="29"/>
        <v>12.893743807617941</v>
      </c>
      <c r="I158" s="132">
        <f t="shared" si="29"/>
        <v>16.493421028255415</v>
      </c>
      <c r="J158" s="132">
        <f t="shared" si="29"/>
        <v>21.941742394216305</v>
      </c>
      <c r="K158" s="132">
        <f t="shared" si="29"/>
        <v>26.882967714834233</v>
      </c>
      <c r="L158" s="132">
        <f t="shared" si="29"/>
        <v>33.67987108711079</v>
      </c>
      <c r="M158" s="132">
        <f t="shared" si="29"/>
        <v>38.584910561657232</v>
      </c>
      <c r="N158" s="132">
        <f t="shared" si="29"/>
        <v>40.420479104921561</v>
      </c>
      <c r="O158" s="132">
        <f t="shared" si="29"/>
        <v>42.727037592194527</v>
      </c>
      <c r="P158" s="132">
        <f t="shared" si="29"/>
        <v>43.871092425494147</v>
      </c>
      <c r="Q158" s="132">
        <f t="shared" si="29"/>
        <v>44.200686106813571</v>
      </c>
    </row>
    <row r="159" spans="1:17" ht="12" customHeight="1" x14ac:dyDescent="0.3">
      <c r="A159" s="166" t="s">
        <v>57</v>
      </c>
      <c r="B159" s="165">
        <f>RES_hhdet_emi!B$33</f>
        <v>7.0825588363599259</v>
      </c>
      <c r="C159" s="165">
        <f>RES_hhdet_emi!C$33</f>
        <v>7.5075088078503978</v>
      </c>
      <c r="D159" s="165">
        <f>RES_hhdet_emi!D$33</f>
        <v>7.9897874779487106</v>
      </c>
      <c r="E159" s="165">
        <f>RES_hhdet_emi!E$33</f>
        <v>8.2581463461795845</v>
      </c>
      <c r="F159" s="165">
        <f>RES_hhdet_emi!F$33</f>
        <v>9.1611292172026211</v>
      </c>
      <c r="G159" s="165">
        <f>RES_hhdet_emi!G$33</f>
        <v>11.555655133075485</v>
      </c>
      <c r="H159" s="165">
        <f>RES_hhdet_emi!H$33</f>
        <v>12.893743807617941</v>
      </c>
      <c r="I159" s="165">
        <f>RES_hhdet_emi!I$33</f>
        <v>16.493421028255415</v>
      </c>
      <c r="J159" s="165">
        <f>RES_hhdet_emi!J$33</f>
        <v>21.941742394216305</v>
      </c>
      <c r="K159" s="165">
        <f>RES_hhdet_emi!K$33</f>
        <v>26.882967714834233</v>
      </c>
      <c r="L159" s="165">
        <f>RES_hhdet_emi!L$33</f>
        <v>33.67987108711079</v>
      </c>
      <c r="M159" s="165">
        <f>RES_hhdet_emi!M$33</f>
        <v>38.584910561657232</v>
      </c>
      <c r="N159" s="165">
        <f>RES_hhdet_emi!N$33</f>
        <v>40.420479104921561</v>
      </c>
      <c r="O159" s="165">
        <f>RES_hhdet_emi!O$33</f>
        <v>42.727037592194527</v>
      </c>
      <c r="P159" s="165">
        <f>RES_hhdet_emi!P$33</f>
        <v>43.871092425494147</v>
      </c>
      <c r="Q159" s="165">
        <f>RES_hhdet_emi!Q$33</f>
        <v>44.200686106813571</v>
      </c>
    </row>
    <row r="160" spans="1:17" ht="12" customHeight="1" x14ac:dyDescent="0.3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3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3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3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3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3">
      <c r="A165" s="158" t="s">
        <v>62</v>
      </c>
      <c r="B165" s="157">
        <f>SUM(B166:B167)</f>
        <v>329.96306601934396</v>
      </c>
      <c r="C165" s="157">
        <f t="shared" ref="C165:Q165" si="31">SUM(C166:C167)</f>
        <v>293.23726582572783</v>
      </c>
      <c r="D165" s="157">
        <f t="shared" si="31"/>
        <v>275.80880081775717</v>
      </c>
      <c r="E165" s="157">
        <f t="shared" si="31"/>
        <v>286.54013591923587</v>
      </c>
      <c r="F165" s="157">
        <f t="shared" si="31"/>
        <v>287.05447920318011</v>
      </c>
      <c r="G165" s="157">
        <f t="shared" si="31"/>
        <v>276.8181271405104</v>
      </c>
      <c r="H165" s="157">
        <f t="shared" si="31"/>
        <v>236.77698440298437</v>
      </c>
      <c r="I165" s="157">
        <f t="shared" si="31"/>
        <v>221.13525165908186</v>
      </c>
      <c r="J165" s="157">
        <f t="shared" si="31"/>
        <v>247.67035161084439</v>
      </c>
      <c r="K165" s="157">
        <f t="shared" si="31"/>
        <v>236.64196563793578</v>
      </c>
      <c r="L165" s="157">
        <f t="shared" si="31"/>
        <v>280.48002311059639</v>
      </c>
      <c r="M165" s="157">
        <f t="shared" si="31"/>
        <v>261.48229812443498</v>
      </c>
      <c r="N165" s="157">
        <f t="shared" si="31"/>
        <v>247.97871523711186</v>
      </c>
      <c r="O165" s="157">
        <f t="shared" si="31"/>
        <v>239.85577119691698</v>
      </c>
      <c r="P165" s="157">
        <f t="shared" si="31"/>
        <v>218.2582553302282</v>
      </c>
      <c r="Q165" s="157">
        <f t="shared" si="31"/>
        <v>197.21569556859436</v>
      </c>
    </row>
    <row r="166" spans="1:17" ht="12" customHeight="1" x14ac:dyDescent="0.3">
      <c r="A166" s="23" t="s">
        <v>57</v>
      </c>
      <c r="B166" s="156">
        <f>RES_hhdet_emi!B$40</f>
        <v>329.96306601934396</v>
      </c>
      <c r="C166" s="156">
        <f>RES_hhdet_emi!C$40</f>
        <v>293.23726582572783</v>
      </c>
      <c r="D166" s="156">
        <f>RES_hhdet_emi!D$40</f>
        <v>275.80880081775717</v>
      </c>
      <c r="E166" s="156">
        <f>RES_hhdet_emi!E$40</f>
        <v>286.54013591923587</v>
      </c>
      <c r="F166" s="156">
        <f>RES_hhdet_emi!F$40</f>
        <v>287.05447920318011</v>
      </c>
      <c r="G166" s="156">
        <f>RES_hhdet_emi!G$40</f>
        <v>276.8181271405104</v>
      </c>
      <c r="H166" s="156">
        <f>RES_hhdet_emi!H$40</f>
        <v>236.77698440298437</v>
      </c>
      <c r="I166" s="156">
        <f>RES_hhdet_emi!I$40</f>
        <v>221.13525165908186</v>
      </c>
      <c r="J166" s="156">
        <f>RES_hhdet_emi!J$40</f>
        <v>247.67035161084439</v>
      </c>
      <c r="K166" s="156">
        <f>RES_hhdet_emi!K$40</f>
        <v>236.64196563793578</v>
      </c>
      <c r="L166" s="156">
        <f>RES_hhdet_emi!L$40</f>
        <v>280.48002311059639</v>
      </c>
      <c r="M166" s="156">
        <f>RES_hhdet_emi!M$40</f>
        <v>261.48229812443498</v>
      </c>
      <c r="N166" s="156">
        <f>RES_hhdet_emi!N$40</f>
        <v>247.97871523711186</v>
      </c>
      <c r="O166" s="156">
        <f>RES_hhdet_emi!O$40</f>
        <v>239.85577119691698</v>
      </c>
      <c r="P166" s="156">
        <f>RES_hhdet_emi!P$40</f>
        <v>218.2582553302282</v>
      </c>
      <c r="Q166" s="156">
        <f>RES_hhdet_emi!Q$40</f>
        <v>197.21569556859436</v>
      </c>
    </row>
    <row r="167" spans="1:17" ht="12" customHeight="1" x14ac:dyDescent="0.3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3">
      <c r="A169" s="152" t="s">
        <v>198</v>
      </c>
      <c r="B169" s="168">
        <f>SUM(B170,B173,B175,B184)</f>
        <v>11217.353006388539</v>
      </c>
      <c r="C169" s="168">
        <f t="shared" ref="C169:Q169" si="32">SUM(C170,C173,C175,C184)</f>
        <v>11527.425927326658</v>
      </c>
      <c r="D169" s="168">
        <f t="shared" si="32"/>
        <v>11567.784870684987</v>
      </c>
      <c r="E169" s="168">
        <f t="shared" si="32"/>
        <v>12071.251770265215</v>
      </c>
      <c r="F169" s="168">
        <f t="shared" si="32"/>
        <v>12485.680321418864</v>
      </c>
      <c r="G169" s="168">
        <f t="shared" si="32"/>
        <v>12455.804292825498</v>
      </c>
      <c r="H169" s="168">
        <f t="shared" si="32"/>
        <v>12343.215900182631</v>
      </c>
      <c r="I169" s="168">
        <f t="shared" si="32"/>
        <v>11581.210231548368</v>
      </c>
      <c r="J169" s="168">
        <f t="shared" si="32"/>
        <v>11653.982681366315</v>
      </c>
      <c r="K169" s="168">
        <f t="shared" si="32"/>
        <v>11484.454477725447</v>
      </c>
      <c r="L169" s="168">
        <f t="shared" si="32"/>
        <v>11648.878403376544</v>
      </c>
      <c r="M169" s="168">
        <f t="shared" si="32"/>
        <v>10166.668659813611</v>
      </c>
      <c r="N169" s="168">
        <f t="shared" si="32"/>
        <v>10281.201291391033</v>
      </c>
      <c r="O169" s="168">
        <f t="shared" si="32"/>
        <v>10158.864446597268</v>
      </c>
      <c r="P169" s="168">
        <f t="shared" si="32"/>
        <v>8932.5257666618836</v>
      </c>
      <c r="Q169" s="168">
        <f t="shared" si="32"/>
        <v>9249.5860586196377</v>
      </c>
    </row>
    <row r="170" spans="1:17" ht="12" customHeight="1" x14ac:dyDescent="0.3">
      <c r="A170" s="158" t="s">
        <v>65</v>
      </c>
      <c r="B170" s="157">
        <f>SUM(B171:B172)</f>
        <v>7547.4812103729637</v>
      </c>
      <c r="C170" s="157">
        <f t="shared" ref="C170:Q170" si="33">SUM(C171:C172)</f>
        <v>7832.5730398472106</v>
      </c>
      <c r="D170" s="157">
        <f t="shared" si="33"/>
        <v>7869.4482867179731</v>
      </c>
      <c r="E170" s="157">
        <f t="shared" si="33"/>
        <v>8293.5552329176808</v>
      </c>
      <c r="F170" s="157">
        <f t="shared" si="33"/>
        <v>8667.8063098386338</v>
      </c>
      <c r="G170" s="157">
        <f t="shared" si="33"/>
        <v>8672.9779499137076</v>
      </c>
      <c r="H170" s="157">
        <f t="shared" si="33"/>
        <v>8600.7065067118037</v>
      </c>
      <c r="I170" s="157">
        <f t="shared" si="33"/>
        <v>7911.8792258449203</v>
      </c>
      <c r="J170" s="157">
        <f t="shared" si="33"/>
        <v>8011.81252989719</v>
      </c>
      <c r="K170" s="157">
        <f t="shared" si="33"/>
        <v>7909.1127410108265</v>
      </c>
      <c r="L170" s="157">
        <f t="shared" si="33"/>
        <v>7959.6267896344689</v>
      </c>
      <c r="M170" s="157">
        <f t="shared" si="33"/>
        <v>6583.9953066274666</v>
      </c>
      <c r="N170" s="157">
        <f t="shared" si="33"/>
        <v>6712.8591244839245</v>
      </c>
      <c r="O170" s="157">
        <f t="shared" si="33"/>
        <v>6619.3860490471652</v>
      </c>
      <c r="P170" s="157">
        <f t="shared" si="33"/>
        <v>5510.6917769833335</v>
      </c>
      <c r="Q170" s="157">
        <f t="shared" si="33"/>
        <v>5832.6054554147886</v>
      </c>
    </row>
    <row r="171" spans="1:17" ht="12" customHeight="1" x14ac:dyDescent="0.3">
      <c r="A171" s="23" t="s">
        <v>84</v>
      </c>
      <c r="B171" s="156">
        <f>IF(B95=0,0,B95/0.086*1000000/B$7)</f>
        <v>7432.7716831950356</v>
      </c>
      <c r="C171" s="156">
        <f t="shared" ref="C171:Q172" si="34">IF(C95=0,0,C95/0.086*1000000/C$7)</f>
        <v>7686.9955870010617</v>
      </c>
      <c r="D171" s="156">
        <f t="shared" si="34"/>
        <v>7735.7051125476401</v>
      </c>
      <c r="E171" s="156">
        <f t="shared" si="34"/>
        <v>8143.6353886437664</v>
      </c>
      <c r="F171" s="156">
        <f t="shared" si="34"/>
        <v>8503.6894022113593</v>
      </c>
      <c r="G171" s="156">
        <f t="shared" si="34"/>
        <v>8519.9669530348783</v>
      </c>
      <c r="H171" s="156">
        <f t="shared" si="34"/>
        <v>8429.2107905728462</v>
      </c>
      <c r="I171" s="156">
        <f t="shared" si="34"/>
        <v>7774.4400936848551</v>
      </c>
      <c r="J171" s="156">
        <f t="shared" si="34"/>
        <v>7884.5802150983272</v>
      </c>
      <c r="K171" s="156">
        <f t="shared" si="34"/>
        <v>7816.3231978401627</v>
      </c>
      <c r="L171" s="156">
        <f t="shared" si="34"/>
        <v>7808.9528890645852</v>
      </c>
      <c r="M171" s="156">
        <f t="shared" si="34"/>
        <v>6455.1656974140451</v>
      </c>
      <c r="N171" s="156">
        <f t="shared" si="34"/>
        <v>6581.5638895851898</v>
      </c>
      <c r="O171" s="156">
        <f t="shared" si="34"/>
        <v>6510.9338555769946</v>
      </c>
      <c r="P171" s="156">
        <f t="shared" si="34"/>
        <v>5416.7970412280874</v>
      </c>
      <c r="Q171" s="156">
        <f t="shared" si="34"/>
        <v>5725.2308413374558</v>
      </c>
    </row>
    <row r="172" spans="1:17" ht="12" customHeight="1" x14ac:dyDescent="0.3">
      <c r="A172" s="23" t="s">
        <v>60</v>
      </c>
      <c r="B172" s="156">
        <f>IF(B96=0,0,B96/0.086*1000000/B$7)</f>
        <v>114.70952717792794</v>
      </c>
      <c r="C172" s="156">
        <f t="shared" si="34"/>
        <v>145.57745284614887</v>
      </c>
      <c r="D172" s="156">
        <f t="shared" si="34"/>
        <v>133.74317417033288</v>
      </c>
      <c r="E172" s="156">
        <f t="shared" si="34"/>
        <v>149.91984427391509</v>
      </c>
      <c r="F172" s="156">
        <f t="shared" si="34"/>
        <v>164.11690762727466</v>
      </c>
      <c r="G172" s="156">
        <f t="shared" si="34"/>
        <v>153.01099687882896</v>
      </c>
      <c r="H172" s="156">
        <f t="shared" si="34"/>
        <v>171.49571613895824</v>
      </c>
      <c r="I172" s="156">
        <f t="shared" si="34"/>
        <v>137.43913216006547</v>
      </c>
      <c r="J172" s="156">
        <f t="shared" si="34"/>
        <v>127.23231479886265</v>
      </c>
      <c r="K172" s="156">
        <f t="shared" si="34"/>
        <v>92.78954317066416</v>
      </c>
      <c r="L172" s="156">
        <f t="shared" si="34"/>
        <v>150.67390056988398</v>
      </c>
      <c r="M172" s="156">
        <f t="shared" si="34"/>
        <v>128.82960921342169</v>
      </c>
      <c r="N172" s="156">
        <f t="shared" si="34"/>
        <v>131.29523489873492</v>
      </c>
      <c r="O172" s="156">
        <f t="shared" si="34"/>
        <v>108.4521934701706</v>
      </c>
      <c r="P172" s="156">
        <f t="shared" si="34"/>
        <v>93.894735755245691</v>
      </c>
      <c r="Q172" s="156">
        <f t="shared" si="34"/>
        <v>107.37461407733262</v>
      </c>
    </row>
    <row r="173" spans="1:17" ht="12" customHeight="1" x14ac:dyDescent="0.3">
      <c r="A173" s="158" t="s">
        <v>112</v>
      </c>
      <c r="B173" s="157">
        <f>B174</f>
        <v>77.398253272727658</v>
      </c>
      <c r="C173" s="157">
        <f t="shared" ref="C173:Q173" si="35">C174</f>
        <v>79.322513605210759</v>
      </c>
      <c r="D173" s="157">
        <f t="shared" si="35"/>
        <v>82.671515512022907</v>
      </c>
      <c r="E173" s="157">
        <f t="shared" si="35"/>
        <v>85.533334625247306</v>
      </c>
      <c r="F173" s="157">
        <f t="shared" si="35"/>
        <v>89.80070119134767</v>
      </c>
      <c r="G173" s="157">
        <f t="shared" si="35"/>
        <v>93.103843690141858</v>
      </c>
      <c r="H173" s="157">
        <f t="shared" si="35"/>
        <v>97.914886152930634</v>
      </c>
      <c r="I173" s="157">
        <f t="shared" si="35"/>
        <v>99.542749644216883</v>
      </c>
      <c r="J173" s="157">
        <f t="shared" si="35"/>
        <v>98.728898333875051</v>
      </c>
      <c r="K173" s="157">
        <f t="shared" si="35"/>
        <v>103.35141543504794</v>
      </c>
      <c r="L173" s="157">
        <f t="shared" si="35"/>
        <v>103.06866321119143</v>
      </c>
      <c r="M173" s="157">
        <f t="shared" si="35"/>
        <v>109.90053612852206</v>
      </c>
      <c r="N173" s="157">
        <f t="shared" si="35"/>
        <v>115.41372761390627</v>
      </c>
      <c r="O173" s="157">
        <f t="shared" si="35"/>
        <v>113.7745992330038</v>
      </c>
      <c r="P173" s="157">
        <f t="shared" si="35"/>
        <v>110.58559599203404</v>
      </c>
      <c r="Q173" s="157">
        <f t="shared" si="35"/>
        <v>106.67116867262142</v>
      </c>
    </row>
    <row r="174" spans="1:17" ht="12" customHeight="1" x14ac:dyDescent="0.3">
      <c r="A174" s="23" t="s">
        <v>60</v>
      </c>
      <c r="B174" s="156">
        <f t="shared" ref="B174:Q184" si="36">IF(B98=0,0,B98/0.086*1000000/B$5)</f>
        <v>77.398253272727658</v>
      </c>
      <c r="C174" s="156">
        <f t="shared" si="36"/>
        <v>79.322513605210759</v>
      </c>
      <c r="D174" s="156">
        <f t="shared" si="36"/>
        <v>82.671515512022907</v>
      </c>
      <c r="E174" s="156">
        <f t="shared" si="36"/>
        <v>85.533334625247306</v>
      </c>
      <c r="F174" s="156">
        <f t="shared" si="36"/>
        <v>89.80070119134767</v>
      </c>
      <c r="G174" s="156">
        <f t="shared" si="36"/>
        <v>93.103843690141858</v>
      </c>
      <c r="H174" s="156">
        <f t="shared" si="36"/>
        <v>97.914886152930634</v>
      </c>
      <c r="I174" s="156">
        <f t="shared" si="36"/>
        <v>99.542749644216883</v>
      </c>
      <c r="J174" s="156">
        <f t="shared" si="36"/>
        <v>98.728898333875051</v>
      </c>
      <c r="K174" s="156">
        <f t="shared" si="36"/>
        <v>103.35141543504794</v>
      </c>
      <c r="L174" s="156">
        <f t="shared" si="36"/>
        <v>103.06866321119143</v>
      </c>
      <c r="M174" s="156">
        <f t="shared" si="36"/>
        <v>109.90053612852206</v>
      </c>
      <c r="N174" s="156">
        <f t="shared" si="36"/>
        <v>115.41372761390627</v>
      </c>
      <c r="O174" s="156">
        <f t="shared" si="36"/>
        <v>113.7745992330038</v>
      </c>
      <c r="P174" s="156">
        <f t="shared" si="36"/>
        <v>110.58559599203404</v>
      </c>
      <c r="Q174" s="156">
        <f t="shared" si="36"/>
        <v>106.67116867262142</v>
      </c>
    </row>
    <row r="175" spans="1:17" ht="12" customHeight="1" x14ac:dyDescent="0.3">
      <c r="A175" s="158" t="s">
        <v>63</v>
      </c>
      <c r="B175" s="157">
        <f t="shared" si="36"/>
        <v>2384.9443938274335</v>
      </c>
      <c r="C175" s="157">
        <f t="shared" si="36"/>
        <v>2413.5840379105107</v>
      </c>
      <c r="D175" s="157">
        <f t="shared" si="36"/>
        <v>2419.6846459170579</v>
      </c>
      <c r="E175" s="157">
        <f t="shared" si="36"/>
        <v>2449.1168688267635</v>
      </c>
      <c r="F175" s="157">
        <f t="shared" si="36"/>
        <v>2443.9989052195442</v>
      </c>
      <c r="G175" s="157">
        <f t="shared" si="36"/>
        <v>2424.6113194612399</v>
      </c>
      <c r="H175" s="157">
        <f t="shared" si="36"/>
        <v>2418.6963104349679</v>
      </c>
      <c r="I175" s="157">
        <f t="shared" si="36"/>
        <v>2386.0882670525466</v>
      </c>
      <c r="J175" s="157">
        <f t="shared" si="36"/>
        <v>2361.7595094236804</v>
      </c>
      <c r="K175" s="157">
        <f t="shared" si="36"/>
        <v>2308.5732496484256</v>
      </c>
      <c r="L175" s="157">
        <f t="shared" si="36"/>
        <v>2294.2896636606956</v>
      </c>
      <c r="M175" s="157">
        <f t="shared" si="36"/>
        <v>2243.4924901479549</v>
      </c>
      <c r="N175" s="157">
        <f t="shared" si="36"/>
        <v>2251.2025098558092</v>
      </c>
      <c r="O175" s="157">
        <f t="shared" si="36"/>
        <v>2242.5102104674133</v>
      </c>
      <c r="P175" s="157">
        <f t="shared" si="36"/>
        <v>2180.0714855550696</v>
      </c>
      <c r="Q175" s="157">
        <f t="shared" si="36"/>
        <v>2155.9914241795818</v>
      </c>
    </row>
    <row r="176" spans="1:17" ht="12" customHeight="1" x14ac:dyDescent="0.3">
      <c r="A176" s="167" t="s">
        <v>169</v>
      </c>
      <c r="B176" s="132">
        <f>IF(B100=0,0,B100/0.086*1000000/B$11)</f>
        <v>2487.279663927909</v>
      </c>
      <c r="C176" s="132">
        <f t="shared" ref="C176:Q176" si="37">IF(C100=0,0,C100/0.086*1000000/C$11)</f>
        <v>2517.9007900701085</v>
      </c>
      <c r="D176" s="132">
        <f t="shared" si="37"/>
        <v>2532.8979202958758</v>
      </c>
      <c r="E176" s="132">
        <f t="shared" si="37"/>
        <v>2554.0848941788809</v>
      </c>
      <c r="F176" s="132">
        <f t="shared" si="37"/>
        <v>2557.8690895681334</v>
      </c>
      <c r="G176" s="132">
        <f t="shared" si="37"/>
        <v>2548.0840955350791</v>
      </c>
      <c r="H176" s="132">
        <f t="shared" si="37"/>
        <v>2527.1946459907035</v>
      </c>
      <c r="I176" s="132">
        <f t="shared" si="37"/>
        <v>2510.4586417654637</v>
      </c>
      <c r="J176" s="132">
        <f t="shared" si="37"/>
        <v>2484.3196920272499</v>
      </c>
      <c r="K176" s="132">
        <f t="shared" si="37"/>
        <v>2460.5047530050856</v>
      </c>
      <c r="L176" s="132">
        <f t="shared" si="37"/>
        <v>2426.6548952880162</v>
      </c>
      <c r="M176" s="132">
        <f t="shared" si="37"/>
        <v>2399.8647494171296</v>
      </c>
      <c r="N176" s="132">
        <f t="shared" si="37"/>
        <v>2390.3367660260819</v>
      </c>
      <c r="O176" s="132">
        <f t="shared" si="37"/>
        <v>2363.7382114682227</v>
      </c>
      <c r="P176" s="132">
        <f t="shared" si="37"/>
        <v>2318.2309135531073</v>
      </c>
      <c r="Q176" s="132">
        <f t="shared" si="37"/>
        <v>2282.9803114845367</v>
      </c>
    </row>
    <row r="177" spans="1:17" ht="12" customHeight="1" x14ac:dyDescent="0.3">
      <c r="A177" s="167" t="s">
        <v>168</v>
      </c>
      <c r="B177" s="132">
        <f>IF(B101=0,0,B101/0.086*1000000/B$12)</f>
        <v>1734.4748136682963</v>
      </c>
      <c r="C177" s="132">
        <f t="shared" ref="C177:Q179" si="38">IF(C101=0,0,C101/0.086*1000000/C$12)</f>
        <v>1713.0560666796866</v>
      </c>
      <c r="D177" s="132">
        <f t="shared" si="38"/>
        <v>1743.7859895752686</v>
      </c>
      <c r="E177" s="132">
        <f t="shared" si="38"/>
        <v>1779.6115069370708</v>
      </c>
      <c r="F177" s="132">
        <f t="shared" si="38"/>
        <v>1797.0088391574291</v>
      </c>
      <c r="G177" s="132">
        <f t="shared" si="38"/>
        <v>1852.0572327324355</v>
      </c>
      <c r="H177" s="132">
        <f t="shared" si="38"/>
        <v>1789.1057435467856</v>
      </c>
      <c r="I177" s="132">
        <f t="shared" si="38"/>
        <v>1786.3730578378336</v>
      </c>
      <c r="J177" s="132">
        <f t="shared" si="38"/>
        <v>1760.4253049311305</v>
      </c>
      <c r="K177" s="132">
        <f t="shared" si="38"/>
        <v>1759.1215998549717</v>
      </c>
      <c r="L177" s="132">
        <f t="shared" si="38"/>
        <v>1717.1165192011501</v>
      </c>
      <c r="M177" s="132">
        <f t="shared" si="38"/>
        <v>1702.424076036586</v>
      </c>
      <c r="N177" s="132">
        <f t="shared" si="38"/>
        <v>1697.6563425950517</v>
      </c>
      <c r="O177" s="132">
        <f t="shared" si="38"/>
        <v>1689.7106568051204</v>
      </c>
      <c r="P177" s="132">
        <f t="shared" si="38"/>
        <v>1675.6666630309551</v>
      </c>
      <c r="Q177" s="132">
        <f t="shared" si="38"/>
        <v>1667.9534987924105</v>
      </c>
    </row>
    <row r="178" spans="1:17" ht="12" customHeight="1" x14ac:dyDescent="0.3">
      <c r="A178" s="166" t="s">
        <v>57</v>
      </c>
      <c r="B178" s="165">
        <f t="shared" ref="B178:B179" si="39">IF(B102=0,0,B102/0.086*1000000/B$12)</f>
        <v>758.35917789682753</v>
      </c>
      <c r="C178" s="165">
        <f t="shared" si="38"/>
        <v>764.6476476473531</v>
      </c>
      <c r="D178" s="165">
        <f t="shared" si="38"/>
        <v>788.7269671122441</v>
      </c>
      <c r="E178" s="165">
        <f t="shared" si="38"/>
        <v>808.40115932308413</v>
      </c>
      <c r="F178" s="165">
        <f t="shared" si="38"/>
        <v>819.14744468512049</v>
      </c>
      <c r="G178" s="165">
        <f t="shared" si="38"/>
        <v>930.92265378424929</v>
      </c>
      <c r="H178" s="165">
        <f t="shared" si="38"/>
        <v>883.09619765737409</v>
      </c>
      <c r="I178" s="165">
        <f t="shared" si="38"/>
        <v>868.39081665519996</v>
      </c>
      <c r="J178" s="165">
        <f t="shared" si="38"/>
        <v>882.23809072815754</v>
      </c>
      <c r="K178" s="165">
        <f t="shared" si="38"/>
        <v>892.82449033363991</v>
      </c>
      <c r="L178" s="165">
        <f t="shared" si="38"/>
        <v>864.30776636732503</v>
      </c>
      <c r="M178" s="165">
        <f t="shared" si="38"/>
        <v>865.46781291053094</v>
      </c>
      <c r="N178" s="165">
        <f t="shared" si="38"/>
        <v>859.62949960289109</v>
      </c>
      <c r="O178" s="165">
        <f t="shared" si="38"/>
        <v>852.13447151286118</v>
      </c>
      <c r="P178" s="165">
        <f t="shared" si="38"/>
        <v>839.9913064675178</v>
      </c>
      <c r="Q178" s="165">
        <f t="shared" si="38"/>
        <v>836.18234621118563</v>
      </c>
    </row>
    <row r="179" spans="1:17" ht="12" customHeight="1" x14ac:dyDescent="0.3">
      <c r="A179" s="147" t="s">
        <v>59</v>
      </c>
      <c r="B179" s="164">
        <f t="shared" si="39"/>
        <v>976.11563577146853</v>
      </c>
      <c r="C179" s="164">
        <f t="shared" si="38"/>
        <v>948.40841903233343</v>
      </c>
      <c r="D179" s="164">
        <f t="shared" si="38"/>
        <v>955.0590224630248</v>
      </c>
      <c r="E179" s="164">
        <f t="shared" si="38"/>
        <v>971.21034761398687</v>
      </c>
      <c r="F179" s="164">
        <f t="shared" si="38"/>
        <v>977.86139447230846</v>
      </c>
      <c r="G179" s="164">
        <f t="shared" si="38"/>
        <v>921.13457894818589</v>
      </c>
      <c r="H179" s="164">
        <f t="shared" si="38"/>
        <v>906.00954588941124</v>
      </c>
      <c r="I179" s="164">
        <f t="shared" si="38"/>
        <v>917.98224118263363</v>
      </c>
      <c r="J179" s="164">
        <f t="shared" si="38"/>
        <v>878.18721420297322</v>
      </c>
      <c r="K179" s="164">
        <f t="shared" si="38"/>
        <v>866.29710952133189</v>
      </c>
      <c r="L179" s="164">
        <f t="shared" si="38"/>
        <v>852.80875283382511</v>
      </c>
      <c r="M179" s="164">
        <f t="shared" si="38"/>
        <v>836.95626312605498</v>
      </c>
      <c r="N179" s="164">
        <f t="shared" si="38"/>
        <v>838.0268429921606</v>
      </c>
      <c r="O179" s="164">
        <f t="shared" si="38"/>
        <v>837.57618529225908</v>
      </c>
      <c r="P179" s="164">
        <f t="shared" si="38"/>
        <v>835.67535656343728</v>
      </c>
      <c r="Q179" s="164">
        <f t="shared" si="38"/>
        <v>831.77115258122524</v>
      </c>
    </row>
    <row r="180" spans="1:17" ht="12" customHeight="1" x14ac:dyDescent="0.3">
      <c r="A180" s="163" t="s">
        <v>142</v>
      </c>
      <c r="B180" s="162">
        <f>IF(B104=0,0,B104/0.086*1000000/B$13)</f>
        <v>2093.0522405342585</v>
      </c>
      <c r="C180" s="162">
        <f t="shared" ref="C180:Q180" si="40">IF(C104=0,0,C104/0.086*1000000/C$13)</f>
        <v>2134.7528853124718</v>
      </c>
      <c r="D180" s="162">
        <f t="shared" si="40"/>
        <v>2117.7541917773456</v>
      </c>
      <c r="E180" s="162">
        <f t="shared" si="40"/>
        <v>2190.4327633064377</v>
      </c>
      <c r="F180" s="162">
        <f t="shared" si="40"/>
        <v>2181.8344487217719</v>
      </c>
      <c r="G180" s="162">
        <f t="shared" si="40"/>
        <v>2133.3204725954447</v>
      </c>
      <c r="H180" s="162">
        <f t="shared" si="40"/>
        <v>2195.7358425582634</v>
      </c>
      <c r="I180" s="162">
        <f t="shared" si="40"/>
        <v>2135.4426209332378</v>
      </c>
      <c r="J180" s="162">
        <f t="shared" si="40"/>
        <v>2155.2214009269865</v>
      </c>
      <c r="K180" s="162">
        <f t="shared" si="40"/>
        <v>2026.826500327699</v>
      </c>
      <c r="L180" s="162">
        <f t="shared" si="40"/>
        <v>2195.0970866918792</v>
      </c>
      <c r="M180" s="162">
        <f t="shared" si="40"/>
        <v>2082.5159362280269</v>
      </c>
      <c r="N180" s="162">
        <f t="shared" si="40"/>
        <v>2208.1521517311721</v>
      </c>
      <c r="O180" s="162">
        <f t="shared" si="40"/>
        <v>2266.1857473843793</v>
      </c>
      <c r="P180" s="162">
        <f t="shared" si="40"/>
        <v>2131.1991018704834</v>
      </c>
      <c r="Q180" s="162">
        <f t="shared" si="40"/>
        <v>2158.3646646547481</v>
      </c>
    </row>
    <row r="181" spans="1:17" ht="12" customHeight="1" x14ac:dyDescent="0.3">
      <c r="A181" s="161" t="s">
        <v>141</v>
      </c>
      <c r="B181" s="160">
        <f>IF(B105=0,0,B105/0.086*1000000/B$14)</f>
        <v>2096.699104513134</v>
      </c>
      <c r="C181" s="160">
        <f t="shared" ref="C181:Q183" si="41">IF(C105=0,0,C105/0.086*1000000/C$14)</f>
        <v>2044.0611132217116</v>
      </c>
      <c r="D181" s="160">
        <f t="shared" si="41"/>
        <v>1954.6123250106841</v>
      </c>
      <c r="E181" s="160">
        <f t="shared" si="41"/>
        <v>1962.0337559870634</v>
      </c>
      <c r="F181" s="160">
        <f t="shared" si="41"/>
        <v>1927.1934412859039</v>
      </c>
      <c r="G181" s="160">
        <f t="shared" si="41"/>
        <v>1944.272051011093</v>
      </c>
      <c r="H181" s="160">
        <f t="shared" si="41"/>
        <v>1921.2490916527079</v>
      </c>
      <c r="I181" s="160">
        <f t="shared" si="41"/>
        <v>1838.2989462732576</v>
      </c>
      <c r="J181" s="160">
        <f t="shared" si="41"/>
        <v>1858.4708535863585</v>
      </c>
      <c r="K181" s="160">
        <f t="shared" si="41"/>
        <v>1818.091376878886</v>
      </c>
      <c r="L181" s="160">
        <f t="shared" si="41"/>
        <v>1668.6614114296317</v>
      </c>
      <c r="M181" s="160">
        <f t="shared" si="41"/>
        <v>1707.4654978982221</v>
      </c>
      <c r="N181" s="160">
        <f t="shared" si="41"/>
        <v>1671.8581410569916</v>
      </c>
      <c r="O181" s="160">
        <f t="shared" si="41"/>
        <v>1716.3268740405283</v>
      </c>
      <c r="P181" s="160">
        <f t="shared" si="41"/>
        <v>1675.5152214575921</v>
      </c>
      <c r="Q181" s="160">
        <f t="shared" si="41"/>
        <v>1700.1674954352532</v>
      </c>
    </row>
    <row r="182" spans="1:17" ht="12" customHeight="1" x14ac:dyDescent="0.3">
      <c r="A182" s="148" t="s">
        <v>60</v>
      </c>
      <c r="B182" s="156">
        <f t="shared" ref="B182:B183" si="42">IF(B106=0,0,B106/0.086*1000000/B$14)</f>
        <v>793.45702545192944</v>
      </c>
      <c r="C182" s="156">
        <f t="shared" si="41"/>
        <v>843.54132835296957</v>
      </c>
      <c r="D182" s="156">
        <f t="shared" si="41"/>
        <v>829.07733445086399</v>
      </c>
      <c r="E182" s="156">
        <f t="shared" si="41"/>
        <v>897.82493503414253</v>
      </c>
      <c r="F182" s="156">
        <f t="shared" si="41"/>
        <v>905.11822722680949</v>
      </c>
      <c r="G182" s="156">
        <f t="shared" si="41"/>
        <v>1034.560706759657</v>
      </c>
      <c r="H182" s="156">
        <f t="shared" si="41"/>
        <v>1043.5610066198271</v>
      </c>
      <c r="I182" s="156">
        <f t="shared" si="41"/>
        <v>930.29172264986767</v>
      </c>
      <c r="J182" s="156">
        <f t="shared" si="41"/>
        <v>1018.9140232137316</v>
      </c>
      <c r="K182" s="156">
        <f t="shared" si="41"/>
        <v>1022.496611925056</v>
      </c>
      <c r="L182" s="156">
        <f t="shared" si="41"/>
        <v>866.96584623369745</v>
      </c>
      <c r="M182" s="156">
        <f t="shared" si="41"/>
        <v>938.07987212148976</v>
      </c>
      <c r="N182" s="156">
        <f t="shared" si="41"/>
        <v>889.58527056676564</v>
      </c>
      <c r="O182" s="156">
        <f t="shared" si="41"/>
        <v>931.60581120467668</v>
      </c>
      <c r="P182" s="156">
        <f t="shared" si="41"/>
        <v>873.25779317270189</v>
      </c>
      <c r="Q182" s="156">
        <f t="shared" si="41"/>
        <v>887.14213143774293</v>
      </c>
    </row>
    <row r="183" spans="1:17" ht="12" customHeight="1" x14ac:dyDescent="0.3">
      <c r="A183" s="148" t="s">
        <v>59</v>
      </c>
      <c r="B183" s="156">
        <f t="shared" si="42"/>
        <v>1303.2420790612045</v>
      </c>
      <c r="C183" s="156">
        <f t="shared" si="41"/>
        <v>1200.5197848687419</v>
      </c>
      <c r="D183" s="156">
        <f t="shared" si="41"/>
        <v>1125.5349905598205</v>
      </c>
      <c r="E183" s="156">
        <f t="shared" si="41"/>
        <v>1064.2088209529211</v>
      </c>
      <c r="F183" s="156">
        <f t="shared" si="41"/>
        <v>1022.0752140590942</v>
      </c>
      <c r="G183" s="156">
        <f t="shared" si="41"/>
        <v>909.711344251436</v>
      </c>
      <c r="H183" s="156">
        <f t="shared" si="41"/>
        <v>877.68808503288062</v>
      </c>
      <c r="I183" s="156">
        <f t="shared" si="41"/>
        <v>908.0072236233899</v>
      </c>
      <c r="J183" s="156">
        <f t="shared" si="41"/>
        <v>839.55683037262713</v>
      </c>
      <c r="K183" s="156">
        <f t="shared" si="41"/>
        <v>795.59476495383024</v>
      </c>
      <c r="L183" s="156">
        <f t="shared" si="41"/>
        <v>801.69556519593425</v>
      </c>
      <c r="M183" s="156">
        <f t="shared" si="41"/>
        <v>769.38562577673258</v>
      </c>
      <c r="N183" s="156">
        <f t="shared" si="41"/>
        <v>782.27287049022561</v>
      </c>
      <c r="O183" s="156">
        <f t="shared" si="41"/>
        <v>784.72106283585163</v>
      </c>
      <c r="P183" s="156">
        <f t="shared" si="41"/>
        <v>802.25742828489001</v>
      </c>
      <c r="Q183" s="156">
        <f t="shared" si="41"/>
        <v>813.02536399751023</v>
      </c>
    </row>
    <row r="184" spans="1:17" ht="12" customHeight="1" x14ac:dyDescent="0.3">
      <c r="A184" s="158" t="s">
        <v>62</v>
      </c>
      <c r="B184" s="157">
        <f t="shared" si="36"/>
        <v>1207.5291489154135</v>
      </c>
      <c r="C184" s="157">
        <f t="shared" si="36"/>
        <v>1201.9463359637261</v>
      </c>
      <c r="D184" s="157">
        <f t="shared" si="36"/>
        <v>1195.9804225379344</v>
      </c>
      <c r="E184" s="157">
        <f t="shared" si="36"/>
        <v>1243.0463338955228</v>
      </c>
      <c r="F184" s="157">
        <f t="shared" si="36"/>
        <v>1284.074405169338</v>
      </c>
      <c r="G184" s="157">
        <f t="shared" si="36"/>
        <v>1265.1111797604106</v>
      </c>
      <c r="H184" s="157">
        <f t="shared" si="36"/>
        <v>1225.898196882931</v>
      </c>
      <c r="I184" s="157">
        <f t="shared" si="36"/>
        <v>1183.6999890066836</v>
      </c>
      <c r="J184" s="157">
        <f t="shared" si="36"/>
        <v>1181.6817437115703</v>
      </c>
      <c r="K184" s="157">
        <f t="shared" si="36"/>
        <v>1163.4170716311467</v>
      </c>
      <c r="L184" s="157">
        <f t="shared" si="36"/>
        <v>1291.8932868701886</v>
      </c>
      <c r="M184" s="157">
        <f t="shared" si="36"/>
        <v>1229.2803269096682</v>
      </c>
      <c r="N184" s="157">
        <f t="shared" si="36"/>
        <v>1201.7259294373935</v>
      </c>
      <c r="O184" s="157">
        <f t="shared" si="36"/>
        <v>1183.193587849687</v>
      </c>
      <c r="P184" s="157">
        <f t="shared" si="36"/>
        <v>1131.1769081314469</v>
      </c>
      <c r="Q184" s="157">
        <f t="shared" si="36"/>
        <v>1154.3180103526461</v>
      </c>
    </row>
    <row r="185" spans="1:17" ht="12" customHeight="1" x14ac:dyDescent="0.3">
      <c r="A185" s="23" t="s">
        <v>57</v>
      </c>
      <c r="B185" s="156">
        <f>IF(B109=0,0,B109/0.086*1000000/B$16)</f>
        <v>1663.3431936020618</v>
      </c>
      <c r="C185" s="156">
        <f t="shared" ref="C185:Q185" si="43">IF(C109=0,0,C109/0.086*1000000/C$16)</f>
        <v>1658.4006070956057</v>
      </c>
      <c r="D185" s="156">
        <f t="shared" si="43"/>
        <v>1695.9998739665</v>
      </c>
      <c r="E185" s="156">
        <f t="shared" si="43"/>
        <v>1771.6843019379635</v>
      </c>
      <c r="F185" s="156">
        <f t="shared" si="43"/>
        <v>1776.998841117718</v>
      </c>
      <c r="G185" s="156">
        <f t="shared" si="43"/>
        <v>1836.5682365274765</v>
      </c>
      <c r="H185" s="156">
        <f t="shared" si="43"/>
        <v>1789.1723133686044</v>
      </c>
      <c r="I185" s="156">
        <f t="shared" si="43"/>
        <v>1787.3163114286858</v>
      </c>
      <c r="J185" s="156">
        <f t="shared" si="43"/>
        <v>1725.4959013535099</v>
      </c>
      <c r="K185" s="156">
        <f t="shared" si="43"/>
        <v>1669.4886048199614</v>
      </c>
      <c r="L185" s="156">
        <f t="shared" si="43"/>
        <v>1853.0951128132995</v>
      </c>
      <c r="M185" s="156">
        <f t="shared" si="43"/>
        <v>1797.5654621439064</v>
      </c>
      <c r="N185" s="156">
        <f t="shared" si="43"/>
        <v>1748.2410183216964</v>
      </c>
      <c r="O185" s="156">
        <f t="shared" si="43"/>
        <v>1700.8640281225119</v>
      </c>
      <c r="P185" s="156">
        <f t="shared" si="43"/>
        <v>1654.8321144827416</v>
      </c>
      <c r="Q185" s="156">
        <f t="shared" si="43"/>
        <v>1664.3914846122775</v>
      </c>
    </row>
    <row r="186" spans="1:17" ht="12" customHeight="1" x14ac:dyDescent="0.3">
      <c r="A186" s="29" t="s">
        <v>140</v>
      </c>
      <c r="B186" s="57">
        <f>IF(B110=0,0,B110/0.086*1000000/B$17)</f>
        <v>887.5074837354789</v>
      </c>
      <c r="C186" s="57">
        <f t="shared" ref="C186:Q186" si="44">IF(C110=0,0,C110/0.086*1000000/C$17)</f>
        <v>924.64828718649574</v>
      </c>
      <c r="D186" s="57">
        <f t="shared" si="44"/>
        <v>925.61841733755568</v>
      </c>
      <c r="E186" s="57">
        <f t="shared" si="44"/>
        <v>940.88981774394688</v>
      </c>
      <c r="F186" s="57">
        <f t="shared" si="44"/>
        <v>999.37634140925536</v>
      </c>
      <c r="G186" s="57">
        <f t="shared" si="44"/>
        <v>964.66402276219947</v>
      </c>
      <c r="H186" s="57">
        <f t="shared" si="44"/>
        <v>994.08549715135257</v>
      </c>
      <c r="I186" s="57">
        <f t="shared" si="44"/>
        <v>969.49667601516524</v>
      </c>
      <c r="J186" s="57">
        <f t="shared" si="44"/>
        <v>953.2581829247307</v>
      </c>
      <c r="K186" s="57">
        <f t="shared" si="44"/>
        <v>954.99018350588074</v>
      </c>
      <c r="L186" s="57">
        <f t="shared" si="44"/>
        <v>1046.4083908689242</v>
      </c>
      <c r="M186" s="57">
        <f t="shared" si="44"/>
        <v>1004.0625927749923</v>
      </c>
      <c r="N186" s="57">
        <f t="shared" si="44"/>
        <v>981.75294199394091</v>
      </c>
      <c r="O186" s="57">
        <f t="shared" si="44"/>
        <v>974.0727605879423</v>
      </c>
      <c r="P186" s="57">
        <f t="shared" si="44"/>
        <v>934.15136988608185</v>
      </c>
      <c r="Q186" s="57">
        <f t="shared" si="44"/>
        <v>972.61455872357885</v>
      </c>
    </row>
    <row r="187" spans="1:17" ht="12" customHeight="1" x14ac:dyDescent="0.3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3">
      <c r="A188" s="152" t="s">
        <v>74</v>
      </c>
      <c r="B188" s="168">
        <f>SUM(B189,B192,B194,B203)</f>
        <v>6598.3560638616418</v>
      </c>
      <c r="C188" s="168">
        <f t="shared" ref="C188:Q188" si="45">SUM(C189,C192,C194,C203)</f>
        <v>6852.6944232190081</v>
      </c>
      <c r="D188" s="168">
        <f t="shared" si="45"/>
        <v>6925.3285103777198</v>
      </c>
      <c r="E188" s="168">
        <f t="shared" si="45"/>
        <v>7254.3119751206059</v>
      </c>
      <c r="F188" s="168">
        <f t="shared" si="45"/>
        <v>7615.4795972845841</v>
      </c>
      <c r="G188" s="168">
        <f t="shared" si="45"/>
        <v>7652.3069269964999</v>
      </c>
      <c r="H188" s="168">
        <f t="shared" si="45"/>
        <v>7748.6565674785925</v>
      </c>
      <c r="I188" s="168">
        <f t="shared" si="45"/>
        <v>7353.7532862427242</v>
      </c>
      <c r="J188" s="168">
        <f t="shared" si="45"/>
        <v>7496.2307274480627</v>
      </c>
      <c r="K188" s="168">
        <f t="shared" si="45"/>
        <v>7461.0294382551438</v>
      </c>
      <c r="L188" s="168">
        <f t="shared" si="45"/>
        <v>7665.0115501879745</v>
      </c>
      <c r="M188" s="168">
        <f t="shared" si="45"/>
        <v>6801.0291163488619</v>
      </c>
      <c r="N188" s="168">
        <f t="shared" si="45"/>
        <v>6962.713523915214</v>
      </c>
      <c r="O188" s="168">
        <f t="shared" si="45"/>
        <v>6952.8082690593019</v>
      </c>
      <c r="P188" s="168">
        <f t="shared" si="45"/>
        <v>6189.7511053721591</v>
      </c>
      <c r="Q188" s="168">
        <f t="shared" si="45"/>
        <v>6469.3072634643067</v>
      </c>
    </row>
    <row r="189" spans="1:17" ht="12" customHeight="1" x14ac:dyDescent="0.3">
      <c r="A189" s="158" t="s">
        <v>65</v>
      </c>
      <c r="B189" s="157">
        <f>SUM(B190:B191)</f>
        <v>4488.6321495900638</v>
      </c>
      <c r="C189" s="157">
        <f t="shared" ref="C189:Q189" si="46">SUM(C190:C191)</f>
        <v>4689.7522816506307</v>
      </c>
      <c r="D189" s="157">
        <f t="shared" si="46"/>
        <v>4729.1407587617705</v>
      </c>
      <c r="E189" s="157">
        <f t="shared" si="46"/>
        <v>4997.372111016668</v>
      </c>
      <c r="F189" s="157">
        <f t="shared" si="46"/>
        <v>5291.8354480454918</v>
      </c>
      <c r="G189" s="157">
        <f t="shared" si="46"/>
        <v>5320.6863600175484</v>
      </c>
      <c r="H189" s="157">
        <f t="shared" si="46"/>
        <v>5361.1296028665711</v>
      </c>
      <c r="I189" s="157">
        <f t="shared" si="46"/>
        <v>4962.5491762444617</v>
      </c>
      <c r="J189" s="157">
        <f t="shared" si="46"/>
        <v>5095.2050514843422</v>
      </c>
      <c r="K189" s="157">
        <f t="shared" si="46"/>
        <v>5061.8875805808884</v>
      </c>
      <c r="L189" s="157">
        <f t="shared" si="46"/>
        <v>5159.0467921978543</v>
      </c>
      <c r="M189" s="157">
        <f t="shared" si="46"/>
        <v>4308.4110436381798</v>
      </c>
      <c r="N189" s="157">
        <f t="shared" si="46"/>
        <v>4435.1108563694606</v>
      </c>
      <c r="O189" s="157">
        <f t="shared" si="46"/>
        <v>4416.4545953122515</v>
      </c>
      <c r="P189" s="157">
        <f t="shared" si="46"/>
        <v>3702.7426510948153</v>
      </c>
      <c r="Q189" s="157">
        <f t="shared" si="46"/>
        <v>3952.7466636235413</v>
      </c>
    </row>
    <row r="190" spans="1:17" ht="12" customHeight="1" x14ac:dyDescent="0.3">
      <c r="A190" s="23" t="s">
        <v>84</v>
      </c>
      <c r="B190" s="156">
        <f>IF(B114=0,0,B114/0.086*1000000/B$7)</f>
        <v>4373.9226224121358</v>
      </c>
      <c r="C190" s="156">
        <f t="shared" ref="C190:Q191" si="47">IF(C114=0,0,C114/0.086*1000000/C$7)</f>
        <v>4544.1748288044819</v>
      </c>
      <c r="D190" s="156">
        <f t="shared" si="47"/>
        <v>4595.3975845914374</v>
      </c>
      <c r="E190" s="156">
        <f t="shared" si="47"/>
        <v>4847.4522667427527</v>
      </c>
      <c r="F190" s="156">
        <f t="shared" si="47"/>
        <v>5127.7185404182173</v>
      </c>
      <c r="G190" s="156">
        <f t="shared" si="47"/>
        <v>5167.6753631387191</v>
      </c>
      <c r="H190" s="156">
        <f t="shared" si="47"/>
        <v>5189.6338867276127</v>
      </c>
      <c r="I190" s="156">
        <f t="shared" si="47"/>
        <v>4825.1100440843966</v>
      </c>
      <c r="J190" s="156">
        <f t="shared" si="47"/>
        <v>4967.9727366854795</v>
      </c>
      <c r="K190" s="156">
        <f t="shared" si="47"/>
        <v>4969.0980374102246</v>
      </c>
      <c r="L190" s="156">
        <f t="shared" si="47"/>
        <v>5008.3728916279706</v>
      </c>
      <c r="M190" s="156">
        <f t="shared" si="47"/>
        <v>4179.5814344247583</v>
      </c>
      <c r="N190" s="156">
        <f t="shared" si="47"/>
        <v>4303.815621470726</v>
      </c>
      <c r="O190" s="156">
        <f t="shared" si="47"/>
        <v>4308.0024018420809</v>
      </c>
      <c r="P190" s="156">
        <f t="shared" si="47"/>
        <v>3608.8479153395697</v>
      </c>
      <c r="Q190" s="156">
        <f t="shared" si="47"/>
        <v>3845.3720495462085</v>
      </c>
    </row>
    <row r="191" spans="1:17" ht="12" customHeight="1" x14ac:dyDescent="0.3">
      <c r="A191" s="23" t="s">
        <v>60</v>
      </c>
      <c r="B191" s="156">
        <f>IF(B115=0,0,B115/0.086*1000000/B$7)</f>
        <v>114.70952717792795</v>
      </c>
      <c r="C191" s="156">
        <f t="shared" si="47"/>
        <v>145.57745284614887</v>
      </c>
      <c r="D191" s="156">
        <f t="shared" si="47"/>
        <v>133.74317417033291</v>
      </c>
      <c r="E191" s="156">
        <f t="shared" si="47"/>
        <v>149.91984427391515</v>
      </c>
      <c r="F191" s="156">
        <f t="shared" si="47"/>
        <v>164.11690762727466</v>
      </c>
      <c r="G191" s="156">
        <f t="shared" si="47"/>
        <v>153.01099687882896</v>
      </c>
      <c r="H191" s="156">
        <f t="shared" si="47"/>
        <v>171.49571613895822</v>
      </c>
      <c r="I191" s="156">
        <f t="shared" si="47"/>
        <v>137.43913216006541</v>
      </c>
      <c r="J191" s="156">
        <f t="shared" si="47"/>
        <v>127.23231479886267</v>
      </c>
      <c r="K191" s="156">
        <f t="shared" si="47"/>
        <v>92.789543170664189</v>
      </c>
      <c r="L191" s="156">
        <f t="shared" si="47"/>
        <v>150.67390056988398</v>
      </c>
      <c r="M191" s="156">
        <f t="shared" si="47"/>
        <v>128.82960921342169</v>
      </c>
      <c r="N191" s="156">
        <f t="shared" si="47"/>
        <v>131.29523489873492</v>
      </c>
      <c r="O191" s="156">
        <f t="shared" si="47"/>
        <v>108.4521934701706</v>
      </c>
      <c r="P191" s="156">
        <f t="shared" si="47"/>
        <v>93.894735755245677</v>
      </c>
      <c r="Q191" s="156">
        <f t="shared" si="47"/>
        <v>107.37461407733261</v>
      </c>
    </row>
    <row r="192" spans="1:17" ht="12" customHeight="1" x14ac:dyDescent="0.3">
      <c r="A192" s="158" t="s">
        <v>112</v>
      </c>
      <c r="B192" s="157">
        <f>B193</f>
        <v>119.67476767703523</v>
      </c>
      <c r="C192" s="157">
        <f t="shared" ref="C192:Q192" si="48">C193</f>
        <v>125.59791452682208</v>
      </c>
      <c r="D192" s="157">
        <f t="shared" si="48"/>
        <v>134.90425112627406</v>
      </c>
      <c r="E192" s="157">
        <f t="shared" si="48"/>
        <v>142.93834791335513</v>
      </c>
      <c r="F192" s="157">
        <f t="shared" si="48"/>
        <v>155.51416880868857</v>
      </c>
      <c r="G192" s="157">
        <f t="shared" si="48"/>
        <v>166.75800394419494</v>
      </c>
      <c r="H192" s="157">
        <f t="shared" si="48"/>
        <v>183.65017119717265</v>
      </c>
      <c r="I192" s="157">
        <f t="shared" si="48"/>
        <v>193.66286709701191</v>
      </c>
      <c r="J192" s="157">
        <f t="shared" si="48"/>
        <v>207.3261924664418</v>
      </c>
      <c r="K192" s="157">
        <f t="shared" si="48"/>
        <v>227.52845723779842</v>
      </c>
      <c r="L192" s="157">
        <f t="shared" si="48"/>
        <v>238.34863544189128</v>
      </c>
      <c r="M192" s="157">
        <f t="shared" si="48"/>
        <v>268.07724574597597</v>
      </c>
      <c r="N192" s="157">
        <f t="shared" si="48"/>
        <v>297.07368164642071</v>
      </c>
      <c r="O192" s="157">
        <f t="shared" si="48"/>
        <v>306.28045869935818</v>
      </c>
      <c r="P192" s="157">
        <f t="shared" si="48"/>
        <v>315.30758918154413</v>
      </c>
      <c r="Q192" s="157">
        <f t="shared" si="48"/>
        <v>315.60526267290584</v>
      </c>
    </row>
    <row r="193" spans="1:17" ht="12" customHeight="1" x14ac:dyDescent="0.3">
      <c r="A193" s="23" t="s">
        <v>60</v>
      </c>
      <c r="B193" s="156">
        <f t="shared" ref="B193:Q194" si="49">IF(B117=0,0,B117/0.086*1000000/B$5)</f>
        <v>119.67476767703523</v>
      </c>
      <c r="C193" s="156">
        <f t="shared" si="49"/>
        <v>125.59791452682208</v>
      </c>
      <c r="D193" s="156">
        <f t="shared" si="49"/>
        <v>134.90425112627406</v>
      </c>
      <c r="E193" s="156">
        <f t="shared" si="49"/>
        <v>142.93834791335513</v>
      </c>
      <c r="F193" s="156">
        <f t="shared" si="49"/>
        <v>155.51416880868857</v>
      </c>
      <c r="G193" s="156">
        <f t="shared" si="49"/>
        <v>166.75800394419494</v>
      </c>
      <c r="H193" s="156">
        <f t="shared" si="49"/>
        <v>183.65017119717265</v>
      </c>
      <c r="I193" s="156">
        <f t="shared" si="49"/>
        <v>193.66286709701191</v>
      </c>
      <c r="J193" s="156">
        <f t="shared" si="49"/>
        <v>207.3261924664418</v>
      </c>
      <c r="K193" s="156">
        <f t="shared" si="49"/>
        <v>227.52845723779842</v>
      </c>
      <c r="L193" s="156">
        <f t="shared" si="49"/>
        <v>238.34863544189128</v>
      </c>
      <c r="M193" s="156">
        <f t="shared" si="49"/>
        <v>268.07724574597597</v>
      </c>
      <c r="N193" s="156">
        <f t="shared" si="49"/>
        <v>297.07368164642071</v>
      </c>
      <c r="O193" s="156">
        <f t="shared" si="49"/>
        <v>306.28045869935818</v>
      </c>
      <c r="P193" s="156">
        <f t="shared" si="49"/>
        <v>315.30758918154413</v>
      </c>
      <c r="Q193" s="156">
        <f t="shared" si="49"/>
        <v>315.60526267290584</v>
      </c>
    </row>
    <row r="194" spans="1:17" ht="12" customHeight="1" x14ac:dyDescent="0.3">
      <c r="A194" s="158" t="s">
        <v>63</v>
      </c>
      <c r="B194" s="157">
        <f t="shared" si="49"/>
        <v>1299.9005452003241</v>
      </c>
      <c r="C194" s="157">
        <f t="shared" si="49"/>
        <v>1323.6186552479317</v>
      </c>
      <c r="D194" s="157">
        <f t="shared" si="49"/>
        <v>1335.3335379200928</v>
      </c>
      <c r="E194" s="157">
        <f t="shared" si="49"/>
        <v>1363.2395095783299</v>
      </c>
      <c r="F194" s="157">
        <f t="shared" si="49"/>
        <v>1379.0264790299129</v>
      </c>
      <c r="G194" s="157">
        <f t="shared" si="49"/>
        <v>1377.1033799819236</v>
      </c>
      <c r="H194" s="157">
        <f t="shared" si="49"/>
        <v>1396.1143348689361</v>
      </c>
      <c r="I194" s="157">
        <f t="shared" si="49"/>
        <v>1395.8810540695752</v>
      </c>
      <c r="J194" s="157">
        <f t="shared" si="49"/>
        <v>1402.6967278122577</v>
      </c>
      <c r="K194" s="157">
        <f t="shared" si="49"/>
        <v>1384.7161169367685</v>
      </c>
      <c r="L194" s="157">
        <f t="shared" si="49"/>
        <v>1401.0152176607567</v>
      </c>
      <c r="M194" s="157">
        <f t="shared" si="49"/>
        <v>1387.5715644069007</v>
      </c>
      <c r="N194" s="157">
        <f t="shared" si="49"/>
        <v>1411.2878588047752</v>
      </c>
      <c r="O194" s="157">
        <f t="shared" si="49"/>
        <v>1419.037853437108</v>
      </c>
      <c r="P194" s="157">
        <f t="shared" si="49"/>
        <v>1387.8766694488415</v>
      </c>
      <c r="Q194" s="157">
        <f t="shared" si="49"/>
        <v>1389.0920621698917</v>
      </c>
    </row>
    <row r="195" spans="1:17" ht="12" customHeight="1" x14ac:dyDescent="0.3">
      <c r="A195" s="167" t="s">
        <v>169</v>
      </c>
      <c r="B195" s="132">
        <f>IF(B119=0,0,B119/0.086*1000000/B$11)</f>
        <v>1258.5511526274854</v>
      </c>
      <c r="C195" s="132">
        <f t="shared" ref="C195:Q195" si="50">IF(C119=0,0,C119/0.086*1000000/C$11)</f>
        <v>1279.1470458134986</v>
      </c>
      <c r="D195" s="132">
        <f t="shared" si="50"/>
        <v>1294.7929616920778</v>
      </c>
      <c r="E195" s="132">
        <f t="shared" si="50"/>
        <v>1311.3122747361506</v>
      </c>
      <c r="F195" s="132">
        <f t="shared" si="50"/>
        <v>1323.1318875395284</v>
      </c>
      <c r="G195" s="132">
        <f t="shared" si="50"/>
        <v>1327.4951998017566</v>
      </c>
      <c r="H195" s="132">
        <f t="shared" si="50"/>
        <v>1334.6564799926155</v>
      </c>
      <c r="I195" s="132">
        <f t="shared" si="50"/>
        <v>1342.8744662801287</v>
      </c>
      <c r="J195" s="132">
        <f t="shared" si="50"/>
        <v>1342.0765133350014</v>
      </c>
      <c r="K195" s="132">
        <f t="shared" si="50"/>
        <v>1340.7968859126279</v>
      </c>
      <c r="L195" s="132">
        <f t="shared" si="50"/>
        <v>1334.690201962736</v>
      </c>
      <c r="M195" s="132">
        <f t="shared" si="50"/>
        <v>1333.4942256565507</v>
      </c>
      <c r="N195" s="132">
        <f t="shared" si="50"/>
        <v>1342.4769119566961</v>
      </c>
      <c r="O195" s="132">
        <f t="shared" si="50"/>
        <v>1340.5388740273363</v>
      </c>
      <c r="P195" s="132">
        <f t="shared" si="50"/>
        <v>1326.2251170273228</v>
      </c>
      <c r="Q195" s="132">
        <f t="shared" si="50"/>
        <v>1321.0193694785214</v>
      </c>
    </row>
    <row r="196" spans="1:17" ht="12" customHeight="1" x14ac:dyDescent="0.3">
      <c r="A196" s="167" t="s">
        <v>168</v>
      </c>
      <c r="B196" s="132">
        <f>IF(B120=0,0,B120/0.086*1000000/B$12)</f>
        <v>1361.6179079978276</v>
      </c>
      <c r="C196" s="132">
        <f t="shared" ref="C196:Q198" si="51">IF(C120=0,0,C120/0.086*1000000/C$12)</f>
        <v>1343.3361981307132</v>
      </c>
      <c r="D196" s="132">
        <f t="shared" si="51"/>
        <v>1365.80696835445</v>
      </c>
      <c r="E196" s="132">
        <f t="shared" si="51"/>
        <v>1398.0520228106868</v>
      </c>
      <c r="F196" s="132">
        <f t="shared" si="51"/>
        <v>1418.0157104894645</v>
      </c>
      <c r="G196" s="132">
        <f t="shared" si="51"/>
        <v>1417.1970742628141</v>
      </c>
      <c r="H196" s="132">
        <f t="shared" si="51"/>
        <v>1398.286910100448</v>
      </c>
      <c r="I196" s="132">
        <f t="shared" si="51"/>
        <v>1414.7185639835527</v>
      </c>
      <c r="J196" s="132">
        <f t="shared" si="51"/>
        <v>1392.2169397716227</v>
      </c>
      <c r="K196" s="132">
        <f t="shared" si="51"/>
        <v>1391.6294539469575</v>
      </c>
      <c r="L196" s="132">
        <f t="shared" si="51"/>
        <v>1364.0179912326821</v>
      </c>
      <c r="M196" s="132">
        <f t="shared" si="51"/>
        <v>1351.7121127863948</v>
      </c>
      <c r="N196" s="132">
        <f t="shared" si="51"/>
        <v>1350.2468421249057</v>
      </c>
      <c r="O196" s="132">
        <f t="shared" si="51"/>
        <v>1346.8247679003853</v>
      </c>
      <c r="P196" s="132">
        <f t="shared" si="51"/>
        <v>1337.3051969896551</v>
      </c>
      <c r="Q196" s="132">
        <f t="shared" si="51"/>
        <v>1329.0814026205683</v>
      </c>
    </row>
    <row r="197" spans="1:17" ht="12" customHeight="1" x14ac:dyDescent="0.3">
      <c r="A197" s="166" t="s">
        <v>57</v>
      </c>
      <c r="B197" s="165">
        <f t="shared" ref="B197:B198" si="52">IF(B121=0,0,B121/0.086*1000000/B$12)</f>
        <v>385.50227222635903</v>
      </c>
      <c r="C197" s="165">
        <f t="shared" si="51"/>
        <v>394.92777909837992</v>
      </c>
      <c r="D197" s="165">
        <f t="shared" si="51"/>
        <v>410.74794589142505</v>
      </c>
      <c r="E197" s="165">
        <f t="shared" si="51"/>
        <v>426.84167519669955</v>
      </c>
      <c r="F197" s="165">
        <f t="shared" si="51"/>
        <v>440.15431601715568</v>
      </c>
      <c r="G197" s="165">
        <f t="shared" si="51"/>
        <v>496.06249531462811</v>
      </c>
      <c r="H197" s="165">
        <f t="shared" si="51"/>
        <v>492.27736421103634</v>
      </c>
      <c r="I197" s="165">
        <f t="shared" si="51"/>
        <v>496.73632280091897</v>
      </c>
      <c r="J197" s="165">
        <f t="shared" si="51"/>
        <v>514.02972556864916</v>
      </c>
      <c r="K197" s="165">
        <f t="shared" si="51"/>
        <v>525.33234442562559</v>
      </c>
      <c r="L197" s="165">
        <f t="shared" si="51"/>
        <v>511.20923839885739</v>
      </c>
      <c r="M197" s="165">
        <f t="shared" si="51"/>
        <v>514.75584966033932</v>
      </c>
      <c r="N197" s="165">
        <f t="shared" si="51"/>
        <v>512.21999913274487</v>
      </c>
      <c r="O197" s="165">
        <f t="shared" si="51"/>
        <v>509.24858260812596</v>
      </c>
      <c r="P197" s="165">
        <f t="shared" si="51"/>
        <v>501.6298404262177</v>
      </c>
      <c r="Q197" s="165">
        <f t="shared" si="51"/>
        <v>497.31025003934298</v>
      </c>
    </row>
    <row r="198" spans="1:17" ht="12" customHeight="1" x14ac:dyDescent="0.3">
      <c r="A198" s="147" t="s">
        <v>59</v>
      </c>
      <c r="B198" s="164">
        <f t="shared" si="52"/>
        <v>976.11563577146853</v>
      </c>
      <c r="C198" s="164">
        <f t="shared" si="51"/>
        <v>948.40841903233343</v>
      </c>
      <c r="D198" s="164">
        <f t="shared" si="51"/>
        <v>955.05902246302458</v>
      </c>
      <c r="E198" s="164">
        <f t="shared" si="51"/>
        <v>971.2103476139871</v>
      </c>
      <c r="F198" s="164">
        <f t="shared" si="51"/>
        <v>977.86139447230869</v>
      </c>
      <c r="G198" s="164">
        <f t="shared" si="51"/>
        <v>921.13457894818612</v>
      </c>
      <c r="H198" s="164">
        <f t="shared" si="51"/>
        <v>906.00954588941124</v>
      </c>
      <c r="I198" s="164">
        <f t="shared" si="51"/>
        <v>917.98224118263363</v>
      </c>
      <c r="J198" s="164">
        <f t="shared" si="51"/>
        <v>878.18721420297345</v>
      </c>
      <c r="K198" s="164">
        <f t="shared" si="51"/>
        <v>866.29710952133189</v>
      </c>
      <c r="L198" s="164">
        <f t="shared" si="51"/>
        <v>852.808752833825</v>
      </c>
      <c r="M198" s="164">
        <f t="shared" si="51"/>
        <v>836.95626312605543</v>
      </c>
      <c r="N198" s="164">
        <f t="shared" si="51"/>
        <v>838.02684299216094</v>
      </c>
      <c r="O198" s="164">
        <f t="shared" si="51"/>
        <v>837.57618529225942</v>
      </c>
      <c r="P198" s="164">
        <f t="shared" si="51"/>
        <v>835.6753565634375</v>
      </c>
      <c r="Q198" s="164">
        <f t="shared" si="51"/>
        <v>831.77115258122524</v>
      </c>
    </row>
    <row r="199" spans="1:17" ht="12" customHeight="1" x14ac:dyDescent="0.3">
      <c r="A199" s="163" t="s">
        <v>142</v>
      </c>
      <c r="B199" s="162">
        <f>IF(B123=0,0,B123/0.086*1000000/B$13)</f>
        <v>1415.0103285628243</v>
      </c>
      <c r="C199" s="162">
        <f t="shared" ref="C199:Q199" si="53">IF(C123=0,0,C123/0.086*1000000/C$13)</f>
        <v>1452.3514897328757</v>
      </c>
      <c r="D199" s="162">
        <f t="shared" si="53"/>
        <v>1450.9859130021723</v>
      </c>
      <c r="E199" s="162">
        <f t="shared" si="53"/>
        <v>1513.247641894231</v>
      </c>
      <c r="F199" s="162">
        <f t="shared" si="53"/>
        <v>1532.9129460112979</v>
      </c>
      <c r="G199" s="162">
        <f t="shared" si="53"/>
        <v>1508.6180228688627</v>
      </c>
      <c r="H199" s="162">
        <f t="shared" si="53"/>
        <v>1574.6508051584831</v>
      </c>
      <c r="I199" s="162">
        <f t="shared" si="53"/>
        <v>1547.7348702178065</v>
      </c>
      <c r="J199" s="162">
        <f t="shared" si="53"/>
        <v>1582.5311823073425</v>
      </c>
      <c r="K199" s="162">
        <f t="shared" si="53"/>
        <v>1500.0286312776252</v>
      </c>
      <c r="L199" s="162">
        <f t="shared" si="53"/>
        <v>1634.0952453858106</v>
      </c>
      <c r="M199" s="162">
        <f t="shared" si="53"/>
        <v>1557.3210932615054</v>
      </c>
      <c r="N199" s="162">
        <f t="shared" si="53"/>
        <v>1652.9074073029326</v>
      </c>
      <c r="O199" s="162">
        <f t="shared" si="53"/>
        <v>1703.5566196676691</v>
      </c>
      <c r="P199" s="162">
        <f t="shared" si="53"/>
        <v>1603.8914480921862</v>
      </c>
      <c r="Q199" s="162">
        <f t="shared" si="53"/>
        <v>1627.3244293299033</v>
      </c>
    </row>
    <row r="200" spans="1:17" ht="12" customHeight="1" x14ac:dyDescent="0.3">
      <c r="A200" s="161" t="s">
        <v>141</v>
      </c>
      <c r="B200" s="160">
        <f>IF(B124=0,0,B124/0.086*1000000/B$14)</f>
        <v>1871.6429438593477</v>
      </c>
      <c r="C200" s="160">
        <f t="shared" ref="C200:Q202" si="54">IF(C124=0,0,C124/0.086*1000000/C$14)</f>
        <v>1820.6851229756703</v>
      </c>
      <c r="D200" s="160">
        <f t="shared" si="54"/>
        <v>1737.5929472768291</v>
      </c>
      <c r="E200" s="160">
        <f t="shared" si="54"/>
        <v>1739.3164245695027</v>
      </c>
      <c r="F200" s="160">
        <f t="shared" si="54"/>
        <v>1714.7202441276393</v>
      </c>
      <c r="G200" s="160">
        <f t="shared" si="54"/>
        <v>1678.2892760416771</v>
      </c>
      <c r="H200" s="160">
        <f t="shared" si="54"/>
        <v>1685.3860709557132</v>
      </c>
      <c r="I200" s="160">
        <f t="shared" si="54"/>
        <v>1632.4125341262431</v>
      </c>
      <c r="J200" s="160">
        <f t="shared" si="54"/>
        <v>1641.9396002463279</v>
      </c>
      <c r="K200" s="160">
        <f t="shared" si="54"/>
        <v>1605.2402928315835</v>
      </c>
      <c r="L200" s="160">
        <f t="shared" si="54"/>
        <v>1484.532849639734</v>
      </c>
      <c r="M200" s="160">
        <f t="shared" si="54"/>
        <v>1515.3276138392735</v>
      </c>
      <c r="N200" s="160">
        <f t="shared" si="54"/>
        <v>1489.7163728475562</v>
      </c>
      <c r="O200" s="160">
        <f t="shared" si="54"/>
        <v>1526.322052449957</v>
      </c>
      <c r="P200" s="160">
        <f t="shared" si="54"/>
        <v>1493.1673728951951</v>
      </c>
      <c r="Q200" s="160">
        <f t="shared" si="54"/>
        <v>1504.9519263459915</v>
      </c>
    </row>
    <row r="201" spans="1:17" ht="12" customHeight="1" x14ac:dyDescent="0.3">
      <c r="A201" s="148" t="s">
        <v>60</v>
      </c>
      <c r="B201" s="156">
        <f t="shared" ref="B201:B202" si="55">IF(B125=0,0,B125/0.086*1000000/B$14)</f>
        <v>568.40086479814272</v>
      </c>
      <c r="C201" s="156">
        <f t="shared" si="54"/>
        <v>620.16533810692863</v>
      </c>
      <c r="D201" s="156">
        <f t="shared" si="54"/>
        <v>612.05795671700889</v>
      </c>
      <c r="E201" s="156">
        <f t="shared" si="54"/>
        <v>675.10760361658151</v>
      </c>
      <c r="F201" s="156">
        <f t="shared" si="54"/>
        <v>692.645030068545</v>
      </c>
      <c r="G201" s="156">
        <f t="shared" si="54"/>
        <v>768.57793179024134</v>
      </c>
      <c r="H201" s="156">
        <f t="shared" si="54"/>
        <v>807.6979859228328</v>
      </c>
      <c r="I201" s="156">
        <f t="shared" si="54"/>
        <v>724.40531050285347</v>
      </c>
      <c r="J201" s="156">
        <f t="shared" si="54"/>
        <v>802.38276987370045</v>
      </c>
      <c r="K201" s="156">
        <f t="shared" si="54"/>
        <v>809.64552787775324</v>
      </c>
      <c r="L201" s="156">
        <f t="shared" si="54"/>
        <v>682.83728444379949</v>
      </c>
      <c r="M201" s="156">
        <f t="shared" si="54"/>
        <v>745.94198806254076</v>
      </c>
      <c r="N201" s="156">
        <f t="shared" si="54"/>
        <v>707.44350235733009</v>
      </c>
      <c r="O201" s="156">
        <f t="shared" si="54"/>
        <v>741.60098961410552</v>
      </c>
      <c r="P201" s="156">
        <f t="shared" si="54"/>
        <v>690.90994461030516</v>
      </c>
      <c r="Q201" s="156">
        <f t="shared" si="54"/>
        <v>691.92656234848084</v>
      </c>
    </row>
    <row r="202" spans="1:17" ht="12" customHeight="1" x14ac:dyDescent="0.3">
      <c r="A202" s="148" t="s">
        <v>59</v>
      </c>
      <c r="B202" s="156">
        <f t="shared" si="55"/>
        <v>1303.2420790612045</v>
      </c>
      <c r="C202" s="156">
        <f t="shared" si="54"/>
        <v>1200.5197848687417</v>
      </c>
      <c r="D202" s="156">
        <f t="shared" si="54"/>
        <v>1125.5349905598205</v>
      </c>
      <c r="E202" s="156">
        <f t="shared" si="54"/>
        <v>1064.2088209529213</v>
      </c>
      <c r="F202" s="156">
        <f t="shared" si="54"/>
        <v>1022.0752140590942</v>
      </c>
      <c r="G202" s="156">
        <f t="shared" si="54"/>
        <v>909.711344251436</v>
      </c>
      <c r="H202" s="156">
        <f t="shared" si="54"/>
        <v>877.68808503288062</v>
      </c>
      <c r="I202" s="156">
        <f t="shared" si="54"/>
        <v>908.0072236233899</v>
      </c>
      <c r="J202" s="156">
        <f t="shared" si="54"/>
        <v>839.55683037262725</v>
      </c>
      <c r="K202" s="156">
        <f t="shared" si="54"/>
        <v>795.59476495383024</v>
      </c>
      <c r="L202" s="156">
        <f t="shared" si="54"/>
        <v>801.69556519593436</v>
      </c>
      <c r="M202" s="156">
        <f t="shared" si="54"/>
        <v>769.38562577673258</v>
      </c>
      <c r="N202" s="156">
        <f t="shared" si="54"/>
        <v>782.27287049022584</v>
      </c>
      <c r="O202" s="156">
        <f t="shared" si="54"/>
        <v>784.72106283585128</v>
      </c>
      <c r="P202" s="156">
        <f t="shared" si="54"/>
        <v>802.25742828489001</v>
      </c>
      <c r="Q202" s="156">
        <f t="shared" si="54"/>
        <v>813.02536399751034</v>
      </c>
    </row>
    <row r="203" spans="1:17" ht="12" customHeight="1" x14ac:dyDescent="0.3">
      <c r="A203" s="158" t="s">
        <v>62</v>
      </c>
      <c r="B203" s="157">
        <f t="shared" ref="B203:Q203" si="56">IF(B127=0,0,B127/0.086*1000000/B$5)</f>
        <v>690.1486013942183</v>
      </c>
      <c r="C203" s="157">
        <f t="shared" si="56"/>
        <v>713.72557179362298</v>
      </c>
      <c r="D203" s="157">
        <f t="shared" si="56"/>
        <v>725.94996256958257</v>
      </c>
      <c r="E203" s="157">
        <f t="shared" si="56"/>
        <v>750.76200661225369</v>
      </c>
      <c r="F203" s="157">
        <f t="shared" si="56"/>
        <v>789.10350140049059</v>
      </c>
      <c r="G203" s="157">
        <f t="shared" si="56"/>
        <v>787.75918305283369</v>
      </c>
      <c r="H203" s="157">
        <f t="shared" si="56"/>
        <v>807.76245854591264</v>
      </c>
      <c r="I203" s="157">
        <f t="shared" si="56"/>
        <v>801.66018883167521</v>
      </c>
      <c r="J203" s="157">
        <f t="shared" si="56"/>
        <v>791.00275568502104</v>
      </c>
      <c r="K203" s="157">
        <f t="shared" si="56"/>
        <v>786.8972834996888</v>
      </c>
      <c r="L203" s="157">
        <f t="shared" si="56"/>
        <v>866.6009048874721</v>
      </c>
      <c r="M203" s="157">
        <f t="shared" si="56"/>
        <v>836.96926255780579</v>
      </c>
      <c r="N203" s="157">
        <f t="shared" si="56"/>
        <v>819.24112709455756</v>
      </c>
      <c r="O203" s="157">
        <f t="shared" si="56"/>
        <v>811.03536161058389</v>
      </c>
      <c r="P203" s="157">
        <f t="shared" si="56"/>
        <v>783.82419564695851</v>
      </c>
      <c r="Q203" s="157">
        <f t="shared" si="56"/>
        <v>811.86327499796812</v>
      </c>
    </row>
    <row r="204" spans="1:17" ht="12" customHeight="1" x14ac:dyDescent="0.3">
      <c r="A204" s="23" t="s">
        <v>57</v>
      </c>
      <c r="B204" s="156">
        <f>IF(B128=0,0,B128/0.086*1000000/B$16)</f>
        <v>675.69551373602462</v>
      </c>
      <c r="C204" s="156">
        <f t="shared" ref="C204:Q204" si="57">IF(C128=0,0,C128/0.086*1000000/C$16)</f>
        <v>679.90945744460919</v>
      </c>
      <c r="D204" s="156">
        <f t="shared" si="57"/>
        <v>699.79694081681896</v>
      </c>
      <c r="E204" s="156">
        <f t="shared" si="57"/>
        <v>743.24856355329825</v>
      </c>
      <c r="F204" s="156">
        <f t="shared" si="57"/>
        <v>756.98583508140416</v>
      </c>
      <c r="G204" s="156">
        <f t="shared" si="57"/>
        <v>794.41561680196753</v>
      </c>
      <c r="H204" s="156">
        <f t="shared" si="57"/>
        <v>789.35787526493073</v>
      </c>
      <c r="I204" s="156">
        <f t="shared" si="57"/>
        <v>803.49845841777642</v>
      </c>
      <c r="J204" s="156">
        <f t="shared" si="57"/>
        <v>788.65870528490973</v>
      </c>
      <c r="K204" s="156">
        <f t="shared" si="57"/>
        <v>765.32930191015225</v>
      </c>
      <c r="L204" s="156">
        <f t="shared" si="57"/>
        <v>850.76512315881234</v>
      </c>
      <c r="M204" s="156">
        <f t="shared" si="57"/>
        <v>830.40436745214754</v>
      </c>
      <c r="N204" s="156">
        <f t="shared" si="57"/>
        <v>811.12356299708711</v>
      </c>
      <c r="O204" s="156">
        <f t="shared" si="57"/>
        <v>792.456335700203</v>
      </c>
      <c r="P204" s="156">
        <f t="shared" si="57"/>
        <v>773.11339905497039</v>
      </c>
      <c r="Q204" s="156">
        <f t="shared" si="57"/>
        <v>780.76599172102499</v>
      </c>
    </row>
    <row r="205" spans="1:17" ht="12" customHeight="1" x14ac:dyDescent="0.3">
      <c r="A205" s="29" t="s">
        <v>140</v>
      </c>
      <c r="B205" s="57">
        <f>IF(B129=0,0,B129/0.086*1000000/B$17)</f>
        <v>700.29594378808065</v>
      </c>
      <c r="C205" s="57">
        <f t="shared" ref="C205:Q205" si="58">IF(C129=0,0,C129/0.086*1000000/C$17)</f>
        <v>734.26901528678297</v>
      </c>
      <c r="D205" s="57">
        <f t="shared" si="58"/>
        <v>740.09097924988339</v>
      </c>
      <c r="E205" s="57">
        <f t="shared" si="58"/>
        <v>755.05650665999701</v>
      </c>
      <c r="F205" s="57">
        <f t="shared" si="58"/>
        <v>807.65368221257313</v>
      </c>
      <c r="G205" s="57">
        <f t="shared" si="58"/>
        <v>784.25952096625724</v>
      </c>
      <c r="H205" s="57">
        <f t="shared" si="58"/>
        <v>815.33677451913331</v>
      </c>
      <c r="I205" s="57">
        <f t="shared" si="58"/>
        <v>801.00784822906451</v>
      </c>
      <c r="J205" s="57">
        <f t="shared" si="58"/>
        <v>791.98735002029719</v>
      </c>
      <c r="K205" s="57">
        <f t="shared" si="58"/>
        <v>795.78011327974855</v>
      </c>
      <c r="L205" s="57">
        <f t="shared" si="58"/>
        <v>873.52790521257953</v>
      </c>
      <c r="M205" s="57">
        <f t="shared" si="58"/>
        <v>839.57100367130272</v>
      </c>
      <c r="N205" s="57">
        <f t="shared" si="58"/>
        <v>822.50845650888289</v>
      </c>
      <c r="O205" s="57">
        <f t="shared" si="58"/>
        <v>818.54064096562786</v>
      </c>
      <c r="P205" s="57">
        <f t="shared" si="58"/>
        <v>787.85413832293625</v>
      </c>
      <c r="Q205" s="57">
        <f t="shared" si="58"/>
        <v>822.94105887196611</v>
      </c>
    </row>
    <row r="206" spans="1:17" ht="12" customHeight="1" x14ac:dyDescent="0.3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3">
      <c r="A207" s="152" t="s">
        <v>197</v>
      </c>
      <c r="B207" s="168">
        <f>SUM(B208,B211,B213,B222)</f>
        <v>2276.3103185146201</v>
      </c>
      <c r="C207" s="168">
        <f t="shared" ref="C207:Q207" si="59">SUM(C208,C211,C213,C222)</f>
        <v>2323.552659986261</v>
      </c>
      <c r="D207" s="168">
        <f t="shared" si="59"/>
        <v>2329.4743000368226</v>
      </c>
      <c r="E207" s="168">
        <f t="shared" si="59"/>
        <v>2434.3097654235985</v>
      </c>
      <c r="F207" s="168">
        <f t="shared" si="59"/>
        <v>2511.9758194446626</v>
      </c>
      <c r="G207" s="168">
        <f t="shared" si="59"/>
        <v>2508.6152836088008</v>
      </c>
      <c r="H207" s="168">
        <f t="shared" si="59"/>
        <v>2459.5599178162292</v>
      </c>
      <c r="I207" s="168">
        <f t="shared" si="59"/>
        <v>2294.3822882748491</v>
      </c>
      <c r="J207" s="168">
        <f t="shared" si="59"/>
        <v>2320.7515782881396</v>
      </c>
      <c r="K207" s="168">
        <f t="shared" si="59"/>
        <v>2292.5419925377878</v>
      </c>
      <c r="L207" s="168">
        <f t="shared" si="59"/>
        <v>2296.2580930070317</v>
      </c>
      <c r="M207" s="168">
        <f t="shared" si="59"/>
        <v>1964.5800452429739</v>
      </c>
      <c r="N207" s="168">
        <f t="shared" si="59"/>
        <v>1985.2061498315209</v>
      </c>
      <c r="O207" s="168">
        <f t="shared" si="59"/>
        <v>1963.4520257939532</v>
      </c>
      <c r="P207" s="168">
        <f t="shared" si="59"/>
        <v>1698.1211143489331</v>
      </c>
      <c r="Q207" s="168">
        <f t="shared" si="59"/>
        <v>1755.3429135064971</v>
      </c>
    </row>
    <row r="208" spans="1:17" ht="12" customHeight="1" x14ac:dyDescent="0.3">
      <c r="A208" s="158" t="s">
        <v>65</v>
      </c>
      <c r="B208" s="157">
        <f>SUM(B209:B210)</f>
        <v>1688.7323326693847</v>
      </c>
      <c r="C208" s="157">
        <f t="shared" ref="C208:Q208" si="60">SUM(C209:C210)</f>
        <v>1746.4922295683195</v>
      </c>
      <c r="D208" s="157">
        <f t="shared" si="60"/>
        <v>1757.5590770655283</v>
      </c>
      <c r="E208" s="157">
        <f t="shared" si="60"/>
        <v>1850.2411983629979</v>
      </c>
      <c r="F208" s="157">
        <f t="shared" si="60"/>
        <v>1932.0457902615619</v>
      </c>
      <c r="G208" s="157">
        <f t="shared" si="60"/>
        <v>1935.7440642761526</v>
      </c>
      <c r="H208" s="157">
        <f t="shared" si="60"/>
        <v>1915.124183500702</v>
      </c>
      <c r="I208" s="157">
        <f t="shared" si="60"/>
        <v>1766.3596992075541</v>
      </c>
      <c r="J208" s="157">
        <f t="shared" si="60"/>
        <v>1791.3836326852359</v>
      </c>
      <c r="K208" s="157">
        <f t="shared" si="60"/>
        <v>1775.8755776973437</v>
      </c>
      <c r="L208" s="157">
        <f t="shared" si="60"/>
        <v>1774.2010369928018</v>
      </c>
      <c r="M208" s="157">
        <f t="shared" si="60"/>
        <v>1466.6193838037425</v>
      </c>
      <c r="N208" s="157">
        <f t="shared" si="60"/>
        <v>1495.3371654077412</v>
      </c>
      <c r="O208" s="157">
        <f t="shared" si="60"/>
        <v>1479.289958905104</v>
      </c>
      <c r="P208" s="157">
        <f t="shared" si="60"/>
        <v>1230.7011022162321</v>
      </c>
      <c r="Q208" s="157">
        <f t="shared" si="60"/>
        <v>1300.7775357370422</v>
      </c>
    </row>
    <row r="209" spans="1:17" ht="12" customHeight="1" x14ac:dyDescent="0.3">
      <c r="A209" s="23" t="s">
        <v>84</v>
      </c>
      <c r="B209" s="156">
        <f>IF(B152=0,0,B152*1000000/B$7)</f>
        <v>1688.7323326693847</v>
      </c>
      <c r="C209" s="156">
        <f t="shared" ref="C209:Q210" si="61">IF(C152=0,0,C152*1000000/C$7)</f>
        <v>1746.4922295683195</v>
      </c>
      <c r="D209" s="156">
        <f t="shared" si="61"/>
        <v>1757.5590770655283</v>
      </c>
      <c r="E209" s="156">
        <f t="shared" si="61"/>
        <v>1850.2411983629979</v>
      </c>
      <c r="F209" s="156">
        <f t="shared" si="61"/>
        <v>1932.0457902615619</v>
      </c>
      <c r="G209" s="156">
        <f t="shared" si="61"/>
        <v>1935.7440642761526</v>
      </c>
      <c r="H209" s="156">
        <f t="shared" si="61"/>
        <v>1915.124183500702</v>
      </c>
      <c r="I209" s="156">
        <f t="shared" si="61"/>
        <v>1766.3596992075541</v>
      </c>
      <c r="J209" s="156">
        <f t="shared" si="61"/>
        <v>1791.3836326852359</v>
      </c>
      <c r="K209" s="156">
        <f t="shared" si="61"/>
        <v>1775.8755776973437</v>
      </c>
      <c r="L209" s="156">
        <f t="shared" si="61"/>
        <v>1774.2010369928018</v>
      </c>
      <c r="M209" s="156">
        <f t="shared" si="61"/>
        <v>1466.6193838037425</v>
      </c>
      <c r="N209" s="156">
        <f t="shared" si="61"/>
        <v>1495.3371654077412</v>
      </c>
      <c r="O209" s="156">
        <f t="shared" si="61"/>
        <v>1479.289958905104</v>
      </c>
      <c r="P209" s="156">
        <f t="shared" si="61"/>
        <v>1230.7011022162321</v>
      </c>
      <c r="Q209" s="156">
        <f t="shared" si="61"/>
        <v>1300.7775357370422</v>
      </c>
    </row>
    <row r="210" spans="1:17" ht="12" customHeight="1" x14ac:dyDescent="0.3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3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3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3">
      <c r="A213" s="158" t="s">
        <v>63</v>
      </c>
      <c r="B213" s="157">
        <f>IF(B156=0,0,B156*1000000/B$5)</f>
        <v>431.69399823640248</v>
      </c>
      <c r="C213" s="157">
        <f t="shared" si="63"/>
        <v>434.66475485734071</v>
      </c>
      <c r="D213" s="157">
        <f t="shared" si="63"/>
        <v>436.68440347918448</v>
      </c>
      <c r="E213" s="157">
        <f t="shared" si="63"/>
        <v>437.67070886053813</v>
      </c>
      <c r="F213" s="157">
        <f t="shared" si="63"/>
        <v>432.11694933120469</v>
      </c>
      <c r="G213" s="157">
        <f t="shared" si="63"/>
        <v>429.08528058284395</v>
      </c>
      <c r="H213" s="157">
        <f t="shared" si="63"/>
        <v>425.91758325677688</v>
      </c>
      <c r="I213" s="157">
        <f t="shared" si="63"/>
        <v>421.66215650806669</v>
      </c>
      <c r="J213" s="157">
        <f t="shared" si="63"/>
        <v>413.40644006219048</v>
      </c>
      <c r="K213" s="157">
        <f t="shared" si="63"/>
        <v>406.01780652225932</v>
      </c>
      <c r="L213" s="157">
        <f t="shared" si="63"/>
        <v>393.93390691549683</v>
      </c>
      <c r="M213" s="157">
        <f t="shared" si="63"/>
        <v>382.04320994967571</v>
      </c>
      <c r="N213" s="157">
        <f t="shared" si="63"/>
        <v>375.8767461057177</v>
      </c>
      <c r="O213" s="157">
        <f t="shared" si="63"/>
        <v>372.97168804547164</v>
      </c>
      <c r="P213" s="157">
        <f t="shared" si="63"/>
        <v>364.63173886317412</v>
      </c>
      <c r="Q213" s="157">
        <f t="shared" si="63"/>
        <v>355.2394532135811</v>
      </c>
    </row>
    <row r="214" spans="1:17" ht="12" customHeight="1" x14ac:dyDescent="0.3">
      <c r="A214" s="167" t="s">
        <v>169</v>
      </c>
      <c r="B214" s="132">
        <f>IF(B157=0,0,B157*1000000/B$11)</f>
        <v>565.11215033858628</v>
      </c>
      <c r="C214" s="132">
        <f t="shared" ref="C214:Q214" si="64">IF(C157=0,0,C157*1000000/C$11)</f>
        <v>572.06929741415092</v>
      </c>
      <c r="D214" s="132">
        <f t="shared" si="64"/>
        <v>575.47665873089466</v>
      </c>
      <c r="E214" s="132">
        <f t="shared" si="64"/>
        <v>580.29035802809574</v>
      </c>
      <c r="F214" s="132">
        <f t="shared" si="64"/>
        <v>581.15013058392685</v>
      </c>
      <c r="G214" s="132">
        <f t="shared" si="64"/>
        <v>578.92697124271422</v>
      </c>
      <c r="H214" s="132">
        <f t="shared" si="64"/>
        <v>574.18086973968946</v>
      </c>
      <c r="I214" s="132">
        <f t="shared" si="64"/>
        <v>570.37843470475434</v>
      </c>
      <c r="J214" s="132">
        <f t="shared" si="64"/>
        <v>564.43964209193371</v>
      </c>
      <c r="K214" s="132">
        <f t="shared" si="64"/>
        <v>559.02886677938011</v>
      </c>
      <c r="L214" s="132">
        <f t="shared" si="64"/>
        <v>551.33814902030815</v>
      </c>
      <c r="M214" s="132">
        <f t="shared" si="64"/>
        <v>545.25140406736125</v>
      </c>
      <c r="N214" s="132">
        <f t="shared" si="64"/>
        <v>543.0866377724434</v>
      </c>
      <c r="O214" s="132">
        <f t="shared" si="64"/>
        <v>537.04342253610275</v>
      </c>
      <c r="P214" s="132">
        <f t="shared" si="64"/>
        <v>526.70412400290184</v>
      </c>
      <c r="Q214" s="132">
        <f t="shared" si="64"/>
        <v>518.69515588218769</v>
      </c>
    </row>
    <row r="215" spans="1:17" ht="12" customHeight="1" x14ac:dyDescent="0.3">
      <c r="A215" s="167" t="s">
        <v>168</v>
      </c>
      <c r="B215" s="132">
        <f>IF(B158=0,0,B158*1000000/B$12)</f>
        <v>172.29987924779655</v>
      </c>
      <c r="C215" s="132">
        <f t="shared" ref="C215:Q217" si="65">IF(C158=0,0,C158*1000000/C$12)</f>
        <v>173.72862516430789</v>
      </c>
      <c r="D215" s="132">
        <f t="shared" si="65"/>
        <v>179.19946794843023</v>
      </c>
      <c r="E215" s="132">
        <f t="shared" si="65"/>
        <v>183.66946190515512</v>
      </c>
      <c r="F215" s="132">
        <f t="shared" si="65"/>
        <v>186.11102749070824</v>
      </c>
      <c r="G215" s="132">
        <f t="shared" si="65"/>
        <v>211.50645434383608</v>
      </c>
      <c r="H215" s="132">
        <f t="shared" si="65"/>
        <v>200.64024100365597</v>
      </c>
      <c r="I215" s="132">
        <f t="shared" si="65"/>
        <v>197.29916536981932</v>
      </c>
      <c r="J215" s="132">
        <f t="shared" si="65"/>
        <v>200.4452783466524</v>
      </c>
      <c r="K215" s="132">
        <f t="shared" si="65"/>
        <v>202.85051774621004</v>
      </c>
      <c r="L215" s="132">
        <f t="shared" si="65"/>
        <v>196.371492715399</v>
      </c>
      <c r="M215" s="132">
        <f t="shared" si="65"/>
        <v>196.63505632106472</v>
      </c>
      <c r="N215" s="132">
        <f t="shared" si="65"/>
        <v>195.3085863484761</v>
      </c>
      <c r="O215" s="132">
        <f t="shared" si="65"/>
        <v>193.60570930484039</v>
      </c>
      <c r="P215" s="132">
        <f t="shared" si="65"/>
        <v>190.84677141369326</v>
      </c>
      <c r="Q215" s="132">
        <f t="shared" si="65"/>
        <v>189.98137225805078</v>
      </c>
    </row>
    <row r="216" spans="1:17" ht="12" customHeight="1" x14ac:dyDescent="0.3">
      <c r="A216" s="166" t="s">
        <v>57</v>
      </c>
      <c r="B216" s="165">
        <f>IF(B159=0,0,B159*1000000/B$12)</f>
        <v>172.29987924779655</v>
      </c>
      <c r="C216" s="165">
        <f t="shared" si="65"/>
        <v>173.72862516430789</v>
      </c>
      <c r="D216" s="165">
        <f t="shared" si="65"/>
        <v>179.19946794843023</v>
      </c>
      <c r="E216" s="165">
        <f t="shared" si="65"/>
        <v>183.66946190515512</v>
      </c>
      <c r="F216" s="165">
        <f t="shared" si="65"/>
        <v>186.11102749070824</v>
      </c>
      <c r="G216" s="165">
        <f t="shared" si="65"/>
        <v>211.50645434383608</v>
      </c>
      <c r="H216" s="165">
        <f t="shared" si="65"/>
        <v>200.64024100365597</v>
      </c>
      <c r="I216" s="165">
        <f t="shared" si="65"/>
        <v>197.29916536981932</v>
      </c>
      <c r="J216" s="165">
        <f t="shared" si="65"/>
        <v>200.4452783466524</v>
      </c>
      <c r="K216" s="165">
        <f t="shared" si="65"/>
        <v>202.85051774621004</v>
      </c>
      <c r="L216" s="165">
        <f t="shared" si="65"/>
        <v>196.371492715399</v>
      </c>
      <c r="M216" s="165">
        <f t="shared" si="65"/>
        <v>196.63505632106472</v>
      </c>
      <c r="N216" s="165">
        <f t="shared" si="65"/>
        <v>195.3085863484761</v>
      </c>
      <c r="O216" s="165">
        <f t="shared" si="65"/>
        <v>193.60570930484039</v>
      </c>
      <c r="P216" s="165">
        <f t="shared" si="65"/>
        <v>190.84677141369326</v>
      </c>
      <c r="Q216" s="165">
        <f t="shared" si="65"/>
        <v>189.98137225805078</v>
      </c>
    </row>
    <row r="217" spans="1:17" ht="12" customHeight="1" x14ac:dyDescent="0.3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3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3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3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3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3">
      <c r="A222" s="158" t="s">
        <v>62</v>
      </c>
      <c r="B222" s="157">
        <f>IF(B165=0,0,B165*1000000/B$5)</f>
        <v>155.88398760883288</v>
      </c>
      <c r="C222" s="157">
        <f t="shared" ref="C222:Q222" si="68">IF(C165=0,0,C165*1000000/C$5)</f>
        <v>142.39567556060095</v>
      </c>
      <c r="D222" s="157">
        <f t="shared" si="68"/>
        <v>135.23081949210984</v>
      </c>
      <c r="E222" s="157">
        <f t="shared" si="68"/>
        <v>146.39785820006227</v>
      </c>
      <c r="F222" s="157">
        <f t="shared" si="68"/>
        <v>147.81307985189579</v>
      </c>
      <c r="G222" s="157">
        <f t="shared" si="68"/>
        <v>143.7859387498041</v>
      </c>
      <c r="H222" s="157">
        <f t="shared" si="68"/>
        <v>118.51815105875046</v>
      </c>
      <c r="I222" s="157">
        <f t="shared" si="68"/>
        <v>106.3604325592281</v>
      </c>
      <c r="J222" s="157">
        <f t="shared" si="68"/>
        <v>115.9615055407133</v>
      </c>
      <c r="K222" s="157">
        <f t="shared" si="68"/>
        <v>110.64860831818496</v>
      </c>
      <c r="L222" s="157">
        <f t="shared" si="68"/>
        <v>128.12314909873285</v>
      </c>
      <c r="M222" s="157">
        <f t="shared" si="68"/>
        <v>115.91745148955586</v>
      </c>
      <c r="N222" s="157">
        <f t="shared" si="68"/>
        <v>113.99223831806192</v>
      </c>
      <c r="O222" s="157">
        <f t="shared" si="68"/>
        <v>111.1903788433776</v>
      </c>
      <c r="P222" s="157">
        <f t="shared" si="68"/>
        <v>102.78827326952687</v>
      </c>
      <c r="Q222" s="157">
        <f t="shared" si="68"/>
        <v>99.325924555873868</v>
      </c>
    </row>
    <row r="223" spans="1:17" ht="12" customHeight="1" x14ac:dyDescent="0.3">
      <c r="A223" s="23" t="s">
        <v>57</v>
      </c>
      <c r="B223" s="156">
        <f>IF(B166=0,0,B166*1000000/B$16)</f>
        <v>377.91305196581908</v>
      </c>
      <c r="C223" s="156">
        <f t="shared" ref="C223:Q223" si="69">IF(C166=0,0,C166*1000000/C$16)</f>
        <v>376.79009191858131</v>
      </c>
      <c r="D223" s="156">
        <f t="shared" si="69"/>
        <v>385.33267876987679</v>
      </c>
      <c r="E223" s="156">
        <f t="shared" si="69"/>
        <v>402.52824807331291</v>
      </c>
      <c r="F223" s="156">
        <f t="shared" si="69"/>
        <v>403.73571609851552</v>
      </c>
      <c r="G223" s="156">
        <f t="shared" si="69"/>
        <v>417.26993568089136</v>
      </c>
      <c r="H223" s="156">
        <f t="shared" si="69"/>
        <v>406.50153981369908</v>
      </c>
      <c r="I223" s="156">
        <f t="shared" si="69"/>
        <v>406.07985452333503</v>
      </c>
      <c r="J223" s="156">
        <f t="shared" si="69"/>
        <v>392.03420240827472</v>
      </c>
      <c r="K223" s="156">
        <f t="shared" si="69"/>
        <v>379.30929485656725</v>
      </c>
      <c r="L223" s="156">
        <f t="shared" si="69"/>
        <v>421.024856662118</v>
      </c>
      <c r="M223" s="156">
        <f t="shared" si="69"/>
        <v>408.40847067527841</v>
      </c>
      <c r="N223" s="156">
        <f t="shared" si="69"/>
        <v>397.2019131993066</v>
      </c>
      <c r="O223" s="156">
        <f t="shared" si="69"/>
        <v>386.43781891738303</v>
      </c>
      <c r="P223" s="156">
        <f t="shared" si="69"/>
        <v>375.97932722526247</v>
      </c>
      <c r="Q223" s="156">
        <f t="shared" si="69"/>
        <v>378.1512246150611</v>
      </c>
    </row>
    <row r="224" spans="1:17" ht="12" customHeight="1" x14ac:dyDescent="0.3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3">
      <c r="A226" s="152" t="s">
        <v>196</v>
      </c>
      <c r="B226" s="184">
        <f>B169/RES_summary!B$19</f>
        <v>129.42168858798158</v>
      </c>
      <c r="C226" s="184">
        <f>C169/RES_summary!C$19</f>
        <v>132.62767611571917</v>
      </c>
      <c r="D226" s="184">
        <f>D169/RES_summary!D$19</f>
        <v>132.60621779128084</v>
      </c>
      <c r="E226" s="184">
        <f>E169/RES_summary!E$19</f>
        <v>137.8862468342605</v>
      </c>
      <c r="F226" s="184">
        <f>F169/RES_summary!F$19</f>
        <v>142.10494230084916</v>
      </c>
      <c r="G226" s="184">
        <f>G169/RES_summary!G$19</f>
        <v>141.21586902688438</v>
      </c>
      <c r="H226" s="184">
        <f>H169/RES_summary!H$19</f>
        <v>139.27514391316134</v>
      </c>
      <c r="I226" s="184">
        <f>I169/RES_summary!I$19</f>
        <v>130.054291889849</v>
      </c>
      <c r="J226" s="184">
        <f>J169/RES_summary!J$19</f>
        <v>130.12837375545593</v>
      </c>
      <c r="K226" s="184">
        <f>K169/RES_summary!K$19</f>
        <v>127.56710791806589</v>
      </c>
      <c r="L226" s="184">
        <f>L169/RES_summary!L$19</f>
        <v>128.67826018560436</v>
      </c>
      <c r="M226" s="184">
        <f>M169/RES_summary!M$19</f>
        <v>111.73324300508168</v>
      </c>
      <c r="N226" s="184">
        <f>N169/RES_summary!N$19</f>
        <v>112.32539954001138</v>
      </c>
      <c r="O226" s="184">
        <f>O169/RES_summary!O$19</f>
        <v>110.37946995647624</v>
      </c>
      <c r="P226" s="184">
        <f>P169/RES_summary!P$19</f>
        <v>96.48103086728166</v>
      </c>
      <c r="Q226" s="184">
        <f>Q169/RES_summary!Q$19</f>
        <v>99.288481844842465</v>
      </c>
    </row>
    <row r="227" spans="1:17" ht="12" customHeight="1" x14ac:dyDescent="0.3">
      <c r="A227" s="158" t="s">
        <v>65</v>
      </c>
      <c r="B227" s="178">
        <f>B170/RES_summary!B$19</f>
        <v>87.080059108081699</v>
      </c>
      <c r="C227" s="178">
        <f>C170/RES_summary!C$19</f>
        <v>90.116906135911563</v>
      </c>
      <c r="D227" s="178">
        <f>D170/RES_summary!D$19</f>
        <v>90.210682950222633</v>
      </c>
      <c r="E227" s="178">
        <f>E170/RES_summary!E$19</f>
        <v>94.734765353546678</v>
      </c>
      <c r="F227" s="178">
        <f>F170/RES_summary!F$19</f>
        <v>98.652062508883887</v>
      </c>
      <c r="G227" s="178">
        <f>G170/RES_summary!G$19</f>
        <v>98.328625711751855</v>
      </c>
      <c r="H227" s="178">
        <f>H170/RES_summary!H$19</f>
        <v>97.046397483772935</v>
      </c>
      <c r="I227" s="178">
        <f>I170/RES_summary!I$19</f>
        <v>88.848559836366732</v>
      </c>
      <c r="J227" s="178">
        <f>J170/RES_summary!J$19</f>
        <v>89.459900864283412</v>
      </c>
      <c r="K227" s="178">
        <f>K170/RES_summary!K$19</f>
        <v>87.852900677656223</v>
      </c>
      <c r="L227" s="178">
        <f>L170/RES_summary!L$19</f>
        <v>87.925282722498622</v>
      </c>
      <c r="M227" s="178">
        <f>M170/RES_summary!M$19</f>
        <v>72.35911508039753</v>
      </c>
      <c r="N227" s="178">
        <f>N170/RES_summary!N$19</f>
        <v>73.34012454797967</v>
      </c>
      <c r="O227" s="178">
        <f>O170/RES_summary!O$19</f>
        <v>71.921849865400091</v>
      </c>
      <c r="P227" s="178">
        <f>P170/RES_summary!P$19</f>
        <v>59.521487799065582</v>
      </c>
      <c r="Q227" s="178">
        <f>Q170/RES_summary!Q$19</f>
        <v>62.60934675324313</v>
      </c>
    </row>
    <row r="228" spans="1:17" ht="12" customHeight="1" x14ac:dyDescent="0.3">
      <c r="A228" s="23" t="s">
        <v>84</v>
      </c>
      <c r="B228" s="177">
        <f>B171/RES_summary!B$19</f>
        <v>85.75658282129271</v>
      </c>
      <c r="C228" s="177">
        <f>C171/RES_summary!C$19</f>
        <v>88.441978932947691</v>
      </c>
      <c r="D228" s="177">
        <f>D171/RES_summary!D$19</f>
        <v>88.677530606849373</v>
      </c>
      <c r="E228" s="177">
        <f>E171/RES_summary!E$19</f>
        <v>93.022276454605205</v>
      </c>
      <c r="F228" s="177">
        <f>F171/RES_summary!F$19</f>
        <v>96.784176811941961</v>
      </c>
      <c r="G228" s="177">
        <f>G171/RES_summary!G$19</f>
        <v>96.593885795569989</v>
      </c>
      <c r="H228" s="177">
        <f>H171/RES_summary!H$19</f>
        <v>95.111319078039898</v>
      </c>
      <c r="I228" s="177">
        <f>I171/RES_summary!I$19</f>
        <v>87.305150412510443</v>
      </c>
      <c r="J228" s="177">
        <f>J171/RES_summary!J$19</f>
        <v>88.039224803009475</v>
      </c>
      <c r="K228" s="177">
        <f>K171/RES_summary!K$19</f>
        <v>86.82221230754007</v>
      </c>
      <c r="L228" s="177">
        <f>L171/RES_summary!L$19</f>
        <v>86.26087738583621</v>
      </c>
      <c r="M228" s="177">
        <f>M171/RES_summary!M$19</f>
        <v>70.9432579777272</v>
      </c>
      <c r="N228" s="177">
        <f>N171/RES_summary!N$19</f>
        <v>71.905682278081784</v>
      </c>
      <c r="O228" s="177">
        <f>O171/RES_summary!O$19</f>
        <v>70.743480403558877</v>
      </c>
      <c r="P228" s="177">
        <f>P171/RES_summary!P$19</f>
        <v>58.507322138050924</v>
      </c>
      <c r="Q228" s="177">
        <f>Q171/RES_summary!Q$19</f>
        <v>61.45674788526685</v>
      </c>
    </row>
    <row r="229" spans="1:17" ht="12" customHeight="1" x14ac:dyDescent="0.3">
      <c r="A229" s="23" t="s">
        <v>60</v>
      </c>
      <c r="B229" s="177">
        <f>B172/RES_summary!B$19</f>
        <v>1.3234762867889884</v>
      </c>
      <c r="C229" s="177">
        <f>C172/RES_summary!C$19</f>
        <v>1.674927202963868</v>
      </c>
      <c r="D229" s="177">
        <f>D172/RES_summary!D$19</f>
        <v>1.5331523433732546</v>
      </c>
      <c r="E229" s="177">
        <f>E172/RES_summary!E$19</f>
        <v>1.7124888989414868</v>
      </c>
      <c r="F229" s="177">
        <f>F172/RES_summary!F$19</f>
        <v>1.8678856969419331</v>
      </c>
      <c r="G229" s="177">
        <f>G172/RES_summary!G$19</f>
        <v>1.7347399161818575</v>
      </c>
      <c r="H229" s="177">
        <f>H172/RES_summary!H$19</f>
        <v>1.935078405733037</v>
      </c>
      <c r="I229" s="177">
        <f>I172/RES_summary!I$19</f>
        <v>1.5434094238562943</v>
      </c>
      <c r="J229" s="177">
        <f>J172/RES_summary!J$19</f>
        <v>1.4206760612739413</v>
      </c>
      <c r="K229" s="177">
        <f>K172/RES_summary!K$19</f>
        <v>1.0306883701161662</v>
      </c>
      <c r="L229" s="177">
        <f>L172/RES_summary!L$19</f>
        <v>1.6644053366624099</v>
      </c>
      <c r="M229" s="177">
        <f>M172/RES_summary!M$19</f>
        <v>1.4158571026703308</v>
      </c>
      <c r="N229" s="177">
        <f>N172/RES_summary!N$19</f>
        <v>1.4344422698978874</v>
      </c>
      <c r="O229" s="177">
        <f>O172/RES_summary!O$19</f>
        <v>1.1783694618412119</v>
      </c>
      <c r="P229" s="177">
        <f>P172/RES_summary!P$19</f>
        <v>1.0141656610146581</v>
      </c>
      <c r="Q229" s="177">
        <f>Q172/RES_summary!Q$19</f>
        <v>1.1525988679762833</v>
      </c>
    </row>
    <row r="230" spans="1:17" ht="12" customHeight="1" x14ac:dyDescent="0.3">
      <c r="A230" s="158" t="s">
        <v>112</v>
      </c>
      <c r="B230" s="178">
        <f>B173/RES_summary!B$19</f>
        <v>0.89299254704846742</v>
      </c>
      <c r="C230" s="178">
        <f>C173/RES_summary!C$19</f>
        <v>0.91263745344719915</v>
      </c>
      <c r="D230" s="178">
        <f>D173/RES_summary!D$19</f>
        <v>0.94769717051916458</v>
      </c>
      <c r="E230" s="178">
        <f>E173/RES_summary!E$19</f>
        <v>0.97702133259665491</v>
      </c>
      <c r="F230" s="178">
        <f>F173/RES_summary!F$19</f>
        <v>1.0220607233937327</v>
      </c>
      <c r="G230" s="178">
        <f>G173/RES_summary!G$19</f>
        <v>1.0555512825470166</v>
      </c>
      <c r="H230" s="178">
        <f>H173/RES_summary!H$19</f>
        <v>1.1048263248792762</v>
      </c>
      <c r="I230" s="178">
        <f>I173/RES_summary!I$19</f>
        <v>1.1178418799860017</v>
      </c>
      <c r="J230" s="178">
        <f>J173/RES_summary!J$19</f>
        <v>1.1024069053574967</v>
      </c>
      <c r="K230" s="178">
        <f>K173/RES_summary!K$19</f>
        <v>1.1480076125391048</v>
      </c>
      <c r="L230" s="178">
        <f>L173/RES_summary!L$19</f>
        <v>1.1385384757581292</v>
      </c>
      <c r="M230" s="178">
        <f>M173/RES_summary!M$19</f>
        <v>1.2078236953049317</v>
      </c>
      <c r="N230" s="178">
        <f>N173/RES_summary!N$19</f>
        <v>1.260931743208781</v>
      </c>
      <c r="O230" s="178">
        <f>O173/RES_summary!O$19</f>
        <v>1.2361991858308456</v>
      </c>
      <c r="P230" s="178">
        <f>P173/RES_summary!P$19</f>
        <v>1.1944451747572595</v>
      </c>
      <c r="Q230" s="178">
        <f>Q173/RES_summary!Q$19</f>
        <v>1.1450478245185689</v>
      </c>
    </row>
    <row r="231" spans="1:17" ht="12" customHeight="1" x14ac:dyDescent="0.3">
      <c r="A231" s="23" t="s">
        <v>60</v>
      </c>
      <c r="B231" s="177">
        <f>B174/RES_summary!B$19</f>
        <v>0.89299254704846742</v>
      </c>
      <c r="C231" s="177">
        <f>C174/RES_summary!C$19</f>
        <v>0.91263745344719915</v>
      </c>
      <c r="D231" s="177">
        <f>D174/RES_summary!D$19</f>
        <v>0.94769717051916458</v>
      </c>
      <c r="E231" s="177">
        <f>E174/RES_summary!E$19</f>
        <v>0.97702133259665491</v>
      </c>
      <c r="F231" s="177">
        <f>F174/RES_summary!F$19</f>
        <v>1.0220607233937327</v>
      </c>
      <c r="G231" s="177">
        <f>G174/RES_summary!G$19</f>
        <v>1.0555512825470166</v>
      </c>
      <c r="H231" s="177">
        <f>H174/RES_summary!H$19</f>
        <v>1.1048263248792762</v>
      </c>
      <c r="I231" s="177">
        <f>I174/RES_summary!I$19</f>
        <v>1.1178418799860017</v>
      </c>
      <c r="J231" s="177">
        <f>J174/RES_summary!J$19</f>
        <v>1.1024069053574967</v>
      </c>
      <c r="K231" s="177">
        <f>K174/RES_summary!K$19</f>
        <v>1.1480076125391048</v>
      </c>
      <c r="L231" s="177">
        <f>L174/RES_summary!L$19</f>
        <v>1.1385384757581292</v>
      </c>
      <c r="M231" s="177">
        <f>M174/RES_summary!M$19</f>
        <v>1.2078236953049317</v>
      </c>
      <c r="N231" s="177">
        <f>N174/RES_summary!N$19</f>
        <v>1.260931743208781</v>
      </c>
      <c r="O231" s="177">
        <f>O174/RES_summary!O$19</f>
        <v>1.2361991858308456</v>
      </c>
      <c r="P231" s="177">
        <f>P174/RES_summary!P$19</f>
        <v>1.1944451747572595</v>
      </c>
      <c r="Q231" s="177">
        <f>Q174/RES_summary!Q$19</f>
        <v>1.1450478245185689</v>
      </c>
    </row>
    <row r="232" spans="1:17" ht="12" customHeight="1" x14ac:dyDescent="0.3">
      <c r="A232" s="158" t="s">
        <v>63</v>
      </c>
      <c r="B232" s="178">
        <f>B175/RES_summary!B$19</f>
        <v>27.516610243236141</v>
      </c>
      <c r="C232" s="178">
        <f>C175/RES_summary!C$19</f>
        <v>27.769256039999693</v>
      </c>
      <c r="D232" s="178">
        <f>D175/RES_summary!D$19</f>
        <v>27.737828177962616</v>
      </c>
      <c r="E232" s="178">
        <f>E175/RES_summary!E$19</f>
        <v>27.975518987421367</v>
      </c>
      <c r="F232" s="178">
        <f>F175/RES_summary!F$19</f>
        <v>27.816211409303037</v>
      </c>
      <c r="G232" s="178">
        <f>G175/RES_summary!G$19</f>
        <v>27.488678087801794</v>
      </c>
      <c r="H232" s="178">
        <f>H175/RES_summary!H$19</f>
        <v>27.291451388537915</v>
      </c>
      <c r="I232" s="178">
        <f>I175/RES_summary!I$19</f>
        <v>26.795215159193859</v>
      </c>
      <c r="J232" s="178">
        <f>J175/RES_summary!J$19</f>
        <v>26.371407317618839</v>
      </c>
      <c r="K232" s="178">
        <f>K175/RES_summary!K$19</f>
        <v>25.643186922448194</v>
      </c>
      <c r="L232" s="178">
        <f>L175/RES_summary!L$19</f>
        <v>25.343659025241411</v>
      </c>
      <c r="M232" s="178">
        <f>M175/RES_summary!M$19</f>
        <v>24.656325485714504</v>
      </c>
      <c r="N232" s="178">
        <f>N175/RES_summary!N$19</f>
        <v>24.595104618442651</v>
      </c>
      <c r="O232" s="178">
        <f>O175/RES_summary!O$19</f>
        <v>24.365625676429687</v>
      </c>
      <c r="P232" s="178">
        <f>P175/RES_summary!P$19</f>
        <v>23.54715225963713</v>
      </c>
      <c r="Q232" s="178">
        <f>Q175/RES_summary!Q$19</f>
        <v>23.14321030375239</v>
      </c>
    </row>
    <row r="233" spans="1:17" ht="12" customHeight="1" x14ac:dyDescent="0.3">
      <c r="A233" s="167" t="s">
        <v>169</v>
      </c>
      <c r="B233" s="183">
        <f>B176/RES_summary!B$19</f>
        <v>28.697316908254862</v>
      </c>
      <c r="C233" s="183">
        <f>C176/RES_summary!C$19</f>
        <v>28.969462270435688</v>
      </c>
      <c r="D233" s="183">
        <f>D176/RES_summary!D$19</f>
        <v>29.035637939033368</v>
      </c>
      <c r="E233" s="183">
        <f>E176/RES_summary!E$19</f>
        <v>29.174536896157186</v>
      </c>
      <c r="F233" s="183">
        <f>F176/RES_summary!F$19</f>
        <v>29.112217358525072</v>
      </c>
      <c r="G233" s="183">
        <f>G176/RES_summary!G$19</f>
        <v>28.888532722999649</v>
      </c>
      <c r="H233" s="183">
        <f>H176/RES_summary!H$19</f>
        <v>28.515696465433958</v>
      </c>
      <c r="I233" s="183">
        <f>I176/RES_summary!I$19</f>
        <v>28.191865482603202</v>
      </c>
      <c r="J233" s="183">
        <f>J176/RES_summary!J$19</f>
        <v>27.739914349543177</v>
      </c>
      <c r="K233" s="183">
        <f>K176/RES_summary!K$19</f>
        <v>27.330812792918938</v>
      </c>
      <c r="L233" s="183">
        <f>L176/RES_summary!L$19</f>
        <v>26.805819340171912</v>
      </c>
      <c r="M233" s="183">
        <f>M176/RES_summary!M$19</f>
        <v>26.374880523633546</v>
      </c>
      <c r="N233" s="183">
        <f>N176/RES_summary!N$19</f>
        <v>26.115190693122909</v>
      </c>
      <c r="O233" s="183">
        <f>O176/RES_summary!O$19</f>
        <v>25.682808572676969</v>
      </c>
      <c r="P233" s="183">
        <f>P176/RES_summary!P$19</f>
        <v>25.039424925340956</v>
      </c>
      <c r="Q233" s="183">
        <f>Q176/RES_summary!Q$19</f>
        <v>24.506356043655522</v>
      </c>
    </row>
    <row r="234" spans="1:17" ht="12" customHeight="1" x14ac:dyDescent="0.3">
      <c r="A234" s="167" t="s">
        <v>168</v>
      </c>
      <c r="B234" s="183">
        <f>B177/RES_summary!B$19</f>
        <v>20.011731740137794</v>
      </c>
      <c r="C234" s="183">
        <f>C177/RES_summary!C$19</f>
        <v>19.709399705711338</v>
      </c>
      <c r="D234" s="183">
        <f>D177/RES_summary!D$19</f>
        <v>19.989727272764327</v>
      </c>
      <c r="E234" s="183">
        <f>E177/RES_summary!E$19</f>
        <v>20.327962350935536</v>
      </c>
      <c r="F234" s="183">
        <f>F177/RES_summary!F$19</f>
        <v>20.452536892564218</v>
      </c>
      <c r="G234" s="183">
        <f>G177/RES_summary!G$19</f>
        <v>20.99742942802045</v>
      </c>
      <c r="H234" s="183">
        <f>H177/RES_summary!H$19</f>
        <v>20.187442391302195</v>
      </c>
      <c r="I234" s="183">
        <f>I177/RES_summary!I$19</f>
        <v>20.06055312382863</v>
      </c>
      <c r="J234" s="183">
        <f>J177/RES_summary!J$19</f>
        <v>19.656909428475576</v>
      </c>
      <c r="K234" s="183">
        <f>K177/RES_summary!K$19</f>
        <v>19.539983845549155</v>
      </c>
      <c r="L234" s="183">
        <f>L177/RES_summary!L$19</f>
        <v>18.967969153383791</v>
      </c>
      <c r="M234" s="183">
        <f>M177/RES_summary!M$19</f>
        <v>18.709900887926135</v>
      </c>
      <c r="N234" s="183">
        <f>N177/RES_summary!N$19</f>
        <v>18.547436389879643</v>
      </c>
      <c r="O234" s="183">
        <f>O177/RES_summary!O$19</f>
        <v>18.359273091829689</v>
      </c>
      <c r="P234" s="183">
        <f>P177/RES_summary!P$19</f>
        <v>18.099029464046104</v>
      </c>
      <c r="Q234" s="183">
        <f>Q177/RES_summary!Q$19</f>
        <v>17.904430493790802</v>
      </c>
    </row>
    <row r="235" spans="1:17" ht="12" customHeight="1" x14ac:dyDescent="0.3">
      <c r="A235" s="166" t="s">
        <v>57</v>
      </c>
      <c r="B235" s="182">
        <f>B178/RES_summary!B$19</f>
        <v>8.7496689552074667</v>
      </c>
      <c r="C235" s="182">
        <f>C178/RES_summary!C$19</f>
        <v>8.7975790253755832</v>
      </c>
      <c r="D235" s="182">
        <f>D178/RES_summary!D$19</f>
        <v>9.0414976720213964</v>
      </c>
      <c r="E235" s="182">
        <f>E178/RES_summary!E$19</f>
        <v>9.2341211928078355</v>
      </c>
      <c r="F235" s="182">
        <f>F178/RES_summary!F$19</f>
        <v>9.3230723009284038</v>
      </c>
      <c r="G235" s="182">
        <f>G178/RES_summary!G$19</f>
        <v>10.554200151224061</v>
      </c>
      <c r="H235" s="182">
        <f>H178/RES_summary!H$19</f>
        <v>9.964449379523252</v>
      </c>
      <c r="I235" s="182">
        <f>I178/RES_summary!I$19</f>
        <v>9.7518264918536328</v>
      </c>
      <c r="J235" s="182">
        <f>J178/RES_summary!J$19</f>
        <v>9.8510707584228054</v>
      </c>
      <c r="K235" s="182">
        <f>K178/RES_summary!K$19</f>
        <v>9.9173224406250675</v>
      </c>
      <c r="L235" s="182">
        <f>L178/RES_summary!L$19</f>
        <v>9.5474959725578081</v>
      </c>
      <c r="M235" s="182">
        <f>M178/RES_summary!M$19</f>
        <v>9.5116235896667636</v>
      </c>
      <c r="N235" s="182">
        <f>N178/RES_summary!N$19</f>
        <v>9.3917261478119141</v>
      </c>
      <c r="O235" s="182">
        <f>O178/RES_summary!O$19</f>
        <v>9.2587268775632285</v>
      </c>
      <c r="P235" s="182">
        <f>P178/RES_summary!P$19</f>
        <v>9.0728232175955963</v>
      </c>
      <c r="Q235" s="182">
        <f>Q178/RES_summary!Q$19</f>
        <v>8.9758909398327233</v>
      </c>
    </row>
    <row r="236" spans="1:17" ht="12" customHeight="1" x14ac:dyDescent="0.3">
      <c r="A236" s="147" t="s">
        <v>59</v>
      </c>
      <c r="B236" s="181">
        <f>B179/RES_summary!B$19</f>
        <v>11.262062784930324</v>
      </c>
      <c r="C236" s="181">
        <f>C179/RES_summary!C$19</f>
        <v>10.911820680335753</v>
      </c>
      <c r="D236" s="181">
        <f>D179/RES_summary!D$19</f>
        <v>10.948229600742934</v>
      </c>
      <c r="E236" s="181">
        <f>E179/RES_summary!E$19</f>
        <v>11.093841158127702</v>
      </c>
      <c r="F236" s="181">
        <f>F179/RES_summary!F$19</f>
        <v>11.129464591635811</v>
      </c>
      <c r="G236" s="181">
        <f>G179/RES_summary!G$19</f>
        <v>10.443229276796384</v>
      </c>
      <c r="H236" s="181">
        <f>H179/RES_summary!H$19</f>
        <v>10.222993011778939</v>
      </c>
      <c r="I236" s="181">
        <f>I179/RES_summary!I$19</f>
        <v>10.308726631974999</v>
      </c>
      <c r="J236" s="181">
        <f>J179/RES_summary!J$19</f>
        <v>9.8058386700527738</v>
      </c>
      <c r="K236" s="181">
        <f>K179/RES_summary!K$19</f>
        <v>9.6226614049240879</v>
      </c>
      <c r="L236" s="181">
        <f>L179/RES_summary!L$19</f>
        <v>9.4204731808259812</v>
      </c>
      <c r="M236" s="181">
        <f>M179/RES_summary!M$19</f>
        <v>9.1982772982593719</v>
      </c>
      <c r="N236" s="181">
        <f>N179/RES_summary!N$19</f>
        <v>9.1557102420677268</v>
      </c>
      <c r="O236" s="181">
        <f>O179/RES_summary!O$19</f>
        <v>9.1005462142664584</v>
      </c>
      <c r="P236" s="181">
        <f>P179/RES_summary!P$19</f>
        <v>9.0262062464505082</v>
      </c>
      <c r="Q236" s="181">
        <f>Q179/RES_summary!Q$19</f>
        <v>8.9285395539580819</v>
      </c>
    </row>
    <row r="237" spans="1:17" ht="12" customHeight="1" x14ac:dyDescent="0.3">
      <c r="A237" s="163" t="s">
        <v>142</v>
      </c>
      <c r="B237" s="180">
        <f>B180/RES_summary!B$19</f>
        <v>24.148866057663152</v>
      </c>
      <c r="C237" s="180">
        <f>C180/RES_summary!C$19</f>
        <v>24.561191374836266</v>
      </c>
      <c r="D237" s="180">
        <f>D180/RES_summary!D$19</f>
        <v>24.276676712314707</v>
      </c>
      <c r="E237" s="180">
        <f>E180/RES_summary!E$19</f>
        <v>25.020648928813362</v>
      </c>
      <c r="F237" s="180">
        <f>F180/RES_summary!F$19</f>
        <v>24.832404039188038</v>
      </c>
      <c r="G237" s="180">
        <f>G180/RES_summary!G$19</f>
        <v>24.186210490151442</v>
      </c>
      <c r="H237" s="180">
        <f>H180/RES_summary!H$19</f>
        <v>24.775668508161147</v>
      </c>
      <c r="I237" s="180">
        <f>I180/RES_summary!I$19</f>
        <v>23.980522966445175</v>
      </c>
      <c r="J237" s="180">
        <f>J180/RES_summary!J$19</f>
        <v>24.065202742578947</v>
      </c>
      <c r="K237" s="180">
        <f>K180/RES_summary!K$19</f>
        <v>22.513598308041512</v>
      </c>
      <c r="L237" s="180">
        <f>L180/RES_summary!L$19</f>
        <v>24.247937378428254</v>
      </c>
      <c r="M237" s="180">
        <f>M180/RES_summary!M$19</f>
        <v>22.887168545609633</v>
      </c>
      <c r="N237" s="180">
        <f>N180/RES_summary!N$19</f>
        <v>24.124765740753372</v>
      </c>
      <c r="O237" s="180">
        <f>O180/RES_summary!O$19</f>
        <v>24.62286832688212</v>
      </c>
      <c r="P237" s="180">
        <f>P180/RES_summary!P$19</f>
        <v>23.019277156670338</v>
      </c>
      <c r="Q237" s="180">
        <f>Q180/RES_summary!Q$19</f>
        <v>23.16868554581605</v>
      </c>
    </row>
    <row r="238" spans="1:17" ht="12" customHeight="1" x14ac:dyDescent="0.3">
      <c r="A238" s="161" t="s">
        <v>141</v>
      </c>
      <c r="B238" s="179">
        <f>B181/RES_summary!B$19</f>
        <v>24.190942231420717</v>
      </c>
      <c r="C238" s="179">
        <f>C181/RES_summary!C$19</f>
        <v>23.517746025367565</v>
      </c>
      <c r="D238" s="179">
        <f>D181/RES_summary!D$19</f>
        <v>22.406515211459013</v>
      </c>
      <c r="E238" s="179">
        <f>E181/RES_summary!E$19</f>
        <v>22.411716359159289</v>
      </c>
      <c r="F238" s="179">
        <f>F181/RES_summary!F$19</f>
        <v>21.934224305479141</v>
      </c>
      <c r="G238" s="179">
        <f>G181/RES_summary!G$19</f>
        <v>22.04290151430536</v>
      </c>
      <c r="H238" s="179">
        <f>H181/RES_summary!H$19</f>
        <v>21.67848686248794</v>
      </c>
      <c r="I238" s="179">
        <f>I181/RES_summary!I$19</f>
        <v>20.64366874958802</v>
      </c>
      <c r="J238" s="179">
        <f>J181/RES_summary!J$19</f>
        <v>20.751686051137455</v>
      </c>
      <c r="K238" s="179">
        <f>K181/RES_summary!K$19</f>
        <v>20.195008768509524</v>
      </c>
      <c r="L238" s="179">
        <f>L181/RES_summary!L$19</f>
        <v>18.432714277400397</v>
      </c>
      <c r="M238" s="179">
        <f>M181/RES_summary!M$19</f>
        <v>18.765306884994171</v>
      </c>
      <c r="N238" s="179">
        <f>N181/RES_summary!N$19</f>
        <v>18.265582819168717</v>
      </c>
      <c r="O238" s="179">
        <f>O181/RES_summary!O$19</f>
        <v>18.648467220379636</v>
      </c>
      <c r="P238" s="179">
        <f>P181/RES_summary!P$19</f>
        <v>18.09739372970893</v>
      </c>
      <c r="Q238" s="179">
        <f>Q181/RES_summary!Q$19</f>
        <v>18.250227462493207</v>
      </c>
    </row>
    <row r="239" spans="1:17" ht="12" customHeight="1" x14ac:dyDescent="0.3">
      <c r="A239" s="148" t="s">
        <v>60</v>
      </c>
      <c r="B239" s="177">
        <f>B182/RES_summary!B$19</f>
        <v>9.1546149967377488</v>
      </c>
      <c r="C239" s="177">
        <f>C182/RES_summary!C$19</f>
        <v>9.705282583669284</v>
      </c>
      <c r="D239" s="177">
        <f>D182/RES_summary!D$19</f>
        <v>9.5040503265769765</v>
      </c>
      <c r="E239" s="177">
        <f>E182/RES_summary!E$19</f>
        <v>10.255581853658226</v>
      </c>
      <c r="F239" s="177">
        <f>F182/RES_summary!F$19</f>
        <v>10.301543059280901</v>
      </c>
      <c r="G239" s="177">
        <f>G182/RES_summary!G$19</f>
        <v>11.7291814989646</v>
      </c>
      <c r="H239" s="177">
        <f>H182/RES_summary!H$19</f>
        <v>11.775060126509613</v>
      </c>
      <c r="I239" s="177">
        <f>I182/RES_summary!I$19</f>
        <v>10.446959240117396</v>
      </c>
      <c r="J239" s="177">
        <f>J182/RES_summary!J$19</f>
        <v>11.377194257327224</v>
      </c>
      <c r="K239" s="177">
        <f>K182/RES_summary!K$19</f>
        <v>11.357695386601771</v>
      </c>
      <c r="L239" s="177">
        <f>L182/RES_summary!L$19</f>
        <v>9.5768582064824113</v>
      </c>
      <c r="M239" s="177">
        <f>M182/RES_summary!M$19</f>
        <v>10.309641222422602</v>
      </c>
      <c r="N239" s="177">
        <f>N182/RES_summary!N$19</f>
        <v>9.7190024890371163</v>
      </c>
      <c r="O239" s="177">
        <f>O182/RES_summary!O$19</f>
        <v>10.122209641608954</v>
      </c>
      <c r="P239" s="177">
        <f>P182/RES_summary!P$19</f>
        <v>9.4321375945692107</v>
      </c>
      <c r="Q239" s="177">
        <f>Q182/RES_summary!Q$19</f>
        <v>9.5229121446972353</v>
      </c>
    </row>
    <row r="240" spans="1:17" ht="12" customHeight="1" x14ac:dyDescent="0.3">
      <c r="A240" s="148" t="s">
        <v>59</v>
      </c>
      <c r="B240" s="177">
        <f>B183/RES_summary!B$19</f>
        <v>15.03632723468297</v>
      </c>
      <c r="C240" s="177">
        <f>C183/RES_summary!C$19</f>
        <v>13.812463441698279</v>
      </c>
      <c r="D240" s="177">
        <f>D183/RES_summary!D$19</f>
        <v>12.902464884882042</v>
      </c>
      <c r="E240" s="177">
        <f>E183/RES_summary!E$19</f>
        <v>12.156134505501067</v>
      </c>
      <c r="F240" s="177">
        <f>F183/RES_summary!F$19</f>
        <v>11.632681246198239</v>
      </c>
      <c r="G240" s="177">
        <f>G183/RES_summary!G$19</f>
        <v>10.313720015340762</v>
      </c>
      <c r="H240" s="177">
        <f>H183/RES_summary!H$19</f>
        <v>9.9034267359783268</v>
      </c>
      <c r="I240" s="177">
        <f>I183/RES_summary!I$19</f>
        <v>10.196709509470626</v>
      </c>
      <c r="J240" s="177">
        <f>J183/RES_summary!J$19</f>
        <v>9.3744917938102361</v>
      </c>
      <c r="K240" s="177">
        <f>K183/RES_summary!K$19</f>
        <v>8.8373133819077552</v>
      </c>
      <c r="L240" s="177">
        <f>L183/RES_summary!L$19</f>
        <v>8.8558560709179854</v>
      </c>
      <c r="M240" s="177">
        <f>M183/RES_summary!M$19</f>
        <v>8.4556656625715725</v>
      </c>
      <c r="N240" s="177">
        <f>N183/RES_summary!N$19</f>
        <v>8.5465803301315955</v>
      </c>
      <c r="O240" s="177">
        <f>O183/RES_summary!O$19</f>
        <v>8.5262575787706822</v>
      </c>
      <c r="P240" s="177">
        <f>P183/RES_summary!P$19</f>
        <v>8.6652561351397157</v>
      </c>
      <c r="Q240" s="177">
        <f>Q183/RES_summary!Q$19</f>
        <v>8.7273153177959717</v>
      </c>
    </row>
    <row r="241" spans="1:17" ht="12" customHeight="1" x14ac:dyDescent="0.3">
      <c r="A241" s="158" t="s">
        <v>62</v>
      </c>
      <c r="B241" s="178">
        <f>B184/RES_summary!B$19</f>
        <v>13.932026689615258</v>
      </c>
      <c r="C241" s="178">
        <f>C184/RES_summary!C$19</f>
        <v>13.828876486360711</v>
      </c>
      <c r="D241" s="178">
        <f>D184/RES_summary!D$19</f>
        <v>13.71000949257645</v>
      </c>
      <c r="E241" s="178">
        <f>E184/RES_summary!E$19</f>
        <v>14.198941160695787</v>
      </c>
      <c r="F241" s="178">
        <f>F184/RES_summary!F$19</f>
        <v>14.614607659268488</v>
      </c>
      <c r="G241" s="178">
        <f>G184/RES_summary!G$19</f>
        <v>14.343013944783742</v>
      </c>
      <c r="H241" s="178">
        <f>H184/RES_summary!H$19</f>
        <v>13.832468715971256</v>
      </c>
      <c r="I241" s="178">
        <f>I184/RES_summary!I$19</f>
        <v>13.292675014302398</v>
      </c>
      <c r="J241" s="178">
        <f>J184/RES_summary!J$19</f>
        <v>13.194658668196169</v>
      </c>
      <c r="K241" s="178">
        <f>K184/RES_summary!K$19</f>
        <v>12.923012705422362</v>
      </c>
      <c r="L241" s="178">
        <f>L184/RES_summary!L$19</f>
        <v>14.270779962106207</v>
      </c>
      <c r="M241" s="178">
        <f>M184/RES_summary!M$19</f>
        <v>13.509978743664723</v>
      </c>
      <c r="N241" s="178">
        <f>N184/RES_summary!N$19</f>
        <v>13.129238630380277</v>
      </c>
      <c r="O241" s="178">
        <f>O184/RES_summary!O$19</f>
        <v>12.855795228815627</v>
      </c>
      <c r="P241" s="178">
        <f>P184/RES_summary!P$19</f>
        <v>12.217945633821698</v>
      </c>
      <c r="Q241" s="178">
        <f>Q184/RES_summary!Q$19</f>
        <v>12.390876963328376</v>
      </c>
    </row>
    <row r="242" spans="1:17" ht="12" customHeight="1" x14ac:dyDescent="0.3">
      <c r="A242" s="23" t="s">
        <v>57</v>
      </c>
      <c r="B242" s="177">
        <f>B185/RES_summary!B$19</f>
        <v>19.191041299556328</v>
      </c>
      <c r="C242" s="177">
        <f>C185/RES_summary!C$19</f>
        <v>19.080566639476718</v>
      </c>
      <c r="D242" s="177">
        <f>D185/RES_summary!D$19</f>
        <v>19.441935614754314</v>
      </c>
      <c r="E242" s="177">
        <f>E185/RES_summary!E$19</f>
        <v>20.237412293160652</v>
      </c>
      <c r="F242" s="177">
        <f>F185/RES_summary!F$19</f>
        <v>20.224794427302211</v>
      </c>
      <c r="G242" s="177">
        <f>G185/RES_summary!G$19</f>
        <v>20.821825186976195</v>
      </c>
      <c r="H242" s="177">
        <f>H185/RES_summary!H$19</f>
        <v>20.188193534406963</v>
      </c>
      <c r="I242" s="177">
        <f>I185/RES_summary!I$19</f>
        <v>20.071145641827886</v>
      </c>
      <c r="J242" s="177">
        <f>J185/RES_summary!J$19</f>
        <v>19.26688769873066</v>
      </c>
      <c r="K242" s="177">
        <f>K185/RES_summary!K$19</f>
        <v>18.544357804031229</v>
      </c>
      <c r="L242" s="177">
        <f>L185/RES_summary!L$19</f>
        <v>20.470044137995604</v>
      </c>
      <c r="M242" s="177">
        <f>M185/RES_summary!M$19</f>
        <v>19.755519267896478</v>
      </c>
      <c r="N242" s="177">
        <f>N185/RES_summary!N$19</f>
        <v>19.1000900876878</v>
      </c>
      <c r="O242" s="177">
        <f>O185/RES_summary!O$19</f>
        <v>18.480458212540082</v>
      </c>
      <c r="P242" s="177">
        <f>P185/RES_summary!P$19</f>
        <v>17.873993592435372</v>
      </c>
      <c r="Q242" s="177">
        <f>Q185/RES_summary!Q$19</f>
        <v>17.866194514578996</v>
      </c>
    </row>
    <row r="243" spans="1:17" ht="12" customHeight="1" x14ac:dyDescent="0.3">
      <c r="A243" s="29" t="s">
        <v>140</v>
      </c>
      <c r="B243" s="176">
        <f>B186/RES_summary!B$19</f>
        <v>10.239734553606304</v>
      </c>
      <c r="C243" s="176">
        <f>C186/RES_summary!C$19</f>
        <v>10.638450797867348</v>
      </c>
      <c r="D243" s="176">
        <f>D186/RES_summary!D$19</f>
        <v>10.610739982910522</v>
      </c>
      <c r="E243" s="176">
        <f>E186/RES_summary!E$19</f>
        <v>10.747498943966923</v>
      </c>
      <c r="F243" s="176">
        <f>F186/RES_summary!F$19</f>
        <v>11.374335532936128</v>
      </c>
      <c r="G243" s="176">
        <f>G186/RES_summary!G$19</f>
        <v>10.936738013120504</v>
      </c>
      <c r="H243" s="176">
        <f>H186/RES_summary!H$19</f>
        <v>11.216801342322194</v>
      </c>
      <c r="I243" s="176">
        <f>I186/RES_summary!I$19</f>
        <v>10.887221729663501</v>
      </c>
      <c r="J243" s="176">
        <f>J186/RES_summary!J$19</f>
        <v>10.644081126996573</v>
      </c>
      <c r="K243" s="176">
        <f>K186/RES_summary!K$19</f>
        <v>10.607846984484398</v>
      </c>
      <c r="L243" s="176">
        <f>L186/RES_summary!L$19</f>
        <v>11.559053714699379</v>
      </c>
      <c r="M243" s="176">
        <f>M186/RES_summary!M$19</f>
        <v>11.034801410838675</v>
      </c>
      <c r="N243" s="176">
        <f>N186/RES_summary!N$19</f>
        <v>10.725963662572241</v>
      </c>
      <c r="O243" s="176">
        <f>O186/RES_summary!O$19</f>
        <v>10.583627292000328</v>
      </c>
      <c r="P243" s="176">
        <f>P186/RES_summary!P$19</f>
        <v>10.089854707060489</v>
      </c>
      <c r="Q243" s="176">
        <f>Q186/RES_summary!Q$19</f>
        <v>10.440404829345095</v>
      </c>
    </row>
    <row r="245" spans="1:17" ht="12" customHeight="1" x14ac:dyDescent="0.3">
      <c r="A245" s="152" t="s">
        <v>71</v>
      </c>
      <c r="B245" s="184">
        <f>B188/RES_summary!B$19</f>
        <v>76.129402649926917</v>
      </c>
      <c r="C245" s="184">
        <f>C188/RES_summary!C$19</f>
        <v>78.843008162660979</v>
      </c>
      <c r="D245" s="184">
        <f>D188/RES_summary!D$19</f>
        <v>79.387854372237726</v>
      </c>
      <c r="E245" s="184">
        <f>E188/RES_summary!E$19</f>
        <v>82.863804902002713</v>
      </c>
      <c r="F245" s="184">
        <f>F188/RES_summary!F$19</f>
        <v>86.675075839394836</v>
      </c>
      <c r="G245" s="184">
        <f>G188/RES_summary!G$19</f>
        <v>86.756916482598839</v>
      </c>
      <c r="H245" s="184">
        <f>H188/RES_summary!H$19</f>
        <v>87.43225973656314</v>
      </c>
      <c r="I245" s="184">
        <f>I188/RES_summary!I$19</f>
        <v>82.58093560633705</v>
      </c>
      <c r="J245" s="184">
        <f>J188/RES_summary!J$19</f>
        <v>83.702914319427336</v>
      </c>
      <c r="K245" s="184">
        <f>K188/RES_summary!K$19</f>
        <v>82.875677671567175</v>
      </c>
      <c r="L245" s="184">
        <f>L188/RES_summary!L$19</f>
        <v>84.670842670557533</v>
      </c>
      <c r="M245" s="184">
        <f>M188/RES_summary!M$19</f>
        <v>74.744349832639756</v>
      </c>
      <c r="N245" s="184">
        <f>N188/RES_summary!N$19</f>
        <v>76.069863461510067</v>
      </c>
      <c r="O245" s="184">
        <f>O188/RES_summary!O$19</f>
        <v>75.544594130776971</v>
      </c>
      <c r="P245" s="184">
        <f>P188/RES_summary!P$19</f>
        <v>66.856069946874101</v>
      </c>
      <c r="Q245" s="184">
        <f>Q188/RES_summary!Q$19</f>
        <v>69.443939729454343</v>
      </c>
    </row>
    <row r="246" spans="1:17" ht="12" customHeight="1" x14ac:dyDescent="0.3">
      <c r="A246" s="158" t="s">
        <v>65</v>
      </c>
      <c r="B246" s="178">
        <f>B189/RES_summary!B$19</f>
        <v>51.788184959446028</v>
      </c>
      <c r="C246" s="178">
        <f>C189/RES_summary!C$19</f>
        <v>53.957488045899041</v>
      </c>
      <c r="D246" s="178">
        <f>D189/RES_summary!D$19</f>
        <v>54.212061897106487</v>
      </c>
      <c r="E246" s="178">
        <f>E189/RES_summary!E$19</f>
        <v>57.083465537489516</v>
      </c>
      <c r="F246" s="178">
        <f>F189/RES_summary!F$19</f>
        <v>60.228674101167158</v>
      </c>
      <c r="G246" s="178">
        <f>G189/RES_summary!G$19</f>
        <v>60.322507522228193</v>
      </c>
      <c r="H246" s="178">
        <f>H189/RES_summary!H$19</f>
        <v>60.492508841662847</v>
      </c>
      <c r="I246" s="178">
        <f>I189/RES_summary!I$19</f>
        <v>55.72827072311415</v>
      </c>
      <c r="J246" s="178">
        <f>J189/RES_summary!J$19</f>
        <v>56.893060975658464</v>
      </c>
      <c r="K246" s="178">
        <f>K189/RES_summary!K$19</f>
        <v>56.226472098740011</v>
      </c>
      <c r="L246" s="178">
        <f>L189/RES_summary!L$19</f>
        <v>56.988934251705928</v>
      </c>
      <c r="M246" s="178">
        <f>M189/RES_summary!M$19</f>
        <v>47.350096104482255</v>
      </c>
      <c r="N246" s="178">
        <f>N189/RES_summary!N$19</f>
        <v>48.454999063493595</v>
      </c>
      <c r="O246" s="178">
        <f>O189/RES_summary!O$19</f>
        <v>47.986260657380313</v>
      </c>
      <c r="P246" s="178">
        <f>P189/RES_summary!P$19</f>
        <v>39.993663309339965</v>
      </c>
      <c r="Q246" s="178">
        <f>Q189/RES_summary!Q$19</f>
        <v>42.430246376562359</v>
      </c>
    </row>
    <row r="247" spans="1:17" ht="12" customHeight="1" x14ac:dyDescent="0.3">
      <c r="A247" s="23" t="s">
        <v>84</v>
      </c>
      <c r="B247" s="177">
        <f>B190/RES_summary!B$19</f>
        <v>50.464708672657032</v>
      </c>
      <c r="C247" s="177">
        <f>C190/RES_summary!C$19</f>
        <v>52.282560842935169</v>
      </c>
      <c r="D247" s="177">
        <f>D190/RES_summary!D$19</f>
        <v>52.678909553733234</v>
      </c>
      <c r="E247" s="177">
        <f>E190/RES_summary!E$19</f>
        <v>55.370976638548029</v>
      </c>
      <c r="F247" s="177">
        <f>F190/RES_summary!F$19</f>
        <v>58.360788404225232</v>
      </c>
      <c r="G247" s="177">
        <f>G190/RES_summary!G$19</f>
        <v>58.587767606046334</v>
      </c>
      <c r="H247" s="177">
        <f>H190/RES_summary!H$19</f>
        <v>58.55743043592981</v>
      </c>
      <c r="I247" s="177">
        <f>I190/RES_summary!I$19</f>
        <v>54.184861299257854</v>
      </c>
      <c r="J247" s="177">
        <f>J190/RES_summary!J$19</f>
        <v>55.47238491438452</v>
      </c>
      <c r="K247" s="177">
        <f>K190/RES_summary!K$19</f>
        <v>55.195783728623852</v>
      </c>
      <c r="L247" s="177">
        <f>L190/RES_summary!L$19</f>
        <v>55.324528915043523</v>
      </c>
      <c r="M247" s="177">
        <f>M190/RES_summary!M$19</f>
        <v>45.934239001811925</v>
      </c>
      <c r="N247" s="177">
        <f>N190/RES_summary!N$19</f>
        <v>47.020556793595709</v>
      </c>
      <c r="O247" s="177">
        <f>O190/RES_summary!O$19</f>
        <v>46.807891195539099</v>
      </c>
      <c r="P247" s="177">
        <f>P190/RES_summary!P$19</f>
        <v>38.979497648325307</v>
      </c>
      <c r="Q247" s="177">
        <f>Q190/RES_summary!Q$19</f>
        <v>41.277647508586078</v>
      </c>
    </row>
    <row r="248" spans="1:17" ht="12" customHeight="1" x14ac:dyDescent="0.3">
      <c r="A248" s="23" t="s">
        <v>60</v>
      </c>
      <c r="B248" s="177">
        <f>B191/RES_summary!B$19</f>
        <v>1.3234762867889884</v>
      </c>
      <c r="C248" s="177">
        <f>C191/RES_summary!C$19</f>
        <v>1.674927202963868</v>
      </c>
      <c r="D248" s="177">
        <f>D191/RES_summary!D$19</f>
        <v>1.533152343373255</v>
      </c>
      <c r="E248" s="177">
        <f>E191/RES_summary!E$19</f>
        <v>1.7124888989414875</v>
      </c>
      <c r="F248" s="177">
        <f>F191/RES_summary!F$19</f>
        <v>1.8678856969419331</v>
      </c>
      <c r="G248" s="177">
        <f>G191/RES_summary!G$19</f>
        <v>1.7347399161818575</v>
      </c>
      <c r="H248" s="177">
        <f>H191/RES_summary!H$19</f>
        <v>1.9350784057330366</v>
      </c>
      <c r="I248" s="177">
        <f>I191/RES_summary!I$19</f>
        <v>1.5434094238562936</v>
      </c>
      <c r="J248" s="177">
        <f>J191/RES_summary!J$19</f>
        <v>1.4206760612739417</v>
      </c>
      <c r="K248" s="177">
        <f>K191/RES_summary!K$19</f>
        <v>1.0306883701161667</v>
      </c>
      <c r="L248" s="177">
        <f>L191/RES_summary!L$19</f>
        <v>1.6644053366624099</v>
      </c>
      <c r="M248" s="177">
        <f>M191/RES_summary!M$19</f>
        <v>1.4158571026703308</v>
      </c>
      <c r="N248" s="177">
        <f>N191/RES_summary!N$19</f>
        <v>1.4344422698978874</v>
      </c>
      <c r="O248" s="177">
        <f>O191/RES_summary!O$19</f>
        <v>1.1783694618412119</v>
      </c>
      <c r="P248" s="177">
        <f>P191/RES_summary!P$19</f>
        <v>1.0141656610146579</v>
      </c>
      <c r="Q248" s="177">
        <f>Q191/RES_summary!Q$19</f>
        <v>1.1525988679762831</v>
      </c>
    </row>
    <row r="249" spans="1:17" ht="12" customHeight="1" x14ac:dyDescent="0.3">
      <c r="A249" s="158" t="s">
        <v>112</v>
      </c>
      <c r="B249" s="178">
        <f>B192/RES_summary!B$19</f>
        <v>1.3807634033907319</v>
      </c>
      <c r="C249" s="178">
        <f>C192/RES_summary!C$19</f>
        <v>1.4450545710456162</v>
      </c>
      <c r="D249" s="178">
        <f>D192/RES_summary!D$19</f>
        <v>1.5464622402474741</v>
      </c>
      <c r="E249" s="178">
        <f>E192/RES_summary!E$19</f>
        <v>1.632741384038688</v>
      </c>
      <c r="F249" s="178">
        <f>F192/RES_summary!F$19</f>
        <v>1.7699741957682809</v>
      </c>
      <c r="G249" s="178">
        <f>G192/RES_summary!G$19</f>
        <v>1.8905946087907126</v>
      </c>
      <c r="H249" s="178">
        <f>H192/RES_summary!H$19</f>
        <v>2.072223659539528</v>
      </c>
      <c r="I249" s="178">
        <f>I192/RES_summary!I$19</f>
        <v>2.174788864211167</v>
      </c>
      <c r="J249" s="178">
        <f>J192/RES_summary!J$19</f>
        <v>2.3150043208581206</v>
      </c>
      <c r="K249" s="178">
        <f>K192/RES_summary!K$19</f>
        <v>2.5273422708218916</v>
      </c>
      <c r="L249" s="178">
        <f>L192/RES_summary!L$19</f>
        <v>2.6328962037568662</v>
      </c>
      <c r="M249" s="178">
        <f>M192/RES_summary!M$19</f>
        <v>2.9462099184431638</v>
      </c>
      <c r="N249" s="178">
        <f>N192/RES_summary!N$19</f>
        <v>3.2456246150630106</v>
      </c>
      <c r="O249" s="178">
        <f>O192/RES_summary!O$19</f>
        <v>3.3278399241349574</v>
      </c>
      <c r="P249" s="178">
        <f>P192/RES_summary!P$19</f>
        <v>3.4056662179527342</v>
      </c>
      <c r="Q249" s="178">
        <f>Q192/RES_summary!Q$19</f>
        <v>3.387823757132757</v>
      </c>
    </row>
    <row r="250" spans="1:17" ht="12" customHeight="1" x14ac:dyDescent="0.3">
      <c r="A250" s="23" t="s">
        <v>60</v>
      </c>
      <c r="B250" s="177">
        <f>B193/RES_summary!B$19</f>
        <v>1.3807634033907319</v>
      </c>
      <c r="C250" s="177">
        <f>C193/RES_summary!C$19</f>
        <v>1.4450545710456162</v>
      </c>
      <c r="D250" s="177">
        <f>D193/RES_summary!D$19</f>
        <v>1.5464622402474741</v>
      </c>
      <c r="E250" s="177">
        <f>E193/RES_summary!E$19</f>
        <v>1.632741384038688</v>
      </c>
      <c r="F250" s="177">
        <f>F193/RES_summary!F$19</f>
        <v>1.7699741957682809</v>
      </c>
      <c r="G250" s="177">
        <f>G193/RES_summary!G$19</f>
        <v>1.8905946087907126</v>
      </c>
      <c r="H250" s="177">
        <f>H193/RES_summary!H$19</f>
        <v>2.072223659539528</v>
      </c>
      <c r="I250" s="177">
        <f>I193/RES_summary!I$19</f>
        <v>2.174788864211167</v>
      </c>
      <c r="J250" s="177">
        <f>J193/RES_summary!J$19</f>
        <v>2.3150043208581206</v>
      </c>
      <c r="K250" s="177">
        <f>K193/RES_summary!K$19</f>
        <v>2.5273422708218916</v>
      </c>
      <c r="L250" s="177">
        <f>L193/RES_summary!L$19</f>
        <v>2.6328962037568662</v>
      </c>
      <c r="M250" s="177">
        <f>M193/RES_summary!M$19</f>
        <v>2.9462099184431638</v>
      </c>
      <c r="N250" s="177">
        <f>N193/RES_summary!N$19</f>
        <v>3.2456246150630106</v>
      </c>
      <c r="O250" s="177">
        <f>O193/RES_summary!O$19</f>
        <v>3.3278399241349574</v>
      </c>
      <c r="P250" s="177">
        <f>P193/RES_summary!P$19</f>
        <v>3.4056662179527342</v>
      </c>
      <c r="Q250" s="177">
        <f>Q193/RES_summary!Q$19</f>
        <v>3.387823757132757</v>
      </c>
    </row>
    <row r="251" spans="1:17" ht="12" customHeight="1" x14ac:dyDescent="0.3">
      <c r="A251" s="158" t="s">
        <v>63</v>
      </c>
      <c r="B251" s="178">
        <f>B194/RES_summary!B$19</f>
        <v>14.997773847399646</v>
      </c>
      <c r="C251" s="178">
        <f>C194/RES_summary!C$19</f>
        <v>15.228765503736193</v>
      </c>
      <c r="D251" s="178">
        <f>D194/RES_summary!D$19</f>
        <v>15.307470871296381</v>
      </c>
      <c r="E251" s="178">
        <f>E194/RES_summary!E$19</f>
        <v>15.571871342702012</v>
      </c>
      <c r="F251" s="178">
        <f>F194/RES_summary!F$19</f>
        <v>15.695298388964314</v>
      </c>
      <c r="G251" s="178">
        <f>G194/RES_summary!G$19</f>
        <v>15.612709221516955</v>
      </c>
      <c r="H251" s="178">
        <f>H194/RES_summary!H$19</f>
        <v>15.753108953171727</v>
      </c>
      <c r="I251" s="178">
        <f>I194/RES_summary!I$19</f>
        <v>15.675418925989336</v>
      </c>
      <c r="J251" s="178">
        <f>J194/RES_summary!J$19</f>
        <v>15.662512040125028</v>
      </c>
      <c r="K251" s="178">
        <f>K194/RES_summary!K$19</f>
        <v>15.38115986856549</v>
      </c>
      <c r="L251" s="178">
        <f>L194/RES_summary!L$19</f>
        <v>15.476185299512265</v>
      </c>
      <c r="M251" s="178">
        <f>M194/RES_summary!M$19</f>
        <v>15.249623645712473</v>
      </c>
      <c r="N251" s="178">
        <f>N194/RES_summary!N$19</f>
        <v>15.418769471905312</v>
      </c>
      <c r="O251" s="178">
        <f>O194/RES_summary!O$19</f>
        <v>15.41832228729346</v>
      </c>
      <c r="P251" s="178">
        <f>P194/RES_summary!P$19</f>
        <v>14.990583322449689</v>
      </c>
      <c r="Q251" s="178">
        <f>Q194/RES_summary!Q$19</f>
        <v>14.911028571602122</v>
      </c>
    </row>
    <row r="252" spans="1:17" ht="12" customHeight="1" x14ac:dyDescent="0.3">
      <c r="A252" s="167" t="s">
        <v>169</v>
      </c>
      <c r="B252" s="183">
        <f>B195/RES_summary!B$19</f>
        <v>14.520699781368531</v>
      </c>
      <c r="C252" s="183">
        <f>C195/RES_summary!C$19</f>
        <v>14.717101733385462</v>
      </c>
      <c r="D252" s="183">
        <f>D195/RES_summary!D$19</f>
        <v>14.842737774962627</v>
      </c>
      <c r="E252" s="183">
        <f>E195/RES_summary!E$19</f>
        <v>14.978722292617039</v>
      </c>
      <c r="F252" s="183">
        <f>F195/RES_summary!F$19</f>
        <v>15.059137803862292</v>
      </c>
      <c r="G252" s="183">
        <f>G195/RES_summary!G$19</f>
        <v>15.050283696011576</v>
      </c>
      <c r="H252" s="183">
        <f>H195/RES_summary!H$19</f>
        <v>15.05964692093367</v>
      </c>
      <c r="I252" s="183">
        <f>I195/RES_summary!I$19</f>
        <v>15.080167298342134</v>
      </c>
      <c r="J252" s="183">
        <f>J195/RES_summary!J$19</f>
        <v>14.985626708963077</v>
      </c>
      <c r="K252" s="183">
        <f>K195/RES_summary!K$19</f>
        <v>14.893313511161089</v>
      </c>
      <c r="L252" s="183">
        <f>L195/RES_summary!L$19</f>
        <v>14.743532134866784</v>
      </c>
      <c r="M252" s="183">
        <f>M195/RES_summary!M$19</f>
        <v>14.655305424686496</v>
      </c>
      <c r="N252" s="183">
        <f>N195/RES_summary!N$19</f>
        <v>14.66698795548767</v>
      </c>
      <c r="O252" s="183">
        <f>O195/RES_summary!O$19</f>
        <v>14.565404543885908</v>
      </c>
      <c r="P252" s="183">
        <f>P195/RES_summary!P$19</f>
        <v>14.324679244747907</v>
      </c>
      <c r="Q252" s="183">
        <f>Q195/RES_summary!Q$19</f>
        <v>14.180311081156358</v>
      </c>
    </row>
    <row r="253" spans="1:17" ht="12" customHeight="1" x14ac:dyDescent="0.3">
      <c r="A253" s="167" t="s">
        <v>168</v>
      </c>
      <c r="B253" s="183">
        <f>B196/RES_summary!B$19</f>
        <v>15.709846054086988</v>
      </c>
      <c r="C253" s="183">
        <f>C196/RES_summary!C$19</f>
        <v>15.455623772680354</v>
      </c>
      <c r="D253" s="183">
        <f>D196/RES_summary!D$19</f>
        <v>15.656800185266111</v>
      </c>
      <c r="E253" s="183">
        <f>E196/RES_summary!E$19</f>
        <v>15.969524120047096</v>
      </c>
      <c r="F253" s="183">
        <f>F196/RES_summary!F$19</f>
        <v>16.139051740346325</v>
      </c>
      <c r="G253" s="183">
        <f>G196/RES_summary!G$19</f>
        <v>16.067265647362163</v>
      </c>
      <c r="H253" s="183">
        <f>H196/RES_summary!H$19</f>
        <v>15.777623288048305</v>
      </c>
      <c r="I253" s="183">
        <f>I196/RES_summary!I$19</f>
        <v>15.886959772226337</v>
      </c>
      <c r="J253" s="183">
        <f>J196/RES_summary!J$19</f>
        <v>15.545494724043879</v>
      </c>
      <c r="K253" s="183">
        <f>K196/RES_summary!K$19</f>
        <v>15.4579518842562</v>
      </c>
      <c r="L253" s="183">
        <f>L196/RES_summary!L$19</f>
        <v>15.067498852319412</v>
      </c>
      <c r="M253" s="183">
        <f>M196/RES_summary!M$19</f>
        <v>14.855522789668992</v>
      </c>
      <c r="N253" s="183">
        <f>N196/RES_summary!N$19</f>
        <v>14.751876917954823</v>
      </c>
      <c r="O253" s="183">
        <f>O196/RES_summary!O$19</f>
        <v>14.633702889390676</v>
      </c>
      <c r="P253" s="183">
        <f>P196/RES_summary!P$19</f>
        <v>14.444356205641492</v>
      </c>
      <c r="Q253" s="183">
        <f>Q196/RES_summary!Q$19</f>
        <v>14.266851930247729</v>
      </c>
    </row>
    <row r="254" spans="1:17" ht="12" customHeight="1" x14ac:dyDescent="0.3">
      <c r="A254" s="166" t="s">
        <v>57</v>
      </c>
      <c r="B254" s="182">
        <f>B197/RES_summary!B$19</f>
        <v>4.4477832691566626</v>
      </c>
      <c r="C254" s="182">
        <f>C197/RES_summary!C$19</f>
        <v>4.5438030923446027</v>
      </c>
      <c r="D254" s="182">
        <f>D197/RES_summary!D$19</f>
        <v>4.7085705845231756</v>
      </c>
      <c r="E254" s="182">
        <f>E197/RES_summary!E$19</f>
        <v>4.875682961919388</v>
      </c>
      <c r="F254" s="182">
        <f>F197/RES_summary!F$19</f>
        <v>5.0095871487105086</v>
      </c>
      <c r="G254" s="182">
        <f>G197/RES_summary!G$19</f>
        <v>5.6240363705657801</v>
      </c>
      <c r="H254" s="182">
        <f>H197/RES_summary!H$19</f>
        <v>5.5546302762693625</v>
      </c>
      <c r="I254" s="182">
        <f>I197/RES_summary!I$19</f>
        <v>5.5782331402513377</v>
      </c>
      <c r="J254" s="182">
        <f>J197/RES_summary!J$19</f>
        <v>5.7396560539911006</v>
      </c>
      <c r="K254" s="182">
        <f>K197/RES_summary!K$19</f>
        <v>5.8352904793321114</v>
      </c>
      <c r="L254" s="182">
        <f>L197/RES_summary!L$19</f>
        <v>5.6470256714934361</v>
      </c>
      <c r="M254" s="182">
        <f>M197/RES_summary!M$19</f>
        <v>5.6572454914096149</v>
      </c>
      <c r="N254" s="182">
        <f>N197/RES_summary!N$19</f>
        <v>5.5961666758870932</v>
      </c>
      <c r="O254" s="182">
        <f>O197/RES_summary!O$19</f>
        <v>5.5331566751242161</v>
      </c>
      <c r="P254" s="182">
        <f>P197/RES_summary!P$19</f>
        <v>5.4181499591909823</v>
      </c>
      <c r="Q254" s="182">
        <f>Q197/RES_summary!Q$19</f>
        <v>5.3383123762896449</v>
      </c>
    </row>
    <row r="255" spans="1:17" ht="12" customHeight="1" x14ac:dyDescent="0.3">
      <c r="A255" s="147" t="s">
        <v>59</v>
      </c>
      <c r="B255" s="181">
        <f>B198/RES_summary!B$19</f>
        <v>11.262062784930324</v>
      </c>
      <c r="C255" s="181">
        <f>C198/RES_summary!C$19</f>
        <v>10.911820680335753</v>
      </c>
      <c r="D255" s="181">
        <f>D198/RES_summary!D$19</f>
        <v>10.948229600742932</v>
      </c>
      <c r="E255" s="181">
        <f>E198/RES_summary!E$19</f>
        <v>11.093841158127706</v>
      </c>
      <c r="F255" s="181">
        <f>F198/RES_summary!F$19</f>
        <v>11.129464591635815</v>
      </c>
      <c r="G255" s="181">
        <f>G198/RES_summary!G$19</f>
        <v>10.443229276796385</v>
      </c>
      <c r="H255" s="181">
        <f>H198/RES_summary!H$19</f>
        <v>10.222993011778939</v>
      </c>
      <c r="I255" s="181">
        <f>I198/RES_summary!I$19</f>
        <v>10.308726631974999</v>
      </c>
      <c r="J255" s="181">
        <f>J198/RES_summary!J$19</f>
        <v>9.8058386700527755</v>
      </c>
      <c r="K255" s="181">
        <f>K198/RES_summary!K$19</f>
        <v>9.6226614049240879</v>
      </c>
      <c r="L255" s="181">
        <f>L198/RES_summary!L$19</f>
        <v>9.4204731808259794</v>
      </c>
      <c r="M255" s="181">
        <f>M198/RES_summary!M$19</f>
        <v>9.1982772982593772</v>
      </c>
      <c r="N255" s="181">
        <f>N198/RES_summary!N$19</f>
        <v>9.1557102420677303</v>
      </c>
      <c r="O255" s="181">
        <f>O198/RES_summary!O$19</f>
        <v>9.1005462142664619</v>
      </c>
      <c r="P255" s="181">
        <f>P198/RES_summary!P$19</f>
        <v>9.02620624645051</v>
      </c>
      <c r="Q255" s="181">
        <f>Q198/RES_summary!Q$19</f>
        <v>8.9285395539580819</v>
      </c>
    </row>
    <row r="256" spans="1:17" ht="12" customHeight="1" x14ac:dyDescent="0.3">
      <c r="A256" s="163" t="s">
        <v>142</v>
      </c>
      <c r="B256" s="180">
        <f>B199/RES_summary!B$19</f>
        <v>16.325868142665822</v>
      </c>
      <c r="C256" s="180">
        <f>C199/RES_summary!C$19</f>
        <v>16.709888590986186</v>
      </c>
      <c r="D256" s="180">
        <f>D199/RES_summary!D$19</f>
        <v>16.633241034698891</v>
      </c>
      <c r="E256" s="180">
        <f>E199/RES_summary!E$19</f>
        <v>17.285368729162563</v>
      </c>
      <c r="F256" s="180">
        <f>F199/RES_summary!F$19</f>
        <v>17.446747004363925</v>
      </c>
      <c r="G256" s="180">
        <f>G199/RES_summary!G$19</f>
        <v>17.103737351730661</v>
      </c>
      <c r="H256" s="180">
        <f>H199/RES_summary!H$19</f>
        <v>17.767631974919777</v>
      </c>
      <c r="I256" s="180">
        <f>I199/RES_summary!I$19</f>
        <v>17.380701891678935</v>
      </c>
      <c r="J256" s="180">
        <f>J199/RES_summary!J$19</f>
        <v>17.670543607398759</v>
      </c>
      <c r="K256" s="180">
        <f>K199/RES_summary!K$19</f>
        <v>16.662029063506736</v>
      </c>
      <c r="L256" s="180">
        <f>L199/RES_summary!L$19</f>
        <v>18.050882314374981</v>
      </c>
      <c r="M256" s="180">
        <f>M199/RES_summary!M$19</f>
        <v>17.115196921694242</v>
      </c>
      <c r="N256" s="180">
        <f>N199/RES_summary!N$19</f>
        <v>18.058540015495232</v>
      </c>
      <c r="O256" s="180">
        <f>O199/RES_summary!O$19</f>
        <v>18.509714122895627</v>
      </c>
      <c r="P256" s="180">
        <f>P199/RES_summary!P$19</f>
        <v>17.323778778080154</v>
      </c>
      <c r="Q256" s="180">
        <f>Q199/RES_summary!Q$19</f>
        <v>17.468303017368036</v>
      </c>
    </row>
    <row r="257" spans="1:17" ht="12" customHeight="1" x14ac:dyDescent="0.3">
      <c r="A257" s="161" t="s">
        <v>141</v>
      </c>
      <c r="B257" s="179">
        <f>B200/RES_summary!B$19</f>
        <v>21.594327118893503</v>
      </c>
      <c r="C257" s="179">
        <f>C200/RES_summary!C$19</f>
        <v>20.947715328735658</v>
      </c>
      <c r="D257" s="179">
        <f>D200/RES_summary!D$19</f>
        <v>19.918733912756515</v>
      </c>
      <c r="E257" s="179">
        <f>E200/RES_summary!E$19</f>
        <v>19.8676838496431</v>
      </c>
      <c r="F257" s="179">
        <f>F200/RES_summary!F$19</f>
        <v>19.515974707108761</v>
      </c>
      <c r="G257" s="179">
        <f>G200/RES_summary!G$19</f>
        <v>19.027360499814364</v>
      </c>
      <c r="H257" s="179">
        <f>H200/RES_summary!H$19</f>
        <v>19.017117538883966</v>
      </c>
      <c r="I257" s="179">
        <f>I200/RES_summary!I$19</f>
        <v>18.331612323172415</v>
      </c>
      <c r="J257" s="179">
        <f>J200/RES_summary!J$19</f>
        <v>18.333898018088366</v>
      </c>
      <c r="K257" s="179">
        <f>K200/RES_summary!K$19</f>
        <v>17.830699931567946</v>
      </c>
      <c r="L257" s="179">
        <f>L200/RES_summary!L$19</f>
        <v>16.398755113165851</v>
      </c>
      <c r="M257" s="179">
        <f>M200/RES_summary!M$19</f>
        <v>16.653682162247055</v>
      </c>
      <c r="N257" s="179">
        <f>N200/RES_summary!N$19</f>
        <v>16.275625973933085</v>
      </c>
      <c r="O257" s="179">
        <f>O200/RES_summary!O$19</f>
        <v>16.584001097557522</v>
      </c>
      <c r="P257" s="179">
        <f>P200/RES_summary!P$19</f>
        <v>16.1278378767169</v>
      </c>
      <c r="Q257" s="179">
        <f>Q200/RES_summary!Q$19</f>
        <v>16.154711256199072</v>
      </c>
    </row>
    <row r="258" spans="1:17" ht="12" customHeight="1" x14ac:dyDescent="0.3">
      <c r="A258" s="148" t="s">
        <v>60</v>
      </c>
      <c r="B258" s="177">
        <f>B201/RES_summary!B$19</f>
        <v>6.5579998842105276</v>
      </c>
      <c r="C258" s="177">
        <f>C201/RES_summary!C$19</f>
        <v>7.1352518870373833</v>
      </c>
      <c r="D258" s="177">
        <f>D201/RES_summary!D$19</f>
        <v>7.0162690278744764</v>
      </c>
      <c r="E258" s="177">
        <f>E201/RES_summary!E$19</f>
        <v>7.7115493441420311</v>
      </c>
      <c r="F258" s="177">
        <f>F201/RES_summary!F$19</f>
        <v>7.8832934609105214</v>
      </c>
      <c r="G258" s="177">
        <f>G201/RES_summary!G$19</f>
        <v>8.713640484473606</v>
      </c>
      <c r="H258" s="177">
        <f>H201/RES_summary!H$19</f>
        <v>9.1136908029056407</v>
      </c>
      <c r="I258" s="177">
        <f>I201/RES_summary!I$19</f>
        <v>8.1349028137017925</v>
      </c>
      <c r="J258" s="177">
        <f>J201/RES_summary!J$19</f>
        <v>8.9594062242781281</v>
      </c>
      <c r="K258" s="177">
        <f>K201/RES_summary!K$19</f>
        <v>8.9933865496601904</v>
      </c>
      <c r="L258" s="177">
        <f>L201/RES_summary!L$19</f>
        <v>7.5428990422478641</v>
      </c>
      <c r="M258" s="177">
        <f>M201/RES_summary!M$19</f>
        <v>8.1980164996754823</v>
      </c>
      <c r="N258" s="177">
        <f>N201/RES_summary!N$19</f>
        <v>7.7290456438014861</v>
      </c>
      <c r="O258" s="177">
        <f>O201/RES_summary!O$19</f>
        <v>8.0577435187868414</v>
      </c>
      <c r="P258" s="177">
        <f>P201/RES_summary!P$19</f>
        <v>7.4625817415771847</v>
      </c>
      <c r="Q258" s="177">
        <f>Q201/RES_summary!Q$19</f>
        <v>7.4273959384030963</v>
      </c>
    </row>
    <row r="259" spans="1:17" ht="12" customHeight="1" x14ac:dyDescent="0.3">
      <c r="A259" s="148" t="s">
        <v>59</v>
      </c>
      <c r="B259" s="177">
        <f>B202/RES_summary!B$19</f>
        <v>15.03632723468297</v>
      </c>
      <c r="C259" s="177">
        <f>C202/RES_summary!C$19</f>
        <v>13.812463441698275</v>
      </c>
      <c r="D259" s="177">
        <f>D202/RES_summary!D$19</f>
        <v>12.902464884882042</v>
      </c>
      <c r="E259" s="177">
        <f>E202/RES_summary!E$19</f>
        <v>12.15613450550107</v>
      </c>
      <c r="F259" s="177">
        <f>F202/RES_summary!F$19</f>
        <v>11.632681246198239</v>
      </c>
      <c r="G259" s="177">
        <f>G202/RES_summary!G$19</f>
        <v>10.313720015340762</v>
      </c>
      <c r="H259" s="177">
        <f>H202/RES_summary!H$19</f>
        <v>9.9034267359783268</v>
      </c>
      <c r="I259" s="177">
        <f>I202/RES_summary!I$19</f>
        <v>10.196709509470626</v>
      </c>
      <c r="J259" s="177">
        <f>J202/RES_summary!J$19</f>
        <v>9.3744917938102361</v>
      </c>
      <c r="K259" s="177">
        <f>K202/RES_summary!K$19</f>
        <v>8.8373133819077552</v>
      </c>
      <c r="L259" s="177">
        <f>L202/RES_summary!L$19</f>
        <v>8.8558560709179854</v>
      </c>
      <c r="M259" s="177">
        <f>M202/RES_summary!M$19</f>
        <v>8.4556656625715725</v>
      </c>
      <c r="N259" s="177">
        <f>N202/RES_summary!N$19</f>
        <v>8.5465803301315972</v>
      </c>
      <c r="O259" s="177">
        <f>O202/RES_summary!O$19</f>
        <v>8.5262575787706787</v>
      </c>
      <c r="P259" s="177">
        <f>P202/RES_summary!P$19</f>
        <v>8.6652561351397157</v>
      </c>
      <c r="Q259" s="177">
        <f>Q202/RES_summary!Q$19</f>
        <v>8.7273153177959735</v>
      </c>
    </row>
    <row r="260" spans="1:17" ht="12" customHeight="1" x14ac:dyDescent="0.3">
      <c r="A260" s="158" t="s">
        <v>62</v>
      </c>
      <c r="B260" s="178">
        <f>B203/RES_summary!B$19</f>
        <v>7.9626804396905095</v>
      </c>
      <c r="C260" s="178">
        <f>C203/RES_summary!C$19</f>
        <v>8.2117000419801247</v>
      </c>
      <c r="D260" s="178">
        <f>D203/RES_summary!D$19</f>
        <v>8.321859363587377</v>
      </c>
      <c r="E260" s="178">
        <f>E203/RES_summary!E$19</f>
        <v>8.5757266377725063</v>
      </c>
      <c r="F260" s="178">
        <f>F203/RES_summary!F$19</f>
        <v>8.9811291534950772</v>
      </c>
      <c r="G260" s="178">
        <f>G203/RES_summary!G$19</f>
        <v>8.9311051300629885</v>
      </c>
      <c r="H260" s="178">
        <f>H203/RES_summary!H$19</f>
        <v>9.1144182821890389</v>
      </c>
      <c r="I260" s="178">
        <f>I203/RES_summary!I$19</f>
        <v>9.0024570930223966</v>
      </c>
      <c r="J260" s="178">
        <f>J203/RES_summary!J$19</f>
        <v>8.832336982785721</v>
      </c>
      <c r="K260" s="178">
        <f>K203/RES_summary!K$19</f>
        <v>8.7407034334397817</v>
      </c>
      <c r="L260" s="178">
        <f>L203/RES_summary!L$19</f>
        <v>9.5728269155824677</v>
      </c>
      <c r="M260" s="178">
        <f>M203/RES_summary!M$19</f>
        <v>9.1984201640018632</v>
      </c>
      <c r="N260" s="178">
        <f>N203/RES_summary!N$19</f>
        <v>8.9504703110481572</v>
      </c>
      <c r="O260" s="178">
        <f>O203/RES_summary!O$19</f>
        <v>8.8121712619682349</v>
      </c>
      <c r="P260" s="178">
        <f>P203/RES_summary!P$19</f>
        <v>8.4661570971317168</v>
      </c>
      <c r="Q260" s="178">
        <f>Q203/RES_summary!Q$19</f>
        <v>8.7148410241571117</v>
      </c>
    </row>
    <row r="261" spans="1:17" ht="12" customHeight="1" x14ac:dyDescent="0.3">
      <c r="A261" s="23" t="s">
        <v>57</v>
      </c>
      <c r="B261" s="177">
        <f>B204/RES_summary!B$19</f>
        <v>7.7959260361366383</v>
      </c>
      <c r="C261" s="177">
        <f>C204/RES_summary!C$19</f>
        <v>7.8226320323786753</v>
      </c>
      <c r="D261" s="177">
        <f>D204/RES_summary!D$19</f>
        <v>8.0220566496524217</v>
      </c>
      <c r="E261" s="177">
        <f>E204/RES_summary!E$19</f>
        <v>8.4899028571142114</v>
      </c>
      <c r="F261" s="177">
        <f>F204/RES_summary!F$19</f>
        <v>8.6155840649121078</v>
      </c>
      <c r="G261" s="177">
        <f>G204/RES_summary!G$19</f>
        <v>9.0065714792770049</v>
      </c>
      <c r="H261" s="177">
        <f>H204/RES_summary!H$19</f>
        <v>8.906749469956516</v>
      </c>
      <c r="I261" s="177">
        <f>I204/RES_summary!I$19</f>
        <v>9.0231004320640942</v>
      </c>
      <c r="J261" s="177">
        <f>J204/RES_summary!J$19</f>
        <v>8.8061633153874475</v>
      </c>
      <c r="K261" s="177">
        <f>K204/RES_summary!K$19</f>
        <v>8.5011304489028454</v>
      </c>
      <c r="L261" s="177">
        <f>L204/RES_summary!L$19</f>
        <v>9.3978984142314488</v>
      </c>
      <c r="M261" s="177">
        <f>M204/RES_summary!M$19</f>
        <v>9.1262709630504446</v>
      </c>
      <c r="N261" s="177">
        <f>N204/RES_summary!N$19</f>
        <v>8.8617833371530423</v>
      </c>
      <c r="O261" s="177">
        <f>O204/RES_summary!O$19</f>
        <v>8.6103039132034453</v>
      </c>
      <c r="P261" s="177">
        <f>P204/RES_summary!P$19</f>
        <v>8.3504687998237355</v>
      </c>
      <c r="Q261" s="177">
        <f>Q204/RES_summary!Q$19</f>
        <v>8.3810312702395979</v>
      </c>
    </row>
    <row r="262" spans="1:17" ht="12" customHeight="1" x14ac:dyDescent="0.3">
      <c r="A262" s="29" t="s">
        <v>140</v>
      </c>
      <c r="B262" s="176">
        <f>B205/RES_summary!B$19</f>
        <v>8.0797567398253207</v>
      </c>
      <c r="C262" s="176">
        <f>C205/RES_summary!C$19</f>
        <v>8.4480606299456866</v>
      </c>
      <c r="D262" s="176">
        <f>D205/RES_summary!D$19</f>
        <v>8.4839635830780242</v>
      </c>
      <c r="E262" s="176">
        <f>E205/RES_summary!E$19</f>
        <v>8.6247814089662871</v>
      </c>
      <c r="F262" s="176">
        <f>F205/RES_summary!F$19</f>
        <v>9.1922568058224563</v>
      </c>
      <c r="G262" s="176">
        <f>G205/RES_summary!G$19</f>
        <v>8.891428220307672</v>
      </c>
      <c r="H262" s="176">
        <f>H205/RES_summary!H$19</f>
        <v>9.19988336322991</v>
      </c>
      <c r="I262" s="176">
        <f>I205/RES_summary!I$19</f>
        <v>8.9951314600835843</v>
      </c>
      <c r="J262" s="176">
        <f>J205/RES_summary!J$19</f>
        <v>8.8433309633983033</v>
      </c>
      <c r="K262" s="176">
        <f>K205/RES_summary!K$19</f>
        <v>8.8393721954056623</v>
      </c>
      <c r="L262" s="176">
        <f>L205/RES_summary!L$19</f>
        <v>9.6493453853676421</v>
      </c>
      <c r="M262" s="176">
        <f>M205/RES_summary!M$19</f>
        <v>9.227013696632639</v>
      </c>
      <c r="N262" s="176">
        <f>N205/RES_summary!N$19</f>
        <v>8.9861669258202301</v>
      </c>
      <c r="O262" s="176">
        <f>O205/RES_summary!O$19</f>
        <v>8.8937186397721124</v>
      </c>
      <c r="P262" s="176">
        <f>P205/RES_summary!P$19</f>
        <v>8.5096848779488194</v>
      </c>
      <c r="Q262" s="176">
        <f>Q205/RES_summary!Q$19</f>
        <v>8.8337540583279281</v>
      </c>
    </row>
    <row r="264" spans="1:17" ht="12" customHeight="1" x14ac:dyDescent="0.3">
      <c r="A264" s="152" t="s">
        <v>195</v>
      </c>
      <c r="B264" s="184">
        <f>B207/RES_summary!B$19</f>
        <v>26.263230282993202</v>
      </c>
      <c r="C264" s="184">
        <f>C207/RES_summary!C$19</f>
        <v>26.733408791284518</v>
      </c>
      <c r="D264" s="184">
        <f>D207/RES_summary!D$19</f>
        <v>26.70371033201819</v>
      </c>
      <c r="E264" s="184">
        <f>E207/RES_summary!E$19</f>
        <v>27.806381937378347</v>
      </c>
      <c r="F264" s="184">
        <f>F207/RES_summary!F$19</f>
        <v>28.589886149091065</v>
      </c>
      <c r="G264" s="184">
        <f>G207/RES_summary!G$19</f>
        <v>28.441060809938328</v>
      </c>
      <c r="H264" s="184">
        <f>H207/RES_summary!H$19</f>
        <v>27.752537449485118</v>
      </c>
      <c r="I264" s="184">
        <f>I207/RES_summary!I$19</f>
        <v>25.765378389673064</v>
      </c>
      <c r="J264" s="184">
        <f>J207/RES_summary!J$19</f>
        <v>25.913512747526859</v>
      </c>
      <c r="K264" s="184">
        <f>K207/RES_summary!K$19</f>
        <v>25.465114806801651</v>
      </c>
      <c r="L264" s="184">
        <f>L207/RES_summary!L$19</f>
        <v>25.365403098345599</v>
      </c>
      <c r="M264" s="184">
        <f>M207/RES_summary!M$19</f>
        <v>21.591035071865111</v>
      </c>
      <c r="N264" s="184">
        <f>N207/RES_summary!N$19</f>
        <v>21.689009642854987</v>
      </c>
      <c r="O264" s="184">
        <f>O207/RES_summary!O$19</f>
        <v>21.333564891172308</v>
      </c>
      <c r="P264" s="184">
        <f>P207/RES_summary!P$19</f>
        <v>18.341562054190238</v>
      </c>
      <c r="Q264" s="184">
        <f>Q207/RES_summary!Q$19</f>
        <v>18.84250083134771</v>
      </c>
    </row>
    <row r="265" spans="1:17" ht="12" customHeight="1" x14ac:dyDescent="0.3">
      <c r="A265" s="158" t="s">
        <v>65</v>
      </c>
      <c r="B265" s="178">
        <f>B208/RES_summary!B$19</f>
        <v>19.483971837448522</v>
      </c>
      <c r="C265" s="178">
        <f>C208/RES_summary!C$19</f>
        <v>20.094096220796597</v>
      </c>
      <c r="D265" s="178">
        <f>D208/RES_summary!D$19</f>
        <v>20.147613770465387</v>
      </c>
      <c r="E265" s="178">
        <f>E208/RES_summary!E$19</f>
        <v>21.134743888685623</v>
      </c>
      <c r="F265" s="178">
        <f>F208/RES_summary!F$19</f>
        <v>21.989450993449566</v>
      </c>
      <c r="G265" s="178">
        <f>G208/RES_summary!G$19</f>
        <v>21.946216705399202</v>
      </c>
      <c r="H265" s="178">
        <f>H208/RES_summary!H$19</f>
        <v>21.609376229471071</v>
      </c>
      <c r="I265" s="178">
        <f>I208/RES_summary!I$19</f>
        <v>19.835807770540058</v>
      </c>
      <c r="J265" s="178">
        <f>J208/RES_summary!J$19</f>
        <v>20.002590124506764</v>
      </c>
      <c r="K265" s="178">
        <f>K208/RES_summary!K$19</f>
        <v>19.726083803855406</v>
      </c>
      <c r="L265" s="178">
        <f>L208/RES_summary!L$19</f>
        <v>19.598548010729811</v>
      </c>
      <c r="M265" s="178">
        <f>M208/RES_summary!M$19</f>
        <v>16.118371266907307</v>
      </c>
      <c r="N265" s="178">
        <f>N208/RES_summary!N$19</f>
        <v>16.3370349233506</v>
      </c>
      <c r="O265" s="178">
        <f>O208/RES_summary!O$19</f>
        <v>16.072981624493959</v>
      </c>
      <c r="P265" s="178">
        <f>P208/RES_summary!P$19</f>
        <v>13.29291559107309</v>
      </c>
      <c r="Q265" s="178">
        <f>Q208/RES_summary!Q$19</f>
        <v>13.963027742290153</v>
      </c>
    </row>
    <row r="266" spans="1:17" ht="12" customHeight="1" x14ac:dyDescent="0.3">
      <c r="A266" s="23" t="s">
        <v>84</v>
      </c>
      <c r="B266" s="177">
        <f>B209/RES_summary!B$19</f>
        <v>19.483971837448522</v>
      </c>
      <c r="C266" s="177">
        <f>C209/RES_summary!C$19</f>
        <v>20.094096220796597</v>
      </c>
      <c r="D266" s="177">
        <f>D209/RES_summary!D$19</f>
        <v>20.147613770465387</v>
      </c>
      <c r="E266" s="177">
        <f>E209/RES_summary!E$19</f>
        <v>21.134743888685623</v>
      </c>
      <c r="F266" s="177">
        <f>F209/RES_summary!F$19</f>
        <v>21.989450993449566</v>
      </c>
      <c r="G266" s="177">
        <f>G209/RES_summary!G$19</f>
        <v>21.946216705399202</v>
      </c>
      <c r="H266" s="177">
        <f>H209/RES_summary!H$19</f>
        <v>21.609376229471071</v>
      </c>
      <c r="I266" s="177">
        <f>I209/RES_summary!I$19</f>
        <v>19.835807770540058</v>
      </c>
      <c r="J266" s="177">
        <f>J209/RES_summary!J$19</f>
        <v>20.002590124506764</v>
      </c>
      <c r="K266" s="177">
        <f>K209/RES_summary!K$19</f>
        <v>19.726083803855406</v>
      </c>
      <c r="L266" s="177">
        <f>L209/RES_summary!L$19</f>
        <v>19.598548010729811</v>
      </c>
      <c r="M266" s="177">
        <f>M209/RES_summary!M$19</f>
        <v>16.118371266907307</v>
      </c>
      <c r="N266" s="177">
        <f>N209/RES_summary!N$19</f>
        <v>16.3370349233506</v>
      </c>
      <c r="O266" s="177">
        <f>O209/RES_summary!O$19</f>
        <v>16.072981624493959</v>
      </c>
      <c r="P266" s="177">
        <f>P209/RES_summary!P$19</f>
        <v>13.29291559107309</v>
      </c>
      <c r="Q266" s="177">
        <f>Q209/RES_summary!Q$19</f>
        <v>13.963027742290153</v>
      </c>
    </row>
    <row r="267" spans="1:17" ht="12" customHeight="1" x14ac:dyDescent="0.3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3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3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3">
      <c r="A270" s="158" t="s">
        <v>63</v>
      </c>
      <c r="B270" s="178">
        <f>B213/RES_summary!B$19</f>
        <v>4.9807263953655365</v>
      </c>
      <c r="C270" s="178">
        <f>C213/RES_summary!C$19</f>
        <v>5.0009929961447357</v>
      </c>
      <c r="D270" s="178">
        <f>D213/RES_summary!D$19</f>
        <v>5.0058907354478945</v>
      </c>
      <c r="E270" s="178">
        <f>E213/RES_summary!E$19</f>
        <v>4.9993797281840653</v>
      </c>
      <c r="F270" s="178">
        <f>F213/RES_summary!F$19</f>
        <v>4.9181103929586811</v>
      </c>
      <c r="G270" s="178">
        <f>G213/RES_summary!G$19</f>
        <v>4.8646919427798467</v>
      </c>
      <c r="H270" s="178">
        <f>H213/RES_summary!H$19</f>
        <v>4.805857175548212</v>
      </c>
      <c r="I270" s="178">
        <f>I213/RES_summary!I$19</f>
        <v>4.7351677488779611</v>
      </c>
      <c r="J270" s="178">
        <f>J213/RES_summary!J$19</f>
        <v>4.6160964209548805</v>
      </c>
      <c r="K270" s="178">
        <f>K213/RES_summary!K$19</f>
        <v>4.5099675776275632</v>
      </c>
      <c r="L270" s="178">
        <f>L213/RES_summary!L$19</f>
        <v>4.351554545827411</v>
      </c>
      <c r="M270" s="178">
        <f>M213/RES_summary!M$19</f>
        <v>4.1987132898782944</v>
      </c>
      <c r="N270" s="178">
        <f>N213/RES_summary!N$19</f>
        <v>4.1065731997171877</v>
      </c>
      <c r="O270" s="178">
        <f>O213/RES_summary!O$19</f>
        <v>4.0524625022455938</v>
      </c>
      <c r="P270" s="178">
        <f>P213/RES_summary!P$19</f>
        <v>3.9384208869285353</v>
      </c>
      <c r="Q270" s="178">
        <f>Q213/RES_summary!Q$19</f>
        <v>3.8132718348081522</v>
      </c>
    </row>
    <row r="271" spans="1:17" ht="12" customHeight="1" x14ac:dyDescent="0.3">
      <c r="A271" s="167" t="s">
        <v>169</v>
      </c>
      <c r="B271" s="183">
        <f>B214/RES_summary!B$19</f>
        <v>6.5200559077307734</v>
      </c>
      <c r="C271" s="183">
        <f>C214/RES_summary!C$19</f>
        <v>6.5818875759010549</v>
      </c>
      <c r="D271" s="183">
        <f>D214/RES_summary!D$19</f>
        <v>6.5969227466233828</v>
      </c>
      <c r="E271" s="183">
        <f>E214/RES_summary!E$19</f>
        <v>6.628480713135307</v>
      </c>
      <c r="F271" s="183">
        <f>F214/RES_summary!F$19</f>
        <v>6.6143216587956859</v>
      </c>
      <c r="G271" s="183">
        <f>G214/RES_summary!G$19</f>
        <v>6.5635003107934056</v>
      </c>
      <c r="H271" s="183">
        <f>H214/RES_summary!H$19</f>
        <v>6.4787915816976165</v>
      </c>
      <c r="I271" s="183">
        <f>I214/RES_summary!I$19</f>
        <v>6.4052168945774905</v>
      </c>
      <c r="J271" s="183">
        <f>J214/RES_summary!J$19</f>
        <v>6.302533195452086</v>
      </c>
      <c r="K271" s="183">
        <f>K214/RES_summary!K$19</f>
        <v>6.2095849581775946</v>
      </c>
      <c r="L271" s="183">
        <f>L214/RES_summary!L$19</f>
        <v>6.0903059790992868</v>
      </c>
      <c r="M271" s="183">
        <f>M214/RES_summary!M$19</f>
        <v>5.9923962969633529</v>
      </c>
      <c r="N271" s="183">
        <f>N214/RES_summary!N$19</f>
        <v>5.9333945366590122</v>
      </c>
      <c r="O271" s="183">
        <f>O214/RES_summary!O$19</f>
        <v>5.8351569345924688</v>
      </c>
      <c r="P271" s="183">
        <f>P214/RES_summary!P$19</f>
        <v>5.6889795980783378</v>
      </c>
      <c r="Q271" s="183">
        <f>Q214/RES_summary!Q$19</f>
        <v>5.5678658743677873</v>
      </c>
    </row>
    <row r="272" spans="1:17" ht="12" customHeight="1" x14ac:dyDescent="0.3">
      <c r="A272" s="167" t="s">
        <v>168</v>
      </c>
      <c r="B272" s="183">
        <f>B215/RES_summary!B$19</f>
        <v>1.987932563328904</v>
      </c>
      <c r="C272" s="183">
        <f>C215/RES_summary!C$19</f>
        <v>1.9988177738535706</v>
      </c>
      <c r="D272" s="183">
        <f>D215/RES_summary!D$19</f>
        <v>2.0542363071663923</v>
      </c>
      <c r="E272" s="183">
        <f>E215/RES_summary!E$19</f>
        <v>2.0980005422928563</v>
      </c>
      <c r="F272" s="183">
        <f>F215/RES_summary!F$19</f>
        <v>2.1182103131175949</v>
      </c>
      <c r="G272" s="183">
        <f>G215/RES_summary!G$19</f>
        <v>2.3979236549312009</v>
      </c>
      <c r="H272" s="183">
        <f>H215/RES_summary!H$19</f>
        <v>2.2639317554302925</v>
      </c>
      <c r="I272" s="183">
        <f>I215/RES_summary!I$19</f>
        <v>2.2156236463725318</v>
      </c>
      <c r="J272" s="183">
        <f>J215/RES_summary!J$19</f>
        <v>2.2381720319453513</v>
      </c>
      <c r="K272" s="183">
        <f>K215/RES_summary!K$19</f>
        <v>2.2532244730262012</v>
      </c>
      <c r="L272" s="183">
        <f>L215/RES_summary!L$19</f>
        <v>2.1691995707795546</v>
      </c>
      <c r="M272" s="183">
        <f>M215/RES_summary!M$19</f>
        <v>2.1610493335033349</v>
      </c>
      <c r="N272" s="183">
        <f>N215/RES_summary!N$19</f>
        <v>2.1338085281490673</v>
      </c>
      <c r="O272" s="183">
        <f>O215/RES_summary!O$19</f>
        <v>2.1035909757388147</v>
      </c>
      <c r="P272" s="183">
        <f>P215/RES_summary!P$19</f>
        <v>2.0613534989629954</v>
      </c>
      <c r="Q272" s="183">
        <f>Q215/RES_summary!Q$19</f>
        <v>2.0393303993018632</v>
      </c>
    </row>
    <row r="273" spans="1:17" ht="12" customHeight="1" x14ac:dyDescent="0.3">
      <c r="A273" s="166" t="s">
        <v>57</v>
      </c>
      <c r="B273" s="182">
        <f>B216/RES_summary!B$19</f>
        <v>1.987932563328904</v>
      </c>
      <c r="C273" s="182">
        <f>C216/RES_summary!C$19</f>
        <v>1.9988177738535706</v>
      </c>
      <c r="D273" s="182">
        <f>D216/RES_summary!D$19</f>
        <v>2.0542363071663923</v>
      </c>
      <c r="E273" s="182">
        <f>E216/RES_summary!E$19</f>
        <v>2.0980005422928563</v>
      </c>
      <c r="F273" s="182">
        <f>F216/RES_summary!F$19</f>
        <v>2.1182103131175949</v>
      </c>
      <c r="G273" s="182">
        <f>G216/RES_summary!G$19</f>
        <v>2.3979236549312009</v>
      </c>
      <c r="H273" s="182">
        <f>H216/RES_summary!H$19</f>
        <v>2.2639317554302925</v>
      </c>
      <c r="I273" s="182">
        <f>I216/RES_summary!I$19</f>
        <v>2.2156236463725318</v>
      </c>
      <c r="J273" s="182">
        <f>J216/RES_summary!J$19</f>
        <v>2.2381720319453513</v>
      </c>
      <c r="K273" s="182">
        <f>K216/RES_summary!K$19</f>
        <v>2.2532244730262012</v>
      </c>
      <c r="L273" s="182">
        <f>L216/RES_summary!L$19</f>
        <v>2.1691995707795546</v>
      </c>
      <c r="M273" s="182">
        <f>M216/RES_summary!M$19</f>
        <v>2.1610493335033349</v>
      </c>
      <c r="N273" s="182">
        <f>N216/RES_summary!N$19</f>
        <v>2.1338085281490673</v>
      </c>
      <c r="O273" s="182">
        <f>O216/RES_summary!O$19</f>
        <v>2.1035909757388147</v>
      </c>
      <c r="P273" s="182">
        <f>P216/RES_summary!P$19</f>
        <v>2.0613534989629954</v>
      </c>
      <c r="Q273" s="182">
        <f>Q216/RES_summary!Q$19</f>
        <v>2.0393303993018632</v>
      </c>
    </row>
    <row r="274" spans="1:17" ht="12" customHeight="1" x14ac:dyDescent="0.3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3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3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3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3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3">
      <c r="A279" s="158" t="s">
        <v>62</v>
      </c>
      <c r="B279" s="178">
        <f>B222/RES_summary!B$19</f>
        <v>1.7985320501791426</v>
      </c>
      <c r="C279" s="178">
        <f>C222/RES_summary!C$19</f>
        <v>1.6383195743431853</v>
      </c>
      <c r="D279" s="178">
        <f>D222/RES_summary!D$19</f>
        <v>1.5502058261049105</v>
      </c>
      <c r="E279" s="178">
        <f>E222/RES_summary!E$19</f>
        <v>1.6722583205086565</v>
      </c>
      <c r="F279" s="178">
        <f>F222/RES_summary!F$19</f>
        <v>1.6823247626828131</v>
      </c>
      <c r="G279" s="178">
        <f>G222/RES_summary!G$19</f>
        <v>1.630152161759276</v>
      </c>
      <c r="H279" s="178">
        <f>H222/RES_summary!H$19</f>
        <v>1.3373040444658377</v>
      </c>
      <c r="I279" s="178">
        <f>I222/RES_summary!I$19</f>
        <v>1.1944028702550438</v>
      </c>
      <c r="J279" s="178">
        <f>J222/RES_summary!J$19</f>
        <v>1.294826202065213</v>
      </c>
      <c r="K279" s="178">
        <f>K222/RES_summary!K$19</f>
        <v>1.2290634253186812</v>
      </c>
      <c r="L279" s="178">
        <f>L222/RES_summary!L$19</f>
        <v>1.4153005417883753</v>
      </c>
      <c r="M279" s="178">
        <f>M222/RES_summary!M$19</f>
        <v>1.273950515079515</v>
      </c>
      <c r="N279" s="178">
        <f>N222/RES_summary!N$19</f>
        <v>1.2454015197871984</v>
      </c>
      <c r="O279" s="178">
        <f>O222/RES_summary!O$19</f>
        <v>1.2081207644327532</v>
      </c>
      <c r="P279" s="178">
        <f>P222/RES_summary!P$19</f>
        <v>1.1102255761886111</v>
      </c>
      <c r="Q279" s="178">
        <f>Q222/RES_summary!Q$19</f>
        <v>1.0662012542494057</v>
      </c>
    </row>
    <row r="280" spans="1:17" ht="12" customHeight="1" x14ac:dyDescent="0.3">
      <c r="A280" s="23" t="s">
        <v>57</v>
      </c>
      <c r="B280" s="177">
        <f>B223/RES_summary!B$19</f>
        <v>4.3602216402567064</v>
      </c>
      <c r="C280" s="177">
        <f>C223/RES_summary!C$19</f>
        <v>4.3351216992967414</v>
      </c>
      <c r="D280" s="177">
        <f>D223/RES_summary!D$19</f>
        <v>4.4172250516645546</v>
      </c>
      <c r="E280" s="177">
        <f>E223/RES_summary!E$19</f>
        <v>4.5979580600181471</v>
      </c>
      <c r="F280" s="177">
        <f>F223/RES_summary!F$19</f>
        <v>4.5950912696803492</v>
      </c>
      <c r="G280" s="177">
        <f>G223/RES_summary!G$19</f>
        <v>4.7307371889192185</v>
      </c>
      <c r="H280" s="177">
        <f>H223/RES_summary!H$19</f>
        <v>4.5867755142836755</v>
      </c>
      <c r="I280" s="177">
        <f>I223/RES_summary!I$19</f>
        <v>4.5601821290575426</v>
      </c>
      <c r="J280" s="177">
        <f>J223/RES_summary!J$19</f>
        <v>4.3774540095613945</v>
      </c>
      <c r="K280" s="177">
        <f>K223/RES_summary!K$19</f>
        <v>4.213294575301112</v>
      </c>
      <c r="L280" s="177">
        <f>L223/RES_summary!L$19</f>
        <v>4.6508122219278318</v>
      </c>
      <c r="M280" s="177">
        <f>M223/RES_summary!M$19</f>
        <v>4.4884715363716063</v>
      </c>
      <c r="N280" s="177">
        <f>N223/RES_summary!N$19</f>
        <v>4.3395574440827396</v>
      </c>
      <c r="O280" s="177">
        <f>O223/RES_summary!O$19</f>
        <v>4.1987765313203678</v>
      </c>
      <c r="P280" s="177">
        <f>P223/RES_summary!P$19</f>
        <v>4.0609872306068242</v>
      </c>
      <c r="Q280" s="177">
        <f>Q223/RES_summary!Q$19</f>
        <v>4.0592152731860338</v>
      </c>
    </row>
    <row r="281" spans="1:17" ht="12" customHeight="1" x14ac:dyDescent="0.3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3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3">
      <c r="A285" s="152" t="s">
        <v>193</v>
      </c>
      <c r="B285" s="168"/>
      <c r="C285" s="168">
        <f>SUM(C286,C289,C291,C300)</f>
        <v>34.02547617412641</v>
      </c>
      <c r="D285" s="168">
        <f t="shared" ref="D285:Q285" si="71">SUM(D286,D289,D291,D300)</f>
        <v>46.753281483751572</v>
      </c>
      <c r="E285" s="168">
        <f t="shared" si="71"/>
        <v>28.401612163000522</v>
      </c>
      <c r="F285" s="168">
        <f t="shared" si="71"/>
        <v>62.686352590883985</v>
      </c>
      <c r="G285" s="168">
        <f t="shared" si="71"/>
        <v>52.966944398984445</v>
      </c>
      <c r="H285" s="168">
        <f t="shared" si="71"/>
        <v>105.83839091897462</v>
      </c>
      <c r="I285" s="168">
        <f t="shared" si="71"/>
        <v>101.91834868932639</v>
      </c>
      <c r="J285" s="168">
        <f t="shared" si="71"/>
        <v>95.399186160325542</v>
      </c>
      <c r="K285" s="168">
        <f t="shared" si="71"/>
        <v>64.337716838419752</v>
      </c>
      <c r="L285" s="168">
        <f t="shared" si="71"/>
        <v>58.561927882954635</v>
      </c>
      <c r="M285" s="168">
        <f t="shared" si="71"/>
        <v>75.789765150636953</v>
      </c>
      <c r="N285" s="168">
        <f t="shared" si="71"/>
        <v>32.253008912409527</v>
      </c>
      <c r="O285" s="168">
        <f t="shared" si="71"/>
        <v>53.983966759758808</v>
      </c>
      <c r="P285" s="168">
        <f t="shared" si="71"/>
        <v>40.070456920387727</v>
      </c>
      <c r="Q285" s="168">
        <f t="shared" si="71"/>
        <v>14.398699792122072</v>
      </c>
    </row>
    <row r="286" spans="1:17" ht="12" customHeight="1" x14ac:dyDescent="0.3">
      <c r="A286" s="158" t="s">
        <v>65</v>
      </c>
      <c r="B286" s="157"/>
      <c r="C286" s="157">
        <f>SUM(C287:C288)</f>
        <v>23.051189011631074</v>
      </c>
      <c r="D286" s="157">
        <f t="shared" ref="D286:Q286" si="72">SUM(D287:D288)</f>
        <v>31.177489781037497</v>
      </c>
      <c r="E286" s="157">
        <f t="shared" si="72"/>
        <v>19.98582441730467</v>
      </c>
      <c r="F286" s="157">
        <f t="shared" si="72"/>
        <v>44.734101952069551</v>
      </c>
      <c r="G286" s="157">
        <f t="shared" si="72"/>
        <v>35.470962505152528</v>
      </c>
      <c r="H286" s="157">
        <f t="shared" si="72"/>
        <v>73.83318462445628</v>
      </c>
      <c r="I286" s="157">
        <f t="shared" si="72"/>
        <v>69.033468768457581</v>
      </c>
      <c r="J286" s="157">
        <f t="shared" si="72"/>
        <v>62.0848880540496</v>
      </c>
      <c r="K286" s="157">
        <f t="shared" si="72"/>
        <v>43.423922548561016</v>
      </c>
      <c r="L286" s="157">
        <f t="shared" si="72"/>
        <v>34.420446200255967</v>
      </c>
      <c r="M286" s="157">
        <f t="shared" si="72"/>
        <v>46.594365398082168</v>
      </c>
      <c r="N286" s="157">
        <f t="shared" si="72"/>
        <v>19.607301026633447</v>
      </c>
      <c r="O286" s="157">
        <f t="shared" si="72"/>
        <v>35.39643846272994</v>
      </c>
      <c r="P286" s="157">
        <f t="shared" si="72"/>
        <v>25.088702816553049</v>
      </c>
      <c r="Q286" s="157">
        <f t="shared" si="72"/>
        <v>9.0000679456434689</v>
      </c>
    </row>
    <row r="287" spans="1:17" ht="12" customHeight="1" x14ac:dyDescent="0.3">
      <c r="A287" s="23" t="s">
        <v>84</v>
      </c>
      <c r="B287" s="156"/>
      <c r="C287" s="156">
        <f>RES_hhdet_in_fec!C$26</f>
        <v>22.669052722861228</v>
      </c>
      <c r="D287" s="156">
        <f>RES_hhdet_in_fec!D$26</f>
        <v>30.655013263277464</v>
      </c>
      <c r="E287" s="156">
        <f>RES_hhdet_in_fec!E$26</f>
        <v>19.605473235591507</v>
      </c>
      <c r="F287" s="156">
        <f>RES_hhdet_in_fec!F$26</f>
        <v>43.852793742785124</v>
      </c>
      <c r="G287" s="156">
        <f>RES_hhdet_in_fec!G$26</f>
        <v>34.880606621878037</v>
      </c>
      <c r="H287" s="156">
        <f>RES_hhdet_in_fec!H$26</f>
        <v>72.376972083599867</v>
      </c>
      <c r="I287" s="156">
        <f>RES_hhdet_in_fec!I$26</f>
        <v>67.844445024248131</v>
      </c>
      <c r="J287" s="156">
        <f>RES_hhdet_in_fec!J$26</f>
        <v>61.060868216453002</v>
      </c>
      <c r="K287" s="156">
        <f>RES_hhdet_in_fec!K$26</f>
        <v>42.950744870330986</v>
      </c>
      <c r="L287" s="156">
        <f>RES_hhdet_in_fec!L$26</f>
        <v>33.61886048156461</v>
      </c>
      <c r="M287" s="156">
        <f>RES_hhdet_in_fec!M$26</f>
        <v>45.630638087749546</v>
      </c>
      <c r="N287" s="156">
        <f>RES_hhdet_in_fec!N$26</f>
        <v>19.093522085539064</v>
      </c>
      <c r="O287" s="156">
        <f>RES_hhdet_in_fec!O$26</f>
        <v>34.903599382795939</v>
      </c>
      <c r="P287" s="156">
        <f>RES_hhdet_in_fec!P$26</f>
        <v>24.629912633331561</v>
      </c>
      <c r="Q287" s="156">
        <f>RES_hhdet_in_fec!Q$26</f>
        <v>8.8144362824887228</v>
      </c>
    </row>
    <row r="288" spans="1:17" ht="12" customHeight="1" x14ac:dyDescent="0.3">
      <c r="A288" s="23" t="s">
        <v>60</v>
      </c>
      <c r="B288" s="156"/>
      <c r="C288" s="156">
        <f>RES_hhdet_in_fec!C$27</f>
        <v>0.38213628876984651</v>
      </c>
      <c r="D288" s="156">
        <f>RES_hhdet_in_fec!D$27</f>
        <v>0.52247651776003257</v>
      </c>
      <c r="E288" s="156">
        <f>RES_hhdet_in_fec!E$27</f>
        <v>0.38035118171316357</v>
      </c>
      <c r="F288" s="156">
        <f>RES_hhdet_in_fec!F$27</f>
        <v>0.88130820928442433</v>
      </c>
      <c r="G288" s="156">
        <f>RES_hhdet_in_fec!G$27</f>
        <v>0.59035588327448929</v>
      </c>
      <c r="H288" s="156">
        <f>RES_hhdet_in_fec!H$27</f>
        <v>1.4562125408564162</v>
      </c>
      <c r="I288" s="156">
        <f>RES_hhdet_in_fec!I$27</f>
        <v>1.1890237442094507</v>
      </c>
      <c r="J288" s="156">
        <f>RES_hhdet_in_fec!J$27</f>
        <v>1.0240198375966005</v>
      </c>
      <c r="K288" s="156">
        <f>RES_hhdet_in_fec!K$27</f>
        <v>0.47317767823003043</v>
      </c>
      <c r="L288" s="156">
        <f>RES_hhdet_in_fec!L$27</f>
        <v>0.80158571869135686</v>
      </c>
      <c r="M288" s="156">
        <f>RES_hhdet_in_fec!M$27</f>
        <v>0.96372731033262293</v>
      </c>
      <c r="N288" s="156">
        <f>RES_hhdet_in_fec!N$27</f>
        <v>0.51377894109438371</v>
      </c>
      <c r="O288" s="156">
        <f>RES_hhdet_in_fec!O$27</f>
        <v>0.49283907993399856</v>
      </c>
      <c r="P288" s="156">
        <f>RES_hhdet_in_fec!P$27</f>
        <v>0.4587901832214874</v>
      </c>
      <c r="Q288" s="156">
        <f>RES_hhdet_in_fec!Q$27</f>
        <v>0.18563166315474622</v>
      </c>
    </row>
    <row r="289" spans="1:17" ht="12" customHeight="1" x14ac:dyDescent="0.3">
      <c r="A289" s="158" t="s">
        <v>112</v>
      </c>
      <c r="B289" s="157"/>
      <c r="C289" s="157">
        <f>C290</f>
        <v>0.62716871111392603</v>
      </c>
      <c r="D289" s="157">
        <f t="shared" ref="D289:Q289" si="73">D290</f>
        <v>0.78095443476490511</v>
      </c>
      <c r="E289" s="157">
        <f t="shared" si="73"/>
        <v>0.32352520483955755</v>
      </c>
      <c r="F289" s="157">
        <f t="shared" si="73"/>
        <v>0.89331039488577169</v>
      </c>
      <c r="G289" s="157">
        <f t="shared" si="73"/>
        <v>0.76016550057170484</v>
      </c>
      <c r="H289" s="157">
        <f t="shared" si="73"/>
        <v>1.1491237514580488</v>
      </c>
      <c r="I289" s="157">
        <f t="shared" si="73"/>
        <v>0.87374112277449245</v>
      </c>
      <c r="J289" s="157">
        <f t="shared" si="73"/>
        <v>1.7755200055919562</v>
      </c>
      <c r="K289" s="157">
        <f t="shared" si="73"/>
        <v>1.5737959701300384</v>
      </c>
      <c r="L289" s="157">
        <f t="shared" si="73"/>
        <v>0.888344994445743</v>
      </c>
      <c r="M289" s="157">
        <f t="shared" si="73"/>
        <v>1.6777040513833961</v>
      </c>
      <c r="N289" s="157">
        <f t="shared" si="73"/>
        <v>0.63069250453193271</v>
      </c>
      <c r="O289" s="157">
        <f t="shared" si="73"/>
        <v>1.1049025997228783</v>
      </c>
      <c r="P289" s="157">
        <f t="shared" si="73"/>
        <v>1.1782538650120393</v>
      </c>
      <c r="Q289" s="157">
        <f t="shared" si="73"/>
        <v>0.43749907353671136</v>
      </c>
    </row>
    <row r="290" spans="1:17" ht="12" customHeight="1" x14ac:dyDescent="0.3">
      <c r="A290" s="23" t="s">
        <v>60</v>
      </c>
      <c r="B290" s="156"/>
      <c r="C290" s="156">
        <f>RES_hhdet_in_fec!C$29</f>
        <v>0.62716871111392603</v>
      </c>
      <c r="D290" s="156">
        <f>RES_hhdet_in_fec!D$29</f>
        <v>0.78095443476490511</v>
      </c>
      <c r="E290" s="156">
        <f>RES_hhdet_in_fec!E$29</f>
        <v>0.32352520483955755</v>
      </c>
      <c r="F290" s="156">
        <f>RES_hhdet_in_fec!F$29</f>
        <v>0.89331039488577169</v>
      </c>
      <c r="G290" s="156">
        <f>RES_hhdet_in_fec!G$29</f>
        <v>0.76016550057170484</v>
      </c>
      <c r="H290" s="156">
        <f>RES_hhdet_in_fec!H$29</f>
        <v>1.1491237514580488</v>
      </c>
      <c r="I290" s="156">
        <f>RES_hhdet_in_fec!I$29</f>
        <v>0.87374112277449245</v>
      </c>
      <c r="J290" s="156">
        <f>RES_hhdet_in_fec!J$29</f>
        <v>1.7755200055919562</v>
      </c>
      <c r="K290" s="156">
        <f>RES_hhdet_in_fec!K$29</f>
        <v>1.5737959701300384</v>
      </c>
      <c r="L290" s="156">
        <f>RES_hhdet_in_fec!L$29</f>
        <v>0.888344994445743</v>
      </c>
      <c r="M290" s="156">
        <f>RES_hhdet_in_fec!M$29</f>
        <v>1.6777040513833961</v>
      </c>
      <c r="N290" s="156">
        <f>RES_hhdet_in_fec!N$29</f>
        <v>0.63069250453193271</v>
      </c>
      <c r="O290" s="156">
        <f>RES_hhdet_in_fec!O$29</f>
        <v>1.1049025997228783</v>
      </c>
      <c r="P290" s="156">
        <f>RES_hhdet_in_fec!P$29</f>
        <v>1.1782538650120393</v>
      </c>
      <c r="Q290" s="156">
        <f>RES_hhdet_in_fec!Q$29</f>
        <v>0.43749907353671136</v>
      </c>
    </row>
    <row r="291" spans="1:17" ht="12" customHeight="1" x14ac:dyDescent="0.3">
      <c r="A291" s="158" t="s">
        <v>63</v>
      </c>
      <c r="B291" s="157"/>
      <c r="C291" s="157">
        <f>SUM(C292:C293,C296:C297)</f>
        <v>6.2198803002939291</v>
      </c>
      <c r="D291" s="157">
        <f t="shared" ref="D291:Q291" si="74">SUM(D292:D293,D296:D297)</f>
        <v>8.9831733648593097</v>
      </c>
      <c r="E291" s="157">
        <f t="shared" si="74"/>
        <v>4.7274279902105514</v>
      </c>
      <c r="F291" s="157">
        <f t="shared" si="74"/>
        <v>10.329520860556247</v>
      </c>
      <c r="G291" s="157">
        <f t="shared" si="74"/>
        <v>9.6484118619883539</v>
      </c>
      <c r="H291" s="157">
        <f t="shared" si="74"/>
        <v>18.922200281955185</v>
      </c>
      <c r="I291" s="157">
        <f t="shared" si="74"/>
        <v>18.797647186870105</v>
      </c>
      <c r="J291" s="157">
        <f t="shared" si="74"/>
        <v>17.836720304185349</v>
      </c>
      <c r="K291" s="157">
        <f t="shared" si="74"/>
        <v>11.685140439957708</v>
      </c>
      <c r="L291" s="157">
        <f t="shared" si="74"/>
        <v>11.177301119998356</v>
      </c>
      <c r="M291" s="157">
        <f t="shared" si="74"/>
        <v>15.846787883216415</v>
      </c>
      <c r="N291" s="157">
        <f t="shared" si="74"/>
        <v>8.1141084511307024</v>
      </c>
      <c r="O291" s="157">
        <f t="shared" si="74"/>
        <v>11.388640385643253</v>
      </c>
      <c r="P291" s="157">
        <f t="shared" si="74"/>
        <v>9.1923276525298938</v>
      </c>
      <c r="Q291" s="157">
        <f t="shared" si="74"/>
        <v>3.0422921933275653</v>
      </c>
    </row>
    <row r="292" spans="1:17" ht="12" customHeight="1" x14ac:dyDescent="0.3">
      <c r="A292" s="167" t="s">
        <v>169</v>
      </c>
      <c r="B292" s="132"/>
      <c r="C292" s="132">
        <f>RES_hhdet_in_fec!C$31</f>
        <v>5.5490856290148516</v>
      </c>
      <c r="D292" s="132">
        <f>RES_hhdet_in_fec!D$31</f>
        <v>8.2507760641811867</v>
      </c>
      <c r="E292" s="132">
        <f>RES_hhdet_in_fec!E$31</f>
        <v>4.0882826949253381</v>
      </c>
      <c r="F292" s="132">
        <f>RES_hhdet_in_fec!F$31</f>
        <v>8.9741739915308383</v>
      </c>
      <c r="G292" s="132">
        <f>RES_hhdet_in_fec!G$31</f>
        <v>8.1236030228225058</v>
      </c>
      <c r="H292" s="132">
        <f>RES_hhdet_in_fec!H$31</f>
        <v>15.769909998774006</v>
      </c>
      <c r="I292" s="132">
        <f>RES_hhdet_in_fec!I$31</f>
        <v>14.831719040351381</v>
      </c>
      <c r="J292" s="132">
        <f>RES_hhdet_in_fec!J$31</f>
        <v>12.742797117711641</v>
      </c>
      <c r="K292" s="132">
        <f>RES_hhdet_in_fec!K$31</f>
        <v>5.5183843482104118</v>
      </c>
      <c r="L292" s="132">
        <f>RES_hhdet_in_fec!L$31</f>
        <v>6.1384427251867866</v>
      </c>
      <c r="M292" s="132">
        <f>RES_hhdet_in_fec!M$31</f>
        <v>4.6651467192069243</v>
      </c>
      <c r="N292" s="132">
        <f>RES_hhdet_in_fec!N$31</f>
        <v>5.2486960001502609</v>
      </c>
      <c r="O292" s="132">
        <f>RES_hhdet_in_fec!O$31</f>
        <v>8.4866545663832049</v>
      </c>
      <c r="P292" s="132">
        <f>RES_hhdet_in_fec!P$31</f>
        <v>4.6131025835671888</v>
      </c>
      <c r="Q292" s="132">
        <f>RES_hhdet_in_fec!Q$31</f>
        <v>0.3833317784303571</v>
      </c>
    </row>
    <row r="293" spans="1:17" ht="12" customHeight="1" x14ac:dyDescent="0.3">
      <c r="A293" s="167" t="s">
        <v>168</v>
      </c>
      <c r="B293" s="132"/>
      <c r="C293" s="132">
        <f>SUM(C294:C295)</f>
        <v>0.48701468805280285</v>
      </c>
      <c r="D293" s="132">
        <f t="shared" ref="D293:Q293" si="75">SUM(D294:D295)</f>
        <v>0.52562516189883102</v>
      </c>
      <c r="E293" s="132">
        <f t="shared" si="75"/>
        <v>0.53142313383145479</v>
      </c>
      <c r="F293" s="132">
        <f t="shared" si="75"/>
        <v>1.1753750107246557</v>
      </c>
      <c r="G293" s="132">
        <f t="shared" si="75"/>
        <v>1.2379033894067901</v>
      </c>
      <c r="H293" s="132">
        <f t="shared" si="75"/>
        <v>2.0060864255042952</v>
      </c>
      <c r="I293" s="132">
        <f t="shared" si="75"/>
        <v>3.3900806146113638</v>
      </c>
      <c r="J293" s="132">
        <f t="shared" si="75"/>
        <v>4.8735522017341824</v>
      </c>
      <c r="K293" s="132">
        <f t="shared" si="75"/>
        <v>3.6703711180956882</v>
      </c>
      <c r="L293" s="132">
        <f t="shared" si="75"/>
        <v>4.7103989081838904</v>
      </c>
      <c r="M293" s="132">
        <f t="shared" si="75"/>
        <v>2.6930876584725914</v>
      </c>
      <c r="N293" s="132">
        <f t="shared" si="75"/>
        <v>2.2687402275773776</v>
      </c>
      <c r="O293" s="132">
        <f t="shared" si="75"/>
        <v>2.6568287849534151</v>
      </c>
      <c r="P293" s="132">
        <f t="shared" si="75"/>
        <v>1.9053662803816058</v>
      </c>
      <c r="Q293" s="132">
        <f t="shared" si="75"/>
        <v>1.0238009289894985</v>
      </c>
    </row>
    <row r="294" spans="1:17" ht="12" customHeight="1" x14ac:dyDescent="0.3">
      <c r="A294" s="166" t="s">
        <v>57</v>
      </c>
      <c r="B294" s="165"/>
      <c r="C294" s="165">
        <f>RES_hhdet_in_fec!C$33</f>
        <v>0.22255859053483973</v>
      </c>
      <c r="D294" s="165">
        <f>RES_hhdet_in_fec!D$33</f>
        <v>0.25731453096815449</v>
      </c>
      <c r="E294" s="165">
        <f>RES_hhdet_in_fec!E$33</f>
        <v>0.2567747751241779</v>
      </c>
      <c r="F294" s="165">
        <f>RES_hhdet_in_fec!F$33</f>
        <v>0.66801159095797724</v>
      </c>
      <c r="G294" s="165">
        <f>RES_hhdet_in_fec!G$33</f>
        <v>0.65496529788748459</v>
      </c>
      <c r="H294" s="165">
        <f>RES_hhdet_in_fec!H$33</f>
        <v>1.1652310598879152</v>
      </c>
      <c r="I294" s="165">
        <f>RES_hhdet_in_fec!I$33</f>
        <v>1.8069281954384513</v>
      </c>
      <c r="J294" s="165">
        <f>RES_hhdet_in_fec!J$33</f>
        <v>2.6927373612424037</v>
      </c>
      <c r="K294" s="165">
        <f>RES_hhdet_in_fec!K$33</f>
        <v>1.9451089933289141</v>
      </c>
      <c r="L294" s="165">
        <f>RES_hhdet_in_fec!L$33</f>
        <v>2.3346344740908589</v>
      </c>
      <c r="M294" s="165">
        <f>RES_hhdet_in_fec!M$33</f>
        <v>1.4277409141245705</v>
      </c>
      <c r="N294" s="165">
        <f>RES_hhdet_in_fec!N$33</f>
        <v>1.0005706627618063</v>
      </c>
      <c r="O294" s="165">
        <f>RES_hhdet_in_fec!O$33</f>
        <v>1.3031950281690872</v>
      </c>
      <c r="P294" s="165">
        <f>RES_hhdet_in_fec!P$33</f>
        <v>0.92457837005990051</v>
      </c>
      <c r="Q294" s="165">
        <f>RES_hhdet_in_fec!Q$33</f>
        <v>0.4603460823121554</v>
      </c>
    </row>
    <row r="295" spans="1:17" ht="12" customHeight="1" x14ac:dyDescent="0.3">
      <c r="A295" s="147" t="s">
        <v>59</v>
      </c>
      <c r="B295" s="164"/>
      <c r="C295" s="164">
        <f>RES_hhdet_in_fec!C$34</f>
        <v>0.26445609751796312</v>
      </c>
      <c r="D295" s="164">
        <f>RES_hhdet_in_fec!D$34</f>
        <v>0.26831063093067653</v>
      </c>
      <c r="E295" s="164">
        <f>RES_hhdet_in_fec!E$34</f>
        <v>0.27464835870727694</v>
      </c>
      <c r="F295" s="164">
        <f>RES_hhdet_in_fec!F$34</f>
        <v>0.50736341976667843</v>
      </c>
      <c r="G295" s="164">
        <f>RES_hhdet_in_fec!G$34</f>
        <v>0.58293809151930553</v>
      </c>
      <c r="H295" s="164">
        <f>RES_hhdet_in_fec!H$34</f>
        <v>0.84085536561637986</v>
      </c>
      <c r="I295" s="164">
        <f>RES_hhdet_in_fec!I$34</f>
        <v>1.5831524191729125</v>
      </c>
      <c r="J295" s="164">
        <f>RES_hhdet_in_fec!J$34</f>
        <v>2.1808148404917787</v>
      </c>
      <c r="K295" s="164">
        <f>RES_hhdet_in_fec!K$34</f>
        <v>1.7252621247667741</v>
      </c>
      <c r="L295" s="164">
        <f>RES_hhdet_in_fec!L$34</f>
        <v>2.3757644340930311</v>
      </c>
      <c r="M295" s="164">
        <f>RES_hhdet_in_fec!M$34</f>
        <v>1.2653467443480206</v>
      </c>
      <c r="N295" s="164">
        <f>RES_hhdet_in_fec!N$34</f>
        <v>1.2681695648155715</v>
      </c>
      <c r="O295" s="164">
        <f>RES_hhdet_in_fec!O$34</f>
        <v>1.3536337567843282</v>
      </c>
      <c r="P295" s="164">
        <f>RES_hhdet_in_fec!P$34</f>
        <v>0.9807879103217052</v>
      </c>
      <c r="Q295" s="164">
        <f>RES_hhdet_in_fec!Q$34</f>
        <v>0.56345484667734314</v>
      </c>
    </row>
    <row r="296" spans="1:17" ht="12" customHeight="1" x14ac:dyDescent="0.3">
      <c r="A296" s="163" t="s">
        <v>142</v>
      </c>
      <c r="B296" s="162"/>
      <c r="C296" s="162">
        <f>RES_hhdet_in_fec!C$35</f>
        <v>0.16333579267103038</v>
      </c>
      <c r="D296" s="162">
        <f>RES_hhdet_in_fec!D$35</f>
        <v>7.4935034211858501E-2</v>
      </c>
      <c r="E296" s="162">
        <f>RES_hhdet_in_fec!E$35</f>
        <v>5.9706011729308048E-2</v>
      </c>
      <c r="F296" s="162">
        <f>RES_hhdet_in_fec!F$35</f>
        <v>0.12426554558159002</v>
      </c>
      <c r="G296" s="162">
        <f>RES_hhdet_in_fec!G$35</f>
        <v>0.20882319671619939</v>
      </c>
      <c r="H296" s="162">
        <f>RES_hhdet_in_fec!H$35</f>
        <v>1.0615632261929475</v>
      </c>
      <c r="I296" s="162">
        <f>RES_hhdet_in_fec!I$35</f>
        <v>0.48950296509827279</v>
      </c>
      <c r="J296" s="162">
        <f>RES_hhdet_in_fec!J$35</f>
        <v>0.19069692283109968</v>
      </c>
      <c r="K296" s="162">
        <f>RES_hhdet_in_fec!K$35</f>
        <v>2.0122609817057158</v>
      </c>
      <c r="L296" s="162">
        <f>RES_hhdet_in_fec!L$35</f>
        <v>0.19533904357294088</v>
      </c>
      <c r="M296" s="162">
        <f>RES_hhdet_in_fec!M$35</f>
        <v>7.1580070248111696</v>
      </c>
      <c r="N296" s="162">
        <f>RES_hhdet_in_fec!N$35</f>
        <v>0.18450247689422078</v>
      </c>
      <c r="O296" s="162">
        <f>RES_hhdet_in_fec!O$35</f>
        <v>0.12635763749196846</v>
      </c>
      <c r="P296" s="162">
        <f>RES_hhdet_in_fec!P$35</f>
        <v>2.0734850374905003</v>
      </c>
      <c r="Q296" s="162">
        <f>RES_hhdet_in_fec!Q$35</f>
        <v>1.4364768133731682</v>
      </c>
    </row>
    <row r="297" spans="1:17" ht="12" customHeight="1" x14ac:dyDescent="0.3">
      <c r="A297" s="161" t="s">
        <v>141</v>
      </c>
      <c r="B297" s="160"/>
      <c r="C297" s="160">
        <f>SUM(C298:C299)</f>
        <v>2.0444190555244414E-2</v>
      </c>
      <c r="D297" s="160">
        <f t="shared" ref="D297:Q297" si="76">SUM(D298:D299)</f>
        <v>0.13183710456743322</v>
      </c>
      <c r="E297" s="160">
        <f t="shared" si="76"/>
        <v>4.8016149724450508E-2</v>
      </c>
      <c r="F297" s="160">
        <f t="shared" si="76"/>
        <v>5.5706312719162585E-2</v>
      </c>
      <c r="G297" s="160">
        <f t="shared" si="76"/>
        <v>7.8082253042857916E-2</v>
      </c>
      <c r="H297" s="160">
        <f t="shared" si="76"/>
        <v>8.4640631483934914E-2</v>
      </c>
      <c r="I297" s="160">
        <f t="shared" si="76"/>
        <v>8.6344566809088058E-2</v>
      </c>
      <c r="J297" s="160">
        <f t="shared" si="76"/>
        <v>2.9674061908424011E-2</v>
      </c>
      <c r="K297" s="160">
        <f t="shared" si="76"/>
        <v>0.48412399194589328</v>
      </c>
      <c r="L297" s="160">
        <f t="shared" si="76"/>
        <v>0.13312044305473686</v>
      </c>
      <c r="M297" s="160">
        <f t="shared" si="76"/>
        <v>1.3305464807257286</v>
      </c>
      <c r="N297" s="160">
        <f t="shared" si="76"/>
        <v>0.41216974650884269</v>
      </c>
      <c r="O297" s="160">
        <f t="shared" si="76"/>
        <v>0.11879939681466338</v>
      </c>
      <c r="P297" s="160">
        <f t="shared" si="76"/>
        <v>0.60037375109059798</v>
      </c>
      <c r="Q297" s="160">
        <f t="shared" si="76"/>
        <v>0.19868267253454153</v>
      </c>
    </row>
    <row r="298" spans="1:17" ht="12" customHeight="1" x14ac:dyDescent="0.3">
      <c r="A298" s="148" t="s">
        <v>60</v>
      </c>
      <c r="B298" s="156"/>
      <c r="C298" s="156">
        <f>RES_hhdet_in_fec!C$37</f>
        <v>1.5208810058083262E-2</v>
      </c>
      <c r="D298" s="156">
        <f>RES_hhdet_in_fec!D$37</f>
        <v>9.1642209257280349E-3</v>
      </c>
      <c r="E298" s="156">
        <f>RES_hhdet_in_fec!E$37</f>
        <v>4.8647208929431486E-3</v>
      </c>
      <c r="F298" s="156">
        <f>RES_hhdet_in_fec!F$37</f>
        <v>9.2239361168725102E-3</v>
      </c>
      <c r="G298" s="156">
        <f>RES_hhdet_in_fec!G$37</f>
        <v>1.4579052517217098E-2</v>
      </c>
      <c r="H298" s="156">
        <f>RES_hhdet_in_fec!H$37</f>
        <v>4.9406134283480299E-2</v>
      </c>
      <c r="I298" s="156">
        <f>RES_hhdet_in_fec!I$37</f>
        <v>3.7552013132425378E-2</v>
      </c>
      <c r="J298" s="156">
        <f>RES_hhdet_in_fec!J$37</f>
        <v>1.0639289105142452E-3</v>
      </c>
      <c r="K298" s="156">
        <f>RES_hhdet_in_fec!K$37</f>
        <v>0.21958617355353166</v>
      </c>
      <c r="L298" s="156">
        <f>RES_hhdet_in_fec!L$37</f>
        <v>8.8738269759788144E-2</v>
      </c>
      <c r="M298" s="156">
        <f>RES_hhdet_in_fec!M$37</f>
        <v>0.66274730032083795</v>
      </c>
      <c r="N298" s="156">
        <f>RES_hhdet_in_fec!N$37</f>
        <v>7.3735079244355003E-2</v>
      </c>
      <c r="O298" s="156">
        <f>RES_hhdet_in_fec!O$37</f>
        <v>4.8998868103974302E-2</v>
      </c>
      <c r="P298" s="156">
        <f>RES_hhdet_in_fec!P$37</f>
        <v>0.29961530853780249</v>
      </c>
      <c r="Q298" s="156">
        <f>RES_hhdet_in_fec!Q$37</f>
        <v>9.2520339476216198E-2</v>
      </c>
    </row>
    <row r="299" spans="1:17" ht="12" customHeight="1" x14ac:dyDescent="0.3">
      <c r="A299" s="148" t="s">
        <v>59</v>
      </c>
      <c r="B299" s="156"/>
      <c r="C299" s="156">
        <f>RES_hhdet_in_fec!C$38</f>
        <v>5.2353804971611521E-3</v>
      </c>
      <c r="D299" s="156">
        <f>RES_hhdet_in_fec!D$38</f>
        <v>0.1226728836417052</v>
      </c>
      <c r="E299" s="156">
        <f>RES_hhdet_in_fec!E$38</f>
        <v>4.3151428831507362E-2</v>
      </c>
      <c r="F299" s="156">
        <f>RES_hhdet_in_fec!F$38</f>
        <v>4.6482376602290071E-2</v>
      </c>
      <c r="G299" s="156">
        <f>RES_hhdet_in_fec!G$38</f>
        <v>6.3503200525640818E-2</v>
      </c>
      <c r="H299" s="156">
        <f>RES_hhdet_in_fec!H$38</f>
        <v>3.5234497200454622E-2</v>
      </c>
      <c r="I299" s="156">
        <f>RES_hhdet_in_fec!I$38</f>
        <v>4.8792553676662673E-2</v>
      </c>
      <c r="J299" s="156">
        <f>RES_hhdet_in_fec!J$38</f>
        <v>2.8610132997909765E-2</v>
      </c>
      <c r="K299" s="156">
        <f>RES_hhdet_in_fec!K$38</f>
        <v>0.26453781839236162</v>
      </c>
      <c r="L299" s="156">
        <f>RES_hhdet_in_fec!L$38</f>
        <v>4.4382173294948715E-2</v>
      </c>
      <c r="M299" s="156">
        <f>RES_hhdet_in_fec!M$38</f>
        <v>0.66779918040489061</v>
      </c>
      <c r="N299" s="156">
        <f>RES_hhdet_in_fec!N$38</f>
        <v>0.33843466726448768</v>
      </c>
      <c r="O299" s="156">
        <f>RES_hhdet_in_fec!O$38</f>
        <v>6.9800528710689078E-2</v>
      </c>
      <c r="P299" s="156">
        <f>RES_hhdet_in_fec!P$38</f>
        <v>0.30075844255279544</v>
      </c>
      <c r="Q299" s="156">
        <f>RES_hhdet_in_fec!Q$38</f>
        <v>0.10616233305832534</v>
      </c>
    </row>
    <row r="300" spans="1:17" ht="12" customHeight="1" x14ac:dyDescent="0.3">
      <c r="A300" s="158" t="s">
        <v>62</v>
      </c>
      <c r="B300" s="157"/>
      <c r="C300" s="157">
        <f>SUM(C301:C302)</f>
        <v>4.1272381510874814</v>
      </c>
      <c r="D300" s="157">
        <f t="shared" ref="D300:Q300" si="77">SUM(D301:D302)</f>
        <v>5.8116639030898565</v>
      </c>
      <c r="E300" s="157">
        <f t="shared" si="77"/>
        <v>3.3648345506457438</v>
      </c>
      <c r="F300" s="157">
        <f t="shared" si="77"/>
        <v>6.7294193833724156</v>
      </c>
      <c r="G300" s="157">
        <f t="shared" si="77"/>
        <v>7.087404531271865</v>
      </c>
      <c r="H300" s="157">
        <f t="shared" si="77"/>
        <v>11.933882261105104</v>
      </c>
      <c r="I300" s="157">
        <f t="shared" si="77"/>
        <v>13.213491611224212</v>
      </c>
      <c r="J300" s="157">
        <f t="shared" si="77"/>
        <v>13.702057796498638</v>
      </c>
      <c r="K300" s="157">
        <f t="shared" si="77"/>
        <v>7.6548578797709936</v>
      </c>
      <c r="L300" s="157">
        <f t="shared" si="77"/>
        <v>12.075835568254567</v>
      </c>
      <c r="M300" s="157">
        <f t="shared" si="77"/>
        <v>11.670907817954962</v>
      </c>
      <c r="N300" s="157">
        <f t="shared" si="77"/>
        <v>3.9009069301134467</v>
      </c>
      <c r="O300" s="157">
        <f t="shared" si="77"/>
        <v>6.0939853116627392</v>
      </c>
      <c r="P300" s="157">
        <f t="shared" si="77"/>
        <v>4.6111725862927422</v>
      </c>
      <c r="Q300" s="157">
        <f t="shared" si="77"/>
        <v>1.9188405796143262</v>
      </c>
    </row>
    <row r="301" spans="1:17" ht="12" customHeight="1" x14ac:dyDescent="0.3">
      <c r="A301" s="23" t="s">
        <v>57</v>
      </c>
      <c r="B301" s="156"/>
      <c r="C301" s="156">
        <f>RES_hhdet_in_fec!C$40</f>
        <v>3.5875133382144768</v>
      </c>
      <c r="D301" s="156">
        <f>RES_hhdet_in_fec!D$40</f>
        <v>5.3418588411078076</v>
      </c>
      <c r="E301" s="156">
        <f>RES_hhdet_in_fec!E$40</f>
        <v>3.2986181915705108</v>
      </c>
      <c r="F301" s="156">
        <f>RES_hhdet_in_fec!F$40</f>
        <v>6.5153722546513784</v>
      </c>
      <c r="G301" s="156">
        <f>RES_hhdet_in_fec!G$40</f>
        <v>6.7908398313485234</v>
      </c>
      <c r="H301" s="156">
        <f>RES_hhdet_in_fec!H$40</f>
        <v>9.5516267556903323</v>
      </c>
      <c r="I301" s="156">
        <f>RES_hhdet_in_fec!I$40</f>
        <v>12.713968545028685</v>
      </c>
      <c r="J301" s="156">
        <f>RES_hhdet_in_fec!J$40</f>
        <v>13.671406623676226</v>
      </c>
      <c r="K301" s="156">
        <f>RES_hhdet_in_fec!K$40</f>
        <v>5.2039000404368965</v>
      </c>
      <c r="L301" s="156">
        <f>RES_hhdet_in_fec!L$40</f>
        <v>9.0205633884384451</v>
      </c>
      <c r="M301" s="156">
        <f>RES_hhdet_in_fec!M$40</f>
        <v>7.9087088228043001</v>
      </c>
      <c r="N301" s="156">
        <f>RES_hhdet_in_fec!N$40</f>
        <v>0.43570561739406649</v>
      </c>
      <c r="O301" s="156">
        <f>RES_hhdet_in_fec!O$40</f>
        <v>4.2034935823662218</v>
      </c>
      <c r="P301" s="156">
        <f>RES_hhdet_in_fec!P$40</f>
        <v>1.0272644462714278</v>
      </c>
      <c r="Q301" s="156">
        <f>RES_hhdet_in_fec!Q$40</f>
        <v>1.0218754144971116</v>
      </c>
    </row>
    <row r="302" spans="1:17" ht="12" customHeight="1" x14ac:dyDescent="0.3">
      <c r="A302" s="29" t="s">
        <v>140</v>
      </c>
      <c r="B302" s="57"/>
      <c r="C302" s="57">
        <f>RES_hhdet_in_fec!C$41</f>
        <v>0.53972481287300433</v>
      </c>
      <c r="D302" s="57">
        <f>RES_hhdet_in_fec!D$41</f>
        <v>0.46980506198204874</v>
      </c>
      <c r="E302" s="57">
        <f>RES_hhdet_in_fec!E$41</f>
        <v>6.6216359075233031E-2</v>
      </c>
      <c r="F302" s="57">
        <f>RES_hhdet_in_fec!F$41</f>
        <v>0.21404712872103757</v>
      </c>
      <c r="G302" s="57">
        <f>RES_hhdet_in_fec!G$41</f>
        <v>0.2965646999233415</v>
      </c>
      <c r="H302" s="57">
        <f>RES_hhdet_in_fec!H$41</f>
        <v>2.3822555054147725</v>
      </c>
      <c r="I302" s="57">
        <f>RES_hhdet_in_fec!I$41</f>
        <v>0.49952306619552655</v>
      </c>
      <c r="J302" s="57">
        <f>RES_hhdet_in_fec!J$41</f>
        <v>3.0651172822411983E-2</v>
      </c>
      <c r="K302" s="57">
        <f>RES_hhdet_in_fec!K$41</f>
        <v>2.4509578393340967</v>
      </c>
      <c r="L302" s="57">
        <f>RES_hhdet_in_fec!L$41</f>
        <v>3.0552721798161215</v>
      </c>
      <c r="M302" s="57">
        <f>RES_hhdet_in_fec!M$41</f>
        <v>3.7621989951506616</v>
      </c>
      <c r="N302" s="57">
        <f>RES_hhdet_in_fec!N$41</f>
        <v>3.4652013127193801</v>
      </c>
      <c r="O302" s="57">
        <f>RES_hhdet_in_fec!O$41</f>
        <v>1.8904917292965175</v>
      </c>
      <c r="P302" s="57">
        <f>RES_hhdet_in_fec!P$41</f>
        <v>3.5839081400213146</v>
      </c>
      <c r="Q302" s="57">
        <f>RES_hhdet_in_fec!Q$41</f>
        <v>0.89696516511721469</v>
      </c>
    </row>
    <row r="304" spans="1:17" ht="12" customHeight="1" x14ac:dyDescent="0.3">
      <c r="A304" s="152" t="s">
        <v>192</v>
      </c>
      <c r="B304" s="168"/>
      <c r="C304" s="168">
        <f>SUM(C305,C308,C310,C319)</f>
        <v>22.023358720839717</v>
      </c>
      <c r="D304" s="168">
        <f t="shared" ref="D304:Q304" si="78">SUM(D305,D308,D310,D319)</f>
        <v>29.854126641237585</v>
      </c>
      <c r="E304" s="168">
        <f t="shared" si="78"/>
        <v>18.292483439897858</v>
      </c>
      <c r="F304" s="168">
        <f t="shared" si="78"/>
        <v>41.365326407921245</v>
      </c>
      <c r="G304" s="168">
        <f t="shared" si="78"/>
        <v>34.01790799130265</v>
      </c>
      <c r="H304" s="168">
        <f t="shared" si="78"/>
        <v>69.875613480200713</v>
      </c>
      <c r="I304" s="168">
        <f t="shared" si="78"/>
        <v>65.959796358396119</v>
      </c>
      <c r="J304" s="168">
        <f t="shared" si="78"/>
        <v>63.706979717668887</v>
      </c>
      <c r="K304" s="168">
        <f t="shared" si="78"/>
        <v>45.477287340354174</v>
      </c>
      <c r="L304" s="168">
        <f t="shared" si="78"/>
        <v>40.138833684972219</v>
      </c>
      <c r="M304" s="168">
        <f t="shared" si="78"/>
        <v>54.755496836232609</v>
      </c>
      <c r="N304" s="168">
        <f t="shared" si="78"/>
        <v>23.692210183500553</v>
      </c>
      <c r="O304" s="168">
        <f t="shared" si="78"/>
        <v>39.196885555245601</v>
      </c>
      <c r="P304" s="168">
        <f t="shared" si="78"/>
        <v>31.571607085496478</v>
      </c>
      <c r="Q304" s="168">
        <f t="shared" si="78"/>
        <v>11.404512677856324</v>
      </c>
    </row>
    <row r="305" spans="1:17" ht="12" customHeight="1" x14ac:dyDescent="0.3">
      <c r="A305" s="158" t="s">
        <v>65</v>
      </c>
      <c r="B305" s="157"/>
      <c r="C305" s="157">
        <f>SUM(C306:C307)</f>
        <v>15.162545156966603</v>
      </c>
      <c r="D305" s="157">
        <f t="shared" ref="D305:Q305" si="79">SUM(D306:D307)</f>
        <v>20.332591636860545</v>
      </c>
      <c r="E305" s="157">
        <f t="shared" si="79"/>
        <v>13.236758682138406</v>
      </c>
      <c r="F305" s="157">
        <f t="shared" si="79"/>
        <v>30.075102396139837</v>
      </c>
      <c r="G305" s="157">
        <f t="shared" si="79"/>
        <v>23.238842401388737</v>
      </c>
      <c r="H305" s="157">
        <f t="shared" si="79"/>
        <v>49.328329479113442</v>
      </c>
      <c r="I305" s="157">
        <f t="shared" si="79"/>
        <v>45.785261175189568</v>
      </c>
      <c r="J305" s="157">
        <f t="shared" si="79"/>
        <v>41.527574730298333</v>
      </c>
      <c r="K305" s="157">
        <f t="shared" si="79"/>
        <v>28.862086143190513</v>
      </c>
      <c r="L305" s="157">
        <f t="shared" si="79"/>
        <v>23.242741575849266</v>
      </c>
      <c r="M305" s="157">
        <f t="shared" si="79"/>
        <v>31.522330887956684</v>
      </c>
      <c r="N305" s="157">
        <f t="shared" si="79"/>
        <v>13.081546942005211</v>
      </c>
      <c r="O305" s="157">
        <f t="shared" si="79"/>
        <v>24.325254816395734</v>
      </c>
      <c r="P305" s="157">
        <f t="shared" si="79"/>
        <v>17.398132472420812</v>
      </c>
      <c r="Q305" s="157">
        <f t="shared" si="79"/>
        <v>6.2306657406245307</v>
      </c>
    </row>
    <row r="306" spans="1:17" ht="12" customHeight="1" x14ac:dyDescent="0.3">
      <c r="A306" s="23" t="s">
        <v>84</v>
      </c>
      <c r="B306" s="156"/>
      <c r="C306" s="156">
        <f>RES_hhdet_in_tes!C$26</f>
        <v>14.750543231974037</v>
      </c>
      <c r="D306" s="156">
        <f>RES_hhdet_in_tes!D$26</f>
        <v>19.767226235769147</v>
      </c>
      <c r="E306" s="156">
        <f>RES_hhdet_in_tes!E$26</f>
        <v>12.830940599770924</v>
      </c>
      <c r="F306" s="156">
        <f>RES_hhdet_in_tes!F$26</f>
        <v>29.144980697203863</v>
      </c>
      <c r="G306" s="156">
        <f>RES_hhdet_in_tes!G$26</f>
        <v>22.600344815334498</v>
      </c>
      <c r="H306" s="156">
        <f>RES_hhdet_in_tes!H$26</f>
        <v>47.758145649242586</v>
      </c>
      <c r="I306" s="156">
        <f>RES_hhdet_in_tes!I$26</f>
        <v>44.519054247481051</v>
      </c>
      <c r="J306" s="156">
        <f>RES_hhdet_in_tes!J$26</f>
        <v>40.448297355212063</v>
      </c>
      <c r="K306" s="156">
        <f>RES_hhdet_in_tes!K$26</f>
        <v>28.367750199430624</v>
      </c>
      <c r="L306" s="156">
        <f>RES_hhdet_in_tes!L$26</f>
        <v>22.407379378114875</v>
      </c>
      <c r="M306" s="156">
        <f>RES_hhdet_in_tes!M$26</f>
        <v>30.530145059660271</v>
      </c>
      <c r="N306" s="156">
        <f>RES_hhdet_in_tes!N$26</f>
        <v>12.539455254289489</v>
      </c>
      <c r="O306" s="156">
        <f>RES_hhdet_in_tes!O$26</f>
        <v>23.810797031703579</v>
      </c>
      <c r="P306" s="156">
        <f>RES_hhdet_in_tes!P$26</f>
        <v>16.920628275816586</v>
      </c>
      <c r="Q306" s="156">
        <f>RES_hhdet_in_tes!Q$26</f>
        <v>6.0391712785305067</v>
      </c>
    </row>
    <row r="307" spans="1:17" ht="12" customHeight="1" x14ac:dyDescent="0.3">
      <c r="A307" s="23" t="s">
        <v>60</v>
      </c>
      <c r="B307" s="156"/>
      <c r="C307" s="156">
        <f>RES_hhdet_in_tes!C$27</f>
        <v>0.41200192499256622</v>
      </c>
      <c r="D307" s="156">
        <f>RES_hhdet_in_tes!D$27</f>
        <v>0.56536540109139843</v>
      </c>
      <c r="E307" s="156">
        <f>RES_hhdet_in_tes!E$27</f>
        <v>0.4058180823674819</v>
      </c>
      <c r="F307" s="156">
        <f>RES_hhdet_in_tes!F$27</f>
        <v>0.93012169893597441</v>
      </c>
      <c r="G307" s="156">
        <f>RES_hhdet_in_tes!G$27</f>
        <v>0.63849758605423879</v>
      </c>
      <c r="H307" s="156">
        <f>RES_hhdet_in_tes!H$27</f>
        <v>1.5701838298708555</v>
      </c>
      <c r="I307" s="156">
        <f>RES_hhdet_in_tes!I$27</f>
        <v>1.2662069277085193</v>
      </c>
      <c r="J307" s="156">
        <f>RES_hhdet_in_tes!J$27</f>
        <v>1.0792773750862685</v>
      </c>
      <c r="K307" s="156">
        <f>RES_hhdet_in_tes!K$27</f>
        <v>0.49433594375989065</v>
      </c>
      <c r="L307" s="156">
        <f>RES_hhdet_in_tes!L$27</f>
        <v>0.8353621977343918</v>
      </c>
      <c r="M307" s="156">
        <f>RES_hhdet_in_tes!M$27</f>
        <v>0.992185828296415</v>
      </c>
      <c r="N307" s="156">
        <f>RES_hhdet_in_tes!N$27</f>
        <v>0.54209168771572136</v>
      </c>
      <c r="O307" s="156">
        <f>RES_hhdet_in_tes!O$27</f>
        <v>0.51445778469215486</v>
      </c>
      <c r="P307" s="156">
        <f>RES_hhdet_in_tes!P$27</f>
        <v>0.47750419660422694</v>
      </c>
      <c r="Q307" s="156">
        <f>RES_hhdet_in_tes!Q$27</f>
        <v>0.19149446209402438</v>
      </c>
    </row>
    <row r="308" spans="1:17" ht="12" customHeight="1" x14ac:dyDescent="0.3">
      <c r="A308" s="158" t="s">
        <v>112</v>
      </c>
      <c r="B308" s="157"/>
      <c r="C308" s="157">
        <f>C309</f>
        <v>1.1419712381249185</v>
      </c>
      <c r="D308" s="157">
        <f t="shared" ref="D308:Q308" si="80">D309</f>
        <v>1.4525731465256742</v>
      </c>
      <c r="E308" s="157">
        <f t="shared" si="80"/>
        <v>0.62227261942433598</v>
      </c>
      <c r="F308" s="157">
        <f t="shared" si="80"/>
        <v>1.7856887612131345</v>
      </c>
      <c r="G308" s="157">
        <f t="shared" si="80"/>
        <v>1.5889307596654854</v>
      </c>
      <c r="H308" s="157">
        <f t="shared" si="80"/>
        <v>2.5304689089826167</v>
      </c>
      <c r="I308" s="157">
        <f t="shared" si="80"/>
        <v>2.0151103695238186</v>
      </c>
      <c r="J308" s="157">
        <f t="shared" si="80"/>
        <v>4.3062894200673911</v>
      </c>
      <c r="K308" s="157">
        <f t="shared" si="80"/>
        <v>3.9971099976285149</v>
      </c>
      <c r="L308" s="157">
        <f t="shared" si="80"/>
        <v>2.4517511126992702</v>
      </c>
      <c r="M308" s="157">
        <f t="shared" si="80"/>
        <v>4.9323082131572002</v>
      </c>
      <c r="N308" s="157">
        <f t="shared" si="80"/>
        <v>1.969074548880025</v>
      </c>
      <c r="O308" s="157">
        <f t="shared" si="80"/>
        <v>3.796260964843909</v>
      </c>
      <c r="P308" s="157">
        <f t="shared" si="80"/>
        <v>4.2370531916851393</v>
      </c>
      <c r="Q308" s="157">
        <f t="shared" si="80"/>
        <v>1.6022136814593713</v>
      </c>
    </row>
    <row r="309" spans="1:17" ht="12" customHeight="1" x14ac:dyDescent="0.3">
      <c r="A309" s="23" t="s">
        <v>60</v>
      </c>
      <c r="B309" s="156"/>
      <c r="C309" s="156">
        <f>RES_hhdet_in_tes!C$29</f>
        <v>1.1419712381249185</v>
      </c>
      <c r="D309" s="156">
        <f>RES_hhdet_in_tes!D$29</f>
        <v>1.4525731465256742</v>
      </c>
      <c r="E309" s="156">
        <f>RES_hhdet_in_tes!E$29</f>
        <v>0.62227261942433598</v>
      </c>
      <c r="F309" s="156">
        <f>RES_hhdet_in_tes!F$29</f>
        <v>1.7856887612131345</v>
      </c>
      <c r="G309" s="156">
        <f>RES_hhdet_in_tes!G$29</f>
        <v>1.5889307596654854</v>
      </c>
      <c r="H309" s="156">
        <f>RES_hhdet_in_tes!H$29</f>
        <v>2.5304689089826167</v>
      </c>
      <c r="I309" s="156">
        <f>RES_hhdet_in_tes!I$29</f>
        <v>2.0151103695238186</v>
      </c>
      <c r="J309" s="156">
        <f>RES_hhdet_in_tes!J$29</f>
        <v>4.3062894200673911</v>
      </c>
      <c r="K309" s="156">
        <f>RES_hhdet_in_tes!K$29</f>
        <v>3.9971099976285149</v>
      </c>
      <c r="L309" s="156">
        <f>RES_hhdet_in_tes!L$29</f>
        <v>2.4517511126992702</v>
      </c>
      <c r="M309" s="156">
        <f>RES_hhdet_in_tes!M$29</f>
        <v>4.9323082131572002</v>
      </c>
      <c r="N309" s="156">
        <f>RES_hhdet_in_tes!N$29</f>
        <v>1.969074548880025</v>
      </c>
      <c r="O309" s="156">
        <f>RES_hhdet_in_tes!O$29</f>
        <v>3.796260964843909</v>
      </c>
      <c r="P309" s="156">
        <f>RES_hhdet_in_tes!P$29</f>
        <v>4.2370531916851393</v>
      </c>
      <c r="Q309" s="156">
        <f>RES_hhdet_in_tes!Q$29</f>
        <v>1.6022136814593713</v>
      </c>
    </row>
    <row r="310" spans="1:17" ht="12" customHeight="1" x14ac:dyDescent="0.3">
      <c r="A310" s="158" t="s">
        <v>63</v>
      </c>
      <c r="B310" s="157"/>
      <c r="C310" s="157">
        <f>SUM(C311:C312,C315:C316)</f>
        <v>3.6815123591796506</v>
      </c>
      <c r="D310" s="157">
        <f t="shared" ref="D310:Q310" si="81">SUM(D311:D312,D315:D316)</f>
        <v>5.2952979095826143</v>
      </c>
      <c r="E310" s="157">
        <f t="shared" si="81"/>
        <v>2.8906369487081798</v>
      </c>
      <c r="F310" s="157">
        <f t="shared" si="81"/>
        <v>6.353154031028863</v>
      </c>
      <c r="G310" s="157">
        <f t="shared" si="81"/>
        <v>5.8324210767716824</v>
      </c>
      <c r="H310" s="157">
        <f t="shared" si="81"/>
        <v>11.591723921392495</v>
      </c>
      <c r="I310" s="157">
        <f t="shared" si="81"/>
        <v>11.801630638945472</v>
      </c>
      <c r="J310" s="157">
        <f t="shared" si="81"/>
        <v>11.506568651154176</v>
      </c>
      <c r="K310" s="157">
        <f t="shared" si="81"/>
        <v>8.1016578409781062</v>
      </c>
      <c r="L310" s="157">
        <f t="shared" si="81"/>
        <v>7.7006603102104521</v>
      </c>
      <c r="M310" s="157">
        <f t="shared" si="81"/>
        <v>11.395639246717074</v>
      </c>
      <c r="N310" s="157">
        <f t="shared" si="81"/>
        <v>5.4955369640448453</v>
      </c>
      <c r="O310" s="157">
        <f t="shared" si="81"/>
        <v>7.4540246926239773</v>
      </c>
      <c r="P310" s="157">
        <f t="shared" si="81"/>
        <v>6.3913640837688721</v>
      </c>
      <c r="Q310" s="157">
        <f t="shared" si="81"/>
        <v>2.3184572628078812</v>
      </c>
    </row>
    <row r="311" spans="1:17" ht="12" customHeight="1" x14ac:dyDescent="0.3">
      <c r="A311" s="167" t="s">
        <v>169</v>
      </c>
      <c r="B311" s="132"/>
      <c r="C311" s="132">
        <f>RES_hhdet_in_tes!C$31</f>
        <v>3.1620103471825063</v>
      </c>
      <c r="D311" s="132">
        <f>RES_hhdet_in_tes!D$31</f>
        <v>4.6956792680557271</v>
      </c>
      <c r="E311" s="132">
        <f>RES_hhdet_in_tes!E$31</f>
        <v>2.3712447465416018</v>
      </c>
      <c r="F311" s="132">
        <f>RES_hhdet_in_tes!F$31</f>
        <v>5.29932049218929</v>
      </c>
      <c r="G311" s="132">
        <f>RES_hhdet_in_tes!G$31</f>
        <v>4.676764400199823</v>
      </c>
      <c r="H311" s="132">
        <f>RES_hhdet_in_tes!H$31</f>
        <v>9.2087707118591133</v>
      </c>
      <c r="I311" s="132">
        <f>RES_hhdet_in_tes!I$31</f>
        <v>8.7095738539429259</v>
      </c>
      <c r="J311" s="132">
        <f>RES_hhdet_in_tes!J$31</f>
        <v>7.5480504997477409</v>
      </c>
      <c r="K311" s="132">
        <f>RES_hhdet_in_tes!K$31</f>
        <v>3.2923292924015151</v>
      </c>
      <c r="L311" s="132">
        <f>RES_hhdet_in_tes!L$31</f>
        <v>3.6635100742175024</v>
      </c>
      <c r="M311" s="132">
        <f>RES_hhdet_in_tes!M$31</f>
        <v>2.8063111228941091</v>
      </c>
      <c r="N311" s="132">
        <f>RES_hhdet_in_tes!N$31</f>
        <v>3.1121402102713391</v>
      </c>
      <c r="O311" s="132">
        <f>RES_hhdet_in_tes!O$31</f>
        <v>5.1112850000928356</v>
      </c>
      <c r="P311" s="132">
        <f>RES_hhdet_in_tes!P$31</f>
        <v>2.749332622894578</v>
      </c>
      <c r="Q311" s="132">
        <f>RES_hhdet_in_tes!Q$31</f>
        <v>0.21937213814341894</v>
      </c>
    </row>
    <row r="312" spans="1:17" ht="12" customHeight="1" x14ac:dyDescent="0.3">
      <c r="A312" s="167" t="s">
        <v>168</v>
      </c>
      <c r="B312" s="132"/>
      <c r="C312" s="132">
        <f>SUM(C313:C314)</f>
        <v>0.39895801289302812</v>
      </c>
      <c r="D312" s="132">
        <f t="shared" ref="D312:Q312" si="82">SUM(D313:D314)</f>
        <v>0.4206949559000237</v>
      </c>
      <c r="E312" s="132">
        <f t="shared" si="82"/>
        <v>0.43067134311513722</v>
      </c>
      <c r="F312" s="132">
        <f t="shared" si="82"/>
        <v>0.91779742576406842</v>
      </c>
      <c r="G312" s="132">
        <f t="shared" si="82"/>
        <v>0.94341609024037454</v>
      </c>
      <c r="H312" s="132">
        <f t="shared" si="82"/>
        <v>1.5389380277586786</v>
      </c>
      <c r="I312" s="132">
        <f t="shared" si="82"/>
        <v>2.6599867148523382</v>
      </c>
      <c r="J312" s="132">
        <f t="shared" si="82"/>
        <v>3.7997006296219382</v>
      </c>
      <c r="K312" s="132">
        <f t="shared" si="82"/>
        <v>2.9063600282356923</v>
      </c>
      <c r="L312" s="132">
        <f t="shared" si="82"/>
        <v>3.7758204937717412</v>
      </c>
      <c r="M312" s="132">
        <f t="shared" si="82"/>
        <v>2.1470096696706786</v>
      </c>
      <c r="N312" s="132">
        <f t="shared" si="82"/>
        <v>1.8684425910527409</v>
      </c>
      <c r="O312" s="132">
        <f t="shared" si="82"/>
        <v>2.1458998928106929</v>
      </c>
      <c r="P312" s="132">
        <f t="shared" si="82"/>
        <v>1.5409911403255208</v>
      </c>
      <c r="Q312" s="132">
        <f t="shared" si="82"/>
        <v>0.83616648207617184</v>
      </c>
    </row>
    <row r="313" spans="1:17" ht="12" customHeight="1" x14ac:dyDescent="0.3">
      <c r="A313" s="166" t="s">
        <v>57</v>
      </c>
      <c r="B313" s="165"/>
      <c r="C313" s="165">
        <f>RES_hhdet_in_tes!C$33</f>
        <v>0.12660950937212398</v>
      </c>
      <c r="D313" s="165">
        <f>RES_hhdet_in_tes!D$33</f>
        <v>0.14682944186190069</v>
      </c>
      <c r="E313" s="165">
        <f>RES_hhdet_in_tes!E$33</f>
        <v>0.15357888246003931</v>
      </c>
      <c r="F313" s="165">
        <f>RES_hhdet_in_tes!F$33</f>
        <v>0.40106887058137269</v>
      </c>
      <c r="G313" s="165">
        <f>RES_hhdet_in_tes!G$33</f>
        <v>0.36311769719374742</v>
      </c>
      <c r="H313" s="165">
        <f>RES_hhdet_in_tes!H$33</f>
        <v>0.68079122301919104</v>
      </c>
      <c r="I313" s="165">
        <f>RES_hhdet_in_tes!I$33</f>
        <v>1.0502045329253562</v>
      </c>
      <c r="J313" s="165">
        <f>RES_hhdet_in_tes!J$33</f>
        <v>1.5952070747368141</v>
      </c>
      <c r="K313" s="165">
        <f>RES_hhdet_in_tes!K$33</f>
        <v>1.1640800303181205</v>
      </c>
      <c r="L313" s="165">
        <f>RES_hhdet_in_tes!L$33</f>
        <v>1.3835424647205143</v>
      </c>
      <c r="M313" s="165">
        <f>RES_hhdet_in_tes!M$33</f>
        <v>0.87213941009163609</v>
      </c>
      <c r="N313" s="165">
        <f>RES_hhdet_in_tes!N$33</f>
        <v>0.58832014636551122</v>
      </c>
      <c r="O313" s="165">
        <f>RES_hhdet_in_tes!O$33</f>
        <v>0.77752530115952356</v>
      </c>
      <c r="P313" s="165">
        <f>RES_hhdet_in_tes!P$33</f>
        <v>0.55072840489243458</v>
      </c>
      <c r="Q313" s="165">
        <f>RES_hhdet_in_tes!Q$33</f>
        <v>0.27179016779386761</v>
      </c>
    </row>
    <row r="314" spans="1:17" ht="12" customHeight="1" x14ac:dyDescent="0.3">
      <c r="A314" s="147" t="s">
        <v>59</v>
      </c>
      <c r="B314" s="164"/>
      <c r="C314" s="164">
        <f>RES_hhdet_in_tes!C$34</f>
        <v>0.27234850352090412</v>
      </c>
      <c r="D314" s="164">
        <f>RES_hhdet_in_tes!D$34</f>
        <v>0.27386551403812304</v>
      </c>
      <c r="E314" s="164">
        <f>RES_hhdet_in_tes!E$34</f>
        <v>0.27709246065509791</v>
      </c>
      <c r="F314" s="164">
        <f>RES_hhdet_in_tes!F$34</f>
        <v>0.51672855518269578</v>
      </c>
      <c r="G314" s="164">
        <f>RES_hhdet_in_tes!G$34</f>
        <v>0.58029839304662711</v>
      </c>
      <c r="H314" s="164">
        <f>RES_hhdet_in_tes!H$34</f>
        <v>0.85814680473948757</v>
      </c>
      <c r="I314" s="164">
        <f>RES_hhdet_in_tes!I$34</f>
        <v>1.6097821819269817</v>
      </c>
      <c r="J314" s="164">
        <f>RES_hhdet_in_tes!J$34</f>
        <v>2.2044935548851243</v>
      </c>
      <c r="K314" s="164">
        <f>RES_hhdet_in_tes!K$34</f>
        <v>1.7422799979175718</v>
      </c>
      <c r="L314" s="164">
        <f>RES_hhdet_in_tes!L$34</f>
        <v>2.3922780290512269</v>
      </c>
      <c r="M314" s="164">
        <f>RES_hhdet_in_tes!M$34</f>
        <v>1.2748702595790427</v>
      </c>
      <c r="N314" s="164">
        <f>RES_hhdet_in_tes!N$34</f>
        <v>1.2801224446872297</v>
      </c>
      <c r="O314" s="164">
        <f>RES_hhdet_in_tes!O$34</f>
        <v>1.3683745916511691</v>
      </c>
      <c r="P314" s="164">
        <f>RES_hhdet_in_tes!P$34</f>
        <v>0.99026273543308618</v>
      </c>
      <c r="Q314" s="164">
        <f>RES_hhdet_in_tes!Q$34</f>
        <v>0.56437631428230417</v>
      </c>
    </row>
    <row r="315" spans="1:17" ht="12" customHeight="1" x14ac:dyDescent="0.3">
      <c r="A315" s="163" t="s">
        <v>142</v>
      </c>
      <c r="B315" s="162"/>
      <c r="C315" s="162">
        <f>RES_hhdet_in_tes!C$35</f>
        <v>0.10428642617206846</v>
      </c>
      <c r="D315" s="162">
        <f>RES_hhdet_in_tes!D$35</f>
        <v>5.0208337471962128E-2</v>
      </c>
      <c r="E315" s="162">
        <f>RES_hhdet_in_tes!E$35</f>
        <v>4.230453398716106E-2</v>
      </c>
      <c r="F315" s="162">
        <f>RES_hhdet_in_tes!F$35</f>
        <v>8.3083221966919363E-2</v>
      </c>
      <c r="G315" s="162">
        <f>RES_hhdet_in_tes!G$35</f>
        <v>0.1384036980396135</v>
      </c>
      <c r="H315" s="162">
        <f>RES_hhdet_in_tes!H$35</f>
        <v>0.77267577785595254</v>
      </c>
      <c r="I315" s="162">
        <f>RES_hhdet_in_tes!I$35</f>
        <v>0.35593294220495642</v>
      </c>
      <c r="J315" s="162">
        <f>RES_hhdet_in_tes!J$35</f>
        <v>0.12952141013383145</v>
      </c>
      <c r="K315" s="162">
        <f>RES_hhdet_in_tes!K$35</f>
        <v>1.4752652375048436</v>
      </c>
      <c r="L315" s="162">
        <f>RES_hhdet_in_tes!L$35</f>
        <v>0.15010334393707087</v>
      </c>
      <c r="M315" s="162">
        <f>RES_hhdet_in_tes!M$35</f>
        <v>5.2800807778782763</v>
      </c>
      <c r="N315" s="162">
        <f>RES_hhdet_in_tes!N$35</f>
        <v>0.1239143774386442</v>
      </c>
      <c r="O315" s="162">
        <f>RES_hhdet_in_tes!O$35</f>
        <v>9.1293919935087106E-2</v>
      </c>
      <c r="P315" s="162">
        <f>RES_hhdet_in_tes!P$35</f>
        <v>1.5734651041410019</v>
      </c>
      <c r="Q315" s="162">
        <f>RES_hhdet_in_tes!Q$35</f>
        <v>1.0886958735458017</v>
      </c>
    </row>
    <row r="316" spans="1:17" ht="12" customHeight="1" x14ac:dyDescent="0.3">
      <c r="A316" s="161" t="s">
        <v>141</v>
      </c>
      <c r="B316" s="160"/>
      <c r="C316" s="160">
        <f>SUM(C317:C318)</f>
        <v>1.6257572932047708E-2</v>
      </c>
      <c r="D316" s="160">
        <f t="shared" ref="D316:Q316" si="83">SUM(D317:D318)</f>
        <v>0.12871534815490199</v>
      </c>
      <c r="E316" s="160">
        <f t="shared" si="83"/>
        <v>4.6416325064279167E-2</v>
      </c>
      <c r="F316" s="160">
        <f t="shared" si="83"/>
        <v>5.2952891108584421E-2</v>
      </c>
      <c r="G316" s="160">
        <f t="shared" si="83"/>
        <v>7.3836888291871974E-2</v>
      </c>
      <c r="H316" s="160">
        <f t="shared" si="83"/>
        <v>7.1339403918750433E-2</v>
      </c>
      <c r="I316" s="160">
        <f t="shared" si="83"/>
        <v>7.6137127945249211E-2</v>
      </c>
      <c r="J316" s="160">
        <f t="shared" si="83"/>
        <v>2.9296111650663495E-2</v>
      </c>
      <c r="K316" s="160">
        <f t="shared" si="83"/>
        <v>0.42770328283605558</v>
      </c>
      <c r="L316" s="160">
        <f t="shared" si="83"/>
        <v>0.11122639828413869</v>
      </c>
      <c r="M316" s="160">
        <f t="shared" si="83"/>
        <v>1.1622376762740103</v>
      </c>
      <c r="N316" s="160">
        <f t="shared" si="83"/>
        <v>0.39103978528212158</v>
      </c>
      <c r="O316" s="160">
        <f t="shared" si="83"/>
        <v>0.10554587978536115</v>
      </c>
      <c r="P316" s="160">
        <f t="shared" si="83"/>
        <v>0.52757521640777139</v>
      </c>
      <c r="Q316" s="160">
        <f t="shared" si="83"/>
        <v>0.17422276904248912</v>
      </c>
    </row>
    <row r="317" spans="1:17" ht="12" customHeight="1" x14ac:dyDescent="0.3">
      <c r="A317" s="148" t="s">
        <v>60</v>
      </c>
      <c r="B317" s="156"/>
      <c r="C317" s="156">
        <f>RES_hhdet_in_tes!C$37</f>
        <v>1.0929714395991837E-2</v>
      </c>
      <c r="D317" s="156">
        <f>RES_hhdet_in_tes!D$37</f>
        <v>5.9400843812787135E-3</v>
      </c>
      <c r="E317" s="156">
        <f>RES_hhdet_in_tes!E$37</f>
        <v>3.2014406380212312E-3</v>
      </c>
      <c r="F317" s="156">
        <f>RES_hhdet_in_tes!F$37</f>
        <v>6.3224556295291964E-3</v>
      </c>
      <c r="G317" s="156">
        <f>RES_hhdet_in_tes!G$37</f>
        <v>1.0100497425931195E-2</v>
      </c>
      <c r="H317" s="156">
        <f>RES_hhdet_in_tes!H$37</f>
        <v>3.5458401320311812E-2</v>
      </c>
      <c r="I317" s="156">
        <f>RES_hhdet_in_tes!I$37</f>
        <v>2.6889723187448242E-2</v>
      </c>
      <c r="J317" s="156">
        <f>RES_hhdet_in_tes!J$37</f>
        <v>6.6708278139775514E-4</v>
      </c>
      <c r="K317" s="156">
        <f>RES_hhdet_in_tes!K$37</f>
        <v>0.16155718652916218</v>
      </c>
      <c r="L317" s="156">
        <f>RES_hhdet_in_tes!L$37</f>
        <v>6.6480568438226931E-2</v>
      </c>
      <c r="M317" s="156">
        <f>RES_hhdet_in_tes!M$37</f>
        <v>0.49291340076992485</v>
      </c>
      <c r="N317" s="156">
        <f>RES_hhdet_in_tes!N$37</f>
        <v>5.2232766528975676E-2</v>
      </c>
      <c r="O317" s="156">
        <f>RES_hhdet_in_tes!O$37</f>
        <v>3.5376949866184233E-2</v>
      </c>
      <c r="P317" s="156">
        <f>RES_hhdet_in_tes!P$37</f>
        <v>0.22598205045727809</v>
      </c>
      <c r="Q317" s="156">
        <f>RES_hhdet_in_tes!Q$37</f>
        <v>6.9190887378454816E-2</v>
      </c>
    </row>
    <row r="318" spans="1:17" ht="12" customHeight="1" x14ac:dyDescent="0.3">
      <c r="A318" s="148" t="s">
        <v>59</v>
      </c>
      <c r="B318" s="156"/>
      <c r="C318" s="156">
        <f>RES_hhdet_in_tes!C$38</f>
        <v>5.327858536055872E-3</v>
      </c>
      <c r="D318" s="156">
        <f>RES_hhdet_in_tes!D$38</f>
        <v>0.12277526377362329</v>
      </c>
      <c r="E318" s="156">
        <f>RES_hhdet_in_tes!E$38</f>
        <v>4.3214884426257934E-2</v>
      </c>
      <c r="F318" s="156">
        <f>RES_hhdet_in_tes!F$38</f>
        <v>4.6630435479055224E-2</v>
      </c>
      <c r="G318" s="156">
        <f>RES_hhdet_in_tes!G$38</f>
        <v>6.3736390865940781E-2</v>
      </c>
      <c r="H318" s="156">
        <f>RES_hhdet_in_tes!H$38</f>
        <v>3.588100259843862E-2</v>
      </c>
      <c r="I318" s="156">
        <f>RES_hhdet_in_tes!I$38</f>
        <v>4.9247404757800976E-2</v>
      </c>
      <c r="J318" s="156">
        <f>RES_hhdet_in_tes!J$38</f>
        <v>2.862902886926574E-2</v>
      </c>
      <c r="K318" s="156">
        <f>RES_hhdet_in_tes!K$38</f>
        <v>0.2661460963068934</v>
      </c>
      <c r="L318" s="156">
        <f>RES_hhdet_in_tes!L$38</f>
        <v>4.4745829845911765E-2</v>
      </c>
      <c r="M318" s="156">
        <f>RES_hhdet_in_tes!M$38</f>
        <v>0.66932427550408558</v>
      </c>
      <c r="N318" s="156">
        <f>RES_hhdet_in_tes!N$38</f>
        <v>0.33880701875314589</v>
      </c>
      <c r="O318" s="156">
        <f>RES_hhdet_in_tes!O$38</f>
        <v>7.0168929919176906E-2</v>
      </c>
      <c r="P318" s="156">
        <f>RES_hhdet_in_tes!P$38</f>
        <v>0.30159316595049335</v>
      </c>
      <c r="Q318" s="156">
        <f>RES_hhdet_in_tes!Q$38</f>
        <v>0.10503188166403431</v>
      </c>
    </row>
    <row r="319" spans="1:17" ht="12" customHeight="1" x14ac:dyDescent="0.3">
      <c r="A319" s="158" t="s">
        <v>62</v>
      </c>
      <c r="B319" s="157"/>
      <c r="C319" s="157">
        <f>SUM(C320:C321)</f>
        <v>2.0373299665685476</v>
      </c>
      <c r="D319" s="157">
        <f t="shared" ref="D319:Q319" si="84">SUM(D320:D321)</f>
        <v>2.7736639482687502</v>
      </c>
      <c r="E319" s="157">
        <f t="shared" si="84"/>
        <v>1.5428151896269358</v>
      </c>
      <c r="F319" s="157">
        <f t="shared" si="84"/>
        <v>3.1513812195394131</v>
      </c>
      <c r="G319" s="157">
        <f t="shared" si="84"/>
        <v>3.3577137534767409</v>
      </c>
      <c r="H319" s="157">
        <f t="shared" si="84"/>
        <v>6.425091170712161</v>
      </c>
      <c r="I319" s="157">
        <f t="shared" si="84"/>
        <v>6.3577941747372657</v>
      </c>
      <c r="J319" s="157">
        <f t="shared" si="84"/>
        <v>6.3665469161489838</v>
      </c>
      <c r="K319" s="157">
        <f t="shared" si="84"/>
        <v>4.5164333585570358</v>
      </c>
      <c r="L319" s="157">
        <f t="shared" si="84"/>
        <v>6.7436806862132332</v>
      </c>
      <c r="M319" s="157">
        <f t="shared" si="84"/>
        <v>6.9052184884016548</v>
      </c>
      <c r="N319" s="157">
        <f t="shared" si="84"/>
        <v>3.1460517285704732</v>
      </c>
      <c r="O319" s="157">
        <f t="shared" si="84"/>
        <v>3.6213450813819814</v>
      </c>
      <c r="P319" s="157">
        <f t="shared" si="84"/>
        <v>3.5450573376216519</v>
      </c>
      <c r="Q319" s="157">
        <f t="shared" si="84"/>
        <v>1.2531759929645414</v>
      </c>
    </row>
    <row r="320" spans="1:17" ht="12" customHeight="1" x14ac:dyDescent="0.3">
      <c r="A320" s="23" t="s">
        <v>57</v>
      </c>
      <c r="B320" s="156"/>
      <c r="C320" s="156">
        <f>RES_hhdet_in_tes!C$40</f>
        <v>1.5977122377883171</v>
      </c>
      <c r="D320" s="156">
        <f>RES_hhdet_in_tes!D$40</f>
        <v>2.3838843985215172</v>
      </c>
      <c r="E320" s="156">
        <f>RES_hhdet_in_tes!E$40</f>
        <v>1.4875576312251029</v>
      </c>
      <c r="F320" s="156">
        <f>RES_hhdet_in_tes!F$40</f>
        <v>2.9733674604765854</v>
      </c>
      <c r="G320" s="156">
        <f>RES_hhdet_in_tes!G$40</f>
        <v>3.1090305657832067</v>
      </c>
      <c r="H320" s="156">
        <f>RES_hhdet_in_tes!H$40</f>
        <v>4.4297512377385821</v>
      </c>
      <c r="I320" s="156">
        <f>RES_hhdet_in_tes!I$40</f>
        <v>5.9358482579881002</v>
      </c>
      <c r="J320" s="156">
        <f>RES_hhdet_in_tes!J$40</f>
        <v>6.3403131383008775</v>
      </c>
      <c r="K320" s="156">
        <f>RES_hhdet_in_tes!K$40</f>
        <v>2.4249864641157761</v>
      </c>
      <c r="L320" s="156">
        <f>RES_hhdet_in_tes!L$40</f>
        <v>4.1536180748310967</v>
      </c>
      <c r="M320" s="156">
        <f>RES_hhdet_in_tes!M$40</f>
        <v>3.701111297746682</v>
      </c>
      <c r="N320" s="156">
        <f>RES_hhdet_in_tes!N$40</f>
        <v>0.20077767466832952</v>
      </c>
      <c r="O320" s="156">
        <f>RES_hhdet_in_tes!O$40</f>
        <v>2.0137584988729555</v>
      </c>
      <c r="P320" s="156">
        <f>RES_hhdet_in_tes!P$40</f>
        <v>0.49448512752238516</v>
      </c>
      <c r="Q320" s="156">
        <f>RES_hhdet_in_tes!Q$40</f>
        <v>0.49364202168182947</v>
      </c>
    </row>
    <row r="321" spans="1:17" ht="12" customHeight="1" x14ac:dyDescent="0.3">
      <c r="A321" s="29" t="s">
        <v>140</v>
      </c>
      <c r="B321" s="57"/>
      <c r="C321" s="57">
        <f>RES_hhdet_in_tes!C$41</f>
        <v>0.43961772878023064</v>
      </c>
      <c r="D321" s="57">
        <f>RES_hhdet_in_tes!D$41</f>
        <v>0.38977954974723295</v>
      </c>
      <c r="E321" s="57">
        <f>RES_hhdet_in_tes!E$41</f>
        <v>5.5257558401832836E-2</v>
      </c>
      <c r="F321" s="57">
        <f>RES_hhdet_in_tes!F$41</f>
        <v>0.17801375906282749</v>
      </c>
      <c r="G321" s="57">
        <f>RES_hhdet_in_tes!G$41</f>
        <v>0.24868318769353417</v>
      </c>
      <c r="H321" s="57">
        <f>RES_hhdet_in_tes!H$41</f>
        <v>1.9953399329735793</v>
      </c>
      <c r="I321" s="57">
        <f>RES_hhdet_in_tes!I$41</f>
        <v>0.42194591674916543</v>
      </c>
      <c r="J321" s="57">
        <f>RES_hhdet_in_tes!J$41</f>
        <v>2.6233777848106564E-2</v>
      </c>
      <c r="K321" s="57">
        <f>RES_hhdet_in_tes!K$41</f>
        <v>2.0914468944412596</v>
      </c>
      <c r="L321" s="57">
        <f>RES_hhdet_in_tes!L$41</f>
        <v>2.5900626113821366</v>
      </c>
      <c r="M321" s="57">
        <f>RES_hhdet_in_tes!M$41</f>
        <v>3.2041071906549723</v>
      </c>
      <c r="N321" s="57">
        <f>RES_hhdet_in_tes!N$41</f>
        <v>2.9452740539021436</v>
      </c>
      <c r="O321" s="57">
        <f>RES_hhdet_in_tes!O$41</f>
        <v>1.6075865825090259</v>
      </c>
      <c r="P321" s="57">
        <f>RES_hhdet_in_tes!P$41</f>
        <v>3.0505722100992667</v>
      </c>
      <c r="Q321" s="57">
        <f>RES_hhdet_in_tes!Q$41</f>
        <v>0.75953397128271183</v>
      </c>
    </row>
    <row r="323" spans="1:17" ht="12" customHeight="1" x14ac:dyDescent="0.3">
      <c r="A323" s="152" t="s">
        <v>191</v>
      </c>
      <c r="B323" s="175"/>
      <c r="C323" s="175">
        <f t="shared" ref="C323:Q338" si="85">IF(C304=0,"",C304/C285)</f>
        <v>0.64726085266623479</v>
      </c>
      <c r="D323" s="175">
        <f t="shared" si="85"/>
        <v>0.6385461232622347</v>
      </c>
      <c r="E323" s="175">
        <f t="shared" si="85"/>
        <v>0.64406496838682714</v>
      </c>
      <c r="F323" s="175">
        <f t="shared" si="85"/>
        <v>0.65987770381039368</v>
      </c>
      <c r="G323" s="175">
        <f t="shared" si="85"/>
        <v>0.64224788454957371</v>
      </c>
      <c r="H323" s="175">
        <f t="shared" si="85"/>
        <v>0.6602104668588028</v>
      </c>
      <c r="I323" s="175">
        <f t="shared" si="85"/>
        <v>0.64718274193647618</v>
      </c>
      <c r="J323" s="175">
        <f t="shared" si="85"/>
        <v>0.66779374417937376</v>
      </c>
      <c r="K323" s="175">
        <f t="shared" si="85"/>
        <v>0.70685267639458838</v>
      </c>
      <c r="L323" s="175">
        <f t="shared" si="85"/>
        <v>0.68540833842075843</v>
      </c>
      <c r="M323" s="175">
        <f t="shared" si="85"/>
        <v>0.72246558262058991</v>
      </c>
      <c r="N323" s="175">
        <f t="shared" si="85"/>
        <v>0.73457364079866794</v>
      </c>
      <c r="O323" s="175">
        <f t="shared" si="85"/>
        <v>0.72608383392203923</v>
      </c>
      <c r="P323" s="175">
        <f t="shared" si="85"/>
        <v>0.78790234781258361</v>
      </c>
      <c r="Q323" s="175">
        <f t="shared" si="85"/>
        <v>0.792051563162394</v>
      </c>
    </row>
    <row r="324" spans="1:17" ht="12" customHeight="1" x14ac:dyDescent="0.3">
      <c r="A324" s="158" t="s">
        <v>65</v>
      </c>
      <c r="B324" s="169"/>
      <c r="C324" s="169">
        <f t="shared" si="85"/>
        <v>0.65777713892831946</v>
      </c>
      <c r="D324" s="169">
        <f t="shared" si="85"/>
        <v>0.65215614790216558</v>
      </c>
      <c r="E324" s="169">
        <f t="shared" si="85"/>
        <v>0.66230736374714649</v>
      </c>
      <c r="F324" s="169">
        <f t="shared" si="85"/>
        <v>0.67230817393772357</v>
      </c>
      <c r="G324" s="169">
        <f t="shared" si="85"/>
        <v>0.65515116478762181</v>
      </c>
      <c r="H324" s="169">
        <f t="shared" si="85"/>
        <v>0.66810513091120383</v>
      </c>
      <c r="I324" s="169">
        <f t="shared" si="85"/>
        <v>0.6632328056519381</v>
      </c>
      <c r="J324" s="169">
        <f t="shared" si="85"/>
        <v>0.66888378205893573</v>
      </c>
      <c r="K324" s="169">
        <f t="shared" si="85"/>
        <v>0.66465865931190382</v>
      </c>
      <c r="L324" s="169">
        <f t="shared" si="85"/>
        <v>0.67525974069669159</v>
      </c>
      <c r="M324" s="169">
        <f t="shared" si="85"/>
        <v>0.67652667052428939</v>
      </c>
      <c r="N324" s="169">
        <f t="shared" si="85"/>
        <v>0.66717733992230643</v>
      </c>
      <c r="O324" s="169">
        <f t="shared" si="85"/>
        <v>0.6872232312866331</v>
      </c>
      <c r="P324" s="169">
        <f t="shared" si="85"/>
        <v>0.69346480763213691</v>
      </c>
      <c r="Q324" s="169">
        <f t="shared" si="85"/>
        <v>0.69229096694103487</v>
      </c>
    </row>
    <row r="325" spans="1:17" ht="12" customHeight="1" x14ac:dyDescent="0.3">
      <c r="A325" s="23" t="s">
        <v>84</v>
      </c>
      <c r="B325" s="73"/>
      <c r="C325" s="73">
        <f t="shared" si="85"/>
        <v>0.65069076384909752</v>
      </c>
      <c r="D325" s="73">
        <f t="shared" si="85"/>
        <v>0.64482850051312435</v>
      </c>
      <c r="E325" s="73">
        <f t="shared" si="85"/>
        <v>0.65445707153234189</v>
      </c>
      <c r="F325" s="73">
        <f t="shared" si="85"/>
        <v>0.66460944012259049</v>
      </c>
      <c r="G325" s="73">
        <f t="shared" si="85"/>
        <v>0.64793439690807919</v>
      </c>
      <c r="H325" s="73">
        <f t="shared" si="85"/>
        <v>0.65985277187444347</v>
      </c>
      <c r="I325" s="73">
        <f t="shared" si="85"/>
        <v>0.65619306387677867</v>
      </c>
      <c r="J325" s="73">
        <f t="shared" si="85"/>
        <v>0.66242584713712227</v>
      </c>
      <c r="K325" s="73">
        <f t="shared" si="85"/>
        <v>0.66047167016714925</v>
      </c>
      <c r="L325" s="73">
        <f t="shared" si="85"/>
        <v>0.66651216183850992</v>
      </c>
      <c r="M325" s="73">
        <f t="shared" si="85"/>
        <v>0.66907118416686562</v>
      </c>
      <c r="N325" s="73">
        <f t="shared" si="85"/>
        <v>0.65673871997595168</v>
      </c>
      <c r="O325" s="73">
        <f t="shared" si="85"/>
        <v>0.68218743776436919</v>
      </c>
      <c r="P325" s="73">
        <f t="shared" si="85"/>
        <v>0.68699505872050759</v>
      </c>
      <c r="Q325" s="73">
        <f t="shared" si="85"/>
        <v>0.68514549143979631</v>
      </c>
    </row>
    <row r="326" spans="1:17" ht="12" customHeight="1" x14ac:dyDescent="0.3">
      <c r="A326" s="23" t="s">
        <v>60</v>
      </c>
      <c r="B326" s="73"/>
      <c r="C326" s="73">
        <f t="shared" si="85"/>
        <v>1.0781544100898179</v>
      </c>
      <c r="D326" s="73">
        <f t="shared" si="85"/>
        <v>1.0820876764284826</v>
      </c>
      <c r="E326" s="73">
        <f t="shared" si="85"/>
        <v>1.0669562811389497</v>
      </c>
      <c r="F326" s="73">
        <f t="shared" si="85"/>
        <v>1.0553875354130471</v>
      </c>
      <c r="G326" s="73">
        <f t="shared" si="85"/>
        <v>1.0815469179585795</v>
      </c>
      <c r="H326" s="73">
        <f t="shared" si="85"/>
        <v>1.0782655593306534</v>
      </c>
      <c r="I326" s="73">
        <f t="shared" si="85"/>
        <v>1.0649130716480231</v>
      </c>
      <c r="J326" s="73">
        <f t="shared" si="85"/>
        <v>1.0539613935794045</v>
      </c>
      <c r="K326" s="73">
        <f t="shared" si="85"/>
        <v>1.0447152655404306</v>
      </c>
      <c r="L326" s="73">
        <f t="shared" si="85"/>
        <v>1.042137076865812</v>
      </c>
      <c r="M326" s="73">
        <f t="shared" si="85"/>
        <v>1.0295296373348284</v>
      </c>
      <c r="N326" s="73">
        <f t="shared" si="85"/>
        <v>1.0551068647559387</v>
      </c>
      <c r="O326" s="73">
        <f t="shared" si="85"/>
        <v>1.0438656462897615</v>
      </c>
      <c r="P326" s="73">
        <f t="shared" si="85"/>
        <v>1.0407899167574497</v>
      </c>
      <c r="Q326" s="73">
        <f t="shared" si="85"/>
        <v>1.0315829683343989</v>
      </c>
    </row>
    <row r="327" spans="1:17" ht="12" customHeight="1" x14ac:dyDescent="0.3">
      <c r="A327" s="158" t="s">
        <v>112</v>
      </c>
      <c r="B327" s="169"/>
      <c r="C327" s="169">
        <f t="shared" si="85"/>
        <v>1.8208357940826514</v>
      </c>
      <c r="D327" s="169">
        <f t="shared" si="85"/>
        <v>1.8599973082462231</v>
      </c>
      <c r="E327" s="169">
        <f t="shared" si="85"/>
        <v>1.9234131069724014</v>
      </c>
      <c r="F327" s="169">
        <f t="shared" si="85"/>
        <v>1.9989566576592583</v>
      </c>
      <c r="G327" s="169">
        <f t="shared" si="85"/>
        <v>2.0902431884510455</v>
      </c>
      <c r="H327" s="169">
        <f t="shared" si="85"/>
        <v>2.2020856376624955</v>
      </c>
      <c r="I327" s="169">
        <f t="shared" si="85"/>
        <v>2.3063013940845578</v>
      </c>
      <c r="J327" s="169">
        <f t="shared" si="85"/>
        <v>2.4253680085298051</v>
      </c>
      <c r="K327" s="169">
        <f t="shared" si="85"/>
        <v>2.5397891934481476</v>
      </c>
      <c r="L327" s="169">
        <f t="shared" si="85"/>
        <v>2.7599087381912573</v>
      </c>
      <c r="M327" s="169">
        <f t="shared" si="85"/>
        <v>2.9399155405806718</v>
      </c>
      <c r="N327" s="169">
        <f t="shared" si="85"/>
        <v>3.1220833206847289</v>
      </c>
      <c r="O327" s="169">
        <f t="shared" si="85"/>
        <v>3.4358331366005048</v>
      </c>
      <c r="P327" s="169">
        <f t="shared" si="85"/>
        <v>3.5960443818631949</v>
      </c>
      <c r="Q327" s="169">
        <f t="shared" si="85"/>
        <v>3.6622104556866599</v>
      </c>
    </row>
    <row r="328" spans="1:17" ht="12" customHeight="1" x14ac:dyDescent="0.3">
      <c r="A328" s="23" t="s">
        <v>60</v>
      </c>
      <c r="B328" s="73"/>
      <c r="C328" s="73">
        <f t="shared" si="85"/>
        <v>1.8208357940826514</v>
      </c>
      <c r="D328" s="73">
        <f t="shared" si="85"/>
        <v>1.8599973082462231</v>
      </c>
      <c r="E328" s="73">
        <f t="shared" si="85"/>
        <v>1.9234131069724014</v>
      </c>
      <c r="F328" s="73">
        <f t="shared" si="85"/>
        <v>1.9989566576592583</v>
      </c>
      <c r="G328" s="73">
        <f t="shared" si="85"/>
        <v>2.0902431884510455</v>
      </c>
      <c r="H328" s="73">
        <f t="shared" si="85"/>
        <v>2.2020856376624955</v>
      </c>
      <c r="I328" s="73">
        <f t="shared" si="85"/>
        <v>2.3063013940845578</v>
      </c>
      <c r="J328" s="73">
        <f t="shared" si="85"/>
        <v>2.4253680085298051</v>
      </c>
      <c r="K328" s="73">
        <f t="shared" si="85"/>
        <v>2.5397891934481476</v>
      </c>
      <c r="L328" s="73">
        <f t="shared" si="85"/>
        <v>2.7599087381912573</v>
      </c>
      <c r="M328" s="73">
        <f t="shared" si="85"/>
        <v>2.9399155405806718</v>
      </c>
      <c r="N328" s="73">
        <f t="shared" si="85"/>
        <v>3.1220833206847289</v>
      </c>
      <c r="O328" s="73">
        <f t="shared" si="85"/>
        <v>3.4358331366005048</v>
      </c>
      <c r="P328" s="73">
        <f t="shared" si="85"/>
        <v>3.5960443818631949</v>
      </c>
      <c r="Q328" s="73">
        <f t="shared" si="85"/>
        <v>3.6622104556866599</v>
      </c>
    </row>
    <row r="329" spans="1:17" ht="12" customHeight="1" x14ac:dyDescent="0.3">
      <c r="A329" s="158" t="s">
        <v>63</v>
      </c>
      <c r="B329" s="169"/>
      <c r="C329" s="169">
        <f t="shared" si="85"/>
        <v>0.5918944065540418</v>
      </c>
      <c r="D329" s="169">
        <f t="shared" si="85"/>
        <v>0.58946852014422269</v>
      </c>
      <c r="E329" s="169">
        <f t="shared" si="85"/>
        <v>0.61146081012636133</v>
      </c>
      <c r="F329" s="169">
        <f t="shared" si="85"/>
        <v>0.61504827927582539</v>
      </c>
      <c r="G329" s="169">
        <f t="shared" si="85"/>
        <v>0.60449545067095956</v>
      </c>
      <c r="H329" s="169">
        <f t="shared" si="85"/>
        <v>0.61259915594735215</v>
      </c>
      <c r="I329" s="169">
        <f t="shared" si="85"/>
        <v>0.62782488263684122</v>
      </c>
      <c r="J329" s="169">
        <f t="shared" si="85"/>
        <v>0.64510562788015369</v>
      </c>
      <c r="K329" s="169">
        <f t="shared" si="85"/>
        <v>0.69332995034225098</v>
      </c>
      <c r="L329" s="169">
        <f t="shared" si="85"/>
        <v>0.68895525203597496</v>
      </c>
      <c r="M329" s="169">
        <f t="shared" si="85"/>
        <v>0.71911350935582208</v>
      </c>
      <c r="N329" s="169">
        <f t="shared" si="85"/>
        <v>0.6772816751394346</v>
      </c>
      <c r="O329" s="169">
        <f t="shared" si="85"/>
        <v>0.65451401047140534</v>
      </c>
      <c r="P329" s="169">
        <f t="shared" si="85"/>
        <v>0.69529332780145781</v>
      </c>
      <c r="Q329" s="169">
        <f t="shared" si="85"/>
        <v>0.76207580188805735</v>
      </c>
    </row>
    <row r="330" spans="1:17" ht="12" customHeight="1" x14ac:dyDescent="0.3">
      <c r="A330" s="167" t="s">
        <v>169</v>
      </c>
      <c r="B330" s="174"/>
      <c r="C330" s="174">
        <f t="shared" si="85"/>
        <v>0.56982547370491177</v>
      </c>
      <c r="D330" s="174">
        <f t="shared" si="85"/>
        <v>0.5691197084406302</v>
      </c>
      <c r="E330" s="174">
        <f t="shared" si="85"/>
        <v>0.58000997570078905</v>
      </c>
      <c r="F330" s="174">
        <f t="shared" si="85"/>
        <v>0.59050788375513963</v>
      </c>
      <c r="G330" s="174">
        <f t="shared" si="85"/>
        <v>0.57570075581744817</v>
      </c>
      <c r="H330" s="174">
        <f t="shared" si="85"/>
        <v>0.58394567328380609</v>
      </c>
      <c r="I330" s="174">
        <f t="shared" si="85"/>
        <v>0.5872261893747811</v>
      </c>
      <c r="J330" s="174">
        <f t="shared" si="85"/>
        <v>0.59233859175678572</v>
      </c>
      <c r="K330" s="174">
        <f t="shared" si="85"/>
        <v>0.59661108843736177</v>
      </c>
      <c r="L330" s="174">
        <f t="shared" si="85"/>
        <v>0.59681424723336907</v>
      </c>
      <c r="M330" s="174">
        <f t="shared" si="85"/>
        <v>0.60154830958267969</v>
      </c>
      <c r="N330" s="174">
        <f t="shared" si="85"/>
        <v>0.59293588544321185</v>
      </c>
      <c r="O330" s="174">
        <f t="shared" si="85"/>
        <v>0.60227324679141903</v>
      </c>
      <c r="P330" s="174">
        <f t="shared" si="85"/>
        <v>0.59598341313463543</v>
      </c>
      <c r="Q330" s="174">
        <f t="shared" si="85"/>
        <v>0.5722774642939602</v>
      </c>
    </row>
    <row r="331" spans="1:17" ht="12" customHeight="1" x14ac:dyDescent="0.3">
      <c r="A331" s="167" t="s">
        <v>168</v>
      </c>
      <c r="B331" s="174"/>
      <c r="C331" s="174">
        <f t="shared" si="85"/>
        <v>0.81919092520218306</v>
      </c>
      <c r="D331" s="174">
        <f t="shared" si="85"/>
        <v>0.80037065649645667</v>
      </c>
      <c r="E331" s="174">
        <f t="shared" si="85"/>
        <v>0.81041135716106816</v>
      </c>
      <c r="F331" s="174">
        <f t="shared" si="85"/>
        <v>0.78085497597759668</v>
      </c>
      <c r="G331" s="174">
        <f t="shared" si="85"/>
        <v>0.76210801126610095</v>
      </c>
      <c r="H331" s="174">
        <f t="shared" si="85"/>
        <v>0.76713446050651402</v>
      </c>
      <c r="I331" s="174">
        <f t="shared" si="85"/>
        <v>0.78463818924768458</v>
      </c>
      <c r="J331" s="174">
        <f t="shared" si="85"/>
        <v>0.77965731612967437</v>
      </c>
      <c r="K331" s="174">
        <f t="shared" si="85"/>
        <v>0.79184364052635892</v>
      </c>
      <c r="L331" s="174">
        <f t="shared" si="85"/>
        <v>0.80159251209310445</v>
      </c>
      <c r="M331" s="174">
        <f t="shared" si="85"/>
        <v>0.79722977561316155</v>
      </c>
      <c r="N331" s="174">
        <f t="shared" si="85"/>
        <v>0.82355951040190911</v>
      </c>
      <c r="O331" s="174">
        <f t="shared" si="85"/>
        <v>0.80769220243461004</v>
      </c>
      <c r="P331" s="174">
        <f t="shared" si="85"/>
        <v>0.80876373020356584</v>
      </c>
      <c r="Q331" s="174">
        <f t="shared" si="85"/>
        <v>0.81672760631451691</v>
      </c>
    </row>
    <row r="332" spans="1:17" ht="12" customHeight="1" x14ac:dyDescent="0.3">
      <c r="A332" s="166" t="s">
        <v>57</v>
      </c>
      <c r="B332" s="173"/>
      <c r="C332" s="173">
        <f t="shared" si="85"/>
        <v>0.56888170017550632</v>
      </c>
      <c r="D332" s="173">
        <f t="shared" si="85"/>
        <v>0.57062242582822675</v>
      </c>
      <c r="E332" s="173">
        <f t="shared" si="85"/>
        <v>0.59810735842633922</v>
      </c>
      <c r="F332" s="173">
        <f t="shared" si="85"/>
        <v>0.60039208302689895</v>
      </c>
      <c r="G332" s="173">
        <f t="shared" si="85"/>
        <v>0.55440753634572992</v>
      </c>
      <c r="H332" s="173">
        <f t="shared" si="85"/>
        <v>0.58425427063768542</v>
      </c>
      <c r="I332" s="173">
        <f t="shared" si="85"/>
        <v>0.58120988735278656</v>
      </c>
      <c r="J332" s="173">
        <f t="shared" si="85"/>
        <v>0.59241094125897242</v>
      </c>
      <c r="K332" s="173">
        <f t="shared" si="85"/>
        <v>0.59846519362695516</v>
      </c>
      <c r="L332" s="173">
        <f t="shared" si="85"/>
        <v>0.59261630892317141</v>
      </c>
      <c r="M332" s="173">
        <f t="shared" si="85"/>
        <v>0.61085271246596906</v>
      </c>
      <c r="N332" s="173">
        <f t="shared" si="85"/>
        <v>0.58798460544666742</v>
      </c>
      <c r="O332" s="173">
        <f t="shared" si="85"/>
        <v>0.59663003952056293</v>
      </c>
      <c r="P332" s="173">
        <f t="shared" si="85"/>
        <v>0.59565356786007728</v>
      </c>
      <c r="Q332" s="173">
        <f t="shared" si="85"/>
        <v>0.5904039987236599</v>
      </c>
    </row>
    <row r="333" spans="1:17" ht="12" customHeight="1" x14ac:dyDescent="0.3">
      <c r="A333" s="147" t="s">
        <v>59</v>
      </c>
      <c r="B333" s="172"/>
      <c r="C333" s="172">
        <f t="shared" si="85"/>
        <v>1.0298439176748606</v>
      </c>
      <c r="D333" s="172">
        <f t="shared" si="85"/>
        <v>1.0207031793268069</v>
      </c>
      <c r="E333" s="172">
        <f t="shared" si="85"/>
        <v>1.008899022587737</v>
      </c>
      <c r="F333" s="172">
        <f t="shared" si="85"/>
        <v>1.0184584364011187</v>
      </c>
      <c r="G333" s="172">
        <f t="shared" si="85"/>
        <v>0.99547173445845927</v>
      </c>
      <c r="H333" s="172">
        <f t="shared" si="85"/>
        <v>1.0205641063019588</v>
      </c>
      <c r="I333" s="172">
        <f t="shared" si="85"/>
        <v>1.0168207194907875</v>
      </c>
      <c r="J333" s="172">
        <f t="shared" si="85"/>
        <v>1.0108577371878147</v>
      </c>
      <c r="K333" s="172">
        <f t="shared" si="85"/>
        <v>1.0098639348227147</v>
      </c>
      <c r="L333" s="172">
        <f t="shared" si="85"/>
        <v>1.0069508553631077</v>
      </c>
      <c r="M333" s="172">
        <f t="shared" si="85"/>
        <v>1.007526407503367</v>
      </c>
      <c r="N333" s="172">
        <f t="shared" si="85"/>
        <v>1.0094253010033374</v>
      </c>
      <c r="O333" s="172">
        <f t="shared" si="85"/>
        <v>1.0108898251044351</v>
      </c>
      <c r="P333" s="172">
        <f t="shared" si="85"/>
        <v>1.0096604220052765</v>
      </c>
      <c r="Q333" s="172">
        <f t="shared" si="85"/>
        <v>1.0016353885504665</v>
      </c>
    </row>
    <row r="334" spans="1:17" ht="12" customHeight="1" x14ac:dyDescent="0.3">
      <c r="A334" s="163" t="s">
        <v>142</v>
      </c>
      <c r="B334" s="171"/>
      <c r="C334" s="171">
        <f t="shared" si="85"/>
        <v>0.63847870982025701</v>
      </c>
      <c r="D334" s="171">
        <f t="shared" si="85"/>
        <v>0.67002488222013301</v>
      </c>
      <c r="E334" s="171">
        <f t="shared" si="85"/>
        <v>0.70854730975766922</v>
      </c>
      <c r="F334" s="171">
        <f t="shared" si="85"/>
        <v>0.66859419139932674</v>
      </c>
      <c r="G334" s="171">
        <f t="shared" si="85"/>
        <v>0.662779328235793</v>
      </c>
      <c r="H334" s="171">
        <f t="shared" si="85"/>
        <v>0.727865998737519</v>
      </c>
      <c r="I334" s="171">
        <f t="shared" si="85"/>
        <v>0.7271313303148208</v>
      </c>
      <c r="J334" s="171">
        <f t="shared" si="85"/>
        <v>0.67920031540597325</v>
      </c>
      <c r="K334" s="171">
        <f t="shared" si="85"/>
        <v>0.73313812220039087</v>
      </c>
      <c r="L334" s="171">
        <f t="shared" si="85"/>
        <v>0.76842468966538835</v>
      </c>
      <c r="M334" s="171">
        <f t="shared" si="85"/>
        <v>0.73764677228960485</v>
      </c>
      <c r="N334" s="171">
        <f t="shared" si="85"/>
        <v>0.67161362559748705</v>
      </c>
      <c r="O334" s="171">
        <f t="shared" si="85"/>
        <v>0.72250416949185148</v>
      </c>
      <c r="P334" s="171">
        <f t="shared" si="85"/>
        <v>0.75885047429391483</v>
      </c>
      <c r="Q334" s="171">
        <f t="shared" si="85"/>
        <v>0.75789310583391922</v>
      </c>
    </row>
    <row r="335" spans="1:17" ht="12" customHeight="1" x14ac:dyDescent="0.3">
      <c r="A335" s="161" t="s">
        <v>141</v>
      </c>
      <c r="B335" s="170"/>
      <c r="C335" s="170">
        <f t="shared" si="85"/>
        <v>0.79521724707644437</v>
      </c>
      <c r="D335" s="170">
        <f t="shared" si="85"/>
        <v>0.97632110912346004</v>
      </c>
      <c r="E335" s="170">
        <f t="shared" si="85"/>
        <v>0.96668152966549326</v>
      </c>
      <c r="F335" s="170">
        <f t="shared" si="85"/>
        <v>0.9505725387989824</v>
      </c>
      <c r="G335" s="170">
        <f t="shared" si="85"/>
        <v>0.94562958181219825</v>
      </c>
      <c r="H335" s="170">
        <f t="shared" si="85"/>
        <v>0.8428505632344071</v>
      </c>
      <c r="I335" s="170">
        <f t="shared" si="85"/>
        <v>0.88178249957049437</v>
      </c>
      <c r="J335" s="170">
        <f t="shared" si="85"/>
        <v>0.98726327865302388</v>
      </c>
      <c r="K335" s="170">
        <f t="shared" si="85"/>
        <v>0.88345814285497459</v>
      </c>
      <c r="L335" s="170">
        <f t="shared" si="85"/>
        <v>0.83553206203200725</v>
      </c>
      <c r="M335" s="170">
        <f t="shared" si="85"/>
        <v>0.87350400238560888</v>
      </c>
      <c r="N335" s="170">
        <f t="shared" si="85"/>
        <v>0.94873480791422471</v>
      </c>
      <c r="O335" s="170">
        <f t="shared" si="85"/>
        <v>0.8884378424077457</v>
      </c>
      <c r="P335" s="170">
        <f t="shared" si="85"/>
        <v>0.87874464106635952</v>
      </c>
      <c r="Q335" s="170">
        <f t="shared" si="85"/>
        <v>0.87688959897698182</v>
      </c>
    </row>
    <row r="336" spans="1:17" ht="12" customHeight="1" x14ac:dyDescent="0.3">
      <c r="A336" s="148" t="s">
        <v>60</v>
      </c>
      <c r="B336" s="73"/>
      <c r="C336" s="73">
        <f t="shared" si="85"/>
        <v>0.71864362525737846</v>
      </c>
      <c r="D336" s="73">
        <f t="shared" si="85"/>
        <v>0.64818214547864739</v>
      </c>
      <c r="E336" s="73">
        <f t="shared" si="85"/>
        <v>0.65809338469249046</v>
      </c>
      <c r="F336" s="73">
        <f t="shared" si="85"/>
        <v>0.68544009297333508</v>
      </c>
      <c r="G336" s="73">
        <f t="shared" si="85"/>
        <v>0.6928089060659488</v>
      </c>
      <c r="H336" s="73">
        <f t="shared" si="85"/>
        <v>0.7176922832468573</v>
      </c>
      <c r="I336" s="73">
        <f t="shared" si="85"/>
        <v>0.71606608925659776</v>
      </c>
      <c r="J336" s="73">
        <f t="shared" si="85"/>
        <v>0.62699939329153465</v>
      </c>
      <c r="K336" s="73">
        <f t="shared" si="85"/>
        <v>0.7357347865519277</v>
      </c>
      <c r="L336" s="73">
        <f t="shared" si="85"/>
        <v>0.74917584733382625</v>
      </c>
      <c r="M336" s="73">
        <f t="shared" si="85"/>
        <v>0.74374260073380005</v>
      </c>
      <c r="N336" s="73">
        <f t="shared" si="85"/>
        <v>0.70838421907540705</v>
      </c>
      <c r="O336" s="73">
        <f t="shared" si="85"/>
        <v>0.72199524672927706</v>
      </c>
      <c r="P336" s="73">
        <f t="shared" si="85"/>
        <v>0.75424066800901102</v>
      </c>
      <c r="Q336" s="73">
        <f t="shared" si="85"/>
        <v>0.74784515242987637</v>
      </c>
    </row>
    <row r="337" spans="1:17" ht="12" customHeight="1" x14ac:dyDescent="0.3">
      <c r="A337" s="148" t="s">
        <v>59</v>
      </c>
      <c r="B337" s="73"/>
      <c r="C337" s="73">
        <f t="shared" si="85"/>
        <v>1.0176640530606831</v>
      </c>
      <c r="D337" s="73">
        <f t="shared" si="85"/>
        <v>1.0008345783426524</v>
      </c>
      <c r="E337" s="73">
        <f t="shared" si="85"/>
        <v>1.001470532876173</v>
      </c>
      <c r="F337" s="73">
        <f t="shared" si="85"/>
        <v>1.0031852690758902</v>
      </c>
      <c r="G337" s="73">
        <f t="shared" si="85"/>
        <v>1.0036721037423273</v>
      </c>
      <c r="H337" s="73">
        <f t="shared" si="85"/>
        <v>1.0183486483234294</v>
      </c>
      <c r="I337" s="73">
        <f t="shared" si="85"/>
        <v>1.0093221413282136</v>
      </c>
      <c r="J337" s="73">
        <f t="shared" si="85"/>
        <v>1.000660460800981</v>
      </c>
      <c r="K337" s="73">
        <f t="shared" si="85"/>
        <v>1.0060795765395871</v>
      </c>
      <c r="L337" s="73">
        <f t="shared" si="85"/>
        <v>1.008193752670612</v>
      </c>
      <c r="M337" s="73">
        <f t="shared" si="85"/>
        <v>1.0022837630592334</v>
      </c>
      <c r="N337" s="73">
        <f t="shared" si="85"/>
        <v>1.0011002167469067</v>
      </c>
      <c r="O337" s="73">
        <f t="shared" si="85"/>
        <v>1.0052779142979673</v>
      </c>
      <c r="P337" s="73">
        <f t="shared" si="85"/>
        <v>1.0027753947341025</v>
      </c>
      <c r="Q337" s="73">
        <f t="shared" si="85"/>
        <v>0.98935167152298764</v>
      </c>
    </row>
    <row r="338" spans="1:17" ht="12" customHeight="1" x14ac:dyDescent="0.3">
      <c r="A338" s="158" t="s">
        <v>62</v>
      </c>
      <c r="B338" s="169"/>
      <c r="C338" s="169">
        <f t="shared" si="85"/>
        <v>0.49363033873674911</v>
      </c>
      <c r="D338" s="169">
        <f t="shared" si="85"/>
        <v>0.47725814749784323</v>
      </c>
      <c r="E338" s="169">
        <f t="shared" si="85"/>
        <v>0.45851145618165828</v>
      </c>
      <c r="F338" s="169">
        <f t="shared" si="85"/>
        <v>0.46829912656745637</v>
      </c>
      <c r="G338" s="169">
        <f t="shared" si="85"/>
        <v>0.47375788113426409</v>
      </c>
      <c r="H338" s="169">
        <f t="shared" si="85"/>
        <v>0.53839069551178753</v>
      </c>
      <c r="I338" s="169">
        <f t="shared" si="85"/>
        <v>0.4811592849036686</v>
      </c>
      <c r="J338" s="169">
        <f t="shared" si="85"/>
        <v>0.46464166263959727</v>
      </c>
      <c r="K338" s="169">
        <f t="shared" si="85"/>
        <v>0.59000877997909373</v>
      </c>
      <c r="L338" s="169">
        <f t="shared" si="85"/>
        <v>0.5584442292292624</v>
      </c>
      <c r="M338" s="169">
        <f t="shared" si="85"/>
        <v>0.59166078561415825</v>
      </c>
      <c r="N338" s="169">
        <f t="shared" si="85"/>
        <v>0.80649238367729514</v>
      </c>
      <c r="O338" s="169">
        <f t="shared" si="85"/>
        <v>0.59424906628038787</v>
      </c>
      <c r="P338" s="169">
        <f t="shared" si="85"/>
        <v>0.76879736580664004</v>
      </c>
      <c r="Q338" s="169">
        <f t="shared" si="85"/>
        <v>0.65309020784645966</v>
      </c>
    </row>
    <row r="339" spans="1:17" ht="12" customHeight="1" x14ac:dyDescent="0.3">
      <c r="A339" s="23" t="s">
        <v>57</v>
      </c>
      <c r="B339" s="73"/>
      <c r="C339" s="73">
        <f t="shared" ref="C339:Q340" si="86">IF(C320=0,"",C320/C301)</f>
        <v>0.44535367179526819</v>
      </c>
      <c r="D339" s="73">
        <f t="shared" si="86"/>
        <v>0.44626495559495943</v>
      </c>
      <c r="E339" s="73">
        <f t="shared" si="86"/>
        <v>0.45096387178925346</v>
      </c>
      <c r="F339" s="73">
        <f t="shared" si="86"/>
        <v>0.45636186917084803</v>
      </c>
      <c r="G339" s="73">
        <f t="shared" si="86"/>
        <v>0.45782710872240029</v>
      </c>
      <c r="H339" s="73">
        <f t="shared" si="86"/>
        <v>0.46376929826111357</v>
      </c>
      <c r="I339" s="73">
        <f t="shared" si="86"/>
        <v>0.46687611637273468</v>
      </c>
      <c r="J339" s="73">
        <f t="shared" si="86"/>
        <v>0.46376450593757368</v>
      </c>
      <c r="K339" s="73">
        <f t="shared" si="86"/>
        <v>0.46599405162905183</v>
      </c>
      <c r="L339" s="73">
        <f t="shared" si="86"/>
        <v>0.46046104838138407</v>
      </c>
      <c r="M339" s="73">
        <f t="shared" si="86"/>
        <v>0.46797920882796235</v>
      </c>
      <c r="N339" s="73">
        <f t="shared" si="86"/>
        <v>0.46081038814502956</v>
      </c>
      <c r="O339" s="73">
        <f t="shared" si="86"/>
        <v>0.4790678180932002</v>
      </c>
      <c r="P339" s="73">
        <f t="shared" si="86"/>
        <v>0.48136108410757789</v>
      </c>
      <c r="Q339" s="73">
        <f t="shared" si="86"/>
        <v>0.48307456533217608</v>
      </c>
    </row>
    <row r="340" spans="1:17" ht="12" customHeight="1" x14ac:dyDescent="0.3">
      <c r="A340" s="29" t="s">
        <v>140</v>
      </c>
      <c r="B340" s="65"/>
      <c r="C340" s="65">
        <f t="shared" si="86"/>
        <v>0.81452199027149674</v>
      </c>
      <c r="D340" s="65">
        <f t="shared" si="86"/>
        <v>0.82966230313228606</v>
      </c>
      <c r="E340" s="65">
        <f t="shared" si="86"/>
        <v>0.83450010199218083</v>
      </c>
      <c r="F340" s="65">
        <f t="shared" si="86"/>
        <v>0.83165684177351662</v>
      </c>
      <c r="G340" s="65">
        <f t="shared" si="86"/>
        <v>0.8385461511697645</v>
      </c>
      <c r="H340" s="65">
        <f t="shared" si="86"/>
        <v>0.83758435165256229</v>
      </c>
      <c r="I340" s="65">
        <f t="shared" si="86"/>
        <v>0.84469756314316946</v>
      </c>
      <c r="J340" s="65">
        <f t="shared" si="86"/>
        <v>0.85588169823389459</v>
      </c>
      <c r="K340" s="65">
        <f t="shared" si="86"/>
        <v>0.85331818478341803</v>
      </c>
      <c r="L340" s="65">
        <f t="shared" si="86"/>
        <v>0.84773547459788567</v>
      </c>
      <c r="M340" s="65">
        <f t="shared" si="86"/>
        <v>0.85165808474909233</v>
      </c>
      <c r="N340" s="65">
        <f t="shared" si="86"/>
        <v>0.84995756035622239</v>
      </c>
      <c r="O340" s="65">
        <f t="shared" si="86"/>
        <v>0.85035367126796935</v>
      </c>
      <c r="P340" s="65">
        <f t="shared" si="86"/>
        <v>0.85118593750595517</v>
      </c>
      <c r="Q340" s="65">
        <f t="shared" si="86"/>
        <v>0.84678201653846452</v>
      </c>
    </row>
    <row r="342" spans="1:17" ht="12" customHeight="1" x14ac:dyDescent="0.3">
      <c r="A342" s="152" t="s">
        <v>190</v>
      </c>
      <c r="B342" s="168"/>
      <c r="C342" s="168">
        <f>SUM(C343,C346,C348,C357)</f>
        <v>84.614393516644057</v>
      </c>
      <c r="D342" s="168">
        <f t="shared" ref="D342:Q342" si="87">SUM(D343,D346,D348,D357)</f>
        <v>117.57636141098972</v>
      </c>
      <c r="E342" s="168">
        <f t="shared" si="87"/>
        <v>71.988730796395373</v>
      </c>
      <c r="F342" s="168">
        <f t="shared" si="87"/>
        <v>158.5395955367386</v>
      </c>
      <c r="G342" s="168">
        <f t="shared" si="87"/>
        <v>133.28242089083165</v>
      </c>
      <c r="H342" s="168">
        <f t="shared" si="87"/>
        <v>261.18522761519478</v>
      </c>
      <c r="I342" s="168">
        <f t="shared" si="87"/>
        <v>256.7820767867301</v>
      </c>
      <c r="J342" s="168">
        <f t="shared" si="87"/>
        <v>238.21170254005412</v>
      </c>
      <c r="K342" s="168">
        <f t="shared" si="87"/>
        <v>146.93593539913348</v>
      </c>
      <c r="L342" s="168">
        <f t="shared" si="87"/>
        <v>135.0326240899015</v>
      </c>
      <c r="M342" s="168">
        <f t="shared" si="87"/>
        <v>157.54065918024205</v>
      </c>
      <c r="N342" s="168">
        <f t="shared" si="87"/>
        <v>68.103451533090961</v>
      </c>
      <c r="O342" s="168">
        <f t="shared" si="87"/>
        <v>129.1794047577869</v>
      </c>
      <c r="P342" s="168">
        <f t="shared" si="87"/>
        <v>82.412784548136003</v>
      </c>
      <c r="Q342" s="168">
        <f t="shared" si="87"/>
        <v>28.215152556867448</v>
      </c>
    </row>
    <row r="343" spans="1:17" ht="12" customHeight="1" x14ac:dyDescent="0.3">
      <c r="A343" s="158" t="s">
        <v>65</v>
      </c>
      <c r="B343" s="157"/>
      <c r="C343" s="157">
        <f>SUM(C344:C345)</f>
        <v>59.888708452187586</v>
      </c>
      <c r="D343" s="157">
        <f t="shared" ref="D343:Q343" si="88">SUM(D344:D345)</f>
        <v>80.986584413865486</v>
      </c>
      <c r="E343" s="157">
        <f t="shared" si="88"/>
        <v>51.795127261290745</v>
      </c>
      <c r="F343" s="157">
        <f t="shared" si="88"/>
        <v>115.85341528748675</v>
      </c>
      <c r="G343" s="157">
        <f t="shared" si="88"/>
        <v>92.150056120626274</v>
      </c>
      <c r="H343" s="157">
        <f t="shared" si="88"/>
        <v>191.21060914007771</v>
      </c>
      <c r="I343" s="157">
        <f t="shared" si="88"/>
        <v>179.23625825176643</v>
      </c>
      <c r="J343" s="157">
        <f t="shared" si="88"/>
        <v>161.31492476369536</v>
      </c>
      <c r="K343" s="157">
        <f t="shared" si="88"/>
        <v>113.47031871117724</v>
      </c>
      <c r="L343" s="157">
        <f t="shared" si="88"/>
        <v>88.816685835519522</v>
      </c>
      <c r="M343" s="157">
        <f t="shared" si="88"/>
        <v>120.55025034939338</v>
      </c>
      <c r="N343" s="157">
        <f t="shared" si="88"/>
        <v>50.442618466940765</v>
      </c>
      <c r="O343" s="157">
        <f t="shared" si="88"/>
        <v>92.210800024306621</v>
      </c>
      <c r="P343" s="157">
        <f t="shared" si="88"/>
        <v>65.069046992549787</v>
      </c>
      <c r="Q343" s="157">
        <f t="shared" si="88"/>
        <v>23.28660183316752</v>
      </c>
    </row>
    <row r="344" spans="1:17" ht="12" customHeight="1" x14ac:dyDescent="0.3">
      <c r="A344" s="23" t="s">
        <v>84</v>
      </c>
      <c r="B344" s="156"/>
      <c r="C344" s="156">
        <f>RES_hhdet_in_emi!C$26</f>
        <v>59.888708452187586</v>
      </c>
      <c r="D344" s="156">
        <f>RES_hhdet_in_emi!D$26</f>
        <v>80.986584413865486</v>
      </c>
      <c r="E344" s="156">
        <f>RES_hhdet_in_emi!E$26</f>
        <v>51.795127261290745</v>
      </c>
      <c r="F344" s="156">
        <f>RES_hhdet_in_emi!F$26</f>
        <v>115.85341528748675</v>
      </c>
      <c r="G344" s="156">
        <f>RES_hhdet_in_emi!G$26</f>
        <v>92.150056120626274</v>
      </c>
      <c r="H344" s="156">
        <f>RES_hhdet_in_emi!H$26</f>
        <v>191.21060914007771</v>
      </c>
      <c r="I344" s="156">
        <f>RES_hhdet_in_emi!I$26</f>
        <v>179.23625825176643</v>
      </c>
      <c r="J344" s="156">
        <f>RES_hhdet_in_emi!J$26</f>
        <v>161.31492476369536</v>
      </c>
      <c r="K344" s="156">
        <f>RES_hhdet_in_emi!K$26</f>
        <v>113.47031871117724</v>
      </c>
      <c r="L344" s="156">
        <f>RES_hhdet_in_emi!L$26</f>
        <v>88.816685835519522</v>
      </c>
      <c r="M344" s="156">
        <f>RES_hhdet_in_emi!M$26</f>
        <v>120.55025034939338</v>
      </c>
      <c r="N344" s="156">
        <f>RES_hhdet_in_emi!N$26</f>
        <v>50.442618466940765</v>
      </c>
      <c r="O344" s="156">
        <f>RES_hhdet_in_emi!O$26</f>
        <v>92.210800024306621</v>
      </c>
      <c r="P344" s="156">
        <f>RES_hhdet_in_emi!P$26</f>
        <v>65.069046992549787</v>
      </c>
      <c r="Q344" s="156">
        <f>RES_hhdet_in_emi!Q$26</f>
        <v>23.28660183316752</v>
      </c>
    </row>
    <row r="345" spans="1:17" ht="12" customHeight="1" x14ac:dyDescent="0.3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3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3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3">
      <c r="A348" s="158" t="s">
        <v>63</v>
      </c>
      <c r="B348" s="157"/>
      <c r="C348" s="157">
        <f>SUM(C349:C350,C353:C354)</f>
        <v>15.247938331617121</v>
      </c>
      <c r="D348" s="157">
        <f t="shared" ref="D348:Q348" si="90">SUM(D349:D350,D353:D354)</f>
        <v>22.477276107079678</v>
      </c>
      <c r="E348" s="157">
        <f t="shared" si="90"/>
        <v>11.479080454445693</v>
      </c>
      <c r="F348" s="157">
        <f t="shared" si="90"/>
        <v>25.473408538558211</v>
      </c>
      <c r="G348" s="157">
        <f t="shared" si="90"/>
        <v>23.191843312288764</v>
      </c>
      <c r="H348" s="157">
        <f t="shared" si="90"/>
        <v>44.740454656760036</v>
      </c>
      <c r="I348" s="157">
        <f t="shared" si="90"/>
        <v>43.95715628373388</v>
      </c>
      <c r="J348" s="157">
        <f t="shared" si="90"/>
        <v>40.778687822341922</v>
      </c>
      <c r="K348" s="157">
        <f t="shared" si="90"/>
        <v>19.717585125007176</v>
      </c>
      <c r="L348" s="157">
        <f t="shared" si="90"/>
        <v>22.384775238917403</v>
      </c>
      <c r="M348" s="157">
        <f t="shared" si="90"/>
        <v>16.096621926179587</v>
      </c>
      <c r="N348" s="157">
        <f t="shared" si="90"/>
        <v>16.50975511816084</v>
      </c>
      <c r="O348" s="157">
        <f t="shared" si="90"/>
        <v>25.863517780239548</v>
      </c>
      <c r="P348" s="157">
        <f t="shared" si="90"/>
        <v>14.629837611103568</v>
      </c>
      <c r="Q348" s="157">
        <f t="shared" si="90"/>
        <v>2.2288879049021109</v>
      </c>
    </row>
    <row r="349" spans="1:17" ht="12" customHeight="1" x14ac:dyDescent="0.3">
      <c r="A349" s="167" t="s">
        <v>169</v>
      </c>
      <c r="B349" s="132"/>
      <c r="C349" s="132">
        <f>RES_hhdet_in_emi!C$31</f>
        <v>14.659967289993972</v>
      </c>
      <c r="D349" s="132">
        <f>RES_hhdet_in_emi!D$31</f>
        <v>21.797484361299215</v>
      </c>
      <c r="E349" s="132">
        <f>RES_hhdet_in_emi!E$31</f>
        <v>10.80071467386856</v>
      </c>
      <c r="F349" s="132">
        <f>RES_hhdet_in_emi!F$31</f>
        <v>23.708608222344786</v>
      </c>
      <c r="G349" s="132">
        <f>RES_hhdet_in_emi!G$31</f>
        <v>21.461509616786515</v>
      </c>
      <c r="H349" s="132">
        <f>RES_hhdet_in_emi!H$31</f>
        <v>41.662064744389099</v>
      </c>
      <c r="I349" s="132">
        <f>RES_hhdet_in_emi!I$31</f>
        <v>39.183485446508342</v>
      </c>
      <c r="J349" s="132">
        <f>RES_hhdet_in_emi!J$31</f>
        <v>33.664823615606558</v>
      </c>
      <c r="K349" s="132">
        <f>RES_hhdet_in_emi!K$31</f>
        <v>14.578858472714122</v>
      </c>
      <c r="L349" s="132">
        <f>RES_hhdet_in_emi!L$31</f>
        <v>16.216972593143403</v>
      </c>
      <c r="M349" s="132">
        <f>RES_hhdet_in_emi!M$31</f>
        <v>12.324714895188576</v>
      </c>
      <c r="N349" s="132">
        <f>RES_hhdet_in_emi!N$31</f>
        <v>13.866376700873774</v>
      </c>
      <c r="O349" s="132">
        <f>RES_hhdet_in_emi!O$31</f>
        <v>22.420644888614458</v>
      </c>
      <c r="P349" s="132">
        <f>RES_hhdet_in_emi!P$31</f>
        <v>12.187221012930722</v>
      </c>
      <c r="Q349" s="132">
        <f>RES_hhdet_in_emi!Q$31</f>
        <v>1.0127130321472306</v>
      </c>
    </row>
    <row r="350" spans="1:17" ht="12" customHeight="1" x14ac:dyDescent="0.3">
      <c r="A350" s="167" t="s">
        <v>168</v>
      </c>
      <c r="B350" s="132"/>
      <c r="C350" s="132">
        <f>SUM(C351:C352)</f>
        <v>0.58797104162314962</v>
      </c>
      <c r="D350" s="132">
        <f t="shared" ref="D350:Q350" si="91">SUM(D351:D352)</f>
        <v>0.67979174578046342</v>
      </c>
      <c r="E350" s="132">
        <f t="shared" si="91"/>
        <v>0.67836578057713226</v>
      </c>
      <c r="F350" s="132">
        <f t="shared" si="91"/>
        <v>1.7648003162134251</v>
      </c>
      <c r="G350" s="132">
        <f t="shared" si="91"/>
        <v>1.7303336955022481</v>
      </c>
      <c r="H350" s="132">
        <f t="shared" si="91"/>
        <v>3.0783899123709357</v>
      </c>
      <c r="I350" s="132">
        <f t="shared" si="91"/>
        <v>4.7736708372255388</v>
      </c>
      <c r="J350" s="132">
        <f t="shared" si="91"/>
        <v>7.1138642067353608</v>
      </c>
      <c r="K350" s="132">
        <f t="shared" si="91"/>
        <v>5.1387266522930553</v>
      </c>
      <c r="L350" s="132">
        <f t="shared" si="91"/>
        <v>6.1678026457739987</v>
      </c>
      <c r="M350" s="132">
        <f t="shared" si="91"/>
        <v>3.7719070309910108</v>
      </c>
      <c r="N350" s="132">
        <f t="shared" si="91"/>
        <v>2.6433784172870638</v>
      </c>
      <c r="O350" s="132">
        <f t="shared" si="91"/>
        <v>3.4428728916250901</v>
      </c>
      <c r="P350" s="132">
        <f t="shared" si="91"/>
        <v>2.4426165981728456</v>
      </c>
      <c r="Q350" s="132">
        <f t="shared" si="91"/>
        <v>1.21617487275488</v>
      </c>
    </row>
    <row r="351" spans="1:17" ht="12" customHeight="1" x14ac:dyDescent="0.3">
      <c r="A351" s="166" t="s">
        <v>57</v>
      </c>
      <c r="B351" s="165"/>
      <c r="C351" s="165">
        <f>RES_hhdet_in_emi!C$33</f>
        <v>0.58797104162314962</v>
      </c>
      <c r="D351" s="165">
        <f>RES_hhdet_in_emi!D$33</f>
        <v>0.67979174578046342</v>
      </c>
      <c r="E351" s="165">
        <f>RES_hhdet_in_emi!E$33</f>
        <v>0.67836578057713226</v>
      </c>
      <c r="F351" s="165">
        <f>RES_hhdet_in_emi!F$33</f>
        <v>1.7648003162134251</v>
      </c>
      <c r="G351" s="165">
        <f>RES_hhdet_in_emi!G$33</f>
        <v>1.7303336955022481</v>
      </c>
      <c r="H351" s="165">
        <f>RES_hhdet_in_emi!H$33</f>
        <v>3.0783899123709357</v>
      </c>
      <c r="I351" s="165">
        <f>RES_hhdet_in_emi!I$33</f>
        <v>4.7736708372255388</v>
      </c>
      <c r="J351" s="165">
        <f>RES_hhdet_in_emi!J$33</f>
        <v>7.1138642067353608</v>
      </c>
      <c r="K351" s="165">
        <f>RES_hhdet_in_emi!K$33</f>
        <v>5.1387266522930553</v>
      </c>
      <c r="L351" s="165">
        <f>RES_hhdet_in_emi!L$33</f>
        <v>6.1678026457739987</v>
      </c>
      <c r="M351" s="165">
        <f>RES_hhdet_in_emi!M$33</f>
        <v>3.7719070309910108</v>
      </c>
      <c r="N351" s="165">
        <f>RES_hhdet_in_emi!N$33</f>
        <v>2.6433784172870638</v>
      </c>
      <c r="O351" s="165">
        <f>RES_hhdet_in_emi!O$33</f>
        <v>3.4428728916250901</v>
      </c>
      <c r="P351" s="165">
        <f>RES_hhdet_in_emi!P$33</f>
        <v>2.4426165981728456</v>
      </c>
      <c r="Q351" s="165">
        <f>RES_hhdet_in_emi!Q$33</f>
        <v>1.21617487275488</v>
      </c>
    </row>
    <row r="352" spans="1:17" ht="12" customHeight="1" x14ac:dyDescent="0.3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3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3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3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3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3">
      <c r="A357" s="158" t="s">
        <v>62</v>
      </c>
      <c r="B357" s="157"/>
      <c r="C357" s="157">
        <f>SUM(C358:C359)</f>
        <v>9.4777467328393517</v>
      </c>
      <c r="D357" s="157">
        <f t="shared" ref="D357:Q357" si="93">SUM(D358:D359)</f>
        <v>14.11250089004456</v>
      </c>
      <c r="E357" s="157">
        <f t="shared" si="93"/>
        <v>8.7145230806589424</v>
      </c>
      <c r="F357" s="157">
        <f t="shared" si="93"/>
        <v>17.212771710693644</v>
      </c>
      <c r="G357" s="157">
        <f t="shared" si="93"/>
        <v>17.940521457916599</v>
      </c>
      <c r="H357" s="157">
        <f t="shared" si="93"/>
        <v>25.234163818357029</v>
      </c>
      <c r="I357" s="157">
        <f t="shared" si="93"/>
        <v>33.588662251229792</v>
      </c>
      <c r="J357" s="157">
        <f t="shared" si="93"/>
        <v>36.118089954016824</v>
      </c>
      <c r="K357" s="157">
        <f t="shared" si="93"/>
        <v>13.748031562949064</v>
      </c>
      <c r="L357" s="157">
        <f t="shared" si="93"/>
        <v>23.831163015464593</v>
      </c>
      <c r="M357" s="157">
        <f t="shared" si="93"/>
        <v>20.89378690466906</v>
      </c>
      <c r="N357" s="157">
        <f t="shared" si="93"/>
        <v>1.1510779479893567</v>
      </c>
      <c r="O357" s="157">
        <f t="shared" si="93"/>
        <v>11.10508695324072</v>
      </c>
      <c r="P357" s="157">
        <f t="shared" si="93"/>
        <v>2.7138999444826548</v>
      </c>
      <c r="Q357" s="157">
        <f t="shared" si="93"/>
        <v>2.6996628187978167</v>
      </c>
    </row>
    <row r="358" spans="1:17" ht="12" customHeight="1" x14ac:dyDescent="0.3">
      <c r="A358" s="23" t="s">
        <v>57</v>
      </c>
      <c r="B358" s="156"/>
      <c r="C358" s="156">
        <f>RES_hhdet_in_emi!C$40</f>
        <v>9.4777467328393517</v>
      </c>
      <c r="D358" s="156">
        <f>RES_hhdet_in_emi!D$40</f>
        <v>14.11250089004456</v>
      </c>
      <c r="E358" s="156">
        <f>RES_hhdet_in_emi!E$40</f>
        <v>8.7145230806589424</v>
      </c>
      <c r="F358" s="156">
        <f>RES_hhdet_in_emi!F$40</f>
        <v>17.212771710693644</v>
      </c>
      <c r="G358" s="156">
        <f>RES_hhdet_in_emi!G$40</f>
        <v>17.940521457916599</v>
      </c>
      <c r="H358" s="156">
        <f>RES_hhdet_in_emi!H$40</f>
        <v>25.234163818357029</v>
      </c>
      <c r="I358" s="156">
        <f>RES_hhdet_in_emi!I$40</f>
        <v>33.588662251229792</v>
      </c>
      <c r="J358" s="156">
        <f>RES_hhdet_in_emi!J$40</f>
        <v>36.118089954016824</v>
      </c>
      <c r="K358" s="156">
        <f>RES_hhdet_in_emi!K$40</f>
        <v>13.748031562949064</v>
      </c>
      <c r="L358" s="156">
        <f>RES_hhdet_in_emi!L$40</f>
        <v>23.831163015464593</v>
      </c>
      <c r="M358" s="156">
        <f>RES_hhdet_in_emi!M$40</f>
        <v>20.89378690466906</v>
      </c>
      <c r="N358" s="156">
        <f>RES_hhdet_in_emi!N$40</f>
        <v>1.1510779479893567</v>
      </c>
      <c r="O358" s="156">
        <f>RES_hhdet_in_emi!O$40</f>
        <v>11.10508695324072</v>
      </c>
      <c r="P358" s="156">
        <f>RES_hhdet_in_emi!P$40</f>
        <v>2.7138999444826548</v>
      </c>
      <c r="Q358" s="156">
        <f>RES_hhdet_in_emi!Q$40</f>
        <v>2.6996628187978167</v>
      </c>
    </row>
    <row r="359" spans="1:17" ht="12" customHeight="1" x14ac:dyDescent="0.3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3">
      <c r="A361" s="152" t="s">
        <v>189</v>
      </c>
      <c r="B361" s="168"/>
      <c r="C361" s="168">
        <f t="shared" ref="C361:Q361" si="94">SUM(C362,C365,C367,C376)</f>
        <v>12273.901101260386</v>
      </c>
      <c r="D361" s="168">
        <f t="shared" si="94"/>
        <v>11689.570838739637</v>
      </c>
      <c r="E361" s="168">
        <f t="shared" si="94"/>
        <v>14659.009429707763</v>
      </c>
      <c r="F361" s="168">
        <f t="shared" si="94"/>
        <v>14233.602762123304</v>
      </c>
      <c r="G361" s="168">
        <f t="shared" si="94"/>
        <v>11924.960120553404</v>
      </c>
      <c r="H361" s="168">
        <f t="shared" si="94"/>
        <v>12665.937223534296</v>
      </c>
      <c r="I361" s="168">
        <f t="shared" si="94"/>
        <v>11788.670715652112</v>
      </c>
      <c r="J361" s="168">
        <f t="shared" si="94"/>
        <v>10891.999817234664</v>
      </c>
      <c r="K361" s="168">
        <f t="shared" si="94"/>
        <v>10717.00860941676</v>
      </c>
      <c r="L361" s="168">
        <f t="shared" si="94"/>
        <v>9447.4427651892911</v>
      </c>
      <c r="M361" s="168">
        <f t="shared" si="94"/>
        <v>9382.8995674155212</v>
      </c>
      <c r="N361" s="168">
        <f t="shared" si="94"/>
        <v>7392.118683608538</v>
      </c>
      <c r="O361" s="168">
        <f t="shared" si="94"/>
        <v>10319.321477379384</v>
      </c>
      <c r="P361" s="168">
        <f t="shared" si="94"/>
        <v>8548.0163133299084</v>
      </c>
      <c r="Q361" s="168">
        <f t="shared" si="94"/>
        <v>8647.0481472303072</v>
      </c>
    </row>
    <row r="362" spans="1:17" ht="12" customHeight="1" x14ac:dyDescent="0.3">
      <c r="A362" s="158" t="s">
        <v>65</v>
      </c>
      <c r="B362" s="157"/>
      <c r="C362" s="157">
        <f t="shared" ref="C362:Q362" si="95">SUM(C363:C364)</f>
        <v>8315.1816229500273</v>
      </c>
      <c r="D362" s="157">
        <f t="shared" si="95"/>
        <v>7795.2063214253485</v>
      </c>
      <c r="E362" s="157">
        <f t="shared" si="95"/>
        <v>10315.343611917044</v>
      </c>
      <c r="F362" s="157">
        <f t="shared" si="95"/>
        <v>10157.353407712499</v>
      </c>
      <c r="G362" s="157">
        <f t="shared" si="95"/>
        <v>7985.9206173067259</v>
      </c>
      <c r="H362" s="157">
        <f t="shared" si="95"/>
        <v>8835.7964756182355</v>
      </c>
      <c r="I362" s="157">
        <f t="shared" si="95"/>
        <v>7984.9491493559572</v>
      </c>
      <c r="J362" s="157">
        <f t="shared" si="95"/>
        <v>7088.4104629707172</v>
      </c>
      <c r="K362" s="157">
        <f t="shared" si="95"/>
        <v>7233.3084647118376</v>
      </c>
      <c r="L362" s="157">
        <f t="shared" si="95"/>
        <v>5552.8430703157519</v>
      </c>
      <c r="M362" s="157">
        <f t="shared" si="95"/>
        <v>5768.4602936652818</v>
      </c>
      <c r="N362" s="157">
        <f t="shared" si="95"/>
        <v>4493.8286734031708</v>
      </c>
      <c r="O362" s="157">
        <f t="shared" si="95"/>
        <v>6766.2168894833312</v>
      </c>
      <c r="P362" s="157">
        <f t="shared" si="95"/>
        <v>5352.0388195789592</v>
      </c>
      <c r="Q362" s="157">
        <f t="shared" si="95"/>
        <v>5404.9339161097669</v>
      </c>
    </row>
    <row r="363" spans="1:17" ht="12" customHeight="1" x14ac:dyDescent="0.3">
      <c r="A363" s="23" t="s">
        <v>84</v>
      </c>
      <c r="B363" s="156"/>
      <c r="C363" s="156">
        <f t="shared" ref="C363:Q366" si="96">IF(C287=0,0,C287/0.086*1000000/C$49)</f>
        <v>8177.3348227594579</v>
      </c>
      <c r="D363" s="156">
        <f t="shared" si="96"/>
        <v>7664.5732177777145</v>
      </c>
      <c r="E363" s="156">
        <f t="shared" si="96"/>
        <v>10119.031813581976</v>
      </c>
      <c r="F363" s="156">
        <f t="shared" si="96"/>
        <v>9957.2430097791384</v>
      </c>
      <c r="G363" s="156">
        <f t="shared" si="96"/>
        <v>7853.0080914877481</v>
      </c>
      <c r="H363" s="156">
        <f t="shared" si="96"/>
        <v>8661.5279850784373</v>
      </c>
      <c r="I363" s="156">
        <f t="shared" si="96"/>
        <v>7847.4173940455912</v>
      </c>
      <c r="J363" s="156">
        <f t="shared" si="96"/>
        <v>6971.495169110638</v>
      </c>
      <c r="K363" s="156">
        <f t="shared" si="96"/>
        <v>7154.4892354856793</v>
      </c>
      <c r="L363" s="156">
        <f t="shared" si="96"/>
        <v>5423.5280789468643</v>
      </c>
      <c r="M363" s="156">
        <f t="shared" si="96"/>
        <v>5649.1492422950359</v>
      </c>
      <c r="N363" s="156">
        <f t="shared" si="96"/>
        <v>4376.0748563865163</v>
      </c>
      <c r="O363" s="156">
        <f t="shared" si="96"/>
        <v>6672.0080862457398</v>
      </c>
      <c r="P363" s="156">
        <f t="shared" si="96"/>
        <v>5254.1675629979663</v>
      </c>
      <c r="Q363" s="156">
        <f t="shared" si="96"/>
        <v>5293.4539941637759</v>
      </c>
    </row>
    <row r="364" spans="1:17" ht="12" customHeight="1" x14ac:dyDescent="0.3">
      <c r="A364" s="23" t="s">
        <v>60</v>
      </c>
      <c r="B364" s="156"/>
      <c r="C364" s="156">
        <f t="shared" si="96"/>
        <v>137.84680019056918</v>
      </c>
      <c r="D364" s="156">
        <f t="shared" si="96"/>
        <v>130.63310364763362</v>
      </c>
      <c r="E364" s="156">
        <f t="shared" si="96"/>
        <v>196.31179833506741</v>
      </c>
      <c r="F364" s="156">
        <f t="shared" si="96"/>
        <v>200.11039793336033</v>
      </c>
      <c r="G364" s="156">
        <f t="shared" si="96"/>
        <v>132.91252581897749</v>
      </c>
      <c r="H364" s="156">
        <f t="shared" si="96"/>
        <v>174.26849053979771</v>
      </c>
      <c r="I364" s="156">
        <f t="shared" si="96"/>
        <v>137.53175531036581</v>
      </c>
      <c r="J364" s="156">
        <f t="shared" si="96"/>
        <v>116.91529386007899</v>
      </c>
      <c r="K364" s="156">
        <f t="shared" si="96"/>
        <v>78.819229226158257</v>
      </c>
      <c r="L364" s="156">
        <f t="shared" si="96"/>
        <v>129.31499136888797</v>
      </c>
      <c r="M364" s="156">
        <f t="shared" si="96"/>
        <v>119.31105137024558</v>
      </c>
      <c r="N364" s="156">
        <f t="shared" si="96"/>
        <v>117.75381701665468</v>
      </c>
      <c r="O364" s="156">
        <f t="shared" si="96"/>
        <v>94.208803237591667</v>
      </c>
      <c r="P364" s="156">
        <f t="shared" si="96"/>
        <v>97.871256580992949</v>
      </c>
      <c r="Q364" s="156">
        <f t="shared" si="96"/>
        <v>111.47992194599125</v>
      </c>
    </row>
    <row r="365" spans="1:17" ht="12" customHeight="1" x14ac:dyDescent="0.3">
      <c r="A365" s="158" t="s">
        <v>112</v>
      </c>
      <c r="B365" s="157"/>
      <c r="C365" s="157">
        <f t="shared" ref="C365:Q365" si="97">C366</f>
        <v>226.23656152888245</v>
      </c>
      <c r="D365" s="157">
        <f t="shared" si="97"/>
        <v>195.25949617429293</v>
      </c>
      <c r="E365" s="157">
        <f t="shared" si="97"/>
        <v>166.98203613488738</v>
      </c>
      <c r="F365" s="157">
        <f t="shared" si="97"/>
        <v>202.83562176703566</v>
      </c>
      <c r="G365" s="157">
        <f t="shared" si="97"/>
        <v>171.14340617904134</v>
      </c>
      <c r="H365" s="157">
        <f t="shared" si="97"/>
        <v>137.51842948162692</v>
      </c>
      <c r="I365" s="157">
        <f t="shared" si="97"/>
        <v>101.06370952408662</v>
      </c>
      <c r="J365" s="157">
        <f t="shared" si="97"/>
        <v>202.71623223182937</v>
      </c>
      <c r="K365" s="157">
        <f t="shared" si="97"/>
        <v>262.15392448115495</v>
      </c>
      <c r="L365" s="157">
        <f t="shared" si="97"/>
        <v>143.3113422690333</v>
      </c>
      <c r="M365" s="157">
        <f t="shared" si="97"/>
        <v>207.70256493985508</v>
      </c>
      <c r="N365" s="157">
        <f t="shared" si="97"/>
        <v>144.54942355993867</v>
      </c>
      <c r="O365" s="157">
        <f t="shared" si="97"/>
        <v>211.20799029966571</v>
      </c>
      <c r="P365" s="157">
        <f t="shared" si="97"/>
        <v>251.35059675954082</v>
      </c>
      <c r="Q365" s="157">
        <f t="shared" si="97"/>
        <v>262.73730321889349</v>
      </c>
    </row>
    <row r="366" spans="1:17" ht="12" customHeight="1" x14ac:dyDescent="0.3">
      <c r="A366" s="23" t="s">
        <v>60</v>
      </c>
      <c r="B366" s="156"/>
      <c r="C366" s="156">
        <f t="shared" si="96"/>
        <v>226.23656152888245</v>
      </c>
      <c r="D366" s="156">
        <f t="shared" si="96"/>
        <v>195.25949617429293</v>
      </c>
      <c r="E366" s="156">
        <f t="shared" si="96"/>
        <v>166.98203613488738</v>
      </c>
      <c r="F366" s="156">
        <f t="shared" si="96"/>
        <v>202.83562176703566</v>
      </c>
      <c r="G366" s="156">
        <f t="shared" si="96"/>
        <v>171.14340617904134</v>
      </c>
      <c r="H366" s="156">
        <f t="shared" si="96"/>
        <v>137.51842948162692</v>
      </c>
      <c r="I366" s="156">
        <f t="shared" si="96"/>
        <v>101.06370952408662</v>
      </c>
      <c r="J366" s="156">
        <f t="shared" si="96"/>
        <v>202.71623223182937</v>
      </c>
      <c r="K366" s="156">
        <f t="shared" si="96"/>
        <v>262.15392448115495</v>
      </c>
      <c r="L366" s="156">
        <f t="shared" si="96"/>
        <v>143.3113422690333</v>
      </c>
      <c r="M366" s="156">
        <f t="shared" si="96"/>
        <v>207.70256493985508</v>
      </c>
      <c r="N366" s="156">
        <f t="shared" si="96"/>
        <v>144.54942355993867</v>
      </c>
      <c r="O366" s="156">
        <f t="shared" si="96"/>
        <v>211.20799029966571</v>
      </c>
      <c r="P366" s="156">
        <f t="shared" si="96"/>
        <v>251.35059675954082</v>
      </c>
      <c r="Q366" s="156">
        <f t="shared" si="96"/>
        <v>262.73730321889349</v>
      </c>
    </row>
    <row r="367" spans="1:17" ht="12" customHeight="1" x14ac:dyDescent="0.3">
      <c r="A367" s="158" t="s">
        <v>63</v>
      </c>
      <c r="B367" s="157"/>
      <c r="C367" s="157">
        <f t="shared" ref="C367:Q367" si="98">IF(C291=0,0,C291/0.086*1000000/SUM(C$53:C$56))</f>
        <v>2243.677510251493</v>
      </c>
      <c r="D367" s="157">
        <f t="shared" si="98"/>
        <v>2246.0336060410332</v>
      </c>
      <c r="E367" s="157">
        <f t="shared" si="98"/>
        <v>2439.9816140380558</v>
      </c>
      <c r="F367" s="157">
        <f t="shared" si="98"/>
        <v>2345.4275225067836</v>
      </c>
      <c r="G367" s="157">
        <f t="shared" si="98"/>
        <v>2172.240214844101</v>
      </c>
      <c r="H367" s="157">
        <f t="shared" si="98"/>
        <v>2264.4656520323192</v>
      </c>
      <c r="I367" s="157">
        <f t="shared" si="98"/>
        <v>2174.282411016176</v>
      </c>
      <c r="J367" s="157">
        <f t="shared" si="98"/>
        <v>2036.4697238271458</v>
      </c>
      <c r="K367" s="157">
        <f t="shared" si="98"/>
        <v>1946.4438101180615</v>
      </c>
      <c r="L367" s="157">
        <f t="shared" si="98"/>
        <v>1803.16660359138</v>
      </c>
      <c r="M367" s="157">
        <f t="shared" si="98"/>
        <v>1961.8588193119269</v>
      </c>
      <c r="N367" s="157">
        <f t="shared" si="98"/>
        <v>1859.6854899745917</v>
      </c>
      <c r="O367" s="157">
        <f t="shared" si="98"/>
        <v>2176.9989940295327</v>
      </c>
      <c r="P367" s="157">
        <f t="shared" si="98"/>
        <v>1960.9501056455347</v>
      </c>
      <c r="Q367" s="157">
        <f t="shared" si="98"/>
        <v>1827.0293466386152</v>
      </c>
    </row>
    <row r="368" spans="1:17" ht="12" customHeight="1" x14ac:dyDescent="0.3">
      <c r="A368" s="167" t="s">
        <v>169</v>
      </c>
      <c r="B368" s="132"/>
      <c r="C368" s="132">
        <f t="shared" ref="C368:Q368" si="99">IF(C292=0,0,C292/0.086*1000000/C$53)</f>
        <v>2341.0348656185306</v>
      </c>
      <c r="D368" s="132">
        <f t="shared" si="99"/>
        <v>2364.2902566903799</v>
      </c>
      <c r="E368" s="132">
        <f t="shared" si="99"/>
        <v>2516.1120436368019</v>
      </c>
      <c r="F368" s="132">
        <f t="shared" si="99"/>
        <v>2458.2734171867655</v>
      </c>
      <c r="G368" s="132">
        <f t="shared" si="99"/>
        <v>2298.4123917998772</v>
      </c>
      <c r="H368" s="132">
        <f t="shared" si="99"/>
        <v>2391.5433220755667</v>
      </c>
      <c r="I368" s="132">
        <f t="shared" si="99"/>
        <v>2314.6196214620468</v>
      </c>
      <c r="J368" s="132">
        <f t="shared" si="99"/>
        <v>2229.2554751024541</v>
      </c>
      <c r="K368" s="132">
        <f t="shared" si="99"/>
        <v>2353.2414940370686</v>
      </c>
      <c r="L368" s="132">
        <f t="shared" si="99"/>
        <v>2053.8288086137363</v>
      </c>
      <c r="M368" s="132">
        <f t="shared" si="99"/>
        <v>2325.4591055360456</v>
      </c>
      <c r="N368" s="132">
        <f t="shared" si="99"/>
        <v>2144.5366870237208</v>
      </c>
      <c r="O368" s="132">
        <f t="shared" si="99"/>
        <v>2366.932181617306</v>
      </c>
      <c r="P368" s="132">
        <f t="shared" si="99"/>
        <v>2242.187553814168</v>
      </c>
      <c r="Q368" s="132">
        <f t="shared" si="99"/>
        <v>2048.1872877173873</v>
      </c>
    </row>
    <row r="369" spans="1:17" ht="12" customHeight="1" x14ac:dyDescent="0.3">
      <c r="A369" s="167" t="s">
        <v>168</v>
      </c>
      <c r="B369" s="132"/>
      <c r="C369" s="132">
        <f t="shared" ref="C369:Q369" si="100">IF(C293=0,0,C293/0.086*1000000/C$54)</f>
        <v>1828.5057790639614</v>
      </c>
      <c r="D369" s="132">
        <f t="shared" si="100"/>
        <v>1893.541725316413</v>
      </c>
      <c r="E369" s="132">
        <f t="shared" si="100"/>
        <v>2139.7301969993891</v>
      </c>
      <c r="F369" s="132">
        <f t="shared" si="100"/>
        <v>1970.4212680892599</v>
      </c>
      <c r="G369" s="132">
        <f t="shared" si="100"/>
        <v>1902.9372195889844</v>
      </c>
      <c r="H369" s="132">
        <f t="shared" si="100"/>
        <v>1828.7217250062888</v>
      </c>
      <c r="I369" s="132">
        <f t="shared" si="100"/>
        <v>1755.4642549017958</v>
      </c>
      <c r="J369" s="132">
        <f t="shared" si="100"/>
        <v>1706.1630776655106</v>
      </c>
      <c r="K369" s="132">
        <f t="shared" si="100"/>
        <v>1778.7352854537612</v>
      </c>
      <c r="L369" s="132">
        <f t="shared" si="100"/>
        <v>1522.958917332779</v>
      </c>
      <c r="M369" s="132">
        <f t="shared" si="100"/>
        <v>1605.0723369680018</v>
      </c>
      <c r="N369" s="132">
        <f t="shared" si="100"/>
        <v>1669.8355854248114</v>
      </c>
      <c r="O369" s="132">
        <f t="shared" si="100"/>
        <v>1741.7193485369762</v>
      </c>
      <c r="P369" s="132">
        <f t="shared" si="100"/>
        <v>1646.2663197629226</v>
      </c>
      <c r="Q369" s="132">
        <f t="shared" si="100"/>
        <v>1615.0243189794651</v>
      </c>
    </row>
    <row r="370" spans="1:17" ht="12" customHeight="1" x14ac:dyDescent="0.3">
      <c r="A370" s="166" t="s">
        <v>57</v>
      </c>
      <c r="B370" s="165"/>
      <c r="C370" s="165">
        <f t="shared" ref="C370:Q371" si="101">IF(C294=0,0,C294/0.086*1000000/C$54)</f>
        <v>835.60040170526065</v>
      </c>
      <c r="D370" s="165">
        <f t="shared" si="101"/>
        <v>926.96437734882045</v>
      </c>
      <c r="E370" s="165">
        <f t="shared" si="101"/>
        <v>1033.8818639671545</v>
      </c>
      <c r="F370" s="165">
        <f t="shared" si="101"/>
        <v>1119.8674756086768</v>
      </c>
      <c r="G370" s="165">
        <f t="shared" si="101"/>
        <v>1006.8296553308106</v>
      </c>
      <c r="H370" s="165">
        <f t="shared" si="101"/>
        <v>1062.2091485083786</v>
      </c>
      <c r="I370" s="165">
        <f t="shared" si="101"/>
        <v>935.6703332053487</v>
      </c>
      <c r="J370" s="165">
        <f t="shared" si="101"/>
        <v>942.69002842884265</v>
      </c>
      <c r="K370" s="165">
        <f t="shared" si="101"/>
        <v>942.63873847249045</v>
      </c>
      <c r="L370" s="165">
        <f t="shared" si="101"/>
        <v>754.83042101842932</v>
      </c>
      <c r="M370" s="165">
        <f t="shared" si="101"/>
        <v>850.92939266539599</v>
      </c>
      <c r="N370" s="165">
        <f t="shared" si="101"/>
        <v>736.43887391897033</v>
      </c>
      <c r="O370" s="165">
        <f t="shared" si="101"/>
        <v>854.32678550232106</v>
      </c>
      <c r="P370" s="165">
        <f t="shared" si="101"/>
        <v>798.85019813936685</v>
      </c>
      <c r="Q370" s="165">
        <f t="shared" si="101"/>
        <v>726.1862116250137</v>
      </c>
    </row>
    <row r="371" spans="1:17" ht="12" customHeight="1" x14ac:dyDescent="0.3">
      <c r="A371" s="147" t="s">
        <v>59</v>
      </c>
      <c r="B371" s="164"/>
      <c r="C371" s="164">
        <f t="shared" si="101"/>
        <v>992.90537735870066</v>
      </c>
      <c r="D371" s="164">
        <f t="shared" si="101"/>
        <v>966.57734796759246</v>
      </c>
      <c r="E371" s="164">
        <f t="shared" si="101"/>
        <v>1105.8483330322349</v>
      </c>
      <c r="F371" s="164">
        <f t="shared" si="101"/>
        <v>850.55379248058318</v>
      </c>
      <c r="G371" s="164">
        <f t="shared" si="101"/>
        <v>896.10756425817374</v>
      </c>
      <c r="H371" s="164">
        <f t="shared" si="101"/>
        <v>766.51257649790978</v>
      </c>
      <c r="I371" s="164">
        <f t="shared" si="101"/>
        <v>819.79392169644746</v>
      </c>
      <c r="J371" s="164">
        <f t="shared" si="101"/>
        <v>763.47304923666786</v>
      </c>
      <c r="K371" s="164">
        <f t="shared" si="101"/>
        <v>836.09654698127065</v>
      </c>
      <c r="L371" s="164">
        <f t="shared" si="101"/>
        <v>768.12849631434938</v>
      </c>
      <c r="M371" s="164">
        <f t="shared" si="101"/>
        <v>754.14294430260554</v>
      </c>
      <c r="N371" s="164">
        <f t="shared" si="101"/>
        <v>933.39671150584115</v>
      </c>
      <c r="O371" s="164">
        <f t="shared" si="101"/>
        <v>887.39256303465515</v>
      </c>
      <c r="P371" s="164">
        <f t="shared" si="101"/>
        <v>847.41612162355591</v>
      </c>
      <c r="Q371" s="164">
        <f t="shared" si="101"/>
        <v>888.83810735445149</v>
      </c>
    </row>
    <row r="372" spans="1:17" ht="12" customHeight="1" x14ac:dyDescent="0.3">
      <c r="A372" s="163" t="s">
        <v>142</v>
      </c>
      <c r="B372" s="162"/>
      <c r="C372" s="162">
        <f t="shared" ref="C372:Q372" si="102">IF(C296=0,0,C296/0.086*1000000/C$55)</f>
        <v>1291.4437577494273</v>
      </c>
      <c r="D372" s="162">
        <f t="shared" si="102"/>
        <v>1671.9018531947481</v>
      </c>
      <c r="E372" s="162">
        <f t="shared" si="102"/>
        <v>2408.4861830009072</v>
      </c>
      <c r="F372" s="162">
        <f t="shared" si="102"/>
        <v>1434.2212580248508</v>
      </c>
      <c r="G372" s="162">
        <f t="shared" si="102"/>
        <v>1273.2008385682273</v>
      </c>
      <c r="H372" s="162">
        <f t="shared" si="102"/>
        <v>1757.7560389940209</v>
      </c>
      <c r="I372" s="162">
        <f t="shared" si="102"/>
        <v>1841.1697686275088</v>
      </c>
      <c r="J372" s="162">
        <f t="shared" si="102"/>
        <v>1295.9930053487085</v>
      </c>
      <c r="K372" s="162">
        <f t="shared" si="102"/>
        <v>1659.1209040313604</v>
      </c>
      <c r="L372" s="162">
        <f t="shared" si="102"/>
        <v>3064.3916886865077</v>
      </c>
      <c r="M372" s="162">
        <f t="shared" si="102"/>
        <v>2073.1908233872518</v>
      </c>
      <c r="N372" s="162">
        <f t="shared" si="102"/>
        <v>1517.2065262206299</v>
      </c>
      <c r="O372" s="162">
        <f t="shared" si="102"/>
        <v>2033.8957720119558</v>
      </c>
      <c r="P372" s="162">
        <f t="shared" si="102"/>
        <v>2018.8350163359787</v>
      </c>
      <c r="Q372" s="162">
        <f t="shared" si="102"/>
        <v>2090.4846479611356</v>
      </c>
    </row>
    <row r="373" spans="1:17" ht="12" customHeight="1" x14ac:dyDescent="0.3">
      <c r="A373" s="161" t="s">
        <v>141</v>
      </c>
      <c r="B373" s="160"/>
      <c r="C373" s="160">
        <f t="shared" ref="C373:Q373" si="103">IF(C297=0,0,C297/0.086*1000000/C$56)</f>
        <v>2270.5239584315673</v>
      </c>
      <c r="D373" s="160">
        <f t="shared" si="103"/>
        <v>703.44644041585957</v>
      </c>
      <c r="E373" s="160">
        <f t="shared" si="103"/>
        <v>1215.7807889634489</v>
      </c>
      <c r="F373" s="160">
        <f t="shared" si="103"/>
        <v>791.76788631898773</v>
      </c>
      <c r="G373" s="160">
        <f t="shared" si="103"/>
        <v>842.224648824273</v>
      </c>
      <c r="H373" s="160">
        <f t="shared" si="103"/>
        <v>1383.1588633757895</v>
      </c>
      <c r="I373" s="160">
        <f t="shared" si="103"/>
        <v>2127.6777724206113</v>
      </c>
      <c r="J373" s="160">
        <f t="shared" si="103"/>
        <v>762.89101568251942</v>
      </c>
      <c r="K373" s="160">
        <f t="shared" si="103"/>
        <v>1267.3609121935581</v>
      </c>
      <c r="L373" s="160">
        <f t="shared" si="103"/>
        <v>2499.6279666925757</v>
      </c>
      <c r="M373" s="160">
        <f t="shared" si="103"/>
        <v>1414.2654407339423</v>
      </c>
      <c r="N373" s="160">
        <f t="shared" si="103"/>
        <v>946.60061151574678</v>
      </c>
      <c r="O373" s="160">
        <f t="shared" si="103"/>
        <v>2037.4232126530489</v>
      </c>
      <c r="P373" s="160">
        <f t="shared" si="103"/>
        <v>1346.6648683948381</v>
      </c>
      <c r="Q373" s="160">
        <f t="shared" si="103"/>
        <v>1266.0741077396272</v>
      </c>
    </row>
    <row r="374" spans="1:17" ht="12" customHeight="1" x14ac:dyDescent="0.3">
      <c r="A374" s="148" t="s">
        <v>60</v>
      </c>
      <c r="B374" s="156"/>
      <c r="C374" s="156">
        <f t="shared" ref="C374:Q375" si="104">IF(C298=0,0,C298/0.086*1000000/C$56)</f>
        <v>1689.0846092830407</v>
      </c>
      <c r="D374" s="156">
        <f t="shared" si="104"/>
        <v>48.897756140348072</v>
      </c>
      <c r="E374" s="156">
        <f t="shared" si="104"/>
        <v>123.17593641411194</v>
      </c>
      <c r="F374" s="156">
        <f t="shared" si="104"/>
        <v>131.10213270829652</v>
      </c>
      <c r="G374" s="156">
        <f t="shared" si="104"/>
        <v>157.25516244727436</v>
      </c>
      <c r="H374" s="156">
        <f t="shared" si="104"/>
        <v>807.37266890903027</v>
      </c>
      <c r="I374" s="156">
        <f t="shared" si="104"/>
        <v>925.34581623610359</v>
      </c>
      <c r="J374" s="156">
        <f t="shared" si="104"/>
        <v>27.352568369677442</v>
      </c>
      <c r="K374" s="156">
        <f t="shared" si="104"/>
        <v>574.84226737310644</v>
      </c>
      <c r="L374" s="156">
        <f t="shared" si="104"/>
        <v>1666.2554279230492</v>
      </c>
      <c r="M374" s="156">
        <f t="shared" si="104"/>
        <v>704.44784632570099</v>
      </c>
      <c r="N374" s="156">
        <f t="shared" si="104"/>
        <v>169.34205310813869</v>
      </c>
      <c r="O374" s="156">
        <f t="shared" si="104"/>
        <v>840.33617969043553</v>
      </c>
      <c r="P374" s="156">
        <f t="shared" si="104"/>
        <v>672.05038412855617</v>
      </c>
      <c r="Q374" s="156">
        <f t="shared" si="104"/>
        <v>589.57132373862714</v>
      </c>
    </row>
    <row r="375" spans="1:17" ht="12" customHeight="1" x14ac:dyDescent="0.3">
      <c r="A375" s="148" t="s">
        <v>59</v>
      </c>
      <c r="B375" s="156"/>
      <c r="C375" s="156">
        <f t="shared" si="104"/>
        <v>581.4393491485265</v>
      </c>
      <c r="D375" s="156">
        <f t="shared" si="104"/>
        <v>654.5486842755115</v>
      </c>
      <c r="E375" s="156">
        <f t="shared" si="104"/>
        <v>1092.604852549337</v>
      </c>
      <c r="F375" s="156">
        <f t="shared" si="104"/>
        <v>660.66575361069113</v>
      </c>
      <c r="G375" s="156">
        <f t="shared" si="104"/>
        <v>684.9694863769987</v>
      </c>
      <c r="H375" s="156">
        <f t="shared" si="104"/>
        <v>575.7861944667593</v>
      </c>
      <c r="I375" s="156">
        <f t="shared" si="104"/>
        <v>1202.3319561845076</v>
      </c>
      <c r="J375" s="156">
        <f t="shared" si="104"/>
        <v>735.53844731284221</v>
      </c>
      <c r="K375" s="156">
        <f t="shared" si="104"/>
        <v>692.51864482045153</v>
      </c>
      <c r="L375" s="156">
        <f t="shared" si="104"/>
        <v>833.37253876952605</v>
      </c>
      <c r="M375" s="156">
        <f t="shared" si="104"/>
        <v>709.81759440824135</v>
      </c>
      <c r="N375" s="156">
        <f t="shared" si="104"/>
        <v>777.25855840760823</v>
      </c>
      <c r="O375" s="156">
        <f t="shared" si="104"/>
        <v>1197.0870329626134</v>
      </c>
      <c r="P375" s="156">
        <f t="shared" si="104"/>
        <v>674.61448426628158</v>
      </c>
      <c r="Q375" s="156">
        <f t="shared" si="104"/>
        <v>676.50278400100001</v>
      </c>
    </row>
    <row r="376" spans="1:17" ht="12" customHeight="1" x14ac:dyDescent="0.3">
      <c r="A376" s="158" t="s">
        <v>62</v>
      </c>
      <c r="B376" s="157"/>
      <c r="C376" s="157">
        <f t="shared" ref="C376:Q376" si="105">IF(C300=0,0,C300/0.086*1000000/SUM(C$58:C$59))</f>
        <v>1488.8054065299832</v>
      </c>
      <c r="D376" s="157">
        <f t="shared" si="105"/>
        <v>1453.0714150989616</v>
      </c>
      <c r="E376" s="157">
        <f t="shared" si="105"/>
        <v>1736.7021676177776</v>
      </c>
      <c r="F376" s="157">
        <f t="shared" si="105"/>
        <v>1527.9862101369865</v>
      </c>
      <c r="G376" s="157">
        <f t="shared" si="105"/>
        <v>1595.6558822235352</v>
      </c>
      <c r="H376" s="157">
        <f t="shared" si="105"/>
        <v>1428.1566664021159</v>
      </c>
      <c r="I376" s="157">
        <f t="shared" si="105"/>
        <v>1528.3754457558925</v>
      </c>
      <c r="J376" s="157">
        <f t="shared" si="105"/>
        <v>1564.4033982049714</v>
      </c>
      <c r="K376" s="157">
        <f t="shared" si="105"/>
        <v>1275.1024101057055</v>
      </c>
      <c r="L376" s="157">
        <f t="shared" si="105"/>
        <v>1948.1217490131253</v>
      </c>
      <c r="M376" s="157">
        <f t="shared" si="105"/>
        <v>1444.8778894984578</v>
      </c>
      <c r="N376" s="157">
        <f t="shared" si="105"/>
        <v>894.05509667083584</v>
      </c>
      <c r="O376" s="157">
        <f t="shared" si="105"/>
        <v>1164.8976035668554</v>
      </c>
      <c r="P376" s="157">
        <f t="shared" si="105"/>
        <v>983.67679134587286</v>
      </c>
      <c r="Q376" s="157">
        <f t="shared" si="105"/>
        <v>1152.3475812630318</v>
      </c>
    </row>
    <row r="377" spans="1:17" ht="12" customHeight="1" x14ac:dyDescent="0.3">
      <c r="A377" s="23" t="s">
        <v>57</v>
      </c>
      <c r="B377" s="156"/>
      <c r="C377" s="156">
        <f t="shared" ref="C377:Q377" si="106">IF(C301=0,0,C301/0.086*1000000/C$58)</f>
        <v>1705.0288404859525</v>
      </c>
      <c r="D377" s="156">
        <f t="shared" si="106"/>
        <v>1615.9156143586424</v>
      </c>
      <c r="E377" s="156">
        <f t="shared" si="106"/>
        <v>1780.2766419812251</v>
      </c>
      <c r="F377" s="156">
        <f t="shared" si="106"/>
        <v>1598.5716532772835</v>
      </c>
      <c r="G377" s="156">
        <f t="shared" si="106"/>
        <v>1700.8730373737633</v>
      </c>
      <c r="H377" s="156">
        <f t="shared" si="106"/>
        <v>1726.7338275211839</v>
      </c>
      <c r="I377" s="156">
        <f t="shared" si="106"/>
        <v>1594.0004485973118</v>
      </c>
      <c r="J377" s="156">
        <f t="shared" si="106"/>
        <v>1566.4877934291485</v>
      </c>
      <c r="K377" s="156">
        <f t="shared" si="106"/>
        <v>1783.4503041985568</v>
      </c>
      <c r="L377" s="156">
        <f t="shared" si="106"/>
        <v>2746.6305437496608</v>
      </c>
      <c r="M377" s="156">
        <f t="shared" si="106"/>
        <v>2162.2130712586404</v>
      </c>
      <c r="N377" s="156">
        <f t="shared" si="106"/>
        <v>2063.9961395033206</v>
      </c>
      <c r="O377" s="156">
        <f t="shared" si="106"/>
        <v>1465.6227029866495</v>
      </c>
      <c r="P377" s="156">
        <f t="shared" si="106"/>
        <v>1519.256063655507</v>
      </c>
      <c r="Q377" s="156">
        <f t="shared" si="106"/>
        <v>1578.1876338829488</v>
      </c>
    </row>
    <row r="378" spans="1:17" ht="12" customHeight="1" x14ac:dyDescent="0.3">
      <c r="A378" s="29" t="s">
        <v>140</v>
      </c>
      <c r="B378" s="57"/>
      <c r="C378" s="57">
        <f t="shared" ref="C378:Q378" si="107">IF(C302=0,0,C302/0.086*1000000/C$59)</f>
        <v>807.84640297788246</v>
      </c>
      <c r="D378" s="57">
        <f t="shared" si="107"/>
        <v>677.15376691114375</v>
      </c>
      <c r="E378" s="57">
        <f t="shared" si="107"/>
        <v>782.54418871165592</v>
      </c>
      <c r="F378" s="57">
        <f t="shared" si="107"/>
        <v>651.85954809029579</v>
      </c>
      <c r="G378" s="57">
        <f t="shared" si="107"/>
        <v>660.31505696051192</v>
      </c>
      <c r="H378" s="57">
        <f t="shared" si="107"/>
        <v>843.41701093531549</v>
      </c>
      <c r="I378" s="57">
        <f t="shared" si="107"/>
        <v>746.32526107371143</v>
      </c>
      <c r="J378" s="57">
        <f t="shared" si="107"/>
        <v>981.74176223074232</v>
      </c>
      <c r="K378" s="57">
        <f t="shared" si="107"/>
        <v>794.36134310024431</v>
      </c>
      <c r="L378" s="57">
        <f t="shared" si="107"/>
        <v>1048.3085676354779</v>
      </c>
      <c r="M378" s="57">
        <f t="shared" si="107"/>
        <v>851.22560379938079</v>
      </c>
      <c r="N378" s="57">
        <f t="shared" si="107"/>
        <v>834.57327526889298</v>
      </c>
      <c r="O378" s="57">
        <f t="shared" si="107"/>
        <v>799.94109767304201</v>
      </c>
      <c r="P378" s="57">
        <f t="shared" si="107"/>
        <v>893.40226481626985</v>
      </c>
      <c r="Q378" s="57">
        <f t="shared" si="107"/>
        <v>881.40094863237414</v>
      </c>
    </row>
    <row r="380" spans="1:17" ht="12" customHeight="1" x14ac:dyDescent="0.3">
      <c r="A380" s="152" t="s">
        <v>188</v>
      </c>
      <c r="B380" s="168"/>
      <c r="C380" s="168">
        <f t="shared" ref="C380:Q380" si="108">SUM(C381,C384,C386,C395)</f>
        <v>7944.4156923428354</v>
      </c>
      <c r="D380" s="168">
        <f t="shared" si="108"/>
        <v>7464.3301416764634</v>
      </c>
      <c r="E380" s="168">
        <f t="shared" si="108"/>
        <v>9441.3544449269339</v>
      </c>
      <c r="F380" s="168">
        <f t="shared" si="108"/>
        <v>9392.4371076192056</v>
      </c>
      <c r="G380" s="168">
        <f t="shared" si="108"/>
        <v>7658.7804107634502</v>
      </c>
      <c r="H380" s="168">
        <f t="shared" si="108"/>
        <v>8362.1843275538668</v>
      </c>
      <c r="I380" s="168">
        <f t="shared" si="108"/>
        <v>7629.4242375419772</v>
      </c>
      <c r="J380" s="168">
        <f t="shared" si="108"/>
        <v>7273.6093395521884</v>
      </c>
      <c r="K380" s="168">
        <f t="shared" si="108"/>
        <v>7575.3462185100816</v>
      </c>
      <c r="L380" s="168">
        <f t="shared" si="108"/>
        <v>6475.3560480136084</v>
      </c>
      <c r="M380" s="168">
        <f t="shared" si="108"/>
        <v>6778.8220026433382</v>
      </c>
      <c r="N380" s="168">
        <f t="shared" si="108"/>
        <v>5430.0555346341798</v>
      </c>
      <c r="O380" s="168">
        <f t="shared" si="108"/>
        <v>7492.6925017696658</v>
      </c>
      <c r="P380" s="168">
        <f t="shared" si="108"/>
        <v>6735.0021224128996</v>
      </c>
      <c r="Q380" s="168">
        <f t="shared" si="108"/>
        <v>6848.9080017542483</v>
      </c>
    </row>
    <row r="381" spans="1:17" ht="12" customHeight="1" x14ac:dyDescent="0.3">
      <c r="A381" s="158" t="s">
        <v>65</v>
      </c>
      <c r="B381" s="157"/>
      <c r="C381" s="157">
        <f t="shared" ref="C381:Q381" si="109">SUM(C382:C383)</f>
        <v>5469.5363776134081</v>
      </c>
      <c r="D381" s="157">
        <f t="shared" si="109"/>
        <v>5083.6917266833652</v>
      </c>
      <c r="E381" s="157">
        <f t="shared" si="109"/>
        <v>6831.9280337547461</v>
      </c>
      <c r="F381" s="157">
        <f t="shared" si="109"/>
        <v>6828.8717215793049</v>
      </c>
      <c r="G381" s="157">
        <f t="shared" si="109"/>
        <v>5231.9851943299846</v>
      </c>
      <c r="H381" s="157">
        <f t="shared" si="109"/>
        <v>5903.2409610476734</v>
      </c>
      <c r="I381" s="157">
        <f t="shared" si="109"/>
        <v>5295.8802273154097</v>
      </c>
      <c r="J381" s="157">
        <f t="shared" si="109"/>
        <v>4741.3227992579841</v>
      </c>
      <c r="K381" s="157">
        <f t="shared" si="109"/>
        <v>4807.6811065448155</v>
      </c>
      <c r="L381" s="157">
        <f t="shared" si="109"/>
        <v>3749.6113717908356</v>
      </c>
      <c r="M381" s="157">
        <f t="shared" si="109"/>
        <v>3902.5172365249382</v>
      </c>
      <c r="N381" s="157">
        <f t="shared" si="109"/>
        <v>2998.1806603877144</v>
      </c>
      <c r="O381" s="157">
        <f t="shared" si="109"/>
        <v>4649.9014343769268</v>
      </c>
      <c r="P381" s="157">
        <f t="shared" si="109"/>
        <v>3711.4505704590529</v>
      </c>
      <c r="Q381" s="157">
        <f t="shared" si="109"/>
        <v>3741.7869270360252</v>
      </c>
    </row>
    <row r="382" spans="1:17" ht="12" customHeight="1" x14ac:dyDescent="0.3">
      <c r="A382" s="23" t="s">
        <v>84</v>
      </c>
      <c r="B382" s="156"/>
      <c r="C382" s="156">
        <f t="shared" ref="C382:Q383" si="110">IF(C306=0,0,C306/0.086*1000000/C$49)</f>
        <v>5320.9162420711764</v>
      </c>
      <c r="D382" s="156">
        <f t="shared" si="110"/>
        <v>4942.3352550926566</v>
      </c>
      <c r="E382" s="156">
        <f t="shared" si="110"/>
        <v>6622.4719274594627</v>
      </c>
      <c r="F382" s="156">
        <f t="shared" si="110"/>
        <v>6617.6777018938919</v>
      </c>
      <c r="G382" s="156">
        <f t="shared" si="110"/>
        <v>5088.2340616723795</v>
      </c>
      <c r="H382" s="156">
        <f t="shared" si="110"/>
        <v>5715.3332496220701</v>
      </c>
      <c r="I382" s="156">
        <f t="shared" si="110"/>
        <v>5149.4208633187036</v>
      </c>
      <c r="J382" s="156">
        <f t="shared" si="110"/>
        <v>4618.0985932104695</v>
      </c>
      <c r="K382" s="156">
        <f t="shared" si="110"/>
        <v>4725.3374545541174</v>
      </c>
      <c r="L382" s="156">
        <f t="shared" si="110"/>
        <v>3614.8474246907349</v>
      </c>
      <c r="M382" s="156">
        <f t="shared" si="110"/>
        <v>3779.6829730776922</v>
      </c>
      <c r="N382" s="156">
        <f t="shared" si="110"/>
        <v>2873.9377997022275</v>
      </c>
      <c r="O382" s="156">
        <f t="shared" si="110"/>
        <v>4551.5601010991331</v>
      </c>
      <c r="P382" s="156">
        <f t="shared" si="110"/>
        <v>3609.5871534691742</v>
      </c>
      <c r="Q382" s="156">
        <f t="shared" si="110"/>
        <v>3626.7861382452925</v>
      </c>
    </row>
    <row r="383" spans="1:17" ht="12" customHeight="1" x14ac:dyDescent="0.3">
      <c r="A383" s="23" t="s">
        <v>60</v>
      </c>
      <c r="B383" s="156"/>
      <c r="C383" s="156">
        <f t="shared" si="110"/>
        <v>148.62013554223213</v>
      </c>
      <c r="D383" s="156">
        <f t="shared" si="110"/>
        <v>141.35647159070899</v>
      </c>
      <c r="E383" s="156">
        <f t="shared" si="110"/>
        <v>209.45610629528301</v>
      </c>
      <c r="F383" s="156">
        <f t="shared" si="110"/>
        <v>211.19401968541322</v>
      </c>
      <c r="G383" s="156">
        <f t="shared" si="110"/>
        <v>143.75113265760518</v>
      </c>
      <c r="H383" s="156">
        <f t="shared" si="110"/>
        <v>187.90771142560365</v>
      </c>
      <c r="I383" s="156">
        <f t="shared" si="110"/>
        <v>146.45936399670595</v>
      </c>
      <c r="J383" s="156">
        <f t="shared" si="110"/>
        <v>123.22420604751444</v>
      </c>
      <c r="K383" s="156">
        <f t="shared" si="110"/>
        <v>82.343651990698007</v>
      </c>
      <c r="L383" s="156">
        <f t="shared" si="110"/>
        <v>134.76394710010064</v>
      </c>
      <c r="M383" s="156">
        <f t="shared" si="110"/>
        <v>122.83426344724602</v>
      </c>
      <c r="N383" s="156">
        <f t="shared" si="110"/>
        <v>124.24286068548705</v>
      </c>
      <c r="O383" s="156">
        <f t="shared" si="110"/>
        <v>98.341333277793609</v>
      </c>
      <c r="P383" s="156">
        <f t="shared" si="110"/>
        <v>101.86341698987863</v>
      </c>
      <c r="Q383" s="156">
        <f t="shared" si="110"/>
        <v>115.00078879073273</v>
      </c>
    </row>
    <row r="384" spans="1:17" ht="12" customHeight="1" x14ac:dyDescent="0.3">
      <c r="A384" s="158" t="s">
        <v>112</v>
      </c>
      <c r="B384" s="157"/>
      <c r="C384" s="157">
        <f t="shared" ref="C384:Q384" si="111">C385</f>
        <v>411.93962916197131</v>
      </c>
      <c r="D384" s="157">
        <f t="shared" si="111"/>
        <v>363.18213729369859</v>
      </c>
      <c r="E384" s="157">
        <f t="shared" si="111"/>
        <v>321.17543693078153</v>
      </c>
      <c r="F384" s="157">
        <f t="shared" si="111"/>
        <v>405.4596165416711</v>
      </c>
      <c r="G384" s="157">
        <f t="shared" si="111"/>
        <v>357.73133901405174</v>
      </c>
      <c r="H384" s="157">
        <f t="shared" si="111"/>
        <v>302.8273584753934</v>
      </c>
      <c r="I384" s="157">
        <f t="shared" si="111"/>
        <v>233.08337416675775</v>
      </c>
      <c r="J384" s="157">
        <f t="shared" si="111"/>
        <v>491.66146446477751</v>
      </c>
      <c r="K384" s="157">
        <f t="shared" si="111"/>
        <v>665.81570441725898</v>
      </c>
      <c r="L384" s="157">
        <f t="shared" si="111"/>
        <v>395.52622581022314</v>
      </c>
      <c r="M384" s="157">
        <f t="shared" si="111"/>
        <v>610.62799848514612</v>
      </c>
      <c r="N384" s="157">
        <f t="shared" si="111"/>
        <v>451.2953443110768</v>
      </c>
      <c r="O384" s="157">
        <f t="shared" si="111"/>
        <v>725.67541178638942</v>
      </c>
      <c r="P384" s="157">
        <f t="shared" si="111"/>
        <v>903.86790135510807</v>
      </c>
      <c r="Q384" s="157">
        <f t="shared" si="111"/>
        <v>962.19929894714835</v>
      </c>
    </row>
    <row r="385" spans="1:17" ht="12" customHeight="1" x14ac:dyDescent="0.3">
      <c r="A385" s="23" t="s">
        <v>60</v>
      </c>
      <c r="B385" s="156"/>
      <c r="C385" s="156">
        <f t="shared" ref="C385:Q385" si="112">IF(C309=0,0,C309/0.086*1000000/C$49)</f>
        <v>411.93962916197131</v>
      </c>
      <c r="D385" s="156">
        <f t="shared" si="112"/>
        <v>363.18213729369859</v>
      </c>
      <c r="E385" s="156">
        <f t="shared" si="112"/>
        <v>321.17543693078153</v>
      </c>
      <c r="F385" s="156">
        <f t="shared" si="112"/>
        <v>405.4596165416711</v>
      </c>
      <c r="G385" s="156">
        <f t="shared" si="112"/>
        <v>357.73133901405174</v>
      </c>
      <c r="H385" s="156">
        <f t="shared" si="112"/>
        <v>302.8273584753934</v>
      </c>
      <c r="I385" s="156">
        <f t="shared" si="112"/>
        <v>233.08337416675775</v>
      </c>
      <c r="J385" s="156">
        <f t="shared" si="112"/>
        <v>491.66146446477751</v>
      </c>
      <c r="K385" s="156">
        <f t="shared" si="112"/>
        <v>665.81570441725898</v>
      </c>
      <c r="L385" s="156">
        <f t="shared" si="112"/>
        <v>395.52622581022314</v>
      </c>
      <c r="M385" s="156">
        <f t="shared" si="112"/>
        <v>610.62799848514612</v>
      </c>
      <c r="N385" s="156">
        <f t="shared" si="112"/>
        <v>451.2953443110768</v>
      </c>
      <c r="O385" s="156">
        <f t="shared" si="112"/>
        <v>725.67541178638942</v>
      </c>
      <c r="P385" s="156">
        <f t="shared" si="112"/>
        <v>903.86790135510807</v>
      </c>
      <c r="Q385" s="156">
        <f t="shared" si="112"/>
        <v>962.19929894714835</v>
      </c>
    </row>
    <row r="386" spans="1:17" ht="12" customHeight="1" x14ac:dyDescent="0.3">
      <c r="A386" s="158" t="s">
        <v>63</v>
      </c>
      <c r="B386" s="157"/>
      <c r="C386" s="157">
        <f t="shared" ref="C386:Q386" si="113">IF(C310=0,0,C310/0.086*1000000/SUM(C$53:C$56))</f>
        <v>1328.0201684289573</v>
      </c>
      <c r="D386" s="157">
        <f t="shared" si="113"/>
        <v>1323.9661059471998</v>
      </c>
      <c r="E386" s="157">
        <f t="shared" si="113"/>
        <v>1491.9531344131365</v>
      </c>
      <c r="F386" s="157">
        <f t="shared" si="113"/>
        <v>1442.5511618839594</v>
      </c>
      <c r="G386" s="157">
        <f t="shared" si="113"/>
        <v>1313.1093276377669</v>
      </c>
      <c r="H386" s="157">
        <f t="shared" si="113"/>
        <v>1387.2097471067691</v>
      </c>
      <c r="I386" s="157">
        <f t="shared" si="113"/>
        <v>1365.0685995155791</v>
      </c>
      <c r="J386" s="157">
        <f t="shared" si="113"/>
        <v>1313.7380798484342</v>
      </c>
      <c r="K386" s="157">
        <f t="shared" si="113"/>
        <v>1349.5277902131372</v>
      </c>
      <c r="L386" s="157">
        <f t="shared" si="113"/>
        <v>1242.3011018401521</v>
      </c>
      <c r="M386" s="157">
        <f t="shared" si="113"/>
        <v>1410.7991804160692</v>
      </c>
      <c r="N386" s="157">
        <f t="shared" si="113"/>
        <v>1259.5309038824919</v>
      </c>
      <c r="O386" s="157">
        <f t="shared" si="113"/>
        <v>1424.8763423744842</v>
      </c>
      <c r="P386" s="157">
        <f t="shared" si="113"/>
        <v>1363.4355246069038</v>
      </c>
      <c r="Q386" s="157">
        <f t="shared" si="113"/>
        <v>1392.3348544126361</v>
      </c>
    </row>
    <row r="387" spans="1:17" ht="12" customHeight="1" x14ac:dyDescent="0.3">
      <c r="A387" s="167" t="s">
        <v>169</v>
      </c>
      <c r="B387" s="132"/>
      <c r="C387" s="132">
        <f t="shared" ref="C387:Q387" si="114">IF(C311=0,0,C311/0.086*1000000/C$53)</f>
        <v>1333.9813012607935</v>
      </c>
      <c r="D387" s="132">
        <f t="shared" si="114"/>
        <v>1345.5641815566516</v>
      </c>
      <c r="E387" s="132">
        <f t="shared" si="114"/>
        <v>1459.3700852902443</v>
      </c>
      <c r="F387" s="132">
        <f t="shared" si="114"/>
        <v>1451.6298332744725</v>
      </c>
      <c r="G387" s="132">
        <f t="shared" si="114"/>
        <v>1323.1977511393779</v>
      </c>
      <c r="H387" s="132">
        <f t="shared" si="114"/>
        <v>1396.5313753968073</v>
      </c>
      <c r="I387" s="132">
        <f t="shared" si="114"/>
        <v>1359.2052601632558</v>
      </c>
      <c r="J387" s="132">
        <f t="shared" si="114"/>
        <v>1320.4740487882916</v>
      </c>
      <c r="K387" s="132">
        <f t="shared" si="114"/>
        <v>1403.9699691134188</v>
      </c>
      <c r="L387" s="132">
        <f t="shared" si="114"/>
        <v>1225.7542943590142</v>
      </c>
      <c r="M387" s="132">
        <f t="shared" si="114"/>
        <v>1398.8759939388585</v>
      </c>
      <c r="N387" s="132">
        <f t="shared" si="114"/>
        <v>1271.5727593858619</v>
      </c>
      <c r="O387" s="132">
        <f t="shared" si="114"/>
        <v>1425.5399299577518</v>
      </c>
      <c r="P387" s="132">
        <f t="shared" si="114"/>
        <v>1336.306591210167</v>
      </c>
      <c r="Q387" s="132">
        <f t="shared" si="114"/>
        <v>1172.1314274140302</v>
      </c>
    </row>
    <row r="388" spans="1:17" ht="12" customHeight="1" x14ac:dyDescent="0.3">
      <c r="A388" s="167" t="s">
        <v>168</v>
      </c>
      <c r="B388" s="132"/>
      <c r="C388" s="132">
        <f t="shared" ref="C388:Q390" si="115">IF(C312=0,0,C312/0.086*1000000/C$54)</f>
        <v>1497.8953408889449</v>
      </c>
      <c r="D388" s="132">
        <f t="shared" si="115"/>
        <v>1515.5352337949305</v>
      </c>
      <c r="E388" s="132">
        <f t="shared" si="115"/>
        <v>1734.0616529087947</v>
      </c>
      <c r="F388" s="132">
        <f t="shared" si="115"/>
        <v>1538.6132519595847</v>
      </c>
      <c r="G388" s="132">
        <f t="shared" si="115"/>
        <v>1450.2436999852046</v>
      </c>
      <c r="H388" s="132">
        <f t="shared" si="115"/>
        <v>1402.8754539292408</v>
      </c>
      <c r="I388" s="132">
        <f t="shared" si="115"/>
        <v>1377.404294255181</v>
      </c>
      <c r="J388" s="132">
        <f t="shared" si="115"/>
        <v>1330.222526012237</v>
      </c>
      <c r="K388" s="132">
        <f t="shared" si="115"/>
        <v>1408.4802239663986</v>
      </c>
      <c r="L388" s="132">
        <f t="shared" si="115"/>
        <v>1220.7924643593767</v>
      </c>
      <c r="M388" s="132">
        <f t="shared" si="115"/>
        <v>1279.6114590438929</v>
      </c>
      <c r="N388" s="132">
        <f t="shared" si="115"/>
        <v>1375.2089771841427</v>
      </c>
      <c r="O388" s="132">
        <f t="shared" si="115"/>
        <v>1406.7731366428045</v>
      </c>
      <c r="P388" s="132">
        <f t="shared" si="115"/>
        <v>1331.4404896799579</v>
      </c>
      <c r="Q388" s="132">
        <f t="shared" si="115"/>
        <v>1319.0349461798314</v>
      </c>
    </row>
    <row r="389" spans="1:17" ht="12" customHeight="1" x14ac:dyDescent="0.3">
      <c r="A389" s="166" t="s">
        <v>57</v>
      </c>
      <c r="B389" s="165"/>
      <c r="C389" s="165">
        <f t="shared" si="115"/>
        <v>475.35777718942472</v>
      </c>
      <c r="D389" s="165">
        <f t="shared" si="115"/>
        <v>528.94666165913566</v>
      </c>
      <c r="E389" s="165">
        <f t="shared" si="115"/>
        <v>618.37235058229442</v>
      </c>
      <c r="F389" s="165">
        <f t="shared" si="115"/>
        <v>672.35956639476819</v>
      </c>
      <c r="G389" s="165">
        <f t="shared" si="115"/>
        <v>558.19394873177498</v>
      </c>
      <c r="H389" s="165">
        <f t="shared" si="115"/>
        <v>620.6002313264396</v>
      </c>
      <c r="I389" s="165">
        <f t="shared" si="115"/>
        <v>543.82084896162496</v>
      </c>
      <c r="J389" s="165">
        <f t="shared" si="115"/>
        <v>558.45988705697835</v>
      </c>
      <c r="K389" s="165">
        <f t="shared" si="115"/>
        <v>564.13647514020772</v>
      </c>
      <c r="L389" s="165">
        <f t="shared" si="115"/>
        <v>447.32481796686511</v>
      </c>
      <c r="M389" s="165">
        <f t="shared" si="115"/>
        <v>519.7925276266767</v>
      </c>
      <c r="N389" s="165">
        <f t="shared" si="115"/>
        <v>433.01472071683378</v>
      </c>
      <c r="O389" s="165">
        <f t="shared" si="115"/>
        <v>509.71702379772529</v>
      </c>
      <c r="P389" s="165">
        <f t="shared" si="115"/>
        <v>475.8379707074435</v>
      </c>
      <c r="Q389" s="165">
        <f t="shared" si="115"/>
        <v>428.74324316139393</v>
      </c>
    </row>
    <row r="390" spans="1:17" ht="12" customHeight="1" x14ac:dyDescent="0.3">
      <c r="A390" s="147" t="s">
        <v>59</v>
      </c>
      <c r="B390" s="164"/>
      <c r="C390" s="164">
        <f t="shared" si="115"/>
        <v>1022.53756369952</v>
      </c>
      <c r="D390" s="164">
        <f t="shared" si="115"/>
        <v>986.58857213579518</v>
      </c>
      <c r="E390" s="164">
        <f t="shared" si="115"/>
        <v>1115.6893023265002</v>
      </c>
      <c r="F390" s="164">
        <f t="shared" si="115"/>
        <v>866.25368556481646</v>
      </c>
      <c r="G390" s="164">
        <f t="shared" si="115"/>
        <v>892.04975125342935</v>
      </c>
      <c r="H390" s="164">
        <f t="shared" si="115"/>
        <v>782.27522260280125</v>
      </c>
      <c r="I390" s="164">
        <f t="shared" si="115"/>
        <v>833.583445293556</v>
      </c>
      <c r="J390" s="164">
        <f t="shared" si="115"/>
        <v>771.76263895525915</v>
      </c>
      <c r="K390" s="164">
        <f t="shared" si="115"/>
        <v>844.34374882619068</v>
      </c>
      <c r="L390" s="164">
        <f t="shared" si="115"/>
        <v>773.46764639251171</v>
      </c>
      <c r="M390" s="164">
        <f t="shared" si="115"/>
        <v>759.81893141721605</v>
      </c>
      <c r="N390" s="164">
        <f t="shared" si="115"/>
        <v>942.19425646730895</v>
      </c>
      <c r="O390" s="164">
        <f t="shared" si="115"/>
        <v>897.05611284507904</v>
      </c>
      <c r="P390" s="164">
        <f t="shared" si="115"/>
        <v>855.60251897251419</v>
      </c>
      <c r="Q390" s="164">
        <f t="shared" si="115"/>
        <v>890.29170301843737</v>
      </c>
    </row>
    <row r="391" spans="1:17" ht="12" customHeight="1" x14ac:dyDescent="0.3">
      <c r="A391" s="163" t="s">
        <v>142</v>
      </c>
      <c r="B391" s="162"/>
      <c r="C391" s="162">
        <f t="shared" ref="C391:Q391" si="116">IF(C315=0,0,C315/0.086*1000000/C$55)</f>
        <v>824.55934425327871</v>
      </c>
      <c r="D391" s="162">
        <f t="shared" si="116"/>
        <v>1120.2158422704331</v>
      </c>
      <c r="E391" s="162">
        <f t="shared" si="116"/>
        <v>1706.5264055538098</v>
      </c>
      <c r="F391" s="162">
        <f t="shared" si="116"/>
        <v>958.91200229685046</v>
      </c>
      <c r="G391" s="162">
        <f t="shared" si="116"/>
        <v>843.85119649549813</v>
      </c>
      <c r="H391" s="162">
        <f t="shared" si="116"/>
        <v>1279.4108548592885</v>
      </c>
      <c r="I391" s="162">
        <f t="shared" si="116"/>
        <v>1338.7722231975515</v>
      </c>
      <c r="J391" s="162">
        <f t="shared" si="116"/>
        <v>880.23885799677805</v>
      </c>
      <c r="K391" s="162">
        <f t="shared" si="116"/>
        <v>1216.3647840849667</v>
      </c>
      <c r="L391" s="162">
        <f t="shared" si="116"/>
        <v>2354.7542323921248</v>
      </c>
      <c r="M391" s="162">
        <f t="shared" si="116"/>
        <v>1529.2825192120342</v>
      </c>
      <c r="N391" s="162">
        <f t="shared" si="116"/>
        <v>1018.9765758552061</v>
      </c>
      <c r="O391" s="162">
        <f t="shared" si="116"/>
        <v>1469.4981755904864</v>
      </c>
      <c r="P391" s="162">
        <f t="shared" si="116"/>
        <v>1531.9939096677203</v>
      </c>
      <c r="Q391" s="162">
        <f t="shared" si="116"/>
        <v>1584.3639025413925</v>
      </c>
    </row>
    <row r="392" spans="1:17" ht="12" customHeight="1" x14ac:dyDescent="0.3">
      <c r="A392" s="161" t="s">
        <v>141</v>
      </c>
      <c r="B392" s="160"/>
      <c r="C392" s="160">
        <f t="shared" ref="C392:Q394" si="117">IF(C316=0,0,C316/0.086*1000000/C$56)</f>
        <v>1805.5598116450622</v>
      </c>
      <c r="D392" s="160">
        <f t="shared" si="117"/>
        <v>686.78960891576196</v>
      </c>
      <c r="E392" s="160">
        <f t="shared" si="117"/>
        <v>1175.2728328131068</v>
      </c>
      <c r="F392" s="160">
        <f t="shared" si="117"/>
        <v>752.63280983774428</v>
      </c>
      <c r="G392" s="160">
        <f t="shared" si="117"/>
        <v>796.43254245962282</v>
      </c>
      <c r="H392" s="160">
        <f t="shared" si="117"/>
        <v>1165.7962270389467</v>
      </c>
      <c r="I392" s="160">
        <f t="shared" si="117"/>
        <v>1876.1490244456281</v>
      </c>
      <c r="J392" s="160">
        <f t="shared" si="117"/>
        <v>753.17428539765956</v>
      </c>
      <c r="K392" s="160">
        <f t="shared" si="117"/>
        <v>1119.6603178135074</v>
      </c>
      <c r="L392" s="160">
        <f t="shared" si="117"/>
        <v>2088.5193093235212</v>
      </c>
      <c r="M392" s="160">
        <f t="shared" si="117"/>
        <v>1235.3665229167457</v>
      </c>
      <c r="N392" s="160">
        <f t="shared" si="117"/>
        <v>898.07294933787989</v>
      </c>
      <c r="O392" s="160">
        <f t="shared" si="117"/>
        <v>1810.1238831209328</v>
      </c>
      <c r="P392" s="160">
        <f t="shared" si="117"/>
        <v>1183.3745364142983</v>
      </c>
      <c r="Q392" s="160">
        <f t="shared" si="117"/>
        <v>1110.2072166109415</v>
      </c>
    </row>
    <row r="393" spans="1:17" ht="12" customHeight="1" x14ac:dyDescent="0.3">
      <c r="A393" s="148" t="s">
        <v>60</v>
      </c>
      <c r="B393" s="156"/>
      <c r="C393" s="156">
        <f t="shared" si="117"/>
        <v>1213.8498869816069</v>
      </c>
      <c r="D393" s="156">
        <f t="shared" si="117"/>
        <v>31.694652484142512</v>
      </c>
      <c r="E393" s="156">
        <f t="shared" si="117"/>
        <v>81.06126890742992</v>
      </c>
      <c r="F393" s="156">
        <f t="shared" si="117"/>
        <v>89.862658032577272</v>
      </c>
      <c r="G393" s="156">
        <f t="shared" si="117"/>
        <v>108.94777706831923</v>
      </c>
      <c r="H393" s="156">
        <f t="shared" si="117"/>
        <v>579.44513418043107</v>
      </c>
      <c r="I393" s="156">
        <f t="shared" si="117"/>
        <v>662.60875984214113</v>
      </c>
      <c r="J393" s="156">
        <f t="shared" si="117"/>
        <v>17.15004377275298</v>
      </c>
      <c r="K393" s="156">
        <f t="shared" si="117"/>
        <v>422.93145288677869</v>
      </c>
      <c r="L393" s="156">
        <f t="shared" si="117"/>
        <v>1248.3183220888377</v>
      </c>
      <c r="M393" s="156">
        <f t="shared" si="117"/>
        <v>523.9278733076012</v>
      </c>
      <c r="N393" s="156">
        <f t="shared" si="117"/>
        <v>119.95923804763495</v>
      </c>
      <c r="O393" s="156">
        <f t="shared" si="117"/>
        <v>606.71872739113417</v>
      </c>
      <c r="P393" s="156">
        <f t="shared" si="117"/>
        <v>506.88773066083468</v>
      </c>
      <c r="Q393" s="156">
        <f t="shared" si="117"/>
        <v>440.90805646959762</v>
      </c>
    </row>
    <row r="394" spans="1:17" ht="12" customHeight="1" x14ac:dyDescent="0.3">
      <c r="A394" s="148" t="s">
        <v>59</v>
      </c>
      <c r="B394" s="156"/>
      <c r="C394" s="156">
        <f t="shared" si="117"/>
        <v>591.70992466345513</v>
      </c>
      <c r="D394" s="156">
        <f t="shared" si="117"/>
        <v>655.09495643161949</v>
      </c>
      <c r="E394" s="156">
        <f t="shared" si="117"/>
        <v>1094.2115639056769</v>
      </c>
      <c r="F394" s="156">
        <f t="shared" si="117"/>
        <v>662.77015180516696</v>
      </c>
      <c r="G394" s="156">
        <f t="shared" si="117"/>
        <v>687.48476539130354</v>
      </c>
      <c r="H394" s="156">
        <f t="shared" si="117"/>
        <v>586.35109285851547</v>
      </c>
      <c r="I394" s="156">
        <f t="shared" si="117"/>
        <v>1213.5402646034872</v>
      </c>
      <c r="J394" s="156">
        <f t="shared" si="117"/>
        <v>736.02424162490661</v>
      </c>
      <c r="K394" s="156">
        <f t="shared" si="117"/>
        <v>696.72886492672865</v>
      </c>
      <c r="L394" s="156">
        <f t="shared" si="117"/>
        <v>840.20098723468357</v>
      </c>
      <c r="M394" s="156">
        <f t="shared" si="117"/>
        <v>711.4386496091447</v>
      </c>
      <c r="N394" s="156">
        <f t="shared" si="117"/>
        <v>778.11371129024485</v>
      </c>
      <c r="O394" s="156">
        <f t="shared" si="117"/>
        <v>1203.405155729798</v>
      </c>
      <c r="P394" s="156">
        <f t="shared" si="117"/>
        <v>676.4868057534635</v>
      </c>
      <c r="Q394" s="156">
        <f t="shared" si="117"/>
        <v>669.29916014134415</v>
      </c>
    </row>
    <row r="395" spans="1:17" ht="12" customHeight="1" x14ac:dyDescent="0.3">
      <c r="A395" s="158" t="s">
        <v>62</v>
      </c>
      <c r="B395" s="157"/>
      <c r="C395" s="157">
        <f t="shared" ref="C395:Q395" si="118">IF(C319=0,0,C319/0.086*1000000/SUM(C$58:C$59))</f>
        <v>734.91951713849903</v>
      </c>
      <c r="D395" s="157">
        <f t="shared" si="118"/>
        <v>693.4901717521999</v>
      </c>
      <c r="E395" s="157">
        <f t="shared" si="118"/>
        <v>796.29783982826962</v>
      </c>
      <c r="F395" s="157">
        <f t="shared" si="118"/>
        <v>715.55460761426866</v>
      </c>
      <c r="G395" s="157">
        <f t="shared" si="118"/>
        <v>755.95454978164685</v>
      </c>
      <c r="H395" s="157">
        <f t="shared" si="118"/>
        <v>768.90626092403113</v>
      </c>
      <c r="I395" s="157">
        <f t="shared" si="118"/>
        <v>735.3920365442309</v>
      </c>
      <c r="J395" s="157">
        <f t="shared" si="118"/>
        <v>726.8869959809939</v>
      </c>
      <c r="K395" s="157">
        <f t="shared" si="118"/>
        <v>752.3216173348693</v>
      </c>
      <c r="L395" s="157">
        <f t="shared" si="118"/>
        <v>1087.9173485723975</v>
      </c>
      <c r="M395" s="157">
        <f t="shared" si="118"/>
        <v>854.87758721718455</v>
      </c>
      <c r="N395" s="157">
        <f t="shared" si="118"/>
        <v>721.04862605289691</v>
      </c>
      <c r="O395" s="157">
        <f t="shared" si="118"/>
        <v>692.23931323186537</v>
      </c>
      <c r="P395" s="157">
        <f t="shared" si="118"/>
        <v>756.24812599183497</v>
      </c>
      <c r="Q395" s="157">
        <f t="shared" si="118"/>
        <v>752.58692135843842</v>
      </c>
    </row>
    <row r="396" spans="1:17" ht="12" customHeight="1" x14ac:dyDescent="0.3">
      <c r="A396" s="23" t="s">
        <v>57</v>
      </c>
      <c r="B396" s="156"/>
      <c r="C396" s="156">
        <f t="shared" ref="C396:Q396" si="119">IF(C320=0,0,C320/0.086*1000000/C$58)</f>
        <v>759.34085462724772</v>
      </c>
      <c r="D396" s="156">
        <f t="shared" si="119"/>
        <v>721.12650988696123</v>
      </c>
      <c r="E396" s="156">
        <f t="shared" si="119"/>
        <v>802.84044732382404</v>
      </c>
      <c r="F396" s="156">
        <f t="shared" si="119"/>
        <v>729.52714769315378</v>
      </c>
      <c r="G396" s="156">
        <f t="shared" si="119"/>
        <v>778.7057850047172</v>
      </c>
      <c r="H396" s="156">
        <f t="shared" si="119"/>
        <v>800.80613547322605</v>
      </c>
      <c r="I396" s="156">
        <f t="shared" si="119"/>
        <v>744.20073893750964</v>
      </c>
      <c r="J396" s="156">
        <f t="shared" si="119"/>
        <v>726.481437576909</v>
      </c>
      <c r="K396" s="156">
        <f t="shared" si="119"/>
        <v>831.07723313255042</v>
      </c>
      <c r="L396" s="156">
        <f t="shared" si="119"/>
        <v>1264.7163796912998</v>
      </c>
      <c r="M396" s="156">
        <f t="shared" si="119"/>
        <v>1011.8707624050971</v>
      </c>
      <c r="N396" s="156">
        <f t="shared" si="119"/>
        <v>951.11086217436764</v>
      </c>
      <c r="O396" s="156">
        <f t="shared" si="119"/>
        <v>702.1326704676726</v>
      </c>
      <c r="P396" s="156">
        <f t="shared" si="119"/>
        <v>731.31074583822635</v>
      </c>
      <c r="Q396" s="156">
        <f t="shared" si="119"/>
        <v>762.38230525062102</v>
      </c>
    </row>
    <row r="397" spans="1:17" ht="12" customHeight="1" x14ac:dyDescent="0.3">
      <c r="A397" s="29" t="s">
        <v>140</v>
      </c>
      <c r="B397" s="57"/>
      <c r="C397" s="57">
        <f t="shared" ref="C397:Q397" si="120">IF(C321=0,0,C321/0.086*1000000/C$59)</f>
        <v>658.0086599872144</v>
      </c>
      <c r="D397" s="57">
        <f t="shared" si="120"/>
        <v>561.80895383020288</v>
      </c>
      <c r="E397" s="57">
        <f t="shared" si="120"/>
        <v>653.03320529326538</v>
      </c>
      <c r="F397" s="57">
        <f t="shared" si="120"/>
        <v>542.12345304468715</v>
      </c>
      <c r="G397" s="57">
        <f t="shared" si="120"/>
        <v>553.70464957368108</v>
      </c>
      <c r="H397" s="57">
        <f t="shared" si="120"/>
        <v>706.43289027699825</v>
      </c>
      <c r="I397" s="57">
        <f t="shared" si="120"/>
        <v>630.41912934115385</v>
      </c>
      <c r="J397" s="57">
        <f t="shared" si="120"/>
        <v>840.25480668518412</v>
      </c>
      <c r="K397" s="57">
        <f t="shared" si="120"/>
        <v>677.84297935641837</v>
      </c>
      <c r="L397" s="57">
        <f t="shared" si="120"/>
        <v>888.68836110949167</v>
      </c>
      <c r="M397" s="57">
        <f t="shared" si="120"/>
        <v>724.95316742117018</v>
      </c>
      <c r="N397" s="57">
        <f t="shared" si="120"/>
        <v>709.35186498605015</v>
      </c>
      <c r="O397" s="57">
        <f t="shared" si="120"/>
        <v>680.23284920440062</v>
      </c>
      <c r="P397" s="57">
        <f t="shared" si="120"/>
        <v>760.45144434758015</v>
      </c>
      <c r="Q397" s="57">
        <f t="shared" si="120"/>
        <v>746.35447266183735</v>
      </c>
    </row>
    <row r="399" spans="1:17" ht="12" customHeight="1" x14ac:dyDescent="0.3">
      <c r="A399" s="152" t="s">
        <v>187</v>
      </c>
      <c r="B399" s="168"/>
      <c r="C399" s="168">
        <f t="shared" ref="C399:Q399" si="121">SUM(C400,C403,C405,C414)</f>
        <v>2624.9504209974511</v>
      </c>
      <c r="D399" s="168">
        <f t="shared" si="121"/>
        <v>2528.1622152902823</v>
      </c>
      <c r="E399" s="168">
        <f t="shared" si="121"/>
        <v>3195.395355262775</v>
      </c>
      <c r="F399" s="168">
        <f t="shared" si="121"/>
        <v>3095.8366490261906</v>
      </c>
      <c r="G399" s="168">
        <f t="shared" si="121"/>
        <v>2580.6157252579424</v>
      </c>
      <c r="H399" s="168">
        <f t="shared" si="121"/>
        <v>2688.0736512048779</v>
      </c>
      <c r="I399" s="168">
        <f t="shared" si="121"/>
        <v>2554.3218405224097</v>
      </c>
      <c r="J399" s="168">
        <f t="shared" si="121"/>
        <v>2338.9691835581725</v>
      </c>
      <c r="K399" s="168">
        <f t="shared" si="121"/>
        <v>2104.9142484300664</v>
      </c>
      <c r="L399" s="168">
        <f t="shared" si="121"/>
        <v>1873.423927337652</v>
      </c>
      <c r="M399" s="168">
        <f t="shared" si="121"/>
        <v>1677.3265291742293</v>
      </c>
      <c r="N399" s="168">
        <f t="shared" si="121"/>
        <v>1342.3515497804362</v>
      </c>
      <c r="O399" s="168">
        <f t="shared" si="121"/>
        <v>2123.6262207641089</v>
      </c>
      <c r="P399" s="168">
        <f t="shared" si="121"/>
        <v>1511.9383644760546</v>
      </c>
      <c r="Q399" s="168">
        <f t="shared" si="121"/>
        <v>1457.2211109352013</v>
      </c>
    </row>
    <row r="400" spans="1:17" ht="12" customHeight="1" x14ac:dyDescent="0.3">
      <c r="A400" s="158" t="s">
        <v>65</v>
      </c>
      <c r="B400" s="157"/>
      <c r="C400" s="157">
        <f t="shared" ref="C400:Q400" si="122">SUM(C401:C402)</f>
        <v>1857.8977397461397</v>
      </c>
      <c r="D400" s="157">
        <f t="shared" si="122"/>
        <v>1741.3978473517736</v>
      </c>
      <c r="E400" s="157">
        <f t="shared" si="122"/>
        <v>2299.0530218413019</v>
      </c>
      <c r="F400" s="157">
        <f t="shared" si="122"/>
        <v>2262.2944618194078</v>
      </c>
      <c r="G400" s="157">
        <f t="shared" si="122"/>
        <v>1784.2104181396087</v>
      </c>
      <c r="H400" s="157">
        <f t="shared" si="122"/>
        <v>1967.9068565758946</v>
      </c>
      <c r="I400" s="157">
        <f t="shared" si="122"/>
        <v>1782.9402067117383</v>
      </c>
      <c r="J400" s="157">
        <f t="shared" si="122"/>
        <v>1583.9298986868441</v>
      </c>
      <c r="K400" s="157">
        <f t="shared" si="122"/>
        <v>1625.5063132123792</v>
      </c>
      <c r="L400" s="157">
        <f t="shared" si="122"/>
        <v>1232.2303999684848</v>
      </c>
      <c r="M400" s="157">
        <f t="shared" si="122"/>
        <v>1283.491728813279</v>
      </c>
      <c r="N400" s="157">
        <f t="shared" si="122"/>
        <v>994.24809682634907</v>
      </c>
      <c r="O400" s="157">
        <f t="shared" si="122"/>
        <v>1515.8861672758189</v>
      </c>
      <c r="P400" s="157">
        <f t="shared" si="122"/>
        <v>1193.7515402172685</v>
      </c>
      <c r="Q400" s="157">
        <f t="shared" si="122"/>
        <v>1202.6774522959204</v>
      </c>
    </row>
    <row r="401" spans="1:17" ht="12" customHeight="1" x14ac:dyDescent="0.3">
      <c r="A401" s="23" t="s">
        <v>84</v>
      </c>
      <c r="B401" s="156"/>
      <c r="C401" s="156">
        <f t="shared" ref="C401:Q401" si="123">IF(C344=0,0,C344*1000000/C$49)</f>
        <v>1857.8977397461397</v>
      </c>
      <c r="D401" s="156">
        <f t="shared" si="123"/>
        <v>1741.3978473517736</v>
      </c>
      <c r="E401" s="156">
        <f t="shared" si="123"/>
        <v>2299.0530218413019</v>
      </c>
      <c r="F401" s="156">
        <f t="shared" si="123"/>
        <v>2262.2944618194078</v>
      </c>
      <c r="G401" s="156">
        <f t="shared" si="123"/>
        <v>1784.2104181396087</v>
      </c>
      <c r="H401" s="156">
        <f t="shared" si="123"/>
        <v>1967.9068565758946</v>
      </c>
      <c r="I401" s="156">
        <f t="shared" si="123"/>
        <v>1782.9402067117383</v>
      </c>
      <c r="J401" s="156">
        <f t="shared" si="123"/>
        <v>1583.9298986868441</v>
      </c>
      <c r="K401" s="156">
        <f t="shared" si="123"/>
        <v>1625.5063132123792</v>
      </c>
      <c r="L401" s="156">
        <f t="shared" si="123"/>
        <v>1232.2303999684848</v>
      </c>
      <c r="M401" s="156">
        <f t="shared" si="123"/>
        <v>1283.491728813279</v>
      </c>
      <c r="N401" s="156">
        <f t="shared" si="123"/>
        <v>994.24809682634907</v>
      </c>
      <c r="O401" s="156">
        <f t="shared" si="123"/>
        <v>1515.8861672758189</v>
      </c>
      <c r="P401" s="156">
        <f t="shared" si="123"/>
        <v>1193.7515402172685</v>
      </c>
      <c r="Q401" s="156">
        <f t="shared" si="123"/>
        <v>1202.6774522959204</v>
      </c>
    </row>
    <row r="402" spans="1:17" ht="12" customHeight="1" x14ac:dyDescent="0.3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3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3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3">
      <c r="A405" s="158" t="s">
        <v>63</v>
      </c>
      <c r="B405" s="157"/>
      <c r="C405" s="157">
        <f t="shared" ref="C405:Q405" si="127">IF(C348=0,0,C348*1000000/SUM(C$53:C$56))</f>
        <v>473.02923863714051</v>
      </c>
      <c r="D405" s="157">
        <f t="shared" si="127"/>
        <v>483.31313773122446</v>
      </c>
      <c r="E405" s="157">
        <f t="shared" si="127"/>
        <v>509.52697680648822</v>
      </c>
      <c r="F405" s="157">
        <f t="shared" si="127"/>
        <v>497.42470618963142</v>
      </c>
      <c r="G405" s="157">
        <f t="shared" si="127"/>
        <v>449.04072982311499</v>
      </c>
      <c r="H405" s="157">
        <f t="shared" si="127"/>
        <v>460.46110036112407</v>
      </c>
      <c r="I405" s="157">
        <f t="shared" si="127"/>
        <v>437.26075335099381</v>
      </c>
      <c r="J405" s="157">
        <f t="shared" si="127"/>
        <v>400.40053929071337</v>
      </c>
      <c r="K405" s="157">
        <f t="shared" si="127"/>
        <v>282.4620523326733</v>
      </c>
      <c r="L405" s="157">
        <f t="shared" si="127"/>
        <v>310.5632718263933</v>
      </c>
      <c r="M405" s="157">
        <f t="shared" si="127"/>
        <v>171.37982745126612</v>
      </c>
      <c r="N405" s="157">
        <f t="shared" si="127"/>
        <v>325.41515694825529</v>
      </c>
      <c r="O405" s="157">
        <f t="shared" si="127"/>
        <v>425.17957581782878</v>
      </c>
      <c r="P405" s="157">
        <f t="shared" si="127"/>
        <v>268.39783258825088</v>
      </c>
      <c r="Q405" s="157">
        <f t="shared" si="127"/>
        <v>115.11483067069017</v>
      </c>
    </row>
    <row r="406" spans="1:17" ht="12" customHeight="1" x14ac:dyDescent="0.3">
      <c r="A406" s="167" t="s">
        <v>169</v>
      </c>
      <c r="B406" s="132"/>
      <c r="C406" s="132">
        <f t="shared" ref="C406:Q406" si="128">IF(C349=0,0,C349*1000000/C$53)</f>
        <v>531.88520218031874</v>
      </c>
      <c r="D406" s="132">
        <f t="shared" si="128"/>
        <v>537.16884770123477</v>
      </c>
      <c r="E406" s="132">
        <f t="shared" si="128"/>
        <v>571.66289263466581</v>
      </c>
      <c r="F406" s="132">
        <f t="shared" si="128"/>
        <v>558.52190529824668</v>
      </c>
      <c r="G406" s="132">
        <f t="shared" si="128"/>
        <v>522.20133824586594</v>
      </c>
      <c r="H406" s="132">
        <f t="shared" si="128"/>
        <v>543.36076837927374</v>
      </c>
      <c r="I406" s="132">
        <f t="shared" si="128"/>
        <v>525.88363523009662</v>
      </c>
      <c r="J406" s="132">
        <f t="shared" si="128"/>
        <v>506.48882530554397</v>
      </c>
      <c r="K406" s="132">
        <f t="shared" si="128"/>
        <v>534.65855900626195</v>
      </c>
      <c r="L406" s="132">
        <f t="shared" si="128"/>
        <v>466.63173076008621</v>
      </c>
      <c r="M406" s="132">
        <f t="shared" si="128"/>
        <v>528.34637564584273</v>
      </c>
      <c r="N406" s="132">
        <f t="shared" si="128"/>
        <v>487.24064135599684</v>
      </c>
      <c r="O406" s="132">
        <f t="shared" si="128"/>
        <v>537.76909539277517</v>
      </c>
      <c r="P406" s="132">
        <f t="shared" si="128"/>
        <v>509.42700508287709</v>
      </c>
      <c r="Q406" s="132">
        <f t="shared" si="128"/>
        <v>465.34997219825181</v>
      </c>
    </row>
    <row r="407" spans="1:17" ht="12" customHeight="1" x14ac:dyDescent="0.3">
      <c r="A407" s="167" t="s">
        <v>168</v>
      </c>
      <c r="B407" s="132"/>
      <c r="C407" s="132">
        <f t="shared" ref="C407:Q407" si="129">IF(C350=0,0,C350*1000000/C$54)</f>
        <v>189.8491539490723</v>
      </c>
      <c r="D407" s="132">
        <f t="shared" si="129"/>
        <v>210.6071304195907</v>
      </c>
      <c r="E407" s="132">
        <f t="shared" si="129"/>
        <v>234.89887840753823</v>
      </c>
      <c r="F407" s="132">
        <f t="shared" si="129"/>
        <v>254.43488579650383</v>
      </c>
      <c r="G407" s="132">
        <f t="shared" si="129"/>
        <v>228.75259256135794</v>
      </c>
      <c r="H407" s="132">
        <f t="shared" si="129"/>
        <v>241.33486263259488</v>
      </c>
      <c r="I407" s="132">
        <f t="shared" si="129"/>
        <v>212.5851313280474</v>
      </c>
      <c r="J407" s="132">
        <f t="shared" si="129"/>
        <v>214.18001232193038</v>
      </c>
      <c r="K407" s="132">
        <f t="shared" si="129"/>
        <v>214.16835919826067</v>
      </c>
      <c r="L407" s="132">
        <f t="shared" si="129"/>
        <v>171.49814254866538</v>
      </c>
      <c r="M407" s="132">
        <f t="shared" si="129"/>
        <v>193.33191431962217</v>
      </c>
      <c r="N407" s="132">
        <f t="shared" si="129"/>
        <v>167.31956670126118</v>
      </c>
      <c r="O407" s="132">
        <f t="shared" si="129"/>
        <v>194.10380499177438</v>
      </c>
      <c r="P407" s="132">
        <f t="shared" si="129"/>
        <v>181.49947503532027</v>
      </c>
      <c r="Q407" s="132">
        <f t="shared" si="129"/>
        <v>164.990152715508</v>
      </c>
    </row>
    <row r="408" spans="1:17" ht="12" customHeight="1" x14ac:dyDescent="0.3">
      <c r="A408" s="166" t="s">
        <v>57</v>
      </c>
      <c r="B408" s="165"/>
      <c r="C408" s="165">
        <f t="shared" ref="C408:Q408" si="130">IF(C351=0,0,C351*1000000/C$54)</f>
        <v>189.8491539490723</v>
      </c>
      <c r="D408" s="165">
        <f t="shared" si="130"/>
        <v>210.6071304195907</v>
      </c>
      <c r="E408" s="165">
        <f t="shared" si="130"/>
        <v>234.89887840753823</v>
      </c>
      <c r="F408" s="165">
        <f t="shared" si="130"/>
        <v>254.43488579650383</v>
      </c>
      <c r="G408" s="165">
        <f t="shared" si="130"/>
        <v>228.75259256135794</v>
      </c>
      <c r="H408" s="165">
        <f t="shared" si="130"/>
        <v>241.33486263259488</v>
      </c>
      <c r="I408" s="165">
        <f t="shared" si="130"/>
        <v>212.5851313280474</v>
      </c>
      <c r="J408" s="165">
        <f t="shared" si="130"/>
        <v>214.18001232193038</v>
      </c>
      <c r="K408" s="165">
        <f t="shared" si="130"/>
        <v>214.16835919826067</v>
      </c>
      <c r="L408" s="165">
        <f t="shared" si="130"/>
        <v>171.49814254866538</v>
      </c>
      <c r="M408" s="165">
        <f t="shared" si="130"/>
        <v>193.33191431962217</v>
      </c>
      <c r="N408" s="165">
        <f t="shared" si="130"/>
        <v>167.31956670126118</v>
      </c>
      <c r="O408" s="165">
        <f t="shared" si="130"/>
        <v>194.10380499177438</v>
      </c>
      <c r="P408" s="165">
        <f t="shared" si="130"/>
        <v>181.49947503532027</v>
      </c>
      <c r="Q408" s="165">
        <f t="shared" si="130"/>
        <v>164.990152715508</v>
      </c>
    </row>
    <row r="409" spans="1:17" ht="12" customHeight="1" x14ac:dyDescent="0.3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3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3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3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3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3">
      <c r="A414" s="158" t="s">
        <v>62</v>
      </c>
      <c r="B414" s="157"/>
      <c r="C414" s="157">
        <f t="shared" ref="C414:Q414" si="136">IF(C357=0,0,C357*1000000/SUM(C$58:C$59))</f>
        <v>294.02344261417102</v>
      </c>
      <c r="D414" s="157">
        <f t="shared" si="136"/>
        <v>303.4512302072846</v>
      </c>
      <c r="E414" s="157">
        <f t="shared" si="136"/>
        <v>386.81535661498503</v>
      </c>
      <c r="F414" s="157">
        <f t="shared" si="136"/>
        <v>336.11748101715148</v>
      </c>
      <c r="G414" s="157">
        <f t="shared" si="136"/>
        <v>347.3645772952184</v>
      </c>
      <c r="H414" s="157">
        <f t="shared" si="136"/>
        <v>259.7056942678592</v>
      </c>
      <c r="I414" s="157">
        <f t="shared" si="136"/>
        <v>334.12088045967789</v>
      </c>
      <c r="J414" s="157">
        <f t="shared" si="136"/>
        <v>354.63874558061491</v>
      </c>
      <c r="K414" s="157">
        <f t="shared" si="136"/>
        <v>196.94588288501427</v>
      </c>
      <c r="L414" s="157">
        <f t="shared" si="136"/>
        <v>330.63025554277391</v>
      </c>
      <c r="M414" s="157">
        <f t="shared" si="136"/>
        <v>222.45497290968413</v>
      </c>
      <c r="N414" s="157">
        <f t="shared" si="136"/>
        <v>22.688296005831948</v>
      </c>
      <c r="O414" s="157">
        <f t="shared" si="136"/>
        <v>182.5604776704611</v>
      </c>
      <c r="P414" s="157">
        <f t="shared" si="136"/>
        <v>49.788991670535253</v>
      </c>
      <c r="Q414" s="157">
        <f t="shared" si="136"/>
        <v>139.42882796859058</v>
      </c>
    </row>
    <row r="415" spans="1:17" ht="12" customHeight="1" x14ac:dyDescent="0.3">
      <c r="A415" s="23" t="s">
        <v>57</v>
      </c>
      <c r="B415" s="156"/>
      <c r="C415" s="156">
        <f t="shared" ref="C415:Q415" si="137">IF(C358=0,0,C358*1000000/C$58)</f>
        <v>387.38406798804192</v>
      </c>
      <c r="D415" s="156">
        <f t="shared" si="137"/>
        <v>367.13746380808163</v>
      </c>
      <c r="E415" s="156">
        <f t="shared" si="137"/>
        <v>404.48043536801396</v>
      </c>
      <c r="F415" s="156">
        <f t="shared" si="137"/>
        <v>363.19690043508427</v>
      </c>
      <c r="G415" s="156">
        <f t="shared" si="137"/>
        <v>386.43986582727484</v>
      </c>
      <c r="H415" s="156">
        <f t="shared" si="137"/>
        <v>392.31546033383893</v>
      </c>
      <c r="I415" s="156">
        <f t="shared" si="137"/>
        <v>362.15831866890812</v>
      </c>
      <c r="J415" s="156">
        <f t="shared" si="137"/>
        <v>355.90741896145346</v>
      </c>
      <c r="K415" s="156">
        <f t="shared" si="137"/>
        <v>405.20149424454274</v>
      </c>
      <c r="L415" s="156">
        <f t="shared" si="137"/>
        <v>624.03690074515043</v>
      </c>
      <c r="M415" s="156">
        <f t="shared" si="137"/>
        <v>491.25673156494094</v>
      </c>
      <c r="N415" s="156">
        <f t="shared" si="137"/>
        <v>468.94175737492327</v>
      </c>
      <c r="O415" s="156">
        <f t="shared" si="137"/>
        <v>332.99078076402532</v>
      </c>
      <c r="P415" s="156">
        <f t="shared" si="137"/>
        <v>345.17632797732068</v>
      </c>
      <c r="Q415" s="156">
        <f t="shared" si="137"/>
        <v>358.56563311137506</v>
      </c>
    </row>
    <row r="416" spans="1:17" ht="12" customHeight="1" x14ac:dyDescent="0.3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3">
      <c r="A418" s="152" t="s">
        <v>186</v>
      </c>
      <c r="B418" s="168"/>
      <c r="C418" s="184">
        <f>C361/RES_summary!C$21</f>
        <v>130.06902777166226</v>
      </c>
      <c r="D418" s="184">
        <f>D361/RES_summary!D$21</f>
        <v>121.55565397020837</v>
      </c>
      <c r="E418" s="184">
        <f>E361/RES_summary!E$21</f>
        <v>151.23427257862303</v>
      </c>
      <c r="F418" s="184">
        <f>F361/RES_summary!F$21</f>
        <v>146.03644982863037</v>
      </c>
      <c r="G418" s="184">
        <f>G361/RES_summary!G$21</f>
        <v>120.49641316093714</v>
      </c>
      <c r="H418" s="184">
        <f>H361/RES_summary!H$21</f>
        <v>125.35869937794628</v>
      </c>
      <c r="I418" s="184">
        <f>I361/RES_summary!I$21</f>
        <v>115.36982669903561</v>
      </c>
      <c r="J418" s="184">
        <f>J361/RES_summary!J$21</f>
        <v>104.87929757056204</v>
      </c>
      <c r="K418" s="184">
        <f>K361/RES_summary!K$21</f>
        <v>102.57310329787889</v>
      </c>
      <c r="L418" s="184">
        <f>L361/RES_summary!L$21</f>
        <v>89.123658164148651</v>
      </c>
      <c r="M418" s="184">
        <f>M361/RES_summary!M$21</f>
        <v>88.480747903906405</v>
      </c>
      <c r="N418" s="184">
        <f>N361/RES_summary!N$21</f>
        <v>68.322961067111308</v>
      </c>
      <c r="O418" s="184">
        <f>O361/RES_summary!O$21</f>
        <v>94.712740923726358</v>
      </c>
      <c r="P418" s="184">
        <f>P361/RES_summary!P$21</f>
        <v>78.004103648692279</v>
      </c>
      <c r="Q418" s="184">
        <f>Q361/RES_summary!Q$21</f>
        <v>77.449236760601991</v>
      </c>
    </row>
    <row r="419" spans="1:17" ht="12" customHeight="1" x14ac:dyDescent="0.3">
      <c r="A419" s="158" t="s">
        <v>65</v>
      </c>
      <c r="B419" s="157"/>
      <c r="C419" s="178">
        <f>C362/RES_summary!C$21</f>
        <v>88.117671840360572</v>
      </c>
      <c r="D419" s="178">
        <f>D362/RES_summary!D$21</f>
        <v>81.059554307446675</v>
      </c>
      <c r="E419" s="178">
        <f>E362/RES_summary!E$21</f>
        <v>106.42148059372114</v>
      </c>
      <c r="F419" s="178">
        <f>F362/RES_summary!F$21</f>
        <v>104.21422152263266</v>
      </c>
      <c r="G419" s="178">
        <f>G362/RES_summary!G$21</f>
        <v>80.694172596426341</v>
      </c>
      <c r="H419" s="178">
        <f>H362/RES_summary!H$21</f>
        <v>87.450611399972445</v>
      </c>
      <c r="I419" s="178">
        <f>I362/RES_summary!I$21</f>
        <v>78.144705351611776</v>
      </c>
      <c r="J419" s="178">
        <f>J362/RES_summary!J$21</f>
        <v>68.254454895587557</v>
      </c>
      <c r="K419" s="178">
        <f>K362/RES_summary!K$21</f>
        <v>69.230409657820275</v>
      </c>
      <c r="L419" s="178">
        <f>L362/RES_summary!L$21</f>
        <v>52.383454437161333</v>
      </c>
      <c r="M419" s="178">
        <f>M362/RES_summary!M$21</f>
        <v>54.396583632843736</v>
      </c>
      <c r="N419" s="178">
        <f>N362/RES_summary!N$21</f>
        <v>41.535004325081076</v>
      </c>
      <c r="O419" s="178">
        <f>O362/RES_summary!O$21</f>
        <v>62.101655490833771</v>
      </c>
      <c r="P419" s="178">
        <f>P362/RES_summary!P$21</f>
        <v>48.839517323245573</v>
      </c>
      <c r="Q419" s="178">
        <f>Q362/RES_summary!Q$21</f>
        <v>48.410509507602924</v>
      </c>
    </row>
    <row r="420" spans="1:17" ht="12" customHeight="1" x14ac:dyDescent="0.3">
      <c r="A420" s="23" t="s">
        <v>84</v>
      </c>
      <c r="B420" s="156"/>
      <c r="C420" s="177">
        <f>C363/RES_summary!C$21</f>
        <v>86.656881246212734</v>
      </c>
      <c r="D420" s="177">
        <f>D363/RES_summary!D$21</f>
        <v>79.701147522193097</v>
      </c>
      <c r="E420" s="177">
        <f>E363/RES_summary!E$21</f>
        <v>104.39616829945126</v>
      </c>
      <c r="F420" s="177">
        <f>F363/RES_summary!F$21</f>
        <v>102.16109326154698</v>
      </c>
      <c r="G420" s="177">
        <f>G363/RES_summary!G$21</f>
        <v>79.351150694177491</v>
      </c>
      <c r="H420" s="177">
        <f>H363/RES_summary!H$21</f>
        <v>85.725822232690348</v>
      </c>
      <c r="I420" s="177">
        <f>I363/RES_summary!I$21</f>
        <v>76.798750819630143</v>
      </c>
      <c r="J420" s="177">
        <f>J363/RES_summary!J$21</f>
        <v>67.128675047896181</v>
      </c>
      <c r="K420" s="177">
        <f>K363/RES_summary!K$21</f>
        <v>68.476026299933437</v>
      </c>
      <c r="L420" s="177">
        <f>L363/RES_summary!L$21</f>
        <v>51.163544947079373</v>
      </c>
      <c r="M420" s="177">
        <f>M363/RES_summary!M$21</f>
        <v>53.271480355057236</v>
      </c>
      <c r="N420" s="177">
        <f>N363/RES_summary!N$21</f>
        <v>40.446643896916896</v>
      </c>
      <c r="O420" s="177">
        <f>O363/RES_summary!O$21</f>
        <v>61.236988759272442</v>
      </c>
      <c r="P420" s="177">
        <f>P363/RES_summary!P$21</f>
        <v>47.94640255103036</v>
      </c>
      <c r="Q420" s="177">
        <f>Q363/RES_summary!Q$21</f>
        <v>47.412014446416748</v>
      </c>
    </row>
    <row r="421" spans="1:17" ht="12" customHeight="1" x14ac:dyDescent="0.3">
      <c r="A421" s="23" t="s">
        <v>60</v>
      </c>
      <c r="B421" s="156"/>
      <c r="C421" s="177">
        <f>C364/RES_summary!C$21</f>
        <v>1.4607905941478347</v>
      </c>
      <c r="D421" s="177">
        <f>D364/RES_summary!D$21</f>
        <v>1.358406785253564</v>
      </c>
      <c r="E421" s="177">
        <f>E364/RES_summary!E$21</f>
        <v>2.0253122942698818</v>
      </c>
      <c r="F421" s="177">
        <f>F364/RES_summary!F$21</f>
        <v>2.0531282610856718</v>
      </c>
      <c r="G421" s="177">
        <f>G364/RES_summary!G$21</f>
        <v>1.3430219022488439</v>
      </c>
      <c r="H421" s="177">
        <f>H364/RES_summary!H$21</f>
        <v>1.7247891672820923</v>
      </c>
      <c r="I421" s="177">
        <f>I364/RES_summary!I$21</f>
        <v>1.3459545319816291</v>
      </c>
      <c r="J421" s="177">
        <f>J364/RES_summary!J$21</f>
        <v>1.1257798476913754</v>
      </c>
      <c r="K421" s="177">
        <f>K364/RES_summary!K$21</f>
        <v>0.75438335788683408</v>
      </c>
      <c r="L421" s="177">
        <f>L364/RES_summary!L$21</f>
        <v>1.2199094900819636</v>
      </c>
      <c r="M421" s="177">
        <f>M364/RES_summary!M$21</f>
        <v>1.1251032777864989</v>
      </c>
      <c r="N421" s="177">
        <f>N364/RES_summary!N$21</f>
        <v>1.088360428164183</v>
      </c>
      <c r="O421" s="177">
        <f>O364/RES_summary!O$21</f>
        <v>0.86466673156133622</v>
      </c>
      <c r="P421" s="177">
        <f>P364/RES_summary!P$21</f>
        <v>0.89311477221520885</v>
      </c>
      <c r="Q421" s="177">
        <f>Q364/RES_summary!Q$21</f>
        <v>0.99849506118617259</v>
      </c>
    </row>
    <row r="422" spans="1:17" ht="12" customHeight="1" x14ac:dyDescent="0.3">
      <c r="A422" s="158" t="s">
        <v>112</v>
      </c>
      <c r="B422" s="157"/>
      <c r="C422" s="178">
        <f>C365/RES_summary!C$21</f>
        <v>2.3974748828181327</v>
      </c>
      <c r="D422" s="178">
        <f>D365/RES_summary!D$21</f>
        <v>2.0304334589171846</v>
      </c>
      <c r="E422" s="178">
        <f>E365/RES_summary!E$21</f>
        <v>1.7227225952511365</v>
      </c>
      <c r="F422" s="178">
        <f>F365/RES_summary!F$21</f>
        <v>2.0810889974016646</v>
      </c>
      <c r="G422" s="178">
        <f>G365/RES_summary!G$21</f>
        <v>1.7293279283321268</v>
      </c>
      <c r="H422" s="178">
        <f>H365/RES_summary!H$21</f>
        <v>1.361062442997343</v>
      </c>
      <c r="I422" s="178">
        <f>I365/RES_summary!I$21</f>
        <v>0.98905999960408342</v>
      </c>
      <c r="J422" s="178">
        <f>J365/RES_summary!J$21</f>
        <v>1.9519589055614779</v>
      </c>
      <c r="K422" s="178">
        <f>K365/RES_summary!K$21</f>
        <v>2.5090902280438914</v>
      </c>
      <c r="L422" s="178">
        <f>L365/RES_summary!L$21</f>
        <v>1.3519458542255292</v>
      </c>
      <c r="M422" s="178">
        <f>M365/RES_summary!M$21</f>
        <v>1.9586352976918964</v>
      </c>
      <c r="N422" s="178">
        <f>N365/RES_summary!N$21</f>
        <v>1.3360235489804093</v>
      </c>
      <c r="O422" s="178">
        <f>O365/RES_summary!O$21</f>
        <v>1.9385080414563489</v>
      </c>
      <c r="P422" s="178">
        <f>P365/RES_summary!P$21</f>
        <v>2.2936757819726421</v>
      </c>
      <c r="Q422" s="178">
        <f>Q365/RES_summary!Q$21</f>
        <v>2.3532659072055684</v>
      </c>
    </row>
    <row r="423" spans="1:17" ht="12" customHeight="1" x14ac:dyDescent="0.3">
      <c r="A423" s="23" t="s">
        <v>60</v>
      </c>
      <c r="B423" s="156"/>
      <c r="C423" s="177">
        <f>C366/RES_summary!C$21</f>
        <v>2.3974748828181327</v>
      </c>
      <c r="D423" s="177">
        <f>D366/RES_summary!D$21</f>
        <v>2.0304334589171846</v>
      </c>
      <c r="E423" s="177">
        <f>E366/RES_summary!E$21</f>
        <v>1.7227225952511365</v>
      </c>
      <c r="F423" s="177">
        <f>F366/RES_summary!F$21</f>
        <v>2.0810889974016646</v>
      </c>
      <c r="G423" s="177">
        <f>G366/RES_summary!G$21</f>
        <v>1.7293279283321268</v>
      </c>
      <c r="H423" s="177">
        <f>H366/RES_summary!H$21</f>
        <v>1.361062442997343</v>
      </c>
      <c r="I423" s="177">
        <f>I366/RES_summary!I$21</f>
        <v>0.98905999960408342</v>
      </c>
      <c r="J423" s="177">
        <f>J366/RES_summary!J$21</f>
        <v>1.9519589055614779</v>
      </c>
      <c r="K423" s="177">
        <f>K366/RES_summary!K$21</f>
        <v>2.5090902280438914</v>
      </c>
      <c r="L423" s="177">
        <f>L366/RES_summary!L$21</f>
        <v>1.3519458542255292</v>
      </c>
      <c r="M423" s="177">
        <f>M366/RES_summary!M$21</f>
        <v>1.9586352976918964</v>
      </c>
      <c r="N423" s="177">
        <f>N366/RES_summary!N$21</f>
        <v>1.3360235489804093</v>
      </c>
      <c r="O423" s="177">
        <f>O366/RES_summary!O$21</f>
        <v>1.9385080414563489</v>
      </c>
      <c r="P423" s="177">
        <f>P366/RES_summary!P$21</f>
        <v>2.2936757819726421</v>
      </c>
      <c r="Q423" s="177">
        <f>Q366/RES_summary!Q$21</f>
        <v>2.3532659072055684</v>
      </c>
    </row>
    <row r="424" spans="1:17" ht="12" customHeight="1" x14ac:dyDescent="0.3">
      <c r="A424" s="158" t="s">
        <v>63</v>
      </c>
      <c r="B424" s="157"/>
      <c r="C424" s="178">
        <f>C367/RES_summary!C$21</f>
        <v>23.776707175975833</v>
      </c>
      <c r="D424" s="178">
        <f>D367/RES_summary!D$21</f>
        <v>23.355697791452862</v>
      </c>
      <c r="E424" s="178">
        <f>E367/RES_summary!E$21</f>
        <v>25.172836287043463</v>
      </c>
      <c r="F424" s="178">
        <f>F367/RES_summary!F$21</f>
        <v>24.064034555517935</v>
      </c>
      <c r="G424" s="178">
        <f>G367/RES_summary!G$21</f>
        <v>21.949520314245774</v>
      </c>
      <c r="H424" s="178">
        <f>H367/RES_summary!H$21</f>
        <v>22.412117154453536</v>
      </c>
      <c r="I424" s="178">
        <f>I367/RES_summary!I$21</f>
        <v>21.27861495195063</v>
      </c>
      <c r="J424" s="178">
        <f>J367/RES_summary!J$21</f>
        <v>19.609210222419335</v>
      </c>
      <c r="K424" s="178">
        <f>K367/RES_summary!K$21</f>
        <v>18.629525203826663</v>
      </c>
      <c r="L424" s="178">
        <f>L367/RES_summary!L$21</f>
        <v>17.010402495755915</v>
      </c>
      <c r="M424" s="178">
        <f>M367/RES_summary!M$21</f>
        <v>18.500329708037981</v>
      </c>
      <c r="N424" s="178">
        <f>N367/RES_summary!N$21</f>
        <v>17.188471230900284</v>
      </c>
      <c r="O424" s="178">
        <f>O367/RES_summary!O$21</f>
        <v>19.980920466981548</v>
      </c>
      <c r="P424" s="178">
        <f>P367/RES_summary!P$21</f>
        <v>17.89446225695157</v>
      </c>
      <c r="Q424" s="178">
        <f>Q367/RES_summary!Q$21</f>
        <v>16.364200363762965</v>
      </c>
    </row>
    <row r="425" spans="1:17" ht="12" customHeight="1" x14ac:dyDescent="0.3">
      <c r="A425" s="167" t="s">
        <v>169</v>
      </c>
      <c r="B425" s="132"/>
      <c r="C425" s="183">
        <f>C368/RES_summary!C$21</f>
        <v>24.808422883519739</v>
      </c>
      <c r="D425" s="183">
        <f>D368/RES_summary!D$21</f>
        <v>24.585406281551521</v>
      </c>
      <c r="E425" s="183">
        <f>E368/RES_summary!E$21</f>
        <v>25.958259763075294</v>
      </c>
      <c r="F425" s="183">
        <f>F368/RES_summary!F$21</f>
        <v>25.221830941451479</v>
      </c>
      <c r="G425" s="183">
        <f>G368/RES_summary!G$21</f>
        <v>23.224433991958982</v>
      </c>
      <c r="H425" s="183">
        <f>H368/RES_summary!H$21</f>
        <v>23.669844171053747</v>
      </c>
      <c r="I425" s="183">
        <f>I368/RES_summary!I$21</f>
        <v>22.652025070792053</v>
      </c>
      <c r="J425" s="183">
        <f>J368/RES_summary!J$21</f>
        <v>21.465548315941341</v>
      </c>
      <c r="K425" s="183">
        <f>K368/RES_summary!K$21</f>
        <v>22.523009139007812</v>
      </c>
      <c r="L425" s="183">
        <f>L368/RES_summary!L$21</f>
        <v>19.375056427018617</v>
      </c>
      <c r="M425" s="183">
        <f>M368/RES_summary!M$21</f>
        <v>21.929080600236432</v>
      </c>
      <c r="N425" s="183">
        <f>N368/RES_summary!N$21</f>
        <v>19.821258673702431</v>
      </c>
      <c r="O425" s="183">
        <f>O368/RES_summary!O$21</f>
        <v>21.724164228526487</v>
      </c>
      <c r="P425" s="183">
        <f>P368/RES_summary!P$21</f>
        <v>20.460867637183455</v>
      </c>
      <c r="Q425" s="183">
        <f>Q368/RES_summary!Q$21</f>
        <v>18.34505133723458</v>
      </c>
    </row>
    <row r="426" spans="1:17" ht="12" customHeight="1" x14ac:dyDescent="0.3">
      <c r="A426" s="167" t="s">
        <v>168</v>
      </c>
      <c r="B426" s="132"/>
      <c r="C426" s="183">
        <f>C369/RES_summary!C$21</f>
        <v>19.377047851012325</v>
      </c>
      <c r="D426" s="183">
        <f>D369/RES_summary!D$21</f>
        <v>19.690261166639214</v>
      </c>
      <c r="E426" s="183">
        <f>E369/RES_summary!E$21</f>
        <v>22.075198287403488</v>
      </c>
      <c r="F426" s="183">
        <f>F369/RES_summary!F$21</f>
        <v>20.216478671465868</v>
      </c>
      <c r="G426" s="183">
        <f>G369/RES_summary!G$21</f>
        <v>19.228333437837794</v>
      </c>
      <c r="H426" s="183">
        <f>H369/RES_summary!H$21</f>
        <v>18.099424695159982</v>
      </c>
      <c r="I426" s="183">
        <f>I369/RES_summary!I$21</f>
        <v>17.179851040836258</v>
      </c>
      <c r="J426" s="183">
        <f>J369/RES_summary!J$21</f>
        <v>16.428680511290889</v>
      </c>
      <c r="K426" s="183">
        <f>K369/RES_summary!K$21</f>
        <v>17.024377307499432</v>
      </c>
      <c r="L426" s="183">
        <f>L369/RES_summary!L$21</f>
        <v>14.367027493041284</v>
      </c>
      <c r="M426" s="183">
        <f>M369/RES_summary!M$21</f>
        <v>15.135832990048502</v>
      </c>
      <c r="N426" s="183">
        <f>N369/RES_summary!N$21</f>
        <v>15.433749994360632</v>
      </c>
      <c r="O426" s="183">
        <f>O369/RES_summary!O$21</f>
        <v>15.98583916408008</v>
      </c>
      <c r="P426" s="183">
        <f>P369/RES_summary!P$21</f>
        <v>15.022845527316678</v>
      </c>
      <c r="Q426" s="183">
        <f>Q369/RES_summary!Q$21</f>
        <v>14.465329523443801</v>
      </c>
    </row>
    <row r="427" spans="1:17" ht="12" customHeight="1" x14ac:dyDescent="0.3">
      <c r="A427" s="166" t="s">
        <v>57</v>
      </c>
      <c r="B427" s="165"/>
      <c r="C427" s="182">
        <f>C370/RES_summary!C$21</f>
        <v>8.8550275058231449</v>
      </c>
      <c r="D427" s="182">
        <f>D370/RES_summary!D$21</f>
        <v>9.6391700473985686</v>
      </c>
      <c r="E427" s="182">
        <f>E370/RES_summary!E$21</f>
        <v>10.66636680868965</v>
      </c>
      <c r="F427" s="182">
        <f>F370/RES_summary!F$21</f>
        <v>11.489815554754538</v>
      </c>
      <c r="G427" s="182">
        <f>G370/RES_summary!G$21</f>
        <v>10.173565437952609</v>
      </c>
      <c r="H427" s="182">
        <f>H370/RES_summary!H$21</f>
        <v>10.513012576515047</v>
      </c>
      <c r="I427" s="182">
        <f>I370/RES_summary!I$21</f>
        <v>9.1569377746724712</v>
      </c>
      <c r="J427" s="182">
        <f>J370/RES_summary!J$21</f>
        <v>9.0771823051215978</v>
      </c>
      <c r="K427" s="182">
        <f>K370/RES_summary!K$21</f>
        <v>9.0220493626330143</v>
      </c>
      <c r="L427" s="182">
        <f>L370/RES_summary!L$21</f>
        <v>7.1207892005047775</v>
      </c>
      <c r="M427" s="182">
        <f>M370/RES_summary!M$21</f>
        <v>8.0242646247560359</v>
      </c>
      <c r="N427" s="182">
        <f>N370/RES_summary!N$21</f>
        <v>6.8066662163642349</v>
      </c>
      <c r="O427" s="182">
        <f>O370/RES_summary!O$21</f>
        <v>7.8411775112204358</v>
      </c>
      <c r="P427" s="182">
        <f>P370/RES_summary!P$21</f>
        <v>7.2898309234937653</v>
      </c>
      <c r="Q427" s="182">
        <f>Q370/RES_summary!Q$21</f>
        <v>6.504250569536274</v>
      </c>
    </row>
    <row r="428" spans="1:17" ht="12" customHeight="1" x14ac:dyDescent="0.3">
      <c r="A428" s="147" t="s">
        <v>59</v>
      </c>
      <c r="B428" s="164"/>
      <c r="C428" s="181">
        <f>C371/RES_summary!C$21</f>
        <v>10.522020345189178</v>
      </c>
      <c r="D428" s="181">
        <f>D371/RES_summary!D$21</f>
        <v>10.051091119240642</v>
      </c>
      <c r="E428" s="181">
        <f>E371/RES_summary!E$21</f>
        <v>11.408831478713838</v>
      </c>
      <c r="F428" s="181">
        <f>F371/RES_summary!F$21</f>
        <v>8.7266631167113324</v>
      </c>
      <c r="G428" s="181">
        <f>G371/RES_summary!G$21</f>
        <v>9.0547679998851844</v>
      </c>
      <c r="H428" s="181">
        <f>H371/RES_summary!H$21</f>
        <v>7.5864121186449314</v>
      </c>
      <c r="I428" s="181">
        <f>I371/RES_summary!I$21</f>
        <v>8.0229132661637905</v>
      </c>
      <c r="J428" s="181">
        <f>J371/RES_summary!J$21</f>
        <v>7.3514982061692891</v>
      </c>
      <c r="K428" s="181">
        <f>K371/RES_summary!K$21</f>
        <v>8.0023279448664173</v>
      </c>
      <c r="L428" s="181">
        <f>L371/RES_summary!L$21</f>
        <v>7.2462382925365034</v>
      </c>
      <c r="M428" s="181">
        <f>M371/RES_summary!M$21</f>
        <v>7.1115683652924639</v>
      </c>
      <c r="N428" s="181">
        <f>N371/RES_summary!N$21</f>
        <v>8.6270837779963969</v>
      </c>
      <c r="O428" s="181">
        <f>O371/RES_summary!O$21</f>
        <v>8.1446616528596447</v>
      </c>
      <c r="P428" s="181">
        <f>P371/RES_summary!P$21</f>
        <v>7.7330146038229124</v>
      </c>
      <c r="Q428" s="181">
        <f>Q371/RES_summary!Q$21</f>
        <v>7.9610789539075277</v>
      </c>
    </row>
    <row r="429" spans="1:17" ht="12" customHeight="1" x14ac:dyDescent="0.3">
      <c r="A429" s="163" t="s">
        <v>142</v>
      </c>
      <c r="B429" s="162"/>
      <c r="C429" s="180">
        <f>C372/RES_summary!C$21</f>
        <v>13.685692316275945</v>
      </c>
      <c r="D429" s="180">
        <f>D372/RES_summary!D$21</f>
        <v>17.385507641185821</v>
      </c>
      <c r="E429" s="180">
        <f>E372/RES_summary!E$21</f>
        <v>24.847903785615344</v>
      </c>
      <c r="F429" s="180">
        <f>F372/RES_summary!F$21</f>
        <v>14.715078416271375</v>
      </c>
      <c r="G429" s="180">
        <f>G372/RES_summary!G$21</f>
        <v>12.865127659131252</v>
      </c>
      <c r="H429" s="180">
        <f>H372/RES_summary!H$21</f>
        <v>17.397055344834143</v>
      </c>
      <c r="I429" s="180">
        <f>I372/RES_summary!I$21</f>
        <v>18.018608056295093</v>
      </c>
      <c r="J429" s="180">
        <f>J372/RES_summary!J$21</f>
        <v>12.479144173530038</v>
      </c>
      <c r="K429" s="180">
        <f>K372/RES_summary!K$21</f>
        <v>15.879541211093654</v>
      </c>
      <c r="L429" s="180">
        <f>L372/RES_summary!L$21</f>
        <v>28.908330447883106</v>
      </c>
      <c r="M429" s="180">
        <f>M372/RES_summary!M$21</f>
        <v>19.550190565595774</v>
      </c>
      <c r="N429" s="180">
        <f>N372/RES_summary!N$21</f>
        <v>14.023048987511194</v>
      </c>
      <c r="O429" s="180">
        <f>O372/RES_summary!O$21</f>
        <v>18.667491243750948</v>
      </c>
      <c r="P429" s="180">
        <f>P372/RES_summary!P$21</f>
        <v>18.422685461925049</v>
      </c>
      <c r="Q429" s="180">
        <f>Q372/RES_summary!Q$21</f>
        <v>18.723897182902252</v>
      </c>
    </row>
    <row r="430" spans="1:17" ht="12" customHeight="1" x14ac:dyDescent="0.3">
      <c r="A430" s="161" t="s">
        <v>141</v>
      </c>
      <c r="B430" s="160"/>
      <c r="C430" s="179">
        <f>C373/RES_summary!C$21</f>
        <v>24.061204450729498</v>
      </c>
      <c r="D430" s="179">
        <f>D373/RES_summary!D$21</f>
        <v>7.3148871996556926</v>
      </c>
      <c r="E430" s="179">
        <f>E373/RES_summary!E$21</f>
        <v>12.542984170630765</v>
      </c>
      <c r="F430" s="179">
        <f>F373/RES_summary!F$21</f>
        <v>8.1235210184476774</v>
      </c>
      <c r="G430" s="179">
        <f>G373/RES_summary!G$21</f>
        <v>8.5103051274896124</v>
      </c>
      <c r="H430" s="179">
        <f>H373/RES_summary!H$21</f>
        <v>13.689551202235039</v>
      </c>
      <c r="I430" s="179">
        <f>I373/RES_summary!I$21</f>
        <v>20.822518653408451</v>
      </c>
      <c r="J430" s="179">
        <f>J373/RES_summary!J$21</f>
        <v>7.345893792714838</v>
      </c>
      <c r="K430" s="179">
        <f>K373/RES_summary!K$21</f>
        <v>12.129983888218463</v>
      </c>
      <c r="L430" s="179">
        <f>L373/RES_summary!L$21</f>
        <v>23.58055973219664</v>
      </c>
      <c r="M430" s="179">
        <f>M373/RES_summary!M$21</f>
        <v>13.336523857225405</v>
      </c>
      <c r="N430" s="179">
        <f>N373/RES_summary!N$21</f>
        <v>8.7491231532990721</v>
      </c>
      <c r="O430" s="179">
        <f>O373/RES_summary!O$21</f>
        <v>18.699866780485223</v>
      </c>
      <c r="P430" s="179">
        <f>P373/RES_summary!P$21</f>
        <v>12.288861195844245</v>
      </c>
      <c r="Q430" s="179">
        <f>Q373/RES_summary!Q$21</f>
        <v>11.339878263335711</v>
      </c>
    </row>
    <row r="431" spans="1:17" ht="12" customHeight="1" x14ac:dyDescent="0.3">
      <c r="A431" s="148" t="s">
        <v>60</v>
      </c>
      <c r="B431" s="156"/>
      <c r="C431" s="177">
        <f>C374/RES_summary!C$21</f>
        <v>17.899573341923276</v>
      </c>
      <c r="D431" s="177">
        <f>D374/RES_summary!D$21</f>
        <v>0.50847022592290814</v>
      </c>
      <c r="E431" s="177">
        <f>E374/RES_summary!E$21</f>
        <v>1.270783215749</v>
      </c>
      <c r="F431" s="177">
        <f>F374/RES_summary!F$21</f>
        <v>1.345104984707717</v>
      </c>
      <c r="G431" s="177">
        <f>G374/RES_summary!G$21</f>
        <v>1.5889934083115158</v>
      </c>
      <c r="H431" s="177">
        <f>H374/RES_summary!H$21</f>
        <v>7.9908170948201942</v>
      </c>
      <c r="I431" s="177">
        <f>I374/RES_summary!I$21</f>
        <v>9.055896888704595</v>
      </c>
      <c r="J431" s="177">
        <f>J374/RES_summary!J$21</f>
        <v>0.26337846176083329</v>
      </c>
      <c r="K431" s="177">
        <f>K374/RES_summary!K$21</f>
        <v>5.5018482694358362</v>
      </c>
      <c r="L431" s="177">
        <f>L374/RES_summary!L$21</f>
        <v>15.718833430730568</v>
      </c>
      <c r="M431" s="177">
        <f>M374/RES_summary!M$21</f>
        <v>6.6429435649776112</v>
      </c>
      <c r="N431" s="177">
        <f>N374/RES_summary!N$21</f>
        <v>1.565173801549959</v>
      </c>
      <c r="O431" s="177">
        <f>O374/RES_summary!O$21</f>
        <v>7.7127690081486229</v>
      </c>
      <c r="P431" s="177">
        <f>P374/RES_summary!P$21</f>
        <v>6.1327313728869015</v>
      </c>
      <c r="Q431" s="177">
        <f>Q374/RES_summary!Q$21</f>
        <v>5.2806285176196432</v>
      </c>
    </row>
    <row r="432" spans="1:17" ht="12" customHeight="1" x14ac:dyDescent="0.3">
      <c r="A432" s="148" t="s">
        <v>59</v>
      </c>
      <c r="B432" s="156"/>
      <c r="C432" s="177">
        <f>C375/RES_summary!C$21</f>
        <v>6.1616311088062208</v>
      </c>
      <c r="D432" s="177">
        <f>D375/RES_summary!D$21</f>
        <v>6.8064169737327838</v>
      </c>
      <c r="E432" s="177">
        <f>E375/RES_summary!E$21</f>
        <v>11.272200954881766</v>
      </c>
      <c r="F432" s="177">
        <f>F375/RES_summary!F$21</f>
        <v>6.7784160337399584</v>
      </c>
      <c r="G432" s="177">
        <f>G375/RES_summary!G$21</f>
        <v>6.9213117191780977</v>
      </c>
      <c r="H432" s="177">
        <f>H375/RES_summary!H$21</f>
        <v>5.6987341074148459</v>
      </c>
      <c r="I432" s="177">
        <f>I375/RES_summary!I$21</f>
        <v>11.766621764703856</v>
      </c>
      <c r="J432" s="177">
        <f>J375/RES_summary!J$21</f>
        <v>7.0825153309540063</v>
      </c>
      <c r="K432" s="177">
        <f>K375/RES_summary!K$21</f>
        <v>6.6281356187826246</v>
      </c>
      <c r="L432" s="177">
        <f>L375/RES_summary!L$21</f>
        <v>7.8617263014660672</v>
      </c>
      <c r="M432" s="177">
        <f>M375/RES_summary!M$21</f>
        <v>6.6935802922477938</v>
      </c>
      <c r="N432" s="177">
        <f>N375/RES_summary!N$21</f>
        <v>7.1839493517491144</v>
      </c>
      <c r="O432" s="177">
        <f>O375/RES_summary!O$21</f>
        <v>10.9870977723366</v>
      </c>
      <c r="P432" s="177">
        <f>P375/RES_summary!P$21</f>
        <v>6.1561298229573413</v>
      </c>
      <c r="Q432" s="177">
        <f>Q375/RES_summary!Q$21</f>
        <v>6.0592497457160679</v>
      </c>
    </row>
    <row r="433" spans="1:17" ht="12" customHeight="1" x14ac:dyDescent="0.3">
      <c r="A433" s="158" t="s">
        <v>62</v>
      </c>
      <c r="B433" s="157"/>
      <c r="C433" s="178">
        <f>C376/RES_summary!C$21</f>
        <v>15.777173872507738</v>
      </c>
      <c r="D433" s="178">
        <f>D376/RES_summary!D$21</f>
        <v>15.109968412391641</v>
      </c>
      <c r="E433" s="178">
        <f>E376/RES_summary!E$21</f>
        <v>17.917233102607298</v>
      </c>
      <c r="F433" s="178">
        <f>F376/RES_summary!F$21</f>
        <v>15.677104753078119</v>
      </c>
      <c r="G433" s="178">
        <f>G376/RES_summary!G$21</f>
        <v>16.123392321932897</v>
      </c>
      <c r="H433" s="178">
        <f>H376/RES_summary!H$21</f>
        <v>14.134908380522969</v>
      </c>
      <c r="I433" s="178">
        <f>I376/RES_summary!I$21</f>
        <v>14.957446395869129</v>
      </c>
      <c r="J433" s="178">
        <f>J376/RES_summary!J$21</f>
        <v>15.063673546993666</v>
      </c>
      <c r="K433" s="178">
        <f>K376/RES_summary!K$21</f>
        <v>12.204078208188056</v>
      </c>
      <c r="L433" s="178">
        <f>L376/RES_summary!L$21</f>
        <v>18.377855377005865</v>
      </c>
      <c r="M433" s="178">
        <f>M376/RES_summary!M$21</f>
        <v>13.625199265332796</v>
      </c>
      <c r="N433" s="178">
        <f>N376/RES_summary!N$21</f>
        <v>8.2634619621495222</v>
      </c>
      <c r="O433" s="178">
        <f>O376/RES_summary!O$21</f>
        <v>10.691656924454687</v>
      </c>
      <c r="P433" s="178">
        <f>P376/RES_summary!P$21</f>
        <v>8.9764482865224853</v>
      </c>
      <c r="Q433" s="178">
        <f>Q376/RES_summary!Q$21</f>
        <v>10.321260982030534</v>
      </c>
    </row>
    <row r="434" spans="1:17" ht="12" customHeight="1" x14ac:dyDescent="0.3">
      <c r="A434" s="23" t="s">
        <v>57</v>
      </c>
      <c r="B434" s="156"/>
      <c r="C434" s="177">
        <f>C377/RES_summary!C$21</f>
        <v>18.068537604713072</v>
      </c>
      <c r="D434" s="177">
        <f>D377/RES_summary!D$21</f>
        <v>16.803326826428993</v>
      </c>
      <c r="E434" s="177">
        <f>E377/RES_summary!E$21</f>
        <v>18.366782846398081</v>
      </c>
      <c r="F434" s="177">
        <f>F377/RES_summary!F$21</f>
        <v>16.401309840016481</v>
      </c>
      <c r="G434" s="177">
        <f>G377/RES_summary!G$21</f>
        <v>17.186564833239537</v>
      </c>
      <c r="H434" s="177">
        <f>H377/RES_summary!H$21</f>
        <v>17.090018920017783</v>
      </c>
      <c r="I434" s="177">
        <f>I377/RES_summary!I$21</f>
        <v>15.599685490297805</v>
      </c>
      <c r="J434" s="177">
        <f>J377/RES_summary!J$21</f>
        <v>15.083744232876825</v>
      </c>
      <c r="K434" s="177">
        <f>K377/RES_summary!K$21</f>
        <v>17.069505021993979</v>
      </c>
      <c r="L434" s="177">
        <f>L377/RES_summary!L$21</f>
        <v>25.910690095559403</v>
      </c>
      <c r="M434" s="177">
        <f>M377/RES_summary!M$21</f>
        <v>20.389670410301925</v>
      </c>
      <c r="N434" s="177">
        <f>N377/RES_summary!N$21</f>
        <v>19.076848454104347</v>
      </c>
      <c r="O434" s="177">
        <f>O377/RES_summary!O$21</f>
        <v>13.451770415738419</v>
      </c>
      <c r="P434" s="177">
        <f>P377/RES_summary!P$21</f>
        <v>13.863825607525442</v>
      </c>
      <c r="Q434" s="177">
        <f>Q377/RES_summary!Q$21</f>
        <v>14.135393446190704</v>
      </c>
    </row>
    <row r="435" spans="1:17" ht="12" customHeight="1" x14ac:dyDescent="0.3">
      <c r="A435" s="29" t="s">
        <v>140</v>
      </c>
      <c r="B435" s="57"/>
      <c r="C435" s="176">
        <f>C378/RES_summary!C$21</f>
        <v>8.5609127332285251</v>
      </c>
      <c r="D435" s="176">
        <f>D378/RES_summary!D$21</f>
        <v>7.0414791193608046</v>
      </c>
      <c r="E435" s="176">
        <f>E378/RES_summary!E$21</f>
        <v>8.0733627812936959</v>
      </c>
      <c r="F435" s="176">
        <f>F378/RES_summary!F$21</f>
        <v>6.6880645596857553</v>
      </c>
      <c r="G435" s="176">
        <f>G378/RES_summary!G$21</f>
        <v>6.6721896857973872</v>
      </c>
      <c r="H435" s="176">
        <f>H378/RES_summary!H$21</f>
        <v>8.3475590995060607</v>
      </c>
      <c r="I435" s="176">
        <f>I378/RES_summary!I$21</f>
        <v>7.3039122143656918</v>
      </c>
      <c r="J435" s="176">
        <f>J378/RES_summary!J$21</f>
        <v>9.4532122793027451</v>
      </c>
      <c r="K435" s="176">
        <f>K378/RES_summary!K$21</f>
        <v>7.6028779178238874</v>
      </c>
      <c r="L435" s="176">
        <f>L378/RES_summary!L$21</f>
        <v>9.8893527862108908</v>
      </c>
      <c r="M435" s="176">
        <f>M378/RES_summary!M$21</f>
        <v>8.0270578959068288</v>
      </c>
      <c r="N435" s="176">
        <f>N378/RES_summary!N$21</f>
        <v>7.7136907339281233</v>
      </c>
      <c r="O435" s="176">
        <f>O378/RES_summary!O$21</f>
        <v>7.3420150834751112</v>
      </c>
      <c r="P435" s="176">
        <f>P378/RES_summary!P$21</f>
        <v>8.1526567463413198</v>
      </c>
      <c r="Q435" s="176">
        <f>Q378/RES_summary!Q$21</f>
        <v>7.8944663646302446</v>
      </c>
    </row>
    <row r="437" spans="1:17" ht="12" customHeight="1" x14ac:dyDescent="0.3">
      <c r="A437" s="152" t="s">
        <v>185</v>
      </c>
      <c r="B437" s="168"/>
      <c r="C437" s="184">
        <f>C380/RES_summary!C$21</f>
        <v>84.188589820954292</v>
      </c>
      <c r="D437" s="184">
        <f>D380/RES_summary!D$21</f>
        <v>77.618891603282208</v>
      </c>
      <c r="E437" s="184">
        <f>E380/RES_summary!E$21</f>
        <v>97.404696987355663</v>
      </c>
      <c r="F437" s="184">
        <f>F380/RES_summary!F$21</f>
        <v>96.366197185538397</v>
      </c>
      <c r="G437" s="184">
        <f>G380/RES_summary!G$21</f>
        <v>77.388566448423262</v>
      </c>
      <c r="H437" s="184">
        <f>H380/RES_summary!H$21</f>
        <v>82.763125441126235</v>
      </c>
      <c r="I437" s="184">
        <f>I380/RES_summary!I$21</f>
        <v>74.665360779817973</v>
      </c>
      <c r="J437" s="184">
        <f>J380/RES_summary!J$21</f>
        <v>70.037738811548294</v>
      </c>
      <c r="K437" s="184">
        <f>K380/RES_summary!K$21</f>
        <v>72.504072592204267</v>
      </c>
      <c r="L437" s="184">
        <f>L380/RES_summary!L$21</f>
        <v>61.086098456268793</v>
      </c>
      <c r="M437" s="184">
        <f>M380/RES_summary!M$21</f>
        <v>63.924295085101306</v>
      </c>
      <c r="N437" s="184">
        <f>N380/RES_summary!N$21</f>
        <v>50.188246261213585</v>
      </c>
      <c r="O437" s="184">
        <f>O380/RES_summary!O$21</f>
        <v>68.769390051164052</v>
      </c>
      <c r="P437" s="184">
        <f>P380/RES_summary!P$21</f>
        <v>61.45961640382076</v>
      </c>
      <c r="Q437" s="184">
        <f>Q380/RES_summary!Q$21</f>
        <v>61.34378904196916</v>
      </c>
    </row>
    <row r="438" spans="1:17" ht="12" customHeight="1" x14ac:dyDescent="0.3">
      <c r="A438" s="158" t="s">
        <v>65</v>
      </c>
      <c r="B438" s="157"/>
      <c r="C438" s="178">
        <f>C381/RES_summary!C$21</f>
        <v>57.961790072176903</v>
      </c>
      <c r="D438" s="178">
        <f>D381/RES_summary!D$21</f>
        <v>52.863486687810806</v>
      </c>
      <c r="E438" s="178">
        <f>E381/RES_summary!E$21</f>
        <v>70.483730258095576</v>
      </c>
      <c r="F438" s="178">
        <f>F381/RES_summary!F$21</f>
        <v>70.064072970222583</v>
      </c>
      <c r="G438" s="178">
        <f>G381/RES_summary!G$21</f>
        <v>52.866881168122099</v>
      </c>
      <c r="H438" s="178">
        <f>H381/RES_summary!H$21</f>
        <v>58.42620217764339</v>
      </c>
      <c r="I438" s="178">
        <f>I381/RES_summary!I$21</f>
        <v>51.828132177193517</v>
      </c>
      <c r="J438" s="178">
        <f>J381/RES_summary!J$21</f>
        <v>45.654297932931641</v>
      </c>
      <c r="K438" s="178">
        <f>K381/RES_summary!K$21</f>
        <v>46.014591266780705</v>
      </c>
      <c r="L438" s="178">
        <f>L381/RES_summary!L$21</f>
        <v>35.372437860034523</v>
      </c>
      <c r="M438" s="178">
        <f>M381/RES_summary!M$21</f>
        <v>36.800739613023829</v>
      </c>
      <c r="N438" s="178">
        <f>N381/RES_summary!N$21</f>
        <v>27.711213699269084</v>
      </c>
      <c r="O438" s="178">
        <f>O381/RES_summary!O$21</f>
        <v>42.677700354660068</v>
      </c>
      <c r="P438" s="178">
        <f>P381/RES_summary!P$21</f>
        <v>33.868486485410919</v>
      </c>
      <c r="Q438" s="178">
        <f>Q381/RES_summary!Q$21</f>
        <v>33.514158437126589</v>
      </c>
    </row>
    <row r="439" spans="1:17" ht="12" customHeight="1" x14ac:dyDescent="0.3">
      <c r="A439" s="23" t="s">
        <v>84</v>
      </c>
      <c r="B439" s="156"/>
      <c r="C439" s="177">
        <f>C382/RES_summary!C$21</f>
        <v>56.386832250878697</v>
      </c>
      <c r="D439" s="177">
        <f>D382/RES_summary!D$21</f>
        <v>51.3935714459111</v>
      </c>
      <c r="E439" s="177">
        <f>E382/RES_summary!E$21</f>
        <v>68.322810584456377</v>
      </c>
      <c r="F439" s="177">
        <f>F382/RES_summary!F$21</f>
        <v>67.897226994868504</v>
      </c>
      <c r="G439" s="177">
        <f>G382/RES_summary!G$21</f>
        <v>51.414339968994</v>
      </c>
      <c r="H439" s="177">
        <f>H382/RES_summary!H$21</f>
        <v>56.566421421456518</v>
      </c>
      <c r="I439" s="177">
        <f>I382/RES_summary!I$21</f>
        <v>50.394807602242381</v>
      </c>
      <c r="J439" s="177">
        <f>J382/RES_summary!J$21</f>
        <v>44.467769435795226</v>
      </c>
      <c r="K439" s="177">
        <f>K382/RES_summary!K$21</f>
        <v>45.226475456726675</v>
      </c>
      <c r="L439" s="177">
        <f>L382/RES_summary!L$21</f>
        <v>34.101124949999644</v>
      </c>
      <c r="M439" s="177">
        <f>M382/RES_summary!M$21</f>
        <v>35.642412443480069</v>
      </c>
      <c r="N439" s="177">
        <f>N382/RES_summary!N$21</f>
        <v>26.562877140184341</v>
      </c>
      <c r="O439" s="177">
        <f>O382/RES_summary!O$21</f>
        <v>41.775104458093537</v>
      </c>
      <c r="P439" s="177">
        <f>P382/RES_summary!P$21</f>
        <v>32.938941635982196</v>
      </c>
      <c r="Q439" s="177">
        <f>Q382/RES_summary!Q$21</f>
        <v>32.48412793804092</v>
      </c>
    </row>
    <row r="440" spans="1:17" ht="12" customHeight="1" x14ac:dyDescent="0.3">
      <c r="A440" s="23" t="s">
        <v>60</v>
      </c>
      <c r="B440" s="156"/>
      <c r="C440" s="177">
        <f>C383/RES_summary!C$21</f>
        <v>1.5749578212982136</v>
      </c>
      <c r="D440" s="177">
        <f>D383/RES_summary!D$21</f>
        <v>1.4699152418997137</v>
      </c>
      <c r="E440" s="177">
        <f>E383/RES_summary!E$21</f>
        <v>2.1609196736391874</v>
      </c>
      <c r="F440" s="177">
        <f>F383/RES_summary!F$21</f>
        <v>2.1668459753540819</v>
      </c>
      <c r="G440" s="177">
        <f>G383/RES_summary!G$21</f>
        <v>1.4525411991281054</v>
      </c>
      <c r="H440" s="177">
        <f>H383/RES_summary!H$21</f>
        <v>1.8597807561868771</v>
      </c>
      <c r="I440" s="177">
        <f>I383/RES_summary!I$21</f>
        <v>1.4333245749511336</v>
      </c>
      <c r="J440" s="177">
        <f>J383/RES_summary!J$21</f>
        <v>1.1865284971364118</v>
      </c>
      <c r="K440" s="177">
        <f>K383/RES_summary!K$21</f>
        <v>0.78811581005402565</v>
      </c>
      <c r="L440" s="177">
        <f>L383/RES_summary!L$21</f>
        <v>1.271312910034881</v>
      </c>
      <c r="M440" s="177">
        <f>M383/RES_summary!M$21</f>
        <v>1.1583271695437609</v>
      </c>
      <c r="N440" s="177">
        <f>N383/RES_summary!N$21</f>
        <v>1.1483365590847425</v>
      </c>
      <c r="O440" s="177">
        <f>O383/RES_summary!O$21</f>
        <v>0.90259589656653005</v>
      </c>
      <c r="P440" s="177">
        <f>P383/RES_summary!P$21</f>
        <v>0.92954484942871562</v>
      </c>
      <c r="Q440" s="177">
        <f>Q383/RES_summary!Q$21</f>
        <v>1.030030499085669</v>
      </c>
    </row>
    <row r="441" spans="1:17" ht="12" customHeight="1" x14ac:dyDescent="0.3">
      <c r="A441" s="158" t="s">
        <v>112</v>
      </c>
      <c r="B441" s="157"/>
      <c r="C441" s="178">
        <f>C384/RES_summary!C$21</f>
        <v>4.3654080820493659</v>
      </c>
      <c r="D441" s="178">
        <f>D384/RES_summary!D$21</f>
        <v>3.7766007681590321</v>
      </c>
      <c r="E441" s="178">
        <f>E384/RES_summary!E$21</f>
        <v>3.3135072193835469</v>
      </c>
      <c r="F441" s="178">
        <f>F384/RES_summary!F$21</f>
        <v>4.1600067065374882</v>
      </c>
      <c r="G441" s="178">
        <f>G384/RES_summary!G$21</f>
        <v>3.6147159227943861</v>
      </c>
      <c r="H441" s="178">
        <f>H384/RES_summary!H$21</f>
        <v>2.9971760576862789</v>
      </c>
      <c r="I441" s="178">
        <f>I384/RES_summary!I$21</f>
        <v>2.2810704559201698</v>
      </c>
      <c r="J441" s="178">
        <f>J384/RES_summary!J$21</f>
        <v>4.7342186835136602</v>
      </c>
      <c r="K441" s="178">
        <f>K384/RES_summary!K$21</f>
        <v>6.3725602465722231</v>
      </c>
      <c r="L441" s="178">
        <f>L384/RES_summary!L$21</f>
        <v>3.7312471766384818</v>
      </c>
      <c r="M441" s="178">
        <f>M384/RES_summary!M$21</f>
        <v>5.7582223500142566</v>
      </c>
      <c r="N441" s="178">
        <f>N384/RES_summary!N$21</f>
        <v>4.1711768383137535</v>
      </c>
      <c r="O441" s="178">
        <f>O384/RES_summary!O$21</f>
        <v>6.6603901644022683</v>
      </c>
      <c r="P441" s="178">
        <f>P384/RES_summary!P$21</f>
        <v>8.2481599095783906</v>
      </c>
      <c r="Q441" s="178">
        <f>Q384/RES_summary!Q$21</f>
        <v>8.6181550103791871</v>
      </c>
    </row>
    <row r="442" spans="1:17" ht="12" customHeight="1" x14ac:dyDescent="0.3">
      <c r="A442" s="23" t="s">
        <v>60</v>
      </c>
      <c r="B442" s="156"/>
      <c r="C442" s="177">
        <f>C385/RES_summary!C$21</f>
        <v>4.3654080820493659</v>
      </c>
      <c r="D442" s="177">
        <f>D385/RES_summary!D$21</f>
        <v>3.7766007681590321</v>
      </c>
      <c r="E442" s="177">
        <f>E385/RES_summary!E$21</f>
        <v>3.3135072193835469</v>
      </c>
      <c r="F442" s="177">
        <f>F385/RES_summary!F$21</f>
        <v>4.1600067065374882</v>
      </c>
      <c r="G442" s="177">
        <f>G385/RES_summary!G$21</f>
        <v>3.6147159227943861</v>
      </c>
      <c r="H442" s="177">
        <f>H385/RES_summary!H$21</f>
        <v>2.9971760576862789</v>
      </c>
      <c r="I442" s="177">
        <f>I385/RES_summary!I$21</f>
        <v>2.2810704559201698</v>
      </c>
      <c r="J442" s="177">
        <f>J385/RES_summary!J$21</f>
        <v>4.7342186835136602</v>
      </c>
      <c r="K442" s="177">
        <f>K385/RES_summary!K$21</f>
        <v>6.3725602465722231</v>
      </c>
      <c r="L442" s="177">
        <f>L385/RES_summary!L$21</f>
        <v>3.7312471766384818</v>
      </c>
      <c r="M442" s="177">
        <f>M385/RES_summary!M$21</f>
        <v>5.7582223500142566</v>
      </c>
      <c r="N442" s="177">
        <f>N385/RES_summary!N$21</f>
        <v>4.1711768383137535</v>
      </c>
      <c r="O442" s="177">
        <f>O385/RES_summary!O$21</f>
        <v>6.6603901644022683</v>
      </c>
      <c r="P442" s="177">
        <f>P385/RES_summary!P$21</f>
        <v>8.2481599095783906</v>
      </c>
      <c r="Q442" s="177">
        <f>Q385/RES_summary!Q$21</f>
        <v>8.6181550103791871</v>
      </c>
    </row>
    <row r="443" spans="1:17" ht="12" customHeight="1" x14ac:dyDescent="0.3">
      <c r="A443" s="158" t="s">
        <v>63</v>
      </c>
      <c r="B443" s="157"/>
      <c r="C443" s="178">
        <f>C386/RES_summary!C$21</f>
        <v>14.07329998373344</v>
      </c>
      <c r="D443" s="178">
        <f>D386/RES_summary!D$21</f>
        <v>13.767448614063408</v>
      </c>
      <c r="E443" s="178">
        <f>E386/RES_summary!E$21</f>
        <v>15.392202869253865</v>
      </c>
      <c r="F443" s="178">
        <f>F386/RES_summary!F$21</f>
        <v>14.800543045805307</v>
      </c>
      <c r="G443" s="178">
        <f>G386/RES_summary!G$21</f>
        <v>13.26838517437138</v>
      </c>
      <c r="H443" s="178">
        <f>H386/RES_summary!H$21</f>
        <v>13.729644051811407</v>
      </c>
      <c r="I443" s="178">
        <f>I386/RES_summary!I$21</f>
        <v>13.35924393488294</v>
      </c>
      <c r="J443" s="178">
        <f>J386/RES_summary!J$21</f>
        <v>12.650011872767756</v>
      </c>
      <c r="K443" s="178">
        <f>K386/RES_summary!K$21</f>
        <v>12.916407784468852</v>
      </c>
      <c r="L443" s="178">
        <f>L386/RES_summary!L$21</f>
        <v>11.719406138696893</v>
      </c>
      <c r="M443" s="178">
        <f>M386/RES_summary!M$21</f>
        <v>13.303837020586961</v>
      </c>
      <c r="N443" s="178">
        <f>N386/RES_summary!N$21</f>
        <v>11.641436588350125</v>
      </c>
      <c r="O443" s="178">
        <f>O386/RES_summary!O$21</f>
        <v>13.077792387754277</v>
      </c>
      <c r="P443" s="178">
        <f>P386/RES_summary!P$21</f>
        <v>12.44190021185344</v>
      </c>
      <c r="Q443" s="178">
        <f>Q386/RES_summary!Q$21</f>
        <v>12.4707611144715</v>
      </c>
    </row>
    <row r="444" spans="1:17" ht="12" customHeight="1" x14ac:dyDescent="0.3">
      <c r="A444" s="167" t="s">
        <v>169</v>
      </c>
      <c r="B444" s="132"/>
      <c r="C444" s="183">
        <f>C387/RES_summary!C$21</f>
        <v>14.136471321473408</v>
      </c>
      <c r="D444" s="183">
        <f>D387/RES_summary!D$21</f>
        <v>13.992039254851038</v>
      </c>
      <c r="E444" s="183">
        <f>E387/RES_summary!E$21</f>
        <v>15.056049614416073</v>
      </c>
      <c r="F444" s="183">
        <f>F387/RES_summary!F$21</f>
        <v>14.893690013666417</v>
      </c>
      <c r="G444" s="183">
        <f>G387/RES_summary!G$21</f>
        <v>13.370324202603218</v>
      </c>
      <c r="H444" s="183">
        <f>H387/RES_summary!H$21</f>
        <v>13.821903090988755</v>
      </c>
      <c r="I444" s="183">
        <f>I387/RES_summary!I$21</f>
        <v>13.301862363943222</v>
      </c>
      <c r="J444" s="183">
        <f>J387/RES_summary!J$21</f>
        <v>12.714872660751935</v>
      </c>
      <c r="K444" s="183">
        <f>K387/RES_summary!K$21</f>
        <v>13.437476997308096</v>
      </c>
      <c r="L444" s="183">
        <f>L387/RES_summary!L$21</f>
        <v>11.563309716595166</v>
      </c>
      <c r="M444" s="183">
        <f>M387/RES_summary!M$21</f>
        <v>13.191401365774562</v>
      </c>
      <c r="N444" s="183">
        <f>N387/RES_summary!N$21</f>
        <v>11.752735562290693</v>
      </c>
      <c r="O444" s="183">
        <f>O387/RES_summary!O$21</f>
        <v>13.083882923744651</v>
      </c>
      <c r="P444" s="183">
        <f>P387/RES_summary!P$21</f>
        <v>12.1943377301046</v>
      </c>
      <c r="Q444" s="183">
        <f>Q387/RES_summary!Q$21</f>
        <v>10.498459461615129</v>
      </c>
    </row>
    <row r="445" spans="1:17" ht="12" customHeight="1" x14ac:dyDescent="0.3">
      <c r="A445" s="167" t="s">
        <v>168</v>
      </c>
      <c r="B445" s="132"/>
      <c r="C445" s="183">
        <f>C388/RES_summary!C$21</f>
        <v>15.873501756757756</v>
      </c>
      <c r="D445" s="183">
        <f>D388/RES_summary!D$21</f>
        <v>15.759507256529711</v>
      </c>
      <c r="E445" s="183">
        <f>E388/RES_summary!E$21</f>
        <v>17.889991403694346</v>
      </c>
      <c r="F445" s="183">
        <f>F388/RES_summary!F$21</f>
        <v>15.786137967359075</v>
      </c>
      <c r="G445" s="183">
        <f>G388/RES_summary!G$21</f>
        <v>14.654066956272031</v>
      </c>
      <c r="H445" s="183">
        <f>H388/RES_summary!H$21</f>
        <v>13.884692398999828</v>
      </c>
      <c r="I445" s="183">
        <f>I388/RES_summary!I$21</f>
        <v>13.479967212226713</v>
      </c>
      <c r="J445" s="183">
        <f>J388/RES_summary!J$21</f>
        <v>12.808740954984939</v>
      </c>
      <c r="K445" s="183">
        <f>K388/RES_summary!K$21</f>
        <v>13.480644904864684</v>
      </c>
      <c r="L445" s="183">
        <f>L388/RES_summary!L$21</f>
        <v>11.516501659457658</v>
      </c>
      <c r="M445" s="183">
        <f>M388/RES_summary!M$21</f>
        <v>12.066736738374656</v>
      </c>
      <c r="N445" s="183">
        <f>N388/RES_summary!N$21</f>
        <v>12.710611589021108</v>
      </c>
      <c r="O445" s="183">
        <f>O388/RES_summary!O$21</f>
        <v>12.911637642201285</v>
      </c>
      <c r="P445" s="183">
        <f>P388/RES_summary!P$21</f>
        <v>12.149932586944592</v>
      </c>
      <c r="Q445" s="183">
        <f>Q388/RES_summary!Q$21</f>
        <v>11.814233956232968</v>
      </c>
    </row>
    <row r="446" spans="1:17" ht="12" customHeight="1" x14ac:dyDescent="0.3">
      <c r="A446" s="166" t="s">
        <v>57</v>
      </c>
      <c r="B446" s="165"/>
      <c r="C446" s="182">
        <f>C389/RES_summary!C$21</f>
        <v>5.0374631026135432</v>
      </c>
      <c r="D446" s="182">
        <f>D389/RES_summary!D$21</f>
        <v>5.5003265954173539</v>
      </c>
      <c r="E446" s="182">
        <f>E389/RES_summary!E$21</f>
        <v>6.3796324759517482</v>
      </c>
      <c r="F446" s="182">
        <f>F389/RES_summary!F$21</f>
        <v>6.8983942945139383</v>
      </c>
      <c r="G446" s="182">
        <f>G389/RES_summary!G$21</f>
        <v>5.6403013503073716</v>
      </c>
      <c r="H446" s="182">
        <f>H389/RES_summary!H$21</f>
        <v>6.1422724950966128</v>
      </c>
      <c r="I446" s="182">
        <f>I389/RES_summary!I$21</f>
        <v>5.3221027725138637</v>
      </c>
      <c r="J446" s="182">
        <f>J389/RES_summary!J$21</f>
        <v>5.3774221133563769</v>
      </c>
      <c r="K446" s="182">
        <f>K389/RES_summary!K$21</f>
        <v>5.3993825187201141</v>
      </c>
      <c r="L446" s="182">
        <f>L389/RES_summary!L$21</f>
        <v>4.2198958126231227</v>
      </c>
      <c r="M446" s="182">
        <f>M389/RES_summary!M$21</f>
        <v>4.9016438115769452</v>
      </c>
      <c r="N446" s="182">
        <f>N389/RES_summary!N$21</f>
        <v>4.0022149496360848</v>
      </c>
      <c r="O446" s="182">
        <f>O389/RES_summary!O$21</f>
        <v>4.6782820484071976</v>
      </c>
      <c r="P446" s="182">
        <f>P389/RES_summary!P$21</f>
        <v>4.3422137986757825</v>
      </c>
      <c r="Q446" s="182">
        <f>Q389/RES_summary!Q$21</f>
        <v>3.8401355449548578</v>
      </c>
    </row>
    <row r="447" spans="1:17" ht="12" customHeight="1" x14ac:dyDescent="0.3">
      <c r="A447" s="147" t="s">
        <v>59</v>
      </c>
      <c r="B447" s="164"/>
      <c r="C447" s="181">
        <f>C390/RES_summary!C$21</f>
        <v>10.836038654144211</v>
      </c>
      <c r="D447" s="181">
        <f>D390/RES_summary!D$21</f>
        <v>10.25918066111236</v>
      </c>
      <c r="E447" s="181">
        <f>E390/RES_summary!E$21</f>
        <v>11.510358927742599</v>
      </c>
      <c r="F447" s="181">
        <f>F390/RES_summary!F$21</f>
        <v>8.8877436728451364</v>
      </c>
      <c r="G447" s="181">
        <f>G390/RES_summary!G$21</f>
        <v>9.0137656059646574</v>
      </c>
      <c r="H447" s="181">
        <f>H390/RES_summary!H$21</f>
        <v>7.7424199039032153</v>
      </c>
      <c r="I447" s="181">
        <f>I390/RES_summary!I$21</f>
        <v>8.1578644397128492</v>
      </c>
      <c r="J447" s="181">
        <f>J390/RES_summary!J$21</f>
        <v>7.431318841628566</v>
      </c>
      <c r="K447" s="181">
        <f>K390/RES_summary!K$21</f>
        <v>8.0812623861445676</v>
      </c>
      <c r="L447" s="181">
        <f>L390/RES_summary!L$21</f>
        <v>7.2966058468345363</v>
      </c>
      <c r="M447" s="181">
        <f>M390/RES_summary!M$21</f>
        <v>7.1650929267977101</v>
      </c>
      <c r="N447" s="181">
        <f>N390/RES_summary!N$21</f>
        <v>8.7083966393850218</v>
      </c>
      <c r="O447" s="181">
        <f>O390/RES_summary!O$21</f>
        <v>8.2333555937940854</v>
      </c>
      <c r="P447" s="181">
        <f>P390/RES_summary!P$21</f>
        <v>7.8077187882688079</v>
      </c>
      <c r="Q447" s="181">
        <f>Q390/RES_summary!Q$21</f>
        <v>7.974098411278109</v>
      </c>
    </row>
    <row r="448" spans="1:17" ht="12" customHeight="1" x14ac:dyDescent="0.3">
      <c r="A448" s="163" t="s">
        <v>142</v>
      </c>
      <c r="B448" s="162"/>
      <c r="C448" s="180">
        <f>C391/RES_summary!C$21</f>
        <v>8.7380231730928699</v>
      </c>
      <c r="D448" s="180">
        <f>D391/RES_summary!D$21</f>
        <v>11.648722709622751</v>
      </c>
      <c r="E448" s="180">
        <f>E391/RES_summary!E$21</f>
        <v>17.605915380415151</v>
      </c>
      <c r="F448" s="180">
        <f>F391/RES_summary!F$21</f>
        <v>9.8384159551046473</v>
      </c>
      <c r="G448" s="180">
        <f>G391/RES_summary!G$21</f>
        <v>8.5267406675867328</v>
      </c>
      <c r="H448" s="180">
        <f>H391/RES_summary!H$21</f>
        <v>12.662725063659598</v>
      </c>
      <c r="I448" s="180">
        <f>I391/RES_summary!I$21</f>
        <v>13.101894446395201</v>
      </c>
      <c r="J448" s="180">
        <f>J391/RES_summary!J$21</f>
        <v>8.4758386586582155</v>
      </c>
      <c r="K448" s="180">
        <f>K391/RES_summary!K$21</f>
        <v>11.641897024904925</v>
      </c>
      <c r="L448" s="180">
        <f>L391/RES_summary!L$21</f>
        <v>22.213874853159069</v>
      </c>
      <c r="M448" s="180">
        <f>M391/RES_summary!M$21</f>
        <v>14.421134968358402</v>
      </c>
      <c r="N448" s="180">
        <f>N391/RES_summary!N$21</f>
        <v>9.4180707724335626</v>
      </c>
      <c r="O448" s="180">
        <f>O391/RES_summary!O$21</f>
        <v>13.487340257562691</v>
      </c>
      <c r="P448" s="180">
        <f>P391/RES_summary!P$21</f>
        <v>13.980063600549428</v>
      </c>
      <c r="Q448" s="180">
        <f>Q391/RES_summary!Q$21</f>
        <v>14.190712589264759</v>
      </c>
    </row>
    <row r="449" spans="1:17" ht="12" customHeight="1" x14ac:dyDescent="0.3">
      <c r="A449" s="161" t="s">
        <v>141</v>
      </c>
      <c r="B449" s="160"/>
      <c r="C449" s="179">
        <f>C392/RES_summary!C$21</f>
        <v>19.133884764652603</v>
      </c>
      <c r="D449" s="179">
        <f>D392/RES_summary!D$21</f>
        <v>7.1416787838808462</v>
      </c>
      <c r="E449" s="179">
        <f>E392/RES_summary!E$21</f>
        <v>12.125071124635413</v>
      </c>
      <c r="F449" s="179">
        <f>F392/RES_summary!F$21</f>
        <v>7.7219959984927034</v>
      </c>
      <c r="G449" s="179">
        <f>G392/RES_summary!G$21</f>
        <v>8.0475962788022102</v>
      </c>
      <c r="H449" s="179">
        <f>H392/RES_summary!H$21</f>
        <v>11.538245941230059</v>
      </c>
      <c r="I449" s="179">
        <f>I392/RES_summary!I$21</f>
        <v>18.360932545555748</v>
      </c>
      <c r="J449" s="179">
        <f>J392/RES_summary!J$21</f>
        <v>7.2523311904325469</v>
      </c>
      <c r="K449" s="179">
        <f>K392/RES_summary!K$21</f>
        <v>10.716333038746248</v>
      </c>
      <c r="L449" s="179">
        <f>L392/RES_summary!L$21</f>
        <v>19.702313696911173</v>
      </c>
      <c r="M449" s="179">
        <f>M392/RES_summary!M$21</f>
        <v>11.649506967197549</v>
      </c>
      <c r="N449" s="179">
        <f>N392/RES_summary!N$21</f>
        <v>8.3005976742630931</v>
      </c>
      <c r="O449" s="179">
        <f>O392/RES_summary!O$21</f>
        <v>16.613669295766574</v>
      </c>
      <c r="P449" s="179">
        <f>P392/RES_summary!P$21</f>
        <v>10.798770920656466</v>
      </c>
      <c r="Q449" s="179">
        <f>Q392/RES_summary!Q$21</f>
        <v>9.9438213027842419</v>
      </c>
    </row>
    <row r="450" spans="1:17" ht="12" customHeight="1" x14ac:dyDescent="0.3">
      <c r="A450" s="148" t="s">
        <v>60</v>
      </c>
      <c r="B450" s="156"/>
      <c r="C450" s="177">
        <f>C393/RES_summary!C$21</f>
        <v>12.863414277000071</v>
      </c>
      <c r="D450" s="177">
        <f>D393/RES_summary!D$21</f>
        <v>0.32958132195072309</v>
      </c>
      <c r="E450" s="177">
        <f>E393/RES_summary!E$21</f>
        <v>0.83629402766266669</v>
      </c>
      <c r="F450" s="177">
        <f>F393/RES_summary!F$21</f>
        <v>0.92198888577695393</v>
      </c>
      <c r="G450" s="177">
        <f>G393/RES_summary!G$21</f>
        <v>1.1008687849583048</v>
      </c>
      <c r="H450" s="177">
        <f>H393/RES_summary!H$21</f>
        <v>5.734947765789526</v>
      </c>
      <c r="I450" s="177">
        <f>I393/RES_summary!I$21</f>
        <v>6.4846206698056905</v>
      </c>
      <c r="J450" s="177">
        <f>J393/RES_summary!J$21</f>
        <v>0.16513813573010017</v>
      </c>
      <c r="K450" s="177">
        <f>K393/RES_summary!K$21</f>
        <v>4.0479011621544689</v>
      </c>
      <c r="L450" s="177">
        <f>L393/RES_summary!L$21</f>
        <v>11.776170354566849</v>
      </c>
      <c r="M450" s="177">
        <f>M393/RES_summary!M$21</f>
        <v>4.94064012354431</v>
      </c>
      <c r="N450" s="177">
        <f>N393/RES_summary!N$21</f>
        <v>1.108744421128254</v>
      </c>
      <c r="O450" s="177">
        <f>O393/RES_summary!O$21</f>
        <v>5.5685825630041874</v>
      </c>
      <c r="P450" s="177">
        <f>P393/RES_summary!P$21</f>
        <v>4.6255554074060354</v>
      </c>
      <c r="Q450" s="177">
        <f>Q393/RES_summary!Q$21</f>
        <v>3.9490924386848141</v>
      </c>
    </row>
    <row r="451" spans="1:17" ht="12" customHeight="1" x14ac:dyDescent="0.3">
      <c r="A451" s="148" t="s">
        <v>59</v>
      </c>
      <c r="B451" s="156"/>
      <c r="C451" s="177">
        <f>C394/RES_summary!C$21</f>
        <v>6.2704704876525295</v>
      </c>
      <c r="D451" s="177">
        <f>D394/RES_summary!D$21</f>
        <v>6.8120974619301231</v>
      </c>
      <c r="E451" s="177">
        <f>E394/RES_summary!E$21</f>
        <v>11.288777096972748</v>
      </c>
      <c r="F451" s="177">
        <f>F394/RES_summary!F$21</f>
        <v>6.8000071127157486</v>
      </c>
      <c r="G451" s="177">
        <f>G394/RES_summary!G$21</f>
        <v>6.9467274938439045</v>
      </c>
      <c r="H451" s="177">
        <f>H394/RES_summary!H$21</f>
        <v>5.8032981754405322</v>
      </c>
      <c r="I451" s="177">
        <f>I394/RES_summary!I$21</f>
        <v>11.87631187575006</v>
      </c>
      <c r="J451" s="177">
        <f>J394/RES_summary!J$21</f>
        <v>7.0871930547024471</v>
      </c>
      <c r="K451" s="177">
        <f>K394/RES_summary!K$21</f>
        <v>6.6684318765917778</v>
      </c>
      <c r="L451" s="177">
        <f>L394/RES_summary!L$21</f>
        <v>7.926143342344325</v>
      </c>
      <c r="M451" s="177">
        <f>M394/RES_summary!M$21</f>
        <v>6.7088668436532419</v>
      </c>
      <c r="N451" s="177">
        <f>N394/RES_summary!N$21</f>
        <v>7.1918532531348385</v>
      </c>
      <c r="O451" s="177">
        <f>O394/RES_summary!O$21</f>
        <v>11.04508673276238</v>
      </c>
      <c r="P451" s="177">
        <f>P394/RES_summary!P$21</f>
        <v>6.1732155132504287</v>
      </c>
      <c r="Q451" s="177">
        <f>Q394/RES_summary!Q$21</f>
        <v>5.9947288640994305</v>
      </c>
    </row>
    <row r="452" spans="1:17" ht="12" customHeight="1" x14ac:dyDescent="0.3">
      <c r="A452" s="158" t="s">
        <v>62</v>
      </c>
      <c r="B452" s="157"/>
      <c r="C452" s="178">
        <f>C395/RES_summary!C$21</f>
        <v>7.7880916829945823</v>
      </c>
      <c r="D452" s="178">
        <f>D395/RES_summary!D$21</f>
        <v>7.2113555332489607</v>
      </c>
      <c r="E452" s="178">
        <f>E395/RES_summary!E$21</f>
        <v>8.2152566406226821</v>
      </c>
      <c r="F452" s="178">
        <f>F395/RES_summary!F$21</f>
        <v>7.3415744629730018</v>
      </c>
      <c r="G452" s="178">
        <f>G395/RES_summary!G$21</f>
        <v>7.6385841831353911</v>
      </c>
      <c r="H452" s="178">
        <f>H395/RES_summary!H$21</f>
        <v>7.6101031539851558</v>
      </c>
      <c r="I452" s="178">
        <f>I395/RES_summary!I$21</f>
        <v>7.1969142118213441</v>
      </c>
      <c r="J452" s="178">
        <f>J395/RES_summary!J$21</f>
        <v>6.9992103223352569</v>
      </c>
      <c r="K452" s="178">
        <f>K395/RES_summary!K$21</f>
        <v>7.2005132943824783</v>
      </c>
      <c r="L452" s="178">
        <f>L395/RES_summary!L$21</f>
        <v>10.263007280898897</v>
      </c>
      <c r="M452" s="178">
        <f>M395/RES_summary!M$21</f>
        <v>8.0614961014762549</v>
      </c>
      <c r="N452" s="178">
        <f>N395/RES_summary!N$21</f>
        <v>6.6644191352806255</v>
      </c>
      <c r="O452" s="178">
        <f>O395/RES_summary!O$21</f>
        <v>6.353507144347442</v>
      </c>
      <c r="P452" s="178">
        <f>P395/RES_summary!P$21</f>
        <v>6.9010697969780148</v>
      </c>
      <c r="Q452" s="178">
        <f>Q395/RES_summary!Q$21</f>
        <v>6.7407144799918752</v>
      </c>
    </row>
    <row r="453" spans="1:17" ht="12" customHeight="1" x14ac:dyDescent="0.3">
      <c r="A453" s="23" t="s">
        <v>57</v>
      </c>
      <c r="B453" s="156"/>
      <c r="C453" s="177">
        <f>C396/RES_summary!C$21</f>
        <v>8.046889566229849</v>
      </c>
      <c r="D453" s="177">
        <f>D396/RES_summary!D$21</f>
        <v>7.4987359000439255</v>
      </c>
      <c r="E453" s="177">
        <f>E396/RES_summary!E$21</f>
        <v>8.2827555047241255</v>
      </c>
      <c r="F453" s="177">
        <f>F396/RES_summary!F$21</f>
        <v>7.4849324154401424</v>
      </c>
      <c r="G453" s="177">
        <f>G396/RES_summary!G$21</f>
        <v>7.8684752864721403</v>
      </c>
      <c r="H453" s="177">
        <f>H396/RES_summary!H$21</f>
        <v>7.9258260818058002</v>
      </c>
      <c r="I453" s="177">
        <f>I396/RES_summary!I$21</f>
        <v>7.2831205783463364</v>
      </c>
      <c r="J453" s="177">
        <f>J396/RES_summary!J$21</f>
        <v>6.9953051918488462</v>
      </c>
      <c r="K453" s="177">
        <f>K396/RES_summary!K$21</f>
        <v>7.9542878045014209</v>
      </c>
      <c r="L453" s="177">
        <f>L396/RES_summary!L$21</f>
        <v>11.930863525686428</v>
      </c>
      <c r="M453" s="177">
        <f>M396/RES_summary!M$21</f>
        <v>9.541941826876009</v>
      </c>
      <c r="N453" s="177">
        <f>N396/RES_summary!N$21</f>
        <v>8.7908099407197309</v>
      </c>
      <c r="O453" s="177">
        <f>O396/RES_summary!O$21</f>
        <v>6.4443103025584652</v>
      </c>
      <c r="P453" s="177">
        <f>P396/RES_summary!P$21</f>
        <v>6.6735061243168472</v>
      </c>
      <c r="Q453" s="177">
        <f>Q396/RES_summary!Q$21</f>
        <v>6.828449044817865</v>
      </c>
    </row>
    <row r="454" spans="1:17" ht="12" customHeight="1" x14ac:dyDescent="0.3">
      <c r="A454" s="29" t="s">
        <v>140</v>
      </c>
      <c r="B454" s="57"/>
      <c r="C454" s="176">
        <f>C397/RES_summary!C$21</f>
        <v>6.9730516780098979</v>
      </c>
      <c r="D454" s="176">
        <f>D397/RES_summary!D$21</f>
        <v>5.8420497836267886</v>
      </c>
      <c r="E454" s="176">
        <f>E397/RES_summary!E$21</f>
        <v>6.737222064409468</v>
      </c>
      <c r="F454" s="176">
        <f>F397/RES_summary!F$21</f>
        <v>5.5621746492856401</v>
      </c>
      <c r="G454" s="176">
        <f>G397/RES_summary!G$21</f>
        <v>5.5949389808999994</v>
      </c>
      <c r="H454" s="176">
        <f>H397/RES_summary!H$21</f>
        <v>6.9917848762412307</v>
      </c>
      <c r="I454" s="176">
        <f>I397/RES_summary!I$21</f>
        <v>6.1695968488863313</v>
      </c>
      <c r="J454" s="176">
        <f>J397/RES_summary!J$21</f>
        <v>8.0908313793751407</v>
      </c>
      <c r="K454" s="176">
        <f>K397/RES_summary!K$21</f>
        <v>6.4876739839674125</v>
      </c>
      <c r="L454" s="176">
        <f>L397/RES_summary!L$21</f>
        <v>8.3835551776844124</v>
      </c>
      <c r="M454" s="176">
        <f>M397/RES_summary!M$21</f>
        <v>6.8363087537980869</v>
      </c>
      <c r="N454" s="176">
        <f>N397/RES_summary!N$21</f>
        <v>6.5563097575519453</v>
      </c>
      <c r="O454" s="176">
        <f>O397/RES_summary!O$21</f>
        <v>6.2433094807378682</v>
      </c>
      <c r="P454" s="176">
        <f>P397/RES_summary!P$21</f>
        <v>6.9394267757987862</v>
      </c>
      <c r="Q454" s="176">
        <f>Q397/RES_summary!Q$21</f>
        <v>6.6848921477366794</v>
      </c>
    </row>
    <row r="456" spans="1:17" ht="12" customHeight="1" x14ac:dyDescent="0.3">
      <c r="A456" s="152" t="s">
        <v>184</v>
      </c>
      <c r="B456" s="168"/>
      <c r="C456" s="184">
        <f>C399/RES_summary!C$21</f>
        <v>27.817133802136773</v>
      </c>
      <c r="D456" s="184">
        <f>D399/RES_summary!D$21</f>
        <v>26.289451996298887</v>
      </c>
      <c r="E456" s="184">
        <f>E399/RES_summary!E$21</f>
        <v>32.966299289972589</v>
      </c>
      <c r="F456" s="184">
        <f>F399/RES_summary!F$21</f>
        <v>31.763215612299796</v>
      </c>
      <c r="G456" s="184">
        <f>G399/RES_summary!G$21</f>
        <v>26.075973042823218</v>
      </c>
      <c r="H456" s="184">
        <f>H399/RES_summary!H$21</f>
        <v>26.604696581082678</v>
      </c>
      <c r="I456" s="184">
        <f>I399/RES_summary!I$21</f>
        <v>24.997870852679142</v>
      </c>
      <c r="J456" s="184">
        <f>J399/RES_summary!J$21</f>
        <v>22.521983944822814</v>
      </c>
      <c r="K456" s="184">
        <f>K399/RES_summary!K$21</f>
        <v>20.146254846495307</v>
      </c>
      <c r="L456" s="184">
        <f>L399/RES_summary!L$21</f>
        <v>17.673183934153464</v>
      </c>
      <c r="M456" s="184">
        <f>M399/RES_summary!M$21</f>
        <v>15.817190060926816</v>
      </c>
      <c r="N456" s="184">
        <f>N399/RES_summary!N$21</f>
        <v>12.406921019462638</v>
      </c>
      <c r="O456" s="184">
        <f>O399/RES_summary!O$21</f>
        <v>19.491054766242414</v>
      </c>
      <c r="P456" s="184">
        <f>P399/RES_summary!P$21</f>
        <v>13.797048644971706</v>
      </c>
      <c r="Q456" s="184">
        <f>Q399/RES_summary!Q$21</f>
        <v>13.051929503771492</v>
      </c>
    </row>
    <row r="457" spans="1:17" ht="12" customHeight="1" x14ac:dyDescent="0.3">
      <c r="A457" s="158" t="s">
        <v>65</v>
      </c>
      <c r="B457" s="157"/>
      <c r="C457" s="178">
        <f>C400/RES_summary!C$21</f>
        <v>19.688520439775587</v>
      </c>
      <c r="D457" s="178">
        <f>D400/RES_summary!D$21</f>
        <v>18.108171555422199</v>
      </c>
      <c r="E457" s="178">
        <f>E400/RES_summary!E$21</f>
        <v>23.718902224949723</v>
      </c>
      <c r="F457" s="178">
        <f>F400/RES_summary!F$21</f>
        <v>23.21109118980317</v>
      </c>
      <c r="G457" s="178">
        <f>G400/RES_summary!G$21</f>
        <v>18.028651965019868</v>
      </c>
      <c r="H457" s="178">
        <f>H400/RES_summary!H$21</f>
        <v>19.476983004378052</v>
      </c>
      <c r="I457" s="178">
        <f>I400/RES_summary!I$21</f>
        <v>17.4487444449497</v>
      </c>
      <c r="J457" s="178">
        <f>J400/RES_summary!J$21</f>
        <v>15.251694634848404</v>
      </c>
      <c r="K457" s="178">
        <f>K400/RES_summary!K$21</f>
        <v>15.557814036837055</v>
      </c>
      <c r="L457" s="178">
        <f>L400/RES_summary!L$21</f>
        <v>11.624402886135188</v>
      </c>
      <c r="M457" s="178">
        <f>M400/RES_summary!M$21</f>
        <v>12.103327684360746</v>
      </c>
      <c r="N457" s="178">
        <f>N400/RES_summary!N$21</f>
        <v>9.1895134423566169</v>
      </c>
      <c r="O457" s="178">
        <f>O400/RES_summary!O$21</f>
        <v>13.913098273542305</v>
      </c>
      <c r="P457" s="178">
        <f>P400/RES_summary!P$21</f>
        <v>10.893465274356691</v>
      </c>
      <c r="Q457" s="178">
        <f>Q400/RES_summary!Q$21</f>
        <v>10.772051822024331</v>
      </c>
    </row>
    <row r="458" spans="1:17" ht="12" customHeight="1" x14ac:dyDescent="0.3">
      <c r="A458" s="23" t="s">
        <v>84</v>
      </c>
      <c r="B458" s="156"/>
      <c r="C458" s="177">
        <f>C401/RES_summary!C$21</f>
        <v>19.688520439775587</v>
      </c>
      <c r="D458" s="177">
        <f>D401/RES_summary!D$21</f>
        <v>18.108171555422199</v>
      </c>
      <c r="E458" s="177">
        <f>E401/RES_summary!E$21</f>
        <v>23.718902224949723</v>
      </c>
      <c r="F458" s="177">
        <f>F401/RES_summary!F$21</f>
        <v>23.21109118980317</v>
      </c>
      <c r="G458" s="177">
        <f>G401/RES_summary!G$21</f>
        <v>18.028651965019868</v>
      </c>
      <c r="H458" s="177">
        <f>H401/RES_summary!H$21</f>
        <v>19.476983004378052</v>
      </c>
      <c r="I458" s="177">
        <f>I401/RES_summary!I$21</f>
        <v>17.4487444449497</v>
      </c>
      <c r="J458" s="177">
        <f>J401/RES_summary!J$21</f>
        <v>15.251694634848404</v>
      </c>
      <c r="K458" s="177">
        <f>K401/RES_summary!K$21</f>
        <v>15.557814036837055</v>
      </c>
      <c r="L458" s="177">
        <f>L401/RES_summary!L$21</f>
        <v>11.624402886135188</v>
      </c>
      <c r="M458" s="177">
        <f>M401/RES_summary!M$21</f>
        <v>12.103327684360746</v>
      </c>
      <c r="N458" s="177">
        <f>N401/RES_summary!N$21</f>
        <v>9.1895134423566169</v>
      </c>
      <c r="O458" s="177">
        <f>O401/RES_summary!O$21</f>
        <v>13.913098273542305</v>
      </c>
      <c r="P458" s="177">
        <f>P401/RES_summary!P$21</f>
        <v>10.893465274356691</v>
      </c>
      <c r="Q458" s="177">
        <f>Q401/RES_summary!Q$21</f>
        <v>10.772051822024331</v>
      </c>
    </row>
    <row r="459" spans="1:17" ht="12" customHeight="1" x14ac:dyDescent="0.3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3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3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3">
      <c r="A462" s="158" t="s">
        <v>63</v>
      </c>
      <c r="B462" s="157"/>
      <c r="C462" s="178">
        <f>C405/RES_summary!C$21</f>
        <v>5.0127871057054909</v>
      </c>
      <c r="D462" s="178">
        <f>D405/RES_summary!D$21</f>
        <v>5.0257999493544032</v>
      </c>
      <c r="E462" s="178">
        <f>E405/RES_summary!E$21</f>
        <v>5.2566950083509409</v>
      </c>
      <c r="F462" s="178">
        <f>F405/RES_summary!F$21</f>
        <v>5.1035664942321946</v>
      </c>
      <c r="G462" s="178">
        <f>G405/RES_summary!G$21</f>
        <v>4.5373566670128049</v>
      </c>
      <c r="H462" s="178">
        <f>H405/RES_summary!H$21</f>
        <v>4.5573259709636842</v>
      </c>
      <c r="I462" s="178">
        <f>I405/RES_summary!I$21</f>
        <v>4.279252390128649</v>
      </c>
      <c r="J462" s="178">
        <f>J405/RES_summary!J$21</f>
        <v>3.8554652967618122</v>
      </c>
      <c r="K462" s="178">
        <f>K405/RES_summary!K$21</f>
        <v>2.7034604830113071</v>
      </c>
      <c r="L462" s="178">
        <f>L405/RES_summary!L$21</f>
        <v>2.9297382968628631</v>
      </c>
      <c r="M462" s="178">
        <f>M405/RES_summary!M$21</f>
        <v>1.6161118638838061</v>
      </c>
      <c r="N462" s="178">
        <f>N405/RES_summary!N$21</f>
        <v>3.007706998552969</v>
      </c>
      <c r="O462" s="178">
        <f>O405/RES_summary!O$21</f>
        <v>3.9023808976944987</v>
      </c>
      <c r="P462" s="178">
        <f>P405/RES_summary!P$21</f>
        <v>2.4492386987668886</v>
      </c>
      <c r="Q462" s="178">
        <f>Q405/RES_summary!Q$21</f>
        <v>1.031051940901542</v>
      </c>
    </row>
    <row r="463" spans="1:17" ht="12" customHeight="1" x14ac:dyDescent="0.3">
      <c r="A463" s="167" t="s">
        <v>169</v>
      </c>
      <c r="B463" s="132"/>
      <c r="C463" s="183">
        <f>C406/RES_summary!C$21</f>
        <v>5.6364957288619442</v>
      </c>
      <c r="D463" s="183">
        <f>D406/RES_summary!D$21</f>
        <v>5.5858261586776115</v>
      </c>
      <c r="E463" s="183">
        <f>E406/RES_summary!E$21</f>
        <v>5.8977396898719849</v>
      </c>
      <c r="F463" s="183">
        <f>F406/RES_summary!F$21</f>
        <v>5.7304224070611207</v>
      </c>
      <c r="G463" s="183">
        <f>G406/RES_summary!G$21</f>
        <v>5.2766120448500127</v>
      </c>
      <c r="H463" s="183">
        <f>H406/RES_summary!H$21</f>
        <v>5.3778096334209131</v>
      </c>
      <c r="I463" s="183">
        <f>I406/RES_summary!I$21</f>
        <v>5.1465602292038382</v>
      </c>
      <c r="J463" s="183">
        <f>J406/RES_summary!J$21</f>
        <v>4.8769916559612172</v>
      </c>
      <c r="K463" s="183">
        <f>K406/RES_summary!K$21</f>
        <v>5.1172476948330985</v>
      </c>
      <c r="L463" s="183">
        <f>L406/RES_summary!L$21</f>
        <v>4.4020300407687847</v>
      </c>
      <c r="M463" s="183">
        <f>M406/RES_summary!M$21</f>
        <v>4.9823066029405565</v>
      </c>
      <c r="N463" s="183">
        <f>N406/RES_summary!N$21</f>
        <v>4.5034075877999022</v>
      </c>
      <c r="O463" s="183">
        <f>O406/RES_summary!O$21</f>
        <v>4.9357494211583859</v>
      </c>
      <c r="P463" s="183">
        <f>P406/RES_summary!P$21</f>
        <v>4.6487273127872397</v>
      </c>
      <c r="Q463" s="183">
        <f>Q406/RES_summary!Q$21</f>
        <v>4.1680119689013262</v>
      </c>
    </row>
    <row r="464" spans="1:17" ht="12" customHeight="1" x14ac:dyDescent="0.3">
      <c r="A464" s="167" t="s">
        <v>168</v>
      </c>
      <c r="B464" s="132"/>
      <c r="C464" s="183">
        <f>C407/RES_summary!C$21</f>
        <v>2.0118701196714661</v>
      </c>
      <c r="D464" s="183">
        <f>D407/RES_summary!D$21</f>
        <v>2.1900280020632943</v>
      </c>
      <c r="E464" s="183">
        <f>E407/RES_summary!E$21</f>
        <v>2.4234080192011089</v>
      </c>
      <c r="F464" s="183">
        <f>F407/RES_summary!F$21</f>
        <v>2.6104963061882973</v>
      </c>
      <c r="G464" s="183">
        <f>G407/RES_summary!G$21</f>
        <v>2.3114431097677954</v>
      </c>
      <c r="H464" s="183">
        <f>H407/RES_summary!H$21</f>
        <v>2.388565801349797</v>
      </c>
      <c r="I464" s="183">
        <f>I407/RES_summary!I$21</f>
        <v>2.0804644010918798</v>
      </c>
      <c r="J464" s="183">
        <f>J407/RES_summary!J$21</f>
        <v>2.0623438875232605</v>
      </c>
      <c r="K464" s="183">
        <f>K407/RES_summary!K$21</f>
        <v>2.0498176339876952</v>
      </c>
      <c r="L464" s="183">
        <f>L407/RES_summary!L$21</f>
        <v>1.6178496353121274</v>
      </c>
      <c r="M464" s="183">
        <f>M407/RES_summary!M$21</f>
        <v>1.8231200547109701</v>
      </c>
      <c r="N464" s="183">
        <f>N407/RES_summary!N$21</f>
        <v>1.5464806141228873</v>
      </c>
      <c r="O464" s="183">
        <f>O407/RES_summary!O$21</f>
        <v>1.7815224997878556</v>
      </c>
      <c r="P464" s="183">
        <f>P407/RES_summary!P$21</f>
        <v>1.6562560650195084</v>
      </c>
      <c r="Q464" s="183">
        <f>Q407/RES_summary!Q$21</f>
        <v>1.4777715103765476</v>
      </c>
    </row>
    <row r="465" spans="1:17" ht="12" customHeight="1" x14ac:dyDescent="0.3">
      <c r="A465" s="166" t="s">
        <v>57</v>
      </c>
      <c r="B465" s="165"/>
      <c r="C465" s="182">
        <f>C408/RES_summary!C$21</f>
        <v>2.0118701196714661</v>
      </c>
      <c r="D465" s="182">
        <f>D408/RES_summary!D$21</f>
        <v>2.1900280020632943</v>
      </c>
      <c r="E465" s="182">
        <f>E408/RES_summary!E$21</f>
        <v>2.4234080192011089</v>
      </c>
      <c r="F465" s="182">
        <f>F408/RES_summary!F$21</f>
        <v>2.6104963061882973</v>
      </c>
      <c r="G465" s="182">
        <f>G408/RES_summary!G$21</f>
        <v>2.3114431097677954</v>
      </c>
      <c r="H465" s="182">
        <f>H408/RES_summary!H$21</f>
        <v>2.388565801349797</v>
      </c>
      <c r="I465" s="182">
        <f>I408/RES_summary!I$21</f>
        <v>2.0804644010918798</v>
      </c>
      <c r="J465" s="182">
        <f>J408/RES_summary!J$21</f>
        <v>2.0623438875232605</v>
      </c>
      <c r="K465" s="182">
        <f>K408/RES_summary!K$21</f>
        <v>2.0498176339876952</v>
      </c>
      <c r="L465" s="182">
        <f>L408/RES_summary!L$21</f>
        <v>1.6178496353121274</v>
      </c>
      <c r="M465" s="182">
        <f>M408/RES_summary!M$21</f>
        <v>1.8231200547109701</v>
      </c>
      <c r="N465" s="182">
        <f>N408/RES_summary!N$21</f>
        <v>1.5464806141228873</v>
      </c>
      <c r="O465" s="182">
        <f>O408/RES_summary!O$21</f>
        <v>1.7815224997878556</v>
      </c>
      <c r="P465" s="182">
        <f>P408/RES_summary!P$21</f>
        <v>1.6562560650195084</v>
      </c>
      <c r="Q465" s="182">
        <f>Q408/RES_summary!Q$21</f>
        <v>1.4777715103765476</v>
      </c>
    </row>
    <row r="466" spans="1:17" ht="12" customHeight="1" x14ac:dyDescent="0.3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3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3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3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3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3">
      <c r="A471" s="158" t="s">
        <v>62</v>
      </c>
      <c r="B471" s="157"/>
      <c r="C471" s="178">
        <f>C414/RES_summary!C$21</f>
        <v>3.1158262566556947</v>
      </c>
      <c r="D471" s="178">
        <f>D414/RES_summary!D$21</f>
        <v>3.1554804915222858</v>
      </c>
      <c r="E471" s="178">
        <f>E414/RES_summary!E$21</f>
        <v>3.9907020566719256</v>
      </c>
      <c r="F471" s="178">
        <f>F414/RES_summary!F$21</f>
        <v>3.4485579282644334</v>
      </c>
      <c r="G471" s="178">
        <f>G414/RES_summary!G$21</f>
        <v>3.5099644107905403</v>
      </c>
      <c r="H471" s="178">
        <f>H414/RES_summary!H$21</f>
        <v>2.5703876057409416</v>
      </c>
      <c r="I471" s="178">
        <f>I414/RES_summary!I$21</f>
        <v>3.269874017600797</v>
      </c>
      <c r="J471" s="178">
        <f>J414/RES_summary!J$21</f>
        <v>3.4148240132125975</v>
      </c>
      <c r="K471" s="178">
        <f>K414/RES_summary!K$21</f>
        <v>1.8849803266469451</v>
      </c>
      <c r="L471" s="178">
        <f>L414/RES_summary!L$21</f>
        <v>3.1190427511554115</v>
      </c>
      <c r="M471" s="178">
        <f>M414/RES_summary!M$21</f>
        <v>2.0977505126822624</v>
      </c>
      <c r="N471" s="178">
        <f>N414/RES_summary!N$21</f>
        <v>0.20970057855305435</v>
      </c>
      <c r="O471" s="178">
        <f>O414/RES_summary!O$21</f>
        <v>1.6755755950056079</v>
      </c>
      <c r="P471" s="178">
        <f>P414/RES_summary!P$21</f>
        <v>0.45434467184812638</v>
      </c>
      <c r="Q471" s="178">
        <f>Q414/RES_summary!Q$21</f>
        <v>1.2488257408456178</v>
      </c>
    </row>
    <row r="472" spans="1:17" ht="12" customHeight="1" x14ac:dyDescent="0.3">
      <c r="A472" s="23" t="s">
        <v>57</v>
      </c>
      <c r="B472" s="156"/>
      <c r="C472" s="177">
        <f>C415/RES_summary!C$21</f>
        <v>4.1051878031070341</v>
      </c>
      <c r="D472" s="177">
        <f>D415/RES_summary!D$21</f>
        <v>3.8177307897615509</v>
      </c>
      <c r="E472" s="177">
        <f>E415/RES_summary!E$21</f>
        <v>4.1729493870982406</v>
      </c>
      <c r="F472" s="177">
        <f>F415/RES_summary!F$21</f>
        <v>3.7263921731359306</v>
      </c>
      <c r="G472" s="177">
        <f>G415/RES_summary!G$21</f>
        <v>3.9048028055308488</v>
      </c>
      <c r="H472" s="177">
        <f>H415/RES_summary!H$21</f>
        <v>3.8828674882368568</v>
      </c>
      <c r="I472" s="177">
        <f>I415/RES_summary!I$21</f>
        <v>3.5442624083961265</v>
      </c>
      <c r="J472" s="177">
        <f>J415/RES_summary!J$21</f>
        <v>3.4270400961414897</v>
      </c>
      <c r="K472" s="177">
        <f>K415/RES_summary!K$21</f>
        <v>3.8782067123730983</v>
      </c>
      <c r="L472" s="177">
        <f>L415/RES_summary!L$21</f>
        <v>5.8869318191324549</v>
      </c>
      <c r="M472" s="177">
        <f>M415/RES_summary!M$21</f>
        <v>4.6325512395596586</v>
      </c>
      <c r="N472" s="177">
        <f>N415/RES_summary!N$21</f>
        <v>4.3342769242754144</v>
      </c>
      <c r="O472" s="177">
        <f>O415/RES_summary!O$21</f>
        <v>3.0562541943893153</v>
      </c>
      <c r="P472" s="177">
        <f>P415/RES_summary!P$21</f>
        <v>3.1498735001979812</v>
      </c>
      <c r="Q472" s="177">
        <f>Q415/RES_summary!Q$21</f>
        <v>3.2115739545122235</v>
      </c>
    </row>
    <row r="473" spans="1:17" ht="12" customHeight="1" x14ac:dyDescent="0.3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RES_hhdet_num!B$43</f>
        <v>40531566</v>
      </c>
      <c r="C5" s="151">
        <f>RES_hhdet_num!C$43</f>
        <v>40859003</v>
      </c>
      <c r="D5" s="151">
        <f>RES_hhdet_num!D$43</f>
        <v>39471182</v>
      </c>
      <c r="E5" s="151">
        <f>RES_hhdet_num!E$43</f>
        <v>38148375</v>
      </c>
      <c r="F5" s="151">
        <f>RES_hhdet_num!F$43</f>
        <v>37557897</v>
      </c>
      <c r="G5" s="151">
        <f>RES_hhdet_num!G$43</f>
        <v>36999769</v>
      </c>
      <c r="H5" s="151">
        <f>RES_hhdet_num!H$43</f>
        <v>35933759</v>
      </c>
      <c r="I5" s="151">
        <f>RES_hhdet_num!I$43</f>
        <v>33809001</v>
      </c>
      <c r="J5" s="151">
        <f>RES_hhdet_num!J$43</f>
        <v>33330201</v>
      </c>
      <c r="K5" s="151">
        <f>RES_hhdet_num!K$43</f>
        <v>32627803</v>
      </c>
      <c r="L5" s="151">
        <f>RES_hhdet_num!L$43</f>
        <v>31784375</v>
      </c>
      <c r="M5" s="151">
        <f>RES_hhdet_num!M$43</f>
        <v>31574872</v>
      </c>
      <c r="N5" s="151">
        <f>RES_hhdet_num!N$43</f>
        <v>30499371.999999993</v>
      </c>
      <c r="O5" s="151">
        <f>RES_hhdet_num!O$43</f>
        <v>30226966</v>
      </c>
      <c r="P5" s="151">
        <f>RES_hhdet_num!P$43</f>
        <v>30805698</v>
      </c>
      <c r="Q5" s="151">
        <f>RES_hhdet_num!Q$43</f>
        <v>30907896.999999996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166</v>
      </c>
      <c r="B7" s="67">
        <f>RES_hhdet_num!B$45</f>
        <v>40531566</v>
      </c>
      <c r="C7" s="67">
        <f>RES_hhdet_num!C$45</f>
        <v>40859003</v>
      </c>
      <c r="D7" s="67">
        <f>RES_hhdet_num!D$45</f>
        <v>39471182</v>
      </c>
      <c r="E7" s="67">
        <f>RES_hhdet_num!E$45</f>
        <v>38148375</v>
      </c>
      <c r="F7" s="67">
        <f>RES_hhdet_num!F$45</f>
        <v>37557897</v>
      </c>
      <c r="G7" s="67">
        <f>RES_hhdet_num!G$45</f>
        <v>36999769</v>
      </c>
      <c r="H7" s="67">
        <f>RES_hhdet_num!H$45</f>
        <v>35933759</v>
      </c>
      <c r="I7" s="67">
        <f>RES_hhdet_num!I$45</f>
        <v>33809001</v>
      </c>
      <c r="J7" s="67">
        <f>RES_hhdet_num!J$45</f>
        <v>33330201</v>
      </c>
      <c r="K7" s="67">
        <f>RES_hhdet_num!K$45</f>
        <v>32627803</v>
      </c>
      <c r="L7" s="67">
        <f>RES_hhdet_num!L$45</f>
        <v>31784375</v>
      </c>
      <c r="M7" s="67">
        <f>RES_hhdet_num!M$45</f>
        <v>31574872</v>
      </c>
      <c r="N7" s="67">
        <f>RES_hhdet_num!N$45</f>
        <v>30499371.999999993</v>
      </c>
      <c r="O7" s="67">
        <f>RES_hhdet_num!O$45</f>
        <v>30226966</v>
      </c>
      <c r="P7" s="67">
        <f>RES_hhdet_num!P$45</f>
        <v>30805698</v>
      </c>
      <c r="Q7" s="67">
        <f>RES_hhdet_num!Q$45</f>
        <v>30907896.999999996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RES_hhdet_num!B$48</f>
        <v>1159078</v>
      </c>
      <c r="C9" s="67">
        <f>RES_hhdet_num!C$48</f>
        <v>1323342</v>
      </c>
      <c r="D9" s="67">
        <f>RES_hhdet_num!D$48</f>
        <v>1409881</v>
      </c>
      <c r="E9" s="67">
        <f>RES_hhdet_num!E$48</f>
        <v>1419956.0000000002</v>
      </c>
      <c r="F9" s="67">
        <f>RES_hhdet_num!F$48</f>
        <v>1565566</v>
      </c>
      <c r="G9" s="67">
        <f>RES_hhdet_num!G$48</f>
        <v>1681505.0000000002</v>
      </c>
      <c r="H9" s="67">
        <f>RES_hhdet_num!H$48</f>
        <v>1806040.0000000002</v>
      </c>
      <c r="I9" s="67">
        <f>RES_hhdet_num!I$48</f>
        <v>1828863.0000000002</v>
      </c>
      <c r="J9" s="67">
        <f>RES_hhdet_num!J$48</f>
        <v>2006059.0000000002</v>
      </c>
      <c r="K9" s="67">
        <f>RES_hhdet_num!K$48</f>
        <v>2140264</v>
      </c>
      <c r="L9" s="67">
        <f>RES_hhdet_num!L$48</f>
        <v>2222914</v>
      </c>
      <c r="M9" s="67">
        <f>RES_hhdet_num!M$48</f>
        <v>2320760</v>
      </c>
      <c r="N9" s="67">
        <f>RES_hhdet_num!N$48</f>
        <v>2222133.9999999991</v>
      </c>
      <c r="O9" s="67">
        <f>RES_hhdet_num!O$48</f>
        <v>2129050.9999999991</v>
      </c>
      <c r="P9" s="67">
        <f>RES_hhdet_num!P$48</f>
        <v>2184299.9999999991</v>
      </c>
      <c r="Q9" s="67">
        <f>RES_hhdet_num!Q$48</f>
        <v>2284307.9999999986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165</v>
      </c>
      <c r="B11" s="67">
        <f>RES_hhdet_num!B$50</f>
        <v>24255425</v>
      </c>
      <c r="C11" s="67">
        <f>RES_hhdet_num!C$50</f>
        <v>25179841</v>
      </c>
      <c r="D11" s="67">
        <f>RES_hhdet_num!D$50</f>
        <v>24385018</v>
      </c>
      <c r="E11" s="67">
        <f>RES_hhdet_num!E$50</f>
        <v>23770184</v>
      </c>
      <c r="F11" s="67">
        <f>RES_hhdet_num!F$50</f>
        <v>23693279</v>
      </c>
      <c r="G11" s="67">
        <f>RES_hhdet_num!G$50</f>
        <v>23485929</v>
      </c>
      <c r="H11" s="67">
        <f>RES_hhdet_num!H$50</f>
        <v>23372986</v>
      </c>
      <c r="I11" s="67">
        <f>RES_hhdet_num!I$50</f>
        <v>20488438</v>
      </c>
      <c r="J11" s="67">
        <f>RES_hhdet_num!J$50</f>
        <v>22086729</v>
      </c>
      <c r="K11" s="67">
        <f>RES_hhdet_num!K$50</f>
        <v>20696012</v>
      </c>
      <c r="L11" s="67">
        <f>RES_hhdet_num!L$50</f>
        <v>19869442</v>
      </c>
      <c r="M11" s="67">
        <f>RES_hhdet_num!M$50</f>
        <v>19705541</v>
      </c>
      <c r="N11" s="67">
        <f>RES_hhdet_num!N$50</f>
        <v>19186825.999999996</v>
      </c>
      <c r="O11" s="67">
        <f>RES_hhdet_num!O$50</f>
        <v>19211185</v>
      </c>
      <c r="P11" s="67">
        <f>RES_hhdet_num!P$50</f>
        <v>19924878</v>
      </c>
      <c r="Q11" s="67">
        <f>RES_hhdet_num!Q$50</f>
        <v>19858260.999999996</v>
      </c>
    </row>
    <row r="12" spans="1:17" ht="12" customHeight="1" x14ac:dyDescent="0.3">
      <c r="A12" s="23" t="s">
        <v>164</v>
      </c>
      <c r="B12" s="67">
        <f>RES_hhdet_num!B$51</f>
        <v>1207626</v>
      </c>
      <c r="C12" s="67">
        <f>RES_hhdet_num!C$51</f>
        <v>1466012</v>
      </c>
      <c r="D12" s="67">
        <f>RES_hhdet_num!D$51</f>
        <v>1592938.9999999995</v>
      </c>
      <c r="E12" s="67">
        <f>RES_hhdet_num!E$51</f>
        <v>1961022.9999999993</v>
      </c>
      <c r="F12" s="67">
        <f>RES_hhdet_num!F$51</f>
        <v>1946342</v>
      </c>
      <c r="G12" s="67">
        <f>RES_hhdet_num!G$51</f>
        <v>2293710</v>
      </c>
      <c r="H12" s="67">
        <f>RES_hhdet_num!H$51</f>
        <v>2768880</v>
      </c>
      <c r="I12" s="67">
        <f>RES_hhdet_num!I$51</f>
        <v>2660594</v>
      </c>
      <c r="J12" s="67">
        <f>RES_hhdet_num!J$51</f>
        <v>3563913</v>
      </c>
      <c r="K12" s="67">
        <f>RES_hhdet_num!K$51</f>
        <v>3995389.0000000005</v>
      </c>
      <c r="L12" s="67">
        <f>RES_hhdet_num!L$51</f>
        <v>4195180</v>
      </c>
      <c r="M12" s="67">
        <f>RES_hhdet_num!M$51</f>
        <v>4874695.0000000009</v>
      </c>
      <c r="N12" s="67">
        <f>RES_hhdet_num!N$51</f>
        <v>5060296.9999999991</v>
      </c>
      <c r="O12" s="67">
        <f>RES_hhdet_num!O$51</f>
        <v>5361767</v>
      </c>
      <c r="P12" s="67">
        <f>RES_hhdet_num!P$51</f>
        <v>5760348</v>
      </c>
      <c r="Q12" s="67">
        <f>RES_hhdet_num!Q$51</f>
        <v>6112646.9999999991</v>
      </c>
    </row>
    <row r="13" spans="1:17" ht="12" customHeight="1" x14ac:dyDescent="0.3">
      <c r="A13" s="23" t="s">
        <v>142</v>
      </c>
      <c r="B13" s="67">
        <f>RES_hhdet_num!B$54</f>
        <v>13607538</v>
      </c>
      <c r="C13" s="67">
        <f>RES_hhdet_num!C$54</f>
        <v>12698251</v>
      </c>
      <c r="D13" s="67">
        <f>RES_hhdet_num!D$54</f>
        <v>11936508</v>
      </c>
      <c r="E13" s="67">
        <f>RES_hhdet_num!E$54</f>
        <v>10746519</v>
      </c>
      <c r="F13" s="67">
        <f>RES_hhdet_num!F$54</f>
        <v>10254192.000000002</v>
      </c>
      <c r="G13" s="67">
        <f>RES_hhdet_num!G$54</f>
        <v>9515794</v>
      </c>
      <c r="H13" s="67">
        <f>RES_hhdet_num!H$54</f>
        <v>8150866</v>
      </c>
      <c r="I13" s="67">
        <f>RES_hhdet_num!I$54</f>
        <v>8375954</v>
      </c>
      <c r="J13" s="67">
        <f>RES_hhdet_num!J$54</f>
        <v>5808349</v>
      </c>
      <c r="K13" s="67">
        <f>RES_hhdet_num!K$54</f>
        <v>5830165.9999999991</v>
      </c>
      <c r="L13" s="67">
        <f>RES_hhdet_num!L$54</f>
        <v>5550815.9999999991</v>
      </c>
      <c r="M13" s="67">
        <f>RES_hhdet_num!M$54</f>
        <v>4838024.9999999991</v>
      </c>
      <c r="N13" s="67">
        <f>RES_hhdet_num!N$54</f>
        <v>4301692.9999999972</v>
      </c>
      <c r="O13" s="67">
        <f>RES_hhdet_num!O$54</f>
        <v>3919369.0000000009</v>
      </c>
      <c r="P13" s="67">
        <f>RES_hhdet_num!P$54</f>
        <v>3469174</v>
      </c>
      <c r="Q13" s="67">
        <f>RES_hhdet_num!Q$54</f>
        <v>3289961.9999999991</v>
      </c>
    </row>
    <row r="14" spans="1:17" ht="12" customHeight="1" x14ac:dyDescent="0.3">
      <c r="A14" s="23" t="s">
        <v>141</v>
      </c>
      <c r="B14" s="67">
        <f>RES_hhdet_num!B$55</f>
        <v>1460977</v>
      </c>
      <c r="C14" s="67">
        <f>RES_hhdet_num!C$55</f>
        <v>1514899</v>
      </c>
      <c r="D14" s="67">
        <f>RES_hhdet_num!D$55</f>
        <v>1556717</v>
      </c>
      <c r="E14" s="67">
        <f>RES_hhdet_num!E$55</f>
        <v>1670649</v>
      </c>
      <c r="F14" s="67">
        <f>RES_hhdet_num!F$55</f>
        <v>1664084</v>
      </c>
      <c r="G14" s="67">
        <f>RES_hhdet_num!G$55</f>
        <v>1704336</v>
      </c>
      <c r="H14" s="67">
        <f>RES_hhdet_num!H$55</f>
        <v>1641027</v>
      </c>
      <c r="I14" s="67">
        <f>RES_hhdet_num!I$55</f>
        <v>2284014.9999999995</v>
      </c>
      <c r="J14" s="67">
        <f>RES_hhdet_num!J$55</f>
        <v>1871210</v>
      </c>
      <c r="K14" s="67">
        <f>RES_hhdet_num!K$55</f>
        <v>2106236</v>
      </c>
      <c r="L14" s="67">
        <f>RES_hhdet_num!L$55</f>
        <v>2168936.9999999995</v>
      </c>
      <c r="M14" s="67">
        <f>RES_hhdet_num!M$55</f>
        <v>2156610.9999999995</v>
      </c>
      <c r="N14" s="67">
        <f>RES_hhdet_num!N$55</f>
        <v>1950555.9999999998</v>
      </c>
      <c r="O14" s="67">
        <f>RES_hhdet_num!O$55</f>
        <v>1734645</v>
      </c>
      <c r="P14" s="67">
        <f>RES_hhdet_num!P$55</f>
        <v>1651298</v>
      </c>
      <c r="Q14" s="67">
        <f>RES_hhdet_num!Q$55</f>
        <v>1647027</v>
      </c>
    </row>
    <row r="15" spans="1:17" ht="12" customHeight="1" x14ac:dyDescent="0.3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3">
      <c r="A16" s="23" t="s">
        <v>57</v>
      </c>
      <c r="B16" s="67">
        <f>RES_hhdet_num!B$59</f>
        <v>10643074</v>
      </c>
      <c r="C16" s="67">
        <f>RES_hhdet_num!C$59</f>
        <v>10477688</v>
      </c>
      <c r="D16" s="67">
        <f>RES_hhdet_num!D$59</f>
        <v>9254269</v>
      </c>
      <c r="E16" s="67">
        <f>RES_hhdet_num!E$59</f>
        <v>8294176</v>
      </c>
      <c r="F16" s="67">
        <f>RES_hhdet_num!F$59</f>
        <v>9187348</v>
      </c>
      <c r="G16" s="67">
        <f>RES_hhdet_num!G$59</f>
        <v>8281469</v>
      </c>
      <c r="H16" s="67">
        <f>RES_hhdet_num!H$59</f>
        <v>7556045</v>
      </c>
      <c r="I16" s="67">
        <f>RES_hhdet_num!I$59</f>
        <v>5529400</v>
      </c>
      <c r="J16" s="67">
        <f>RES_hhdet_num!J$59</f>
        <v>6709628.0000000009</v>
      </c>
      <c r="K16" s="67">
        <f>RES_hhdet_num!K$59</f>
        <v>5872664</v>
      </c>
      <c r="L16" s="67">
        <f>RES_hhdet_num!L$59</f>
        <v>6098790.9999999991</v>
      </c>
      <c r="M16" s="67">
        <f>RES_hhdet_num!M$59</f>
        <v>5846092</v>
      </c>
      <c r="N16" s="67">
        <f>RES_hhdet_num!N$59</f>
        <v>5406767.9999999991</v>
      </c>
      <c r="O16" s="67">
        <f>RES_hhdet_num!O$59</f>
        <v>6130519.9999999981</v>
      </c>
      <c r="P16" s="67">
        <f>RES_hhdet_num!P$59</f>
        <v>5691054</v>
      </c>
      <c r="Q16" s="67">
        <f>RES_hhdet_num!Q$59</f>
        <v>5393937.9999999991</v>
      </c>
    </row>
    <row r="17" spans="1:17" ht="12" customHeight="1" x14ac:dyDescent="0.3">
      <c r="A17" s="29" t="s">
        <v>140</v>
      </c>
      <c r="B17" s="83">
        <f>RES_hhdet_num!B$60</f>
        <v>29888492</v>
      </c>
      <c r="C17" s="83">
        <f>RES_hhdet_num!C$60</f>
        <v>30381314.999999996</v>
      </c>
      <c r="D17" s="83">
        <f>RES_hhdet_num!D$60</f>
        <v>30216912.999999996</v>
      </c>
      <c r="E17" s="83">
        <f>RES_hhdet_num!E$60</f>
        <v>29854198.999999996</v>
      </c>
      <c r="F17" s="83">
        <f>RES_hhdet_num!F$60</f>
        <v>28370549</v>
      </c>
      <c r="G17" s="83">
        <f>RES_hhdet_num!G$60</f>
        <v>28718300</v>
      </c>
      <c r="H17" s="83">
        <f>RES_hhdet_num!H$60</f>
        <v>28377714</v>
      </c>
      <c r="I17" s="83">
        <f>RES_hhdet_num!I$60</f>
        <v>28279601</v>
      </c>
      <c r="J17" s="83">
        <f>RES_hhdet_num!J$60</f>
        <v>26620573</v>
      </c>
      <c r="K17" s="83">
        <f>RES_hhdet_num!K$60</f>
        <v>26755139</v>
      </c>
      <c r="L17" s="83">
        <f>RES_hhdet_num!L$60</f>
        <v>25685584</v>
      </c>
      <c r="M17" s="83">
        <f>RES_hhdet_num!M$60</f>
        <v>25728779.999999996</v>
      </c>
      <c r="N17" s="83">
        <f>RES_hhdet_num!N$60</f>
        <v>25092603.999999993</v>
      </c>
      <c r="O17" s="83">
        <f>RES_hhdet_num!O$60</f>
        <v>24096445.999999996</v>
      </c>
      <c r="P17" s="83">
        <f>RES_hhdet_num!P$60</f>
        <v>25114643.999999996</v>
      </c>
      <c r="Q17" s="83">
        <f>RES_hhdet_num!Q$60</f>
        <v>25513958.999999993</v>
      </c>
    </row>
    <row r="19" spans="1:17" ht="12" customHeight="1" x14ac:dyDescent="0.3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3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3">
      <c r="A21" s="23" t="s">
        <v>166</v>
      </c>
      <c r="B21" s="67"/>
      <c r="C21" s="67">
        <f t="shared" ref="C21:Q21" si="0">B7+C35-C7</f>
        <v>2561988.6875</v>
      </c>
      <c r="D21" s="67">
        <f t="shared" si="0"/>
        <v>2799372.5</v>
      </c>
      <c r="E21" s="67">
        <f t="shared" si="0"/>
        <v>3297579.125</v>
      </c>
      <c r="F21" s="67">
        <f t="shared" si="0"/>
        <v>2626408.375</v>
      </c>
      <c r="G21" s="67">
        <f t="shared" si="0"/>
        <v>2620552.25</v>
      </c>
      <c r="H21" s="67">
        <f t="shared" si="0"/>
        <v>2770169.5</v>
      </c>
      <c r="I21" s="67">
        <f t="shared" si="0"/>
        <v>3166219.8125</v>
      </c>
      <c r="J21" s="67">
        <f t="shared" si="0"/>
        <v>2707817</v>
      </c>
      <c r="K21" s="67">
        <f t="shared" si="0"/>
        <v>2725093.375</v>
      </c>
      <c r="L21" s="67">
        <f t="shared" si="0"/>
        <v>2724427.5625</v>
      </c>
      <c r="M21" s="67">
        <f t="shared" si="0"/>
        <v>2484224.5</v>
      </c>
      <c r="N21" s="67">
        <f t="shared" si="0"/>
        <v>2779292.7500000075</v>
      </c>
      <c r="O21" s="67">
        <f t="shared" si="0"/>
        <v>2543802.4374999925</v>
      </c>
      <c r="P21" s="67">
        <f t="shared" si="0"/>
        <v>2156172.6875</v>
      </c>
      <c r="Q21" s="67">
        <f t="shared" si="0"/>
        <v>1966684.0625000037</v>
      </c>
    </row>
    <row r="22" spans="1:17" ht="12" customHeight="1" x14ac:dyDescent="0.3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3">
      <c r="A23" s="23" t="s">
        <v>60</v>
      </c>
      <c r="B23" s="67"/>
      <c r="C23" s="67">
        <f t="shared" ref="C23:Q23" si="1">B9+C37-C9</f>
        <v>142960</v>
      </c>
      <c r="D23" s="67">
        <f t="shared" si="1"/>
        <v>152971.875</v>
      </c>
      <c r="E23" s="67">
        <f t="shared" si="1"/>
        <v>200268.99999999977</v>
      </c>
      <c r="F23" s="67">
        <f t="shared" si="1"/>
        <v>129067.00000000023</v>
      </c>
      <c r="G23" s="67">
        <f t="shared" si="1"/>
        <v>130012.24999999977</v>
      </c>
      <c r="H23" s="67">
        <f t="shared" si="1"/>
        <v>133457</v>
      </c>
      <c r="I23" s="67">
        <f t="shared" si="1"/>
        <v>204370</v>
      </c>
      <c r="J23" s="67">
        <f t="shared" si="1"/>
        <v>201455.74999999977</v>
      </c>
      <c r="K23" s="67">
        <f t="shared" si="1"/>
        <v>305038.125</v>
      </c>
      <c r="L23" s="67">
        <f t="shared" si="1"/>
        <v>252430.875</v>
      </c>
      <c r="M23" s="67">
        <f t="shared" si="1"/>
        <v>220992.19466618262</v>
      </c>
      <c r="N23" s="67">
        <f t="shared" si="1"/>
        <v>259170.90093734022</v>
      </c>
      <c r="O23" s="67">
        <f t="shared" si="1"/>
        <v>290984.63634460839</v>
      </c>
      <c r="P23" s="67">
        <f t="shared" si="1"/>
        <v>264180</v>
      </c>
      <c r="Q23" s="67">
        <f t="shared" si="1"/>
        <v>224119.81250000047</v>
      </c>
    </row>
    <row r="24" spans="1:17" ht="12" customHeight="1" x14ac:dyDescent="0.3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3">
      <c r="A25" s="23" t="s">
        <v>165</v>
      </c>
      <c r="B25" s="67"/>
      <c r="C25" s="67">
        <f t="shared" ref="C25:Q28" si="2">B11+C39-C11</f>
        <v>1201476.5047308132</v>
      </c>
      <c r="D25" s="67">
        <f t="shared" si="2"/>
        <v>1608087.4646726362</v>
      </c>
      <c r="E25" s="67">
        <f t="shared" si="2"/>
        <v>1753076.5270507634</v>
      </c>
      <c r="F25" s="67">
        <f t="shared" si="2"/>
        <v>1416800.9063439108</v>
      </c>
      <c r="G25" s="67">
        <f t="shared" si="2"/>
        <v>1452952.7223168425</v>
      </c>
      <c r="H25" s="67">
        <f t="shared" si="2"/>
        <v>1512399.8432935141</v>
      </c>
      <c r="I25" s="67">
        <f t="shared" si="2"/>
        <v>3549629.6718129814</v>
      </c>
      <c r="J25" s="67">
        <f t="shared" si="2"/>
        <v>1427654.4663743712</v>
      </c>
      <c r="K25" s="67">
        <f t="shared" si="2"/>
        <v>2666495.603247609</v>
      </c>
      <c r="L25" s="67">
        <f t="shared" si="2"/>
        <v>1992395.2617113143</v>
      </c>
      <c r="M25" s="67">
        <f t="shared" si="2"/>
        <v>1696024.1768932529</v>
      </c>
      <c r="N25" s="67">
        <f t="shared" si="2"/>
        <v>1801800.086890351</v>
      </c>
      <c r="O25" s="67">
        <f t="shared" si="2"/>
        <v>1776203.5795672834</v>
      </c>
      <c r="P25" s="67">
        <f t="shared" si="2"/>
        <v>1724651.3273639828</v>
      </c>
      <c r="Q25" s="67">
        <f t="shared" si="2"/>
        <v>1867541.5898755714</v>
      </c>
    </row>
    <row r="26" spans="1:17" ht="12" customHeight="1" x14ac:dyDescent="0.3">
      <c r="A26" s="23" t="s">
        <v>164</v>
      </c>
      <c r="B26" s="67"/>
      <c r="C26" s="67">
        <f t="shared" si="2"/>
        <v>88615.681813242845</v>
      </c>
      <c r="D26" s="67">
        <f t="shared" si="2"/>
        <v>63947.366316213505</v>
      </c>
      <c r="E26" s="67">
        <f t="shared" si="2"/>
        <v>63375.897796432953</v>
      </c>
      <c r="F26" s="67">
        <f t="shared" si="2"/>
        <v>117354.43889827956</v>
      </c>
      <c r="G26" s="67">
        <f t="shared" si="2"/>
        <v>65139.963458535727</v>
      </c>
      <c r="H26" s="67">
        <f t="shared" si="2"/>
        <v>61838.047614862677</v>
      </c>
      <c r="I26" s="67">
        <f t="shared" si="2"/>
        <v>313028.29692096682</v>
      </c>
      <c r="J26" s="67">
        <f t="shared" si="2"/>
        <v>82853.898233565502</v>
      </c>
      <c r="K26" s="67">
        <f t="shared" si="2"/>
        <v>70799.42062125029</v>
      </c>
      <c r="L26" s="67">
        <f t="shared" si="2"/>
        <v>151334.56002014317</v>
      </c>
      <c r="M26" s="67">
        <f t="shared" si="2"/>
        <v>103528.18899703678</v>
      </c>
      <c r="N26" s="67">
        <f t="shared" si="2"/>
        <v>277843.20600543451</v>
      </c>
      <c r="O26" s="67">
        <f t="shared" si="2"/>
        <v>276187.09427150525</v>
      </c>
      <c r="P26" s="67">
        <f t="shared" si="2"/>
        <v>337402.53685881011</v>
      </c>
      <c r="Q26" s="67">
        <f t="shared" si="2"/>
        <v>193232.15114945546</v>
      </c>
    </row>
    <row r="27" spans="1:17" ht="12" customHeight="1" x14ac:dyDescent="0.3">
      <c r="A27" s="23" t="s">
        <v>142</v>
      </c>
      <c r="B27" s="67"/>
      <c r="C27" s="67">
        <f t="shared" si="2"/>
        <v>1795836.5503331311</v>
      </c>
      <c r="D27" s="67">
        <f t="shared" si="2"/>
        <v>1633731.5690889228</v>
      </c>
      <c r="E27" s="67">
        <f t="shared" si="2"/>
        <v>1800241.0353154764</v>
      </c>
      <c r="F27" s="67">
        <f t="shared" si="2"/>
        <v>1474898.407830758</v>
      </c>
      <c r="G27" s="67">
        <f t="shared" si="2"/>
        <v>1521082.6980428305</v>
      </c>
      <c r="H27" s="67">
        <f t="shared" si="2"/>
        <v>1866283.528579805</v>
      </c>
      <c r="I27" s="67">
        <f t="shared" si="2"/>
        <v>1721281.9037236758</v>
      </c>
      <c r="J27" s="67">
        <f t="shared" si="2"/>
        <v>2920083.5318707377</v>
      </c>
      <c r="K27" s="67">
        <f t="shared" si="2"/>
        <v>1573715.6747048916</v>
      </c>
      <c r="L27" s="67">
        <f t="shared" si="2"/>
        <v>1625760.2238628268</v>
      </c>
      <c r="M27" s="67">
        <f t="shared" si="2"/>
        <v>1589331.239384423</v>
      </c>
      <c r="N27" s="67">
        <f t="shared" si="2"/>
        <v>1378624.0197771974</v>
      </c>
      <c r="O27" s="67">
        <f t="shared" si="2"/>
        <v>929466.96295887418</v>
      </c>
      <c r="P27" s="67">
        <f t="shared" si="2"/>
        <v>762133.91391820181</v>
      </c>
      <c r="Q27" s="67">
        <f t="shared" si="2"/>
        <v>732982.63019108493</v>
      </c>
    </row>
    <row r="28" spans="1:17" ht="12" customHeight="1" x14ac:dyDescent="0.3">
      <c r="A28" s="23" t="s">
        <v>141</v>
      </c>
      <c r="B28" s="67"/>
      <c r="C28" s="67">
        <f t="shared" si="2"/>
        <v>142696.83931761561</v>
      </c>
      <c r="D28" s="67">
        <f t="shared" si="2"/>
        <v>137197.84818021487</v>
      </c>
      <c r="E28" s="67">
        <f t="shared" si="2"/>
        <v>142310.21092854347</v>
      </c>
      <c r="F28" s="67">
        <f t="shared" si="2"/>
        <v>170909.43760054093</v>
      </c>
      <c r="G28" s="67">
        <f t="shared" si="2"/>
        <v>138859.93757407507</v>
      </c>
      <c r="H28" s="67">
        <f t="shared" si="2"/>
        <v>202593.89850775851</v>
      </c>
      <c r="I28" s="67">
        <f t="shared" si="2"/>
        <v>312382.41376885213</v>
      </c>
      <c r="J28" s="67">
        <f t="shared" si="2"/>
        <v>577524.65456843423</v>
      </c>
      <c r="K28" s="67">
        <f t="shared" si="2"/>
        <v>269760.86831468763</v>
      </c>
      <c r="L28" s="67">
        <f t="shared" si="2"/>
        <v>252370.09048414603</v>
      </c>
      <c r="M28" s="67">
        <f t="shared" si="2"/>
        <v>333976.92044117907</v>
      </c>
      <c r="N28" s="67">
        <f t="shared" si="2"/>
        <v>348211.25675838557</v>
      </c>
      <c r="O28" s="67">
        <f t="shared" si="2"/>
        <v>467264.47120973701</v>
      </c>
      <c r="P28" s="67">
        <f t="shared" si="2"/>
        <v>284504.96573248971</v>
      </c>
      <c r="Q28" s="67">
        <f t="shared" si="2"/>
        <v>283490.56531478371</v>
      </c>
    </row>
    <row r="29" spans="1:17" ht="12" customHeight="1" x14ac:dyDescent="0.3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3">
      <c r="A30" s="23" t="s">
        <v>57</v>
      </c>
      <c r="B30" s="67"/>
      <c r="C30" s="67">
        <f t="shared" ref="C30:Q31" si="3">B16+C44-C16</f>
        <v>1390220.7846870571</v>
      </c>
      <c r="D30" s="67">
        <f t="shared" si="3"/>
        <v>1759164.2427411135</v>
      </c>
      <c r="E30" s="67">
        <f t="shared" si="3"/>
        <v>1440999.1973007713</v>
      </c>
      <c r="F30" s="67">
        <f t="shared" si="3"/>
        <v>1080011.2406748347</v>
      </c>
      <c r="G30" s="67">
        <f t="shared" si="3"/>
        <v>1519424.6076676324</v>
      </c>
      <c r="H30" s="67">
        <f t="shared" si="3"/>
        <v>1454077.3421794865</v>
      </c>
      <c r="I30" s="67">
        <f t="shared" si="3"/>
        <v>2508647.2330360413</v>
      </c>
      <c r="J30" s="67">
        <f t="shared" si="3"/>
        <v>1052372.592277634</v>
      </c>
      <c r="K30" s="67">
        <f t="shared" si="3"/>
        <v>1926496.4127809899</v>
      </c>
      <c r="L30" s="67">
        <f t="shared" si="3"/>
        <v>1285775.9050598703</v>
      </c>
      <c r="M30" s="67">
        <f t="shared" si="3"/>
        <v>1426025.150749173</v>
      </c>
      <c r="N30" s="67">
        <f t="shared" si="3"/>
        <v>1685208.5191550879</v>
      </c>
      <c r="O30" s="67">
        <f t="shared" si="3"/>
        <v>1047709.9637096291</v>
      </c>
      <c r="P30" s="67">
        <f t="shared" si="3"/>
        <v>1023487.2061810261</v>
      </c>
      <c r="Q30" s="67">
        <f t="shared" si="3"/>
        <v>746279.77938970178</v>
      </c>
    </row>
    <row r="31" spans="1:17" ht="12" customHeight="1" x14ac:dyDescent="0.3">
      <c r="A31" s="29" t="s">
        <v>140</v>
      </c>
      <c r="B31" s="83"/>
      <c r="C31" s="83">
        <f t="shared" si="3"/>
        <v>3228544.2296077274</v>
      </c>
      <c r="D31" s="83">
        <f t="shared" si="3"/>
        <v>3280632.5899559706</v>
      </c>
      <c r="E31" s="83">
        <f t="shared" si="3"/>
        <v>3382848.0368046276</v>
      </c>
      <c r="F31" s="83">
        <f t="shared" si="3"/>
        <v>3627025.5330671407</v>
      </c>
      <c r="G31" s="83">
        <f t="shared" si="3"/>
        <v>2917891.2847950123</v>
      </c>
      <c r="H31" s="83">
        <f t="shared" si="3"/>
        <v>2998886.9695019983</v>
      </c>
      <c r="I31" s="83">
        <f t="shared" si="3"/>
        <v>3211969.8224921301</v>
      </c>
      <c r="J31" s="83">
        <f t="shared" si="3"/>
        <v>3902496.7824330777</v>
      </c>
      <c r="K31" s="83">
        <f t="shared" si="3"/>
        <v>5504260.8106042817</v>
      </c>
      <c r="L31" s="83">
        <f t="shared" si="3"/>
        <v>4415439.6642850786</v>
      </c>
      <c r="M31" s="83">
        <f t="shared" si="3"/>
        <v>4548636.0075138099</v>
      </c>
      <c r="N31" s="83">
        <f t="shared" si="3"/>
        <v>4415485.9170157015</v>
      </c>
      <c r="O31" s="83">
        <f t="shared" si="3"/>
        <v>4564983.4917710796</v>
      </c>
      <c r="P31" s="83">
        <f t="shared" si="3"/>
        <v>4038979.7566019036</v>
      </c>
      <c r="Q31" s="83">
        <f t="shared" si="3"/>
        <v>3551766.7406416759</v>
      </c>
    </row>
    <row r="33" spans="1:17" ht="12" customHeight="1" x14ac:dyDescent="0.3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3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3">
      <c r="A35" s="23" t="s">
        <v>166</v>
      </c>
      <c r="B35" s="67"/>
      <c r="C35" s="67">
        <f>RES_hhdet_in!C$45</f>
        <v>2889425.6875</v>
      </c>
      <c r="D35" s="67">
        <f>RES_hhdet_in!D$45</f>
        <v>1411551.4999999998</v>
      </c>
      <c r="E35" s="67">
        <f>RES_hhdet_in!E$45</f>
        <v>1974772.1250000002</v>
      </c>
      <c r="F35" s="67">
        <f>RES_hhdet_in!F$45</f>
        <v>2035930.375</v>
      </c>
      <c r="G35" s="67">
        <f>RES_hhdet_in!G$45</f>
        <v>2062424.2499999998</v>
      </c>
      <c r="H35" s="67">
        <f>RES_hhdet_in!H$45</f>
        <v>1704159.4999999995</v>
      </c>
      <c r="I35" s="67">
        <f>RES_hhdet_in!I$45</f>
        <v>1041461.8125000002</v>
      </c>
      <c r="J35" s="67">
        <f>RES_hhdet_in!J$45</f>
        <v>2229017</v>
      </c>
      <c r="K35" s="67">
        <f>RES_hhdet_in!K$45</f>
        <v>2022695.375</v>
      </c>
      <c r="L35" s="67">
        <f>RES_hhdet_in!L$45</f>
        <v>1880999.5625000005</v>
      </c>
      <c r="M35" s="67">
        <f>RES_hhdet_in!M$45</f>
        <v>2274721.4999999995</v>
      </c>
      <c r="N35" s="67">
        <f>RES_hhdet_in!N$45</f>
        <v>1703792.75</v>
      </c>
      <c r="O35" s="67">
        <f>RES_hhdet_in!O$45</f>
        <v>2271396.4375</v>
      </c>
      <c r="P35" s="67">
        <f>RES_hhdet_in!P$45</f>
        <v>2734904.6874999995</v>
      </c>
      <c r="Q35" s="67">
        <f>RES_hhdet_in!Q$45</f>
        <v>2068883.0624999998</v>
      </c>
    </row>
    <row r="36" spans="1:17" ht="12" customHeight="1" x14ac:dyDescent="0.3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3">
      <c r="A37" s="23" t="s">
        <v>60</v>
      </c>
      <c r="B37" s="67"/>
      <c r="C37" s="67">
        <f>RES_hhdet_in!C$48</f>
        <v>307224</v>
      </c>
      <c r="D37" s="67">
        <f>RES_hhdet_in!D$48</f>
        <v>239510.875</v>
      </c>
      <c r="E37" s="67">
        <f>RES_hhdet_in!E$48</f>
        <v>210344</v>
      </c>
      <c r="F37" s="67">
        <f>RES_hhdet_in!F$48</f>
        <v>274677</v>
      </c>
      <c r="G37" s="67">
        <f>RES_hhdet_in!G$48</f>
        <v>245951.25</v>
      </c>
      <c r="H37" s="67">
        <f>RES_hhdet_in!H$48</f>
        <v>257992</v>
      </c>
      <c r="I37" s="67">
        <f>RES_hhdet_in!I$48</f>
        <v>227193</v>
      </c>
      <c r="J37" s="67">
        <f>RES_hhdet_in!J$48</f>
        <v>378651.75</v>
      </c>
      <c r="K37" s="67">
        <f>RES_hhdet_in!K$48</f>
        <v>439243.125</v>
      </c>
      <c r="L37" s="67">
        <f>RES_hhdet_in!L$48</f>
        <v>335080.875</v>
      </c>
      <c r="M37" s="67">
        <f>RES_hhdet_in!M$48</f>
        <v>318838.19466618286</v>
      </c>
      <c r="N37" s="67">
        <f>RES_hhdet_in!N$48</f>
        <v>160544.90093733949</v>
      </c>
      <c r="O37" s="67">
        <f>RES_hhdet_in!O$48</f>
        <v>197901.63634460818</v>
      </c>
      <c r="P37" s="67">
        <f>RES_hhdet_in!P$48</f>
        <v>319428.99999999994</v>
      </c>
      <c r="Q37" s="67">
        <f>RES_hhdet_in!Q$48</f>
        <v>324127.8125</v>
      </c>
    </row>
    <row r="38" spans="1:17" ht="12" customHeight="1" x14ac:dyDescent="0.3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3">
      <c r="A39" s="23" t="s">
        <v>165</v>
      </c>
      <c r="B39" s="67"/>
      <c r="C39" s="67">
        <f>RES_hhdet_in!C$50</f>
        <v>2125892.5047308127</v>
      </c>
      <c r="D39" s="67">
        <f>RES_hhdet_in!D$50</f>
        <v>813264.46467263554</v>
      </c>
      <c r="E39" s="67">
        <f>RES_hhdet_in!E$50</f>
        <v>1138242.5270507638</v>
      </c>
      <c r="F39" s="67">
        <f>RES_hhdet_in!F$50</f>
        <v>1339895.9063439115</v>
      </c>
      <c r="G39" s="67">
        <f>RES_hhdet_in!G$50</f>
        <v>1245602.7223168418</v>
      </c>
      <c r="H39" s="67">
        <f>RES_hhdet_in!H$50</f>
        <v>1399456.8432935127</v>
      </c>
      <c r="I39" s="67">
        <f>RES_hhdet_in!I$50</f>
        <v>665081.67181298276</v>
      </c>
      <c r="J39" s="67">
        <f>RES_hhdet_in!J$50</f>
        <v>3025945.4663743703</v>
      </c>
      <c r="K39" s="67">
        <f>RES_hhdet_in!K$50</f>
        <v>1275778.6032476081</v>
      </c>
      <c r="L39" s="67">
        <f>RES_hhdet_in!L$50</f>
        <v>1165825.2617113125</v>
      </c>
      <c r="M39" s="67">
        <f>RES_hhdet_in!M$50</f>
        <v>1532123.1768932533</v>
      </c>
      <c r="N39" s="67">
        <f>RES_hhdet_in!N$50</f>
        <v>1283085.0868903487</v>
      </c>
      <c r="O39" s="67">
        <f>RES_hhdet_in!O$50</f>
        <v>1800562.5795672871</v>
      </c>
      <c r="P39" s="67">
        <f>RES_hhdet_in!P$50</f>
        <v>2438344.3273639814</v>
      </c>
      <c r="Q39" s="67">
        <f>RES_hhdet_in!Q$50</f>
        <v>1800924.5898755675</v>
      </c>
    </row>
    <row r="40" spans="1:17" ht="12" customHeight="1" x14ac:dyDescent="0.3">
      <c r="A40" s="23" t="s">
        <v>164</v>
      </c>
      <c r="B40" s="67"/>
      <c r="C40" s="67">
        <f>RES_hhdet_in!C$51</f>
        <v>347001.68181324296</v>
      </c>
      <c r="D40" s="67">
        <f>RES_hhdet_in!D$51</f>
        <v>190874.3663162131</v>
      </c>
      <c r="E40" s="67">
        <f>RES_hhdet_in!E$51</f>
        <v>431459.89779643272</v>
      </c>
      <c r="F40" s="67">
        <f>RES_hhdet_in!F$51</f>
        <v>102673.43889828032</v>
      </c>
      <c r="G40" s="67">
        <f>RES_hhdet_in!G$51</f>
        <v>412507.96345853573</v>
      </c>
      <c r="H40" s="67">
        <f>RES_hhdet_in!H$51</f>
        <v>537008.04761486256</v>
      </c>
      <c r="I40" s="67">
        <f>RES_hhdet_in!I$51</f>
        <v>204742.29692096688</v>
      </c>
      <c r="J40" s="67">
        <f>RES_hhdet_in!J$51</f>
        <v>986172.8982335655</v>
      </c>
      <c r="K40" s="67">
        <f>RES_hhdet_in!K$51</f>
        <v>502275.42062125087</v>
      </c>
      <c r="L40" s="67">
        <f>RES_hhdet_in!L$51</f>
        <v>351125.5600201427</v>
      </c>
      <c r="M40" s="67">
        <f>RES_hhdet_in!M$51</f>
        <v>783043.18899703771</v>
      </c>
      <c r="N40" s="67">
        <f>RES_hhdet_in!N$51</f>
        <v>463445.20600543299</v>
      </c>
      <c r="O40" s="67">
        <f>RES_hhdet_in!O$51</f>
        <v>577657.09427150618</v>
      </c>
      <c r="P40" s="67">
        <f>RES_hhdet_in!P$51</f>
        <v>735983.53685880965</v>
      </c>
      <c r="Q40" s="67">
        <f>RES_hhdet_in!Q$51</f>
        <v>545531.15114945429</v>
      </c>
    </row>
    <row r="41" spans="1:17" ht="12" customHeight="1" x14ac:dyDescent="0.3">
      <c r="A41" s="23" t="s">
        <v>142</v>
      </c>
      <c r="B41" s="67"/>
      <c r="C41" s="67">
        <f>RES_hhdet_in!C$54</f>
        <v>886549.55033313052</v>
      </c>
      <c r="D41" s="67">
        <f>RES_hhdet_in!D$54</f>
        <v>871988.569088922</v>
      </c>
      <c r="E41" s="67">
        <f>RES_hhdet_in!E$54</f>
        <v>610252.03531547647</v>
      </c>
      <c r="F41" s="67">
        <f>RES_hhdet_in!F$54</f>
        <v>982571.40783075907</v>
      </c>
      <c r="G41" s="67">
        <f>RES_hhdet_in!G$54</f>
        <v>782684.69804282929</v>
      </c>
      <c r="H41" s="67">
        <f>RES_hhdet_in!H$54</f>
        <v>501355.52857980592</v>
      </c>
      <c r="I41" s="67">
        <f>RES_hhdet_in!I$54</f>
        <v>1946369.9037236753</v>
      </c>
      <c r="J41" s="67">
        <f>RES_hhdet_in!J$54</f>
        <v>352478.53187073697</v>
      </c>
      <c r="K41" s="67">
        <f>RES_hhdet_in!K$54</f>
        <v>1595532.6747048905</v>
      </c>
      <c r="L41" s="67">
        <f>RES_hhdet_in!L$54</f>
        <v>1346410.2238628266</v>
      </c>
      <c r="M41" s="67">
        <f>RES_hhdet_in!M$54</f>
        <v>876540.23938442348</v>
      </c>
      <c r="N41" s="67">
        <f>RES_hhdet_in!N$54</f>
        <v>842292.01977719564</v>
      </c>
      <c r="O41" s="67">
        <f>RES_hhdet_in!O$54</f>
        <v>547142.96295887791</v>
      </c>
      <c r="P41" s="67">
        <f>RES_hhdet_in!P$54</f>
        <v>311938.91391820088</v>
      </c>
      <c r="Q41" s="67">
        <f>RES_hhdet_in!Q$54</f>
        <v>553770.63019108376</v>
      </c>
    </row>
    <row r="42" spans="1:17" ht="12" customHeight="1" x14ac:dyDescent="0.3">
      <c r="A42" s="23" t="s">
        <v>141</v>
      </c>
      <c r="B42" s="67"/>
      <c r="C42" s="67">
        <f>RES_hhdet_in!C$55</f>
        <v>196618.83931761573</v>
      </c>
      <c r="D42" s="67">
        <f>RES_hhdet_in!D$55</f>
        <v>179015.84818021487</v>
      </c>
      <c r="E42" s="67">
        <f>RES_hhdet_in!E$55</f>
        <v>256242.21092854341</v>
      </c>
      <c r="F42" s="67">
        <f>RES_hhdet_in!F$55</f>
        <v>164344.43760054087</v>
      </c>
      <c r="G42" s="67">
        <f>RES_hhdet_in!G$55</f>
        <v>179111.93757407507</v>
      </c>
      <c r="H42" s="67">
        <f>RES_hhdet_in!H$55</f>
        <v>139284.89850775863</v>
      </c>
      <c r="I42" s="67">
        <f>RES_hhdet_in!I$55</f>
        <v>955370.41376885166</v>
      </c>
      <c r="J42" s="67">
        <f>RES_hhdet_in!J$55</f>
        <v>164719.65456843458</v>
      </c>
      <c r="K42" s="67">
        <f>RES_hhdet_in!K$55</f>
        <v>504786.86831468751</v>
      </c>
      <c r="L42" s="67">
        <f>RES_hhdet_in!L$55</f>
        <v>315071.09048414562</v>
      </c>
      <c r="M42" s="67">
        <f>RES_hhdet_in!M$55</f>
        <v>321650.92044117895</v>
      </c>
      <c r="N42" s="67">
        <f>RES_hhdet_in!N$55</f>
        <v>142156.25675838592</v>
      </c>
      <c r="O42" s="67">
        <f>RES_hhdet_in!O$55</f>
        <v>251353.47120973712</v>
      </c>
      <c r="P42" s="67">
        <f>RES_hhdet_in!P$55</f>
        <v>201157.96573248977</v>
      </c>
      <c r="Q42" s="67">
        <f>RES_hhdet_in!Q$55</f>
        <v>279219.56531478377</v>
      </c>
    </row>
    <row r="43" spans="1:17" ht="12" customHeight="1" x14ac:dyDescent="0.3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3">
      <c r="A44" s="23" t="s">
        <v>57</v>
      </c>
      <c r="B44" s="67"/>
      <c r="C44" s="67">
        <f>RES_hhdet_in!C$59</f>
        <v>1224834.7846870581</v>
      </c>
      <c r="D44" s="67">
        <f>RES_hhdet_in!D$59</f>
        <v>535745.24274111306</v>
      </c>
      <c r="E44" s="67">
        <f>RES_hhdet_in!E$59</f>
        <v>480906.19730077061</v>
      </c>
      <c r="F44" s="67">
        <f>RES_hhdet_in!F$59</f>
        <v>1973183.2406748342</v>
      </c>
      <c r="G44" s="67">
        <f>RES_hhdet_in!G$59</f>
        <v>613545.6076676317</v>
      </c>
      <c r="H44" s="67">
        <f>RES_hhdet_in!H$59</f>
        <v>728653.3421794863</v>
      </c>
      <c r="I44" s="67">
        <f>RES_hhdet_in!I$59</f>
        <v>482002.23303604109</v>
      </c>
      <c r="J44" s="67">
        <f>RES_hhdet_in!J$59</f>
        <v>2232600.5922776349</v>
      </c>
      <c r="K44" s="67">
        <f>RES_hhdet_in!K$59</f>
        <v>1089532.4127809892</v>
      </c>
      <c r="L44" s="67">
        <f>RES_hhdet_in!L$59</f>
        <v>1511902.9050598692</v>
      </c>
      <c r="M44" s="67">
        <f>RES_hhdet_in!M$59</f>
        <v>1173326.1507491744</v>
      </c>
      <c r="N44" s="67">
        <f>RES_hhdet_in!N$59</f>
        <v>1245884.5191550867</v>
      </c>
      <c r="O44" s="67">
        <f>RES_hhdet_in!O$59</f>
        <v>1771461.963709628</v>
      </c>
      <c r="P44" s="67">
        <f>RES_hhdet_in!P$59</f>
        <v>584021.20618102781</v>
      </c>
      <c r="Q44" s="67">
        <f>RES_hhdet_in!Q$59</f>
        <v>449163.7793897012</v>
      </c>
    </row>
    <row r="45" spans="1:17" ht="12" customHeight="1" x14ac:dyDescent="0.3">
      <c r="A45" s="29" t="s">
        <v>140</v>
      </c>
      <c r="B45" s="83"/>
      <c r="C45" s="83">
        <f>RES_hhdet_in!C$60</f>
        <v>3721367.2296077255</v>
      </c>
      <c r="D45" s="83">
        <f>RES_hhdet_in!D$60</f>
        <v>3116230.5899559716</v>
      </c>
      <c r="E45" s="83">
        <f>RES_hhdet_in!E$60</f>
        <v>3020134.0368046286</v>
      </c>
      <c r="F45" s="83">
        <f>RES_hhdet_in!F$60</f>
        <v>2143375.5330671445</v>
      </c>
      <c r="G45" s="83">
        <f>RES_hhdet_in!G$60</f>
        <v>3265642.2847950119</v>
      </c>
      <c r="H45" s="83">
        <f>RES_hhdet_in!H$60</f>
        <v>2658300.9695019992</v>
      </c>
      <c r="I45" s="83">
        <f>RES_hhdet_in!I$60</f>
        <v>3113856.822492131</v>
      </c>
      <c r="J45" s="83">
        <f>RES_hhdet_in!J$60</f>
        <v>2243468.7824330786</v>
      </c>
      <c r="K45" s="83">
        <f>RES_hhdet_in!K$60</f>
        <v>5638826.8106042836</v>
      </c>
      <c r="L45" s="83">
        <f>RES_hhdet_in!L$60</f>
        <v>3345884.66428508</v>
      </c>
      <c r="M45" s="83">
        <f>RES_hhdet_in!M$60</f>
        <v>4591832.0075138044</v>
      </c>
      <c r="N45" s="83">
        <f>RES_hhdet_in!N$60</f>
        <v>3779309.9170156983</v>
      </c>
      <c r="O45" s="83">
        <f>RES_hhdet_in!O$60</f>
        <v>3568825.4917710843</v>
      </c>
      <c r="P45" s="83">
        <f>RES_hhdet_in!P$60</f>
        <v>5057177.7566019055</v>
      </c>
      <c r="Q45" s="83">
        <f>RES_hhdet_in!Q$60</f>
        <v>3951081.7406416712</v>
      </c>
    </row>
    <row r="47" spans="1:17" ht="12" customHeight="1" x14ac:dyDescent="0.3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3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3">
      <c r="A49" s="148" t="s">
        <v>166</v>
      </c>
      <c r="B49" s="67"/>
      <c r="C49" s="67">
        <f>RES_hhdet_in_new!C$45</f>
        <v>1198477.8707068549</v>
      </c>
      <c r="D49" s="67">
        <f>RES_hhdet_in_new!D$45</f>
        <v>609480.60474527476</v>
      </c>
      <c r="E49" s="67">
        <f>RES_hhdet_in_new!E$45</f>
        <v>848993.20959477057</v>
      </c>
      <c r="F49" s="67">
        <f>RES_hhdet_in_new!F$45</f>
        <v>921759.0265378824</v>
      </c>
      <c r="G49" s="67">
        <f>RES_hhdet_in_new!G$45</f>
        <v>865263.53085251909</v>
      </c>
      <c r="H49" s="67">
        <f>RES_hhdet_in_new!H$45</f>
        <v>752719.34189307154</v>
      </c>
      <c r="I49" s="67">
        <f>RES_hhdet_in_new!I$45</f>
        <v>487765.14554410061</v>
      </c>
      <c r="J49" s="67">
        <f>RES_hhdet_in_new!J$45</f>
        <v>1089868.6845800914</v>
      </c>
      <c r="K49" s="67">
        <f>RES_hhdet_in_new!K$45</f>
        <v>872080.50267000147</v>
      </c>
      <c r="L49" s="67">
        <f>RES_hhdet_in_new!L$45</f>
        <v>824693.88665210886</v>
      </c>
      <c r="M49" s="67">
        <f>RES_hhdet_in_new!M$45</f>
        <v>1053746.0803735487</v>
      </c>
      <c r="N49" s="67">
        <f>RES_hhdet_in_new!N$45</f>
        <v>694650.35351635295</v>
      </c>
      <c r="O49" s="67">
        <f>RES_hhdet_in_new!O$45</f>
        <v>982531.09454656148</v>
      </c>
      <c r="P49" s="67">
        <f>RES_hhdet_in_new!P$45</f>
        <v>1275321.9700165554</v>
      </c>
      <c r="Q49" s="67">
        <f>RES_hhdet_in_new!Q$45</f>
        <v>968167.94482655311</v>
      </c>
    </row>
    <row r="50" spans="1:17" ht="12" customHeight="1" x14ac:dyDescent="0.3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3">
      <c r="A51" s="148" t="s">
        <v>60</v>
      </c>
      <c r="B51" s="67"/>
      <c r="C51" s="67">
        <f>RES_hhdet_in_new!C$48</f>
        <v>131699</v>
      </c>
      <c r="D51" s="67">
        <f>RES_hhdet_in_new!D$48</f>
        <v>78236.418089113809</v>
      </c>
      <c r="E51" s="67">
        <f>RES_hhdet_in_new!E$48</f>
        <v>70361</v>
      </c>
      <c r="F51" s="67">
        <f>RES_hhdet_in_new!F$48</f>
        <v>130710</v>
      </c>
      <c r="G51" s="67">
        <f>RES_hhdet_in_new!G$48</f>
        <v>93974</v>
      </c>
      <c r="H51" s="67">
        <f>RES_hhdet_in_new!H$48</f>
        <v>88791.667989816851</v>
      </c>
      <c r="I51" s="67">
        <f>RES_hhdet_in_new!I$48</f>
        <v>61504</v>
      </c>
      <c r="J51" s="67">
        <f>RES_hhdet_in_new!J$48</f>
        <v>154434</v>
      </c>
      <c r="K51" s="67">
        <f>RES_hhdet_in_new!K$48</f>
        <v>197870.61922198776</v>
      </c>
      <c r="L51" s="67">
        <f>RES_hhdet_in_new!L$48</f>
        <v>139179.72376039694</v>
      </c>
      <c r="M51" s="67">
        <f>RES_hhdet_in_new!M$48</f>
        <v>140553.81456015562</v>
      </c>
      <c r="N51" s="67">
        <f>RES_hhdet_in_new!N$48</f>
        <v>56364.494791081699</v>
      </c>
      <c r="O51" s="67">
        <f>RES_hhdet_in_new!O$48</f>
        <v>59826.286500517599</v>
      </c>
      <c r="P51" s="67">
        <f>RES_hhdet_in_new!P$48</f>
        <v>142312</v>
      </c>
      <c r="Q51" s="67">
        <f>RES_hhdet_in_new!Q$48</f>
        <v>113816.99999999999</v>
      </c>
    </row>
    <row r="52" spans="1:17" ht="12" customHeight="1" x14ac:dyDescent="0.3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3">
      <c r="A53" s="148" t="s">
        <v>165</v>
      </c>
      <c r="B53" s="67"/>
      <c r="C53" s="67">
        <f>RES_hhdet_in_new!C$50</f>
        <v>606977.28265014163</v>
      </c>
      <c r="D53" s="67">
        <f>RES_hhdet_in_new!D$50</f>
        <v>237106.81458040234</v>
      </c>
      <c r="E53" s="67">
        <f>RES_hhdet_in_new!E$50</f>
        <v>314002.52939271863</v>
      </c>
      <c r="F53" s="67">
        <f>RES_hhdet_in_new!F$50</f>
        <v>452817.60543811304</v>
      </c>
      <c r="G53" s="67">
        <f>RES_hhdet_in_new!G$50</f>
        <v>250235.01293066257</v>
      </c>
      <c r="H53" s="67">
        <f>RES_hhdet_in_new!H$50</f>
        <v>204285.81681853859</v>
      </c>
      <c r="I53" s="67">
        <f>RES_hhdet_in_new!I$50</f>
        <v>155471.61123328941</v>
      </c>
      <c r="J53" s="67">
        <f>RES_hhdet_in_new!J$50</f>
        <v>310608.05229068012</v>
      </c>
      <c r="K53" s="67">
        <f>RES_hhdet_in_new!K$50</f>
        <v>236329.51873209764</v>
      </c>
      <c r="L53" s="67">
        <f>RES_hhdet_in_new!L$50</f>
        <v>311405.3599059406</v>
      </c>
      <c r="M53" s="67">
        <f>RES_hhdet_in_new!M$50</f>
        <v>268229.00566463103</v>
      </c>
      <c r="N53" s="67">
        <f>RES_hhdet_in_new!N$50</f>
        <v>237578.76467709668</v>
      </c>
      <c r="O53" s="67">
        <f>RES_hhdet_in_new!O$50</f>
        <v>274901.71163532033</v>
      </c>
      <c r="P53" s="67">
        <f>RES_hhdet_in_new!P$50</f>
        <v>389735.57355430798</v>
      </c>
      <c r="Q53" s="67">
        <f>RES_hhdet_in_new!Q$50</f>
        <v>253598.86470626277</v>
      </c>
    </row>
    <row r="54" spans="1:17" ht="12" customHeight="1" x14ac:dyDescent="0.3">
      <c r="A54" s="148" t="s">
        <v>164</v>
      </c>
      <c r="B54" s="67"/>
      <c r="C54" s="67">
        <f>RES_hhdet_in_new!C$51</f>
        <v>290917.06688712788</v>
      </c>
      <c r="D54" s="67">
        <f>RES_hhdet_in_new!D$51</f>
        <v>53906.811920005755</v>
      </c>
      <c r="E54" s="67">
        <f>RES_hhdet_in_new!E$51</f>
        <v>245659.56036013263</v>
      </c>
      <c r="F54" s="67">
        <f>RES_hhdet_in_new!F$51</f>
        <v>73941.499115240615</v>
      </c>
      <c r="G54" s="67">
        <f>RES_hhdet_in_new!G$51</f>
        <v>307392.61156073114</v>
      </c>
      <c r="H54" s="67">
        <f>RES_hhdet_in_new!H$51</f>
        <v>424003.49957429845</v>
      </c>
      <c r="I54" s="67">
        <f>RES_hhdet_in_new!I$51</f>
        <v>95826.167935671911</v>
      </c>
      <c r="J54" s="67">
        <f>RES_hhdet_in_new!J$51</f>
        <v>538214.31737037643</v>
      </c>
      <c r="K54" s="67">
        <f>RES_hhdet_in_new!K$51</f>
        <v>129587.92781873416</v>
      </c>
      <c r="L54" s="67">
        <f>RES_hhdet_in_new!L$51</f>
        <v>186204.23978887056</v>
      </c>
      <c r="M54" s="67">
        <f>RES_hhdet_in_new!M$51</f>
        <v>464108.37170860195</v>
      </c>
      <c r="N54" s="67">
        <f>RES_hhdet_in_new!N$51</f>
        <v>268447.97300821717</v>
      </c>
      <c r="O54" s="67">
        <f>RES_hhdet_in_new!O$51</f>
        <v>317679.20435365353</v>
      </c>
      <c r="P54" s="67">
        <f>RES_hhdet_in_new!P$51</f>
        <v>508491.92622624157</v>
      </c>
      <c r="Q54" s="67">
        <f>RES_hhdet_in_new!Q$51</f>
        <v>348990.486285144</v>
      </c>
    </row>
    <row r="55" spans="1:17" ht="12" customHeight="1" x14ac:dyDescent="0.3">
      <c r="A55" s="148" t="s">
        <v>142</v>
      </c>
      <c r="B55" s="67"/>
      <c r="C55" s="67">
        <f>RES_hhdet_in_new!C$54</f>
        <v>225710.57475403315</v>
      </c>
      <c r="D55" s="67">
        <f>RES_hhdet_in_new!D$54</f>
        <v>254303.57700552337</v>
      </c>
      <c r="E55" s="67">
        <f>RES_hhdet_in_new!E$54</f>
        <v>150396.92157931699</v>
      </c>
      <c r="F55" s="67">
        <f>RES_hhdet_in_new!F$54</f>
        <v>328435.24059476325</v>
      </c>
      <c r="G55" s="67">
        <f>RES_hhdet_in_new!G$54</f>
        <v>243421.49990833786</v>
      </c>
      <c r="H55" s="67">
        <f>RES_hhdet_in_new!H$54</f>
        <v>95910.078301810237</v>
      </c>
      <c r="I55" s="67">
        <f>RES_hhdet_in_new!I$54</f>
        <v>165674.1804654896</v>
      </c>
      <c r="J55" s="67">
        <f>RES_hhdet_in_new!J$54</f>
        <v>154814.06208335137</v>
      </c>
      <c r="K55" s="67">
        <f>RES_hhdet_in_new!K$54</f>
        <v>219729.03907424762</v>
      </c>
      <c r="L55" s="67">
        <f>RES_hhdet_in_new!L$54</f>
        <v>187990.17704989301</v>
      </c>
      <c r="M55" s="67">
        <f>RES_hhdet_in_new!M$54</f>
        <v>202474.83217753333</v>
      </c>
      <c r="N55" s="67">
        <f>RES_hhdet_in_new!N$54</f>
        <v>129089.48335101178</v>
      </c>
      <c r="O55" s="67">
        <f>RES_hhdet_in_new!O$54</f>
        <v>276474.48754176882</v>
      </c>
      <c r="P55" s="67">
        <f>RES_hhdet_in_new!P$54</f>
        <v>248947.78324767263</v>
      </c>
      <c r="Q55" s="67">
        <f>RES_hhdet_in_new!Q$54</f>
        <v>283553.42113208643</v>
      </c>
    </row>
    <row r="56" spans="1:17" ht="12" customHeight="1" x14ac:dyDescent="0.3">
      <c r="A56" s="148" t="s">
        <v>141</v>
      </c>
      <c r="B56" s="67"/>
      <c r="C56" s="67">
        <f>RES_hhdet_in_new!C$55</f>
        <v>74872.946415552127</v>
      </c>
      <c r="D56" s="67">
        <f>RES_hhdet_in_new!D$55</f>
        <v>64163.401239343315</v>
      </c>
      <c r="E56" s="67">
        <f>RES_hhdet_in_new!E$55</f>
        <v>138934.19826260238</v>
      </c>
      <c r="F56" s="67">
        <f>RES_hhdet_in_new!F$55</f>
        <v>66564.681389765581</v>
      </c>
      <c r="G56" s="67">
        <f>RES_hhdet_in_new!G$55</f>
        <v>64214.406452787574</v>
      </c>
      <c r="H56" s="67">
        <f>RES_hhdet_in_new!H$55</f>
        <v>28519.947198424208</v>
      </c>
      <c r="I56" s="67">
        <f>RES_hhdet_in_new!I$55</f>
        <v>70793.185909649663</v>
      </c>
      <c r="J56" s="67">
        <f>RES_hhdet_in_new!J$55</f>
        <v>86232.252835683626</v>
      </c>
      <c r="K56" s="67">
        <f>RES_hhdet_in_new!K$55</f>
        <v>286434.0170449221</v>
      </c>
      <c r="L56" s="67">
        <f>RES_hhdet_in_new!L$55</f>
        <v>139094.10990740461</v>
      </c>
      <c r="M56" s="67">
        <f>RES_hhdet_in_new!M$55</f>
        <v>118933.87082278234</v>
      </c>
      <c r="N56" s="67">
        <f>RES_hhdet_in_new!N$55</f>
        <v>59534.132480027321</v>
      </c>
      <c r="O56" s="67">
        <f>RES_hhdet_in_new!O$55</f>
        <v>113475.69101581881</v>
      </c>
      <c r="P56" s="67">
        <f>RES_hhdet_in_new!P$55</f>
        <v>128146.68698833331</v>
      </c>
      <c r="Q56" s="67">
        <f>RES_hhdet_in_new!Q$55</f>
        <v>82025.172703059943</v>
      </c>
    </row>
    <row r="57" spans="1:17" ht="12" customHeight="1" x14ac:dyDescent="0.3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3">
      <c r="A58" s="148" t="s">
        <v>57</v>
      </c>
      <c r="B58" s="67"/>
      <c r="C58" s="67">
        <f>RES_hhdet_in_new!C$59</f>
        <v>62.766980057350068</v>
      </c>
      <c r="D58" s="67">
        <f>RES_hhdet_in_new!D$59</f>
        <v>211.199453514575</v>
      </c>
      <c r="E58" s="67">
        <f>RES_hhdet_in_new!E$59</f>
        <v>0</v>
      </c>
      <c r="F58" s="67">
        <f>RES_hhdet_in_new!F$59</f>
        <v>83.094798710542506</v>
      </c>
      <c r="G58" s="67">
        <f>RES_hhdet_in_new!G$59</f>
        <v>78.412395822716547</v>
      </c>
      <c r="H58" s="67">
        <f>RES_hhdet_in_new!H$59</f>
        <v>0</v>
      </c>
      <c r="I58" s="67">
        <f>RES_hhdet_in_new!I$59</f>
        <v>22.075989451438989</v>
      </c>
      <c r="J58" s="67">
        <f>RES_hhdet_in_new!J$59</f>
        <v>0</v>
      </c>
      <c r="K58" s="67">
        <f>RES_hhdet_in_new!K$59</f>
        <v>0</v>
      </c>
      <c r="L58" s="67">
        <f>RES_hhdet_in_new!L$59</f>
        <v>8.5473274362324521</v>
      </c>
      <c r="M58" s="67">
        <f>RES_hhdet_in_new!M$59</f>
        <v>0</v>
      </c>
      <c r="N58" s="67">
        <f>RES_hhdet_in_new!N$59</f>
        <v>0</v>
      </c>
      <c r="O58" s="67">
        <f>RES_hhdet_in_new!O$59</f>
        <v>15.604799618192043</v>
      </c>
      <c r="P58" s="67">
        <f>RES_hhdet_in_new!P$59</f>
        <v>112.68700454961626</v>
      </c>
      <c r="Q58" s="67">
        <f>RES_hhdet_in_new!Q$59</f>
        <v>123.62361545864857</v>
      </c>
    </row>
    <row r="59" spans="1:17" ht="12" customHeight="1" x14ac:dyDescent="0.3">
      <c r="A59" s="159" t="s">
        <v>140</v>
      </c>
      <c r="B59" s="83"/>
      <c r="C59" s="83">
        <f>RES_hhdet_in_new!C$60</f>
        <v>1198415.1037267977</v>
      </c>
      <c r="D59" s="83">
        <f>RES_hhdet_in_new!D$60</f>
        <v>609269.40529176011</v>
      </c>
      <c r="E59" s="83">
        <f>RES_hhdet_in_new!E$60</f>
        <v>848993.20959477057</v>
      </c>
      <c r="F59" s="83">
        <f>RES_hhdet_in_new!F$60</f>
        <v>921675.93173917197</v>
      </c>
      <c r="G59" s="83">
        <f>RES_hhdet_in_new!G$60</f>
        <v>865185.11845669663</v>
      </c>
      <c r="H59" s="83">
        <f>RES_hhdet_in_new!H$60</f>
        <v>752719.34189307143</v>
      </c>
      <c r="I59" s="83">
        <f>RES_hhdet_in_new!I$60</f>
        <v>487743.06955464912</v>
      </c>
      <c r="J59" s="83">
        <f>RES_hhdet_in_new!J$60</f>
        <v>1089868.6845800914</v>
      </c>
      <c r="K59" s="83">
        <f>RES_hhdet_in_new!K$60</f>
        <v>872080.50267000159</v>
      </c>
      <c r="L59" s="83">
        <f>RES_hhdet_in_new!L$60</f>
        <v>824685.33932467247</v>
      </c>
      <c r="M59" s="83">
        <f>RES_hhdet_in_new!M$60</f>
        <v>1053746.0803735489</v>
      </c>
      <c r="N59" s="83">
        <f>RES_hhdet_in_new!N$60</f>
        <v>694650.35351635306</v>
      </c>
      <c r="O59" s="83">
        <f>RES_hhdet_in_new!O$60</f>
        <v>982515.48974694335</v>
      </c>
      <c r="P59" s="83">
        <f>RES_hhdet_in_new!P$60</f>
        <v>1275209.2830120055</v>
      </c>
      <c r="Q59" s="83">
        <f>RES_hhdet_in_new!Q$60</f>
        <v>968044.32121109439</v>
      </c>
    </row>
    <row r="61" spans="1:17" ht="12" customHeight="1" x14ac:dyDescent="0.3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3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3">
      <c r="A63" s="148" t="s">
        <v>166</v>
      </c>
      <c r="B63" s="67"/>
      <c r="C63" s="67">
        <f t="shared" ref="C63:Q63" si="4">C35-C49</f>
        <v>1690947.8167931451</v>
      </c>
      <c r="D63" s="67">
        <f t="shared" si="4"/>
        <v>802070.89525472501</v>
      </c>
      <c r="E63" s="67">
        <f t="shared" si="4"/>
        <v>1125778.9154052297</v>
      </c>
      <c r="F63" s="67">
        <f t="shared" si="4"/>
        <v>1114171.3484621176</v>
      </c>
      <c r="G63" s="67">
        <f t="shared" si="4"/>
        <v>1197160.7191474806</v>
      </c>
      <c r="H63" s="67">
        <f t="shared" si="4"/>
        <v>951440.15810692799</v>
      </c>
      <c r="I63" s="67">
        <f t="shared" si="4"/>
        <v>553696.66695589968</v>
      </c>
      <c r="J63" s="67">
        <f t="shared" si="4"/>
        <v>1139148.3154199086</v>
      </c>
      <c r="K63" s="67">
        <f t="shared" si="4"/>
        <v>1150614.8723299985</v>
      </c>
      <c r="L63" s="67">
        <f t="shared" si="4"/>
        <v>1056305.6758478917</v>
      </c>
      <c r="M63" s="67">
        <f t="shared" si="4"/>
        <v>1220975.4196264509</v>
      </c>
      <c r="N63" s="67">
        <f t="shared" si="4"/>
        <v>1009142.3964836471</v>
      </c>
      <c r="O63" s="67">
        <f t="shared" si="4"/>
        <v>1288865.3429534384</v>
      </c>
      <c r="P63" s="67">
        <f t="shared" si="4"/>
        <v>1459582.7174834441</v>
      </c>
      <c r="Q63" s="67">
        <f t="shared" si="4"/>
        <v>1100715.1176734467</v>
      </c>
    </row>
    <row r="64" spans="1:17" ht="12" customHeight="1" x14ac:dyDescent="0.3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3">
      <c r="A65" s="148" t="s">
        <v>60</v>
      </c>
      <c r="B65" s="67"/>
      <c r="C65" s="67">
        <f t="shared" ref="C65:Q65" si="5">C37-C51</f>
        <v>175525</v>
      </c>
      <c r="D65" s="67">
        <f t="shared" si="5"/>
        <v>161274.45691088619</v>
      </c>
      <c r="E65" s="67">
        <f t="shared" si="5"/>
        <v>139983</v>
      </c>
      <c r="F65" s="67">
        <f t="shared" si="5"/>
        <v>143967</v>
      </c>
      <c r="G65" s="67">
        <f t="shared" si="5"/>
        <v>151977.25</v>
      </c>
      <c r="H65" s="67">
        <f t="shared" si="5"/>
        <v>169200.33201018313</v>
      </c>
      <c r="I65" s="67">
        <f t="shared" si="5"/>
        <v>165689</v>
      </c>
      <c r="J65" s="67">
        <f t="shared" si="5"/>
        <v>224217.75</v>
      </c>
      <c r="K65" s="67">
        <f t="shared" si="5"/>
        <v>241372.50577801224</v>
      </c>
      <c r="L65" s="67">
        <f t="shared" si="5"/>
        <v>195901.15123960306</v>
      </c>
      <c r="M65" s="67">
        <f t="shared" si="5"/>
        <v>178284.38010602724</v>
      </c>
      <c r="N65" s="67">
        <f t="shared" si="5"/>
        <v>104180.4061462578</v>
      </c>
      <c r="O65" s="67">
        <f t="shared" si="5"/>
        <v>138075.34984409058</v>
      </c>
      <c r="P65" s="67">
        <f t="shared" si="5"/>
        <v>177116.99999999994</v>
      </c>
      <c r="Q65" s="67">
        <f t="shared" si="5"/>
        <v>210310.8125</v>
      </c>
    </row>
    <row r="66" spans="1:17" ht="12" customHeight="1" x14ac:dyDescent="0.3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148" t="s">
        <v>165</v>
      </c>
      <c r="B67" s="67"/>
      <c r="C67" s="67">
        <f t="shared" ref="C67:Q70" si="6">C39-C53</f>
        <v>1518915.2220806712</v>
      </c>
      <c r="D67" s="67">
        <f t="shared" si="6"/>
        <v>576157.65009223321</v>
      </c>
      <c r="E67" s="67">
        <f t="shared" si="6"/>
        <v>824239.99765804526</v>
      </c>
      <c r="F67" s="67">
        <f t="shared" si="6"/>
        <v>887078.30090579856</v>
      </c>
      <c r="G67" s="67">
        <f t="shared" si="6"/>
        <v>995367.70938617922</v>
      </c>
      <c r="H67" s="67">
        <f t="shared" si="6"/>
        <v>1195171.0264749741</v>
      </c>
      <c r="I67" s="67">
        <f t="shared" si="6"/>
        <v>509610.06057969335</v>
      </c>
      <c r="J67" s="67">
        <f t="shared" si="6"/>
        <v>2715337.4140836904</v>
      </c>
      <c r="K67" s="67">
        <f t="shared" si="6"/>
        <v>1039449.0845155104</v>
      </c>
      <c r="L67" s="67">
        <f t="shared" si="6"/>
        <v>854419.90180537186</v>
      </c>
      <c r="M67" s="67">
        <f t="shared" si="6"/>
        <v>1263894.1712286223</v>
      </c>
      <c r="N67" s="67">
        <f t="shared" si="6"/>
        <v>1045506.3222132521</v>
      </c>
      <c r="O67" s="67">
        <f t="shared" si="6"/>
        <v>1525660.8679319667</v>
      </c>
      <c r="P67" s="67">
        <f t="shared" si="6"/>
        <v>2048608.7538096735</v>
      </c>
      <c r="Q67" s="67">
        <f t="shared" si="6"/>
        <v>1547325.7251693048</v>
      </c>
    </row>
    <row r="68" spans="1:17" ht="12" customHeight="1" x14ac:dyDescent="0.3">
      <c r="A68" s="148" t="s">
        <v>164</v>
      </c>
      <c r="B68" s="67"/>
      <c r="C68" s="67">
        <f t="shared" si="6"/>
        <v>56084.614926115086</v>
      </c>
      <c r="D68" s="67">
        <f t="shared" si="6"/>
        <v>136967.55439620733</v>
      </c>
      <c r="E68" s="67">
        <f t="shared" si="6"/>
        <v>185800.33743630009</v>
      </c>
      <c r="F68" s="67">
        <f t="shared" si="6"/>
        <v>28731.939783039707</v>
      </c>
      <c r="G68" s="67">
        <f t="shared" si="6"/>
        <v>105115.35189780459</v>
      </c>
      <c r="H68" s="67">
        <f t="shared" si="6"/>
        <v>113004.54804056411</v>
      </c>
      <c r="I68" s="67">
        <f t="shared" si="6"/>
        <v>108916.12898529497</v>
      </c>
      <c r="J68" s="67">
        <f t="shared" si="6"/>
        <v>447958.58086318907</v>
      </c>
      <c r="K68" s="67">
        <f t="shared" si="6"/>
        <v>372687.49280251673</v>
      </c>
      <c r="L68" s="67">
        <f t="shared" si="6"/>
        <v>164921.32023127214</v>
      </c>
      <c r="M68" s="67">
        <f t="shared" si="6"/>
        <v>318934.81728843576</v>
      </c>
      <c r="N68" s="67">
        <f t="shared" si="6"/>
        <v>194997.23299721582</v>
      </c>
      <c r="O68" s="67">
        <f t="shared" si="6"/>
        <v>259977.88991785265</v>
      </c>
      <c r="P68" s="67">
        <f t="shared" si="6"/>
        <v>227491.61063256807</v>
      </c>
      <c r="Q68" s="67">
        <f t="shared" si="6"/>
        <v>196540.6648643103</v>
      </c>
    </row>
    <row r="69" spans="1:17" ht="12" customHeight="1" x14ac:dyDescent="0.3">
      <c r="A69" s="148" t="s">
        <v>142</v>
      </c>
      <c r="B69" s="67"/>
      <c r="C69" s="67">
        <f t="shared" si="6"/>
        <v>660838.9755790974</v>
      </c>
      <c r="D69" s="67">
        <f t="shared" si="6"/>
        <v>617684.99208339863</v>
      </c>
      <c r="E69" s="67">
        <f t="shared" si="6"/>
        <v>459855.11373615952</v>
      </c>
      <c r="F69" s="67">
        <f t="shared" si="6"/>
        <v>654136.16723599588</v>
      </c>
      <c r="G69" s="67">
        <f t="shared" si="6"/>
        <v>539263.19813449145</v>
      </c>
      <c r="H69" s="67">
        <f t="shared" si="6"/>
        <v>405445.45027799567</v>
      </c>
      <c r="I69" s="67">
        <f t="shared" si="6"/>
        <v>1780695.7232581857</v>
      </c>
      <c r="J69" s="67">
        <f t="shared" si="6"/>
        <v>197664.46978738561</v>
      </c>
      <c r="K69" s="67">
        <f t="shared" si="6"/>
        <v>1375803.6356306428</v>
      </c>
      <c r="L69" s="67">
        <f t="shared" si="6"/>
        <v>1158420.0468129336</v>
      </c>
      <c r="M69" s="67">
        <f t="shared" si="6"/>
        <v>674065.40720689017</v>
      </c>
      <c r="N69" s="67">
        <f t="shared" si="6"/>
        <v>713202.53642618388</v>
      </c>
      <c r="O69" s="67">
        <f t="shared" si="6"/>
        <v>270668.47541710909</v>
      </c>
      <c r="P69" s="67">
        <f t="shared" si="6"/>
        <v>62991.130670528248</v>
      </c>
      <c r="Q69" s="67">
        <f t="shared" si="6"/>
        <v>270217.20905899734</v>
      </c>
    </row>
    <row r="70" spans="1:17" ht="12" customHeight="1" x14ac:dyDescent="0.3">
      <c r="A70" s="148" t="s">
        <v>141</v>
      </c>
      <c r="B70" s="67"/>
      <c r="C70" s="67">
        <f t="shared" si="6"/>
        <v>121745.8929020636</v>
      </c>
      <c r="D70" s="67">
        <f t="shared" si="6"/>
        <v>114852.44694087157</v>
      </c>
      <c r="E70" s="67">
        <f t="shared" si="6"/>
        <v>117308.01266594103</v>
      </c>
      <c r="F70" s="67">
        <f t="shared" si="6"/>
        <v>97779.756210775289</v>
      </c>
      <c r="G70" s="67">
        <f t="shared" si="6"/>
        <v>114897.53112128749</v>
      </c>
      <c r="H70" s="67">
        <f t="shared" si="6"/>
        <v>110764.95130933441</v>
      </c>
      <c r="I70" s="67">
        <f t="shared" si="6"/>
        <v>884577.22785920196</v>
      </c>
      <c r="J70" s="67">
        <f t="shared" si="6"/>
        <v>78487.40173275095</v>
      </c>
      <c r="K70" s="67">
        <f t="shared" si="6"/>
        <v>218352.85126976541</v>
      </c>
      <c r="L70" s="67">
        <f t="shared" si="6"/>
        <v>175976.98057674101</v>
      </c>
      <c r="M70" s="67">
        <f t="shared" si="6"/>
        <v>202717.04961839662</v>
      </c>
      <c r="N70" s="67">
        <f t="shared" si="6"/>
        <v>82622.124278358591</v>
      </c>
      <c r="O70" s="67">
        <f t="shared" si="6"/>
        <v>137877.78019391833</v>
      </c>
      <c r="P70" s="67">
        <f t="shared" si="6"/>
        <v>73011.278744156458</v>
      </c>
      <c r="Q70" s="67">
        <f t="shared" si="6"/>
        <v>197194.39261172383</v>
      </c>
    </row>
    <row r="71" spans="1:17" ht="12" customHeight="1" x14ac:dyDescent="0.3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3">
      <c r="A72" s="148" t="s">
        <v>57</v>
      </c>
      <c r="B72" s="67"/>
      <c r="C72" s="67">
        <f t="shared" ref="C72:Q73" si="7">C44-C58</f>
        <v>1224772.0177070007</v>
      </c>
      <c r="D72" s="67">
        <f t="shared" si="7"/>
        <v>535534.04328759853</v>
      </c>
      <c r="E72" s="67">
        <f t="shared" si="7"/>
        <v>480906.19730077061</v>
      </c>
      <c r="F72" s="67">
        <f t="shared" si="7"/>
        <v>1973100.1458761238</v>
      </c>
      <c r="G72" s="67">
        <f t="shared" si="7"/>
        <v>613467.195271809</v>
      </c>
      <c r="H72" s="67">
        <f t="shared" si="7"/>
        <v>728653.3421794863</v>
      </c>
      <c r="I72" s="67">
        <f t="shared" si="7"/>
        <v>481980.15704658965</v>
      </c>
      <c r="J72" s="67">
        <f t="shared" si="7"/>
        <v>2232600.5922776349</v>
      </c>
      <c r="K72" s="67">
        <f t="shared" si="7"/>
        <v>1089532.4127809892</v>
      </c>
      <c r="L72" s="67">
        <f t="shared" si="7"/>
        <v>1511894.3577324329</v>
      </c>
      <c r="M72" s="67">
        <f t="shared" si="7"/>
        <v>1173326.1507491744</v>
      </c>
      <c r="N72" s="67">
        <f t="shared" si="7"/>
        <v>1245884.5191550867</v>
      </c>
      <c r="O72" s="67">
        <f t="shared" si="7"/>
        <v>1771446.3589100097</v>
      </c>
      <c r="P72" s="67">
        <f t="shared" si="7"/>
        <v>583908.51917647815</v>
      </c>
      <c r="Q72" s="67">
        <f t="shared" si="7"/>
        <v>449040.15577424254</v>
      </c>
    </row>
    <row r="73" spans="1:17" ht="12" customHeight="1" x14ac:dyDescent="0.3">
      <c r="A73" s="159" t="s">
        <v>140</v>
      </c>
      <c r="B73" s="83"/>
      <c r="C73" s="83">
        <f t="shared" si="7"/>
        <v>2522952.1258809278</v>
      </c>
      <c r="D73" s="83">
        <f t="shared" si="7"/>
        <v>2506961.1846642112</v>
      </c>
      <c r="E73" s="83">
        <f t="shared" si="7"/>
        <v>2171140.8272098582</v>
      </c>
      <c r="F73" s="83">
        <f t="shared" si="7"/>
        <v>1221699.6013279725</v>
      </c>
      <c r="G73" s="83">
        <f t="shared" si="7"/>
        <v>2400457.1663383152</v>
      </c>
      <c r="H73" s="83">
        <f t="shared" si="7"/>
        <v>1905581.6276089279</v>
      </c>
      <c r="I73" s="83">
        <f t="shared" si="7"/>
        <v>2626113.7529374817</v>
      </c>
      <c r="J73" s="83">
        <f t="shared" si="7"/>
        <v>1153600.0978529872</v>
      </c>
      <c r="K73" s="83">
        <f t="shared" si="7"/>
        <v>4766746.3079342823</v>
      </c>
      <c r="L73" s="83">
        <f t="shared" si="7"/>
        <v>2521199.3249604078</v>
      </c>
      <c r="M73" s="83">
        <f t="shared" si="7"/>
        <v>3538085.9271402555</v>
      </c>
      <c r="N73" s="83">
        <f t="shared" si="7"/>
        <v>3084659.5634993454</v>
      </c>
      <c r="O73" s="83">
        <f t="shared" si="7"/>
        <v>2586310.0020241411</v>
      </c>
      <c r="P73" s="83">
        <f t="shared" si="7"/>
        <v>3781968.4735898999</v>
      </c>
      <c r="Q73" s="83">
        <f t="shared" si="7"/>
        <v>2983037.4194305767</v>
      </c>
    </row>
    <row r="75" spans="1:17" ht="12" customHeight="1" x14ac:dyDescent="0.3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3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3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" customHeight="1" x14ac:dyDescent="0.3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3">
      <c r="A79" s="23" t="s">
        <v>166</v>
      </c>
      <c r="B79" s="80">
        <f>RES_hhdet_numvin!B45</f>
        <v>1352699.6874999998</v>
      </c>
      <c r="C79" s="80">
        <f>RES_hhdet_numvin!C45</f>
        <v>2558640.6874999991</v>
      </c>
      <c r="D79" s="80">
        <f>RES_hhdet_numvin!D45</f>
        <v>1338949.9999999998</v>
      </c>
      <c r="E79" s="80">
        <f>RES_hhdet_numvin!E45</f>
        <v>1952845.7499999998</v>
      </c>
      <c r="F79" s="80">
        <f>RES_hhdet_numvin!F45</f>
        <v>1894595.4999999993</v>
      </c>
      <c r="G79" s="80">
        <f>RES_hhdet_numvin!G45</f>
        <v>2017395.3749999998</v>
      </c>
      <c r="H79" s="80">
        <f>RES_hhdet_numvin!H45</f>
        <v>1685994.1874999995</v>
      </c>
      <c r="I79" s="80">
        <f>RES_hhdet_numvin!I45</f>
        <v>1002635.8749999999</v>
      </c>
      <c r="J79" s="80">
        <f>RES_hhdet_numvin!J45</f>
        <v>2186212.4999999995</v>
      </c>
      <c r="K79" s="80">
        <f>RES_hhdet_numvin!K45</f>
        <v>1983229.4375</v>
      </c>
      <c r="L79" s="80">
        <f>RES_hhdet_numvin!L45</f>
        <v>1880999.5625</v>
      </c>
      <c r="M79" s="80">
        <f>RES_hhdet_numvin!M45</f>
        <v>2274721.5</v>
      </c>
      <c r="N79" s="80">
        <f>RES_hhdet_numvin!N45</f>
        <v>1703792.75</v>
      </c>
      <c r="O79" s="80">
        <f>RES_hhdet_numvin!O45</f>
        <v>2271396.4374999995</v>
      </c>
      <c r="P79" s="80">
        <f>RES_hhdet_numvin!P45</f>
        <v>2734904.6874999991</v>
      </c>
      <c r="Q79" s="80">
        <f>RES_hhdet_numvin!Q45</f>
        <v>2068883.0624999998</v>
      </c>
    </row>
    <row r="80" spans="1:17" ht="12.9" customHeight="1" x14ac:dyDescent="0.3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3">
      <c r="A81" s="23" t="s">
        <v>60</v>
      </c>
      <c r="B81" s="80">
        <f>RES_hhdet_numvin!B48</f>
        <v>0</v>
      </c>
      <c r="C81" s="80">
        <f>RES_hhdet_numvin!C48</f>
        <v>1012.3749999999999</v>
      </c>
      <c r="D81" s="80">
        <f>RES_hhdet_numvin!D48</f>
        <v>1772.9999999999998</v>
      </c>
      <c r="E81" s="80">
        <f>RES_hhdet_numvin!E48</f>
        <v>4065.4999999999995</v>
      </c>
      <c r="F81" s="80">
        <f>RES_hhdet_numvin!F48</f>
        <v>80721</v>
      </c>
      <c r="G81" s="80">
        <f>RES_hhdet_numvin!G48</f>
        <v>42287.999999999993</v>
      </c>
      <c r="H81" s="80">
        <f>RES_hhdet_numvin!H48</f>
        <v>41373.124999999993</v>
      </c>
      <c r="I81" s="80">
        <f>RES_hhdet_numvin!I48</f>
        <v>233.99999999999997</v>
      </c>
      <c r="J81" s="80">
        <f>RES_hhdet_numvin!J48</f>
        <v>229124.24999999997</v>
      </c>
      <c r="K81" s="80">
        <f>RES_hhdet_numvin!K48</f>
        <v>411583.87499999994</v>
      </c>
      <c r="L81" s="80">
        <f>RES_hhdet_numvin!L48</f>
        <v>320839.93749999988</v>
      </c>
      <c r="M81" s="80">
        <f>RES_hhdet_numvin!M48</f>
        <v>341907.12499999988</v>
      </c>
      <c r="N81" s="80">
        <f>RES_hhdet_numvin!N48</f>
        <v>116614.81249999999</v>
      </c>
      <c r="O81" s="80">
        <f>RES_hhdet_numvin!O48</f>
        <v>134487.99999999997</v>
      </c>
      <c r="P81" s="80">
        <f>RES_hhdet_numvin!P48</f>
        <v>274454</v>
      </c>
      <c r="Q81" s="80">
        <f>RES_hhdet_numvin!Q48</f>
        <v>283829</v>
      </c>
    </row>
    <row r="82" spans="1:17" ht="12" customHeight="1" x14ac:dyDescent="0.3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3">
      <c r="A83" s="23" t="s">
        <v>165</v>
      </c>
      <c r="B83" s="80">
        <f>RES_hhdet_numvin!B50</f>
        <v>1127220.9468702003</v>
      </c>
      <c r="C83" s="80">
        <f>RES_hhdet_numvin!C50</f>
        <v>1890228.5281198351</v>
      </c>
      <c r="D83" s="80">
        <f>RES_hhdet_numvin!D50</f>
        <v>802343.37764869712</v>
      </c>
      <c r="E83" s="80">
        <f>RES_hhdet_numvin!E50</f>
        <v>1284523.086137136</v>
      </c>
      <c r="F83" s="80">
        <f>RES_hhdet_numvin!F50</f>
        <v>1387476.9015053879</v>
      </c>
      <c r="G83" s="80">
        <f>RES_hhdet_numvin!G50</f>
        <v>1346089.7380551014</v>
      </c>
      <c r="H83" s="80">
        <f>RES_hhdet_numvin!H50</f>
        <v>1115528.5173528064</v>
      </c>
      <c r="I83" s="80">
        <f>RES_hhdet_numvin!I50</f>
        <v>727939.28529899218</v>
      </c>
      <c r="J83" s="80">
        <f>RES_hhdet_numvin!J50</f>
        <v>1222920.7841995847</v>
      </c>
      <c r="K83" s="80">
        <f>RES_hhdet_numvin!K50</f>
        <v>1325116.7050678283</v>
      </c>
      <c r="L83" s="80">
        <f>RES_hhdet_numvin!L50</f>
        <v>1098260.3951637454</v>
      </c>
      <c r="M83" s="80">
        <f>RES_hhdet_numvin!M50</f>
        <v>1276980.2318726713</v>
      </c>
      <c r="N83" s="80">
        <f>RES_hhdet_numvin!N50</f>
        <v>1040185.9824776328</v>
      </c>
      <c r="O83" s="80">
        <f>RES_hhdet_numvin!O50</f>
        <v>1393028.5150657746</v>
      </c>
      <c r="P83" s="80">
        <f>RES_hhdet_numvin!P50</f>
        <v>1645418.2009990565</v>
      </c>
      <c r="Q83" s="80">
        <f>RES_hhdet_numvin!Q50</f>
        <v>1174999.8041655475</v>
      </c>
    </row>
    <row r="84" spans="1:17" ht="12" customHeight="1" x14ac:dyDescent="0.3">
      <c r="A84" s="23" t="s">
        <v>164</v>
      </c>
      <c r="B84" s="80">
        <f>RES_hhdet_numvin!B51</f>
        <v>209490.58547660246</v>
      </c>
      <c r="C84" s="80">
        <f>RES_hhdet_numvin!C51</f>
        <v>453325.60935197596</v>
      </c>
      <c r="D84" s="80">
        <f>RES_hhdet_numvin!D51</f>
        <v>124435.41381355372</v>
      </c>
      <c r="E84" s="80">
        <f>RES_hhdet_numvin!E51</f>
        <v>395523.539510787</v>
      </c>
      <c r="F84" s="80">
        <f>RES_hhdet_numvin!F51</f>
        <v>159431.60955284076</v>
      </c>
      <c r="G84" s="80">
        <f>RES_hhdet_numvin!G51</f>
        <v>444463.23459015042</v>
      </c>
      <c r="H84" s="80">
        <f>RES_hhdet_numvin!H51</f>
        <v>487106.2581587694</v>
      </c>
      <c r="I84" s="80">
        <f>RES_hhdet_numvin!I51</f>
        <v>116598.18848380064</v>
      </c>
      <c r="J84" s="80">
        <f>RES_hhdet_numvin!J51</f>
        <v>613165.13364763767</v>
      </c>
      <c r="K84" s="80">
        <f>RES_hhdet_numvin!K51</f>
        <v>274685.68605405762</v>
      </c>
      <c r="L84" s="80">
        <f>RES_hhdet_numvin!L51</f>
        <v>293053.63808953215</v>
      </c>
      <c r="M84" s="80">
        <f>RES_hhdet_numvin!M51</f>
        <v>603350.33395313832</v>
      </c>
      <c r="N84" s="80">
        <f>RES_hhdet_numvin!N51</f>
        <v>420023.34607040032</v>
      </c>
      <c r="O84" s="80">
        <f>RES_hhdet_numvin!O51</f>
        <v>434398.80855444696</v>
      </c>
      <c r="P84" s="80">
        <f>RES_hhdet_numvin!P51</f>
        <v>668448.74186131242</v>
      </c>
      <c r="Q84" s="80">
        <f>RES_hhdet_numvin!Q51</f>
        <v>415146.87283099286</v>
      </c>
    </row>
    <row r="85" spans="1:17" ht="12" customHeight="1" x14ac:dyDescent="0.3">
      <c r="A85" s="23" t="s">
        <v>142</v>
      </c>
      <c r="B85" s="80">
        <f>RES_hhdet_numvin!B54</f>
        <v>5071.7801531969153</v>
      </c>
      <c r="C85" s="80">
        <f>RES_hhdet_numvin!C54</f>
        <v>71133.062344704362</v>
      </c>
      <c r="D85" s="80">
        <f>RES_hhdet_numvin!D54</f>
        <v>334652.03746386111</v>
      </c>
      <c r="E85" s="80">
        <f>RES_hhdet_numvin!E54</f>
        <v>199961.32040292153</v>
      </c>
      <c r="F85" s="80">
        <f>RES_hhdet_numvin!F54</f>
        <v>280178.76989327522</v>
      </c>
      <c r="G85" s="80">
        <f>RES_hhdet_numvin!G54</f>
        <v>155304.1638035599</v>
      </c>
      <c r="H85" s="80">
        <f>RES_hhdet_numvin!H54</f>
        <v>53778.091428352294</v>
      </c>
      <c r="I85" s="80">
        <f>RES_hhdet_numvin!I54</f>
        <v>72310.538786832753</v>
      </c>
      <c r="J85" s="80">
        <f>RES_hhdet_numvin!J54</f>
        <v>224774.14870296017</v>
      </c>
      <c r="K85" s="80">
        <f>RES_hhdet_numvin!K54</f>
        <v>237894.78880574476</v>
      </c>
      <c r="L85" s="80">
        <f>RES_hhdet_numvin!L54</f>
        <v>314073.96961358655</v>
      </c>
      <c r="M85" s="80">
        <f>RES_hhdet_numvin!M54</f>
        <v>235328.34851941449</v>
      </c>
      <c r="N85" s="80">
        <f>RES_hhdet_numvin!N54</f>
        <v>179374.34830116329</v>
      </c>
      <c r="O85" s="80">
        <f>RES_hhdet_numvin!O54</f>
        <v>326891.69636646955</v>
      </c>
      <c r="P85" s="80">
        <f>RES_hhdet_numvin!P54</f>
        <v>252093.75684716037</v>
      </c>
      <c r="Q85" s="80">
        <f>RES_hhdet_numvin!Q54</f>
        <v>347141.17856679572</v>
      </c>
    </row>
    <row r="86" spans="1:17" ht="12" customHeight="1" x14ac:dyDescent="0.3">
      <c r="A86" s="23" t="s">
        <v>141</v>
      </c>
      <c r="B86" s="80">
        <f>RES_hhdet_numvin!B55</f>
        <v>10916.374999999998</v>
      </c>
      <c r="C86" s="80">
        <f>RES_hhdet_numvin!C55</f>
        <v>143953.48768348395</v>
      </c>
      <c r="D86" s="80">
        <f>RES_hhdet_numvin!D55</f>
        <v>77519.171073887788</v>
      </c>
      <c r="E86" s="80">
        <f>RES_hhdet_numvin!E55</f>
        <v>72837.803949155204</v>
      </c>
      <c r="F86" s="80">
        <f>RES_hhdet_numvin!F55</f>
        <v>67508.219048495594</v>
      </c>
      <c r="G86" s="80">
        <f>RES_hhdet_numvin!G55</f>
        <v>71538.238551188071</v>
      </c>
      <c r="H86" s="80">
        <f>RES_hhdet_numvin!H55</f>
        <v>29581.320560071399</v>
      </c>
      <c r="I86" s="80">
        <f>RES_hhdet_numvin!I55</f>
        <v>85787.862430374342</v>
      </c>
      <c r="J86" s="80">
        <f>RES_hhdet_numvin!J55</f>
        <v>125352.43344981709</v>
      </c>
      <c r="K86" s="80">
        <f>RES_hhdet_numvin!K55</f>
        <v>145532.25757236927</v>
      </c>
      <c r="L86" s="80">
        <f>RES_hhdet_numvin!L55</f>
        <v>175611.55963313571</v>
      </c>
      <c r="M86" s="80">
        <f>RES_hhdet_numvin!M55</f>
        <v>159062.58565477552</v>
      </c>
      <c r="N86" s="80">
        <f>RES_hhdet_numvin!N55</f>
        <v>64209.073150803371</v>
      </c>
      <c r="O86" s="80">
        <f>RES_hhdet_numvin!O55</f>
        <v>117077.41751330878</v>
      </c>
      <c r="P86" s="80">
        <f>RES_hhdet_numvin!P55</f>
        <v>168943.98779246997</v>
      </c>
      <c r="Q86" s="80">
        <f>RES_hhdet_numvin!Q55</f>
        <v>131595.2069366638</v>
      </c>
    </row>
    <row r="87" spans="1:17" ht="12" customHeight="1" x14ac:dyDescent="0.3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3">
      <c r="A88" s="23" t="s">
        <v>57</v>
      </c>
      <c r="B88" s="80">
        <f>RES_hhdet_numvin!B59</f>
        <v>247116.55971560141</v>
      </c>
      <c r="C88" s="80">
        <f>RES_hhdet_numvin!C59</f>
        <v>354674.10967528081</v>
      </c>
      <c r="D88" s="80">
        <f>RES_hhdet_numvin!D59</f>
        <v>246971.47300998279</v>
      </c>
      <c r="E88" s="80">
        <f>RES_hhdet_numvin!E59</f>
        <v>372863.20029375068</v>
      </c>
      <c r="F88" s="80">
        <f>RES_hhdet_numvin!F59</f>
        <v>509709.14175614942</v>
      </c>
      <c r="G88" s="80">
        <f>RES_hhdet_numvin!G59</f>
        <v>824721.32355372375</v>
      </c>
      <c r="H88" s="80">
        <f>RES_hhdet_numvin!H59</f>
        <v>139302.77760680212</v>
      </c>
      <c r="I88" s="80">
        <f>RES_hhdet_numvin!I59</f>
        <v>162127.69559529558</v>
      </c>
      <c r="J88" s="80">
        <f>RES_hhdet_numvin!J59</f>
        <v>280348.29098105739</v>
      </c>
      <c r="K88" s="80">
        <f>RES_hhdet_numvin!K59</f>
        <v>292795.91523148178</v>
      </c>
      <c r="L88" s="80">
        <f>RES_hhdet_numvin!L59</f>
        <v>277855.93542416714</v>
      </c>
      <c r="M88" s="80">
        <f>RES_hhdet_numvin!M59</f>
        <v>416922.67441513401</v>
      </c>
      <c r="N88" s="80">
        <f>RES_hhdet_numvin!N59</f>
        <v>264952.56267288781</v>
      </c>
      <c r="O88" s="80">
        <f>RES_hhdet_numvin!O59</f>
        <v>434908.32485281647</v>
      </c>
      <c r="P88" s="80">
        <f>RES_hhdet_numvin!P59</f>
        <v>412456.99982180807</v>
      </c>
      <c r="Q88" s="80">
        <f>RES_hhdet_numvin!Q59</f>
        <v>156211.01539406017</v>
      </c>
    </row>
    <row r="89" spans="1:17" ht="12" customHeight="1" x14ac:dyDescent="0.3">
      <c r="A89" s="29" t="s">
        <v>140</v>
      </c>
      <c r="B89" s="78">
        <f>RES_hhdet_numvin!B60</f>
        <v>1105583.1277843984</v>
      </c>
      <c r="C89" s="78">
        <f>RES_hhdet_numvin!C60</f>
        <v>2203966.5778247193</v>
      </c>
      <c r="D89" s="78">
        <f>RES_hhdet_numvin!D60</f>
        <v>1091978.5269900174</v>
      </c>
      <c r="E89" s="78">
        <f>RES_hhdet_numvin!E60</f>
        <v>1579982.549706249</v>
      </c>
      <c r="F89" s="78">
        <f>RES_hhdet_numvin!F60</f>
        <v>1384886.3582438501</v>
      </c>
      <c r="G89" s="78">
        <f>RES_hhdet_numvin!G60</f>
        <v>1192674.051446276</v>
      </c>
      <c r="H89" s="78">
        <f>RES_hhdet_numvin!H60</f>
        <v>1546691.4098931975</v>
      </c>
      <c r="I89" s="78">
        <f>RES_hhdet_numvin!I60</f>
        <v>840508.17940470437</v>
      </c>
      <c r="J89" s="78">
        <f>RES_hhdet_numvin!J60</f>
        <v>1905864.209018942</v>
      </c>
      <c r="K89" s="78">
        <f>RES_hhdet_numvin!K60</f>
        <v>1690433.5222685179</v>
      </c>
      <c r="L89" s="78">
        <f>RES_hhdet_numvin!L60</f>
        <v>1603143.6270758326</v>
      </c>
      <c r="M89" s="78">
        <f>RES_hhdet_numvin!M60</f>
        <v>1857798.8255848656</v>
      </c>
      <c r="N89" s="78">
        <f>RES_hhdet_numvin!N60</f>
        <v>1438840.1873271121</v>
      </c>
      <c r="O89" s="78">
        <f>RES_hhdet_numvin!O60</f>
        <v>1836488.1126471832</v>
      </c>
      <c r="P89" s="78">
        <f>RES_hhdet_numvin!P60</f>
        <v>2322447.6876781909</v>
      </c>
      <c r="Q89" s="78">
        <f>RES_hhdet_numvin!Q60</f>
        <v>1912672.0471059396</v>
      </c>
    </row>
    <row r="91" spans="1:17" s="28" customFormat="1" ht="12" customHeight="1" x14ac:dyDescent="0.3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3">
      <c r="A93" s="152" t="s">
        <v>118</v>
      </c>
      <c r="B93" s="168">
        <f>SUM(B94,B97,B99,B108)</f>
        <v>56253.204239501109</v>
      </c>
      <c r="C93" s="168">
        <f t="shared" ref="C93:Q93" si="8">SUM(C94,C97,C99,C108)</f>
        <v>61274.314032666982</v>
      </c>
      <c r="D93" s="168">
        <f t="shared" si="8"/>
        <v>55738.504066466587</v>
      </c>
      <c r="E93" s="168">
        <f t="shared" si="8"/>
        <v>56082.60186053886</v>
      </c>
      <c r="F93" s="168">
        <f t="shared" si="8"/>
        <v>54280.456663946301</v>
      </c>
      <c r="G93" s="168">
        <f t="shared" si="8"/>
        <v>53022.842671935381</v>
      </c>
      <c r="H93" s="168">
        <f t="shared" si="8"/>
        <v>51368.590844972714</v>
      </c>
      <c r="I93" s="168">
        <f t="shared" si="8"/>
        <v>40573.258495520575</v>
      </c>
      <c r="J93" s="168">
        <f t="shared" si="8"/>
        <v>45860.412591816144</v>
      </c>
      <c r="K93" s="168">
        <f t="shared" si="8"/>
        <v>41937.137509301028</v>
      </c>
      <c r="L93" s="168">
        <f t="shared" si="8"/>
        <v>41646.768235716198</v>
      </c>
      <c r="M93" s="168">
        <f t="shared" si="8"/>
        <v>36743.742763045782</v>
      </c>
      <c r="N93" s="168">
        <f t="shared" si="8"/>
        <v>36709.017206460754</v>
      </c>
      <c r="O93" s="168">
        <f t="shared" si="8"/>
        <v>37132.021904684014</v>
      </c>
      <c r="P93" s="168">
        <f t="shared" si="8"/>
        <v>32731.325390637696</v>
      </c>
      <c r="Q93" s="168">
        <f t="shared" si="8"/>
        <v>33920.861084342032</v>
      </c>
    </row>
    <row r="94" spans="1:17" ht="12" customHeight="1" x14ac:dyDescent="0.3">
      <c r="A94" s="158" t="s">
        <v>65</v>
      </c>
      <c r="B94" s="157">
        <f>SUM(B95:B96)</f>
        <v>43476.262057871259</v>
      </c>
      <c r="C94" s="157">
        <f t="shared" ref="C94:Q94" si="9">SUM(C95:C96)</f>
        <v>48261.343496404457</v>
      </c>
      <c r="D94" s="157">
        <f t="shared" si="9"/>
        <v>43267.997582993368</v>
      </c>
      <c r="E94" s="157">
        <f t="shared" si="9"/>
        <v>43910.73373392292</v>
      </c>
      <c r="F94" s="157">
        <f t="shared" si="9"/>
        <v>42233.985847855351</v>
      </c>
      <c r="G94" s="157">
        <f t="shared" si="9"/>
        <v>41273.568898199475</v>
      </c>
      <c r="H94" s="157">
        <f t="shared" si="9"/>
        <v>39993.643567530409</v>
      </c>
      <c r="I94" s="157">
        <f t="shared" si="9"/>
        <v>30181.181720926517</v>
      </c>
      <c r="J94" s="157">
        <f t="shared" si="9"/>
        <v>35443.377953644238</v>
      </c>
      <c r="K94" s="157">
        <f t="shared" si="9"/>
        <v>31902.186382928106</v>
      </c>
      <c r="L94" s="157">
        <f t="shared" si="9"/>
        <v>31821.077273322924</v>
      </c>
      <c r="M94" s="157">
        <f t="shared" si="9"/>
        <v>27128.320587061335</v>
      </c>
      <c r="N94" s="157">
        <f t="shared" si="9"/>
        <v>27267.062947884737</v>
      </c>
      <c r="O94" s="157">
        <f t="shared" si="9"/>
        <v>27718.045554462911</v>
      </c>
      <c r="P94" s="157">
        <f t="shared" si="9"/>
        <v>23344.088382935195</v>
      </c>
      <c r="Q94" s="157">
        <f t="shared" si="9"/>
        <v>24537.611214361543</v>
      </c>
    </row>
    <row r="95" spans="1:17" ht="12" customHeight="1" x14ac:dyDescent="0.3">
      <c r="A95" s="23" t="s">
        <v>166</v>
      </c>
      <c r="B95" s="156">
        <f>RES_hhdet_fec!B$45</f>
        <v>42813.595623558707</v>
      </c>
      <c r="C95" s="156">
        <f>RES_hhdet_fec!C$45</f>
        <v>47526.925561726093</v>
      </c>
      <c r="D95" s="156">
        <f>RES_hhdet_fec!D$45</f>
        <v>42549.722064123518</v>
      </c>
      <c r="E95" s="156">
        <f>RES_hhdet_fec!E$45</f>
        <v>43171.291049622618</v>
      </c>
      <c r="F95" s="156">
        <f>RES_hhdet_fec!F$45</f>
        <v>41466.165176513809</v>
      </c>
      <c r="G95" s="156">
        <f>RES_hhdet_fec!G$45</f>
        <v>40585.684529612729</v>
      </c>
      <c r="H95" s="156">
        <f>RES_hhdet_fec!H$45</f>
        <v>39334.555392392038</v>
      </c>
      <c r="I95" s="156">
        <f>RES_hhdet_fec!I$45</f>
        <v>29610.183505865269</v>
      </c>
      <c r="J95" s="156">
        <f>RES_hhdet_fec!J$45</f>
        <v>34937.627157953117</v>
      </c>
      <c r="K95" s="156">
        <f>RES_hhdet_fec!K$45</f>
        <v>31451.646642222946</v>
      </c>
      <c r="L95" s="156">
        <f>RES_hhdet_fec!L$45</f>
        <v>31283.720125789172</v>
      </c>
      <c r="M95" s="156">
        <f>RES_hhdet_fec!M$45</f>
        <v>26676.652226443974</v>
      </c>
      <c r="N95" s="156">
        <f>RES_hhdet_fec!N$45</f>
        <v>26711.680657290577</v>
      </c>
      <c r="O95" s="156">
        <f>RES_hhdet_fec!O$45</f>
        <v>27154.915466650265</v>
      </c>
      <c r="P95" s="156">
        <f>RES_hhdet_fec!P$45</f>
        <v>22881.538784296521</v>
      </c>
      <c r="Q95" s="156">
        <f>RES_hhdet_fec!Q$45</f>
        <v>24028.999655611937</v>
      </c>
    </row>
    <row r="96" spans="1:17" ht="12" customHeight="1" x14ac:dyDescent="0.3">
      <c r="A96" s="23" t="s">
        <v>60</v>
      </c>
      <c r="B96" s="156">
        <f>RES_hhdet_fec!B$46</f>
        <v>662.66643431255261</v>
      </c>
      <c r="C96" s="156">
        <f>RES_hhdet_fec!C$46</f>
        <v>734.41793467836669</v>
      </c>
      <c r="D96" s="156">
        <f>RES_hhdet_fec!D$46</f>
        <v>718.27551886985248</v>
      </c>
      <c r="E96" s="156">
        <f>RES_hhdet_fec!E$46</f>
        <v>739.44268430030388</v>
      </c>
      <c r="F96" s="156">
        <f>RES_hhdet_fec!F$46</f>
        <v>767.82067134154261</v>
      </c>
      <c r="G96" s="156">
        <f>RES_hhdet_fec!G$46</f>
        <v>687.88436858674777</v>
      </c>
      <c r="H96" s="156">
        <f>RES_hhdet_fec!H$46</f>
        <v>659.08817513836971</v>
      </c>
      <c r="I96" s="156">
        <f>RES_hhdet_fec!I$46</f>
        <v>570.99821506124795</v>
      </c>
      <c r="J96" s="156">
        <f>RES_hhdet_fec!J$46</f>
        <v>505.75079569112154</v>
      </c>
      <c r="K96" s="156">
        <f>RES_hhdet_fec!K$46</f>
        <v>450.53974070516171</v>
      </c>
      <c r="L96" s="156">
        <f>RES_hhdet_fec!L$46</f>
        <v>537.35714753375237</v>
      </c>
      <c r="M96" s="156">
        <f>RES_hhdet_fec!M$46</f>
        <v>451.66836061736007</v>
      </c>
      <c r="N96" s="156">
        <f>RES_hhdet_fec!N$46</f>
        <v>555.38229059415892</v>
      </c>
      <c r="O96" s="156">
        <f>RES_hhdet_fec!O$46</f>
        <v>563.13008781264614</v>
      </c>
      <c r="P96" s="156">
        <f>RES_hhdet_fec!P$46</f>
        <v>462.54959863867379</v>
      </c>
      <c r="Q96" s="156">
        <f>RES_hhdet_fec!Q$46</f>
        <v>508.61155874960713</v>
      </c>
    </row>
    <row r="97" spans="1:17" ht="12" customHeight="1" x14ac:dyDescent="0.3">
      <c r="A97" s="158" t="s">
        <v>112</v>
      </c>
      <c r="B97" s="157">
        <f>B98</f>
        <v>151.72100076155601</v>
      </c>
      <c r="C97" s="157">
        <f t="shared" ref="C97:Q97" si="10">C98</f>
        <v>168.51147099040725</v>
      </c>
      <c r="D97" s="157">
        <f t="shared" si="10"/>
        <v>175.71628658708005</v>
      </c>
      <c r="E97" s="157">
        <f t="shared" si="10"/>
        <v>172.65761080298785</v>
      </c>
      <c r="F97" s="157">
        <f t="shared" si="10"/>
        <v>187.02466348694412</v>
      </c>
      <c r="G97" s="157">
        <f t="shared" si="10"/>
        <v>195.89078977992702</v>
      </c>
      <c r="H97" s="157">
        <f t="shared" si="10"/>
        <v>203.59445175142289</v>
      </c>
      <c r="I97" s="157">
        <f t="shared" si="10"/>
        <v>198.05112213186254</v>
      </c>
      <c r="J97" s="157">
        <f t="shared" si="10"/>
        <v>209.13256673031606</v>
      </c>
      <c r="K97" s="157">
        <f t="shared" si="10"/>
        <v>210.41803834649576</v>
      </c>
      <c r="L97" s="157">
        <f t="shared" si="10"/>
        <v>205.60702733749983</v>
      </c>
      <c r="M97" s="157">
        <f t="shared" si="10"/>
        <v>205.6347891471535</v>
      </c>
      <c r="N97" s="157">
        <f t="shared" si="10"/>
        <v>188.2260883738324</v>
      </c>
      <c r="O97" s="157">
        <f t="shared" si="10"/>
        <v>171.54213967666632</v>
      </c>
      <c r="P97" s="157">
        <f t="shared" si="10"/>
        <v>168.01354709770973</v>
      </c>
      <c r="Q97" s="157">
        <f t="shared" si="10"/>
        <v>172.85178491480718</v>
      </c>
    </row>
    <row r="98" spans="1:17" ht="12" customHeight="1" x14ac:dyDescent="0.3">
      <c r="A98" s="23" t="s">
        <v>60</v>
      </c>
      <c r="B98" s="156">
        <f>RES_hhdet_fec!B$48</f>
        <v>151.72100076155601</v>
      </c>
      <c r="C98" s="156">
        <f>RES_hhdet_fec!C$48</f>
        <v>168.51147099040725</v>
      </c>
      <c r="D98" s="156">
        <f>RES_hhdet_fec!D$48</f>
        <v>175.71628658708005</v>
      </c>
      <c r="E98" s="156">
        <f>RES_hhdet_fec!E$48</f>
        <v>172.65761080298785</v>
      </c>
      <c r="F98" s="156">
        <f>RES_hhdet_fec!F$48</f>
        <v>187.02466348694412</v>
      </c>
      <c r="G98" s="156">
        <f>RES_hhdet_fec!G$48</f>
        <v>195.89078977992702</v>
      </c>
      <c r="H98" s="156">
        <f>RES_hhdet_fec!H$48</f>
        <v>203.59445175142289</v>
      </c>
      <c r="I98" s="156">
        <f>RES_hhdet_fec!I$48</f>
        <v>198.05112213186254</v>
      </c>
      <c r="J98" s="156">
        <f>RES_hhdet_fec!J$48</f>
        <v>209.13256673031606</v>
      </c>
      <c r="K98" s="156">
        <f>RES_hhdet_fec!K$48</f>
        <v>210.41803834649576</v>
      </c>
      <c r="L98" s="156">
        <f>RES_hhdet_fec!L$48</f>
        <v>205.60702733749983</v>
      </c>
      <c r="M98" s="156">
        <f>RES_hhdet_fec!M$48</f>
        <v>205.6347891471535</v>
      </c>
      <c r="N98" s="156">
        <f>RES_hhdet_fec!N$48</f>
        <v>188.2260883738324</v>
      </c>
      <c r="O98" s="156">
        <f>RES_hhdet_fec!O$48</f>
        <v>171.54213967666632</v>
      </c>
      <c r="P98" s="156">
        <f>RES_hhdet_fec!P$48</f>
        <v>168.01354709770973</v>
      </c>
      <c r="Q98" s="156">
        <f>RES_hhdet_fec!Q$48</f>
        <v>172.85178491480718</v>
      </c>
    </row>
    <row r="99" spans="1:17" ht="12" customHeight="1" x14ac:dyDescent="0.3">
      <c r="A99" s="158" t="s">
        <v>63</v>
      </c>
      <c r="B99" s="157">
        <f>SUM(B100:B101,B104:B105)</f>
        <v>8925.2461076819582</v>
      </c>
      <c r="C99" s="157">
        <f t="shared" ref="C99:Q99" si="11">SUM(C100:C101,C104:C105)</f>
        <v>9134.7390349790567</v>
      </c>
      <c r="D99" s="157">
        <f t="shared" si="11"/>
        <v>8705.4510526092563</v>
      </c>
      <c r="E99" s="157">
        <f t="shared" si="11"/>
        <v>8504.9026412571438</v>
      </c>
      <c r="F99" s="157">
        <f t="shared" si="11"/>
        <v>8372.2232447642018</v>
      </c>
      <c r="G99" s="157">
        <f t="shared" si="11"/>
        <v>8149.1144081280154</v>
      </c>
      <c r="H99" s="157">
        <f t="shared" si="11"/>
        <v>7908.6259890674037</v>
      </c>
      <c r="I99" s="157">
        <f t="shared" si="11"/>
        <v>7199.4382991058928</v>
      </c>
      <c r="J99" s="157">
        <f t="shared" si="11"/>
        <v>7213.7841169230578</v>
      </c>
      <c r="K99" s="157">
        <f t="shared" si="11"/>
        <v>6953.5703030788673</v>
      </c>
      <c r="L99" s="157">
        <f t="shared" si="11"/>
        <v>6739.4118602634153</v>
      </c>
      <c r="M99" s="157">
        <f t="shared" si="11"/>
        <v>6624.1376841867686</v>
      </c>
      <c r="N99" s="157">
        <f t="shared" si="11"/>
        <v>6514.7462004563768</v>
      </c>
      <c r="O99" s="157">
        <f t="shared" si="11"/>
        <v>6491.3106841183953</v>
      </c>
      <c r="P99" s="157">
        <f t="shared" si="11"/>
        <v>6512.2772286708523</v>
      </c>
      <c r="Q99" s="157">
        <f t="shared" si="11"/>
        <v>6464.2978286333428</v>
      </c>
    </row>
    <row r="100" spans="1:17" ht="12" customHeight="1" x14ac:dyDescent="0.3">
      <c r="A100" s="167" t="s">
        <v>165</v>
      </c>
      <c r="B100" s="132">
        <f>RES_hhdet_fec!B$50</f>
        <v>5837.2395274176697</v>
      </c>
      <c r="C100" s="132">
        <f>RES_hhdet_fec!C$50</f>
        <v>6129.5396819092184</v>
      </c>
      <c r="D100" s="132">
        <f>RES_hhdet_fec!D$50</f>
        <v>5785.2758939501264</v>
      </c>
      <c r="E100" s="132">
        <f>RES_hhdet_fec!E$50</f>
        <v>5691.5383508200166</v>
      </c>
      <c r="F100" s="132">
        <f>RES_hhdet_fec!F$50</f>
        <v>5647.3399184223153</v>
      </c>
      <c r="G100" s="132">
        <f>RES_hhdet_fec!G$50</f>
        <v>5554.4055104845047</v>
      </c>
      <c r="H100" s="132">
        <f>RES_hhdet_fec!H$50</f>
        <v>5493.115668216461</v>
      </c>
      <c r="I100" s="132">
        <f>RES_hhdet_fec!I$50</f>
        <v>4754.7023132418299</v>
      </c>
      <c r="J100" s="132">
        <f>RES_hhdet_fec!J$50</f>
        <v>5125.9202479612568</v>
      </c>
      <c r="K100" s="132">
        <f>RES_hhdet_fec!K$50</f>
        <v>4795.399593689318</v>
      </c>
      <c r="L100" s="132">
        <f>RES_hhdet_fec!L$50</f>
        <v>4520.5144842570517</v>
      </c>
      <c r="M100" s="132">
        <f>RES_hhdet_fec!M$50</f>
        <v>4473.8951994230702</v>
      </c>
      <c r="N100" s="132">
        <f>RES_hhdet_fec!N$50</f>
        <v>4373.3822178123737</v>
      </c>
      <c r="O100" s="132">
        <f>RES_hhdet_fec!O$50</f>
        <v>4387.2413030750349</v>
      </c>
      <c r="P100" s="132">
        <f>RES_hhdet_fec!P$50</f>
        <v>4504.0538299568043</v>
      </c>
      <c r="Q100" s="132">
        <f>RES_hhdet_fec!Q$50</f>
        <v>4423.3947742124992</v>
      </c>
    </row>
    <row r="101" spans="1:17" ht="12" customHeight="1" x14ac:dyDescent="0.3">
      <c r="A101" s="167" t="s">
        <v>164</v>
      </c>
      <c r="B101" s="132">
        <f>SUM(B102:B103)</f>
        <v>221.88195940316641</v>
      </c>
      <c r="C101" s="132">
        <f t="shared" ref="C101:Q101" si="12">SUM(C102:C103)</f>
        <v>271.50637455361357</v>
      </c>
      <c r="D101" s="132">
        <f t="shared" si="12"/>
        <v>294.60988567942775</v>
      </c>
      <c r="E101" s="132">
        <f t="shared" si="12"/>
        <v>370.09082192931595</v>
      </c>
      <c r="F101" s="132">
        <f t="shared" si="12"/>
        <v>365.45552309963176</v>
      </c>
      <c r="G101" s="132">
        <f t="shared" si="12"/>
        <v>432.09209305875294</v>
      </c>
      <c r="H101" s="132">
        <f t="shared" si="12"/>
        <v>519.74917684800369</v>
      </c>
      <c r="I101" s="132">
        <f t="shared" si="12"/>
        <v>482.60694676994763</v>
      </c>
      <c r="J101" s="132">
        <f t="shared" si="12"/>
        <v>650.69354729366296</v>
      </c>
      <c r="K101" s="132">
        <f t="shared" si="12"/>
        <v>729.65931348080107</v>
      </c>
      <c r="L101" s="132">
        <f t="shared" si="12"/>
        <v>777.16421519118808</v>
      </c>
      <c r="M101" s="132">
        <f t="shared" si="12"/>
        <v>896.29876717332513</v>
      </c>
      <c r="N101" s="132">
        <f t="shared" si="12"/>
        <v>936.68039256186069</v>
      </c>
      <c r="O101" s="132">
        <f t="shared" si="12"/>
        <v>1001.3369945944648</v>
      </c>
      <c r="P101" s="132">
        <f t="shared" si="12"/>
        <v>1062.1454975242023</v>
      </c>
      <c r="Q101" s="132">
        <f t="shared" si="12"/>
        <v>1108.6334145435137</v>
      </c>
    </row>
    <row r="102" spans="1:17" ht="12" customHeight="1" x14ac:dyDescent="0.3">
      <c r="A102" s="166" t="s">
        <v>163</v>
      </c>
      <c r="B102" s="165">
        <f>RES_hhdet_fec!B$52</f>
        <v>162.91029279816817</v>
      </c>
      <c r="C102" s="165">
        <f>RES_hhdet_fec!C$52</f>
        <v>201.40700108335608</v>
      </c>
      <c r="D102" s="165">
        <f>RES_hhdet_fec!D$52</f>
        <v>219.51809494258092</v>
      </c>
      <c r="E102" s="165">
        <f>RES_hhdet_fec!E$52</f>
        <v>279.68761400944754</v>
      </c>
      <c r="F102" s="165">
        <f>RES_hhdet_fec!F$52</f>
        <v>272.88791077610938</v>
      </c>
      <c r="G102" s="165">
        <f>RES_hhdet_fec!G$52</f>
        <v>325.78563390812189</v>
      </c>
      <c r="H102" s="165">
        <f>RES_hhdet_fec!H$52</f>
        <v>392.64412329839377</v>
      </c>
      <c r="I102" s="165">
        <f>RES_hhdet_fec!I$52</f>
        <v>355.14301357470356</v>
      </c>
      <c r="J102" s="165">
        <f>RES_hhdet_fec!J$52</f>
        <v>483.44805281832083</v>
      </c>
      <c r="K102" s="165">
        <f>RES_hhdet_fec!K$52</f>
        <v>539.57725422843191</v>
      </c>
      <c r="L102" s="165">
        <f>RES_hhdet_fec!L$52</f>
        <v>572.57271523690156</v>
      </c>
      <c r="M102" s="165">
        <f>RES_hhdet_fec!M$52</f>
        <v>666.34240732547789</v>
      </c>
      <c r="N102" s="165">
        <f>RES_hhdet_fec!N$52</f>
        <v>697.7290856125353</v>
      </c>
      <c r="O102" s="165">
        <f>RES_hhdet_fec!O$52</f>
        <v>754.68892515099344</v>
      </c>
      <c r="P102" s="165">
        <f>RES_hhdet_fec!P$52</f>
        <v>791.93482868127387</v>
      </c>
      <c r="Q102" s="165">
        <f>RES_hhdet_fec!Q$52</f>
        <v>819.67470179509644</v>
      </c>
    </row>
    <row r="103" spans="1:17" ht="12" customHeight="1" x14ac:dyDescent="0.3">
      <c r="A103" s="147" t="s">
        <v>59</v>
      </c>
      <c r="B103" s="164">
        <f>RES_hhdet_fec!B$53</f>
        <v>58.971666604998234</v>
      </c>
      <c r="C103" s="164">
        <f>RES_hhdet_fec!C$53</f>
        <v>70.099373470257518</v>
      </c>
      <c r="D103" s="164">
        <f>RES_hhdet_fec!D$53</f>
        <v>75.09179073684686</v>
      </c>
      <c r="E103" s="164">
        <f>RES_hhdet_fec!E$53</f>
        <v>90.403207919868422</v>
      </c>
      <c r="F103" s="164">
        <f>RES_hhdet_fec!F$53</f>
        <v>92.567612323522397</v>
      </c>
      <c r="G103" s="164">
        <f>RES_hhdet_fec!G$53</f>
        <v>106.30645915063104</v>
      </c>
      <c r="H103" s="164">
        <f>RES_hhdet_fec!H$53</f>
        <v>127.10505354960989</v>
      </c>
      <c r="I103" s="164">
        <f>RES_hhdet_fec!I$53</f>
        <v>127.46393319524407</v>
      </c>
      <c r="J103" s="164">
        <f>RES_hhdet_fec!J$53</f>
        <v>167.24549447534207</v>
      </c>
      <c r="K103" s="164">
        <f>RES_hhdet_fec!K$53</f>
        <v>190.08205925236922</v>
      </c>
      <c r="L103" s="164">
        <f>RES_hhdet_fec!L$53</f>
        <v>204.59149995428652</v>
      </c>
      <c r="M103" s="164">
        <f>RES_hhdet_fec!M$53</f>
        <v>229.95635984784727</v>
      </c>
      <c r="N103" s="164">
        <f>RES_hhdet_fec!N$53</f>
        <v>238.95130694932536</v>
      </c>
      <c r="O103" s="164">
        <f>RES_hhdet_fec!O$53</f>
        <v>246.6480694434714</v>
      </c>
      <c r="P103" s="164">
        <f>RES_hhdet_fec!P$53</f>
        <v>270.21066884292844</v>
      </c>
      <c r="Q103" s="164">
        <f>RES_hhdet_fec!Q$53</f>
        <v>288.95871274841727</v>
      </c>
    </row>
    <row r="104" spans="1:17" ht="12" customHeight="1" x14ac:dyDescent="0.3">
      <c r="A104" s="163" t="s">
        <v>142</v>
      </c>
      <c r="B104" s="162">
        <f>RES_hhdet_fec!B$54</f>
        <v>2666.095975513063</v>
      </c>
      <c r="C104" s="162">
        <f>RES_hhdet_fec!C$54</f>
        <v>2525.5879388220364</v>
      </c>
      <c r="D104" s="162">
        <f>RES_hhdet_fec!D$54</f>
        <v>2403.6170944384708</v>
      </c>
      <c r="E104" s="162">
        <f>RES_hhdet_fec!E$54</f>
        <v>2197.152933302099</v>
      </c>
      <c r="F104" s="162">
        <f>RES_hhdet_fec!F$54</f>
        <v>2116.4893129541219</v>
      </c>
      <c r="G104" s="162">
        <f>RES_hhdet_fec!G$54</f>
        <v>1907.9605988962167</v>
      </c>
      <c r="H104" s="162">
        <f>RES_hhdet_fec!H$54</f>
        <v>1651.0662480254673</v>
      </c>
      <c r="I104" s="162">
        <f>RES_hhdet_fec!I$54</f>
        <v>1622.511571122978</v>
      </c>
      <c r="J104" s="162">
        <f>RES_hhdet_fec!J$54</f>
        <v>1158.5857309514045</v>
      </c>
      <c r="K104" s="162">
        <f>RES_hhdet_fec!K$54</f>
        <v>1110.7949562188928</v>
      </c>
      <c r="L104" s="162">
        <f>RES_hhdet_fec!L$54</f>
        <v>1110.3448527519802</v>
      </c>
      <c r="M104" s="162">
        <f>RES_hhdet_fec!M$54</f>
        <v>923.79034343473177</v>
      </c>
      <c r="N104" s="162">
        <f>RES_hhdet_fec!N$54</f>
        <v>896.04002192661937</v>
      </c>
      <c r="O104" s="162">
        <f>RES_hhdet_fec!O$54</f>
        <v>826.29612081271614</v>
      </c>
      <c r="P104" s="162">
        <f>RES_hhdet_fec!P$54</f>
        <v>687.74056214371728</v>
      </c>
      <c r="Q104" s="162">
        <f>RES_hhdet_fec!Q$54</f>
        <v>671.26689499319468</v>
      </c>
    </row>
    <row r="105" spans="1:17" ht="12" customHeight="1" x14ac:dyDescent="0.3">
      <c r="A105" s="161" t="s">
        <v>141</v>
      </c>
      <c r="B105" s="160">
        <f>SUM(B106:B107)</f>
        <v>200.02864534805889</v>
      </c>
      <c r="C105" s="160">
        <f t="shared" ref="C105:Q105" si="13">SUM(C106:C107)</f>
        <v>208.10503969418778</v>
      </c>
      <c r="D105" s="160">
        <f t="shared" si="13"/>
        <v>221.94817854123204</v>
      </c>
      <c r="E105" s="160">
        <f t="shared" si="13"/>
        <v>246.12053520571214</v>
      </c>
      <c r="F105" s="160">
        <f t="shared" si="13"/>
        <v>242.93849028813196</v>
      </c>
      <c r="G105" s="160">
        <f t="shared" si="13"/>
        <v>254.65620568854109</v>
      </c>
      <c r="H105" s="160">
        <f t="shared" si="13"/>
        <v>244.69489597747202</v>
      </c>
      <c r="I105" s="160">
        <f t="shared" si="13"/>
        <v>339.61746797113665</v>
      </c>
      <c r="J105" s="160">
        <f t="shared" si="13"/>
        <v>278.58459071673309</v>
      </c>
      <c r="K105" s="160">
        <f t="shared" si="13"/>
        <v>317.71643968985609</v>
      </c>
      <c r="L105" s="160">
        <f t="shared" si="13"/>
        <v>331.38830806319493</v>
      </c>
      <c r="M105" s="160">
        <f t="shared" si="13"/>
        <v>330.1533741556417</v>
      </c>
      <c r="N105" s="160">
        <f t="shared" si="13"/>
        <v>308.64356815552321</v>
      </c>
      <c r="O105" s="160">
        <f t="shared" si="13"/>
        <v>276.43626563617903</v>
      </c>
      <c r="P105" s="160">
        <f t="shared" si="13"/>
        <v>258.33733904612814</v>
      </c>
      <c r="Q105" s="160">
        <f t="shared" si="13"/>
        <v>261.00274488413459</v>
      </c>
    </row>
    <row r="106" spans="1:17" ht="12" customHeight="1" x14ac:dyDescent="0.3">
      <c r="A106" s="148" t="s">
        <v>60</v>
      </c>
      <c r="B106" s="156">
        <f>RES_hhdet_fec!B$56</f>
        <v>91.070372563038745</v>
      </c>
      <c r="C106" s="156">
        <f>RES_hhdet_fec!C$56</f>
        <v>96.911087512131672</v>
      </c>
      <c r="D106" s="156">
        <f>RES_hhdet_fec!D$56</f>
        <v>109.96246278610118</v>
      </c>
      <c r="E106" s="156">
        <f>RES_hhdet_fec!E$56</f>
        <v>130.46461177576654</v>
      </c>
      <c r="F106" s="156">
        <f>RES_hhdet_fec!F$56</f>
        <v>120.29707545099382</v>
      </c>
      <c r="G106" s="156">
        <f>RES_hhdet_fec!G$56</f>
        <v>138.06702688963944</v>
      </c>
      <c r="H106" s="156">
        <f>RES_hhdet_fec!H$56</f>
        <v>126.71665886597367</v>
      </c>
      <c r="I106" s="156">
        <f>RES_hhdet_fec!I$56</f>
        <v>178.0194128376092</v>
      </c>
      <c r="J106" s="156">
        <f>RES_hhdet_fec!J$56</f>
        <v>129.1502228186263</v>
      </c>
      <c r="K106" s="156">
        <f>RES_hhdet_fec!K$56</f>
        <v>155.68683635117264</v>
      </c>
      <c r="L106" s="156">
        <f>RES_hhdet_fec!L$56</f>
        <v>166.44507339943624</v>
      </c>
      <c r="M106" s="156">
        <f>RES_hhdet_fec!M$56</f>
        <v>168.46628667238016</v>
      </c>
      <c r="N106" s="156">
        <f>RES_hhdet_fec!N$56</f>
        <v>161.56513175719772</v>
      </c>
      <c r="O106" s="156">
        <f>RES_hhdet_fec!O$56</f>
        <v>147.40684901723088</v>
      </c>
      <c r="P106" s="156">
        <f>RES_hhdet_fec!P$56</f>
        <v>129.25138022830089</v>
      </c>
      <c r="Q106" s="156">
        <f>RES_hhdet_fec!Q$56</f>
        <v>128.80245277956598</v>
      </c>
    </row>
    <row r="107" spans="1:17" ht="12" customHeight="1" x14ac:dyDescent="0.3">
      <c r="A107" s="148" t="s">
        <v>59</v>
      </c>
      <c r="B107" s="156">
        <f>RES_hhdet_fec!B$57</f>
        <v>108.95827278502016</v>
      </c>
      <c r="C107" s="156">
        <f>RES_hhdet_fec!C$57</f>
        <v>111.19395218205612</v>
      </c>
      <c r="D107" s="156">
        <f>RES_hhdet_fec!D$57</f>
        <v>111.98571575513084</v>
      </c>
      <c r="E107" s="156">
        <f>RES_hhdet_fec!E$57</f>
        <v>115.65592342994559</v>
      </c>
      <c r="F107" s="156">
        <f>RES_hhdet_fec!F$57</f>
        <v>122.64141483713813</v>
      </c>
      <c r="G107" s="156">
        <f>RES_hhdet_fec!G$57</f>
        <v>116.58917879890166</v>
      </c>
      <c r="H107" s="156">
        <f>RES_hhdet_fec!H$57</f>
        <v>117.97823711149833</v>
      </c>
      <c r="I107" s="156">
        <f>RES_hhdet_fec!I$57</f>
        <v>161.59805513352742</v>
      </c>
      <c r="J107" s="156">
        <f>RES_hhdet_fec!J$57</f>
        <v>149.43436789810679</v>
      </c>
      <c r="K107" s="156">
        <f>RES_hhdet_fec!K$57</f>
        <v>162.02960333868347</v>
      </c>
      <c r="L107" s="156">
        <f>RES_hhdet_fec!L$57</f>
        <v>164.94323466375866</v>
      </c>
      <c r="M107" s="156">
        <f>RES_hhdet_fec!M$57</f>
        <v>161.68708748326156</v>
      </c>
      <c r="N107" s="156">
        <f>RES_hhdet_fec!N$57</f>
        <v>147.07843639832549</v>
      </c>
      <c r="O107" s="156">
        <f>RES_hhdet_fec!O$57</f>
        <v>129.02941661894815</v>
      </c>
      <c r="P107" s="156">
        <f>RES_hhdet_fec!P$57</f>
        <v>129.08595881782725</v>
      </c>
      <c r="Q107" s="156">
        <f>RES_hhdet_fec!Q$57</f>
        <v>132.2002921045686</v>
      </c>
    </row>
    <row r="108" spans="1:17" ht="12" customHeight="1" x14ac:dyDescent="0.3">
      <c r="A108" s="158" t="s">
        <v>62</v>
      </c>
      <c r="B108" s="157">
        <f>SUM(B109:B110)</f>
        <v>3699.9750731863346</v>
      </c>
      <c r="C108" s="157">
        <f t="shared" ref="C108:Q108" si="14">SUM(C109:C110)</f>
        <v>3709.7200302930569</v>
      </c>
      <c r="D108" s="157">
        <f t="shared" si="14"/>
        <v>3589.339144276883</v>
      </c>
      <c r="E108" s="157">
        <f t="shared" si="14"/>
        <v>3494.3078745558118</v>
      </c>
      <c r="F108" s="157">
        <f t="shared" si="14"/>
        <v>3487.2229078398004</v>
      </c>
      <c r="G108" s="157">
        <f t="shared" si="14"/>
        <v>3404.2685758279626</v>
      </c>
      <c r="H108" s="157">
        <f t="shared" si="14"/>
        <v>3262.7268366234775</v>
      </c>
      <c r="I108" s="157">
        <f t="shared" si="14"/>
        <v>2994.587353356299</v>
      </c>
      <c r="J108" s="157">
        <f t="shared" si="14"/>
        <v>2994.1179545185259</v>
      </c>
      <c r="K108" s="157">
        <f t="shared" si="14"/>
        <v>2870.9627849475569</v>
      </c>
      <c r="L108" s="157">
        <f t="shared" si="14"/>
        <v>2880.6720747923555</v>
      </c>
      <c r="M108" s="157">
        <f t="shared" si="14"/>
        <v>2785.6497026505222</v>
      </c>
      <c r="N108" s="157">
        <f t="shared" si="14"/>
        <v>2738.9819697458074</v>
      </c>
      <c r="O108" s="157">
        <f t="shared" si="14"/>
        <v>2751.1235264260422</v>
      </c>
      <c r="P108" s="157">
        <f t="shared" si="14"/>
        <v>2706.9462319339355</v>
      </c>
      <c r="Q108" s="157">
        <f t="shared" si="14"/>
        <v>2746.1002564323421</v>
      </c>
    </row>
    <row r="109" spans="1:17" ht="12" customHeight="1" x14ac:dyDescent="0.3">
      <c r="A109" s="23" t="s">
        <v>57</v>
      </c>
      <c r="B109" s="156">
        <f>RES_hhdet_fec!B$59</f>
        <v>1406.751051584683</v>
      </c>
      <c r="C109" s="156">
        <f>RES_hhdet_fec!C$59</f>
        <v>1355.6830749827955</v>
      </c>
      <c r="D109" s="156">
        <f>RES_hhdet_fec!D$59</f>
        <v>1209.4897518998973</v>
      </c>
      <c r="E109" s="156">
        <f>RES_hhdet_fec!E$59</f>
        <v>1103.6655189159533</v>
      </c>
      <c r="F109" s="156">
        <f>RES_hhdet_fec!F$59</f>
        <v>1195.4963811567354</v>
      </c>
      <c r="G109" s="156">
        <f>RES_hhdet_fec!G$59</f>
        <v>1129.9611689550393</v>
      </c>
      <c r="H109" s="156">
        <f>RES_hhdet_fec!H$59</f>
        <v>974.57116648994099</v>
      </c>
      <c r="I109" s="156">
        <f>RES_hhdet_fec!I$59</f>
        <v>750.09821839714346</v>
      </c>
      <c r="J109" s="156">
        <f>RES_hhdet_fec!J$59</f>
        <v>865.80684465644288</v>
      </c>
      <c r="K109" s="156">
        <f>RES_hhdet_fec!K$59</f>
        <v>758.19718549329093</v>
      </c>
      <c r="L109" s="156">
        <f>RES_hhdet_fec!L$59</f>
        <v>789.92664718411504</v>
      </c>
      <c r="M109" s="156">
        <f>RES_hhdet_fec!M$59</f>
        <v>747.40143568957762</v>
      </c>
      <c r="N109" s="156">
        <f>RES_hhdet_fec!N$59</f>
        <v>675.58155618692706</v>
      </c>
      <c r="O109" s="156">
        <f>RES_hhdet_fec!O$59</f>
        <v>749.30436025026836</v>
      </c>
      <c r="P109" s="156">
        <f>RES_hhdet_fec!P$59</f>
        <v>698.5354483086096</v>
      </c>
      <c r="Q109" s="156">
        <f>RES_hhdet_fec!Q$59</f>
        <v>661.47281523448282</v>
      </c>
    </row>
    <row r="110" spans="1:17" ht="12" customHeight="1" x14ac:dyDescent="0.3">
      <c r="A110" s="29" t="s">
        <v>140</v>
      </c>
      <c r="B110" s="57">
        <f>RES_hhdet_fec!B$60</f>
        <v>2293.2240216016517</v>
      </c>
      <c r="C110" s="57">
        <f>RES_hhdet_fec!C$60</f>
        <v>2354.0369553102614</v>
      </c>
      <c r="D110" s="57">
        <f>RES_hhdet_fec!D$60</f>
        <v>2379.8493923769856</v>
      </c>
      <c r="E110" s="57">
        <f>RES_hhdet_fec!E$60</f>
        <v>2390.6423556398586</v>
      </c>
      <c r="F110" s="57">
        <f>RES_hhdet_fec!F$60</f>
        <v>2291.726526683065</v>
      </c>
      <c r="G110" s="57">
        <f>RES_hhdet_fec!G$60</f>
        <v>2274.3074068729234</v>
      </c>
      <c r="H110" s="57">
        <f>RES_hhdet_fec!H$60</f>
        <v>2288.1556701335367</v>
      </c>
      <c r="I110" s="57">
        <f>RES_hhdet_fec!I$60</f>
        <v>2244.4891349591553</v>
      </c>
      <c r="J110" s="57">
        <f>RES_hhdet_fec!J$60</f>
        <v>2128.311109862083</v>
      </c>
      <c r="K110" s="57">
        <f>RES_hhdet_fec!K$60</f>
        <v>2112.7655994542661</v>
      </c>
      <c r="L110" s="57">
        <f>RES_hhdet_fec!L$60</f>
        <v>2090.7454276082403</v>
      </c>
      <c r="M110" s="57">
        <f>RES_hhdet_fec!M$60</f>
        <v>2038.2482669609446</v>
      </c>
      <c r="N110" s="57">
        <f>RES_hhdet_fec!N$60</f>
        <v>2063.4004135588802</v>
      </c>
      <c r="O110" s="57">
        <f>RES_hhdet_fec!O$60</f>
        <v>2001.8191661757737</v>
      </c>
      <c r="P110" s="57">
        <f>RES_hhdet_fec!P$60</f>
        <v>2008.4107836253258</v>
      </c>
      <c r="Q110" s="57">
        <f>RES_hhdet_fec!Q$60</f>
        <v>2084.6274411978593</v>
      </c>
    </row>
    <row r="112" spans="1:17" ht="12" customHeight="1" x14ac:dyDescent="0.3">
      <c r="A112" s="152" t="s">
        <v>119</v>
      </c>
      <c r="B112" s="168">
        <f>SUM(B113,B116,B118,B127)</f>
        <v>34774.055567495918</v>
      </c>
      <c r="C112" s="168">
        <f t="shared" ref="C112:Q112" si="15">SUM(C113,C116,C118,C127)</f>
        <v>38186.666285903695</v>
      </c>
      <c r="D112" s="168">
        <f t="shared" si="15"/>
        <v>34901.250960265395</v>
      </c>
      <c r="E112" s="168">
        <f t="shared" si="15"/>
        <v>35256.107060127964</v>
      </c>
      <c r="F112" s="168">
        <f t="shared" si="15"/>
        <v>34238.38080361906</v>
      </c>
      <c r="G112" s="168">
        <f t="shared" si="15"/>
        <v>33656.094410109727</v>
      </c>
      <c r="H112" s="168">
        <f t="shared" si="15"/>
        <v>32961.018422241963</v>
      </c>
      <c r="I112" s="168">
        <f t="shared" si="15"/>
        <v>26222.537456847102</v>
      </c>
      <c r="J112" s="168">
        <f t="shared" si="15"/>
        <v>29881.397196085913</v>
      </c>
      <c r="K112" s="168">
        <f t="shared" si="15"/>
        <v>27625.5177907953</v>
      </c>
      <c r="L112" s="168">
        <f t="shared" si="15"/>
        <v>27739.134202955367</v>
      </c>
      <c r="M112" s="168">
        <f t="shared" si="15"/>
        <v>24656.460220093039</v>
      </c>
      <c r="N112" s="168">
        <f t="shared" si="15"/>
        <v>24964.137207570206</v>
      </c>
      <c r="O112" s="168">
        <f t="shared" si="15"/>
        <v>25507.383216896109</v>
      </c>
      <c r="P112" s="168">
        <f t="shared" si="15"/>
        <v>22680.958729620146</v>
      </c>
      <c r="Q112" s="168">
        <f t="shared" si="15"/>
        <v>23660.754089377937</v>
      </c>
    </row>
    <row r="113" spans="1:17" ht="12" customHeight="1" x14ac:dyDescent="0.3">
      <c r="A113" s="158" t="s">
        <v>65</v>
      </c>
      <c r="B113" s="157">
        <f>SUM(B114:B115)</f>
        <v>26804.133096938785</v>
      </c>
      <c r="C113" s="157">
        <f t="shared" ref="C113:Q113" si="16">SUM(C114:C115)</f>
        <v>30011.861722649355</v>
      </c>
      <c r="D113" s="157">
        <f t="shared" si="16"/>
        <v>26974.24344108771</v>
      </c>
      <c r="E113" s="157">
        <f t="shared" si="16"/>
        <v>27446.166528295762</v>
      </c>
      <c r="F113" s="157">
        <f t="shared" si="16"/>
        <v>26483.728523813596</v>
      </c>
      <c r="G113" s="157">
        <f t="shared" si="16"/>
        <v>26025.199485086876</v>
      </c>
      <c r="H113" s="157">
        <f t="shared" si="16"/>
        <v>25473.070785625281</v>
      </c>
      <c r="I113" s="157">
        <f t="shared" si="16"/>
        <v>19182.702891263481</v>
      </c>
      <c r="J113" s="157">
        <f t="shared" si="16"/>
        <v>22864.542990039783</v>
      </c>
      <c r="K113" s="157">
        <f t="shared" si="16"/>
        <v>20738.458508189553</v>
      </c>
      <c r="L113" s="157">
        <f t="shared" si="16"/>
        <v>20922.629644398392</v>
      </c>
      <c r="M113" s="157">
        <f t="shared" si="16"/>
        <v>17940.263668644759</v>
      </c>
      <c r="N113" s="157">
        <f t="shared" si="16"/>
        <v>18318.696123778253</v>
      </c>
      <c r="O113" s="157">
        <f t="shared" si="16"/>
        <v>18900.906675606533</v>
      </c>
      <c r="P113" s="157">
        <f t="shared" si="16"/>
        <v>16058.847835212706</v>
      </c>
      <c r="Q113" s="157">
        <f t="shared" si="16"/>
        <v>16959.497773570085</v>
      </c>
    </row>
    <row r="114" spans="1:17" ht="12" customHeight="1" x14ac:dyDescent="0.3">
      <c r="A114" s="23" t="s">
        <v>166</v>
      </c>
      <c r="B114" s="156">
        <f>RES_hhdet_tes!B$45</f>
        <v>26141.466662626233</v>
      </c>
      <c r="C114" s="156">
        <f>RES_hhdet_tes!C$45</f>
        <v>29277.443787970988</v>
      </c>
      <c r="D114" s="156">
        <f>RES_hhdet_tes!D$45</f>
        <v>26255.967922217857</v>
      </c>
      <c r="E114" s="156">
        <f>RES_hhdet_tes!E$45</f>
        <v>26706.72384399546</v>
      </c>
      <c r="F114" s="156">
        <f>RES_hhdet_tes!F$45</f>
        <v>25715.907852472053</v>
      </c>
      <c r="G114" s="156">
        <f>RES_hhdet_tes!G$45</f>
        <v>25337.315116500129</v>
      </c>
      <c r="H114" s="156">
        <f>RES_hhdet_tes!H$45</f>
        <v>24813.98261048691</v>
      </c>
      <c r="I114" s="156">
        <f>RES_hhdet_tes!I$45</f>
        <v>18611.704676202233</v>
      </c>
      <c r="J114" s="156">
        <f>RES_hhdet_tes!J$45</f>
        <v>22358.792194348662</v>
      </c>
      <c r="K114" s="156">
        <f>RES_hhdet_tes!K$45</f>
        <v>20287.918767484392</v>
      </c>
      <c r="L114" s="156">
        <f>RES_hhdet_tes!L$45</f>
        <v>20385.27249686464</v>
      </c>
      <c r="M114" s="156">
        <f>RES_hhdet_tes!M$45</f>
        <v>17488.595308027398</v>
      </c>
      <c r="N114" s="156">
        <f>RES_hhdet_tes!N$45</f>
        <v>17763.313833184093</v>
      </c>
      <c r="O114" s="156">
        <f>RES_hhdet_tes!O$45</f>
        <v>18337.776587793887</v>
      </c>
      <c r="P114" s="156">
        <f>RES_hhdet_tes!P$45</f>
        <v>15596.298236574032</v>
      </c>
      <c r="Q114" s="156">
        <f>RES_hhdet_tes!Q$45</f>
        <v>16450.886214820479</v>
      </c>
    </row>
    <row r="115" spans="1:17" ht="12" customHeight="1" x14ac:dyDescent="0.3">
      <c r="A115" s="23" t="s">
        <v>60</v>
      </c>
      <c r="B115" s="156">
        <f>RES_hhdet_tes!B$46</f>
        <v>662.66643431255261</v>
      </c>
      <c r="C115" s="156">
        <f>RES_hhdet_tes!C$46</f>
        <v>734.41793467836692</v>
      </c>
      <c r="D115" s="156">
        <f>RES_hhdet_tes!D$46</f>
        <v>718.27551886985248</v>
      </c>
      <c r="E115" s="156">
        <f>RES_hhdet_tes!E$46</f>
        <v>739.44268430030388</v>
      </c>
      <c r="F115" s="156">
        <f>RES_hhdet_tes!F$46</f>
        <v>767.82067134154261</v>
      </c>
      <c r="G115" s="156">
        <f>RES_hhdet_tes!G$46</f>
        <v>687.88436858674754</v>
      </c>
      <c r="H115" s="156">
        <f>RES_hhdet_tes!H$46</f>
        <v>659.08817513836971</v>
      </c>
      <c r="I115" s="156">
        <f>RES_hhdet_tes!I$46</f>
        <v>570.99821506124795</v>
      </c>
      <c r="J115" s="156">
        <f>RES_hhdet_tes!J$46</f>
        <v>505.75079569112143</v>
      </c>
      <c r="K115" s="156">
        <f>RES_hhdet_tes!K$46</f>
        <v>450.53974070516165</v>
      </c>
      <c r="L115" s="156">
        <f>RES_hhdet_tes!L$46</f>
        <v>537.35714753375225</v>
      </c>
      <c r="M115" s="156">
        <f>RES_hhdet_tes!M$46</f>
        <v>451.66836061736018</v>
      </c>
      <c r="N115" s="156">
        <f>RES_hhdet_tes!N$46</f>
        <v>555.3822905941588</v>
      </c>
      <c r="O115" s="156">
        <f>RES_hhdet_tes!O$46</f>
        <v>563.13008781264625</v>
      </c>
      <c r="P115" s="156">
        <f>RES_hhdet_tes!P$46</f>
        <v>462.54959863867396</v>
      </c>
      <c r="Q115" s="156">
        <f>RES_hhdet_tes!Q$46</f>
        <v>508.61155874960696</v>
      </c>
    </row>
    <row r="116" spans="1:17" ht="12" customHeight="1" x14ac:dyDescent="0.3">
      <c r="A116" s="158" t="s">
        <v>112</v>
      </c>
      <c r="B116" s="157">
        <f>B117</f>
        <v>237.25806763315398</v>
      </c>
      <c r="C116" s="157">
        <f t="shared" ref="C116:Q116" si="17">C117</f>
        <v>273.67508119698886</v>
      </c>
      <c r="D116" s="157">
        <f t="shared" si="17"/>
        <v>293.5388599920467</v>
      </c>
      <c r="E116" s="157">
        <f t="shared" si="17"/>
        <v>296.93618212856086</v>
      </c>
      <c r="F116" s="157">
        <f t="shared" si="17"/>
        <v>331.94443181723909</v>
      </c>
      <c r="G116" s="157">
        <f t="shared" si="17"/>
        <v>357.75556173113779</v>
      </c>
      <c r="H116" s="157">
        <f t="shared" si="17"/>
        <v>382.98515101054159</v>
      </c>
      <c r="I116" s="157">
        <f t="shared" si="17"/>
        <v>386.18844992999539</v>
      </c>
      <c r="J116" s="157">
        <f t="shared" si="17"/>
        <v>425.36148921761799</v>
      </c>
      <c r="K116" s="157">
        <f t="shared" si="17"/>
        <v>457.19206463366879</v>
      </c>
      <c r="L116" s="157">
        <f t="shared" si="17"/>
        <v>469.69331461939419</v>
      </c>
      <c r="M116" s="157">
        <f t="shared" si="17"/>
        <v>495.92245101951443</v>
      </c>
      <c r="N116" s="157">
        <f t="shared" si="17"/>
        <v>475.45745429512016</v>
      </c>
      <c r="O116" s="157">
        <f t="shared" si="17"/>
        <v>454.20352893931721</v>
      </c>
      <c r="P116" s="157">
        <f t="shared" si="17"/>
        <v>470.79060235111052</v>
      </c>
      <c r="Q116" s="157">
        <f t="shared" si="17"/>
        <v>510.60380488612003</v>
      </c>
    </row>
    <row r="117" spans="1:17" ht="12" customHeight="1" x14ac:dyDescent="0.3">
      <c r="A117" s="23" t="s">
        <v>60</v>
      </c>
      <c r="B117" s="156">
        <f>RES_hhdet_tes!B$48</f>
        <v>237.25806763315398</v>
      </c>
      <c r="C117" s="156">
        <f>RES_hhdet_tes!C$48</f>
        <v>273.67508119698886</v>
      </c>
      <c r="D117" s="156">
        <f>RES_hhdet_tes!D$48</f>
        <v>293.5388599920467</v>
      </c>
      <c r="E117" s="156">
        <f>RES_hhdet_tes!E$48</f>
        <v>296.93618212856086</v>
      </c>
      <c r="F117" s="156">
        <f>RES_hhdet_tes!F$48</f>
        <v>331.94443181723909</v>
      </c>
      <c r="G117" s="156">
        <f>RES_hhdet_tes!G$48</f>
        <v>357.75556173113779</v>
      </c>
      <c r="H117" s="156">
        <f>RES_hhdet_tes!H$48</f>
        <v>382.98515101054159</v>
      </c>
      <c r="I117" s="156">
        <f>RES_hhdet_tes!I$48</f>
        <v>386.18844992999539</v>
      </c>
      <c r="J117" s="156">
        <f>RES_hhdet_tes!J$48</f>
        <v>425.36148921761799</v>
      </c>
      <c r="K117" s="156">
        <f>RES_hhdet_tes!K$48</f>
        <v>457.19206463366879</v>
      </c>
      <c r="L117" s="156">
        <f>RES_hhdet_tes!L$48</f>
        <v>469.69331461939419</v>
      </c>
      <c r="M117" s="156">
        <f>RES_hhdet_tes!M$48</f>
        <v>495.92245101951443</v>
      </c>
      <c r="N117" s="156">
        <f>RES_hhdet_tes!N$48</f>
        <v>475.45745429512016</v>
      </c>
      <c r="O117" s="156">
        <f>RES_hhdet_tes!O$48</f>
        <v>454.20352893931721</v>
      </c>
      <c r="P117" s="156">
        <f>RES_hhdet_tes!P$48</f>
        <v>470.79060235111052</v>
      </c>
      <c r="Q117" s="156">
        <f>RES_hhdet_tes!Q$48</f>
        <v>510.60380488612003</v>
      </c>
    </row>
    <row r="118" spans="1:17" ht="12" customHeight="1" x14ac:dyDescent="0.3">
      <c r="A118" s="158" t="s">
        <v>63</v>
      </c>
      <c r="B118" s="157">
        <f>SUM(B119:B120,B123:B124)</f>
        <v>5310.5722314344284</v>
      </c>
      <c r="C118" s="157">
        <f t="shared" ref="C118:Q118" si="18">SUM(C119:C120,C123:C124)</f>
        <v>5435.6341141739904</v>
      </c>
      <c r="D118" s="157">
        <f t="shared" si="18"/>
        <v>5197.1545552680418</v>
      </c>
      <c r="E118" s="157">
        <f t="shared" si="18"/>
        <v>5100.0327617885187</v>
      </c>
      <c r="F118" s="157">
        <f t="shared" si="18"/>
        <v>5033.1577302735914</v>
      </c>
      <c r="G118" s="157">
        <f t="shared" si="18"/>
        <v>4910.9008515210198</v>
      </c>
      <c r="H118" s="157">
        <f t="shared" si="18"/>
        <v>4782.0115349885637</v>
      </c>
      <c r="I118" s="157">
        <f t="shared" si="18"/>
        <v>4450.9732152419492</v>
      </c>
      <c r="J118" s="157">
        <f t="shared" si="18"/>
        <v>4415.0739477297802</v>
      </c>
      <c r="K118" s="157">
        <f t="shared" si="18"/>
        <v>4308.3522587694915</v>
      </c>
      <c r="L118" s="157">
        <f t="shared" si="18"/>
        <v>4223.2371958751255</v>
      </c>
      <c r="M118" s="157">
        <f t="shared" si="18"/>
        <v>4154.0953760165885</v>
      </c>
      <c r="N118" s="157">
        <f t="shared" si="18"/>
        <v>4109.3968194058425</v>
      </c>
      <c r="O118" s="157">
        <f t="shared" si="18"/>
        <v>4101.6311712230145</v>
      </c>
      <c r="P118" s="157">
        <f t="shared" si="18"/>
        <v>4113.6621236547435</v>
      </c>
      <c r="Q118" s="157">
        <f t="shared" si="18"/>
        <v>4100.9801161369978</v>
      </c>
    </row>
    <row r="119" spans="1:17" ht="12" customHeight="1" x14ac:dyDescent="0.3">
      <c r="A119" s="167" t="s">
        <v>165</v>
      </c>
      <c r="B119" s="132">
        <f>RES_hhdet_tes!B$50</f>
        <v>3152.3308240697379</v>
      </c>
      <c r="C119" s="132">
        <f>RES_hhdet_tes!C$50</f>
        <v>3329.1081166308468</v>
      </c>
      <c r="D119" s="132">
        <f>RES_hhdet_tes!D$50</f>
        <v>3143.584401393286</v>
      </c>
      <c r="E119" s="132">
        <f>RES_hhdet_tes!E$50</f>
        <v>3104.5856440412176</v>
      </c>
      <c r="F119" s="132">
        <f>RES_hhdet_tes!F$50</f>
        <v>3083.5643273377136</v>
      </c>
      <c r="G119" s="132">
        <f>RES_hhdet_tes!G$50</f>
        <v>3047.8769202369576</v>
      </c>
      <c r="H119" s="132">
        <f>RES_hhdet_tes!H$50</f>
        <v>3036.6276394008705</v>
      </c>
      <c r="I119" s="132">
        <f>RES_hhdet_tes!I$50</f>
        <v>2622.903045123644</v>
      </c>
      <c r="J119" s="132">
        <f>RES_hhdet_tes!J$50</f>
        <v>2867.4890729907906</v>
      </c>
      <c r="K119" s="132">
        <f>RES_hhdet_tes!K$50</f>
        <v>2690.7793124841887</v>
      </c>
      <c r="L119" s="132">
        <f>RES_hhdet_tes!L$50</f>
        <v>2554.6429545172896</v>
      </c>
      <c r="M119" s="132">
        <f>RES_hhdet_tes!M$50</f>
        <v>2536.5755426348869</v>
      </c>
      <c r="N119" s="132">
        <f>RES_hhdet_tes!N$50</f>
        <v>2499.3310540758175</v>
      </c>
      <c r="O119" s="132">
        <f>RES_hhdet_tes!O$50</f>
        <v>2520.1114674912455</v>
      </c>
      <c r="P119" s="132">
        <f>RES_hhdet_tes!P$50</f>
        <v>2604.5090925227573</v>
      </c>
      <c r="Q119" s="132">
        <f>RES_hhdet_tes!Q$50</f>
        <v>2565.3876359021851</v>
      </c>
    </row>
    <row r="120" spans="1:17" ht="12" customHeight="1" x14ac:dyDescent="0.3">
      <c r="A120" s="167" t="s">
        <v>164</v>
      </c>
      <c r="B120" s="132">
        <f>SUM(B121:B122)</f>
        <v>150.2399895625791</v>
      </c>
      <c r="C120" s="132">
        <f t="shared" ref="C120:Q120" si="19">SUM(C121:C122)</f>
        <v>185.18202856199531</v>
      </c>
      <c r="D120" s="132">
        <f t="shared" si="19"/>
        <v>200.95804480590181</v>
      </c>
      <c r="E120" s="132">
        <f t="shared" si="19"/>
        <v>252.98872557672615</v>
      </c>
      <c r="F120" s="132">
        <f t="shared" si="19"/>
        <v>251.51800837019175</v>
      </c>
      <c r="G120" s="132">
        <f t="shared" si="19"/>
        <v>297.67615288897355</v>
      </c>
      <c r="H120" s="132">
        <f t="shared" si="19"/>
        <v>360.87467719116131</v>
      </c>
      <c r="I120" s="132">
        <f t="shared" si="19"/>
        <v>338.20168145209868</v>
      </c>
      <c r="J120" s="132">
        <f t="shared" si="19"/>
        <v>459.28741815591957</v>
      </c>
      <c r="K120" s="132">
        <f t="shared" si="19"/>
        <v>516.33554744422599</v>
      </c>
      <c r="L120" s="132">
        <f t="shared" si="19"/>
        <v>550.91833848490398</v>
      </c>
      <c r="M120" s="132">
        <f t="shared" si="19"/>
        <v>635.58608325487057</v>
      </c>
      <c r="N120" s="132">
        <f t="shared" si="19"/>
        <v>665.53877541006</v>
      </c>
      <c r="O120" s="132">
        <f t="shared" si="19"/>
        <v>710.43360022130241</v>
      </c>
      <c r="P120" s="132">
        <f t="shared" si="19"/>
        <v>758.86333108419467</v>
      </c>
      <c r="Q120" s="132">
        <f t="shared" si="19"/>
        <v>794.90892821548891</v>
      </c>
    </row>
    <row r="121" spans="1:17" ht="12" customHeight="1" x14ac:dyDescent="0.3">
      <c r="A121" s="166" t="s">
        <v>163</v>
      </c>
      <c r="B121" s="165">
        <f>RES_hhdet_tes!B$52</f>
        <v>91.268322957580864</v>
      </c>
      <c r="C121" s="165">
        <f>RES_hhdet_tes!C$52</f>
        <v>115.08265509173781</v>
      </c>
      <c r="D121" s="165">
        <f>RES_hhdet_tes!D$52</f>
        <v>125.86625406905495</v>
      </c>
      <c r="E121" s="165">
        <f>RES_hhdet_tes!E$52</f>
        <v>162.58551765685775</v>
      </c>
      <c r="F121" s="165">
        <f>RES_hhdet_tes!F$52</f>
        <v>158.95039604666934</v>
      </c>
      <c r="G121" s="165">
        <f>RES_hhdet_tes!G$52</f>
        <v>191.36969373834248</v>
      </c>
      <c r="H121" s="165">
        <f>RES_hhdet_tes!H$52</f>
        <v>233.76962364155145</v>
      </c>
      <c r="I121" s="165">
        <f>RES_hhdet_tes!I$52</f>
        <v>210.73774825685459</v>
      </c>
      <c r="J121" s="165">
        <f>RES_hhdet_tes!J$52</f>
        <v>292.0419236805775</v>
      </c>
      <c r="K121" s="165">
        <f>RES_hhdet_tes!K$52</f>
        <v>326.25348819185677</v>
      </c>
      <c r="L121" s="165">
        <f>RES_hhdet_tes!L$52</f>
        <v>346.32683853061758</v>
      </c>
      <c r="M121" s="165">
        <f>RES_hhdet_tes!M$52</f>
        <v>405.62972340702328</v>
      </c>
      <c r="N121" s="165">
        <f>RES_hhdet_tes!N$52</f>
        <v>426.58746846073467</v>
      </c>
      <c r="O121" s="165">
        <f>RES_hhdet_tes!O$52</f>
        <v>463.78553077783113</v>
      </c>
      <c r="P121" s="165">
        <f>RES_hhdet_tes!P$52</f>
        <v>488.65266224126628</v>
      </c>
      <c r="Q121" s="165">
        <f>RES_hhdet_tes!Q$52</f>
        <v>505.95021546707176</v>
      </c>
    </row>
    <row r="122" spans="1:17" ht="12" customHeight="1" x14ac:dyDescent="0.3">
      <c r="A122" s="147" t="s">
        <v>59</v>
      </c>
      <c r="B122" s="164">
        <f>RES_hhdet_tes!B$53</f>
        <v>58.971666604998234</v>
      </c>
      <c r="C122" s="164">
        <f>RES_hhdet_tes!C$53</f>
        <v>70.099373470257518</v>
      </c>
      <c r="D122" s="164">
        <f>RES_hhdet_tes!D$53</f>
        <v>75.091790736846875</v>
      </c>
      <c r="E122" s="164">
        <f>RES_hhdet_tes!E$53</f>
        <v>90.403207919868407</v>
      </c>
      <c r="F122" s="164">
        <f>RES_hhdet_tes!F$53</f>
        <v>92.567612323522397</v>
      </c>
      <c r="G122" s="164">
        <f>RES_hhdet_tes!G$53</f>
        <v>106.30645915063104</v>
      </c>
      <c r="H122" s="164">
        <f>RES_hhdet_tes!H$53</f>
        <v>127.10505354960988</v>
      </c>
      <c r="I122" s="164">
        <f>RES_hhdet_tes!I$53</f>
        <v>127.46393319524407</v>
      </c>
      <c r="J122" s="164">
        <f>RES_hhdet_tes!J$53</f>
        <v>167.24549447534207</v>
      </c>
      <c r="K122" s="164">
        <f>RES_hhdet_tes!K$53</f>
        <v>190.08205925236922</v>
      </c>
      <c r="L122" s="164">
        <f>RES_hhdet_tes!L$53</f>
        <v>204.59149995428643</v>
      </c>
      <c r="M122" s="164">
        <f>RES_hhdet_tes!M$53</f>
        <v>229.95635984784727</v>
      </c>
      <c r="N122" s="164">
        <f>RES_hhdet_tes!N$53</f>
        <v>238.95130694932536</v>
      </c>
      <c r="O122" s="164">
        <f>RES_hhdet_tes!O$53</f>
        <v>246.64806944347134</v>
      </c>
      <c r="P122" s="164">
        <f>RES_hhdet_tes!P$53</f>
        <v>270.21066884292844</v>
      </c>
      <c r="Q122" s="164">
        <f>RES_hhdet_tes!Q$53</f>
        <v>288.95871274841716</v>
      </c>
    </row>
    <row r="123" spans="1:17" ht="12" customHeight="1" x14ac:dyDescent="0.3">
      <c r="A123" s="163" t="s">
        <v>142</v>
      </c>
      <c r="B123" s="162">
        <f>RES_hhdet_tes!B$54</f>
        <v>1836.5989800325626</v>
      </c>
      <c r="C123" s="162">
        <f>RES_hhdet_tes!C$54</f>
        <v>1742.4579215250676</v>
      </c>
      <c r="D123" s="162">
        <f>RES_hhdet_tes!D$54</f>
        <v>1663.5727476713471</v>
      </c>
      <c r="E123" s="162">
        <f>RES_hhdet_tes!E$54</f>
        <v>1533.5671186484246</v>
      </c>
      <c r="F123" s="162">
        <f>RES_hhdet_tes!F$54</f>
        <v>1488.5413934944422</v>
      </c>
      <c r="G123" s="162">
        <f>RES_hhdet_tes!G$54</f>
        <v>1349.6235959405092</v>
      </c>
      <c r="H123" s="162">
        <f>RES_hhdet_tes!H$54</f>
        <v>1174.3013284146582</v>
      </c>
      <c r="I123" s="162">
        <f>RES_hhdet_tes!I$54</f>
        <v>1194.3235002966612</v>
      </c>
      <c r="J123" s="162">
        <f>RES_hhdet_tes!J$54</f>
        <v>844.630892734996</v>
      </c>
      <c r="K123" s="162">
        <f>RES_hhdet_tes!K$54</f>
        <v>821.99346073854326</v>
      </c>
      <c r="L123" s="162">
        <f>RES_hhdet_tes!L$54</f>
        <v>826.77052937026838</v>
      </c>
      <c r="M123" s="162">
        <f>RES_hhdet_tes!M$54</f>
        <v>691.3315979711515</v>
      </c>
      <c r="N123" s="162">
        <f>RES_hhdet_tes!N$54</f>
        <v>673.6130401698083</v>
      </c>
      <c r="O123" s="162">
        <f>RES_hhdet_tes!O$54</f>
        <v>627.47041652132873</v>
      </c>
      <c r="P123" s="162">
        <f>RES_hhdet_tes!P$54</f>
        <v>521.8372631308348</v>
      </c>
      <c r="Q123" s="162">
        <f>RES_hhdet_tes!Q$54</f>
        <v>510.697873061986</v>
      </c>
    </row>
    <row r="124" spans="1:17" ht="12" customHeight="1" x14ac:dyDescent="0.3">
      <c r="A124" s="161" t="s">
        <v>141</v>
      </c>
      <c r="B124" s="160">
        <f>SUM(B125:B126)</f>
        <v>171.40243776954898</v>
      </c>
      <c r="C124" s="160">
        <f t="shared" ref="C124:Q124" si="20">SUM(C125:C126)</f>
        <v>178.88604745608109</v>
      </c>
      <c r="D124" s="160">
        <f t="shared" si="20"/>
        <v>189.03936139750675</v>
      </c>
      <c r="E124" s="160">
        <f t="shared" si="20"/>
        <v>208.89127352215058</v>
      </c>
      <c r="F124" s="160">
        <f t="shared" si="20"/>
        <v>209.53400107124475</v>
      </c>
      <c r="G124" s="160">
        <f t="shared" si="20"/>
        <v>215.72418245457868</v>
      </c>
      <c r="H124" s="160">
        <f t="shared" si="20"/>
        <v>210.20788998187351</v>
      </c>
      <c r="I124" s="160">
        <f t="shared" si="20"/>
        <v>295.54498836954508</v>
      </c>
      <c r="J124" s="160">
        <f t="shared" si="20"/>
        <v>243.66656384807442</v>
      </c>
      <c r="K124" s="160">
        <f t="shared" si="20"/>
        <v>279.24393810253332</v>
      </c>
      <c r="L124" s="160">
        <f t="shared" si="20"/>
        <v>290.90537350266385</v>
      </c>
      <c r="M124" s="160">
        <f t="shared" si="20"/>
        <v>290.60215215567905</v>
      </c>
      <c r="N124" s="160">
        <f t="shared" si="20"/>
        <v>270.91394975015618</v>
      </c>
      <c r="O124" s="160">
        <f t="shared" si="20"/>
        <v>243.61568698913771</v>
      </c>
      <c r="P124" s="160">
        <f t="shared" si="20"/>
        <v>228.45243691695634</v>
      </c>
      <c r="Q124" s="160">
        <f t="shared" si="20"/>
        <v>229.98567895733746</v>
      </c>
    </row>
    <row r="125" spans="1:17" ht="12" customHeight="1" x14ac:dyDescent="0.3">
      <c r="A125" s="148" t="s">
        <v>60</v>
      </c>
      <c r="B125" s="156">
        <f>RES_hhdet_tes!B$56</f>
        <v>62.444164984528861</v>
      </c>
      <c r="C125" s="156">
        <f>RES_hhdet_tes!C$56</f>
        <v>67.692095274024979</v>
      </c>
      <c r="D125" s="156">
        <f>RES_hhdet_tes!D$56</f>
        <v>77.053645642375869</v>
      </c>
      <c r="E125" s="156">
        <f>RES_hhdet_tes!E$56</f>
        <v>93.235350092204982</v>
      </c>
      <c r="F125" s="156">
        <f>RES_hhdet_tes!F$56</f>
        <v>86.892586234106588</v>
      </c>
      <c r="G125" s="156">
        <f>RES_hhdet_tes!G$56</f>
        <v>99.135003655677039</v>
      </c>
      <c r="H125" s="156">
        <f>RES_hhdet_tes!H$56</f>
        <v>92.229652870375148</v>
      </c>
      <c r="I125" s="156">
        <f>RES_hhdet_tes!I$56</f>
        <v>133.94693323601763</v>
      </c>
      <c r="J125" s="156">
        <f>RES_hhdet_tes!J$56</f>
        <v>94.232195949967604</v>
      </c>
      <c r="K125" s="156">
        <f>RES_hhdet_tes!K$56</f>
        <v>117.21433476384988</v>
      </c>
      <c r="L125" s="156">
        <f>RES_hhdet_tes!L$56</f>
        <v>125.96213883890515</v>
      </c>
      <c r="M125" s="156">
        <f>RES_hhdet_tes!M$56</f>
        <v>128.91506467241751</v>
      </c>
      <c r="N125" s="156">
        <f>RES_hhdet_tes!N$56</f>
        <v>123.83551335183076</v>
      </c>
      <c r="O125" s="156">
        <f>RES_hhdet_tes!O$56</f>
        <v>114.58627037018957</v>
      </c>
      <c r="P125" s="156">
        <f>RES_hhdet_tes!P$56</f>
        <v>99.366478099129139</v>
      </c>
      <c r="Q125" s="156">
        <f>RES_hhdet_tes!Q$56</f>
        <v>97.785386852768852</v>
      </c>
    </row>
    <row r="126" spans="1:17" ht="12" customHeight="1" x14ac:dyDescent="0.3">
      <c r="A126" s="148" t="s">
        <v>59</v>
      </c>
      <c r="B126" s="156">
        <f>RES_hhdet_tes!B$57</f>
        <v>108.95827278502013</v>
      </c>
      <c r="C126" s="156">
        <f>RES_hhdet_tes!C$57</f>
        <v>111.19395218205612</v>
      </c>
      <c r="D126" s="156">
        <f>RES_hhdet_tes!D$57</f>
        <v>111.98571575513087</v>
      </c>
      <c r="E126" s="156">
        <f>RES_hhdet_tes!E$57</f>
        <v>115.6559234299456</v>
      </c>
      <c r="F126" s="156">
        <f>RES_hhdet_tes!F$57</f>
        <v>122.64141483713817</v>
      </c>
      <c r="G126" s="156">
        <f>RES_hhdet_tes!G$57</f>
        <v>116.58917879890163</v>
      </c>
      <c r="H126" s="156">
        <f>RES_hhdet_tes!H$57</f>
        <v>117.97823711149837</v>
      </c>
      <c r="I126" s="156">
        <f>RES_hhdet_tes!I$57</f>
        <v>161.59805513352742</v>
      </c>
      <c r="J126" s="156">
        <f>RES_hhdet_tes!J$57</f>
        <v>149.43436789810681</v>
      </c>
      <c r="K126" s="156">
        <f>RES_hhdet_tes!K$57</f>
        <v>162.02960333868344</v>
      </c>
      <c r="L126" s="156">
        <f>RES_hhdet_tes!L$57</f>
        <v>164.94323466375869</v>
      </c>
      <c r="M126" s="156">
        <f>RES_hhdet_tes!M$57</f>
        <v>161.68708748326156</v>
      </c>
      <c r="N126" s="156">
        <f>RES_hhdet_tes!N$57</f>
        <v>147.07843639832544</v>
      </c>
      <c r="O126" s="156">
        <f>RES_hhdet_tes!O$57</f>
        <v>129.02941661894815</v>
      </c>
      <c r="P126" s="156">
        <f>RES_hhdet_tes!P$57</f>
        <v>129.08595881782719</v>
      </c>
      <c r="Q126" s="156">
        <f>RES_hhdet_tes!Q$57</f>
        <v>132.2002921045686</v>
      </c>
    </row>
    <row r="127" spans="1:17" ht="12" customHeight="1" x14ac:dyDescent="0.3">
      <c r="A127" s="158" t="s">
        <v>62</v>
      </c>
      <c r="B127" s="157">
        <f>SUM(B128:B129)</f>
        <v>2422.0921714895485</v>
      </c>
      <c r="C127" s="157">
        <f t="shared" ref="C127:Q127" si="21">SUM(C128:C129)</f>
        <v>2465.4953678833613</v>
      </c>
      <c r="D127" s="157">
        <f t="shared" si="21"/>
        <v>2436.3141039175953</v>
      </c>
      <c r="E127" s="157">
        <f t="shared" si="21"/>
        <v>2412.9715879151272</v>
      </c>
      <c r="F127" s="157">
        <f t="shared" si="21"/>
        <v>2389.5501177146393</v>
      </c>
      <c r="G127" s="157">
        <f t="shared" si="21"/>
        <v>2362.2385117706931</v>
      </c>
      <c r="H127" s="157">
        <f t="shared" si="21"/>
        <v>2322.9509506175787</v>
      </c>
      <c r="I127" s="157">
        <f t="shared" si="21"/>
        <v>2202.6729004116742</v>
      </c>
      <c r="J127" s="157">
        <f t="shared" si="21"/>
        <v>2176.4187690987319</v>
      </c>
      <c r="K127" s="157">
        <f t="shared" si="21"/>
        <v>2121.5149592025896</v>
      </c>
      <c r="L127" s="157">
        <f t="shared" si="21"/>
        <v>2123.5740480624545</v>
      </c>
      <c r="M127" s="157">
        <f t="shared" si="21"/>
        <v>2066.178724412182</v>
      </c>
      <c r="N127" s="157">
        <f t="shared" si="21"/>
        <v>2060.5868100909897</v>
      </c>
      <c r="O127" s="157">
        <f t="shared" si="21"/>
        <v>2050.6418411272452</v>
      </c>
      <c r="P127" s="157">
        <f t="shared" si="21"/>
        <v>2037.6581684015875</v>
      </c>
      <c r="Q127" s="157">
        <f t="shared" si="21"/>
        <v>2089.6723947847358</v>
      </c>
    </row>
    <row r="128" spans="1:17" ht="12" customHeight="1" x14ac:dyDescent="0.3">
      <c r="A128" s="23" t="s">
        <v>57</v>
      </c>
      <c r="B128" s="156">
        <f>RES_hhdet_tes!B$59</f>
        <v>586.59299791363037</v>
      </c>
      <c r="C128" s="156">
        <f>RES_hhdet_tes!C$59</f>
        <v>571.69531406354645</v>
      </c>
      <c r="D128" s="156">
        <f>RES_hhdet_tes!D$59</f>
        <v>512.9806992528712</v>
      </c>
      <c r="E128" s="156">
        <f>RES_hhdet_tes!E$59</f>
        <v>470.85169904720868</v>
      </c>
      <c r="F128" s="156">
        <f>RES_hhdet_tes!F$59</f>
        <v>519.65043220577104</v>
      </c>
      <c r="G128" s="156">
        <f>RES_hhdet_tes!G$59</f>
        <v>495.87644509771366</v>
      </c>
      <c r="H128" s="156">
        <f>RES_hhdet_tes!H$59</f>
        <v>434.66443841152943</v>
      </c>
      <c r="I128" s="156">
        <f>RES_hhdet_tes!I$59</f>
        <v>338.92295322342756</v>
      </c>
      <c r="J128" s="156">
        <f>RES_hhdet_tes!J$59</f>
        <v>397.77717044017112</v>
      </c>
      <c r="K128" s="156">
        <f>RES_hhdet_tes!K$59</f>
        <v>349.84228945263379</v>
      </c>
      <c r="L128" s="156">
        <f>RES_hhdet_tes!L$59</f>
        <v>365.88783904952743</v>
      </c>
      <c r="M128" s="156">
        <f>RES_hhdet_tes!M$59</f>
        <v>347.35100108515962</v>
      </c>
      <c r="N128" s="156">
        <f>RES_hhdet_tes!N$59</f>
        <v>316.9195101088859</v>
      </c>
      <c r="O128" s="156">
        <f>RES_hhdet_tes!O$59</f>
        <v>353.7244914857929</v>
      </c>
      <c r="P128" s="156">
        <f>RES_hhdet_tes!P$59</f>
        <v>330.76461942666151</v>
      </c>
      <c r="Q128" s="156">
        <f>RES_hhdet_tes!Q$59</f>
        <v>314.0933697452208</v>
      </c>
    </row>
    <row r="129" spans="1:17" ht="12" customHeight="1" x14ac:dyDescent="0.3">
      <c r="A129" s="29" t="s">
        <v>140</v>
      </c>
      <c r="B129" s="57">
        <f>RES_hhdet_tes!B$60</f>
        <v>1835.4991735759181</v>
      </c>
      <c r="C129" s="57">
        <f>RES_hhdet_tes!C$60</f>
        <v>1893.8000538198148</v>
      </c>
      <c r="D129" s="57">
        <f>RES_hhdet_tes!D$60</f>
        <v>1923.333404664724</v>
      </c>
      <c r="E129" s="57">
        <f>RES_hhdet_tes!E$60</f>
        <v>1942.1198888679187</v>
      </c>
      <c r="F129" s="57">
        <f>RES_hhdet_tes!F$60</f>
        <v>1869.8996855088683</v>
      </c>
      <c r="G129" s="57">
        <f>RES_hhdet_tes!G$60</f>
        <v>1866.3620666729796</v>
      </c>
      <c r="H129" s="57">
        <f>RES_hhdet_tes!H$60</f>
        <v>1888.2865122060493</v>
      </c>
      <c r="I129" s="57">
        <f>RES_hhdet_tes!I$60</f>
        <v>1863.7499471882468</v>
      </c>
      <c r="J129" s="57">
        <f>RES_hhdet_tes!J$60</f>
        <v>1778.641598658561</v>
      </c>
      <c r="K129" s="57">
        <f>RES_hhdet_tes!K$60</f>
        <v>1771.6726697499557</v>
      </c>
      <c r="L129" s="57">
        <f>RES_hhdet_tes!L$60</f>
        <v>1757.6862090129268</v>
      </c>
      <c r="M129" s="57">
        <f>RES_hhdet_tes!M$60</f>
        <v>1718.8277233270223</v>
      </c>
      <c r="N129" s="57">
        <f>RES_hhdet_tes!N$60</f>
        <v>1743.6672999821037</v>
      </c>
      <c r="O129" s="57">
        <f>RES_hhdet_tes!O$60</f>
        <v>1696.9173496414523</v>
      </c>
      <c r="P129" s="57">
        <f>RES_hhdet_tes!P$60</f>
        <v>1706.893548974926</v>
      </c>
      <c r="Q129" s="57">
        <f>RES_hhdet_tes!Q$60</f>
        <v>1775.5790250395148</v>
      </c>
    </row>
    <row r="131" spans="1:17" ht="12" customHeight="1" x14ac:dyDescent="0.3">
      <c r="A131" s="152" t="s">
        <v>199</v>
      </c>
      <c r="B131" s="175">
        <f t="shared" ref="B131:Q146" si="22">IF(B112=0,"",B112/B93)</f>
        <v>0.61817021870333755</v>
      </c>
      <c r="C131" s="175">
        <f t="shared" si="22"/>
        <v>0.62320838492855846</v>
      </c>
      <c r="D131" s="175">
        <f t="shared" si="22"/>
        <v>0.62616052484377127</v>
      </c>
      <c r="E131" s="175">
        <f t="shared" si="22"/>
        <v>0.62864606652522403</v>
      </c>
      <c r="F131" s="175">
        <f t="shared" si="22"/>
        <v>0.63076810527941973</v>
      </c>
      <c r="G131" s="175">
        <f t="shared" si="22"/>
        <v>0.63474707718610612</v>
      </c>
      <c r="H131" s="175">
        <f t="shared" si="22"/>
        <v>0.64165704918237521</v>
      </c>
      <c r="I131" s="175">
        <f t="shared" si="22"/>
        <v>0.64630099797732932</v>
      </c>
      <c r="J131" s="175">
        <f t="shared" si="22"/>
        <v>0.65157279464638507</v>
      </c>
      <c r="K131" s="175">
        <f t="shared" si="22"/>
        <v>0.65873637142421493</v>
      </c>
      <c r="L131" s="175">
        <f t="shared" si="22"/>
        <v>0.66605730475783553</v>
      </c>
      <c r="M131" s="175">
        <f t="shared" si="22"/>
        <v>0.67103834193207812</v>
      </c>
      <c r="N131" s="175">
        <f t="shared" si="22"/>
        <v>0.68005463254888066</v>
      </c>
      <c r="O131" s="175">
        <f t="shared" si="22"/>
        <v>0.68693763249338391</v>
      </c>
      <c r="P131" s="175">
        <f t="shared" si="22"/>
        <v>0.69294348636757908</v>
      </c>
      <c r="Q131" s="175">
        <f t="shared" si="22"/>
        <v>0.69752810904614126</v>
      </c>
    </row>
    <row r="132" spans="1:17" ht="12" customHeight="1" x14ac:dyDescent="0.3">
      <c r="A132" s="158" t="s">
        <v>65</v>
      </c>
      <c r="B132" s="169">
        <f t="shared" si="22"/>
        <v>0.61652340445597187</v>
      </c>
      <c r="C132" s="169">
        <f t="shared" si="22"/>
        <v>0.62186129826421599</v>
      </c>
      <c r="D132" s="169">
        <f t="shared" si="22"/>
        <v>0.62342250503614771</v>
      </c>
      <c r="E132" s="169">
        <f t="shared" si="22"/>
        <v>0.62504458920239869</v>
      </c>
      <c r="F132" s="169">
        <f t="shared" si="22"/>
        <v>0.62707149212056779</v>
      </c>
      <c r="G132" s="169">
        <f t="shared" si="22"/>
        <v>0.63055364921985713</v>
      </c>
      <c r="H132" s="169">
        <f t="shared" si="22"/>
        <v>0.63692798438365017</v>
      </c>
      <c r="I132" s="169">
        <f t="shared" si="22"/>
        <v>0.6355848842712114</v>
      </c>
      <c r="J132" s="169">
        <f t="shared" si="22"/>
        <v>0.64510056067296717</v>
      </c>
      <c r="K132" s="169">
        <f t="shared" si="22"/>
        <v>0.65006386268520377</v>
      </c>
      <c r="L132" s="169">
        <f t="shared" si="22"/>
        <v>0.65750852696425832</v>
      </c>
      <c r="M132" s="169">
        <f t="shared" si="22"/>
        <v>0.66131125261035306</v>
      </c>
      <c r="N132" s="169">
        <f t="shared" si="22"/>
        <v>0.67182505716844498</v>
      </c>
      <c r="O132" s="169">
        <f t="shared" si="22"/>
        <v>0.68189896861480837</v>
      </c>
      <c r="P132" s="169">
        <f t="shared" si="22"/>
        <v>0.68791925269405307</v>
      </c>
      <c r="Q132" s="169">
        <f t="shared" si="22"/>
        <v>0.69116335838119047</v>
      </c>
    </row>
    <row r="133" spans="1:17" ht="12" customHeight="1" x14ac:dyDescent="0.3">
      <c r="A133" s="23" t="s">
        <v>166</v>
      </c>
      <c r="B133" s="73">
        <f t="shared" si="22"/>
        <v>0.61058797519546737</v>
      </c>
      <c r="C133" s="73">
        <f t="shared" si="22"/>
        <v>0.61601804539085114</v>
      </c>
      <c r="D133" s="73">
        <f t="shared" si="22"/>
        <v>0.61706555644827576</v>
      </c>
      <c r="E133" s="73">
        <f t="shared" si="22"/>
        <v>0.61862231113954413</v>
      </c>
      <c r="F133" s="73">
        <f t="shared" si="22"/>
        <v>0.62016604966975319</v>
      </c>
      <c r="G133" s="73">
        <f t="shared" si="22"/>
        <v>0.62429192485377794</v>
      </c>
      <c r="H133" s="73">
        <f t="shared" si="22"/>
        <v>0.63084436478177019</v>
      </c>
      <c r="I133" s="73">
        <f t="shared" si="22"/>
        <v>0.62855755934493196</v>
      </c>
      <c r="J133" s="73">
        <f t="shared" si="22"/>
        <v>0.63996310033490522</v>
      </c>
      <c r="K133" s="73">
        <f t="shared" si="22"/>
        <v>0.64505108423316815</v>
      </c>
      <c r="L133" s="73">
        <f t="shared" si="22"/>
        <v>0.65162558720309471</v>
      </c>
      <c r="M133" s="73">
        <f t="shared" si="22"/>
        <v>0.65557683773720832</v>
      </c>
      <c r="N133" s="73">
        <f t="shared" si="22"/>
        <v>0.66500172943389269</v>
      </c>
      <c r="O133" s="73">
        <f t="shared" si="22"/>
        <v>0.67530228957313598</v>
      </c>
      <c r="P133" s="73">
        <f t="shared" si="22"/>
        <v>0.68161055004210158</v>
      </c>
      <c r="Q133" s="73">
        <f t="shared" si="22"/>
        <v>0.68462634527436095</v>
      </c>
    </row>
    <row r="134" spans="1:17" ht="12" customHeight="1" x14ac:dyDescent="0.3">
      <c r="A134" s="23" t="s">
        <v>60</v>
      </c>
      <c r="B134" s="73">
        <f t="shared" si="22"/>
        <v>1</v>
      </c>
      <c r="C134" s="73">
        <f t="shared" si="22"/>
        <v>1.0000000000000002</v>
      </c>
      <c r="D134" s="73">
        <f t="shared" si="22"/>
        <v>1</v>
      </c>
      <c r="E134" s="73">
        <f t="shared" si="22"/>
        <v>1</v>
      </c>
      <c r="F134" s="73">
        <f t="shared" si="22"/>
        <v>1</v>
      </c>
      <c r="G134" s="73">
        <f t="shared" si="22"/>
        <v>0.99999999999999967</v>
      </c>
      <c r="H134" s="73">
        <f t="shared" si="22"/>
        <v>1</v>
      </c>
      <c r="I134" s="73">
        <f t="shared" si="22"/>
        <v>1</v>
      </c>
      <c r="J134" s="73">
        <f t="shared" si="22"/>
        <v>0.99999999999999978</v>
      </c>
      <c r="K134" s="73">
        <f t="shared" si="22"/>
        <v>0.99999999999999989</v>
      </c>
      <c r="L134" s="73">
        <f t="shared" si="22"/>
        <v>0.99999999999999978</v>
      </c>
      <c r="M134" s="73">
        <f t="shared" si="22"/>
        <v>1.0000000000000002</v>
      </c>
      <c r="N134" s="73">
        <f t="shared" si="22"/>
        <v>0.99999999999999978</v>
      </c>
      <c r="O134" s="73">
        <f t="shared" si="22"/>
        <v>1.0000000000000002</v>
      </c>
      <c r="P134" s="73">
        <f t="shared" si="22"/>
        <v>1.0000000000000004</v>
      </c>
      <c r="Q134" s="73">
        <f t="shared" si="22"/>
        <v>0.99999999999999967</v>
      </c>
    </row>
    <row r="135" spans="1:17" ht="12" customHeight="1" x14ac:dyDescent="0.3">
      <c r="A135" s="158" t="s">
        <v>112</v>
      </c>
      <c r="B135" s="169">
        <f t="shared" si="22"/>
        <v>1.5637786887922498</v>
      </c>
      <c r="C135" s="169">
        <f t="shared" si="22"/>
        <v>1.6240738959104344</v>
      </c>
      <c r="D135" s="169">
        <f t="shared" si="22"/>
        <v>1.6705273352483299</v>
      </c>
      <c r="E135" s="169">
        <f t="shared" si="22"/>
        <v>1.7197978168908055</v>
      </c>
      <c r="F135" s="169">
        <f t="shared" si="22"/>
        <v>1.7748698253394348</v>
      </c>
      <c r="G135" s="169">
        <f t="shared" si="22"/>
        <v>1.8263010840532998</v>
      </c>
      <c r="H135" s="169">
        <f t="shared" si="22"/>
        <v>1.8811178188595454</v>
      </c>
      <c r="I135" s="169">
        <f t="shared" si="22"/>
        <v>1.9499432559279868</v>
      </c>
      <c r="J135" s="169">
        <f t="shared" si="22"/>
        <v>2.0339323323379705</v>
      </c>
      <c r="K135" s="169">
        <f t="shared" si="22"/>
        <v>2.1727798064575139</v>
      </c>
      <c r="L135" s="169">
        <f t="shared" si="22"/>
        <v>2.2844224767103993</v>
      </c>
      <c r="M135" s="169">
        <f t="shared" si="22"/>
        <v>2.4116661051191555</v>
      </c>
      <c r="N135" s="169">
        <f t="shared" si="22"/>
        <v>2.5259912608438357</v>
      </c>
      <c r="O135" s="169">
        <f t="shared" si="22"/>
        <v>2.6477664893036152</v>
      </c>
      <c r="P135" s="169">
        <f t="shared" si="22"/>
        <v>2.8020990597699731</v>
      </c>
      <c r="Q135" s="169">
        <f t="shared" si="22"/>
        <v>2.9539978724418692</v>
      </c>
    </row>
    <row r="136" spans="1:17" ht="12" customHeight="1" x14ac:dyDescent="0.3">
      <c r="A136" s="23" t="s">
        <v>60</v>
      </c>
      <c r="B136" s="73">
        <f t="shared" si="22"/>
        <v>1.5637786887922498</v>
      </c>
      <c r="C136" s="73">
        <f t="shared" si="22"/>
        <v>1.6240738959104344</v>
      </c>
      <c r="D136" s="73">
        <f t="shared" si="22"/>
        <v>1.6705273352483299</v>
      </c>
      <c r="E136" s="73">
        <f t="shared" si="22"/>
        <v>1.7197978168908055</v>
      </c>
      <c r="F136" s="73">
        <f t="shared" si="22"/>
        <v>1.7748698253394348</v>
      </c>
      <c r="G136" s="73">
        <f t="shared" si="22"/>
        <v>1.8263010840532998</v>
      </c>
      <c r="H136" s="73">
        <f t="shared" si="22"/>
        <v>1.8811178188595454</v>
      </c>
      <c r="I136" s="73">
        <f t="shared" si="22"/>
        <v>1.9499432559279868</v>
      </c>
      <c r="J136" s="73">
        <f t="shared" si="22"/>
        <v>2.0339323323379705</v>
      </c>
      <c r="K136" s="73">
        <f t="shared" si="22"/>
        <v>2.1727798064575139</v>
      </c>
      <c r="L136" s="73">
        <f t="shared" si="22"/>
        <v>2.2844224767103993</v>
      </c>
      <c r="M136" s="73">
        <f t="shared" si="22"/>
        <v>2.4116661051191555</v>
      </c>
      <c r="N136" s="73">
        <f t="shared" si="22"/>
        <v>2.5259912608438357</v>
      </c>
      <c r="O136" s="73">
        <f t="shared" si="22"/>
        <v>2.6477664893036152</v>
      </c>
      <c r="P136" s="73">
        <f t="shared" si="22"/>
        <v>2.8020990597699731</v>
      </c>
      <c r="Q136" s="73">
        <f t="shared" si="22"/>
        <v>2.9539978724418692</v>
      </c>
    </row>
    <row r="137" spans="1:17" ht="12" customHeight="1" x14ac:dyDescent="0.3">
      <c r="A137" s="158" t="s">
        <v>63</v>
      </c>
      <c r="B137" s="169">
        <f t="shared" si="22"/>
        <v>0.59500569142442128</v>
      </c>
      <c r="C137" s="169">
        <f t="shared" si="22"/>
        <v>0.59505083761667121</v>
      </c>
      <c r="D137" s="169">
        <f t="shared" si="22"/>
        <v>0.59700003180309835</v>
      </c>
      <c r="E137" s="169">
        <f t="shared" si="22"/>
        <v>0.59965798280257121</v>
      </c>
      <c r="F137" s="169">
        <f t="shared" si="22"/>
        <v>0.60117337810135607</v>
      </c>
      <c r="G137" s="169">
        <f t="shared" si="22"/>
        <v>0.60263000438708214</v>
      </c>
      <c r="H137" s="169">
        <f t="shared" si="22"/>
        <v>0.60465769168993988</v>
      </c>
      <c r="I137" s="169">
        <f t="shared" si="22"/>
        <v>0.61823895564112563</v>
      </c>
      <c r="J137" s="169">
        <f t="shared" si="22"/>
        <v>0.61203300184327813</v>
      </c>
      <c r="K137" s="169">
        <f t="shared" si="22"/>
        <v>0.61958850935351306</v>
      </c>
      <c r="L137" s="169">
        <f t="shared" si="22"/>
        <v>0.62664773773153215</v>
      </c>
      <c r="M137" s="169">
        <f t="shared" si="22"/>
        <v>0.62711489012876365</v>
      </c>
      <c r="N137" s="169">
        <f t="shared" si="22"/>
        <v>0.63078386984867763</v>
      </c>
      <c r="O137" s="169">
        <f t="shared" si="22"/>
        <v>0.63186486840909384</v>
      </c>
      <c r="P137" s="169">
        <f t="shared" si="22"/>
        <v>0.63167797979238316</v>
      </c>
      <c r="Q137" s="169">
        <f t="shared" si="22"/>
        <v>0.63440457492101832</v>
      </c>
    </row>
    <row r="138" spans="1:17" ht="12" customHeight="1" x14ac:dyDescent="0.3">
      <c r="A138" s="167" t="s">
        <v>165</v>
      </c>
      <c r="B138" s="174">
        <f t="shared" si="22"/>
        <v>0.54003794246632431</v>
      </c>
      <c r="C138" s="174">
        <f t="shared" si="22"/>
        <v>0.543125306204707</v>
      </c>
      <c r="D138" s="174">
        <f t="shared" si="22"/>
        <v>0.54337674797508739</v>
      </c>
      <c r="E138" s="174">
        <f t="shared" si="22"/>
        <v>0.5454739040094353</v>
      </c>
      <c r="F138" s="174">
        <f t="shared" si="22"/>
        <v>0.54602067024135537</v>
      </c>
      <c r="G138" s="174">
        <f t="shared" si="22"/>
        <v>0.54873143750195774</v>
      </c>
      <c r="H138" s="174">
        <f t="shared" si="22"/>
        <v>0.55280606177128289</v>
      </c>
      <c r="I138" s="174">
        <f t="shared" si="22"/>
        <v>0.55164400888334642</v>
      </c>
      <c r="J138" s="174">
        <f t="shared" si="22"/>
        <v>0.55940961510887399</v>
      </c>
      <c r="K138" s="174">
        <f t="shared" si="22"/>
        <v>0.56111680787253237</v>
      </c>
      <c r="L138" s="174">
        <f t="shared" si="22"/>
        <v>0.56512216992423736</v>
      </c>
      <c r="M138" s="174">
        <f t="shared" si="22"/>
        <v>0.56697249925791515</v>
      </c>
      <c r="N138" s="174">
        <f t="shared" si="22"/>
        <v>0.57148699326948316</v>
      </c>
      <c r="O138" s="174">
        <f t="shared" si="22"/>
        <v>0.57441824905434069</v>
      </c>
      <c r="P138" s="174">
        <f t="shared" si="22"/>
        <v>0.57825887319551317</v>
      </c>
      <c r="Q138" s="174">
        <f t="shared" si="22"/>
        <v>0.57995900588793892</v>
      </c>
    </row>
    <row r="139" spans="1:17" ht="12" customHeight="1" x14ac:dyDescent="0.3">
      <c r="A139" s="167" t="s">
        <v>164</v>
      </c>
      <c r="B139" s="174">
        <f t="shared" si="22"/>
        <v>0.67711674246389886</v>
      </c>
      <c r="C139" s="174">
        <f t="shared" si="22"/>
        <v>0.68205407282409114</v>
      </c>
      <c r="D139" s="174">
        <f t="shared" si="22"/>
        <v>0.68211575569656613</v>
      </c>
      <c r="E139" s="174">
        <f t="shared" si="22"/>
        <v>0.6835855162737452</v>
      </c>
      <c r="F139" s="174">
        <f t="shared" si="22"/>
        <v>0.6882315151155125</v>
      </c>
      <c r="G139" s="174">
        <f t="shared" si="22"/>
        <v>0.68891830623824346</v>
      </c>
      <c r="H139" s="174">
        <f t="shared" si="22"/>
        <v>0.69432467287330812</v>
      </c>
      <c r="I139" s="174">
        <f t="shared" si="22"/>
        <v>0.70078079836118679</v>
      </c>
      <c r="J139" s="174">
        <f t="shared" si="22"/>
        <v>0.70584289650046228</v>
      </c>
      <c r="K139" s="174">
        <f t="shared" si="22"/>
        <v>0.70763921998209633</v>
      </c>
      <c r="L139" s="174">
        <f t="shared" si="22"/>
        <v>0.70888279171394175</v>
      </c>
      <c r="M139" s="174">
        <f t="shared" si="22"/>
        <v>0.70912301403619105</v>
      </c>
      <c r="N139" s="174">
        <f t="shared" si="22"/>
        <v>0.71052920579428713</v>
      </c>
      <c r="O139" s="174">
        <f t="shared" si="22"/>
        <v>0.70948502258125745</v>
      </c>
      <c r="P139" s="174">
        <f t="shared" si="22"/>
        <v>0.71446269164917597</v>
      </c>
      <c r="Q139" s="174">
        <f t="shared" si="22"/>
        <v>0.71701693074333084</v>
      </c>
    </row>
    <row r="140" spans="1:17" ht="12" customHeight="1" x14ac:dyDescent="0.3">
      <c r="A140" s="166" t="s">
        <v>163</v>
      </c>
      <c r="B140" s="173">
        <f t="shared" si="22"/>
        <v>0.56023668848630981</v>
      </c>
      <c r="C140" s="173">
        <f t="shared" si="22"/>
        <v>0.57139351895770829</v>
      </c>
      <c r="D140" s="173">
        <f t="shared" si="22"/>
        <v>0.57337530239581225</v>
      </c>
      <c r="E140" s="173">
        <f t="shared" si="22"/>
        <v>0.58131111108611977</v>
      </c>
      <c r="F140" s="173">
        <f t="shared" si="22"/>
        <v>0.5824750374415818</v>
      </c>
      <c r="G140" s="173">
        <f t="shared" si="22"/>
        <v>0.5874098604124226</v>
      </c>
      <c r="H140" s="173">
        <f t="shared" si="22"/>
        <v>0.5953727810256717</v>
      </c>
      <c r="I140" s="173">
        <f t="shared" si="22"/>
        <v>0.5933884103073489</v>
      </c>
      <c r="J140" s="173">
        <f t="shared" si="22"/>
        <v>0.60408129059178672</v>
      </c>
      <c r="K140" s="173">
        <f t="shared" si="22"/>
        <v>0.60464648136138111</v>
      </c>
      <c r="L140" s="173">
        <f t="shared" si="22"/>
        <v>0.60486088371731983</v>
      </c>
      <c r="M140" s="173">
        <f t="shared" si="22"/>
        <v>0.60874066988339171</v>
      </c>
      <c r="N140" s="173">
        <f t="shared" si="22"/>
        <v>0.61139413170118051</v>
      </c>
      <c r="O140" s="173">
        <f t="shared" si="22"/>
        <v>0.6145386732487691</v>
      </c>
      <c r="P140" s="173">
        <f t="shared" si="22"/>
        <v>0.61703645873861668</v>
      </c>
      <c r="Q140" s="173">
        <f t="shared" si="22"/>
        <v>0.61725732703356018</v>
      </c>
    </row>
    <row r="141" spans="1:17" ht="12" customHeight="1" x14ac:dyDescent="0.3">
      <c r="A141" s="147" t="s">
        <v>59</v>
      </c>
      <c r="B141" s="172">
        <f t="shared" si="22"/>
        <v>1</v>
      </c>
      <c r="C141" s="172">
        <f t="shared" si="22"/>
        <v>1</v>
      </c>
      <c r="D141" s="172">
        <f t="shared" si="22"/>
        <v>1.0000000000000002</v>
      </c>
      <c r="E141" s="172">
        <f t="shared" si="22"/>
        <v>0.99999999999999989</v>
      </c>
      <c r="F141" s="172">
        <f t="shared" si="22"/>
        <v>1</v>
      </c>
      <c r="G141" s="172">
        <f t="shared" si="22"/>
        <v>1</v>
      </c>
      <c r="H141" s="172">
        <f t="shared" si="22"/>
        <v>0.99999999999999989</v>
      </c>
      <c r="I141" s="172">
        <f t="shared" si="22"/>
        <v>1</v>
      </c>
      <c r="J141" s="172">
        <f t="shared" si="22"/>
        <v>1</v>
      </c>
      <c r="K141" s="172">
        <f t="shared" si="22"/>
        <v>1</v>
      </c>
      <c r="L141" s="172">
        <f t="shared" si="22"/>
        <v>0.99999999999999956</v>
      </c>
      <c r="M141" s="172">
        <f t="shared" si="22"/>
        <v>1</v>
      </c>
      <c r="N141" s="172">
        <f t="shared" si="22"/>
        <v>1</v>
      </c>
      <c r="O141" s="172">
        <f t="shared" si="22"/>
        <v>0.99999999999999978</v>
      </c>
      <c r="P141" s="172">
        <f t="shared" si="22"/>
        <v>1</v>
      </c>
      <c r="Q141" s="172">
        <f t="shared" si="22"/>
        <v>0.99999999999999956</v>
      </c>
    </row>
    <row r="142" spans="1:17" ht="12" customHeight="1" x14ac:dyDescent="0.3">
      <c r="A142" s="163" t="s">
        <v>142</v>
      </c>
      <c r="B142" s="171">
        <f t="shared" si="22"/>
        <v>0.68887204245493372</v>
      </c>
      <c r="C142" s="171">
        <f t="shared" si="22"/>
        <v>0.68992169892043842</v>
      </c>
      <c r="D142" s="171">
        <f t="shared" si="22"/>
        <v>0.69211221351377028</v>
      </c>
      <c r="E142" s="171">
        <f t="shared" si="22"/>
        <v>0.69797923276265894</v>
      </c>
      <c r="F142" s="171">
        <f t="shared" si="22"/>
        <v>0.70330683192384658</v>
      </c>
      <c r="G142" s="171">
        <f t="shared" si="22"/>
        <v>0.70736450046258104</v>
      </c>
      <c r="H142" s="171">
        <f t="shared" si="22"/>
        <v>0.71123816492464864</v>
      </c>
      <c r="I142" s="171">
        <f t="shared" si="22"/>
        <v>0.73609552101378373</v>
      </c>
      <c r="J142" s="171">
        <f t="shared" si="22"/>
        <v>0.7290188979294645</v>
      </c>
      <c r="K142" s="171">
        <f t="shared" si="22"/>
        <v>0.74000467515317159</v>
      </c>
      <c r="L142" s="171">
        <f t="shared" si="22"/>
        <v>0.74460698162478511</v>
      </c>
      <c r="M142" s="171">
        <f t="shared" si="22"/>
        <v>0.74836417471167893</v>
      </c>
      <c r="N142" s="171">
        <f t="shared" si="22"/>
        <v>0.75176668863678664</v>
      </c>
      <c r="O142" s="171">
        <f t="shared" si="22"/>
        <v>0.7593771781285511</v>
      </c>
      <c r="P142" s="171">
        <f t="shared" si="22"/>
        <v>0.75877051879017476</v>
      </c>
      <c r="Q142" s="171">
        <f t="shared" si="22"/>
        <v>0.76079704938698556</v>
      </c>
    </row>
    <row r="143" spans="1:17" ht="12" customHeight="1" x14ac:dyDescent="0.3">
      <c r="A143" s="161" t="s">
        <v>141</v>
      </c>
      <c r="B143" s="170">
        <f t="shared" si="22"/>
        <v>0.85688945936368754</v>
      </c>
      <c r="C143" s="170">
        <f t="shared" si="22"/>
        <v>0.85959498010694857</v>
      </c>
      <c r="D143" s="170">
        <f t="shared" si="22"/>
        <v>0.85172747368317914</v>
      </c>
      <c r="E143" s="170">
        <f t="shared" si="22"/>
        <v>0.8487356544530319</v>
      </c>
      <c r="F143" s="170">
        <f t="shared" si="22"/>
        <v>0.86249816084199527</v>
      </c>
      <c r="G143" s="170">
        <f t="shared" si="22"/>
        <v>0.84711928331493924</v>
      </c>
      <c r="H143" s="170">
        <f t="shared" si="22"/>
        <v>0.85906119595247477</v>
      </c>
      <c r="I143" s="170">
        <f t="shared" si="22"/>
        <v>0.87022905545795659</v>
      </c>
      <c r="J143" s="170">
        <f t="shared" si="22"/>
        <v>0.87465915907687952</v>
      </c>
      <c r="K143" s="170">
        <f t="shared" si="22"/>
        <v>0.87890931415170614</v>
      </c>
      <c r="L143" s="170">
        <f t="shared" si="22"/>
        <v>0.87783837396939457</v>
      </c>
      <c r="M143" s="170">
        <f t="shared" si="22"/>
        <v>0.88020348996549302</v>
      </c>
      <c r="N143" s="170">
        <f t="shared" si="22"/>
        <v>0.87775666724292356</v>
      </c>
      <c r="O143" s="170">
        <f t="shared" si="22"/>
        <v>0.88127252923378419</v>
      </c>
      <c r="P143" s="170">
        <f t="shared" si="22"/>
        <v>0.88431830164575775</v>
      </c>
      <c r="Q143" s="170">
        <f t="shared" si="22"/>
        <v>0.88116191674318844</v>
      </c>
    </row>
    <row r="144" spans="1:17" ht="12" customHeight="1" x14ac:dyDescent="0.3">
      <c r="A144" s="148" t="s">
        <v>60</v>
      </c>
      <c r="B144" s="73">
        <f t="shared" si="22"/>
        <v>0.6856693700391433</v>
      </c>
      <c r="C144" s="73">
        <f t="shared" si="22"/>
        <v>0.69849691105314493</v>
      </c>
      <c r="D144" s="73">
        <f t="shared" si="22"/>
        <v>0.70072680885895133</v>
      </c>
      <c r="E144" s="73">
        <f t="shared" si="22"/>
        <v>0.71464091927434992</v>
      </c>
      <c r="F144" s="73">
        <f t="shared" si="22"/>
        <v>0.72231669729580894</v>
      </c>
      <c r="G144" s="73">
        <f t="shared" si="22"/>
        <v>0.71802084747517758</v>
      </c>
      <c r="H144" s="73">
        <f t="shared" si="22"/>
        <v>0.7278415773882192</v>
      </c>
      <c r="I144" s="73">
        <f t="shared" si="22"/>
        <v>0.75242880032530579</v>
      </c>
      <c r="J144" s="73">
        <f t="shared" si="22"/>
        <v>0.7296324690225563</v>
      </c>
      <c r="K144" s="73">
        <f t="shared" si="22"/>
        <v>0.7528853274367856</v>
      </c>
      <c r="L144" s="73">
        <f t="shared" si="22"/>
        <v>0.75677901584158147</v>
      </c>
      <c r="M144" s="73">
        <f t="shared" si="22"/>
        <v>0.76522767384979096</v>
      </c>
      <c r="N144" s="73">
        <f t="shared" si="22"/>
        <v>0.76647425100319577</v>
      </c>
      <c r="O144" s="73">
        <f t="shared" si="22"/>
        <v>0.77734698987287354</v>
      </c>
      <c r="P144" s="73">
        <f t="shared" si="22"/>
        <v>0.76878465764632398</v>
      </c>
      <c r="Q144" s="73">
        <f t="shared" si="22"/>
        <v>0.75918885659825053</v>
      </c>
    </row>
    <row r="145" spans="1:17" ht="12" customHeight="1" x14ac:dyDescent="0.3">
      <c r="A145" s="148" t="s">
        <v>59</v>
      </c>
      <c r="B145" s="73">
        <f t="shared" si="22"/>
        <v>0.99999999999999978</v>
      </c>
      <c r="C145" s="73">
        <f t="shared" si="22"/>
        <v>1</v>
      </c>
      <c r="D145" s="73">
        <f t="shared" si="22"/>
        <v>1.0000000000000002</v>
      </c>
      <c r="E145" s="73">
        <f t="shared" si="22"/>
        <v>1.0000000000000002</v>
      </c>
      <c r="F145" s="73">
        <f t="shared" si="22"/>
        <v>1.0000000000000004</v>
      </c>
      <c r="G145" s="73">
        <f t="shared" si="22"/>
        <v>0.99999999999999978</v>
      </c>
      <c r="H145" s="73">
        <f t="shared" si="22"/>
        <v>1.0000000000000004</v>
      </c>
      <c r="I145" s="73">
        <f t="shared" si="22"/>
        <v>1</v>
      </c>
      <c r="J145" s="73">
        <f t="shared" si="22"/>
        <v>1.0000000000000002</v>
      </c>
      <c r="K145" s="73">
        <f t="shared" si="22"/>
        <v>0.99999999999999978</v>
      </c>
      <c r="L145" s="73">
        <f t="shared" si="22"/>
        <v>1.0000000000000002</v>
      </c>
      <c r="M145" s="73">
        <f t="shared" si="22"/>
        <v>1</v>
      </c>
      <c r="N145" s="73">
        <f t="shared" si="22"/>
        <v>0.99999999999999967</v>
      </c>
      <c r="O145" s="73">
        <f t="shared" si="22"/>
        <v>1</v>
      </c>
      <c r="P145" s="73">
        <f t="shared" si="22"/>
        <v>0.99999999999999956</v>
      </c>
      <c r="Q145" s="73">
        <f t="shared" si="22"/>
        <v>1</v>
      </c>
    </row>
    <row r="146" spans="1:17" ht="12" customHeight="1" x14ac:dyDescent="0.3">
      <c r="A146" s="158" t="s">
        <v>62</v>
      </c>
      <c r="B146" s="169">
        <f t="shared" si="22"/>
        <v>0.65462391599403336</v>
      </c>
      <c r="C146" s="169">
        <f t="shared" si="22"/>
        <v>0.66460416089367114</v>
      </c>
      <c r="D146" s="169">
        <f t="shared" si="22"/>
        <v>0.67876397464481475</v>
      </c>
      <c r="E146" s="169">
        <f t="shared" si="22"/>
        <v>0.69054349946821969</v>
      </c>
      <c r="F146" s="169">
        <f t="shared" si="22"/>
        <v>0.68523010454610522</v>
      </c>
      <c r="G146" s="169">
        <f t="shared" si="22"/>
        <v>0.69390486066339985</v>
      </c>
      <c r="H146" s="169">
        <f t="shared" si="22"/>
        <v>0.7119661151350164</v>
      </c>
      <c r="I146" s="169">
        <f t="shared" si="22"/>
        <v>0.73555139339747222</v>
      </c>
      <c r="J146" s="169">
        <f t="shared" si="22"/>
        <v>0.72689813900425126</v>
      </c>
      <c r="K146" s="169">
        <f t="shared" si="22"/>
        <v>0.7389559245858851</v>
      </c>
      <c r="L146" s="169">
        <f t="shared" si="22"/>
        <v>0.73718007219392578</v>
      </c>
      <c r="M146" s="169">
        <f t="shared" si="22"/>
        <v>0.74172237896467397</v>
      </c>
      <c r="N146" s="169">
        <f t="shared" si="22"/>
        <v>0.75231850112624998</v>
      </c>
      <c r="O146" s="169">
        <f t="shared" si="22"/>
        <v>0.74538341206045888</v>
      </c>
      <c r="P146" s="169">
        <f t="shared" si="22"/>
        <v>0.7527516226082609</v>
      </c>
      <c r="Q146" s="169">
        <f t="shared" ref="Q146" si="23">IF(Q127=0,"",Q127/Q108)</f>
        <v>0.76095997947998473</v>
      </c>
    </row>
    <row r="147" spans="1:17" ht="12" customHeight="1" x14ac:dyDescent="0.3">
      <c r="A147" s="23" t="s">
        <v>57</v>
      </c>
      <c r="B147" s="73">
        <f t="shared" ref="B147:Q148" si="24">IF(B128=0,"",B128/B109)</f>
        <v>0.41698422564023863</v>
      </c>
      <c r="C147" s="73">
        <f t="shared" si="24"/>
        <v>0.42170277450045002</v>
      </c>
      <c r="D147" s="73">
        <f t="shared" si="24"/>
        <v>0.42412984355350514</v>
      </c>
      <c r="E147" s="73">
        <f t="shared" si="24"/>
        <v>0.42662535974639354</v>
      </c>
      <c r="F147" s="73">
        <f t="shared" si="24"/>
        <v>0.43467336279426372</v>
      </c>
      <c r="G147" s="73">
        <f t="shared" si="24"/>
        <v>0.43884379279713492</v>
      </c>
      <c r="H147" s="73">
        <f t="shared" si="24"/>
        <v>0.44600584683521499</v>
      </c>
      <c r="I147" s="73">
        <f t="shared" si="24"/>
        <v>0.45183809921273937</v>
      </c>
      <c r="J147" s="73">
        <f t="shared" si="24"/>
        <v>0.45942945923234341</v>
      </c>
      <c r="K147" s="73">
        <f t="shared" si="24"/>
        <v>0.4614133317113579</v>
      </c>
      <c r="L147" s="73">
        <f t="shared" si="24"/>
        <v>0.4631921715184863</v>
      </c>
      <c r="M147" s="73">
        <f t="shared" si="24"/>
        <v>0.46474489410725034</v>
      </c>
      <c r="N147" s="73">
        <f t="shared" si="24"/>
        <v>0.46910621997678881</v>
      </c>
      <c r="O147" s="73">
        <f t="shared" si="24"/>
        <v>0.47207050999629652</v>
      </c>
      <c r="P147" s="73">
        <f t="shared" si="24"/>
        <v>0.47351157371834807</v>
      </c>
      <c r="Q147" s="73">
        <f t="shared" si="24"/>
        <v>0.4748394227416271</v>
      </c>
    </row>
    <row r="148" spans="1:17" ht="12" customHeight="1" x14ac:dyDescent="0.3">
      <c r="A148" s="29" t="s">
        <v>140</v>
      </c>
      <c r="B148" s="65">
        <f t="shared" si="24"/>
        <v>0.80040116285453622</v>
      </c>
      <c r="C148" s="65">
        <f t="shared" si="24"/>
        <v>0.80449036687710473</v>
      </c>
      <c r="D148" s="65">
        <f t="shared" si="24"/>
        <v>0.80817442096354886</v>
      </c>
      <c r="E148" s="65">
        <f t="shared" si="24"/>
        <v>0.81238412106528068</v>
      </c>
      <c r="F148" s="65">
        <f t="shared" si="24"/>
        <v>0.81593491358468118</v>
      </c>
      <c r="G148" s="65">
        <f t="shared" si="24"/>
        <v>0.82062875978544547</v>
      </c>
      <c r="H148" s="65">
        <f t="shared" si="24"/>
        <v>0.82524390138886361</v>
      </c>
      <c r="I148" s="65">
        <f t="shared" si="24"/>
        <v>0.83036710588584017</v>
      </c>
      <c r="J148" s="65">
        <f t="shared" si="24"/>
        <v>0.83570564022184657</v>
      </c>
      <c r="K148" s="65">
        <f t="shared" si="24"/>
        <v>0.83855618919940023</v>
      </c>
      <c r="L148" s="65">
        <f t="shared" si="24"/>
        <v>0.84069833935912286</v>
      </c>
      <c r="M148" s="65">
        <f t="shared" si="24"/>
        <v>0.84328673360768625</v>
      </c>
      <c r="N148" s="65">
        <f t="shared" si="24"/>
        <v>0.84504553189203246</v>
      </c>
      <c r="O148" s="65">
        <f t="shared" si="24"/>
        <v>0.84768763248640566</v>
      </c>
      <c r="P148" s="65">
        <f t="shared" si="24"/>
        <v>0.84987272668087377</v>
      </c>
      <c r="Q148" s="65">
        <f t="shared" si="24"/>
        <v>0.85174884967418429</v>
      </c>
    </row>
    <row r="150" spans="1:17" ht="12" customHeight="1" x14ac:dyDescent="0.3">
      <c r="A150" s="152" t="s">
        <v>121</v>
      </c>
      <c r="B150" s="168">
        <f>SUM(B151,B154,B156,B165)</f>
        <v>155042.38837175127</v>
      </c>
      <c r="C150" s="168">
        <f t="shared" ref="C150:Q150" si="25">SUM(C151,C154,C156,C165)</f>
        <v>170554.76489547154</v>
      </c>
      <c r="D150" s="168">
        <f t="shared" si="25"/>
        <v>153702.02998140047</v>
      </c>
      <c r="E150" s="168">
        <f t="shared" si="25"/>
        <v>155261.85857942802</v>
      </c>
      <c r="F150" s="168">
        <f t="shared" si="25"/>
        <v>149896.62113195009</v>
      </c>
      <c r="G150" s="168">
        <f t="shared" si="25"/>
        <v>146937.43121636217</v>
      </c>
      <c r="H150" s="168">
        <f t="shared" si="25"/>
        <v>142514.62738343564</v>
      </c>
      <c r="I150" s="168">
        <f t="shared" si="25"/>
        <v>109382.24439824124</v>
      </c>
      <c r="J150" s="168">
        <f t="shared" si="25"/>
        <v>127861.91033094544</v>
      </c>
      <c r="K150" s="168">
        <f t="shared" si="25"/>
        <v>115835.05765074772</v>
      </c>
      <c r="L150" s="168">
        <f t="shared" si="25"/>
        <v>114587.1352794164</v>
      </c>
      <c r="M150" s="168">
        <f t="shared" si="25"/>
        <v>100397.26357237564</v>
      </c>
      <c r="N150" s="168">
        <f t="shared" si="25"/>
        <v>100086.96853203517</v>
      </c>
      <c r="O150" s="168">
        <f t="shared" si="25"/>
        <v>101889.25270789726</v>
      </c>
      <c r="P150" s="168">
        <f t="shared" si="25"/>
        <v>89002.267993902526</v>
      </c>
      <c r="Q150" s="168">
        <f t="shared" si="25"/>
        <v>92294.434572031969</v>
      </c>
    </row>
    <row r="151" spans="1:17" ht="12" customHeight="1" x14ac:dyDescent="0.3">
      <c r="A151" s="158" t="s">
        <v>65</v>
      </c>
      <c r="B151" s="157">
        <f>SUM(B152:B153)</f>
        <v>132729.69849217701</v>
      </c>
      <c r="C151" s="157">
        <f t="shared" ref="C151:Q151" si="26">SUM(C152:C153)</f>
        <v>147349.94212952323</v>
      </c>
      <c r="D151" s="157">
        <f t="shared" si="26"/>
        <v>131896.30626848232</v>
      </c>
      <c r="E151" s="157">
        <f t="shared" si="26"/>
        <v>133837.64362692079</v>
      </c>
      <c r="F151" s="157">
        <f t="shared" si="26"/>
        <v>128407.86022379222</v>
      </c>
      <c r="G151" s="157">
        <f t="shared" si="26"/>
        <v>125739.72244643055</v>
      </c>
      <c r="H151" s="157">
        <f t="shared" si="26"/>
        <v>121737.20622289395</v>
      </c>
      <c r="I151" s="157">
        <f t="shared" si="26"/>
        <v>91603.214668567161</v>
      </c>
      <c r="J151" s="157">
        <f t="shared" si="26"/>
        <v>108205.4912503356</v>
      </c>
      <c r="K151" s="157">
        <f t="shared" si="26"/>
        <v>97328.488539996557</v>
      </c>
      <c r="L151" s="157">
        <f t="shared" si="26"/>
        <v>96751.676250636534</v>
      </c>
      <c r="M151" s="157">
        <f t="shared" si="26"/>
        <v>82530.20386228041</v>
      </c>
      <c r="N151" s="157">
        <f t="shared" si="26"/>
        <v>82621.326236652982</v>
      </c>
      <c r="O151" s="157">
        <f t="shared" si="26"/>
        <v>84007.82541829173</v>
      </c>
      <c r="P151" s="157">
        <f t="shared" si="26"/>
        <v>70783.828113589363</v>
      </c>
      <c r="Q151" s="157">
        <f t="shared" si="26"/>
        <v>74336.287061080118</v>
      </c>
    </row>
    <row r="152" spans="1:17" ht="12" customHeight="1" x14ac:dyDescent="0.3">
      <c r="A152" s="23" t="s">
        <v>166</v>
      </c>
      <c r="B152" s="156">
        <f>RES_hhdet_emi!B$45</f>
        <v>132729.69849217701</v>
      </c>
      <c r="C152" s="156">
        <f>RES_hhdet_emi!C$45</f>
        <v>147349.94212952323</v>
      </c>
      <c r="D152" s="156">
        <f>RES_hhdet_emi!D$45</f>
        <v>131896.30626848232</v>
      </c>
      <c r="E152" s="156">
        <f>RES_hhdet_emi!E$45</f>
        <v>133837.64362692079</v>
      </c>
      <c r="F152" s="156">
        <f>RES_hhdet_emi!F$45</f>
        <v>128407.86022379222</v>
      </c>
      <c r="G152" s="156">
        <f>RES_hhdet_emi!G$45</f>
        <v>125739.72244643055</v>
      </c>
      <c r="H152" s="156">
        <f>RES_hhdet_emi!H$45</f>
        <v>121737.20622289395</v>
      </c>
      <c r="I152" s="156">
        <f>RES_hhdet_emi!I$45</f>
        <v>91603.214668567161</v>
      </c>
      <c r="J152" s="156">
        <f>RES_hhdet_emi!J$45</f>
        <v>108205.4912503356</v>
      </c>
      <c r="K152" s="156">
        <f>RES_hhdet_emi!K$45</f>
        <v>97328.488539996557</v>
      </c>
      <c r="L152" s="156">
        <f>RES_hhdet_emi!L$45</f>
        <v>96751.676250636534</v>
      </c>
      <c r="M152" s="156">
        <f>RES_hhdet_emi!M$45</f>
        <v>82530.20386228041</v>
      </c>
      <c r="N152" s="156">
        <f>RES_hhdet_emi!N$45</f>
        <v>82621.326236652982</v>
      </c>
      <c r="O152" s="156">
        <f>RES_hhdet_emi!O$45</f>
        <v>84007.82541829173</v>
      </c>
      <c r="P152" s="156">
        <f>RES_hhdet_emi!P$45</f>
        <v>70783.828113589363</v>
      </c>
      <c r="Q152" s="156">
        <f>RES_hhdet_emi!Q$45</f>
        <v>74336.287061080118</v>
      </c>
    </row>
    <row r="153" spans="1:17" ht="12" customHeight="1" x14ac:dyDescent="0.3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3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3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3">
      <c r="A156" s="158" t="s">
        <v>63</v>
      </c>
      <c r="B156" s="157">
        <f>SUM(B157:B158,B161:B162)</f>
        <v>18596.235353523403</v>
      </c>
      <c r="C156" s="157">
        <f t="shared" ref="C156:Q156" si="28">SUM(C157:C158,C161:C162)</f>
        <v>19623.28323609705</v>
      </c>
      <c r="D156" s="157">
        <f t="shared" si="28"/>
        <v>18610.408054474578</v>
      </c>
      <c r="E156" s="157">
        <f t="shared" si="28"/>
        <v>18508.473245116329</v>
      </c>
      <c r="F156" s="157">
        <f t="shared" si="28"/>
        <v>18330.413927274203</v>
      </c>
      <c r="G156" s="157">
        <f t="shared" si="28"/>
        <v>18212.497352535433</v>
      </c>
      <c r="H156" s="157">
        <f t="shared" si="28"/>
        <v>18202.730053269985</v>
      </c>
      <c r="I156" s="157">
        <f t="shared" si="28"/>
        <v>15797.367149358641</v>
      </c>
      <c r="J156" s="157">
        <f t="shared" si="28"/>
        <v>17369.069259271841</v>
      </c>
      <c r="K156" s="157">
        <f t="shared" si="28"/>
        <v>16503.510105754263</v>
      </c>
      <c r="L156" s="157">
        <f t="shared" si="28"/>
        <v>15748.574885442247</v>
      </c>
      <c r="M156" s="157">
        <f t="shared" si="28"/>
        <v>15892.521681268865</v>
      </c>
      <c r="N156" s="157">
        <f t="shared" si="28"/>
        <v>15680.843109073388</v>
      </c>
      <c r="O156" s="157">
        <f t="shared" si="28"/>
        <v>15901.861979947673</v>
      </c>
      <c r="P156" s="157">
        <f t="shared" si="28"/>
        <v>16372.999476661733</v>
      </c>
      <c r="Q156" s="157">
        <f t="shared" si="28"/>
        <v>16210.621795390081</v>
      </c>
    </row>
    <row r="157" spans="1:17" ht="12" customHeight="1" x14ac:dyDescent="0.3">
      <c r="A157" s="167" t="s">
        <v>165</v>
      </c>
      <c r="B157" s="132">
        <f>RES_hhdet_emi!B$50</f>
        <v>18090.654518517134</v>
      </c>
      <c r="C157" s="132">
        <f>RES_hhdet_emi!C$50</f>
        <v>18998.353706074453</v>
      </c>
      <c r="D157" s="132">
        <f>RES_hhdet_emi!D$50</f>
        <v>17929.415015933355</v>
      </c>
      <c r="E157" s="132">
        <f>RES_hhdet_emi!E$50</f>
        <v>17640.833740920589</v>
      </c>
      <c r="F157" s="132">
        <f>RES_hhdet_emi!F$50</f>
        <v>17484.067472264171</v>
      </c>
      <c r="G157" s="132">
        <f>RES_hhdet_emi!G$50</f>
        <v>17202.368848408372</v>
      </c>
      <c r="H157" s="132">
        <f>RES_hhdet_emi!H$50</f>
        <v>16985.259902223552</v>
      </c>
      <c r="I157" s="132">
        <f>RES_hhdet_emi!I$50</f>
        <v>14696.435122313635</v>
      </c>
      <c r="J157" s="132">
        <f>RES_hhdet_emi!J$50</f>
        <v>15870.028999771703</v>
      </c>
      <c r="K157" s="132">
        <f>RES_hhdet_emi!K$50</f>
        <v>14830.988424955411</v>
      </c>
      <c r="L157" s="132">
        <f>RES_hhdet_emi!L$50</f>
        <v>13974.106016529955</v>
      </c>
      <c r="M157" s="132">
        <f>RES_hhdet_emi!M$50</f>
        <v>13827.776024612573</v>
      </c>
      <c r="N157" s="132">
        <f>RES_hhdet_emi!N$50</f>
        <v>13518.878848288983</v>
      </c>
      <c r="O157" s="132">
        <f>RES_hhdet_emi!O$50</f>
        <v>13563.265749416099</v>
      </c>
      <c r="P157" s="132">
        <f>RES_hhdet_emi!P$50</f>
        <v>13919.53380410201</v>
      </c>
      <c r="Q157" s="132">
        <f>RES_hhdet_emi!Q$50</f>
        <v>13671.377405244975</v>
      </c>
    </row>
    <row r="158" spans="1:17" ht="12" customHeight="1" x14ac:dyDescent="0.3">
      <c r="A158" s="167" t="s">
        <v>164</v>
      </c>
      <c r="B158" s="132">
        <f>SUM(B159:B160)</f>
        <v>505.58083500626748</v>
      </c>
      <c r="C158" s="132">
        <f t="shared" ref="C158:Q158" si="29">SUM(C159:C160)</f>
        <v>624.92953002259856</v>
      </c>
      <c r="D158" s="132">
        <f t="shared" si="29"/>
        <v>680.99303854122422</v>
      </c>
      <c r="E158" s="132">
        <f t="shared" si="29"/>
        <v>867.63950419573894</v>
      </c>
      <c r="F158" s="132">
        <f t="shared" si="29"/>
        <v>846.34645501003354</v>
      </c>
      <c r="G158" s="132">
        <f t="shared" si="29"/>
        <v>1010.1285041270602</v>
      </c>
      <c r="H158" s="132">
        <f t="shared" si="29"/>
        <v>1217.4701510464324</v>
      </c>
      <c r="I158" s="132">
        <f t="shared" si="29"/>
        <v>1100.9320270450069</v>
      </c>
      <c r="J158" s="132">
        <f t="shared" si="29"/>
        <v>1499.0402595001378</v>
      </c>
      <c r="K158" s="132">
        <f t="shared" si="29"/>
        <v>1672.5216807988518</v>
      </c>
      <c r="L158" s="132">
        <f t="shared" si="29"/>
        <v>1774.4688689122916</v>
      </c>
      <c r="M158" s="132">
        <f t="shared" si="29"/>
        <v>2064.7456566562923</v>
      </c>
      <c r="N158" s="132">
        <f t="shared" si="29"/>
        <v>2161.9642607844057</v>
      </c>
      <c r="O158" s="132">
        <f t="shared" si="29"/>
        <v>2338.5962305315729</v>
      </c>
      <c r="P158" s="132">
        <f t="shared" si="29"/>
        <v>2453.4656725597233</v>
      </c>
      <c r="Q158" s="132">
        <f t="shared" si="29"/>
        <v>2539.2443901451056</v>
      </c>
    </row>
    <row r="159" spans="1:17" ht="12" customHeight="1" x14ac:dyDescent="0.3">
      <c r="A159" s="166" t="s">
        <v>163</v>
      </c>
      <c r="B159" s="165">
        <f>RES_hhdet_emi!B$52</f>
        <v>505.58083500626748</v>
      </c>
      <c r="C159" s="165">
        <f>RES_hhdet_emi!C$52</f>
        <v>624.92953002259856</v>
      </c>
      <c r="D159" s="165">
        <f>RES_hhdet_emi!D$52</f>
        <v>680.99303854122422</v>
      </c>
      <c r="E159" s="165">
        <f>RES_hhdet_emi!E$52</f>
        <v>867.63950419573894</v>
      </c>
      <c r="F159" s="165">
        <f>RES_hhdet_emi!F$52</f>
        <v>846.34645501003354</v>
      </c>
      <c r="G159" s="165">
        <f>RES_hhdet_emi!G$52</f>
        <v>1010.1285041270602</v>
      </c>
      <c r="H159" s="165">
        <f>RES_hhdet_emi!H$52</f>
        <v>1217.4701510464324</v>
      </c>
      <c r="I159" s="165">
        <f>RES_hhdet_emi!I$52</f>
        <v>1100.9320270450069</v>
      </c>
      <c r="J159" s="165">
        <f>RES_hhdet_emi!J$52</f>
        <v>1499.0402595001378</v>
      </c>
      <c r="K159" s="165">
        <f>RES_hhdet_emi!K$52</f>
        <v>1672.5216807988518</v>
      </c>
      <c r="L159" s="165">
        <f>RES_hhdet_emi!L$52</f>
        <v>1774.4688689122916</v>
      </c>
      <c r="M159" s="165">
        <f>RES_hhdet_emi!M$52</f>
        <v>2064.7456566562923</v>
      </c>
      <c r="N159" s="165">
        <f>RES_hhdet_emi!N$52</f>
        <v>2161.9642607844057</v>
      </c>
      <c r="O159" s="165">
        <f>RES_hhdet_emi!O$52</f>
        <v>2338.5962305315729</v>
      </c>
      <c r="P159" s="165">
        <f>RES_hhdet_emi!P$52</f>
        <v>2453.4656725597233</v>
      </c>
      <c r="Q159" s="165">
        <f>RES_hhdet_emi!Q$52</f>
        <v>2539.2443901451056</v>
      </c>
    </row>
    <row r="160" spans="1:17" ht="12" customHeight="1" x14ac:dyDescent="0.3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3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3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3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3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3">
      <c r="A165" s="158" t="s">
        <v>62</v>
      </c>
      <c r="B165" s="157">
        <f>SUM(B166:B167)</f>
        <v>3716.4545260508685</v>
      </c>
      <c r="C165" s="157">
        <f t="shared" ref="C165:Q165" si="31">SUM(C166:C167)</f>
        <v>3581.5395298512594</v>
      </c>
      <c r="D165" s="157">
        <f t="shared" si="31"/>
        <v>3195.3156584435842</v>
      </c>
      <c r="E165" s="157">
        <f t="shared" si="31"/>
        <v>2915.7417073909046</v>
      </c>
      <c r="F165" s="157">
        <f t="shared" si="31"/>
        <v>3158.3469808836517</v>
      </c>
      <c r="G165" s="157">
        <f t="shared" si="31"/>
        <v>2985.2114173961859</v>
      </c>
      <c r="H165" s="157">
        <f t="shared" si="31"/>
        <v>2574.6911072717144</v>
      </c>
      <c r="I165" s="157">
        <f t="shared" si="31"/>
        <v>1981.662580315437</v>
      </c>
      <c r="J165" s="157">
        <f t="shared" si="31"/>
        <v>2287.3498213379926</v>
      </c>
      <c r="K165" s="157">
        <f t="shared" si="31"/>
        <v>2003.0590049969092</v>
      </c>
      <c r="L165" s="157">
        <f t="shared" si="31"/>
        <v>2086.8841433376169</v>
      </c>
      <c r="M165" s="157">
        <f t="shared" si="31"/>
        <v>1974.5380288263734</v>
      </c>
      <c r="N165" s="157">
        <f t="shared" si="31"/>
        <v>1784.7991863088021</v>
      </c>
      <c r="O165" s="157">
        <f t="shared" si="31"/>
        <v>1979.5653096578651</v>
      </c>
      <c r="P165" s="157">
        <f t="shared" si="31"/>
        <v>1845.4404036514256</v>
      </c>
      <c r="Q165" s="157">
        <f t="shared" si="31"/>
        <v>1747.5257155617755</v>
      </c>
    </row>
    <row r="166" spans="1:17" ht="12" customHeight="1" x14ac:dyDescent="0.3">
      <c r="A166" s="23" t="s">
        <v>57</v>
      </c>
      <c r="B166" s="156">
        <f>RES_hhdet_emi!B$59</f>
        <v>3716.4545260508685</v>
      </c>
      <c r="C166" s="156">
        <f>RES_hhdet_emi!C$59</f>
        <v>3581.5395298512594</v>
      </c>
      <c r="D166" s="156">
        <f>RES_hhdet_emi!D$59</f>
        <v>3195.3156584435842</v>
      </c>
      <c r="E166" s="156">
        <f>RES_hhdet_emi!E$59</f>
        <v>2915.7417073909046</v>
      </c>
      <c r="F166" s="156">
        <f>RES_hhdet_emi!F$59</f>
        <v>3158.3469808836517</v>
      </c>
      <c r="G166" s="156">
        <f>RES_hhdet_emi!G$59</f>
        <v>2985.2114173961859</v>
      </c>
      <c r="H166" s="156">
        <f>RES_hhdet_emi!H$59</f>
        <v>2574.6911072717144</v>
      </c>
      <c r="I166" s="156">
        <f>RES_hhdet_emi!I$59</f>
        <v>1981.662580315437</v>
      </c>
      <c r="J166" s="156">
        <f>RES_hhdet_emi!J$59</f>
        <v>2287.3498213379926</v>
      </c>
      <c r="K166" s="156">
        <f>RES_hhdet_emi!K$59</f>
        <v>2003.0590049969092</v>
      </c>
      <c r="L166" s="156">
        <f>RES_hhdet_emi!L$59</f>
        <v>2086.8841433376169</v>
      </c>
      <c r="M166" s="156">
        <f>RES_hhdet_emi!M$59</f>
        <v>1974.5380288263734</v>
      </c>
      <c r="N166" s="156">
        <f>RES_hhdet_emi!N$59</f>
        <v>1784.7991863088021</v>
      </c>
      <c r="O166" s="156">
        <f>RES_hhdet_emi!O$59</f>
        <v>1979.5653096578651</v>
      </c>
      <c r="P166" s="156">
        <f>RES_hhdet_emi!P$59</f>
        <v>1845.4404036514256</v>
      </c>
      <c r="Q166" s="156">
        <f>RES_hhdet_emi!Q$59</f>
        <v>1747.5257155617755</v>
      </c>
    </row>
    <row r="167" spans="1:17" ht="12" customHeight="1" x14ac:dyDescent="0.3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3">
      <c r="A169" s="152" t="s">
        <v>198</v>
      </c>
      <c r="B169" s="168">
        <f>SUM(B170,B173,B175,B184)</f>
        <v>16138.212524053735</v>
      </c>
      <c r="C169" s="168">
        <f t="shared" ref="C169:Q169" si="32">SUM(C170,C173,C175,C184)</f>
        <v>17437.822054435899</v>
      </c>
      <c r="D169" s="168">
        <f t="shared" si="32"/>
        <v>16420.135082545821</v>
      </c>
      <c r="E169" s="168">
        <f t="shared" si="32"/>
        <v>17094.392027134221</v>
      </c>
      <c r="F169" s="168">
        <f t="shared" si="32"/>
        <v>16805.203463430385</v>
      </c>
      <c r="G169" s="168">
        <f t="shared" si="32"/>
        <v>16663.473824169196</v>
      </c>
      <c r="H169" s="168">
        <f t="shared" si="32"/>
        <v>16622.507983976175</v>
      </c>
      <c r="I169" s="168">
        <f t="shared" si="32"/>
        <v>13954.333508088837</v>
      </c>
      <c r="J169" s="168">
        <f t="shared" si="32"/>
        <v>15999.321802252132</v>
      </c>
      <c r="K169" s="168">
        <f t="shared" si="32"/>
        <v>14945.570617460262</v>
      </c>
      <c r="L169" s="168">
        <f t="shared" si="32"/>
        <v>15235.937372590544</v>
      </c>
      <c r="M169" s="168">
        <f t="shared" si="32"/>
        <v>13531.418997553297</v>
      </c>
      <c r="N169" s="168">
        <f t="shared" si="32"/>
        <v>13995.338569083571</v>
      </c>
      <c r="O169" s="168">
        <f t="shared" si="32"/>
        <v>14284.18904385221</v>
      </c>
      <c r="P169" s="168">
        <f t="shared" si="32"/>
        <v>12354.753554614479</v>
      </c>
      <c r="Q169" s="168">
        <f t="shared" si="32"/>
        <v>12761.418781089869</v>
      </c>
    </row>
    <row r="170" spans="1:17" ht="12" customHeight="1" x14ac:dyDescent="0.3">
      <c r="A170" s="158" t="s">
        <v>65</v>
      </c>
      <c r="B170" s="157">
        <f>SUM(B171:B172)</f>
        <v>12472.696734823416</v>
      </c>
      <c r="C170" s="157">
        <f t="shared" ref="C170:Q170" si="33">SUM(C171:C172)</f>
        <v>13734.510671953722</v>
      </c>
      <c r="D170" s="157">
        <f t="shared" si="33"/>
        <v>12746.419678160111</v>
      </c>
      <c r="E170" s="157">
        <f t="shared" si="33"/>
        <v>13384.316557091584</v>
      </c>
      <c r="F170" s="157">
        <f t="shared" si="33"/>
        <v>13075.621851138058</v>
      </c>
      <c r="G170" s="157">
        <f t="shared" si="33"/>
        <v>12971.032866353993</v>
      </c>
      <c r="H170" s="157">
        <f t="shared" si="33"/>
        <v>12941.656537082778</v>
      </c>
      <c r="I170" s="157">
        <f t="shared" si="33"/>
        <v>10380.193531868794</v>
      </c>
      <c r="J170" s="157">
        <f t="shared" si="33"/>
        <v>12365.131004957364</v>
      </c>
      <c r="K170" s="157">
        <f t="shared" si="33"/>
        <v>11369.311492270661</v>
      </c>
      <c r="L170" s="157">
        <f t="shared" si="33"/>
        <v>11641.334033907779</v>
      </c>
      <c r="M170" s="157">
        <f t="shared" si="33"/>
        <v>9990.3995880535458</v>
      </c>
      <c r="N170" s="157">
        <f t="shared" si="33"/>
        <v>10395.586882478496</v>
      </c>
      <c r="O170" s="157">
        <f t="shared" si="33"/>
        <v>10662.75905046019</v>
      </c>
      <c r="P170" s="157">
        <f t="shared" si="33"/>
        <v>8811.4506664859564</v>
      </c>
      <c r="Q170" s="157">
        <f t="shared" si="33"/>
        <v>9231.3320648153785</v>
      </c>
    </row>
    <row r="171" spans="1:17" ht="12" customHeight="1" x14ac:dyDescent="0.3">
      <c r="A171" s="23" t="s">
        <v>166</v>
      </c>
      <c r="B171" s="156">
        <f>IF(B95=0,0,B95/0.086*1000000/B$7)</f>
        <v>12282.587533150894</v>
      </c>
      <c r="C171" s="156">
        <f t="shared" ref="C171:Q172" si="34">IF(C95=0,0,C95/0.086*1000000/C$7)</f>
        <v>13525.505488286057</v>
      </c>
      <c r="D171" s="156">
        <f t="shared" si="34"/>
        <v>12534.821228509141</v>
      </c>
      <c r="E171" s="156">
        <f t="shared" si="34"/>
        <v>13158.928955452511</v>
      </c>
      <c r="F171" s="156">
        <f t="shared" si="34"/>
        <v>12837.904937936535</v>
      </c>
      <c r="G171" s="156">
        <f t="shared" si="34"/>
        <v>12754.851639690574</v>
      </c>
      <c r="H171" s="156">
        <f t="shared" si="34"/>
        <v>12728.380325429524</v>
      </c>
      <c r="I171" s="156">
        <f t="shared" si="34"/>
        <v>10183.810499769763</v>
      </c>
      <c r="J171" s="156">
        <f t="shared" si="34"/>
        <v>12188.689728599304</v>
      </c>
      <c r="K171" s="156">
        <f t="shared" si="34"/>
        <v>11208.747993887209</v>
      </c>
      <c r="L171" s="156">
        <f t="shared" si="34"/>
        <v>11444.74879588403</v>
      </c>
      <c r="M171" s="156">
        <f t="shared" si="34"/>
        <v>9824.0661289156214</v>
      </c>
      <c r="N171" s="156">
        <f t="shared" si="34"/>
        <v>10183.846994471622</v>
      </c>
      <c r="O171" s="156">
        <f t="shared" si="34"/>
        <v>10446.130485195279</v>
      </c>
      <c r="P171" s="156">
        <f t="shared" si="34"/>
        <v>8636.8568720164767</v>
      </c>
      <c r="Q171" s="156">
        <f t="shared" si="34"/>
        <v>9039.9865361164411</v>
      </c>
    </row>
    <row r="172" spans="1:17" ht="12" customHeight="1" x14ac:dyDescent="0.3">
      <c r="A172" s="23" t="s">
        <v>60</v>
      </c>
      <c r="B172" s="156">
        <f>IF(B96=0,0,B96/0.086*1000000/B$7)</f>
        <v>190.10920167252169</v>
      </c>
      <c r="C172" s="156">
        <f t="shared" si="34"/>
        <v>209.00518366766403</v>
      </c>
      <c r="D172" s="156">
        <f t="shared" si="34"/>
        <v>211.59844965097088</v>
      </c>
      <c r="E172" s="156">
        <f t="shared" si="34"/>
        <v>225.38760163907247</v>
      </c>
      <c r="F172" s="156">
        <f t="shared" si="34"/>
        <v>237.71691320152269</v>
      </c>
      <c r="G172" s="156">
        <f t="shared" si="34"/>
        <v>216.18122666341822</v>
      </c>
      <c r="H172" s="156">
        <f t="shared" si="34"/>
        <v>213.27621165325465</v>
      </c>
      <c r="I172" s="156">
        <f t="shared" si="34"/>
        <v>196.38303209903074</v>
      </c>
      <c r="J172" s="156">
        <f t="shared" si="34"/>
        <v>176.44127635806086</v>
      </c>
      <c r="K172" s="156">
        <f t="shared" si="34"/>
        <v>160.56349838345125</v>
      </c>
      <c r="L172" s="156">
        <f t="shared" si="34"/>
        <v>196.58523802374827</v>
      </c>
      <c r="M172" s="156">
        <f t="shared" si="34"/>
        <v>166.33345913792496</v>
      </c>
      <c r="N172" s="156">
        <f t="shared" si="34"/>
        <v>211.73988800687403</v>
      </c>
      <c r="O172" s="156">
        <f t="shared" si="34"/>
        <v>216.62856526491066</v>
      </c>
      <c r="P172" s="156">
        <f t="shared" si="34"/>
        <v>174.59379446947958</v>
      </c>
      <c r="Q172" s="156">
        <f t="shared" si="34"/>
        <v>191.34552869893716</v>
      </c>
    </row>
    <row r="173" spans="1:17" ht="12" customHeight="1" x14ac:dyDescent="0.3">
      <c r="A173" s="158" t="s">
        <v>112</v>
      </c>
      <c r="B173" s="157">
        <f>B174</f>
        <v>43.52651173837959</v>
      </c>
      <c r="C173" s="157">
        <f t="shared" ref="C173:Q173" si="35">C174</f>
        <v>47.956033317572192</v>
      </c>
      <c r="D173" s="157">
        <f t="shared" si="35"/>
        <v>51.764668074381177</v>
      </c>
      <c r="E173" s="157">
        <f t="shared" si="35"/>
        <v>52.627317342981058</v>
      </c>
      <c r="F173" s="157">
        <f t="shared" si="35"/>
        <v>57.902746508492498</v>
      </c>
      <c r="G173" s="157">
        <f t="shared" si="35"/>
        <v>61.562543300255264</v>
      </c>
      <c r="H173" s="157">
        <f t="shared" si="35"/>
        <v>65.881706000944064</v>
      </c>
      <c r="I173" s="157">
        <f t="shared" si="35"/>
        <v>68.115589241725871</v>
      </c>
      <c r="J173" s="157">
        <f t="shared" si="35"/>
        <v>72.960077010872553</v>
      </c>
      <c r="K173" s="157">
        <f t="shared" si="35"/>
        <v>74.988848502059554</v>
      </c>
      <c r="L173" s="157">
        <f t="shared" si="35"/>
        <v>75.218700623981036</v>
      </c>
      <c r="M173" s="157">
        <f t="shared" si="35"/>
        <v>75.72800926589683</v>
      </c>
      <c r="N173" s="157">
        <f t="shared" si="35"/>
        <v>71.76132827283638</v>
      </c>
      <c r="O173" s="157">
        <f t="shared" si="35"/>
        <v>65.989952241714704</v>
      </c>
      <c r="P173" s="157">
        <f t="shared" si="35"/>
        <v>63.418329183289309</v>
      </c>
      <c r="Q173" s="157">
        <f t="shared" si="35"/>
        <v>65.028833108689753</v>
      </c>
    </row>
    <row r="174" spans="1:17" ht="12" customHeight="1" x14ac:dyDescent="0.3">
      <c r="A174" s="23" t="s">
        <v>60</v>
      </c>
      <c r="B174" s="156">
        <f t="shared" ref="B174:Q184" si="36">IF(B98=0,0,B98/0.086*1000000/B$5)</f>
        <v>43.52651173837959</v>
      </c>
      <c r="C174" s="156">
        <f t="shared" si="36"/>
        <v>47.956033317572192</v>
      </c>
      <c r="D174" s="156">
        <f t="shared" si="36"/>
        <v>51.764668074381177</v>
      </c>
      <c r="E174" s="156">
        <f t="shared" si="36"/>
        <v>52.627317342981058</v>
      </c>
      <c r="F174" s="156">
        <f t="shared" si="36"/>
        <v>57.902746508492498</v>
      </c>
      <c r="G174" s="156">
        <f t="shared" si="36"/>
        <v>61.562543300255264</v>
      </c>
      <c r="H174" s="156">
        <f t="shared" si="36"/>
        <v>65.881706000944064</v>
      </c>
      <c r="I174" s="156">
        <f t="shared" si="36"/>
        <v>68.115589241725871</v>
      </c>
      <c r="J174" s="156">
        <f t="shared" si="36"/>
        <v>72.960077010872553</v>
      </c>
      <c r="K174" s="156">
        <f t="shared" si="36"/>
        <v>74.988848502059554</v>
      </c>
      <c r="L174" s="156">
        <f t="shared" si="36"/>
        <v>75.218700623981036</v>
      </c>
      <c r="M174" s="156">
        <f t="shared" si="36"/>
        <v>75.72800926589683</v>
      </c>
      <c r="N174" s="156">
        <f t="shared" si="36"/>
        <v>71.76132827283638</v>
      </c>
      <c r="O174" s="156">
        <f t="shared" si="36"/>
        <v>65.989952241714704</v>
      </c>
      <c r="P174" s="156">
        <f t="shared" si="36"/>
        <v>63.418329183289309</v>
      </c>
      <c r="Q174" s="156">
        <f t="shared" si="36"/>
        <v>65.028833108689753</v>
      </c>
    </row>
    <row r="175" spans="1:17" ht="12" customHeight="1" x14ac:dyDescent="0.3">
      <c r="A175" s="158" t="s">
        <v>63</v>
      </c>
      <c r="B175" s="157">
        <f t="shared" si="36"/>
        <v>2560.5211376405728</v>
      </c>
      <c r="C175" s="157">
        <f t="shared" si="36"/>
        <v>2599.6203518615084</v>
      </c>
      <c r="D175" s="157">
        <f t="shared" si="36"/>
        <v>2564.5589997872421</v>
      </c>
      <c r="E175" s="157">
        <f t="shared" si="36"/>
        <v>2592.3572566014673</v>
      </c>
      <c r="F175" s="157">
        <f t="shared" si="36"/>
        <v>2592.0363187175662</v>
      </c>
      <c r="G175" s="157">
        <f t="shared" si="36"/>
        <v>2561.0198885446644</v>
      </c>
      <c r="H175" s="157">
        <f t="shared" si="36"/>
        <v>2559.1747112996795</v>
      </c>
      <c r="I175" s="157">
        <f t="shared" si="36"/>
        <v>2476.0979724545164</v>
      </c>
      <c r="J175" s="157">
        <f t="shared" si="36"/>
        <v>2516.6728116009867</v>
      </c>
      <c r="K175" s="157">
        <f t="shared" si="36"/>
        <v>2478.1156316424967</v>
      </c>
      <c r="L175" s="157">
        <f t="shared" si="36"/>
        <v>2465.5276118882148</v>
      </c>
      <c r="M175" s="157">
        <f t="shared" si="36"/>
        <v>2439.4352823621712</v>
      </c>
      <c r="N175" s="157">
        <f t="shared" si="36"/>
        <v>2483.7515603929287</v>
      </c>
      <c r="O175" s="157">
        <f t="shared" si="36"/>
        <v>2497.1198496095958</v>
      </c>
      <c r="P175" s="157">
        <f t="shared" si="36"/>
        <v>2458.1216702752231</v>
      </c>
      <c r="Q175" s="157">
        <f t="shared" si="36"/>
        <v>2431.9433257241008</v>
      </c>
    </row>
    <row r="176" spans="1:17" ht="12" customHeight="1" x14ac:dyDescent="0.3">
      <c r="A176" s="167" t="s">
        <v>165</v>
      </c>
      <c r="B176" s="132">
        <f>IF(B100=0,0,B100/0.086*1000000/B$11)</f>
        <v>2798.3380305967371</v>
      </c>
      <c r="C176" s="132">
        <f t="shared" ref="C176:Q176" si="37">IF(C100=0,0,C100/0.086*1000000/C$11)</f>
        <v>2830.5864692117211</v>
      </c>
      <c r="D176" s="132">
        <f t="shared" si="37"/>
        <v>2758.6877290659631</v>
      </c>
      <c r="E176" s="132">
        <f t="shared" si="37"/>
        <v>2784.1887340000053</v>
      </c>
      <c r="F176" s="132">
        <f t="shared" si="37"/>
        <v>2771.5346296082021</v>
      </c>
      <c r="G176" s="132">
        <f t="shared" si="37"/>
        <v>2749.9917327958001</v>
      </c>
      <c r="H176" s="132">
        <f t="shared" si="37"/>
        <v>2732.7889556994128</v>
      </c>
      <c r="I176" s="132">
        <f t="shared" si="37"/>
        <v>2698.4602828427624</v>
      </c>
      <c r="J176" s="132">
        <f t="shared" si="37"/>
        <v>2698.6215936956073</v>
      </c>
      <c r="K176" s="132">
        <f t="shared" si="37"/>
        <v>2694.2611161868413</v>
      </c>
      <c r="L176" s="132">
        <f t="shared" si="37"/>
        <v>2645.475494981979</v>
      </c>
      <c r="M176" s="132">
        <f t="shared" si="37"/>
        <v>2639.9700065374427</v>
      </c>
      <c r="N176" s="132">
        <f t="shared" si="37"/>
        <v>2650.4269962353064</v>
      </c>
      <c r="O176" s="132">
        <f t="shared" si="37"/>
        <v>2655.4548174246647</v>
      </c>
      <c r="P176" s="132">
        <f t="shared" si="37"/>
        <v>2628.5088898906233</v>
      </c>
      <c r="Q176" s="132">
        <f t="shared" si="37"/>
        <v>2590.0970359871544</v>
      </c>
    </row>
    <row r="177" spans="1:17" ht="12" customHeight="1" x14ac:dyDescent="0.3">
      <c r="A177" s="167" t="s">
        <v>164</v>
      </c>
      <c r="B177" s="132">
        <f>IF(B101=0,0,B101/0.086*1000000/B$12)</f>
        <v>2136.4418982017191</v>
      </c>
      <c r="C177" s="132">
        <f t="shared" ref="C177:Q177" si="38">IF(C101=0,0,C101/0.086*1000000/C$12)</f>
        <v>2153.4959242506088</v>
      </c>
      <c r="D177" s="132">
        <f t="shared" si="38"/>
        <v>2150.5508654817454</v>
      </c>
      <c r="E177" s="132">
        <f t="shared" si="38"/>
        <v>2194.4575103611151</v>
      </c>
      <c r="F177" s="132">
        <f t="shared" si="38"/>
        <v>2183.3176423978439</v>
      </c>
      <c r="G177" s="132">
        <f t="shared" si="38"/>
        <v>2190.4803412261672</v>
      </c>
      <c r="H177" s="132">
        <f t="shared" si="38"/>
        <v>2182.685807845754</v>
      </c>
      <c r="I177" s="132">
        <f t="shared" si="38"/>
        <v>2109.1939181143325</v>
      </c>
      <c r="J177" s="132">
        <f t="shared" si="38"/>
        <v>2123.0046968874958</v>
      </c>
      <c r="K177" s="132">
        <f t="shared" si="38"/>
        <v>2123.5505783966914</v>
      </c>
      <c r="L177" s="132">
        <f t="shared" si="38"/>
        <v>2154.0895026905964</v>
      </c>
      <c r="M177" s="132">
        <f t="shared" si="38"/>
        <v>2137.9960567916391</v>
      </c>
      <c r="N177" s="132">
        <f t="shared" si="38"/>
        <v>2152.370201126445</v>
      </c>
      <c r="O177" s="132">
        <f t="shared" si="38"/>
        <v>2171.5701979435203</v>
      </c>
      <c r="P177" s="132">
        <f t="shared" si="38"/>
        <v>2144.0595326843268</v>
      </c>
      <c r="Q177" s="132">
        <f t="shared" si="38"/>
        <v>2108.9204424240847</v>
      </c>
    </row>
    <row r="178" spans="1:17" ht="12" customHeight="1" x14ac:dyDescent="0.3">
      <c r="A178" s="166" t="s">
        <v>163</v>
      </c>
      <c r="B178" s="165">
        <f t="shared" ref="B178:Q179" si="39">IF(B102=0,0,B102/0.086*1000000/B$12)</f>
        <v>1568.6195313874146</v>
      </c>
      <c r="C178" s="165">
        <f t="shared" si="39"/>
        <v>1597.4916119801749</v>
      </c>
      <c r="D178" s="165">
        <f t="shared" si="39"/>
        <v>1602.4066129992611</v>
      </c>
      <c r="E178" s="165">
        <f t="shared" si="39"/>
        <v>1658.410716370686</v>
      </c>
      <c r="F178" s="165">
        <f t="shared" si="39"/>
        <v>1630.2968551172751</v>
      </c>
      <c r="G178" s="165">
        <f t="shared" si="39"/>
        <v>1651.5623358852158</v>
      </c>
      <c r="H178" s="165">
        <f t="shared" si="39"/>
        <v>1648.9083458578909</v>
      </c>
      <c r="I178" s="165">
        <f t="shared" si="39"/>
        <v>1552.1232947557016</v>
      </c>
      <c r="J178" s="165">
        <f t="shared" si="39"/>
        <v>1577.3361993571516</v>
      </c>
      <c r="K178" s="165">
        <f t="shared" si="39"/>
        <v>1570.3487492545169</v>
      </c>
      <c r="L178" s="165">
        <f t="shared" si="39"/>
        <v>1587.0170696362327</v>
      </c>
      <c r="M178" s="165">
        <f t="shared" si="39"/>
        <v>1589.4671414397085</v>
      </c>
      <c r="N178" s="165">
        <f t="shared" si="39"/>
        <v>1603.2910523772305</v>
      </c>
      <c r="O178" s="165">
        <f t="shared" si="39"/>
        <v>1636.6717572835237</v>
      </c>
      <c r="P178" s="165">
        <f t="shared" si="39"/>
        <v>1598.6090631242587</v>
      </c>
      <c r="Q178" s="165">
        <f t="shared" si="39"/>
        <v>1559.2428588897601</v>
      </c>
    </row>
    <row r="179" spans="1:17" ht="12" customHeight="1" x14ac:dyDescent="0.3">
      <c r="A179" s="147" t="s">
        <v>59</v>
      </c>
      <c r="B179" s="164">
        <f t="shared" si="39"/>
        <v>567.82236681430436</v>
      </c>
      <c r="C179" s="164">
        <f t="shared" si="39"/>
        <v>556.00431227043418</v>
      </c>
      <c r="D179" s="164">
        <f t="shared" si="39"/>
        <v>548.14425248248449</v>
      </c>
      <c r="E179" s="164">
        <f t="shared" si="39"/>
        <v>536.04679399042936</v>
      </c>
      <c r="F179" s="164">
        <f t="shared" si="39"/>
        <v>553.02078728056904</v>
      </c>
      <c r="G179" s="164">
        <f t="shared" si="39"/>
        <v>538.91800534095137</v>
      </c>
      <c r="H179" s="164">
        <f t="shared" si="39"/>
        <v>533.77746198786235</v>
      </c>
      <c r="I179" s="164">
        <f t="shared" si="39"/>
        <v>557.07062335863088</v>
      </c>
      <c r="J179" s="164">
        <f t="shared" si="39"/>
        <v>545.6684975303441</v>
      </c>
      <c r="K179" s="164">
        <f t="shared" si="39"/>
        <v>553.20182914217503</v>
      </c>
      <c r="L179" s="164">
        <f t="shared" si="39"/>
        <v>567.07243305436396</v>
      </c>
      <c r="M179" s="164">
        <f t="shared" si="39"/>
        <v>548.52891535193066</v>
      </c>
      <c r="N179" s="164">
        <f t="shared" si="39"/>
        <v>549.07914874921426</v>
      </c>
      <c r="O179" s="164">
        <f t="shared" si="39"/>
        <v>534.89844065999625</v>
      </c>
      <c r="P179" s="164">
        <f t="shared" si="39"/>
        <v>545.45046956006843</v>
      </c>
      <c r="Q179" s="164">
        <f t="shared" si="39"/>
        <v>549.67758353432498</v>
      </c>
    </row>
    <row r="180" spans="1:17" ht="12" customHeight="1" x14ac:dyDescent="0.3">
      <c r="A180" s="163" t="s">
        <v>142</v>
      </c>
      <c r="B180" s="162">
        <f>IF(B104=0,0,B104/0.086*1000000/B$13)</f>
        <v>2278.2310800335772</v>
      </c>
      <c r="C180" s="162">
        <f t="shared" ref="C180:Q180" si="40">IF(C104=0,0,C104/0.086*1000000/C$13)</f>
        <v>2312.7044515193256</v>
      </c>
      <c r="D180" s="162">
        <f t="shared" si="40"/>
        <v>2341.4750764497194</v>
      </c>
      <c r="E180" s="162">
        <f t="shared" si="40"/>
        <v>2377.3549297328213</v>
      </c>
      <c r="F180" s="162">
        <f t="shared" si="40"/>
        <v>2400.027310616355</v>
      </c>
      <c r="G180" s="162">
        <f t="shared" si="40"/>
        <v>2331.4489951399046</v>
      </c>
      <c r="H180" s="162">
        <f t="shared" si="40"/>
        <v>2355.3871140173546</v>
      </c>
      <c r="I180" s="162">
        <f t="shared" si="40"/>
        <v>2252.4495260729764</v>
      </c>
      <c r="J180" s="162">
        <f t="shared" si="40"/>
        <v>2319.4073056020047</v>
      </c>
      <c r="K180" s="162">
        <f t="shared" si="40"/>
        <v>2215.4121205382348</v>
      </c>
      <c r="L180" s="162">
        <f t="shared" si="40"/>
        <v>2325.9619234193219</v>
      </c>
      <c r="M180" s="162">
        <f t="shared" si="40"/>
        <v>2220.2754594020553</v>
      </c>
      <c r="N180" s="162">
        <f t="shared" si="40"/>
        <v>2422.0859141743863</v>
      </c>
      <c r="O180" s="162">
        <f t="shared" si="40"/>
        <v>2451.4391036043908</v>
      </c>
      <c r="P180" s="162">
        <f t="shared" si="40"/>
        <v>2305.1548526366505</v>
      </c>
      <c r="Q180" s="162">
        <f t="shared" si="40"/>
        <v>2372.4982268940425</v>
      </c>
    </row>
    <row r="181" spans="1:17" ht="12" customHeight="1" x14ac:dyDescent="0.3">
      <c r="A181" s="161" t="s">
        <v>141</v>
      </c>
      <c r="B181" s="160">
        <f>IF(B105=0,0,B105/0.086*1000000/B$14)</f>
        <v>1592.0267607165499</v>
      </c>
      <c r="C181" s="160">
        <f t="shared" ref="C181:Q181" si="41">IF(C105=0,0,C105/0.086*1000000/C$14)</f>
        <v>1597.351402935557</v>
      </c>
      <c r="D181" s="160">
        <f t="shared" si="41"/>
        <v>1657.8432520074341</v>
      </c>
      <c r="E181" s="160">
        <f t="shared" si="41"/>
        <v>1713.0269065725436</v>
      </c>
      <c r="F181" s="160">
        <f t="shared" si="41"/>
        <v>1697.5502235109946</v>
      </c>
      <c r="G181" s="160">
        <f t="shared" si="41"/>
        <v>1737.4031122953393</v>
      </c>
      <c r="H181" s="160">
        <f t="shared" si="41"/>
        <v>1733.8468459751975</v>
      </c>
      <c r="I181" s="160">
        <f t="shared" si="41"/>
        <v>1728.9905386986409</v>
      </c>
      <c r="J181" s="160">
        <f t="shared" si="41"/>
        <v>1731.1556190959457</v>
      </c>
      <c r="K181" s="160">
        <f t="shared" si="41"/>
        <v>1754.0186406917371</v>
      </c>
      <c r="L181" s="160">
        <f t="shared" si="41"/>
        <v>1776.6087347578455</v>
      </c>
      <c r="M181" s="160">
        <f t="shared" si="41"/>
        <v>1780.1043965462572</v>
      </c>
      <c r="N181" s="160">
        <f t="shared" si="41"/>
        <v>1839.926000321359</v>
      </c>
      <c r="O181" s="160">
        <f t="shared" si="41"/>
        <v>1853.0449641373509</v>
      </c>
      <c r="P181" s="160">
        <f t="shared" si="41"/>
        <v>1819.1280720063864</v>
      </c>
      <c r="Q181" s="160">
        <f t="shared" si="41"/>
        <v>1842.6629546374238</v>
      </c>
    </row>
    <row r="182" spans="1:17" ht="12" customHeight="1" x14ac:dyDescent="0.3">
      <c r="A182" s="148" t="s">
        <v>60</v>
      </c>
      <c r="B182" s="156">
        <f t="shared" ref="B182:Q183" si="42">IF(B106=0,0,B106/0.086*1000000/B$14)</f>
        <v>724.82853631539081</v>
      </c>
      <c r="C182" s="156">
        <f t="shared" si="42"/>
        <v>743.86022474513641</v>
      </c>
      <c r="D182" s="156">
        <f t="shared" si="42"/>
        <v>821.36527590466267</v>
      </c>
      <c r="E182" s="156">
        <f t="shared" si="42"/>
        <v>908.04853053253998</v>
      </c>
      <c r="F182" s="156">
        <f t="shared" si="42"/>
        <v>840.58449147911574</v>
      </c>
      <c r="G182" s="156">
        <f t="shared" si="42"/>
        <v>941.96833560305345</v>
      </c>
      <c r="H182" s="156">
        <f t="shared" si="42"/>
        <v>897.88255872533989</v>
      </c>
      <c r="I182" s="156">
        <f t="shared" si="42"/>
        <v>906.29578725636213</v>
      </c>
      <c r="J182" s="156">
        <f t="shared" si="42"/>
        <v>802.55384321416147</v>
      </c>
      <c r="K182" s="156">
        <f t="shared" si="42"/>
        <v>859.50104859808255</v>
      </c>
      <c r="L182" s="156">
        <f t="shared" si="42"/>
        <v>892.33012771970937</v>
      </c>
      <c r="M182" s="156">
        <f t="shared" si="42"/>
        <v>908.32807128589991</v>
      </c>
      <c r="N182" s="156">
        <f t="shared" si="42"/>
        <v>963.142982184625</v>
      </c>
      <c r="O182" s="156">
        <f t="shared" si="42"/>
        <v>988.11752727926216</v>
      </c>
      <c r="P182" s="156">
        <f t="shared" si="42"/>
        <v>910.14645806539806</v>
      </c>
      <c r="Q182" s="156">
        <f t="shared" si="42"/>
        <v>909.33721141018282</v>
      </c>
    </row>
    <row r="183" spans="1:17" ht="12" customHeight="1" x14ac:dyDescent="0.3">
      <c r="A183" s="148" t="s">
        <v>59</v>
      </c>
      <c r="B183" s="156">
        <f t="shared" si="42"/>
        <v>867.19822440115911</v>
      </c>
      <c r="C183" s="156">
        <f t="shared" si="42"/>
        <v>853.49117819042056</v>
      </c>
      <c r="D183" s="156">
        <f t="shared" si="42"/>
        <v>836.47797610277087</v>
      </c>
      <c r="E183" s="156">
        <f t="shared" si="42"/>
        <v>804.97837604000347</v>
      </c>
      <c r="F183" s="156">
        <f t="shared" si="42"/>
        <v>856.96573203187836</v>
      </c>
      <c r="G183" s="156">
        <f t="shared" si="42"/>
        <v>795.43477669228605</v>
      </c>
      <c r="H183" s="156">
        <f t="shared" si="42"/>
        <v>835.96428724985719</v>
      </c>
      <c r="I183" s="156">
        <f t="shared" si="42"/>
        <v>822.69475144227852</v>
      </c>
      <c r="J183" s="156">
        <f t="shared" si="42"/>
        <v>928.60177588178431</v>
      </c>
      <c r="K183" s="156">
        <f t="shared" si="42"/>
        <v>894.51759209365457</v>
      </c>
      <c r="L183" s="156">
        <f t="shared" si="42"/>
        <v>884.27860703813587</v>
      </c>
      <c r="M183" s="156">
        <f t="shared" si="42"/>
        <v>871.77632526035768</v>
      </c>
      <c r="N183" s="156">
        <f t="shared" si="42"/>
        <v>876.78301813673397</v>
      </c>
      <c r="O183" s="156">
        <f t="shared" si="42"/>
        <v>864.92743685808875</v>
      </c>
      <c r="P183" s="156">
        <f t="shared" si="42"/>
        <v>908.98161394098838</v>
      </c>
      <c r="Q183" s="156">
        <f t="shared" si="42"/>
        <v>933.32574322724088</v>
      </c>
    </row>
    <row r="184" spans="1:17" ht="12" customHeight="1" x14ac:dyDescent="0.3">
      <c r="A184" s="158" t="s">
        <v>62</v>
      </c>
      <c r="B184" s="157">
        <f t="shared" si="36"/>
        <v>1061.4681398513683</v>
      </c>
      <c r="C184" s="157">
        <f t="shared" si="36"/>
        <v>1055.7349973030987</v>
      </c>
      <c r="D184" s="157">
        <f t="shared" si="36"/>
        <v>1057.3917365240843</v>
      </c>
      <c r="E184" s="157">
        <f t="shared" si="36"/>
        <v>1065.0908960981872</v>
      </c>
      <c r="F184" s="157">
        <f t="shared" si="36"/>
        <v>1079.6425470662687</v>
      </c>
      <c r="G184" s="157">
        <f t="shared" si="36"/>
        <v>1069.8585259702829</v>
      </c>
      <c r="H184" s="157">
        <f t="shared" si="36"/>
        <v>1055.7950295927744</v>
      </c>
      <c r="I184" s="157">
        <f t="shared" si="36"/>
        <v>1029.9264145238017</v>
      </c>
      <c r="J184" s="157">
        <f t="shared" si="36"/>
        <v>1044.5579086829089</v>
      </c>
      <c r="K184" s="157">
        <f t="shared" si="36"/>
        <v>1023.1546450450439</v>
      </c>
      <c r="L184" s="157">
        <f t="shared" si="36"/>
        <v>1053.8570261705693</v>
      </c>
      <c r="M184" s="157">
        <f t="shared" si="36"/>
        <v>1025.8561178716855</v>
      </c>
      <c r="N184" s="157">
        <f t="shared" si="36"/>
        <v>1044.2387979393088</v>
      </c>
      <c r="O184" s="157">
        <f t="shared" si="36"/>
        <v>1058.3201915407074</v>
      </c>
      <c r="P184" s="157">
        <f t="shared" si="36"/>
        <v>1021.7628886700114</v>
      </c>
      <c r="Q184" s="157">
        <f t="shared" si="36"/>
        <v>1033.1145574416996</v>
      </c>
    </row>
    <row r="185" spans="1:17" ht="12" customHeight="1" x14ac:dyDescent="0.3">
      <c r="A185" s="23" t="s">
        <v>57</v>
      </c>
      <c r="B185" s="156">
        <f>IF(B109=0,0,B109/0.086*1000000/B$16)</f>
        <v>1536.9216043469921</v>
      </c>
      <c r="C185" s="156">
        <f t="shared" ref="C185:Q185" si="43">IF(C109=0,0,C109/0.086*1000000/C$16)</f>
        <v>1504.5071666427232</v>
      </c>
      <c r="D185" s="156">
        <f t="shared" si="43"/>
        <v>1519.7131534016801</v>
      </c>
      <c r="E185" s="156">
        <f t="shared" si="43"/>
        <v>1547.2688290427895</v>
      </c>
      <c r="F185" s="156">
        <f t="shared" si="43"/>
        <v>1513.0721848268763</v>
      </c>
      <c r="G185" s="156">
        <f t="shared" si="43"/>
        <v>1586.5643353784599</v>
      </c>
      <c r="H185" s="156">
        <f t="shared" si="43"/>
        <v>1499.7558731005579</v>
      </c>
      <c r="I185" s="156">
        <f t="shared" si="43"/>
        <v>1577.3994116800247</v>
      </c>
      <c r="J185" s="156">
        <f t="shared" si="43"/>
        <v>1500.4589597953152</v>
      </c>
      <c r="K185" s="156">
        <f t="shared" si="43"/>
        <v>1501.2345918215726</v>
      </c>
      <c r="L185" s="156">
        <f t="shared" si="43"/>
        <v>1506.0679357446938</v>
      </c>
      <c r="M185" s="156">
        <f t="shared" si="43"/>
        <v>1486.5852895376024</v>
      </c>
      <c r="N185" s="156">
        <f t="shared" si="43"/>
        <v>1452.9196537646271</v>
      </c>
      <c r="O185" s="156">
        <f t="shared" si="43"/>
        <v>1421.2238763202695</v>
      </c>
      <c r="P185" s="156">
        <f t="shared" si="43"/>
        <v>1427.2409316254616</v>
      </c>
      <c r="Q185" s="156">
        <f t="shared" si="43"/>
        <v>1425.9608403344018</v>
      </c>
    </row>
    <row r="186" spans="1:17" ht="12" customHeight="1" x14ac:dyDescent="0.3">
      <c r="A186" s="29" t="s">
        <v>140</v>
      </c>
      <c r="B186" s="57">
        <f>IF(B110=0,0,B110/0.086*1000000/B$17)</f>
        <v>892.1626290151811</v>
      </c>
      <c r="C186" s="57">
        <f t="shared" ref="C186:Q186" si="44">IF(C110=0,0,C110/0.086*1000000/C$17)</f>
        <v>900.96570000889812</v>
      </c>
      <c r="D186" s="57">
        <f t="shared" si="44"/>
        <v>915.80060985120383</v>
      </c>
      <c r="E186" s="57">
        <f t="shared" si="44"/>
        <v>931.13089137125644</v>
      </c>
      <c r="F186" s="57">
        <f t="shared" si="44"/>
        <v>939.28329932592203</v>
      </c>
      <c r="G186" s="57">
        <f t="shared" si="44"/>
        <v>920.85656057770291</v>
      </c>
      <c r="H186" s="57">
        <f t="shared" si="44"/>
        <v>937.58296671192488</v>
      </c>
      <c r="I186" s="57">
        <f t="shared" si="44"/>
        <v>922.88115633661482</v>
      </c>
      <c r="J186" s="57">
        <f t="shared" si="44"/>
        <v>929.64954597511769</v>
      </c>
      <c r="K186" s="57">
        <f t="shared" si="44"/>
        <v>918.21768723082982</v>
      </c>
      <c r="L186" s="57">
        <f t="shared" si="44"/>
        <v>946.48396331116567</v>
      </c>
      <c r="M186" s="57">
        <f t="shared" si="44"/>
        <v>921.1692604053485</v>
      </c>
      <c r="N186" s="57">
        <f t="shared" si="44"/>
        <v>956.17928153802404</v>
      </c>
      <c r="O186" s="57">
        <f t="shared" si="44"/>
        <v>965.99170884185639</v>
      </c>
      <c r="P186" s="57">
        <f t="shared" si="44"/>
        <v>929.88034244424045</v>
      </c>
      <c r="Q186" s="57">
        <f t="shared" si="44"/>
        <v>950.06243317303188</v>
      </c>
    </row>
    <row r="187" spans="1:17" ht="12" customHeight="1" x14ac:dyDescent="0.3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3">
      <c r="A188" s="152" t="s">
        <v>74</v>
      </c>
      <c r="B188" s="168">
        <f>SUM(B189,B192,B194,B203)</f>
        <v>9976.1623654752402</v>
      </c>
      <c r="C188" s="168">
        <f t="shared" ref="C188:Q188" si="45">SUM(C189,C192,C194,C203)</f>
        <v>10867.396919216597</v>
      </c>
      <c r="D188" s="168">
        <f t="shared" si="45"/>
        <v>10281.64040129251</v>
      </c>
      <c r="E188" s="168">
        <f t="shared" si="45"/>
        <v>10746.32230749808</v>
      </c>
      <c r="F188" s="168">
        <f t="shared" si="45"/>
        <v>10600.186347463126</v>
      </c>
      <c r="G188" s="168">
        <f t="shared" si="45"/>
        <v>10577.091305658581</v>
      </c>
      <c r="H188" s="168">
        <f t="shared" si="45"/>
        <v>10665.949423008626</v>
      </c>
      <c r="I188" s="168">
        <f t="shared" si="45"/>
        <v>9018.6996723863031</v>
      </c>
      <c r="J188" s="168">
        <f t="shared" si="45"/>
        <v>10424.722819140263</v>
      </c>
      <c r="K188" s="168">
        <f t="shared" si="45"/>
        <v>9845.1909574101373</v>
      </c>
      <c r="L188" s="168">
        <f t="shared" si="45"/>
        <v>10148.007381846835</v>
      </c>
      <c r="M188" s="168">
        <f t="shared" si="45"/>
        <v>9080.1009681063933</v>
      </c>
      <c r="N188" s="168">
        <f t="shared" si="45"/>
        <v>9517.5948279953045</v>
      </c>
      <c r="O188" s="168">
        <f t="shared" si="45"/>
        <v>9812.3470038717678</v>
      </c>
      <c r="P188" s="168">
        <f t="shared" si="45"/>
        <v>8561.1460013468004</v>
      </c>
      <c r="Q188" s="168">
        <f t="shared" si="45"/>
        <v>8901.4483111195277</v>
      </c>
    </row>
    <row r="189" spans="1:17" ht="12" customHeight="1" x14ac:dyDescent="0.3">
      <c r="A189" s="158" t="s">
        <v>65</v>
      </c>
      <c r="B189" s="157">
        <f>SUM(B190:B191)</f>
        <v>7689.7094537002158</v>
      </c>
      <c r="C189" s="157">
        <f t="shared" ref="C189:Q189" si="46">SUM(C190:C191)</f>
        <v>8540.9606374848718</v>
      </c>
      <c r="D189" s="157">
        <f t="shared" si="46"/>
        <v>7946.4048860006242</v>
      </c>
      <c r="E189" s="157">
        <f t="shared" si="46"/>
        <v>8365.7946441821732</v>
      </c>
      <c r="F189" s="157">
        <f t="shared" si="46"/>
        <v>8199.34970459744</v>
      </c>
      <c r="G189" s="157">
        <f t="shared" si="46"/>
        <v>8178.9321080302125</v>
      </c>
      <c r="H189" s="157">
        <f t="shared" si="46"/>
        <v>8242.903212749623</v>
      </c>
      <c r="I189" s="157">
        <f t="shared" si="46"/>
        <v>6597.4941046656049</v>
      </c>
      <c r="J189" s="157">
        <f t="shared" si="46"/>
        <v>7976.7529440926864</v>
      </c>
      <c r="K189" s="157">
        <f t="shared" si="46"/>
        <v>7390.7785447367442</v>
      </c>
      <c r="L189" s="157">
        <f t="shared" si="46"/>
        <v>7654.2763925335903</v>
      </c>
      <c r="M189" s="157">
        <f t="shared" si="46"/>
        <v>6606.7636656536461</v>
      </c>
      <c r="N189" s="157">
        <f t="shared" si="46"/>
        <v>6984.0157516206527</v>
      </c>
      <c r="O189" s="157">
        <f t="shared" si="46"/>
        <v>7270.9243990970172</v>
      </c>
      <c r="P189" s="157">
        <f t="shared" si="46"/>
        <v>6061.5665576395359</v>
      </c>
      <c r="Q189" s="157">
        <f t="shared" si="46"/>
        <v>6380.3584722497662</v>
      </c>
    </row>
    <row r="190" spans="1:17" ht="12" customHeight="1" x14ac:dyDescent="0.3">
      <c r="A190" s="23" t="s">
        <v>166</v>
      </c>
      <c r="B190" s="156">
        <f>IF(B114=0,0,B114/0.086*1000000/B$7)</f>
        <v>7499.6002520276943</v>
      </c>
      <c r="C190" s="156">
        <f t="shared" ref="C190:Q191" si="47">IF(C114=0,0,C114/0.086*1000000/C$7)</f>
        <v>8331.9554538172069</v>
      </c>
      <c r="D190" s="156">
        <f t="shared" si="47"/>
        <v>7734.8064363496533</v>
      </c>
      <c r="E190" s="156">
        <f t="shared" si="47"/>
        <v>8140.4070425431</v>
      </c>
      <c r="F190" s="156">
        <f t="shared" si="47"/>
        <v>7961.6327913959176</v>
      </c>
      <c r="G190" s="156">
        <f t="shared" si="47"/>
        <v>7962.7508813667946</v>
      </c>
      <c r="H190" s="156">
        <f t="shared" si="47"/>
        <v>8029.627001096369</v>
      </c>
      <c r="I190" s="156">
        <f t="shared" si="47"/>
        <v>6401.111072566574</v>
      </c>
      <c r="J190" s="156">
        <f t="shared" si="47"/>
        <v>7800.3116677346252</v>
      </c>
      <c r="K190" s="156">
        <f t="shared" si="47"/>
        <v>7230.2150463532926</v>
      </c>
      <c r="L190" s="156">
        <f t="shared" si="47"/>
        <v>7457.6911545098419</v>
      </c>
      <c r="M190" s="156">
        <f t="shared" si="47"/>
        <v>6440.4302065157208</v>
      </c>
      <c r="N190" s="156">
        <f t="shared" si="47"/>
        <v>6772.2758636137787</v>
      </c>
      <c r="O190" s="156">
        <f t="shared" si="47"/>
        <v>7054.2958338321068</v>
      </c>
      <c r="P190" s="156">
        <f t="shared" si="47"/>
        <v>5886.9727631700562</v>
      </c>
      <c r="Q190" s="156">
        <f t="shared" si="47"/>
        <v>6189.0129435508288</v>
      </c>
    </row>
    <row r="191" spans="1:17" ht="12" customHeight="1" x14ac:dyDescent="0.3">
      <c r="A191" s="23" t="s">
        <v>60</v>
      </c>
      <c r="B191" s="156">
        <f>IF(B115=0,0,B115/0.086*1000000/B$7)</f>
        <v>190.10920167252169</v>
      </c>
      <c r="C191" s="156">
        <f t="shared" si="47"/>
        <v>209.00518366766411</v>
      </c>
      <c r="D191" s="156">
        <f t="shared" si="47"/>
        <v>211.59844965097088</v>
      </c>
      <c r="E191" s="156">
        <f t="shared" si="47"/>
        <v>225.38760163907247</v>
      </c>
      <c r="F191" s="156">
        <f t="shared" si="47"/>
        <v>237.71691320152269</v>
      </c>
      <c r="G191" s="156">
        <f t="shared" si="47"/>
        <v>216.18122666341816</v>
      </c>
      <c r="H191" s="156">
        <f t="shared" si="47"/>
        <v>213.27621165325465</v>
      </c>
      <c r="I191" s="156">
        <f t="shared" si="47"/>
        <v>196.38303209903074</v>
      </c>
      <c r="J191" s="156">
        <f t="shared" si="47"/>
        <v>176.4412763580608</v>
      </c>
      <c r="K191" s="156">
        <f t="shared" si="47"/>
        <v>160.56349838345125</v>
      </c>
      <c r="L191" s="156">
        <f t="shared" si="47"/>
        <v>196.58523802374825</v>
      </c>
      <c r="M191" s="156">
        <f t="shared" si="47"/>
        <v>166.33345913792499</v>
      </c>
      <c r="N191" s="156">
        <f t="shared" si="47"/>
        <v>211.73988800687397</v>
      </c>
      <c r="O191" s="156">
        <f t="shared" si="47"/>
        <v>216.62856526491066</v>
      </c>
      <c r="P191" s="156">
        <f t="shared" si="47"/>
        <v>174.59379446947966</v>
      </c>
      <c r="Q191" s="156">
        <f t="shared" si="47"/>
        <v>191.3455286989371</v>
      </c>
    </row>
    <row r="192" spans="1:17" ht="12" customHeight="1" x14ac:dyDescent="0.3">
      <c r="A192" s="158" t="s">
        <v>112</v>
      </c>
      <c r="B192" s="157">
        <f>B193</f>
        <v>68.065831453943701</v>
      </c>
      <c r="C192" s="157">
        <f t="shared" ref="C192:Q192" si="48">C193</f>
        <v>77.884141862480064</v>
      </c>
      <c r="D192" s="157">
        <f t="shared" si="48"/>
        <v>86.474293018310291</v>
      </c>
      <c r="E192" s="157">
        <f t="shared" si="48"/>
        <v>90.508345475278446</v>
      </c>
      <c r="F192" s="157">
        <f t="shared" si="48"/>
        <v>102.76983758220167</v>
      </c>
      <c r="G192" s="157">
        <f t="shared" si="48"/>
        <v>112.4317395663344</v>
      </c>
      <c r="H192" s="157">
        <f t="shared" si="48"/>
        <v>123.93125109524175</v>
      </c>
      <c r="I192" s="157">
        <f t="shared" si="48"/>
        <v>132.82153386546429</v>
      </c>
      <c r="J192" s="157">
        <f t="shared" si="48"/>
        <v>148.39585960228194</v>
      </c>
      <c r="K192" s="157">
        <f t="shared" si="48"/>
        <v>162.93425573477674</v>
      </c>
      <c r="L192" s="157">
        <f t="shared" si="48"/>
        <v>171.83129037437283</v>
      </c>
      <c r="M192" s="157">
        <f t="shared" si="48"/>
        <v>182.6306731547127</v>
      </c>
      <c r="N192" s="157">
        <f t="shared" si="48"/>
        <v>181.26848808373038</v>
      </c>
      <c r="O192" s="157">
        <f t="shared" si="48"/>
        <v>174.7259841763582</v>
      </c>
      <c r="P192" s="157">
        <f t="shared" si="48"/>
        <v>177.70444057667763</v>
      </c>
      <c r="Q192" s="157">
        <f t="shared" si="48"/>
        <v>192.09503465044688</v>
      </c>
    </row>
    <row r="193" spans="1:17" ht="12" customHeight="1" x14ac:dyDescent="0.3">
      <c r="A193" s="23" t="s">
        <v>60</v>
      </c>
      <c r="B193" s="156">
        <f t="shared" ref="B193:Q194" si="49">IF(B117=0,0,B117/0.086*1000000/B$5)</f>
        <v>68.065831453943701</v>
      </c>
      <c r="C193" s="156">
        <f t="shared" si="49"/>
        <v>77.884141862480064</v>
      </c>
      <c r="D193" s="156">
        <f t="shared" si="49"/>
        <v>86.474293018310291</v>
      </c>
      <c r="E193" s="156">
        <f t="shared" si="49"/>
        <v>90.508345475278446</v>
      </c>
      <c r="F193" s="156">
        <f t="shared" si="49"/>
        <v>102.76983758220167</v>
      </c>
      <c r="G193" s="156">
        <f t="shared" si="49"/>
        <v>112.4317395663344</v>
      </c>
      <c r="H193" s="156">
        <f t="shared" si="49"/>
        <v>123.93125109524175</v>
      </c>
      <c r="I193" s="156">
        <f t="shared" si="49"/>
        <v>132.82153386546429</v>
      </c>
      <c r="J193" s="156">
        <f t="shared" si="49"/>
        <v>148.39585960228194</v>
      </c>
      <c r="K193" s="156">
        <f t="shared" si="49"/>
        <v>162.93425573477674</v>
      </c>
      <c r="L193" s="156">
        <f t="shared" si="49"/>
        <v>171.83129037437283</v>
      </c>
      <c r="M193" s="156">
        <f t="shared" si="49"/>
        <v>182.6306731547127</v>
      </c>
      <c r="N193" s="156">
        <f t="shared" si="49"/>
        <v>181.26848808373038</v>
      </c>
      <c r="O193" s="156">
        <f t="shared" si="49"/>
        <v>174.7259841763582</v>
      </c>
      <c r="P193" s="156">
        <f t="shared" si="49"/>
        <v>177.70444057667763</v>
      </c>
      <c r="Q193" s="156">
        <f t="shared" si="49"/>
        <v>192.09503465044688</v>
      </c>
    </row>
    <row r="194" spans="1:17" ht="12" customHeight="1" x14ac:dyDescent="0.3">
      <c r="A194" s="158" t="s">
        <v>63</v>
      </c>
      <c r="B194" s="157">
        <f t="shared" si="49"/>
        <v>1523.5246499086745</v>
      </c>
      <c r="C194" s="157">
        <f t="shared" si="49"/>
        <v>1546.9062678605362</v>
      </c>
      <c r="D194" s="157">
        <f t="shared" si="49"/>
        <v>1531.0418044339058</v>
      </c>
      <c r="E194" s="157">
        <f t="shared" si="49"/>
        <v>1554.5277231972434</v>
      </c>
      <c r="F194" s="157">
        <f t="shared" si="49"/>
        <v>1558.2632298848423</v>
      </c>
      <c r="G194" s="157">
        <f t="shared" si="49"/>
        <v>1543.3474266690755</v>
      </c>
      <c r="H194" s="157">
        <f t="shared" si="49"/>
        <v>1547.4246735657325</v>
      </c>
      <c r="I194" s="157">
        <f t="shared" si="49"/>
        <v>1530.8202245553889</v>
      </c>
      <c r="J194" s="157">
        <f t="shared" si="49"/>
        <v>1540.2868155415149</v>
      </c>
      <c r="K194" s="157">
        <f t="shared" si="49"/>
        <v>1535.4119702150142</v>
      </c>
      <c r="L194" s="157">
        <f t="shared" si="49"/>
        <v>1545.0173003043767</v>
      </c>
      <c r="M194" s="157">
        <f t="shared" si="49"/>
        <v>1529.8061890747824</v>
      </c>
      <c r="N194" s="157">
        <f t="shared" si="49"/>
        <v>1566.7104210073435</v>
      </c>
      <c r="O194" s="157">
        <f t="shared" si="49"/>
        <v>1577.8423051753034</v>
      </c>
      <c r="P194" s="157">
        <f t="shared" si="49"/>
        <v>1552.7413307633317</v>
      </c>
      <c r="Q194" s="157">
        <f t="shared" si="49"/>
        <v>1542.835971788006</v>
      </c>
    </row>
    <row r="195" spans="1:17" ht="12" customHeight="1" x14ac:dyDescent="0.3">
      <c r="A195" s="167" t="s">
        <v>165</v>
      </c>
      <c r="B195" s="132">
        <f>IF(B119=0,0,B119/0.086*1000000/B$11)</f>
        <v>1511.2087123687284</v>
      </c>
      <c r="C195" s="132">
        <f t="shared" ref="C195:Q195" si="50">IF(C119=0,0,C119/0.086*1000000/C$11)</f>
        <v>1537.3631428295166</v>
      </c>
      <c r="D195" s="132">
        <f t="shared" si="50"/>
        <v>1499.0067668986421</v>
      </c>
      <c r="E195" s="132">
        <f t="shared" si="50"/>
        <v>1518.70229823407</v>
      </c>
      <c r="F195" s="132">
        <f t="shared" si="50"/>
        <v>1513.3151960557971</v>
      </c>
      <c r="G195" s="132">
        <f t="shared" si="50"/>
        <v>1509.006916655539</v>
      </c>
      <c r="H195" s="132">
        <f t="shared" si="50"/>
        <v>1510.7023002522492</v>
      </c>
      <c r="I195" s="132">
        <f t="shared" si="50"/>
        <v>1488.5894482398703</v>
      </c>
      <c r="J195" s="132">
        <f t="shared" si="50"/>
        <v>1509.6348670537559</v>
      </c>
      <c r="K195" s="132">
        <f t="shared" si="50"/>
        <v>1511.7951970898464</v>
      </c>
      <c r="L195" s="132">
        <f t="shared" si="50"/>
        <v>1495.0168522056117</v>
      </c>
      <c r="M195" s="132">
        <f t="shared" si="50"/>
        <v>1496.7903925724686</v>
      </c>
      <c r="N195" s="132">
        <f t="shared" si="50"/>
        <v>1514.6845549587829</v>
      </c>
      <c r="O195" s="132">
        <f t="shared" si="50"/>
        <v>1525.3417066679897</v>
      </c>
      <c r="P195" s="132">
        <f t="shared" si="50"/>
        <v>1519.9585888525412</v>
      </c>
      <c r="Q195" s="132">
        <f t="shared" si="50"/>
        <v>1502.1501021444074</v>
      </c>
    </row>
    <row r="196" spans="1:17" ht="12" customHeight="1" x14ac:dyDescent="0.3">
      <c r="A196" s="167" t="s">
        <v>164</v>
      </c>
      <c r="B196" s="132">
        <f>IF(B120=0,0,B120/0.086*1000000/B$12)</f>
        <v>1446.6205785737366</v>
      </c>
      <c r="C196" s="132">
        <f t="shared" ref="C196:Q196" si="51">IF(C120=0,0,C120/0.086*1000000/C$12)</f>
        <v>1468.8006659452083</v>
      </c>
      <c r="D196" s="132">
        <f t="shared" si="51"/>
        <v>1466.9246287719852</v>
      </c>
      <c r="E196" s="132">
        <f t="shared" si="51"/>
        <v>1500.0993701610005</v>
      </c>
      <c r="F196" s="132">
        <f t="shared" si="51"/>
        <v>1502.628009005897</v>
      </c>
      <c r="G196" s="132">
        <f t="shared" si="51"/>
        <v>1509.0620065257006</v>
      </c>
      <c r="H196" s="132">
        <f t="shared" si="51"/>
        <v>1515.4926095177152</v>
      </c>
      <c r="I196" s="132">
        <f t="shared" si="51"/>
        <v>1478.0825978347216</v>
      </c>
      <c r="J196" s="132">
        <f t="shared" si="51"/>
        <v>1498.5077845351559</v>
      </c>
      <c r="K196" s="132">
        <f t="shared" si="51"/>
        <v>1502.7076748891645</v>
      </c>
      <c r="L196" s="132">
        <f t="shared" si="51"/>
        <v>1526.9969802690066</v>
      </c>
      <c r="M196" s="132">
        <f t="shared" si="51"/>
        <v>1516.1022077895786</v>
      </c>
      <c r="N196" s="132">
        <f t="shared" si="51"/>
        <v>1529.3218895816628</v>
      </c>
      <c r="O196" s="132">
        <f t="shared" si="51"/>
        <v>1540.6965309247444</v>
      </c>
      <c r="P196" s="132">
        <f t="shared" si="51"/>
        <v>1531.8505447777184</v>
      </c>
      <c r="Q196" s="132">
        <f t="shared" si="51"/>
        <v>1512.1316628087848</v>
      </c>
    </row>
    <row r="197" spans="1:17" ht="12" customHeight="1" x14ac:dyDescent="0.3">
      <c r="A197" s="166" t="s">
        <v>163</v>
      </c>
      <c r="B197" s="165">
        <f t="shared" ref="B197:Q198" si="52">IF(B121=0,0,B121/0.086*1000000/B$12)</f>
        <v>878.79821175943232</v>
      </c>
      <c r="C197" s="165">
        <f t="shared" si="52"/>
        <v>912.7963536747742</v>
      </c>
      <c r="D197" s="165">
        <f t="shared" si="52"/>
        <v>918.78037628950074</v>
      </c>
      <c r="E197" s="165">
        <f t="shared" si="52"/>
        <v>964.05257617057123</v>
      </c>
      <c r="F197" s="165">
        <f t="shared" si="52"/>
        <v>949.60722172532792</v>
      </c>
      <c r="G197" s="165">
        <f t="shared" si="52"/>
        <v>970.14400118474907</v>
      </c>
      <c r="H197" s="165">
        <f t="shared" si="52"/>
        <v>981.71514752985274</v>
      </c>
      <c r="I197" s="165">
        <f t="shared" si="52"/>
        <v>921.01197447609059</v>
      </c>
      <c r="J197" s="165">
        <f t="shared" si="52"/>
        <v>952.83928700481204</v>
      </c>
      <c r="K197" s="165">
        <f t="shared" si="52"/>
        <v>949.50584574698928</v>
      </c>
      <c r="L197" s="165">
        <f t="shared" si="52"/>
        <v>959.92454721464298</v>
      </c>
      <c r="M197" s="165">
        <f t="shared" si="52"/>
        <v>967.57329243764786</v>
      </c>
      <c r="N197" s="165">
        <f t="shared" si="52"/>
        <v>980.24274083244893</v>
      </c>
      <c r="O197" s="165">
        <f t="shared" si="52"/>
        <v>1005.7980902647483</v>
      </c>
      <c r="P197" s="165">
        <f t="shared" si="52"/>
        <v>986.40007521765028</v>
      </c>
      <c r="Q197" s="165">
        <f t="shared" si="52"/>
        <v>962.4540792744599</v>
      </c>
    </row>
    <row r="198" spans="1:17" ht="12" customHeight="1" x14ac:dyDescent="0.3">
      <c r="A198" s="147" t="s">
        <v>59</v>
      </c>
      <c r="B198" s="164">
        <f t="shared" si="52"/>
        <v>567.82236681430436</v>
      </c>
      <c r="C198" s="164">
        <f t="shared" si="52"/>
        <v>556.00431227043418</v>
      </c>
      <c r="D198" s="164">
        <f t="shared" si="52"/>
        <v>548.14425248248449</v>
      </c>
      <c r="E198" s="164">
        <f t="shared" si="52"/>
        <v>536.04679399042925</v>
      </c>
      <c r="F198" s="164">
        <f t="shared" si="52"/>
        <v>553.02078728056904</v>
      </c>
      <c r="G198" s="164">
        <f t="shared" si="52"/>
        <v>538.91800534095137</v>
      </c>
      <c r="H198" s="164">
        <f t="shared" si="52"/>
        <v>533.77746198786235</v>
      </c>
      <c r="I198" s="164">
        <f t="shared" si="52"/>
        <v>557.07062335863088</v>
      </c>
      <c r="J198" s="164">
        <f t="shared" si="52"/>
        <v>545.6684975303441</v>
      </c>
      <c r="K198" s="164">
        <f t="shared" si="52"/>
        <v>553.20182914217503</v>
      </c>
      <c r="L198" s="164">
        <f t="shared" si="52"/>
        <v>567.07243305436373</v>
      </c>
      <c r="M198" s="164">
        <f t="shared" si="52"/>
        <v>548.52891535193066</v>
      </c>
      <c r="N198" s="164">
        <f t="shared" si="52"/>
        <v>549.07914874921426</v>
      </c>
      <c r="O198" s="164">
        <f t="shared" si="52"/>
        <v>534.89844065999614</v>
      </c>
      <c r="P198" s="164">
        <f t="shared" si="52"/>
        <v>545.45046956006843</v>
      </c>
      <c r="Q198" s="164">
        <f t="shared" si="52"/>
        <v>549.67758353432475</v>
      </c>
    </row>
    <row r="199" spans="1:17" ht="12" customHeight="1" x14ac:dyDescent="0.3">
      <c r="A199" s="163" t="s">
        <v>142</v>
      </c>
      <c r="B199" s="162">
        <f>IF(B123=0,0,B123/0.086*1000000/B$13)</f>
        <v>1569.40969728704</v>
      </c>
      <c r="C199" s="162">
        <f t="shared" ref="C199:Q199" si="53">IF(C123=0,0,C123/0.086*1000000/C$13)</f>
        <v>1595.5849842930736</v>
      </c>
      <c r="D199" s="162">
        <f t="shared" si="53"/>
        <v>1620.5634980489399</v>
      </c>
      <c r="E199" s="162">
        <f t="shared" si="53"/>
        <v>1659.3443698594399</v>
      </c>
      <c r="F199" s="162">
        <f t="shared" si="53"/>
        <v>1687.9556043602981</v>
      </c>
      <c r="G199" s="162">
        <f t="shared" si="53"/>
        <v>1649.1842538011254</v>
      </c>
      <c r="H199" s="162">
        <f t="shared" si="53"/>
        <v>1675.2412086608676</v>
      </c>
      <c r="I199" s="162">
        <f t="shared" si="53"/>
        <v>1658.0180074519376</v>
      </c>
      <c r="J199" s="162">
        <f t="shared" si="53"/>
        <v>1690.8917577795223</v>
      </c>
      <c r="K199" s="162">
        <f t="shared" si="53"/>
        <v>1639.4153265892958</v>
      </c>
      <c r="L199" s="162">
        <f t="shared" si="53"/>
        <v>1731.9274871714408</v>
      </c>
      <c r="M199" s="162">
        <f t="shared" si="53"/>
        <v>1661.5746118080128</v>
      </c>
      <c r="N199" s="162">
        <f t="shared" si="53"/>
        <v>1820.8435072926825</v>
      </c>
      <c r="O199" s="162">
        <f t="shared" si="53"/>
        <v>1861.566908849087</v>
      </c>
      <c r="P199" s="162">
        <f t="shared" si="53"/>
        <v>1749.0835434268001</v>
      </c>
      <c r="Q199" s="162">
        <f t="shared" si="53"/>
        <v>1804.9896506968428</v>
      </c>
    </row>
    <row r="200" spans="1:17" ht="12" customHeight="1" x14ac:dyDescent="0.3">
      <c r="A200" s="161" t="s">
        <v>141</v>
      </c>
      <c r="B200" s="160">
        <f>IF(B124=0,0,B124/0.086*1000000/B$14)</f>
        <v>1364.1909502829271</v>
      </c>
      <c r="C200" s="160">
        <f t="shared" ref="C200:Q200" si="54">IF(C124=0,0,C124/0.086*1000000/C$14)</f>
        <v>1373.0752474301964</v>
      </c>
      <c r="D200" s="160">
        <f t="shared" si="54"/>
        <v>1412.0306447949977</v>
      </c>
      <c r="E200" s="160">
        <f t="shared" si="54"/>
        <v>1453.9070126455006</v>
      </c>
      <c r="F200" s="160">
        <f t="shared" si="54"/>
        <v>1464.1339457151505</v>
      </c>
      <c r="G200" s="160">
        <f t="shared" si="54"/>
        <v>1471.7876793167727</v>
      </c>
      <c r="H200" s="160">
        <f t="shared" si="54"/>
        <v>1489.480545101879</v>
      </c>
      <c r="I200" s="160">
        <f t="shared" si="54"/>
        <v>1504.6178033874619</v>
      </c>
      <c r="J200" s="160">
        <f t="shared" si="54"/>
        <v>1514.1711180296745</v>
      </c>
      <c r="K200" s="160">
        <f t="shared" si="54"/>
        <v>1541.6233204996824</v>
      </c>
      <c r="L200" s="160">
        <f t="shared" si="54"/>
        <v>1559.5753228996505</v>
      </c>
      <c r="M200" s="160">
        <f t="shared" si="54"/>
        <v>1566.8541023429339</v>
      </c>
      <c r="N200" s="160">
        <f t="shared" si="54"/>
        <v>1615.0073140156783</v>
      </c>
      <c r="O200" s="160">
        <f t="shared" si="54"/>
        <v>1633.0376223292503</v>
      </c>
      <c r="P200" s="160">
        <f t="shared" si="54"/>
        <v>1608.6882471128092</v>
      </c>
      <c r="Q200" s="160">
        <f t="shared" si="54"/>
        <v>1623.684421019979</v>
      </c>
    </row>
    <row r="201" spans="1:17" ht="12" customHeight="1" x14ac:dyDescent="0.3">
      <c r="A201" s="148" t="s">
        <v>60</v>
      </c>
      <c r="B201" s="156">
        <f t="shared" ref="B201:Q202" si="55">IF(B125=0,0,B125/0.086*1000000/B$14)</f>
        <v>496.99272588176831</v>
      </c>
      <c r="C201" s="156">
        <f t="shared" si="55"/>
        <v>519.58406923977589</v>
      </c>
      <c r="D201" s="156">
        <f t="shared" si="55"/>
        <v>575.55266869222646</v>
      </c>
      <c r="E201" s="156">
        <f t="shared" si="55"/>
        <v>648.92863660549699</v>
      </c>
      <c r="F201" s="156">
        <f t="shared" si="55"/>
        <v>607.16821368327192</v>
      </c>
      <c r="G201" s="156">
        <f t="shared" si="55"/>
        <v>676.35290262448689</v>
      </c>
      <c r="H201" s="156">
        <f t="shared" si="55"/>
        <v>653.51625785202179</v>
      </c>
      <c r="I201" s="156">
        <f t="shared" si="55"/>
        <v>681.92305194518315</v>
      </c>
      <c r="J201" s="156">
        <f t="shared" si="55"/>
        <v>585.56934214789021</v>
      </c>
      <c r="K201" s="156">
        <f t="shared" si="55"/>
        <v>647.10572840602799</v>
      </c>
      <c r="L201" s="156">
        <f t="shared" si="55"/>
        <v>675.29671586151437</v>
      </c>
      <c r="M201" s="156">
        <f t="shared" si="55"/>
        <v>695.07777708257629</v>
      </c>
      <c r="N201" s="156">
        <f t="shared" si="55"/>
        <v>738.22429587894476</v>
      </c>
      <c r="O201" s="156">
        <f t="shared" si="55"/>
        <v>768.11018547116146</v>
      </c>
      <c r="P201" s="156">
        <f t="shared" si="55"/>
        <v>699.7066331718213</v>
      </c>
      <c r="Q201" s="156">
        <f t="shared" si="55"/>
        <v>690.35867779273815</v>
      </c>
    </row>
    <row r="202" spans="1:17" ht="12" customHeight="1" x14ac:dyDescent="0.3">
      <c r="A202" s="148" t="s">
        <v>59</v>
      </c>
      <c r="B202" s="156">
        <f t="shared" si="55"/>
        <v>867.19822440115877</v>
      </c>
      <c r="C202" s="156">
        <f t="shared" si="55"/>
        <v>853.49117819042056</v>
      </c>
      <c r="D202" s="156">
        <f t="shared" si="55"/>
        <v>836.47797610277121</v>
      </c>
      <c r="E202" s="156">
        <f t="shared" si="55"/>
        <v>804.97837604000347</v>
      </c>
      <c r="F202" s="156">
        <f t="shared" si="55"/>
        <v>856.96573203187882</v>
      </c>
      <c r="G202" s="156">
        <f t="shared" si="55"/>
        <v>795.43477669228594</v>
      </c>
      <c r="H202" s="156">
        <f t="shared" si="55"/>
        <v>835.96428724985753</v>
      </c>
      <c r="I202" s="156">
        <f t="shared" si="55"/>
        <v>822.69475144227852</v>
      </c>
      <c r="J202" s="156">
        <f t="shared" si="55"/>
        <v>928.60177588178431</v>
      </c>
      <c r="K202" s="156">
        <f t="shared" si="55"/>
        <v>894.51759209365446</v>
      </c>
      <c r="L202" s="156">
        <f t="shared" si="55"/>
        <v>884.27860703813599</v>
      </c>
      <c r="M202" s="156">
        <f t="shared" si="55"/>
        <v>871.77632526035768</v>
      </c>
      <c r="N202" s="156">
        <f t="shared" si="55"/>
        <v>876.78301813673374</v>
      </c>
      <c r="O202" s="156">
        <f t="shared" si="55"/>
        <v>864.92743685808875</v>
      </c>
      <c r="P202" s="156">
        <f t="shared" si="55"/>
        <v>908.98161394098793</v>
      </c>
      <c r="Q202" s="156">
        <f t="shared" si="55"/>
        <v>933.32574322724088</v>
      </c>
    </row>
    <row r="203" spans="1:17" ht="12" customHeight="1" x14ac:dyDescent="0.3">
      <c r="A203" s="158" t="s">
        <v>62</v>
      </c>
      <c r="B203" s="157">
        <f t="shared" ref="B203:Q203" si="56">IF(B127=0,0,B127/0.086*1000000/B$5)</f>
        <v>694.86243041240505</v>
      </c>
      <c r="C203" s="157">
        <f t="shared" si="56"/>
        <v>701.64587200870801</v>
      </c>
      <c r="D203" s="157">
        <f t="shared" si="56"/>
        <v>717.71941783967009</v>
      </c>
      <c r="E203" s="157">
        <f t="shared" si="56"/>
        <v>735.49159464338402</v>
      </c>
      <c r="F203" s="157">
        <f t="shared" si="56"/>
        <v>739.80357539864247</v>
      </c>
      <c r="G203" s="157">
        <f t="shared" si="56"/>
        <v>742.38003139295938</v>
      </c>
      <c r="H203" s="157">
        <f t="shared" si="56"/>
        <v>751.69028559802723</v>
      </c>
      <c r="I203" s="157">
        <f t="shared" si="56"/>
        <v>757.56380929984471</v>
      </c>
      <c r="J203" s="157">
        <f t="shared" si="56"/>
        <v>759.28719990377908</v>
      </c>
      <c r="K203" s="157">
        <f t="shared" si="56"/>
        <v>756.06618672360344</v>
      </c>
      <c r="L203" s="157">
        <f t="shared" si="56"/>
        <v>776.88239863449598</v>
      </c>
      <c r="M203" s="157">
        <f t="shared" si="56"/>
        <v>760.90044022325128</v>
      </c>
      <c r="N203" s="157">
        <f t="shared" si="56"/>
        <v>785.600167283578</v>
      </c>
      <c r="O203" s="157">
        <f t="shared" si="56"/>
        <v>788.85431542309072</v>
      </c>
      <c r="P203" s="157">
        <f t="shared" si="56"/>
        <v>769.13367236725503</v>
      </c>
      <c r="Q203" s="157">
        <f t="shared" si="56"/>
        <v>786.15883243130918</v>
      </c>
    </row>
    <row r="204" spans="1:17" ht="12" customHeight="1" x14ac:dyDescent="0.3">
      <c r="A204" s="23" t="s">
        <v>57</v>
      </c>
      <c r="B204" s="156">
        <f>IF(B128=0,0,B128/0.086*1000000/B$16)</f>
        <v>640.87206505838355</v>
      </c>
      <c r="C204" s="156">
        <f t="shared" ref="C204:Q204" si="57">IF(C128=0,0,C128/0.086*1000000/C$16)</f>
        <v>634.45484642904717</v>
      </c>
      <c r="D204" s="156">
        <f t="shared" si="57"/>
        <v>644.55570199845852</v>
      </c>
      <c r="E204" s="156">
        <f t="shared" si="57"/>
        <v>660.10412081476113</v>
      </c>
      <c r="F204" s="156">
        <f t="shared" si="57"/>
        <v>657.69217472916205</v>
      </c>
      <c r="G204" s="156">
        <f t="shared" si="57"/>
        <v>696.25391045414892</v>
      </c>
      <c r="H204" s="156">
        <f t="shared" si="57"/>
        <v>668.89988822830162</v>
      </c>
      <c r="I204" s="156">
        <f t="shared" si="57"/>
        <v>712.7291518727958</v>
      </c>
      <c r="J204" s="156">
        <f t="shared" si="57"/>
        <v>689.35504849908614</v>
      </c>
      <c r="K204" s="156">
        <f t="shared" si="57"/>
        <v>692.68965469273223</v>
      </c>
      <c r="L204" s="156">
        <f t="shared" si="57"/>
        <v>697.59887761194886</v>
      </c>
      <c r="M204" s="156">
        <f t="shared" si="57"/>
        <v>690.88292296754912</v>
      </c>
      <c r="N204" s="156">
        <f t="shared" si="57"/>
        <v>681.57364670750894</v>
      </c>
      <c r="O204" s="156">
        <f t="shared" si="57"/>
        <v>670.91788011342305</v>
      </c>
      <c r="P204" s="156">
        <f t="shared" si="57"/>
        <v>675.81509960921358</v>
      </c>
      <c r="Q204" s="156">
        <f t="shared" si="57"/>
        <v>677.10242227655283</v>
      </c>
    </row>
    <row r="205" spans="1:17" ht="12" customHeight="1" x14ac:dyDescent="0.3">
      <c r="A205" s="29" t="s">
        <v>140</v>
      </c>
      <c r="B205" s="57">
        <f>IF(B129=0,0,B129/0.086*1000000/B$17)</f>
        <v>714.08800571911115</v>
      </c>
      <c r="C205" s="57">
        <f t="shared" ref="C205:Q205" si="58">IF(C129=0,0,C129/0.086*1000000/C$17)</f>
        <v>724.81822654384598</v>
      </c>
      <c r="D205" s="57">
        <f t="shared" si="58"/>
        <v>740.12662758456167</v>
      </c>
      <c r="E205" s="57">
        <f t="shared" si="58"/>
        <v>756.43595078336944</v>
      </c>
      <c r="F205" s="57">
        <f t="shared" si="58"/>
        <v>766.39403766703037</v>
      </c>
      <c r="G205" s="57">
        <f t="shared" si="58"/>
        <v>755.68137724717121</v>
      </c>
      <c r="H205" s="57">
        <f t="shared" si="58"/>
        <v>773.73462532509382</v>
      </c>
      <c r="I205" s="57">
        <f t="shared" si="58"/>
        <v>766.33015486381237</v>
      </c>
      <c r="J205" s="57">
        <f t="shared" si="58"/>
        <v>776.91336900108479</v>
      </c>
      <c r="K205" s="57">
        <f t="shared" si="58"/>
        <v>769.97712465977133</v>
      </c>
      <c r="L205" s="57">
        <f t="shared" si="58"/>
        <v>795.70749618573802</v>
      </c>
      <c r="M205" s="57">
        <f t="shared" si="58"/>
        <v>776.80981670703432</v>
      </c>
      <c r="N205" s="57">
        <f t="shared" si="58"/>
        <v>808.0150295514411</v>
      </c>
      <c r="O205" s="57">
        <f t="shared" si="58"/>
        <v>818.85922466965053</v>
      </c>
      <c r="P205" s="57">
        <f t="shared" si="58"/>
        <v>790.27994212003125</v>
      </c>
      <c r="Q205" s="57">
        <f t="shared" si="58"/>
        <v>809.21458457378651</v>
      </c>
    </row>
    <row r="206" spans="1:17" ht="12" customHeight="1" x14ac:dyDescent="0.3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3">
      <c r="A207" s="152" t="s">
        <v>197</v>
      </c>
      <c r="B207" s="168">
        <f>SUM(B208,B211,B213,B222)</f>
        <v>3825.2257110359683</v>
      </c>
      <c r="C207" s="168">
        <f t="shared" ref="C207:Q207" si="59">SUM(C208,C211,C213,C222)</f>
        <v>4174.2272785136611</v>
      </c>
      <c r="D207" s="168">
        <f t="shared" si="59"/>
        <v>3894.0315995958895</v>
      </c>
      <c r="E207" s="168">
        <f t="shared" si="59"/>
        <v>4069.9468477865184</v>
      </c>
      <c r="F207" s="168">
        <f t="shared" si="59"/>
        <v>3991.0813199138938</v>
      </c>
      <c r="G207" s="168">
        <f t="shared" si="59"/>
        <v>3971.3067186003823</v>
      </c>
      <c r="H207" s="168">
        <f t="shared" si="59"/>
        <v>3966.0372682812185</v>
      </c>
      <c r="I207" s="168">
        <f t="shared" si="59"/>
        <v>3235.2995108681625</v>
      </c>
      <c r="J207" s="168">
        <f t="shared" si="59"/>
        <v>3836.2177993149644</v>
      </c>
      <c r="K207" s="168">
        <f t="shared" si="59"/>
        <v>3550.1948338583425</v>
      </c>
      <c r="L207" s="168">
        <f t="shared" si="59"/>
        <v>3605.1404276288713</v>
      </c>
      <c r="M207" s="168">
        <f t="shared" si="59"/>
        <v>3179.6570251298454</v>
      </c>
      <c r="N207" s="168">
        <f t="shared" si="59"/>
        <v>3281.6075207068266</v>
      </c>
      <c r="O207" s="168">
        <f t="shared" si="59"/>
        <v>3370.8064748508755</v>
      </c>
      <c r="P207" s="168">
        <f t="shared" si="59"/>
        <v>2889.1495331124302</v>
      </c>
      <c r="Q207" s="168">
        <f t="shared" si="59"/>
        <v>2986.1117555824649</v>
      </c>
    </row>
    <row r="208" spans="1:17" ht="12" customHeight="1" x14ac:dyDescent="0.3">
      <c r="A208" s="158" t="s">
        <v>65</v>
      </c>
      <c r="B208" s="157">
        <f>SUM(B209:B210)</f>
        <v>3274.7241617108257</v>
      </c>
      <c r="C208" s="157">
        <f t="shared" ref="C208:Q208" si="60">SUM(C209:C210)</f>
        <v>3606.3029273994575</v>
      </c>
      <c r="D208" s="157">
        <f t="shared" si="60"/>
        <v>3341.5849129747958</v>
      </c>
      <c r="E208" s="157">
        <f t="shared" si="60"/>
        <v>3508.3445527344425</v>
      </c>
      <c r="F208" s="157">
        <f t="shared" si="60"/>
        <v>3418.9310499411672</v>
      </c>
      <c r="G208" s="157">
        <f t="shared" si="60"/>
        <v>3398.3920939190334</v>
      </c>
      <c r="H208" s="157">
        <f t="shared" si="60"/>
        <v>3387.8227497127132</v>
      </c>
      <c r="I208" s="157">
        <f t="shared" si="60"/>
        <v>2709.4327533832529</v>
      </c>
      <c r="J208" s="157">
        <f t="shared" si="60"/>
        <v>3246.4698082779519</v>
      </c>
      <c r="K208" s="157">
        <f t="shared" si="60"/>
        <v>2982.9924049742654</v>
      </c>
      <c r="L208" s="157">
        <f t="shared" si="60"/>
        <v>3044.0012191725191</v>
      </c>
      <c r="M208" s="157">
        <f t="shared" si="60"/>
        <v>2613.793774438117</v>
      </c>
      <c r="N208" s="157">
        <f t="shared" si="60"/>
        <v>2708.9517199453485</v>
      </c>
      <c r="O208" s="157">
        <f t="shared" si="60"/>
        <v>2779.2344563556835</v>
      </c>
      <c r="P208" s="157">
        <f t="shared" si="60"/>
        <v>2297.751153490804</v>
      </c>
      <c r="Q208" s="157">
        <f t="shared" si="60"/>
        <v>2405.0904227188325</v>
      </c>
    </row>
    <row r="209" spans="1:17" ht="12" customHeight="1" x14ac:dyDescent="0.3">
      <c r="A209" s="23" t="s">
        <v>166</v>
      </c>
      <c r="B209" s="156">
        <f>IF(B152=0,0,B152*1000000/B$7)</f>
        <v>3274.7241617108257</v>
      </c>
      <c r="C209" s="156">
        <f t="shared" ref="C209:Q210" si="61">IF(C152=0,0,C152*1000000/C$7)</f>
        <v>3606.3029273994575</v>
      </c>
      <c r="D209" s="156">
        <f t="shared" si="61"/>
        <v>3341.5849129747958</v>
      </c>
      <c r="E209" s="156">
        <f t="shared" si="61"/>
        <v>3508.3445527344425</v>
      </c>
      <c r="F209" s="156">
        <f t="shared" si="61"/>
        <v>3418.9310499411672</v>
      </c>
      <c r="G209" s="156">
        <f t="shared" si="61"/>
        <v>3398.3920939190334</v>
      </c>
      <c r="H209" s="156">
        <f t="shared" si="61"/>
        <v>3387.8227497127132</v>
      </c>
      <c r="I209" s="156">
        <f t="shared" si="61"/>
        <v>2709.4327533832529</v>
      </c>
      <c r="J209" s="156">
        <f t="shared" si="61"/>
        <v>3246.4698082779519</v>
      </c>
      <c r="K209" s="156">
        <f t="shared" si="61"/>
        <v>2982.9924049742654</v>
      </c>
      <c r="L209" s="156">
        <f t="shared" si="61"/>
        <v>3044.0012191725191</v>
      </c>
      <c r="M209" s="156">
        <f t="shared" si="61"/>
        <v>2613.793774438117</v>
      </c>
      <c r="N209" s="156">
        <f t="shared" si="61"/>
        <v>2708.9517199453485</v>
      </c>
      <c r="O209" s="156">
        <f t="shared" si="61"/>
        <v>2779.2344563556835</v>
      </c>
      <c r="P209" s="156">
        <f t="shared" si="61"/>
        <v>2297.751153490804</v>
      </c>
      <c r="Q209" s="156">
        <f t="shared" si="61"/>
        <v>2405.0904227188325</v>
      </c>
    </row>
    <row r="210" spans="1:17" ht="12" customHeight="1" x14ac:dyDescent="0.3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3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3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3">
      <c r="A213" s="158" t="s">
        <v>63</v>
      </c>
      <c r="B213" s="157">
        <f>IF(B156=0,0,B156*1000000/B$5)</f>
        <v>458.8087061211354</v>
      </c>
      <c r="C213" s="157">
        <f t="shared" si="63"/>
        <v>480.26828349426563</v>
      </c>
      <c r="D213" s="157">
        <f t="shared" si="63"/>
        <v>471.49355837569237</v>
      </c>
      <c r="E213" s="157">
        <f t="shared" si="63"/>
        <v>485.1706853861096</v>
      </c>
      <c r="F213" s="157">
        <f t="shared" si="63"/>
        <v>488.05751630007944</v>
      </c>
      <c r="G213" s="157">
        <f t="shared" si="63"/>
        <v>492.23273130530708</v>
      </c>
      <c r="H213" s="157">
        <f t="shared" si="63"/>
        <v>506.5634812453099</v>
      </c>
      <c r="I213" s="157">
        <f t="shared" si="63"/>
        <v>467.25329593023588</v>
      </c>
      <c r="J213" s="157">
        <f t="shared" si="63"/>
        <v>521.12104752299092</v>
      </c>
      <c r="K213" s="157">
        <f t="shared" si="63"/>
        <v>505.81125875236722</v>
      </c>
      <c r="L213" s="157">
        <f t="shared" si="63"/>
        <v>495.48165994902359</v>
      </c>
      <c r="M213" s="157">
        <f t="shared" si="63"/>
        <v>503.32814274809618</v>
      </c>
      <c r="N213" s="157">
        <f t="shared" si="63"/>
        <v>514.13658973284407</v>
      </c>
      <c r="O213" s="157">
        <f t="shared" si="63"/>
        <v>526.08197527822244</v>
      </c>
      <c r="P213" s="157">
        <f t="shared" si="63"/>
        <v>531.49256597470162</v>
      </c>
      <c r="Q213" s="157">
        <f t="shared" si="63"/>
        <v>524.48155225151947</v>
      </c>
    </row>
    <row r="214" spans="1:17" ht="12" customHeight="1" x14ac:dyDescent="0.3">
      <c r="A214" s="167" t="s">
        <v>165</v>
      </c>
      <c r="B214" s="132">
        <f>IF(B157=0,0,B157*1000000/B$11)</f>
        <v>745.83951913920851</v>
      </c>
      <c r="C214" s="132">
        <f t="shared" ref="C214:Q214" si="64">IF(C157=0,0,C157*1000000/C$11)</f>
        <v>754.50650010357299</v>
      </c>
      <c r="D214" s="132">
        <f t="shared" si="64"/>
        <v>735.26355469302314</v>
      </c>
      <c r="E214" s="132">
        <f t="shared" si="64"/>
        <v>742.14123630345432</v>
      </c>
      <c r="F214" s="132">
        <f t="shared" si="64"/>
        <v>737.93363393324205</v>
      </c>
      <c r="G214" s="132">
        <f t="shared" si="64"/>
        <v>732.45426435583499</v>
      </c>
      <c r="H214" s="132">
        <f t="shared" si="64"/>
        <v>726.70474804646494</v>
      </c>
      <c r="I214" s="132">
        <f t="shared" si="64"/>
        <v>717.30383362136411</v>
      </c>
      <c r="J214" s="132">
        <f t="shared" si="64"/>
        <v>718.53233676076263</v>
      </c>
      <c r="K214" s="132">
        <f t="shared" si="64"/>
        <v>716.61093088636642</v>
      </c>
      <c r="L214" s="132">
        <f t="shared" si="64"/>
        <v>703.29634906354966</v>
      </c>
      <c r="M214" s="132">
        <f t="shared" si="64"/>
        <v>701.72019253937617</v>
      </c>
      <c r="N214" s="132">
        <f t="shared" si="64"/>
        <v>704.59172602539809</v>
      </c>
      <c r="O214" s="132">
        <f t="shared" si="64"/>
        <v>706.00880421567433</v>
      </c>
      <c r="P214" s="132">
        <f t="shared" si="64"/>
        <v>698.60070431056135</v>
      </c>
      <c r="Q214" s="132">
        <f t="shared" si="64"/>
        <v>688.44786586524265</v>
      </c>
    </row>
    <row r="215" spans="1:17" ht="12" customHeight="1" x14ac:dyDescent="0.3">
      <c r="A215" s="167" t="s">
        <v>164</v>
      </c>
      <c r="B215" s="132">
        <f>IF(B158=0,0,B158*1000000/B$12)</f>
        <v>418.65679855043487</v>
      </c>
      <c r="C215" s="132">
        <f t="shared" ref="C215:Q217" si="65">IF(C158=0,0,C158*1000000/C$12)</f>
        <v>426.278591186565</v>
      </c>
      <c r="D215" s="132">
        <f t="shared" si="65"/>
        <v>427.50729220718711</v>
      </c>
      <c r="E215" s="132">
        <f t="shared" si="65"/>
        <v>442.44228864003082</v>
      </c>
      <c r="F215" s="132">
        <f t="shared" si="65"/>
        <v>434.83953745540788</v>
      </c>
      <c r="G215" s="132">
        <f t="shared" si="65"/>
        <v>440.39067891192008</v>
      </c>
      <c r="H215" s="132">
        <f t="shared" si="65"/>
        <v>439.69769403023332</v>
      </c>
      <c r="I215" s="132">
        <f t="shared" si="65"/>
        <v>413.79181755841245</v>
      </c>
      <c r="J215" s="132">
        <f t="shared" si="65"/>
        <v>420.61640098962511</v>
      </c>
      <c r="K215" s="132">
        <f t="shared" si="65"/>
        <v>418.6129763081521</v>
      </c>
      <c r="L215" s="132">
        <f t="shared" si="65"/>
        <v>422.97800545204058</v>
      </c>
      <c r="M215" s="132">
        <f t="shared" si="65"/>
        <v>423.56407050211186</v>
      </c>
      <c r="N215" s="132">
        <f t="shared" si="65"/>
        <v>427.24058702175114</v>
      </c>
      <c r="O215" s="132">
        <f t="shared" si="65"/>
        <v>436.16148007393326</v>
      </c>
      <c r="P215" s="132">
        <f t="shared" si="65"/>
        <v>425.92316862795849</v>
      </c>
      <c r="Q215" s="132">
        <f t="shared" si="65"/>
        <v>415.40831494851676</v>
      </c>
    </row>
    <row r="216" spans="1:17" ht="12" customHeight="1" x14ac:dyDescent="0.3">
      <c r="A216" s="166" t="s">
        <v>163</v>
      </c>
      <c r="B216" s="165">
        <f>IF(B159=0,0,B159*1000000/B$12)</f>
        <v>418.65679855043487</v>
      </c>
      <c r="C216" s="165">
        <f t="shared" si="65"/>
        <v>426.278591186565</v>
      </c>
      <c r="D216" s="165">
        <f t="shared" si="65"/>
        <v>427.50729220718711</v>
      </c>
      <c r="E216" s="165">
        <f t="shared" si="65"/>
        <v>442.44228864003082</v>
      </c>
      <c r="F216" s="165">
        <f t="shared" si="65"/>
        <v>434.83953745540788</v>
      </c>
      <c r="G216" s="165">
        <f t="shared" si="65"/>
        <v>440.39067891192008</v>
      </c>
      <c r="H216" s="165">
        <f t="shared" si="65"/>
        <v>439.69769403023332</v>
      </c>
      <c r="I216" s="165">
        <f t="shared" si="65"/>
        <v>413.79181755841245</v>
      </c>
      <c r="J216" s="165">
        <f t="shared" si="65"/>
        <v>420.61640098962511</v>
      </c>
      <c r="K216" s="165">
        <f t="shared" si="65"/>
        <v>418.6129763081521</v>
      </c>
      <c r="L216" s="165">
        <f t="shared" si="65"/>
        <v>422.97800545204058</v>
      </c>
      <c r="M216" s="165">
        <f t="shared" si="65"/>
        <v>423.56407050211186</v>
      </c>
      <c r="N216" s="165">
        <f t="shared" si="65"/>
        <v>427.24058702175114</v>
      </c>
      <c r="O216" s="165">
        <f t="shared" si="65"/>
        <v>436.16148007393326</v>
      </c>
      <c r="P216" s="165">
        <f t="shared" si="65"/>
        <v>425.92316862795849</v>
      </c>
      <c r="Q216" s="165">
        <f t="shared" si="65"/>
        <v>415.40831494851676</v>
      </c>
    </row>
    <row r="217" spans="1:17" ht="12" customHeight="1" x14ac:dyDescent="0.3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3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3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3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3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3">
      <c r="A222" s="158" t="s">
        <v>62</v>
      </c>
      <c r="B222" s="157">
        <f>IF(B165=0,0,B165*1000000/B$5)</f>
        <v>91.692843204007175</v>
      </c>
      <c r="C222" s="157">
        <f t="shared" ref="C222:Q222" si="68">IF(C165=0,0,C165*1000000/C$5)</f>
        <v>87.656067619938241</v>
      </c>
      <c r="D222" s="157">
        <f t="shared" si="68"/>
        <v>80.953128245401516</v>
      </c>
      <c r="E222" s="157">
        <f t="shared" si="68"/>
        <v>76.431609665966235</v>
      </c>
      <c r="F222" s="157">
        <f t="shared" si="68"/>
        <v>84.092753672647106</v>
      </c>
      <c r="G222" s="157">
        <f t="shared" si="68"/>
        <v>80.681893376042041</v>
      </c>
      <c r="H222" s="157">
        <f t="shared" si="68"/>
        <v>71.651037323195553</v>
      </c>
      <c r="I222" s="157">
        <f t="shared" si="68"/>
        <v>58.613461554674068</v>
      </c>
      <c r="J222" s="157">
        <f t="shared" si="68"/>
        <v>68.626943514021789</v>
      </c>
      <c r="K222" s="157">
        <f t="shared" si="68"/>
        <v>61.391170131709728</v>
      </c>
      <c r="L222" s="157">
        <f t="shared" si="68"/>
        <v>65.657548507328428</v>
      </c>
      <c r="M222" s="157">
        <f t="shared" si="68"/>
        <v>62.535107943632305</v>
      </c>
      <c r="N222" s="157">
        <f t="shared" si="68"/>
        <v>58.51921102863372</v>
      </c>
      <c r="O222" s="157">
        <f t="shared" si="68"/>
        <v>65.490043216969411</v>
      </c>
      <c r="P222" s="157">
        <f t="shared" si="68"/>
        <v>59.905813646924202</v>
      </c>
      <c r="Q222" s="157">
        <f t="shared" si="68"/>
        <v>56.539780612112679</v>
      </c>
    </row>
    <row r="223" spans="1:17" ht="12" customHeight="1" x14ac:dyDescent="0.3">
      <c r="A223" s="23" t="s">
        <v>57</v>
      </c>
      <c r="B223" s="156">
        <f>IF(B166=0,0,B166*1000000/B$16)</f>
        <v>349.18995452355858</v>
      </c>
      <c r="C223" s="156">
        <f t="shared" ref="C223:Q223" si="69">IF(C166=0,0,C166*1000000/C$16)</f>
        <v>341.82536546719649</v>
      </c>
      <c r="D223" s="156">
        <f t="shared" si="69"/>
        <v>345.28017917391247</v>
      </c>
      <c r="E223" s="156">
        <f t="shared" si="69"/>
        <v>351.54085317105694</v>
      </c>
      <c r="F223" s="156">
        <f t="shared" si="69"/>
        <v>343.77134521122434</v>
      </c>
      <c r="G223" s="156">
        <f t="shared" si="69"/>
        <v>360.46882713636745</v>
      </c>
      <c r="H223" s="156">
        <f t="shared" si="69"/>
        <v>340.74586735146681</v>
      </c>
      <c r="I223" s="156">
        <f t="shared" si="69"/>
        <v>358.38654832629891</v>
      </c>
      <c r="J223" s="156">
        <f t="shared" si="69"/>
        <v>340.90560927341909</v>
      </c>
      <c r="K223" s="156">
        <f t="shared" si="69"/>
        <v>341.08183355916651</v>
      </c>
      <c r="L223" s="156">
        <f t="shared" si="69"/>
        <v>342.17997359437589</v>
      </c>
      <c r="M223" s="156">
        <f t="shared" si="69"/>
        <v>337.75349905994864</v>
      </c>
      <c r="N223" s="156">
        <f t="shared" si="69"/>
        <v>330.10463669031157</v>
      </c>
      <c r="O223" s="156">
        <f t="shared" si="69"/>
        <v>322.9033278837465</v>
      </c>
      <c r="P223" s="156">
        <f t="shared" si="69"/>
        <v>324.27040819704496</v>
      </c>
      <c r="Q223" s="156">
        <f t="shared" si="69"/>
        <v>323.97957031797097</v>
      </c>
    </row>
    <row r="224" spans="1:17" ht="12" customHeight="1" x14ac:dyDescent="0.3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3">
      <c r="A226" s="152" t="s">
        <v>196</v>
      </c>
      <c r="B226" s="184">
        <f>B169/RES_summary!B$19</f>
        <v>186.19675376759753</v>
      </c>
      <c r="C226" s="184">
        <f>C169/RES_summary!C$19</f>
        <v>200.62916302214046</v>
      </c>
      <c r="D226" s="184">
        <f>D169/RES_summary!D$19</f>
        <v>188.23067970742673</v>
      </c>
      <c r="E226" s="184">
        <f>E169/RES_summary!E$19</f>
        <v>195.2640540843642</v>
      </c>
      <c r="F226" s="184">
        <f>F169/RES_summary!F$19</f>
        <v>191.26730839232499</v>
      </c>
      <c r="G226" s="184">
        <f>G169/RES_summary!G$19</f>
        <v>188.91971018219982</v>
      </c>
      <c r="H226" s="184">
        <f>H169/RES_summary!H$19</f>
        <v>187.56069815093335</v>
      </c>
      <c r="I226" s="184">
        <f>I169/RES_summary!I$19</f>
        <v>156.70391322709378</v>
      </c>
      <c r="J226" s="184">
        <f>J169/RES_summary!J$19</f>
        <v>178.64843154831169</v>
      </c>
      <c r="K226" s="184">
        <f>K169/RES_summary!K$19</f>
        <v>166.01251923219189</v>
      </c>
      <c r="L226" s="184">
        <f>L169/RES_summary!L$19</f>
        <v>168.30237603248557</v>
      </c>
      <c r="M226" s="184">
        <f>M169/RES_summary!M$19</f>
        <v>148.71236367064998</v>
      </c>
      <c r="N226" s="184">
        <f>N169/RES_summary!N$19</f>
        <v>152.90353256543909</v>
      </c>
      <c r="O226" s="184">
        <f>O169/RES_summary!O$19</f>
        <v>155.20250552674955</v>
      </c>
      <c r="P226" s="184">
        <f>P169/RES_summary!P$19</f>
        <v>133.44482738680884</v>
      </c>
      <c r="Q226" s="184">
        <f>Q169/RES_summary!Q$19</f>
        <v>136.98579470806754</v>
      </c>
    </row>
    <row r="227" spans="1:17" ht="12" customHeight="1" x14ac:dyDescent="0.3">
      <c r="A227" s="158" t="s">
        <v>65</v>
      </c>
      <c r="B227" s="178">
        <f>B170/RES_summary!B$19</f>
        <v>143.90538229003809</v>
      </c>
      <c r="C227" s="178">
        <f>C170/RES_summary!C$19</f>
        <v>158.02107465202431</v>
      </c>
      <c r="D227" s="178">
        <f>D170/RES_summary!D$19</f>
        <v>146.11738745112737</v>
      </c>
      <c r="E227" s="178">
        <f>E170/RES_summary!E$19</f>
        <v>152.88498754081263</v>
      </c>
      <c r="F227" s="178">
        <f>F170/RES_summary!F$19</f>
        <v>148.81932268569741</v>
      </c>
      <c r="G227" s="178">
        <f>G170/RES_summary!G$19</f>
        <v>147.05719802080708</v>
      </c>
      <c r="H227" s="178">
        <f>H170/RES_summary!H$19</f>
        <v>146.02767149606774</v>
      </c>
      <c r="I227" s="178">
        <f>I170/RES_summary!I$19</f>
        <v>116.56715425036352</v>
      </c>
      <c r="J227" s="178">
        <f>J170/RES_summary!J$19</f>
        <v>138.06905612799676</v>
      </c>
      <c r="K227" s="178">
        <f>K170/RES_summary!K$19</f>
        <v>126.28812181733225</v>
      </c>
      <c r="L227" s="178">
        <f>L170/RES_summary!L$19</f>
        <v>128.59492200455193</v>
      </c>
      <c r="M227" s="178">
        <f>M170/RES_summary!M$19</f>
        <v>109.79601895576279</v>
      </c>
      <c r="N227" s="178">
        <f>N170/RES_summary!N$19</f>
        <v>113.57509856412038</v>
      </c>
      <c r="O227" s="178">
        <f>O170/RES_summary!O$19</f>
        <v>115.85445385656635</v>
      </c>
      <c r="P227" s="178">
        <f>P170/RES_summary!P$19</f>
        <v>95.173287594832289</v>
      </c>
      <c r="Q227" s="178">
        <f>Q170/RES_summary!Q$19</f>
        <v>99.092536715953045</v>
      </c>
    </row>
    <row r="228" spans="1:17" ht="12" customHeight="1" x14ac:dyDescent="0.3">
      <c r="A228" s="23" t="s">
        <v>166</v>
      </c>
      <c r="B228" s="177">
        <f>B171/RES_summary!B$19</f>
        <v>141.71197232223568</v>
      </c>
      <c r="C228" s="177">
        <f>C171/RES_summary!C$19</f>
        <v>155.61638587061395</v>
      </c>
      <c r="D228" s="177">
        <f>D171/RES_summary!D$19</f>
        <v>143.6917484534813</v>
      </c>
      <c r="E228" s="177">
        <f>E171/RES_summary!E$19</f>
        <v>150.31045334465409</v>
      </c>
      <c r="F228" s="177">
        <f>F171/RES_summary!F$19</f>
        <v>146.11376340780299</v>
      </c>
      <c r="G228" s="177">
        <f>G171/RES_summary!G$19</f>
        <v>144.60627481481575</v>
      </c>
      <c r="H228" s="177">
        <f>H171/RES_summary!H$19</f>
        <v>143.62116128742582</v>
      </c>
      <c r="I228" s="177">
        <f>I171/RES_summary!I$19</f>
        <v>114.36181856711633</v>
      </c>
      <c r="J228" s="177">
        <f>J171/RES_summary!J$19</f>
        <v>136.09891278871393</v>
      </c>
      <c r="K228" s="177">
        <f>K171/RES_summary!K$19</f>
        <v>124.50461340901292</v>
      </c>
      <c r="L228" s="177">
        <f>L171/RES_summary!L$19</f>
        <v>126.42336131595067</v>
      </c>
      <c r="M228" s="177">
        <f>M171/RES_summary!M$19</f>
        <v>107.96798880826762</v>
      </c>
      <c r="N228" s="177">
        <f>N171/RES_summary!N$19</f>
        <v>111.26177283059498</v>
      </c>
      <c r="O228" s="177">
        <f>O171/RES_summary!O$19</f>
        <v>113.50071182791059</v>
      </c>
      <c r="P228" s="177">
        <f>P171/RES_summary!P$19</f>
        <v>93.287483991968372</v>
      </c>
      <c r="Q228" s="177">
        <f>Q171/RES_summary!Q$19</f>
        <v>97.038562956272017</v>
      </c>
    </row>
    <row r="229" spans="1:17" ht="12" customHeight="1" x14ac:dyDescent="0.3">
      <c r="A229" s="23" t="s">
        <v>60</v>
      </c>
      <c r="B229" s="177">
        <f>B172/RES_summary!B$19</f>
        <v>2.1934099678024044</v>
      </c>
      <c r="C229" s="177">
        <f>C172/RES_summary!C$19</f>
        <v>2.404688781410361</v>
      </c>
      <c r="D229" s="177">
        <f>D172/RES_summary!D$19</f>
        <v>2.425638997646097</v>
      </c>
      <c r="E229" s="177">
        <f>E172/RES_summary!E$19</f>
        <v>2.5745341961585413</v>
      </c>
      <c r="F229" s="177">
        <f>F172/RES_summary!F$19</f>
        <v>2.7055592778944004</v>
      </c>
      <c r="G229" s="177">
        <f>G172/RES_summary!G$19</f>
        <v>2.4509232059913324</v>
      </c>
      <c r="H229" s="177">
        <f>H172/RES_summary!H$19</f>
        <v>2.4065102086419308</v>
      </c>
      <c r="I229" s="177">
        <f>I172/RES_summary!I$19</f>
        <v>2.2053356832471782</v>
      </c>
      <c r="J229" s="177">
        <f>J172/RES_summary!J$19</f>
        <v>1.9701433392828411</v>
      </c>
      <c r="K229" s="177">
        <f>K172/RES_summary!K$19</f>
        <v>1.7835084083193309</v>
      </c>
      <c r="L229" s="177">
        <f>L172/RES_summary!L$19</f>
        <v>2.171560688601271</v>
      </c>
      <c r="M229" s="177">
        <f>M172/RES_summary!M$19</f>
        <v>1.8280301474951695</v>
      </c>
      <c r="N229" s="177">
        <f>N172/RES_summary!N$19</f>
        <v>2.3133257335253936</v>
      </c>
      <c r="O229" s="177">
        <f>O172/RES_summary!O$19</f>
        <v>2.3537420286557631</v>
      </c>
      <c r="P229" s="177">
        <f>P172/RES_summary!P$19</f>
        <v>1.88580360286391</v>
      </c>
      <c r="Q229" s="177">
        <f>Q172/RES_summary!Q$19</f>
        <v>2.0539737596810288</v>
      </c>
    </row>
    <row r="230" spans="1:17" ht="12" customHeight="1" x14ac:dyDescent="0.3">
      <c r="A230" s="158" t="s">
        <v>112</v>
      </c>
      <c r="B230" s="178">
        <f>B173/RES_summary!B$19</f>
        <v>0.50219286531478591</v>
      </c>
      <c r="C230" s="178">
        <f>C173/RES_summary!C$19</f>
        <v>0.55175346991907559</v>
      </c>
      <c r="D230" s="178">
        <f>D173/RES_summary!D$19</f>
        <v>0.5933994213499133</v>
      </c>
      <c r="E230" s="178">
        <f>E173/RES_summary!E$19</f>
        <v>0.6011458801028563</v>
      </c>
      <c r="F230" s="178">
        <f>F173/RES_summary!F$19</f>
        <v>0.65901626822325743</v>
      </c>
      <c r="G230" s="178">
        <f>G173/RES_summary!G$19</f>
        <v>0.69795637818894085</v>
      </c>
      <c r="H230" s="178">
        <f>H173/RES_summary!H$19</f>
        <v>0.74337872388591264</v>
      </c>
      <c r="I230" s="178">
        <f>I173/RES_summary!I$19</f>
        <v>0.76492219279125317</v>
      </c>
      <c r="J230" s="178">
        <f>J173/RES_summary!J$19</f>
        <v>0.81467223953215717</v>
      </c>
      <c r="K230" s="178">
        <f>K173/RES_summary!K$19</f>
        <v>0.83296168294868289</v>
      </c>
      <c r="L230" s="178">
        <f>L173/RES_summary!L$19</f>
        <v>0.83089643436488736</v>
      </c>
      <c r="M230" s="178">
        <f>M173/RES_summary!M$19</f>
        <v>0.83226240027307541</v>
      </c>
      <c r="N230" s="178">
        <f>N173/RES_summary!N$19</f>
        <v>0.78401537342896133</v>
      </c>
      <c r="O230" s="178">
        <f>O173/RES_summary!O$19</f>
        <v>0.71700296713117562</v>
      </c>
      <c r="P230" s="178">
        <f>P173/RES_summary!P$19</f>
        <v>0.68498719570678968</v>
      </c>
      <c r="Q230" s="178">
        <f>Q173/RES_summary!Q$19</f>
        <v>0.69804357455397159</v>
      </c>
    </row>
    <row r="231" spans="1:17" ht="12" customHeight="1" x14ac:dyDescent="0.3">
      <c r="A231" s="23" t="s">
        <v>60</v>
      </c>
      <c r="B231" s="177">
        <f>B174/RES_summary!B$19</f>
        <v>0.50219286531478591</v>
      </c>
      <c r="C231" s="177">
        <f>C174/RES_summary!C$19</f>
        <v>0.55175346991907559</v>
      </c>
      <c r="D231" s="177">
        <f>D174/RES_summary!D$19</f>
        <v>0.5933994213499133</v>
      </c>
      <c r="E231" s="177">
        <f>E174/RES_summary!E$19</f>
        <v>0.6011458801028563</v>
      </c>
      <c r="F231" s="177">
        <f>F174/RES_summary!F$19</f>
        <v>0.65901626822325743</v>
      </c>
      <c r="G231" s="177">
        <f>G174/RES_summary!G$19</f>
        <v>0.69795637818894085</v>
      </c>
      <c r="H231" s="177">
        <f>H174/RES_summary!H$19</f>
        <v>0.74337872388591264</v>
      </c>
      <c r="I231" s="177">
        <f>I174/RES_summary!I$19</f>
        <v>0.76492219279125317</v>
      </c>
      <c r="J231" s="177">
        <f>J174/RES_summary!J$19</f>
        <v>0.81467223953215717</v>
      </c>
      <c r="K231" s="177">
        <f>K174/RES_summary!K$19</f>
        <v>0.83296168294868289</v>
      </c>
      <c r="L231" s="177">
        <f>L174/RES_summary!L$19</f>
        <v>0.83089643436488736</v>
      </c>
      <c r="M231" s="177">
        <f>M174/RES_summary!M$19</f>
        <v>0.83226240027307541</v>
      </c>
      <c r="N231" s="177">
        <f>N174/RES_summary!N$19</f>
        <v>0.78401537342896133</v>
      </c>
      <c r="O231" s="177">
        <f>O174/RES_summary!O$19</f>
        <v>0.71700296713117562</v>
      </c>
      <c r="P231" s="177">
        <f>P174/RES_summary!P$19</f>
        <v>0.68498719570678968</v>
      </c>
      <c r="Q231" s="177">
        <f>Q174/RES_summary!Q$19</f>
        <v>0.69804357455397159</v>
      </c>
    </row>
    <row r="232" spans="1:17" ht="12" customHeight="1" x14ac:dyDescent="0.3">
      <c r="A232" s="158" t="s">
        <v>63</v>
      </c>
      <c r="B232" s="178">
        <f>B175/RES_summary!B$19</f>
        <v>29.542350063328673</v>
      </c>
      <c r="C232" s="178">
        <f>C175/RES_summary!C$19</f>
        <v>29.90967872829167</v>
      </c>
      <c r="D232" s="178">
        <f>D175/RES_summary!D$19</f>
        <v>29.39858175666771</v>
      </c>
      <c r="E232" s="178">
        <f>E175/RES_summary!E$19</f>
        <v>29.611710481164359</v>
      </c>
      <c r="F232" s="178">
        <f>F175/RES_summary!F$19</f>
        <v>29.50108941049735</v>
      </c>
      <c r="G232" s="178">
        <f>G175/RES_summary!G$19</f>
        <v>29.03519039427124</v>
      </c>
      <c r="H232" s="178">
        <f>H175/RES_summary!H$19</f>
        <v>28.876544743085333</v>
      </c>
      <c r="I232" s="178">
        <f>I175/RES_summary!I$19</f>
        <v>27.806003174023122</v>
      </c>
      <c r="J232" s="178">
        <f>J175/RES_summary!J$19</f>
        <v>28.101169291407615</v>
      </c>
      <c r="K232" s="178">
        <f>K175/RES_summary!K$19</f>
        <v>27.526431040178995</v>
      </c>
      <c r="L232" s="178">
        <f>L175/RES_summary!L$19</f>
        <v>27.23522321645855</v>
      </c>
      <c r="M232" s="178">
        <f>M175/RES_summary!M$19</f>
        <v>26.80976673083979</v>
      </c>
      <c r="N232" s="178">
        <f>N175/RES_summary!N$19</f>
        <v>27.135777082088005</v>
      </c>
      <c r="O232" s="178">
        <f>O175/RES_summary!O$19</f>
        <v>27.132044813337963</v>
      </c>
      <c r="P232" s="178">
        <f>P175/RES_summary!P$19</f>
        <v>26.550397831540327</v>
      </c>
      <c r="Q232" s="178">
        <f>Q175/RES_summary!Q$19</f>
        <v>26.105380199022449</v>
      </c>
    </row>
    <row r="233" spans="1:17" ht="12" customHeight="1" x14ac:dyDescent="0.3">
      <c r="A233" s="167" t="s">
        <v>165</v>
      </c>
      <c r="B233" s="183">
        <f>B176/RES_summary!B$19</f>
        <v>32.286193806465299</v>
      </c>
      <c r="C233" s="183">
        <f>C176/RES_summary!C$19</f>
        <v>32.567036892963323</v>
      </c>
      <c r="D233" s="183">
        <f>D176/RES_summary!D$19</f>
        <v>31.623958251999639</v>
      </c>
      <c r="E233" s="183">
        <f>E176/RES_summary!E$19</f>
        <v>31.802943250272161</v>
      </c>
      <c r="F233" s="183">
        <f>F176/RES_summary!F$19</f>
        <v>31.544037528306841</v>
      </c>
      <c r="G233" s="183">
        <f>G176/RES_summary!G$19</f>
        <v>31.1776311857429</v>
      </c>
      <c r="H233" s="183">
        <f>H176/RES_summary!H$19</f>
        <v>30.835527642654466</v>
      </c>
      <c r="I233" s="183">
        <f>I176/RES_summary!I$19</f>
        <v>30.303080097966305</v>
      </c>
      <c r="J233" s="183">
        <f>J176/RES_summary!J$19</f>
        <v>30.132809441226591</v>
      </c>
      <c r="K233" s="183">
        <f>K176/RES_summary!K$19</f>
        <v>29.92733344319257</v>
      </c>
      <c r="L233" s="183">
        <f>L176/RES_summary!L$19</f>
        <v>29.223000899319096</v>
      </c>
      <c r="M233" s="183">
        <f>M176/RES_summary!M$19</f>
        <v>29.013674010300928</v>
      </c>
      <c r="N233" s="183">
        <f>N176/RES_summary!N$19</f>
        <v>28.956759318879477</v>
      </c>
      <c r="O233" s="183">
        <f>O176/RES_summary!O$19</f>
        <v>28.852407351382947</v>
      </c>
      <c r="P233" s="183">
        <f>P176/RES_summary!P$19</f>
        <v>28.390765833215521</v>
      </c>
      <c r="Q233" s="183">
        <f>Q176/RES_summary!Q$19</f>
        <v>27.803060688790342</v>
      </c>
    </row>
    <row r="234" spans="1:17" ht="12" customHeight="1" x14ac:dyDescent="0.3">
      <c r="A234" s="167" t="s">
        <v>164</v>
      </c>
      <c r="B234" s="183">
        <f>B177/RES_summary!B$19</f>
        <v>24.649479951099423</v>
      </c>
      <c r="C234" s="183">
        <f>C177/RES_summary!C$19</f>
        <v>24.776837583572135</v>
      </c>
      <c r="D234" s="183">
        <f>D177/RES_summary!D$19</f>
        <v>24.65263830778806</v>
      </c>
      <c r="E234" s="183">
        <f>E177/RES_summary!E$19</f>
        <v>25.066622393404145</v>
      </c>
      <c r="F234" s="183">
        <f>F177/RES_summary!F$19</f>
        <v>24.849284909619875</v>
      </c>
      <c r="G234" s="183">
        <f>G177/RES_summary!G$19</f>
        <v>24.834252184801333</v>
      </c>
      <c r="H234" s="183">
        <f>H177/RES_summary!H$19</f>
        <v>24.628417947419546</v>
      </c>
      <c r="I234" s="183">
        <f>I177/RES_summary!I$19</f>
        <v>23.685756151070354</v>
      </c>
      <c r="J234" s="183">
        <f>J177/RES_summary!J$19</f>
        <v>23.705471016606598</v>
      </c>
      <c r="K234" s="183">
        <f>K177/RES_summary!K$19</f>
        <v>23.587990733840595</v>
      </c>
      <c r="L234" s="183">
        <f>L177/RES_summary!L$19</f>
        <v>23.794950886426538</v>
      </c>
      <c r="M234" s="183">
        <f>M177/RES_summary!M$19</f>
        <v>23.496903553241815</v>
      </c>
      <c r="N234" s="183">
        <f>N177/RES_summary!N$19</f>
        <v>23.515330159130848</v>
      </c>
      <c r="O234" s="183">
        <f>O177/RES_summary!O$19</f>
        <v>23.594838643857766</v>
      </c>
      <c r="P234" s="183">
        <f>P177/RES_summary!P$19</f>
        <v>23.158183850558402</v>
      </c>
      <c r="Q234" s="183">
        <f>Q177/RES_summary!Q$19</f>
        <v>22.63793295535751</v>
      </c>
    </row>
    <row r="235" spans="1:17" ht="12" customHeight="1" x14ac:dyDescent="0.3">
      <c r="A235" s="166" t="s">
        <v>163</v>
      </c>
      <c r="B235" s="182">
        <f>B178/RES_summary!B$19</f>
        <v>18.098154563614678</v>
      </c>
      <c r="C235" s="182">
        <f>C178/RES_summary!C$19</f>
        <v>18.379784129345534</v>
      </c>
      <c r="D235" s="182">
        <f>D178/RES_summary!D$19</f>
        <v>18.369038038739578</v>
      </c>
      <c r="E235" s="182">
        <f>E178/RES_summary!E$19</f>
        <v>18.943522489801161</v>
      </c>
      <c r="F235" s="182">
        <f>F178/RES_summary!F$19</f>
        <v>18.555115505581757</v>
      </c>
      <c r="G235" s="182">
        <f>G178/RES_summary!G$19</f>
        <v>18.724347704181554</v>
      </c>
      <c r="H235" s="182">
        <f>H178/RES_summary!H$19</f>
        <v>18.605519746727644</v>
      </c>
      <c r="I235" s="182">
        <f>I178/RES_summary!I$19</f>
        <v>17.429982876513598</v>
      </c>
      <c r="J235" s="182">
        <f>J178/RES_summary!J$19</f>
        <v>17.6125364263793</v>
      </c>
      <c r="K235" s="182">
        <f>K178/RES_summary!K$19</f>
        <v>17.443131387188544</v>
      </c>
      <c r="L235" s="182">
        <f>L178/RES_summary!L$19</f>
        <v>17.530837590892261</v>
      </c>
      <c r="M235" s="182">
        <f>M178/RES_summary!M$19</f>
        <v>17.468486906145657</v>
      </c>
      <c r="N235" s="182">
        <f>N178/RES_summary!N$19</f>
        <v>17.516465530929384</v>
      </c>
      <c r="O235" s="182">
        <f>O178/RES_summary!O$19</f>
        <v>17.782987656873463</v>
      </c>
      <c r="P235" s="182">
        <f>P178/RES_summary!P$19</f>
        <v>17.26672325308569</v>
      </c>
      <c r="Q235" s="182">
        <f>Q178/RES_summary!Q$19</f>
        <v>16.737490229879544</v>
      </c>
    </row>
    <row r="236" spans="1:17" ht="12" customHeight="1" x14ac:dyDescent="0.3">
      <c r="A236" s="147" t="s">
        <v>59</v>
      </c>
      <c r="B236" s="181">
        <f>B179/RES_summary!B$19</f>
        <v>6.5513253874847432</v>
      </c>
      <c r="C236" s="181">
        <f>C179/RES_summary!C$19</f>
        <v>6.3970534542266044</v>
      </c>
      <c r="D236" s="181">
        <f>D179/RES_summary!D$19</f>
        <v>6.2836002690484847</v>
      </c>
      <c r="E236" s="181">
        <f>E179/RES_summary!E$19</f>
        <v>6.1230999036029878</v>
      </c>
      <c r="F236" s="181">
        <f>F179/RES_summary!F$19</f>
        <v>6.2941694040381186</v>
      </c>
      <c r="G236" s="181">
        <f>G179/RES_summary!G$19</f>
        <v>6.1099044806197771</v>
      </c>
      <c r="H236" s="181">
        <f>H179/RES_summary!H$19</f>
        <v>6.0228982006918939</v>
      </c>
      <c r="I236" s="181">
        <f>I179/RES_summary!I$19</f>
        <v>6.2557732745567538</v>
      </c>
      <c r="J236" s="181">
        <f>J179/RES_summary!J$19</f>
        <v>6.0929345902272978</v>
      </c>
      <c r="K236" s="181">
        <f>K179/RES_summary!K$19</f>
        <v>6.1448593466520576</v>
      </c>
      <c r="L236" s="181">
        <f>L179/RES_summary!L$19</f>
        <v>6.2641132955342806</v>
      </c>
      <c r="M236" s="181">
        <f>M179/RES_summary!M$19</f>
        <v>6.0284166470961562</v>
      </c>
      <c r="N236" s="181">
        <f>N179/RES_summary!N$19</f>
        <v>5.998864628201459</v>
      </c>
      <c r="O236" s="181">
        <f>O179/RES_summary!O$19</f>
        <v>5.8118509869842994</v>
      </c>
      <c r="P236" s="181">
        <f>P179/RES_summary!P$19</f>
        <v>5.8914605974727152</v>
      </c>
      <c r="Q236" s="181">
        <f>Q179/RES_summary!Q$19</f>
        <v>5.9004427254779719</v>
      </c>
    </row>
    <row r="237" spans="1:17" ht="12" customHeight="1" x14ac:dyDescent="0.3">
      <c r="A237" s="163" t="s">
        <v>142</v>
      </c>
      <c r="B237" s="180">
        <f>B180/RES_summary!B$19</f>
        <v>26.285391322145369</v>
      </c>
      <c r="C237" s="180">
        <f>C180/RES_summary!C$19</f>
        <v>26.608595785496487</v>
      </c>
      <c r="D237" s="180">
        <f>D180/RES_summary!D$19</f>
        <v>26.841280107775859</v>
      </c>
      <c r="E237" s="180">
        <f>E180/RES_summary!E$19</f>
        <v>27.155804128057195</v>
      </c>
      <c r="F237" s="180">
        <f>F180/RES_summary!F$19</f>
        <v>27.315751622322647</v>
      </c>
      <c r="G237" s="180">
        <f>G180/RES_summary!G$19</f>
        <v>26.432463789606725</v>
      </c>
      <c r="H237" s="180">
        <f>H180/RES_summary!H$19</f>
        <v>26.577099673928497</v>
      </c>
      <c r="I237" s="180">
        <f>I180/RES_summary!I$19</f>
        <v>25.29448324261028</v>
      </c>
      <c r="J237" s="180">
        <f>J180/RES_summary!J$19</f>
        <v>25.898502598351822</v>
      </c>
      <c r="K237" s="180">
        <f>K180/RES_summary!K$19</f>
        <v>24.608371047299865</v>
      </c>
      <c r="L237" s="180">
        <f>L180/RES_summary!L$19</f>
        <v>25.693523719571573</v>
      </c>
      <c r="M237" s="180">
        <f>M180/RES_summary!M$19</f>
        <v>24.401166768047037</v>
      </c>
      <c r="N237" s="180">
        <f>N180/RES_summary!N$19</f>
        <v>26.462060251430213</v>
      </c>
      <c r="O237" s="180">
        <f>O180/RES_summary!O$19</f>
        <v>26.635708184595973</v>
      </c>
      <c r="P237" s="180">
        <f>P180/RES_summary!P$19</f>
        <v>24.898189190918377</v>
      </c>
      <c r="Q237" s="180">
        <f>Q180/RES_summary!Q$19</f>
        <v>25.467274495853943</v>
      </c>
    </row>
    <row r="238" spans="1:17" ht="12" customHeight="1" x14ac:dyDescent="0.3">
      <c r="A238" s="161" t="s">
        <v>141</v>
      </c>
      <c r="B238" s="179">
        <f>B181/RES_summary!B$19</f>
        <v>18.368218556716929</v>
      </c>
      <c r="C238" s="179">
        <f>C181/RES_summary!C$19</f>
        <v>18.3781709678405</v>
      </c>
      <c r="D238" s="179">
        <f>D181/RES_summary!D$19</f>
        <v>19.00453075477062</v>
      </c>
      <c r="E238" s="179">
        <f>E181/RES_summary!E$19</f>
        <v>19.567386661193122</v>
      </c>
      <c r="F238" s="179">
        <f>F181/RES_summary!F$19</f>
        <v>19.320555256488436</v>
      </c>
      <c r="G238" s="179">
        <f>G181/RES_summary!G$19</f>
        <v>19.697555018114734</v>
      </c>
      <c r="H238" s="179">
        <f>H181/RES_summary!H$19</f>
        <v>19.563926528499234</v>
      </c>
      <c r="I238" s="179">
        <f>I181/RES_summary!I$19</f>
        <v>19.41616080693813</v>
      </c>
      <c r="J238" s="179">
        <f>J181/RES_summary!J$19</f>
        <v>19.330084108565355</v>
      </c>
      <c r="K238" s="179">
        <f>K181/RES_summary!K$19</f>
        <v>19.483301158222524</v>
      </c>
      <c r="L238" s="179">
        <f>L181/RES_summary!L$19</f>
        <v>19.625144421880329</v>
      </c>
      <c r="M238" s="179">
        <f>M181/RES_summary!M$19</f>
        <v>19.563619487267097</v>
      </c>
      <c r="N238" s="179">
        <f>N181/RES_summary!N$19</f>
        <v>20.101777725449971</v>
      </c>
      <c r="O238" s="179">
        <f>O181/RES_summary!O$19</f>
        <v>20.133955130734002</v>
      </c>
      <c r="P238" s="179">
        <f>P181/RES_summary!P$19</f>
        <v>19.648569313041676</v>
      </c>
      <c r="Q238" s="179">
        <f>Q181/RES_summary!Q$19</f>
        <v>19.779826487174169</v>
      </c>
    </row>
    <row r="239" spans="1:17" ht="12" customHeight="1" x14ac:dyDescent="0.3">
      <c r="A239" s="148" t="s">
        <v>60</v>
      </c>
      <c r="B239" s="177">
        <f>B182/RES_summary!B$19</f>
        <v>8.3628047591322918</v>
      </c>
      <c r="C239" s="177">
        <f>C182/RES_summary!C$19</f>
        <v>8.5584113560852497</v>
      </c>
      <c r="D239" s="177">
        <f>D182/RES_summary!D$19</f>
        <v>9.4156438661674038</v>
      </c>
      <c r="E239" s="177">
        <f>E182/RES_summary!E$19</f>
        <v>10.372362883434949</v>
      </c>
      <c r="F239" s="177">
        <f>F182/RES_summary!F$19</f>
        <v>9.5670566269194701</v>
      </c>
      <c r="G239" s="177">
        <f>G182/RES_summary!G$19</f>
        <v>10.679428961854567</v>
      </c>
      <c r="H239" s="177">
        <f>H182/RES_summary!H$19</f>
        <v>10.131291844432452</v>
      </c>
      <c r="I239" s="177">
        <f>I182/RES_summary!I$19</f>
        <v>10.177490477920538</v>
      </c>
      <c r="J239" s="177">
        <f>J182/RES_summary!J$19</f>
        <v>8.9613164292437393</v>
      </c>
      <c r="K239" s="177">
        <f>K182/RES_summary!K$19</f>
        <v>9.5471720694144757</v>
      </c>
      <c r="L239" s="177">
        <f>L182/RES_summary!L$19</f>
        <v>9.8570424009995321</v>
      </c>
      <c r="M239" s="177">
        <f>M182/RES_summary!M$19</f>
        <v>9.9826643823351731</v>
      </c>
      <c r="N239" s="177">
        <f>N182/RES_summary!N$19</f>
        <v>10.522643922810378</v>
      </c>
      <c r="O239" s="177">
        <f>O182/RES_summary!O$19</f>
        <v>10.73622839335369</v>
      </c>
      <c r="P239" s="177">
        <f>P182/RES_summary!P$19</f>
        <v>9.8305754506846892</v>
      </c>
      <c r="Q239" s="177">
        <f>Q182/RES_summary!Q$19</f>
        <v>9.7611623518872968</v>
      </c>
    </row>
    <row r="240" spans="1:17" ht="12" customHeight="1" x14ac:dyDescent="0.3">
      <c r="A240" s="148" t="s">
        <v>59</v>
      </c>
      <c r="B240" s="177">
        <f>B183/RES_summary!B$19</f>
        <v>10.005413797584636</v>
      </c>
      <c r="C240" s="177">
        <f>C183/RES_summary!C$19</f>
        <v>9.8197596117552521</v>
      </c>
      <c r="D240" s="177">
        <f>D183/RES_summary!D$19</f>
        <v>9.5888868886032093</v>
      </c>
      <c r="E240" s="177">
        <f>E183/RES_summary!E$19</f>
        <v>9.1950237777581734</v>
      </c>
      <c r="F240" s="177">
        <f>F183/RES_summary!F$19</f>
        <v>9.753498629568961</v>
      </c>
      <c r="G240" s="177">
        <f>G183/RES_summary!G$19</f>
        <v>9.0181260562601686</v>
      </c>
      <c r="H240" s="177">
        <f>H183/RES_summary!H$19</f>
        <v>9.4326346840667785</v>
      </c>
      <c r="I240" s="177">
        <f>I183/RES_summary!I$19</f>
        <v>9.2386703290175927</v>
      </c>
      <c r="J240" s="177">
        <f>J183/RES_summary!J$19</f>
        <v>10.368767679321618</v>
      </c>
      <c r="K240" s="177">
        <f>K183/RES_summary!K$19</f>
        <v>9.93612908880805</v>
      </c>
      <c r="L240" s="177">
        <f>L183/RES_summary!L$19</f>
        <v>9.7681020208807929</v>
      </c>
      <c r="M240" s="177">
        <f>M183/RES_summary!M$19</f>
        <v>9.5809551049319293</v>
      </c>
      <c r="N240" s="177">
        <f>N183/RES_summary!N$19</f>
        <v>9.5791338026395927</v>
      </c>
      <c r="O240" s="177">
        <f>O183/RES_summary!O$19</f>
        <v>9.3977267373803137</v>
      </c>
      <c r="P240" s="177">
        <f>P183/RES_summary!P$19</f>
        <v>9.8179938623569871</v>
      </c>
      <c r="Q240" s="177">
        <f>Q183/RES_summary!Q$19</f>
        <v>10.018664135286871</v>
      </c>
    </row>
    <row r="241" spans="1:17" ht="12" customHeight="1" x14ac:dyDescent="0.3">
      <c r="A241" s="158" t="s">
        <v>62</v>
      </c>
      <c r="B241" s="178">
        <f>B184/RES_summary!B$19</f>
        <v>12.246828548915998</v>
      </c>
      <c r="C241" s="178">
        <f>C184/RES_summary!C$19</f>
        <v>12.146656171905429</v>
      </c>
      <c r="D241" s="178">
        <f>D184/RES_summary!D$19</f>
        <v>12.1213110782817</v>
      </c>
      <c r="E241" s="178">
        <f>E184/RES_summary!E$19</f>
        <v>12.166210182284324</v>
      </c>
      <c r="F241" s="178">
        <f>F184/RES_summary!F$19</f>
        <v>12.287880027906969</v>
      </c>
      <c r="G241" s="178">
        <f>G184/RES_summary!G$19</f>
        <v>12.129365388932548</v>
      </c>
      <c r="H241" s="178">
        <f>H184/RES_summary!H$19</f>
        <v>11.913103187894365</v>
      </c>
      <c r="I241" s="178">
        <f>I184/RES_summary!I$19</f>
        <v>11.565833609915909</v>
      </c>
      <c r="J241" s="178">
        <f>J184/RES_summary!J$19</f>
        <v>11.663533889375138</v>
      </c>
      <c r="K241" s="178">
        <f>K184/RES_summary!K$19</f>
        <v>11.365004691731935</v>
      </c>
      <c r="L241" s="178">
        <f>L184/RES_summary!L$19</f>
        <v>11.641334377110185</v>
      </c>
      <c r="M241" s="178">
        <f>M184/RES_summary!M$19</f>
        <v>11.274315583774337</v>
      </c>
      <c r="N241" s="178">
        <f>N184/RES_summary!N$19</f>
        <v>11.408641545801723</v>
      </c>
      <c r="O241" s="178">
        <f>O184/RES_summary!O$19</f>
        <v>11.499003889714043</v>
      </c>
      <c r="P241" s="178">
        <f>P184/RES_summary!P$19</f>
        <v>11.036154764729464</v>
      </c>
      <c r="Q241" s="178">
        <f>Q184/RES_summary!Q$19</f>
        <v>11.08983421853806</v>
      </c>
    </row>
    <row r="242" spans="1:17" ht="12" customHeight="1" x14ac:dyDescent="0.3">
      <c r="A242" s="23" t="s">
        <v>57</v>
      </c>
      <c r="B242" s="177">
        <f>B185/RES_summary!B$19</f>
        <v>17.7324355530804</v>
      </c>
      <c r="C242" s="177">
        <f>C185/RES_summary!C$19</f>
        <v>17.309960651167234</v>
      </c>
      <c r="D242" s="177">
        <f>D185/RES_summary!D$19</f>
        <v>17.421089314252104</v>
      </c>
      <c r="E242" s="177">
        <f>E185/RES_summary!E$19</f>
        <v>17.673982428722375</v>
      </c>
      <c r="F242" s="177">
        <f>F185/RES_summary!F$19</f>
        <v>17.22093069714353</v>
      </c>
      <c r="G242" s="177">
        <f>G185/RES_summary!G$19</f>
        <v>17.987442329724256</v>
      </c>
      <c r="H242" s="177">
        <f>H185/RES_summary!H$19</f>
        <v>16.922552173586997</v>
      </c>
      <c r="I242" s="177">
        <f>I185/RES_summary!I$19</f>
        <v>17.713827778954194</v>
      </c>
      <c r="J242" s="177">
        <f>J185/RES_summary!J$19</f>
        <v>16.754125148749232</v>
      </c>
      <c r="K242" s="177">
        <f>K185/RES_summary!K$19</f>
        <v>16.675424640906868</v>
      </c>
      <c r="L242" s="177">
        <f>L185/RES_summary!L$19</f>
        <v>16.636640454309955</v>
      </c>
      <c r="M242" s="177">
        <f>M185/RES_summary!M$19</f>
        <v>16.337799623611399</v>
      </c>
      <c r="N242" s="177">
        <f>N185/RES_summary!N$19</f>
        <v>15.87361009508705</v>
      </c>
      <c r="O242" s="177">
        <f>O185/RES_summary!O$19</f>
        <v>15.442074159210296</v>
      </c>
      <c r="P242" s="177">
        <f>P185/RES_summary!P$19</f>
        <v>15.415760332104098</v>
      </c>
      <c r="Q242" s="177">
        <f>Q185/RES_summary!Q$19</f>
        <v>15.306791688808557</v>
      </c>
    </row>
    <row r="243" spans="1:17" ht="12" customHeight="1" x14ac:dyDescent="0.3">
      <c r="A243" s="29" t="s">
        <v>140</v>
      </c>
      <c r="B243" s="176">
        <f>B186/RES_summary!B$19</f>
        <v>10.293443905748321</v>
      </c>
      <c r="C243" s="176">
        <f>C186/RES_summary!C$19</f>
        <v>10.365973098025721</v>
      </c>
      <c r="D243" s="176">
        <f>D186/RES_summary!D$19</f>
        <v>10.498194466865584</v>
      </c>
      <c r="E243" s="176">
        <f>E186/RES_summary!E$19</f>
        <v>10.636025688643327</v>
      </c>
      <c r="F243" s="176">
        <f>F186/RES_summary!F$19</f>
        <v>10.690390560928053</v>
      </c>
      <c r="G243" s="176">
        <f>G186/RES_summary!G$19</f>
        <v>10.440077283968765</v>
      </c>
      <c r="H243" s="176">
        <f>H186/RES_summary!H$19</f>
        <v>10.579252900972104</v>
      </c>
      <c r="I243" s="176">
        <f>I186/RES_summary!I$19</f>
        <v>10.363740307458057</v>
      </c>
      <c r="J243" s="176">
        <f>J186/RES_summary!J$19</f>
        <v>10.380467080465664</v>
      </c>
      <c r="K243" s="176">
        <f>K186/RES_summary!K$19</f>
        <v>10.199385179891555</v>
      </c>
      <c r="L243" s="176">
        <f>L186/RES_summary!L$19</f>
        <v>10.455247747899367</v>
      </c>
      <c r="M243" s="176">
        <f>M186/RES_summary!M$19</f>
        <v>10.123791014112692</v>
      </c>
      <c r="N243" s="176">
        <f>N186/RES_summary!N$19</f>
        <v>10.446563274719043</v>
      </c>
      <c r="O243" s="176">
        <f>O186/RES_summary!O$19</f>
        <v>10.495823954027589</v>
      </c>
      <c r="P243" s="176">
        <f>P186/RES_summary!P$19</f>
        <v>10.043722947554208</v>
      </c>
      <c r="Q243" s="176">
        <f>Q186/RES_summary!Q$19</f>
        <v>10.198321962706817</v>
      </c>
    </row>
    <row r="245" spans="1:17" ht="12" customHeight="1" x14ac:dyDescent="0.3">
      <c r="A245" s="152" t="s">
        <v>71</v>
      </c>
      <c r="B245" s="184">
        <f>B188/RES_summary!B$19</f>
        <v>115.10128799836727</v>
      </c>
      <c r="C245" s="184">
        <f>C188/RES_summary!C$19</f>
        <v>125.03377665659666</v>
      </c>
      <c r="D245" s="184">
        <f>D188/RES_summary!D$19</f>
        <v>117.8626211973021</v>
      </c>
      <c r="E245" s="184">
        <f>E188/RES_summary!E$19</f>
        <v>122.75197953390416</v>
      </c>
      <c r="F245" s="184">
        <f>F188/RES_summary!F$19</f>
        <v>120.64531771652129</v>
      </c>
      <c r="G245" s="184">
        <f>G188/RES_summary!G$19</f>
        <v>119.91623386099756</v>
      </c>
      <c r="H245" s="184">
        <f>H188/RES_summary!H$19</f>
        <v>120.34964411811407</v>
      </c>
      <c r="I245" s="184">
        <f>I188/RES_summary!I$19</f>
        <v>101.27789550562353</v>
      </c>
      <c r="J245" s="184">
        <f>J188/RES_summary!J$19</f>
        <v>116.40245780312689</v>
      </c>
      <c r="K245" s="184">
        <f>K188/RES_summary!K$19</f>
        <v>109.35848453000679</v>
      </c>
      <c r="L245" s="184">
        <f>L188/RES_summary!L$19</f>
        <v>112.09902696453707</v>
      </c>
      <c r="M245" s="184">
        <f>M188/RES_summary!M$19</f>
        <v>99.791697942353238</v>
      </c>
      <c r="N245" s="184">
        <f>N188/RES_summary!N$19</f>
        <v>103.98275565421548</v>
      </c>
      <c r="O245" s="184">
        <f>O188/RES_summary!O$19</f>
        <v>106.61444170358665</v>
      </c>
      <c r="P245" s="184">
        <f>P188/RES_summary!P$19</f>
        <v>92.469723927135149</v>
      </c>
      <c r="Q245" s="184">
        <f>Q188/RES_summary!Q$19</f>
        <v>95.551442348901233</v>
      </c>
    </row>
    <row r="246" spans="1:17" ht="12" customHeight="1" x14ac:dyDescent="0.3">
      <c r="A246" s="158" t="s">
        <v>65</v>
      </c>
      <c r="B246" s="178">
        <f>B189/RES_summary!B$19</f>
        <v>88.721036208992402</v>
      </c>
      <c r="C246" s="178">
        <f>C189/RES_summary!C$19</f>
        <v>98.267190636214451</v>
      </c>
      <c r="D246" s="178">
        <f>D189/RES_summary!D$19</f>
        <v>91.092867714119208</v>
      </c>
      <c r="E246" s="178">
        <f>E189/RES_summary!E$19</f>
        <v>95.559934232661078</v>
      </c>
      <c r="F246" s="178">
        <f>F189/RES_summary!F$19</f>
        <v>93.320354732892511</v>
      </c>
      <c r="G246" s="178">
        <f>G189/RES_summary!G$19</f>
        <v>92.727452856067046</v>
      </c>
      <c r="H246" s="178">
        <f>H189/RES_summary!H$19</f>
        <v>93.009110470228222</v>
      </c>
      <c r="I246" s="178">
        <f>I189/RES_summary!I$19</f>
        <v>74.088321244041751</v>
      </c>
      <c r="J246" s="178">
        <f>J189/RES_summary!J$19</f>
        <v>89.068425519758094</v>
      </c>
      <c r="K246" s="178">
        <f>K189/RES_summary!K$19</f>
        <v>82.095344279834563</v>
      </c>
      <c r="L246" s="178">
        <f>L189/RES_summary!L$19</f>
        <v>84.552257742296632</v>
      </c>
      <c r="M246" s="178">
        <f>M189/RES_summary!M$19</f>
        <v>72.609342827265564</v>
      </c>
      <c r="N246" s="178">
        <f>N189/RES_summary!N$19</f>
        <v>76.302597085751955</v>
      </c>
      <c r="O246" s="178">
        <f>O189/RES_summary!O$19</f>
        <v>79.001032594224512</v>
      </c>
      <c r="P246" s="178">
        <f>P189/RES_summary!P$19</f>
        <v>65.47153687867322</v>
      </c>
      <c r="Q246" s="178">
        <f>Q189/RES_summary!Q$19</f>
        <v>68.489130467109518</v>
      </c>
    </row>
    <row r="247" spans="1:17" ht="12" customHeight="1" x14ac:dyDescent="0.3">
      <c r="A247" s="23" t="s">
        <v>166</v>
      </c>
      <c r="B247" s="177">
        <f>B190/RES_summary!B$19</f>
        <v>86.527626241189992</v>
      </c>
      <c r="C247" s="177">
        <f>C190/RES_summary!C$19</f>
        <v>95.86250185480408</v>
      </c>
      <c r="D247" s="177">
        <f>D190/RES_summary!D$19</f>
        <v>88.667228716473105</v>
      </c>
      <c r="E247" s="177">
        <f>E190/RES_summary!E$19</f>
        <v>92.98540003650254</v>
      </c>
      <c r="F247" s="177">
        <f>F190/RES_summary!F$19</f>
        <v>90.614795454998102</v>
      </c>
      <c r="G247" s="177">
        <f>G190/RES_summary!G$19</f>
        <v>90.276529650075716</v>
      </c>
      <c r="H247" s="177">
        <f>H190/RES_summary!H$19</f>
        <v>90.602600261586304</v>
      </c>
      <c r="I247" s="177">
        <f>I190/RES_summary!I$19</f>
        <v>71.882985560794566</v>
      </c>
      <c r="J247" s="177">
        <f>J190/RES_summary!J$19</f>
        <v>87.098282180475252</v>
      </c>
      <c r="K247" s="177">
        <f>K190/RES_summary!K$19</f>
        <v>80.311835871515228</v>
      </c>
      <c r="L247" s="177">
        <f>L190/RES_summary!L$19</f>
        <v>82.380697053695357</v>
      </c>
      <c r="M247" s="177">
        <f>M190/RES_summary!M$19</f>
        <v>70.781312679770394</v>
      </c>
      <c r="N247" s="177">
        <f>N190/RES_summary!N$19</f>
        <v>73.989271352226552</v>
      </c>
      <c r="O247" s="177">
        <f>O190/RES_summary!O$19</f>
        <v>76.647290565568738</v>
      </c>
      <c r="P247" s="177">
        <f>P190/RES_summary!P$19</f>
        <v>63.585733275809311</v>
      </c>
      <c r="Q247" s="177">
        <f>Q190/RES_summary!Q$19</f>
        <v>66.43515670742849</v>
      </c>
    </row>
    <row r="248" spans="1:17" ht="12" customHeight="1" x14ac:dyDescent="0.3">
      <c r="A248" s="23" t="s">
        <v>60</v>
      </c>
      <c r="B248" s="177">
        <f>B191/RES_summary!B$19</f>
        <v>2.1934099678024044</v>
      </c>
      <c r="C248" s="177">
        <f>C191/RES_summary!C$19</f>
        <v>2.4046887814103619</v>
      </c>
      <c r="D248" s="177">
        <f>D191/RES_summary!D$19</f>
        <v>2.425638997646097</v>
      </c>
      <c r="E248" s="177">
        <f>E191/RES_summary!E$19</f>
        <v>2.5745341961585413</v>
      </c>
      <c r="F248" s="177">
        <f>F191/RES_summary!F$19</f>
        <v>2.7055592778944004</v>
      </c>
      <c r="G248" s="177">
        <f>G191/RES_summary!G$19</f>
        <v>2.450923205991332</v>
      </c>
      <c r="H248" s="177">
        <f>H191/RES_summary!H$19</f>
        <v>2.4065102086419308</v>
      </c>
      <c r="I248" s="177">
        <f>I191/RES_summary!I$19</f>
        <v>2.2053356832471782</v>
      </c>
      <c r="J248" s="177">
        <f>J191/RES_summary!J$19</f>
        <v>1.9701433392828405</v>
      </c>
      <c r="K248" s="177">
        <f>K191/RES_summary!K$19</f>
        <v>1.7835084083193309</v>
      </c>
      <c r="L248" s="177">
        <f>L191/RES_summary!L$19</f>
        <v>2.1715606886012706</v>
      </c>
      <c r="M248" s="177">
        <f>M191/RES_summary!M$19</f>
        <v>1.8280301474951699</v>
      </c>
      <c r="N248" s="177">
        <f>N191/RES_summary!N$19</f>
        <v>2.3133257335253932</v>
      </c>
      <c r="O248" s="177">
        <f>O191/RES_summary!O$19</f>
        <v>2.3537420286557631</v>
      </c>
      <c r="P248" s="177">
        <f>P191/RES_summary!P$19</f>
        <v>1.8858036028639109</v>
      </c>
      <c r="Q248" s="177">
        <f>Q191/RES_summary!Q$19</f>
        <v>2.0539737596810279</v>
      </c>
    </row>
    <row r="249" spans="1:17" ht="12" customHeight="1" x14ac:dyDescent="0.3">
      <c r="A249" s="158" t="s">
        <v>112</v>
      </c>
      <c r="B249" s="178">
        <f>B192/RES_summary!B$19</f>
        <v>0.78531850044277873</v>
      </c>
      <c r="C249" s="178">
        <f>C192/RES_summary!C$19</f>
        <v>0.89608840747357377</v>
      </c>
      <c r="D249" s="178">
        <f>D192/RES_summary!D$19</f>
        <v>0.99128995408557163</v>
      </c>
      <c r="E249" s="178">
        <f>E192/RES_summary!E$19</f>
        <v>1.033849372233794</v>
      </c>
      <c r="F249" s="178">
        <f>F192/RES_summary!F$19</f>
        <v>1.1696680888772593</v>
      </c>
      <c r="G249" s="178">
        <f>G192/RES_summary!G$19</f>
        <v>1.2746784901083776</v>
      </c>
      <c r="H249" s="178">
        <f>H192/RES_summary!H$19</f>
        <v>1.3983829636628604</v>
      </c>
      <c r="I249" s="178">
        <f>I192/RES_summary!I$19</f>
        <v>1.4915548711429514</v>
      </c>
      <c r="J249" s="178">
        <f>J192/RES_summary!J$19</f>
        <v>1.6569882082426381</v>
      </c>
      <c r="K249" s="178">
        <f>K192/RES_summary!K$19</f>
        <v>1.8098423242637636</v>
      </c>
      <c r="L249" s="178">
        <f>L192/RES_summary!L$19</f>
        <v>1.8981184904816759</v>
      </c>
      <c r="M249" s="178">
        <f>M192/RES_summary!M$19</f>
        <v>2.0071390213036873</v>
      </c>
      <c r="N249" s="178">
        <f>N192/RES_summary!N$19</f>
        <v>1.980415981648773</v>
      </c>
      <c r="O249" s="178">
        <f>O192/RES_summary!O$19</f>
        <v>1.8984564291011887</v>
      </c>
      <c r="P249" s="178">
        <f>P192/RES_summary!P$19</f>
        <v>1.9194019770444661</v>
      </c>
      <c r="Q249" s="178">
        <f>Q192/RES_summary!Q$19</f>
        <v>2.0620192341041488</v>
      </c>
    </row>
    <row r="250" spans="1:17" ht="12" customHeight="1" x14ac:dyDescent="0.3">
      <c r="A250" s="23" t="s">
        <v>60</v>
      </c>
      <c r="B250" s="177">
        <f>B193/RES_summary!B$19</f>
        <v>0.78531850044277873</v>
      </c>
      <c r="C250" s="177">
        <f>C193/RES_summary!C$19</f>
        <v>0.89608840747357377</v>
      </c>
      <c r="D250" s="177">
        <f>D193/RES_summary!D$19</f>
        <v>0.99128995408557163</v>
      </c>
      <c r="E250" s="177">
        <f>E193/RES_summary!E$19</f>
        <v>1.033849372233794</v>
      </c>
      <c r="F250" s="177">
        <f>F193/RES_summary!F$19</f>
        <v>1.1696680888772593</v>
      </c>
      <c r="G250" s="177">
        <f>G193/RES_summary!G$19</f>
        <v>1.2746784901083776</v>
      </c>
      <c r="H250" s="177">
        <f>H193/RES_summary!H$19</f>
        <v>1.3983829636628604</v>
      </c>
      <c r="I250" s="177">
        <f>I193/RES_summary!I$19</f>
        <v>1.4915548711429514</v>
      </c>
      <c r="J250" s="177">
        <f>J193/RES_summary!J$19</f>
        <v>1.6569882082426381</v>
      </c>
      <c r="K250" s="177">
        <f>K193/RES_summary!K$19</f>
        <v>1.8098423242637636</v>
      </c>
      <c r="L250" s="177">
        <f>L193/RES_summary!L$19</f>
        <v>1.8981184904816759</v>
      </c>
      <c r="M250" s="177">
        <f>M193/RES_summary!M$19</f>
        <v>2.0071390213036873</v>
      </c>
      <c r="N250" s="177">
        <f>N193/RES_summary!N$19</f>
        <v>1.980415981648773</v>
      </c>
      <c r="O250" s="177">
        <f>O193/RES_summary!O$19</f>
        <v>1.8984564291011887</v>
      </c>
      <c r="P250" s="177">
        <f>P193/RES_summary!P$19</f>
        <v>1.9194019770444661</v>
      </c>
      <c r="Q250" s="177">
        <f>Q193/RES_summary!Q$19</f>
        <v>2.0620192341041488</v>
      </c>
    </row>
    <row r="251" spans="1:17" ht="12" customHeight="1" x14ac:dyDescent="0.3">
      <c r="A251" s="158" t="s">
        <v>63</v>
      </c>
      <c r="B251" s="178">
        <f>B194/RES_summary!B$19</f>
        <v>17.57786642573317</v>
      </c>
      <c r="C251" s="178">
        <f>C194/RES_summary!C$19</f>
        <v>17.797779380115493</v>
      </c>
      <c r="D251" s="178">
        <f>D194/RES_summary!D$19</f>
        <v>17.550954243696612</v>
      </c>
      <c r="E251" s="178">
        <f>E194/RES_summary!E$19</f>
        <v>17.756898574468774</v>
      </c>
      <c r="F251" s="178">
        <f>F194/RES_summary!F$19</f>
        <v>17.73526957857883</v>
      </c>
      <c r="G251" s="178">
        <f>G194/RES_summary!G$19</f>
        <v>17.497476914679439</v>
      </c>
      <c r="H251" s="178">
        <f>H194/RES_summary!H$19</f>
        <v>17.460424888335243</v>
      </c>
      <c r="I251" s="178">
        <f>I194/RES_summary!I$19</f>
        <v>17.190754362861878</v>
      </c>
      <c r="J251" s="178">
        <f>J194/RES_summary!J$19</f>
        <v>17.198842996726352</v>
      </c>
      <c r="K251" s="178">
        <f>K194/RES_summary!K$19</f>
        <v>17.055060376006779</v>
      </c>
      <c r="L251" s="178">
        <f>L194/RES_summary!L$19</f>
        <v>17.066891015207052</v>
      </c>
      <c r="M251" s="178">
        <f>M194/RES_summary!M$19</f>
        <v>16.812803917788376</v>
      </c>
      <c r="N251" s="178">
        <f>N194/RES_summary!N$19</f>
        <v>17.116810479190534</v>
      </c>
      <c r="O251" s="178">
        <f>O194/RES_summary!O$19</f>
        <v>17.143785925649428</v>
      </c>
      <c r="P251" s="178">
        <f>P194/RES_summary!P$19</f>
        <v>16.771301664911466</v>
      </c>
      <c r="Q251" s="178">
        <f>Q194/RES_summary!Q$19</f>
        <v>16.561372628312409</v>
      </c>
    </row>
    <row r="252" spans="1:17" ht="12" customHeight="1" x14ac:dyDescent="0.3">
      <c r="A252" s="167" t="s">
        <v>165</v>
      </c>
      <c r="B252" s="183">
        <f>B195/RES_summary!B$19</f>
        <v>17.43576967331251</v>
      </c>
      <c r="C252" s="183">
        <f>C195/RES_summary!C$19</f>
        <v>17.687981884670695</v>
      </c>
      <c r="D252" s="183">
        <f>D195/RES_summary!D$19</f>
        <v>17.183723593071495</v>
      </c>
      <c r="E252" s="183">
        <f>E195/RES_summary!E$19</f>
        <v>17.347675613716472</v>
      </c>
      <c r="F252" s="183">
        <f>F195/RES_summary!F$19</f>
        <v>17.223696513324569</v>
      </c>
      <c r="G252" s="183">
        <f>G195/RES_summary!G$19</f>
        <v>17.108146378458571</v>
      </c>
      <c r="H252" s="183">
        <f>H195/RES_summary!H$19</f>
        <v>17.046066598775344</v>
      </c>
      <c r="I252" s="183">
        <f>I195/RES_summary!I$19</f>
        <v>16.716512586755282</v>
      </c>
      <c r="J252" s="183">
        <f>J195/RES_summary!J$19</f>
        <v>16.856583331665611</v>
      </c>
      <c r="K252" s="183">
        <f>K195/RES_summary!K$19</f>
        <v>16.792729809781097</v>
      </c>
      <c r="L252" s="183">
        <f>L195/RES_summary!L$19</f>
        <v>16.514565679921148</v>
      </c>
      <c r="M252" s="183">
        <f>M195/RES_summary!M$19</f>
        <v>16.449955266274738</v>
      </c>
      <c r="N252" s="183">
        <f>N195/RES_summary!N$19</f>
        <v>16.548411317974519</v>
      </c>
      <c r="O252" s="183">
        <f>O195/RES_summary!O$19</f>
        <v>16.573349311783979</v>
      </c>
      <c r="P252" s="183">
        <f>P195/RES_summary!P$19</f>
        <v>16.417212259872883</v>
      </c>
      <c r="Q252" s="183">
        <f>Q195/RES_summary!Q$19</f>
        <v>16.124635437712882</v>
      </c>
    </row>
    <row r="253" spans="1:17" ht="12" customHeight="1" x14ac:dyDescent="0.3">
      <c r="A253" s="167" t="s">
        <v>164</v>
      </c>
      <c r="B253" s="183">
        <f>B196/RES_summary!B$19</f>
        <v>16.690575567917627</v>
      </c>
      <c r="C253" s="183">
        <f>C196/RES_summary!C$19</f>
        <v>16.89914298557639</v>
      </c>
      <c r="D253" s="183">
        <f>D196/RES_summary!D$19</f>
        <v>16.81595300923097</v>
      </c>
      <c r="E253" s="183">
        <f>E196/RES_summary!E$19</f>
        <v>17.135180010034198</v>
      </c>
      <c r="F253" s="183">
        <f>F196/RES_summary!F$19</f>
        <v>17.102061002884728</v>
      </c>
      <c r="G253" s="183">
        <f>G196/RES_summary!G$19</f>
        <v>17.108770951846729</v>
      </c>
      <c r="H253" s="183">
        <f>H196/RES_summary!H$19</f>
        <v>17.100118234729187</v>
      </c>
      <c r="I253" s="183">
        <f>I196/RES_summary!I$19</f>
        <v>16.598523105335474</v>
      </c>
      <c r="J253" s="183">
        <f>J196/RES_summary!J$19</f>
        <v>16.73233832526936</v>
      </c>
      <c r="K253" s="183">
        <f>K196/RES_summary!K$19</f>
        <v>16.691787363839879</v>
      </c>
      <c r="L253" s="183">
        <f>L196/RES_summary!L$19</f>
        <v>16.867831213066179</v>
      </c>
      <c r="M253" s="183">
        <f>M196/RES_summary!M$19</f>
        <v>16.662195068192521</v>
      </c>
      <c r="N253" s="183">
        <f>N196/RES_summary!N$19</f>
        <v>16.708328861957686</v>
      </c>
      <c r="O253" s="183">
        <f>O196/RES_summary!O$19</f>
        <v>16.740184628038556</v>
      </c>
      <c r="P253" s="183">
        <f>P196/RES_summary!P$19</f>
        <v>16.545658367576433</v>
      </c>
      <c r="Q253" s="183">
        <f>Q196/RES_summary!Q$19</f>
        <v>16.231781206023744</v>
      </c>
    </row>
    <row r="254" spans="1:17" ht="12" customHeight="1" x14ac:dyDescent="0.3">
      <c r="A254" s="166" t="s">
        <v>163</v>
      </c>
      <c r="B254" s="182">
        <f>B197/RES_summary!B$19</f>
        <v>10.139250180432883</v>
      </c>
      <c r="C254" s="182">
        <f>C197/RES_summary!C$19</f>
        <v>10.502089531349785</v>
      </c>
      <c r="D254" s="182">
        <f>D197/RES_summary!D$19</f>
        <v>10.532352740182484</v>
      </c>
      <c r="E254" s="182">
        <f>E197/RES_summary!E$19</f>
        <v>11.01208010643121</v>
      </c>
      <c r="F254" s="182">
        <f>F197/RES_summary!F$19</f>
        <v>10.807891598846611</v>
      </c>
      <c r="G254" s="182">
        <f>G197/RES_summary!G$19</f>
        <v>10.99886647122695</v>
      </c>
      <c r="H254" s="182">
        <f>H197/RES_summary!H$19</f>
        <v>11.077220034037291</v>
      </c>
      <c r="I254" s="182">
        <f>I197/RES_summary!I$19</f>
        <v>10.342749830778718</v>
      </c>
      <c r="J254" s="182">
        <f>J197/RES_summary!J$19</f>
        <v>10.639403735042064</v>
      </c>
      <c r="K254" s="182">
        <f>K197/RES_summary!K$19</f>
        <v>10.546928017187819</v>
      </c>
      <c r="L254" s="182">
        <f>L197/RES_summary!L$19</f>
        <v>10.603717917531903</v>
      </c>
      <c r="M254" s="182">
        <f>M197/RES_summary!M$19</f>
        <v>10.633778421096364</v>
      </c>
      <c r="N254" s="182">
        <f>N197/RES_summary!N$19</f>
        <v>10.709464233756231</v>
      </c>
      <c r="O254" s="182">
        <f>O197/RES_summary!O$19</f>
        <v>10.928333641054257</v>
      </c>
      <c r="P254" s="182">
        <f>P197/RES_summary!P$19</f>
        <v>10.654197770103721</v>
      </c>
      <c r="Q254" s="182">
        <f>Q197/RES_summary!Q$19</f>
        <v>10.331338480545774</v>
      </c>
    </row>
    <row r="255" spans="1:17" ht="12" customHeight="1" x14ac:dyDescent="0.3">
      <c r="A255" s="147" t="s">
        <v>59</v>
      </c>
      <c r="B255" s="181">
        <f>B198/RES_summary!B$19</f>
        <v>6.5513253874847432</v>
      </c>
      <c r="C255" s="181">
        <f>C198/RES_summary!C$19</f>
        <v>6.3970534542266044</v>
      </c>
      <c r="D255" s="181">
        <f>D198/RES_summary!D$19</f>
        <v>6.2836002690484847</v>
      </c>
      <c r="E255" s="181">
        <f>E198/RES_summary!E$19</f>
        <v>6.1230999036029861</v>
      </c>
      <c r="F255" s="181">
        <f>F198/RES_summary!F$19</f>
        <v>6.2941694040381186</v>
      </c>
      <c r="G255" s="181">
        <f>G198/RES_summary!G$19</f>
        <v>6.1099044806197771</v>
      </c>
      <c r="H255" s="181">
        <f>H198/RES_summary!H$19</f>
        <v>6.0228982006918939</v>
      </c>
      <c r="I255" s="181">
        <f>I198/RES_summary!I$19</f>
        <v>6.2557732745567538</v>
      </c>
      <c r="J255" s="181">
        <f>J198/RES_summary!J$19</f>
        <v>6.0929345902272978</v>
      </c>
      <c r="K255" s="181">
        <f>K198/RES_summary!K$19</f>
        <v>6.1448593466520576</v>
      </c>
      <c r="L255" s="181">
        <f>L198/RES_summary!L$19</f>
        <v>6.264113295534278</v>
      </c>
      <c r="M255" s="181">
        <f>M198/RES_summary!M$19</f>
        <v>6.0284166470961562</v>
      </c>
      <c r="N255" s="181">
        <f>N198/RES_summary!N$19</f>
        <v>5.998864628201459</v>
      </c>
      <c r="O255" s="181">
        <f>O198/RES_summary!O$19</f>
        <v>5.8118509869842985</v>
      </c>
      <c r="P255" s="181">
        <f>P198/RES_summary!P$19</f>
        <v>5.8914605974727152</v>
      </c>
      <c r="Q255" s="181">
        <f>Q198/RES_summary!Q$19</f>
        <v>5.9004427254779692</v>
      </c>
    </row>
    <row r="256" spans="1:17" ht="12" customHeight="1" x14ac:dyDescent="0.3">
      <c r="A256" s="163" t="s">
        <v>142</v>
      </c>
      <c r="B256" s="180">
        <f>B199/RES_summary!B$19</f>
        <v>18.107271206813472</v>
      </c>
      <c r="C256" s="180">
        <f>C199/RES_summary!C$19</f>
        <v>18.35784761021695</v>
      </c>
      <c r="D256" s="180">
        <f>D199/RES_summary!D$19</f>
        <v>18.577177788935881</v>
      </c>
      <c r="E256" s="180">
        <f>E199/RES_summary!E$19</f>
        <v>18.954187330354412</v>
      </c>
      <c r="F256" s="180">
        <f>F199/RES_summary!F$19</f>
        <v>19.211354735114412</v>
      </c>
      <c r="G256" s="180">
        <f>G199/RES_summary!G$19</f>
        <v>18.697386544530424</v>
      </c>
      <c r="H256" s="180">
        <f>H199/RES_summary!H$19</f>
        <v>18.902647601104384</v>
      </c>
      <c r="I256" s="180">
        <f>I199/RES_summary!I$19</f>
        <v>18.619155821243634</v>
      </c>
      <c r="J256" s="180">
        <f>J199/RES_summary!J$19</f>
        <v>18.880497822273817</v>
      </c>
      <c r="K256" s="180">
        <f>K199/RES_summary!K$19</f>
        <v>18.210309622905854</v>
      </c>
      <c r="L256" s="180">
        <f>L199/RES_summary!L$19</f>
        <v>19.131577144135008</v>
      </c>
      <c r="M256" s="180">
        <f>M199/RES_summary!M$19</f>
        <v>18.260959030371566</v>
      </c>
      <c r="N256" s="180">
        <f>N199/RES_summary!N$19</f>
        <v>19.893295409724825</v>
      </c>
      <c r="O256" s="180">
        <f>O199/RES_summary!O$19</f>
        <v>20.226548918674041</v>
      </c>
      <c r="P256" s="180">
        <f>P199/RES_summary!P$19</f>
        <v>18.892011929329058</v>
      </c>
      <c r="Q256" s="180">
        <f>Q199/RES_summary!Q$19</f>
        <v>19.375427292374113</v>
      </c>
    </row>
    <row r="257" spans="1:17" ht="12" customHeight="1" x14ac:dyDescent="0.3">
      <c r="A257" s="161" t="s">
        <v>141</v>
      </c>
      <c r="B257" s="179">
        <f>B200/RES_summary!B$19</f>
        <v>15.739532868539222</v>
      </c>
      <c r="C257" s="179">
        <f>C200/RES_summary!C$19</f>
        <v>15.797783507502956</v>
      </c>
      <c r="D257" s="179">
        <f>D200/RES_summary!D$19</f>
        <v>16.186680968295057</v>
      </c>
      <c r="E257" s="179">
        <f>E200/RES_summary!E$19</f>
        <v>16.607538723823271</v>
      </c>
      <c r="F257" s="179">
        <f>F200/RES_summary!F$19</f>
        <v>16.663943375167417</v>
      </c>
      <c r="G257" s="179">
        <f>G200/RES_summary!G$19</f>
        <v>16.686178690001938</v>
      </c>
      <c r="H257" s="179">
        <f>H200/RES_summary!H$19</f>
        <v>16.806610121098895</v>
      </c>
      <c r="I257" s="179">
        <f>I200/RES_summary!I$19</f>
        <v>16.896507279641568</v>
      </c>
      <c r="J257" s="179">
        <f>J200/RES_summary!J$19</f>
        <v>16.907235111283125</v>
      </c>
      <c r="K257" s="179">
        <f>K200/RES_summary!K$19</f>
        <v>17.1240548583845</v>
      </c>
      <c r="L257" s="179">
        <f>L200/RES_summary!L$19</f>
        <v>17.227704868217959</v>
      </c>
      <c r="M257" s="179">
        <f>M200/RES_summary!M$19</f>
        <v>17.219966149049434</v>
      </c>
      <c r="N257" s="179">
        <f>N200/RES_summary!N$19</f>
        <v>17.644469421949001</v>
      </c>
      <c r="O257" s="179">
        <f>O200/RES_summary!O$19</f>
        <v>17.743501561541482</v>
      </c>
      <c r="P257" s="179">
        <f>P200/RES_summary!P$19</f>
        <v>17.375589444677967</v>
      </c>
      <c r="Q257" s="179">
        <f>Q200/RES_summary!Q$19</f>
        <v>17.429229820286075</v>
      </c>
    </row>
    <row r="258" spans="1:17" ht="12" customHeight="1" x14ac:dyDescent="0.3">
      <c r="A258" s="148" t="s">
        <v>60</v>
      </c>
      <c r="B258" s="177">
        <f>B201/RES_summary!B$19</f>
        <v>5.7341190709545886</v>
      </c>
      <c r="C258" s="177">
        <f>C201/RES_summary!C$19</f>
        <v>5.9780238957477039</v>
      </c>
      <c r="D258" s="177">
        <f>D201/RES_summary!D$19</f>
        <v>6.5977940796918446</v>
      </c>
      <c r="E258" s="177">
        <f>E201/RES_summary!E$19</f>
        <v>7.412514946065099</v>
      </c>
      <c r="F258" s="177">
        <f>F201/RES_summary!F$19</f>
        <v>6.9104447455984541</v>
      </c>
      <c r="G258" s="177">
        <f>G201/RES_summary!G$19</f>
        <v>7.6680526337417723</v>
      </c>
      <c r="H258" s="177">
        <f>H201/RES_summary!H$19</f>
        <v>7.3739754370321178</v>
      </c>
      <c r="I258" s="177">
        <f>I201/RES_summary!I$19</f>
        <v>7.657836950623973</v>
      </c>
      <c r="J258" s="177">
        <f>J201/RES_summary!J$19</f>
        <v>6.5384674319615081</v>
      </c>
      <c r="K258" s="177">
        <f>K201/RES_summary!K$19</f>
        <v>7.1879257695764514</v>
      </c>
      <c r="L258" s="177">
        <f>L201/RES_summary!L$19</f>
        <v>7.4596028473371652</v>
      </c>
      <c r="M258" s="177">
        <f>M201/RES_summary!M$19</f>
        <v>7.6390110441175052</v>
      </c>
      <c r="N258" s="177">
        <f>N201/RES_summary!N$19</f>
        <v>8.0653356193094137</v>
      </c>
      <c r="O258" s="177">
        <f>O201/RES_summary!O$19</f>
        <v>8.3457748241611682</v>
      </c>
      <c r="P258" s="177">
        <f>P201/RES_summary!P$19</f>
        <v>7.5575955823209853</v>
      </c>
      <c r="Q258" s="177">
        <f>Q201/RES_summary!Q$19</f>
        <v>7.410565684999205</v>
      </c>
    </row>
    <row r="259" spans="1:17" ht="12" customHeight="1" x14ac:dyDescent="0.3">
      <c r="A259" s="148" t="s">
        <v>59</v>
      </c>
      <c r="B259" s="177">
        <f>B202/RES_summary!B$19</f>
        <v>10.005413797584632</v>
      </c>
      <c r="C259" s="177">
        <f>C202/RES_summary!C$19</f>
        <v>9.8197596117552521</v>
      </c>
      <c r="D259" s="177">
        <f>D202/RES_summary!D$19</f>
        <v>9.5888868886032146</v>
      </c>
      <c r="E259" s="177">
        <f>E202/RES_summary!E$19</f>
        <v>9.1950237777581734</v>
      </c>
      <c r="F259" s="177">
        <f>F202/RES_summary!F$19</f>
        <v>9.7534986295689663</v>
      </c>
      <c r="G259" s="177">
        <f>G202/RES_summary!G$19</f>
        <v>9.0181260562601686</v>
      </c>
      <c r="H259" s="177">
        <f>H202/RES_summary!H$19</f>
        <v>9.4326346840667821</v>
      </c>
      <c r="I259" s="177">
        <f>I202/RES_summary!I$19</f>
        <v>9.2386703290175927</v>
      </c>
      <c r="J259" s="177">
        <f>J202/RES_summary!J$19</f>
        <v>10.368767679321618</v>
      </c>
      <c r="K259" s="177">
        <f>K202/RES_summary!K$19</f>
        <v>9.9361290888080482</v>
      </c>
      <c r="L259" s="177">
        <f>L202/RES_summary!L$19</f>
        <v>9.7681020208807947</v>
      </c>
      <c r="M259" s="177">
        <f>M202/RES_summary!M$19</f>
        <v>9.5809551049319293</v>
      </c>
      <c r="N259" s="177">
        <f>N202/RES_summary!N$19</f>
        <v>9.5791338026395909</v>
      </c>
      <c r="O259" s="177">
        <f>O202/RES_summary!O$19</f>
        <v>9.3977267373803137</v>
      </c>
      <c r="P259" s="177">
        <f>P202/RES_summary!P$19</f>
        <v>9.8179938623569818</v>
      </c>
      <c r="Q259" s="177">
        <f>Q202/RES_summary!Q$19</f>
        <v>10.018664135286871</v>
      </c>
    </row>
    <row r="260" spans="1:17" ht="12" customHeight="1" x14ac:dyDescent="0.3">
      <c r="A260" s="158" t="s">
        <v>62</v>
      </c>
      <c r="B260" s="178">
        <f>B203/RES_summary!B$19</f>
        <v>8.0170668631989166</v>
      </c>
      <c r="C260" s="178">
        <f>C203/RES_summary!C$19</f>
        <v>8.0727182327931377</v>
      </c>
      <c r="D260" s="178">
        <f>D203/RES_summary!D$19</f>
        <v>8.2275092854007106</v>
      </c>
      <c r="E260" s="178">
        <f>E203/RES_summary!E$19</f>
        <v>8.4012973545405032</v>
      </c>
      <c r="F260" s="178">
        <f>F203/RES_summary!F$19</f>
        <v>8.4200253161726888</v>
      </c>
      <c r="G260" s="178">
        <f>G203/RES_summary!G$19</f>
        <v>8.4166256001427033</v>
      </c>
      <c r="H260" s="178">
        <f>H203/RES_summary!H$19</f>
        <v>8.4817257958877299</v>
      </c>
      <c r="I260" s="178">
        <f>I203/RES_summary!I$19</f>
        <v>8.5072650275769615</v>
      </c>
      <c r="J260" s="178">
        <f>J203/RES_summary!J$19</f>
        <v>8.4782010783998043</v>
      </c>
      <c r="K260" s="178">
        <f>K203/RES_summary!K$19</f>
        <v>8.3982375499016921</v>
      </c>
      <c r="L260" s="178">
        <f>L203/RES_summary!L$19</f>
        <v>8.5817597165517139</v>
      </c>
      <c r="M260" s="178">
        <f>M203/RES_summary!M$19</f>
        <v>8.3624121759955941</v>
      </c>
      <c r="N260" s="178">
        <f>N203/RES_summary!N$19</f>
        <v>8.5829321076242184</v>
      </c>
      <c r="O260" s="178">
        <f>O203/RES_summary!O$19</f>
        <v>8.5711667546115411</v>
      </c>
      <c r="P260" s="178">
        <f>P203/RES_summary!P$19</f>
        <v>8.3074834065059946</v>
      </c>
      <c r="Q260" s="178">
        <f>Q203/RES_summary!Q$19</f>
        <v>8.4389200193751552</v>
      </c>
    </row>
    <row r="261" spans="1:17" ht="12" customHeight="1" x14ac:dyDescent="0.3">
      <c r="A261" s="23" t="s">
        <v>57</v>
      </c>
      <c r="B261" s="177">
        <f>B204/RES_summary!B$19</f>
        <v>7.3941459078166654</v>
      </c>
      <c r="C261" s="177">
        <f>C204/RES_summary!C$19</f>
        <v>7.2996584330908378</v>
      </c>
      <c r="D261" s="177">
        <f>D204/RES_summary!D$19</f>
        <v>7.3888038853853848</v>
      </c>
      <c r="E261" s="177">
        <f>E204/RES_summary!E$19</f>
        <v>7.5401691118051213</v>
      </c>
      <c r="F261" s="177">
        <f>F204/RES_summary!F$19</f>
        <v>7.4854798565743428</v>
      </c>
      <c r="G261" s="177">
        <f>G204/RES_summary!G$19</f>
        <v>7.893677414695925</v>
      </c>
      <c r="H261" s="177">
        <f>H204/RES_summary!H$19</f>
        <v>7.5475572127937776</v>
      </c>
      <c r="I261" s="177">
        <f>I204/RES_summary!I$19</f>
        <v>8.0037822734244841</v>
      </c>
      <c r="J261" s="177">
        <f>J204/RES_summary!J$19</f>
        <v>7.6973386570008637</v>
      </c>
      <c r="K261" s="177">
        <f>K204/RES_summary!K$19</f>
        <v>7.6942632412625125</v>
      </c>
      <c r="L261" s="177">
        <f>L204/RES_summary!L$19</f>
        <v>7.7059616188041256</v>
      </c>
      <c r="M261" s="177">
        <f>M204/RES_summary!M$19</f>
        <v>7.5929089560207546</v>
      </c>
      <c r="N261" s="177">
        <f>N204/RES_summary!N$19</f>
        <v>7.4464092290916808</v>
      </c>
      <c r="O261" s="177">
        <f>O204/RES_summary!O$19</f>
        <v>7.2897478237390363</v>
      </c>
      <c r="P261" s="177">
        <f>P204/RES_summary!P$19</f>
        <v>7.2995409349194951</v>
      </c>
      <c r="Q261" s="177">
        <f>Q204/RES_summary!Q$19</f>
        <v>7.2682681295401901</v>
      </c>
    </row>
    <row r="262" spans="1:17" ht="12" customHeight="1" x14ac:dyDescent="0.3">
      <c r="A262" s="29" t="s">
        <v>140</v>
      </c>
      <c r="B262" s="176">
        <f>B205/RES_summary!B$19</f>
        <v>8.2388844719388956</v>
      </c>
      <c r="C262" s="176">
        <f>C205/RES_summary!C$19</f>
        <v>8.3393255006689095</v>
      </c>
      <c r="D262" s="176">
        <f>D205/RES_summary!D$19</f>
        <v>8.4843722344218282</v>
      </c>
      <c r="E262" s="176">
        <f>E205/RES_summary!E$19</f>
        <v>8.6405383806962544</v>
      </c>
      <c r="F262" s="176">
        <f>F205/RES_summary!F$19</f>
        <v>8.7226628985173225</v>
      </c>
      <c r="G262" s="176">
        <f>G205/RES_summary!G$19</f>
        <v>8.5674276736074901</v>
      </c>
      <c r="H262" s="176">
        <f>H205/RES_summary!H$19</f>
        <v>8.7304639377776709</v>
      </c>
      <c r="I262" s="176">
        <f>I205/RES_summary!I$19</f>
        <v>8.605709045256372</v>
      </c>
      <c r="J262" s="176">
        <f>J205/RES_summary!J$19</f>
        <v>8.6750148872823623</v>
      </c>
      <c r="K262" s="176">
        <f>K205/RES_summary!K$19</f>
        <v>8.552757568626701</v>
      </c>
      <c r="L262" s="176">
        <f>L205/RES_summary!L$19</f>
        <v>8.7897094192472078</v>
      </c>
      <c r="M262" s="176">
        <f>M205/RES_summary!M$19</f>
        <v>8.5372586560179364</v>
      </c>
      <c r="N262" s="176">
        <f>N205/RES_summary!N$19</f>
        <v>8.8278216189287271</v>
      </c>
      <c r="O262" s="176">
        <f>O205/RES_summary!O$19</f>
        <v>8.8971801585837511</v>
      </c>
      <c r="P262" s="176">
        <f>P205/RES_summary!P$19</f>
        <v>8.5358862074651576</v>
      </c>
      <c r="Q262" s="176">
        <f>Q205/RES_summary!Q$19</f>
        <v>8.6864090003425005</v>
      </c>
    </row>
    <row r="264" spans="1:17" ht="12" customHeight="1" x14ac:dyDescent="0.3">
      <c r="A264" s="152" t="s">
        <v>195</v>
      </c>
      <c r="B264" s="184">
        <f>B207/RES_summary!B$19</f>
        <v>44.134045747734376</v>
      </c>
      <c r="C264" s="184">
        <f>C207/RES_summary!C$19</f>
        <v>48.026165339801928</v>
      </c>
      <c r="D264" s="184">
        <f>D207/RES_summary!D$19</f>
        <v>44.63886631318077</v>
      </c>
      <c r="E264" s="184">
        <f>E207/RES_summary!E$19</f>
        <v>46.489768114900528</v>
      </c>
      <c r="F264" s="184">
        <f>F207/RES_summary!F$19</f>
        <v>45.424227281506269</v>
      </c>
      <c r="G264" s="184">
        <f>G207/RES_summary!G$19</f>
        <v>45.024112153278061</v>
      </c>
      <c r="H264" s="184">
        <f>H207/RES_summary!H$19</f>
        <v>44.750931667382979</v>
      </c>
      <c r="I264" s="184">
        <f>I207/RES_summary!I$19</f>
        <v>36.331659517873973</v>
      </c>
      <c r="J264" s="184">
        <f>J207/RES_summary!J$19</f>
        <v>42.835208979224589</v>
      </c>
      <c r="K264" s="184">
        <f>K207/RES_summary!K$19</f>
        <v>39.434880287902359</v>
      </c>
      <c r="L264" s="184">
        <f>L207/RES_summary!L$19</f>
        <v>39.823851008488667</v>
      </c>
      <c r="M264" s="184">
        <f>M207/RES_summary!M$19</f>
        <v>34.944916860127265</v>
      </c>
      <c r="N264" s="184">
        <f>N207/RES_summary!N$19</f>
        <v>35.852607633074392</v>
      </c>
      <c r="O264" s="184">
        <f>O207/RES_summary!O$19</f>
        <v>36.624943070730964</v>
      </c>
      <c r="P264" s="184">
        <f>P207/RES_summary!P$19</f>
        <v>31.205969349090605</v>
      </c>
      <c r="Q264" s="184">
        <f>Q207/RES_summary!Q$19</f>
        <v>32.054029331888437</v>
      </c>
    </row>
    <row r="265" spans="1:17" ht="12" customHeight="1" x14ac:dyDescent="0.3">
      <c r="A265" s="158" t="s">
        <v>65</v>
      </c>
      <c r="B265" s="178">
        <f>B208/RES_summary!B$19</f>
        <v>37.782561574651538</v>
      </c>
      <c r="C265" s="178">
        <f>C208/RES_summary!C$19</f>
        <v>41.491967039794055</v>
      </c>
      <c r="D265" s="178">
        <f>D208/RES_summary!D$19</f>
        <v>38.305945493586535</v>
      </c>
      <c r="E265" s="178">
        <f>E208/RES_summary!E$19</f>
        <v>40.074755475615945</v>
      </c>
      <c r="F265" s="178">
        <f>F208/RES_summary!F$19</f>
        <v>38.912336939222534</v>
      </c>
      <c r="G265" s="178">
        <f>G208/RES_summary!G$19</f>
        <v>38.528775946912909</v>
      </c>
      <c r="H265" s="178">
        <f>H208/RES_summary!H$19</f>
        <v>38.226626256414974</v>
      </c>
      <c r="I265" s="178">
        <f>I208/RES_summary!I$19</f>
        <v>30.426298384992855</v>
      </c>
      <c r="J265" s="178">
        <f>J208/RES_summary!J$19</f>
        <v>36.250082752642946</v>
      </c>
      <c r="K265" s="178">
        <f>K208/RES_summary!K$19</f>
        <v>33.134504976460079</v>
      </c>
      <c r="L265" s="178">
        <f>L208/RES_summary!L$19</f>
        <v>33.625278530887662</v>
      </c>
      <c r="M265" s="178">
        <f>M208/RES_summary!M$19</f>
        <v>28.725993217311949</v>
      </c>
      <c r="N265" s="178">
        <f>N208/RES_summary!N$19</f>
        <v>29.596160570482617</v>
      </c>
      <c r="O265" s="178">
        <f>O208/RES_summary!O$19</f>
        <v>30.197314649677121</v>
      </c>
      <c r="P265" s="178">
        <f>P208/RES_summary!P$19</f>
        <v>24.818221156738339</v>
      </c>
      <c r="Q265" s="178">
        <f>Q208/RES_summary!Q$19</f>
        <v>25.817131194621297</v>
      </c>
    </row>
    <row r="266" spans="1:17" ht="12" customHeight="1" x14ac:dyDescent="0.3">
      <c r="A266" s="23" t="s">
        <v>166</v>
      </c>
      <c r="B266" s="177">
        <f>B209/RES_summary!B$19</f>
        <v>37.782561574651538</v>
      </c>
      <c r="C266" s="177">
        <f>C209/RES_summary!C$19</f>
        <v>41.491967039794055</v>
      </c>
      <c r="D266" s="177">
        <f>D209/RES_summary!D$19</f>
        <v>38.305945493586535</v>
      </c>
      <c r="E266" s="177">
        <f>E209/RES_summary!E$19</f>
        <v>40.074755475615945</v>
      </c>
      <c r="F266" s="177">
        <f>F209/RES_summary!F$19</f>
        <v>38.912336939222534</v>
      </c>
      <c r="G266" s="177">
        <f>G209/RES_summary!G$19</f>
        <v>38.528775946912909</v>
      </c>
      <c r="H266" s="177">
        <f>H209/RES_summary!H$19</f>
        <v>38.226626256414974</v>
      </c>
      <c r="I266" s="177">
        <f>I209/RES_summary!I$19</f>
        <v>30.426298384992855</v>
      </c>
      <c r="J266" s="177">
        <f>J209/RES_summary!J$19</f>
        <v>36.250082752642946</v>
      </c>
      <c r="K266" s="177">
        <f>K209/RES_summary!K$19</f>
        <v>33.134504976460079</v>
      </c>
      <c r="L266" s="177">
        <f>L209/RES_summary!L$19</f>
        <v>33.625278530887662</v>
      </c>
      <c r="M266" s="177">
        <f>M209/RES_summary!M$19</f>
        <v>28.725993217311949</v>
      </c>
      <c r="N266" s="177">
        <f>N209/RES_summary!N$19</f>
        <v>29.596160570482617</v>
      </c>
      <c r="O266" s="177">
        <f>O209/RES_summary!O$19</f>
        <v>30.197314649677121</v>
      </c>
      <c r="P266" s="177">
        <f>P209/RES_summary!P$19</f>
        <v>24.818221156738339</v>
      </c>
      <c r="Q266" s="177">
        <f>Q209/RES_summary!Q$19</f>
        <v>25.817131194621297</v>
      </c>
    </row>
    <row r="267" spans="1:17" ht="12" customHeight="1" x14ac:dyDescent="0.3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3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3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3">
      <c r="A270" s="158" t="s">
        <v>63</v>
      </c>
      <c r="B270" s="178">
        <f>B213/RES_summary!B$19</f>
        <v>5.2935659108923643</v>
      </c>
      <c r="C270" s="178">
        <f>C213/RES_summary!C$19</f>
        <v>5.525679952619039</v>
      </c>
      <c r="D270" s="178">
        <f>D213/RES_summary!D$19</f>
        <v>5.4049222204675003</v>
      </c>
      <c r="E270" s="178">
        <f>E213/RES_summary!E$19</f>
        <v>5.5419575496457929</v>
      </c>
      <c r="F270" s="178">
        <f>F213/RES_summary!F$19</f>
        <v>5.5547942449192096</v>
      </c>
      <c r="G270" s="178">
        <f>G213/RES_summary!G$19</f>
        <v>5.5806169782864981</v>
      </c>
      <c r="H270" s="178">
        <f>H213/RES_summary!H$19</f>
        <v>5.7158282186855907</v>
      </c>
      <c r="I270" s="178">
        <f>I213/RES_summary!I$19</f>
        <v>5.2471456195368953</v>
      </c>
      <c r="J270" s="178">
        <f>J213/RES_summary!J$19</f>
        <v>5.8188377568410887</v>
      </c>
      <c r="K270" s="178">
        <f>K213/RES_summary!K$19</f>
        <v>5.6184540203093265</v>
      </c>
      <c r="L270" s="178">
        <f>L213/RES_summary!L$19</f>
        <v>5.4732924276756796</v>
      </c>
      <c r="M270" s="178">
        <f>M213/RES_summary!M$19</f>
        <v>5.5316532452037741</v>
      </c>
      <c r="N270" s="178">
        <f>N213/RES_summary!N$19</f>
        <v>5.6171060387892702</v>
      </c>
      <c r="O270" s="178">
        <f>O213/RES_summary!O$19</f>
        <v>5.716057133168702</v>
      </c>
      <c r="P270" s="178">
        <f>P213/RES_summary!P$19</f>
        <v>5.7406999994245806</v>
      </c>
      <c r="Q270" s="178">
        <f>Q213/RES_summary!Q$19</f>
        <v>5.6299791956799412</v>
      </c>
    </row>
    <row r="271" spans="1:17" ht="12" customHeight="1" x14ac:dyDescent="0.3">
      <c r="A271" s="167" t="s">
        <v>165</v>
      </c>
      <c r="B271" s="183">
        <f>B214/RES_summary!B$19</f>
        <v>8.6052217423905422</v>
      </c>
      <c r="C271" s="183">
        <f>C214/RES_summary!C$19</f>
        <v>8.6809010401638318</v>
      </c>
      <c r="D271" s="183">
        <f>D214/RES_summary!D$19</f>
        <v>8.428624854072071</v>
      </c>
      <c r="E271" s="183">
        <f>E214/RES_summary!E$19</f>
        <v>8.4772541938766182</v>
      </c>
      <c r="F271" s="183">
        <f>F214/RES_summary!F$19</f>
        <v>8.3987427014327576</v>
      </c>
      <c r="G271" s="183">
        <f>G214/RES_summary!G$19</f>
        <v>8.3040936604177613</v>
      </c>
      <c r="H271" s="183">
        <f>H214/RES_summary!H$19</f>
        <v>8.1998005369938909</v>
      </c>
      <c r="I271" s="183">
        <f>I214/RES_summary!I$19</f>
        <v>8.0551548833276154</v>
      </c>
      <c r="J271" s="183">
        <f>J214/RES_summary!J$19</f>
        <v>8.0231322655804309</v>
      </c>
      <c r="K271" s="183">
        <f>K214/RES_summary!K$19</f>
        <v>7.9599761689117816</v>
      </c>
      <c r="L271" s="183">
        <f>L214/RES_summary!L$19</f>
        <v>7.7688982113636831</v>
      </c>
      <c r="M271" s="183">
        <f>M214/RES_summary!M$19</f>
        <v>7.712012205580451</v>
      </c>
      <c r="N271" s="183">
        <f>N214/RES_summary!N$19</f>
        <v>7.697889078843339</v>
      </c>
      <c r="O271" s="183">
        <f>O214/RES_summary!O$19</f>
        <v>7.6710224851985469</v>
      </c>
      <c r="P271" s="183">
        <f>P214/RES_summary!P$19</f>
        <v>7.5456503431593509</v>
      </c>
      <c r="Q271" s="183">
        <f>Q214/RES_summary!Q$19</f>
        <v>7.3900543222020296</v>
      </c>
    </row>
    <row r="272" spans="1:17" ht="12" customHeight="1" x14ac:dyDescent="0.3">
      <c r="A272" s="167" t="s">
        <v>164</v>
      </c>
      <c r="B272" s="183">
        <f>B215/RES_summary!B$19</f>
        <v>4.8303079858837563</v>
      </c>
      <c r="C272" s="183">
        <f>C215/RES_summary!C$19</f>
        <v>4.9045068069301596</v>
      </c>
      <c r="D272" s="183">
        <f>D215/RES_summary!D$19</f>
        <v>4.9006897804134288</v>
      </c>
      <c r="E272" s="183">
        <f>E215/RES_summary!E$19</f>
        <v>5.0538840364187063</v>
      </c>
      <c r="F272" s="183">
        <f>F215/RES_summary!F$19</f>
        <v>4.9490973490827432</v>
      </c>
      <c r="G272" s="183">
        <f>G215/RES_summary!G$19</f>
        <v>4.992865251560489</v>
      </c>
      <c r="H272" s="183">
        <f>H215/RES_summary!H$19</f>
        <v>4.9613455771635522</v>
      </c>
      <c r="I272" s="183">
        <f>I215/RES_summary!I$19</f>
        <v>4.6467856766622209</v>
      </c>
      <c r="J272" s="183">
        <f>J215/RES_summary!J$19</f>
        <v>4.6966028466103413</v>
      </c>
      <c r="K272" s="183">
        <f>K215/RES_summary!K$19</f>
        <v>4.6498722972152162</v>
      </c>
      <c r="L272" s="183">
        <f>L215/RES_summary!L$19</f>
        <v>4.6723874997758701</v>
      </c>
      <c r="M272" s="183">
        <f>M215/RES_summary!M$19</f>
        <v>4.655033895685321</v>
      </c>
      <c r="N272" s="183">
        <f>N215/RES_summary!N$19</f>
        <v>4.6677395254493854</v>
      </c>
      <c r="O272" s="183">
        <f>O215/RES_summary!O$19</f>
        <v>4.7390407893589535</v>
      </c>
      <c r="P272" s="183">
        <f>P215/RES_summary!P$19</f>
        <v>4.600435246753424</v>
      </c>
      <c r="Q272" s="183">
        <f>Q215/RES_summary!Q$19</f>
        <v>4.4591466770046626</v>
      </c>
    </row>
    <row r="273" spans="1:17" ht="12" customHeight="1" x14ac:dyDescent="0.3">
      <c r="A273" s="166" t="s">
        <v>163</v>
      </c>
      <c r="B273" s="182">
        <f>B216/RES_summary!B$19</f>
        <v>4.8303079858837563</v>
      </c>
      <c r="C273" s="182">
        <f>C216/RES_summary!C$19</f>
        <v>4.9045068069301596</v>
      </c>
      <c r="D273" s="182">
        <f>D216/RES_summary!D$19</f>
        <v>4.9006897804134288</v>
      </c>
      <c r="E273" s="182">
        <f>E216/RES_summary!E$19</f>
        <v>5.0538840364187063</v>
      </c>
      <c r="F273" s="182">
        <f>F216/RES_summary!F$19</f>
        <v>4.9490973490827432</v>
      </c>
      <c r="G273" s="182">
        <f>G216/RES_summary!G$19</f>
        <v>4.992865251560489</v>
      </c>
      <c r="H273" s="182">
        <f>H216/RES_summary!H$19</f>
        <v>4.9613455771635522</v>
      </c>
      <c r="I273" s="182">
        <f>I216/RES_summary!I$19</f>
        <v>4.6467856766622209</v>
      </c>
      <c r="J273" s="182">
        <f>J216/RES_summary!J$19</f>
        <v>4.6966028466103413</v>
      </c>
      <c r="K273" s="182">
        <f>K216/RES_summary!K$19</f>
        <v>4.6498722972152162</v>
      </c>
      <c r="L273" s="182">
        <f>L216/RES_summary!L$19</f>
        <v>4.6723874997758701</v>
      </c>
      <c r="M273" s="182">
        <f>M216/RES_summary!M$19</f>
        <v>4.655033895685321</v>
      </c>
      <c r="N273" s="182">
        <f>N216/RES_summary!N$19</f>
        <v>4.6677395254493854</v>
      </c>
      <c r="O273" s="182">
        <f>O216/RES_summary!O$19</f>
        <v>4.7390407893589535</v>
      </c>
      <c r="P273" s="182">
        <f>P216/RES_summary!P$19</f>
        <v>4.600435246753424</v>
      </c>
      <c r="Q273" s="182">
        <f>Q216/RES_summary!Q$19</f>
        <v>4.4591466770046626</v>
      </c>
    </row>
    <row r="274" spans="1:17" ht="12" customHeight="1" x14ac:dyDescent="0.3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3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3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3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3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3">
      <c r="A279" s="158" t="s">
        <v>62</v>
      </c>
      <c r="B279" s="178">
        <f>B222/RES_summary!B$19</f>
        <v>1.0579182621904728</v>
      </c>
      <c r="C279" s="178">
        <f>C222/RES_summary!C$19</f>
        <v>1.0085183473888399</v>
      </c>
      <c r="D279" s="178">
        <f>D222/RES_summary!D$19</f>
        <v>0.92799859912674321</v>
      </c>
      <c r="E279" s="178">
        <f>E222/RES_summary!E$19</f>
        <v>0.87305508963878764</v>
      </c>
      <c r="F279" s="178">
        <f>F222/RES_summary!F$19</f>
        <v>0.9570960973645245</v>
      </c>
      <c r="G279" s="178">
        <f>G222/RES_summary!G$19</f>
        <v>0.91471922807866035</v>
      </c>
      <c r="H279" s="178">
        <f>H222/RES_summary!H$19</f>
        <v>0.80847719228241832</v>
      </c>
      <c r="I279" s="178">
        <f>I222/RES_summary!I$19</f>
        <v>0.65821551334422701</v>
      </c>
      <c r="J279" s="178">
        <f>J222/RES_summary!J$19</f>
        <v>0.76628846974056053</v>
      </c>
      <c r="K279" s="178">
        <f>K222/RES_summary!K$19</f>
        <v>0.68192129113295286</v>
      </c>
      <c r="L279" s="178">
        <f>L222/RES_summary!L$19</f>
        <v>0.72528004992532213</v>
      </c>
      <c r="M279" s="178">
        <f>M222/RES_summary!M$19</f>
        <v>0.68727039761153985</v>
      </c>
      <c r="N279" s="178">
        <f>N222/RES_summary!N$19</f>
        <v>0.63934102380249946</v>
      </c>
      <c r="O279" s="178">
        <f>O222/RES_summary!O$19</f>
        <v>0.71157128788514268</v>
      </c>
      <c r="P279" s="178">
        <f>P222/RES_summary!P$19</f>
        <v>0.64704819292768068</v>
      </c>
      <c r="Q279" s="178">
        <f>Q222/RES_summary!Q$19</f>
        <v>0.60691894158719728</v>
      </c>
    </row>
    <row r="280" spans="1:17" ht="12" customHeight="1" x14ac:dyDescent="0.3">
      <c r="A280" s="23" t="s">
        <v>57</v>
      </c>
      <c r="B280" s="177">
        <f>B223/RES_summary!B$19</f>
        <v>4.0288251182485872</v>
      </c>
      <c r="C280" s="177">
        <f>C223/RES_summary!C$19</f>
        <v>3.932838445038223</v>
      </c>
      <c r="D280" s="177">
        <f>D223/RES_summary!D$19</f>
        <v>3.958086976062261</v>
      </c>
      <c r="E280" s="177">
        <f>E223/RES_summary!E$19</f>
        <v>4.0155445164413051</v>
      </c>
      <c r="F280" s="177">
        <f>F223/RES_summary!F$19</f>
        <v>3.9126107603542155</v>
      </c>
      <c r="G280" s="177">
        <f>G223/RES_summary!G$19</f>
        <v>4.0867628845520949</v>
      </c>
      <c r="H280" s="177">
        <f>H223/RES_summary!H$19</f>
        <v>3.8448188946033381</v>
      </c>
      <c r="I280" s="177">
        <f>I223/RES_summary!I$19</f>
        <v>4.0245974154285253</v>
      </c>
      <c r="J280" s="177">
        <f>J223/RES_summary!J$19</f>
        <v>3.8065521248622574</v>
      </c>
      <c r="K280" s="177">
        <f>K223/RES_summary!K$19</f>
        <v>3.7886712995314618</v>
      </c>
      <c r="L280" s="177">
        <f>L223/RES_summary!L$19</f>
        <v>3.7798594978652593</v>
      </c>
      <c r="M280" s="177">
        <f>M223/RES_summary!M$19</f>
        <v>3.711962595520816</v>
      </c>
      <c r="N280" s="177">
        <f>N223/RES_summary!N$19</f>
        <v>3.6064983220684308</v>
      </c>
      <c r="O280" s="177">
        <f>O223/RES_summary!O$19</f>
        <v>3.5084529738880921</v>
      </c>
      <c r="P280" s="177">
        <f>P223/RES_summary!P$19</f>
        <v>3.5024744489818347</v>
      </c>
      <c r="Q280" s="177">
        <f>Q223/RES_summary!Q$19</f>
        <v>3.477716676373757</v>
      </c>
    </row>
    <row r="281" spans="1:17" ht="12" customHeight="1" x14ac:dyDescent="0.3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3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3">
      <c r="A285" s="152" t="s">
        <v>193</v>
      </c>
      <c r="B285" s="168"/>
      <c r="C285" s="168">
        <f>SUM(C286,C289,C291,C300)</f>
        <v>1905.7083285763217</v>
      </c>
      <c r="D285" s="168">
        <f t="shared" ref="D285:Q285" si="71">SUM(D286,D289,D291,D300)</f>
        <v>793.58433133085805</v>
      </c>
      <c r="E285" s="168">
        <f t="shared" si="71"/>
        <v>1248.8965033330305</v>
      </c>
      <c r="F285" s="168">
        <f t="shared" si="71"/>
        <v>1245.6317134679373</v>
      </c>
      <c r="G285" s="168">
        <f t="shared" si="71"/>
        <v>1238.1701590322448</v>
      </c>
      <c r="H285" s="168">
        <f t="shared" si="71"/>
        <v>1189.392385264669</v>
      </c>
      <c r="I285" s="168">
        <f t="shared" si="71"/>
        <v>578.68711692525926</v>
      </c>
      <c r="J285" s="168">
        <f t="shared" si="71"/>
        <v>1502.0270883302717</v>
      </c>
      <c r="K285" s="168">
        <f t="shared" si="71"/>
        <v>1190.5340581905148</v>
      </c>
      <c r="L285" s="168">
        <f t="shared" si="71"/>
        <v>1163.1212851552582</v>
      </c>
      <c r="M285" s="168">
        <f t="shared" si="71"/>
        <v>1253.9669663194616</v>
      </c>
      <c r="N285" s="168">
        <f t="shared" si="71"/>
        <v>946.66963785807127</v>
      </c>
      <c r="O285" s="168">
        <f t="shared" si="71"/>
        <v>1200.8597142509154</v>
      </c>
      <c r="P285" s="168">
        <f t="shared" si="71"/>
        <v>1418.3425944882274</v>
      </c>
      <c r="Q285" s="168">
        <f t="shared" si="71"/>
        <v>951.46578205166406</v>
      </c>
    </row>
    <row r="286" spans="1:17" ht="12" customHeight="1" x14ac:dyDescent="0.3">
      <c r="A286" s="158" t="s">
        <v>65</v>
      </c>
      <c r="B286" s="157"/>
      <c r="C286" s="157">
        <f>SUM(C287:C288)</f>
        <v>1544.0108211628096</v>
      </c>
      <c r="D286" s="157">
        <f t="shared" ref="D286:Q286" si="72">SUM(D287:D288)</f>
        <v>613.8431175989715</v>
      </c>
      <c r="E286" s="157">
        <f t="shared" si="72"/>
        <v>1005.0792762391196</v>
      </c>
      <c r="F286" s="157">
        <f t="shared" si="72"/>
        <v>967.8779324655859</v>
      </c>
      <c r="G286" s="157">
        <f t="shared" si="72"/>
        <v>993.09531400809374</v>
      </c>
      <c r="H286" s="157">
        <f t="shared" si="72"/>
        <v>969.55934671305897</v>
      </c>
      <c r="I286" s="157">
        <f t="shared" si="72"/>
        <v>437.46830992128986</v>
      </c>
      <c r="J286" s="157">
        <f t="shared" si="72"/>
        <v>1192.9854581237319</v>
      </c>
      <c r="K286" s="157">
        <f t="shared" si="72"/>
        <v>933.06413256358405</v>
      </c>
      <c r="L286" s="157">
        <f t="shared" si="72"/>
        <v>926.92833031013504</v>
      </c>
      <c r="M286" s="157">
        <f t="shared" si="72"/>
        <v>955.17202651504726</v>
      </c>
      <c r="N286" s="157">
        <f t="shared" si="72"/>
        <v>754.46048940219498</v>
      </c>
      <c r="O286" s="157">
        <f t="shared" si="72"/>
        <v>927.82788143630387</v>
      </c>
      <c r="P286" s="157">
        <f t="shared" si="72"/>
        <v>1060.5090153011556</v>
      </c>
      <c r="Q286" s="157">
        <f t="shared" si="72"/>
        <v>686.77693638057872</v>
      </c>
    </row>
    <row r="287" spans="1:17" ht="12" customHeight="1" x14ac:dyDescent="0.3">
      <c r="A287" s="23" t="s">
        <v>166</v>
      </c>
      <c r="B287" s="156"/>
      <c r="C287" s="156">
        <f>RES_hhdet_in_fec!C$45</f>
        <v>1521.1278141115527</v>
      </c>
      <c r="D287" s="156">
        <f>RES_hhdet_in_fec!D$45</f>
        <v>603.67537886719037</v>
      </c>
      <c r="E287" s="156">
        <f>RES_hhdet_in_fec!E$45</f>
        <v>988.26056559013944</v>
      </c>
      <c r="F287" s="156">
        <f>RES_hhdet_in_fec!F$45</f>
        <v>951.57236424031635</v>
      </c>
      <c r="G287" s="156">
        <f>RES_hhdet_in_fec!G$45</f>
        <v>976.10417913725564</v>
      </c>
      <c r="H287" s="156">
        <f>RES_hhdet_in_fec!H$45</f>
        <v>953.72108876379036</v>
      </c>
      <c r="I287" s="156">
        <f>RES_hhdet_in_fec!I$45</f>
        <v>429.60880285428891</v>
      </c>
      <c r="J287" s="156">
        <f>RES_hhdet_in_fec!J$45</f>
        <v>1175.7751173472154</v>
      </c>
      <c r="K287" s="156">
        <f>RES_hhdet_in_fec!K$45</f>
        <v>919.2359088743699</v>
      </c>
      <c r="L287" s="156">
        <f>RES_hhdet_in_fec!L$45</f>
        <v>910.95806404527718</v>
      </c>
      <c r="M287" s="156">
        <f>RES_hhdet_in_fec!M$45</f>
        <v>938.7555064696088</v>
      </c>
      <c r="N287" s="156">
        <f>RES_hhdet_in_fec!N$45</f>
        <v>739.36067484483885</v>
      </c>
      <c r="O287" s="156">
        <f>RES_hhdet_in_fec!O$45</f>
        <v>907.91231199159733</v>
      </c>
      <c r="P287" s="156">
        <f>RES_hhdet_in_fec!P$45</f>
        <v>1039.0905728292755</v>
      </c>
      <c r="Q287" s="156">
        <f>RES_hhdet_in_fec!Q$45</f>
        <v>673.21234279917826</v>
      </c>
    </row>
    <row r="288" spans="1:17" ht="12" customHeight="1" x14ac:dyDescent="0.3">
      <c r="A288" s="23" t="s">
        <v>60</v>
      </c>
      <c r="B288" s="156"/>
      <c r="C288" s="156">
        <f>RES_hhdet_in_fec!C$46</f>
        <v>22.883007051256932</v>
      </c>
      <c r="D288" s="156">
        <f>RES_hhdet_in_fec!D$46</f>
        <v>10.167738731781164</v>
      </c>
      <c r="E288" s="156">
        <f>RES_hhdet_in_fec!E$46</f>
        <v>16.818710648980218</v>
      </c>
      <c r="F288" s="156">
        <f>RES_hhdet_in_fec!F$46</f>
        <v>16.3055682252695</v>
      </c>
      <c r="G288" s="156">
        <f>RES_hhdet_in_fec!G$46</f>
        <v>16.991134870838081</v>
      </c>
      <c r="H288" s="156">
        <f>RES_hhdet_in_fec!H$46</f>
        <v>15.838257949268595</v>
      </c>
      <c r="I288" s="156">
        <f>RES_hhdet_in_fec!I$46</f>
        <v>7.8595070670009557</v>
      </c>
      <c r="J288" s="156">
        <f>RES_hhdet_in_fec!J$46</f>
        <v>17.210340776516517</v>
      </c>
      <c r="K288" s="156">
        <f>RES_hhdet_in_fec!K$46</f>
        <v>13.828223689214173</v>
      </c>
      <c r="L288" s="156">
        <f>RES_hhdet_in_fec!L$46</f>
        <v>15.970266264857862</v>
      </c>
      <c r="M288" s="156">
        <f>RES_hhdet_in_fec!M$46</f>
        <v>16.416520045438464</v>
      </c>
      <c r="N288" s="156">
        <f>RES_hhdet_in_fec!N$46</f>
        <v>15.099814557356085</v>
      </c>
      <c r="O288" s="156">
        <f>RES_hhdet_in_fec!O$46</f>
        <v>19.915569444706556</v>
      </c>
      <c r="P288" s="156">
        <f>RES_hhdet_in_fec!P$46</f>
        <v>21.418442471880184</v>
      </c>
      <c r="Q288" s="156">
        <f>RES_hhdet_in_fec!Q$46</f>
        <v>13.564593581400485</v>
      </c>
    </row>
    <row r="289" spans="1:17" ht="12" customHeight="1" x14ac:dyDescent="0.3">
      <c r="A289" s="158" t="s">
        <v>112</v>
      </c>
      <c r="B289" s="157"/>
      <c r="C289" s="157">
        <f>C290</f>
        <v>15.265005713045666</v>
      </c>
      <c r="D289" s="157">
        <f t="shared" ref="D289:Q289" si="73">D290</f>
        <v>8.753919237936616</v>
      </c>
      <c r="E289" s="157">
        <f t="shared" si="73"/>
        <v>7.6152351488834586</v>
      </c>
      <c r="F289" s="157">
        <f t="shared" si="73"/>
        <v>14.225168959537978</v>
      </c>
      <c r="G289" s="157">
        <f t="shared" si="73"/>
        <v>9.0958096826392136</v>
      </c>
      <c r="H289" s="157">
        <f t="shared" si="73"/>
        <v>7.7370531169108947</v>
      </c>
      <c r="I289" s="157">
        <f t="shared" si="73"/>
        <v>5.7828929437412562</v>
      </c>
      <c r="J289" s="157">
        <f t="shared" si="73"/>
        <v>13.564462059395259</v>
      </c>
      <c r="K289" s="157">
        <f t="shared" si="73"/>
        <v>17.285542510166355</v>
      </c>
      <c r="L289" s="157">
        <f t="shared" si="73"/>
        <v>11.328673764924698</v>
      </c>
      <c r="M289" s="157">
        <f t="shared" si="73"/>
        <v>12.489586092320065</v>
      </c>
      <c r="N289" s="157">
        <f t="shared" si="73"/>
        <v>4.0986167540055476</v>
      </c>
      <c r="O289" s="157">
        <f t="shared" si="73"/>
        <v>3.5653959917346127</v>
      </c>
      <c r="P289" s="157">
        <f t="shared" si="73"/>
        <v>10.359454004891676</v>
      </c>
      <c r="Q289" s="157">
        <f t="shared" si="73"/>
        <v>7.8416825946318598</v>
      </c>
    </row>
    <row r="290" spans="1:17" ht="12" customHeight="1" x14ac:dyDescent="0.3">
      <c r="A290" s="23" t="s">
        <v>60</v>
      </c>
      <c r="B290" s="156"/>
      <c r="C290" s="156">
        <f>RES_hhdet_in_fec!C$48</f>
        <v>15.265005713045666</v>
      </c>
      <c r="D290" s="156">
        <f>RES_hhdet_in_fec!D$48</f>
        <v>8.753919237936616</v>
      </c>
      <c r="E290" s="156">
        <f>RES_hhdet_in_fec!E$48</f>
        <v>7.6152351488834586</v>
      </c>
      <c r="F290" s="156">
        <f>RES_hhdet_in_fec!F$48</f>
        <v>14.225168959537978</v>
      </c>
      <c r="G290" s="156">
        <f>RES_hhdet_in_fec!G$48</f>
        <v>9.0958096826392136</v>
      </c>
      <c r="H290" s="156">
        <f>RES_hhdet_in_fec!H$48</f>
        <v>7.7370531169108947</v>
      </c>
      <c r="I290" s="156">
        <f>RES_hhdet_in_fec!I$48</f>
        <v>5.7828929437412562</v>
      </c>
      <c r="J290" s="156">
        <f>RES_hhdet_in_fec!J$48</f>
        <v>13.564462059395259</v>
      </c>
      <c r="K290" s="156">
        <f>RES_hhdet_in_fec!K$48</f>
        <v>17.285542510166355</v>
      </c>
      <c r="L290" s="156">
        <f>RES_hhdet_in_fec!L$48</f>
        <v>11.328673764924698</v>
      </c>
      <c r="M290" s="156">
        <f>RES_hhdet_in_fec!M$48</f>
        <v>12.489586092320065</v>
      </c>
      <c r="N290" s="156">
        <f>RES_hhdet_in_fec!N$48</f>
        <v>4.0986167540055476</v>
      </c>
      <c r="O290" s="156">
        <f>RES_hhdet_in_fec!O$48</f>
        <v>3.5653959917346127</v>
      </c>
      <c r="P290" s="156">
        <f>RES_hhdet_in_fec!P$48</f>
        <v>10.359454004891676</v>
      </c>
      <c r="Q290" s="156">
        <f>RES_hhdet_in_fec!Q$48</f>
        <v>7.8416825946318598</v>
      </c>
    </row>
    <row r="291" spans="1:17" ht="12" customHeight="1" x14ac:dyDescent="0.3">
      <c r="A291" s="158" t="s">
        <v>63</v>
      </c>
      <c r="B291" s="157"/>
      <c r="C291" s="157">
        <f>SUM(C292:C293,C296:C297)</f>
        <v>256.85778539267551</v>
      </c>
      <c r="D291" s="157">
        <f t="shared" ref="D291:Q291" si="74">SUM(D292:D293,D296:D297)</f>
        <v>121.7676465071964</v>
      </c>
      <c r="E291" s="157">
        <f t="shared" si="74"/>
        <v>170.0753772577477</v>
      </c>
      <c r="F291" s="157">
        <f t="shared" si="74"/>
        <v>189.11017214868511</v>
      </c>
      <c r="G291" s="157">
        <f t="shared" si="74"/>
        <v>171.41752803346662</v>
      </c>
      <c r="H291" s="157">
        <f t="shared" si="74"/>
        <v>155.10058088979019</v>
      </c>
      <c r="I291" s="157">
        <f t="shared" si="74"/>
        <v>95.520960085231664</v>
      </c>
      <c r="J291" s="157">
        <f t="shared" si="74"/>
        <v>210.80726212014099</v>
      </c>
      <c r="K291" s="157">
        <f t="shared" si="74"/>
        <v>172.37142403949127</v>
      </c>
      <c r="L291" s="157">
        <f t="shared" si="74"/>
        <v>157.38458760808464</v>
      </c>
      <c r="M291" s="157">
        <f t="shared" si="74"/>
        <v>201.8563995210479</v>
      </c>
      <c r="N291" s="157">
        <f t="shared" si="74"/>
        <v>136.95572580349221</v>
      </c>
      <c r="O291" s="157">
        <f t="shared" si="74"/>
        <v>191.24930941619974</v>
      </c>
      <c r="P291" s="157">
        <f t="shared" si="74"/>
        <v>246.63222251933462</v>
      </c>
      <c r="Q291" s="157">
        <f t="shared" si="74"/>
        <v>180.01502929213393</v>
      </c>
    </row>
    <row r="292" spans="1:17" ht="12" customHeight="1" x14ac:dyDescent="0.3">
      <c r="A292" s="167" t="s">
        <v>165</v>
      </c>
      <c r="B292" s="132"/>
      <c r="C292" s="132">
        <f>RES_hhdet_in_fec!C$50</f>
        <v>145.51497101151418</v>
      </c>
      <c r="D292" s="132">
        <f>RES_hhdet_in_fec!D$50</f>
        <v>54.13263052699272</v>
      </c>
      <c r="E292" s="132">
        <f>RES_hhdet_in_fec!E$50</f>
        <v>70.626689264538669</v>
      </c>
      <c r="F292" s="132">
        <f>RES_hhdet_in_fec!F$50</f>
        <v>98.172674649554565</v>
      </c>
      <c r="G292" s="132">
        <f>RES_hhdet_in_fec!G$50</f>
        <v>60.067575282579298</v>
      </c>
      <c r="H292" s="132">
        <f>RES_hhdet_in_fec!H$50</f>
        <v>51.495507694551868</v>
      </c>
      <c r="I292" s="132">
        <f>RES_hhdet_in_fec!I$50</f>
        <v>35.546419115678347</v>
      </c>
      <c r="J292" s="132">
        <f>RES_hhdet_in_fec!J$50</f>
        <v>71.215958778139523</v>
      </c>
      <c r="K292" s="132">
        <f>RES_hhdet_in_fec!K$50</f>
        <v>58.296229371882113</v>
      </c>
      <c r="L292" s="132">
        <f>RES_hhdet_in_fec!L$50</f>
        <v>67.276210735125673</v>
      </c>
      <c r="M292" s="132">
        <f>RES_hhdet_in_fec!M$50</f>
        <v>59.68138770828223</v>
      </c>
      <c r="N292" s="132">
        <f>RES_hhdet_in_fec!N$50</f>
        <v>49.616248944775876</v>
      </c>
      <c r="O292" s="132">
        <f>RES_hhdet_in_fec!O$50</f>
        <v>59.765946027265159</v>
      </c>
      <c r="P292" s="132">
        <f>RES_hhdet_in_fec!P$50</f>
        <v>87.66275207140643</v>
      </c>
      <c r="Q292" s="132">
        <f>RES_hhdet_in_fec!Q$50</f>
        <v>55.473940596510012</v>
      </c>
    </row>
    <row r="293" spans="1:17" ht="12" customHeight="1" x14ac:dyDescent="0.3">
      <c r="A293" s="167" t="s">
        <v>164</v>
      </c>
      <c r="B293" s="132"/>
      <c r="C293" s="132">
        <f>SUM(C294:C295)</f>
        <v>55.759594230684378</v>
      </c>
      <c r="D293" s="132">
        <f t="shared" ref="D293:Q293" si="75">SUM(D294:D295)</f>
        <v>9.8204578410812804</v>
      </c>
      <c r="E293" s="132">
        <f t="shared" si="75"/>
        <v>46.523711359664581</v>
      </c>
      <c r="F293" s="132">
        <f t="shared" si="75"/>
        <v>13.547899904305563</v>
      </c>
      <c r="G293" s="132">
        <f t="shared" si="75"/>
        <v>58.132685315284263</v>
      </c>
      <c r="H293" s="132">
        <f t="shared" si="75"/>
        <v>79.792237474415856</v>
      </c>
      <c r="I293" s="132">
        <f t="shared" si="75"/>
        <v>16.03958548146397</v>
      </c>
      <c r="J293" s="132">
        <f t="shared" si="75"/>
        <v>95.62024351072732</v>
      </c>
      <c r="K293" s="132">
        <f t="shared" si="75"/>
        <v>24.257539051476144</v>
      </c>
      <c r="L293" s="132">
        <f t="shared" si="75"/>
        <v>33.591481633252172</v>
      </c>
      <c r="M293" s="132">
        <f t="shared" si="75"/>
        <v>82.529135026055357</v>
      </c>
      <c r="N293" s="132">
        <f t="shared" si="75"/>
        <v>49.741897048553753</v>
      </c>
      <c r="O293" s="132">
        <f t="shared" si="75"/>
        <v>57.76003689478479</v>
      </c>
      <c r="P293" s="132">
        <f t="shared" si="75"/>
        <v>93.779480235440772</v>
      </c>
      <c r="Q293" s="132">
        <f t="shared" si="75"/>
        <v>58.286897935573975</v>
      </c>
    </row>
    <row r="294" spans="1:17" ht="12" customHeight="1" x14ac:dyDescent="0.3">
      <c r="A294" s="166" t="s">
        <v>163</v>
      </c>
      <c r="B294" s="165"/>
      <c r="C294" s="165">
        <f>RES_hhdet_in_fec!C$52</f>
        <v>43.734899740990635</v>
      </c>
      <c r="D294" s="165">
        <f>RES_hhdet_in_fec!D$52</f>
        <v>7.2416655190293922</v>
      </c>
      <c r="E294" s="165">
        <f>RES_hhdet_in_fec!E$52</f>
        <v>35.9668511309292</v>
      </c>
      <c r="F294" s="165">
        <f>RES_hhdet_in_fec!F$52</f>
        <v>9.5334695524789481</v>
      </c>
      <c r="G294" s="165">
        <f>RES_hhdet_in_fec!G$52</f>
        <v>45.271803843729955</v>
      </c>
      <c r="H294" s="165">
        <f>RES_hhdet_in_fec!H$52</f>
        <v>62.470589998959625</v>
      </c>
      <c r="I294" s="165">
        <f>RES_hhdet_in_fec!I$52</f>
        <v>10.618604230712847</v>
      </c>
      <c r="J294" s="165">
        <f>RES_hhdet_in_fec!J$52</f>
        <v>71.214900801110318</v>
      </c>
      <c r="K294" s="165">
        <f>RES_hhdet_in_fec!K$52</f>
        <v>16.632306919737005</v>
      </c>
      <c r="L294" s="165">
        <f>RES_hhdet_in_fec!L$52</f>
        <v>24.305824606818977</v>
      </c>
      <c r="M294" s="165">
        <f>RES_hhdet_in_fec!M$52</f>
        <v>62.458018237351062</v>
      </c>
      <c r="N294" s="165">
        <f>RES_hhdet_in_fec!N$52</f>
        <v>38.395844387541075</v>
      </c>
      <c r="O294" s="165">
        <f>RES_hhdet_in_fec!O$52</f>
        <v>42.910347702020147</v>
      </c>
      <c r="P294" s="165">
        <f>RES_hhdet_in_fec!P$52</f>
        <v>71.505914854684548</v>
      </c>
      <c r="Q294" s="165">
        <f>RES_hhdet_in_fec!Q$52</f>
        <v>38.08975576598268</v>
      </c>
    </row>
    <row r="295" spans="1:17" ht="12" customHeight="1" x14ac:dyDescent="0.3">
      <c r="A295" s="147" t="s">
        <v>59</v>
      </c>
      <c r="B295" s="164"/>
      <c r="C295" s="164">
        <f>RES_hhdet_in_fec!C$53</f>
        <v>12.024694489693744</v>
      </c>
      <c r="D295" s="164">
        <f>RES_hhdet_in_fec!D$53</f>
        <v>2.5787923220518887</v>
      </c>
      <c r="E295" s="164">
        <f>RES_hhdet_in_fec!E$53</f>
        <v>10.556860228735383</v>
      </c>
      <c r="F295" s="164">
        <f>RES_hhdet_in_fec!F$53</f>
        <v>4.0144303518266158</v>
      </c>
      <c r="G295" s="164">
        <f>RES_hhdet_in_fec!G$53</f>
        <v>12.860881471554311</v>
      </c>
      <c r="H295" s="164">
        <f>RES_hhdet_in_fec!H$53</f>
        <v>17.321647475456235</v>
      </c>
      <c r="I295" s="164">
        <f>RES_hhdet_in_fec!I$53</f>
        <v>5.4209812507511215</v>
      </c>
      <c r="J295" s="164">
        <f>RES_hhdet_in_fec!J$53</f>
        <v>24.405342709617003</v>
      </c>
      <c r="K295" s="164">
        <f>RES_hhdet_in_fec!K$53</f>
        <v>7.6252321317391392</v>
      </c>
      <c r="L295" s="164">
        <f>RES_hhdet_in_fec!L$53</f>
        <v>9.2856570264331975</v>
      </c>
      <c r="M295" s="164">
        <f>RES_hhdet_in_fec!M$53</f>
        <v>20.071116788704291</v>
      </c>
      <c r="N295" s="164">
        <f>RES_hhdet_in_fec!N$53</f>
        <v>11.346052661012676</v>
      </c>
      <c r="O295" s="164">
        <f>RES_hhdet_in_fec!O$53</f>
        <v>14.849689192764647</v>
      </c>
      <c r="P295" s="164">
        <f>RES_hhdet_in_fec!P$53</f>
        <v>22.273565380756221</v>
      </c>
      <c r="Q295" s="164">
        <f>RES_hhdet_in_fec!Q$53</f>
        <v>20.197142169591299</v>
      </c>
    </row>
    <row r="296" spans="1:17" ht="12" customHeight="1" x14ac:dyDescent="0.3">
      <c r="A296" s="163" t="s">
        <v>142</v>
      </c>
      <c r="B296" s="162"/>
      <c r="C296" s="162">
        <f>RES_hhdet_in_fec!C$54</f>
        <v>45.684370451168704</v>
      </c>
      <c r="D296" s="162">
        <f>RES_hhdet_in_fec!D$54</f>
        <v>48.760134001552828</v>
      </c>
      <c r="E296" s="162">
        <f>RES_hhdet_in_fec!E$54</f>
        <v>31.099185438162728</v>
      </c>
      <c r="F296" s="162">
        <f>RES_hhdet_in_fec!F$54</f>
        <v>67.900364642042959</v>
      </c>
      <c r="G296" s="162">
        <f>RES_hhdet_in_fec!G$54</f>
        <v>43.075108698042364</v>
      </c>
      <c r="H296" s="162">
        <f>RES_hhdet_in_fec!H$54</f>
        <v>19.36632100120136</v>
      </c>
      <c r="I296" s="162">
        <f>RES_hhdet_in_fec!I$54</f>
        <v>33.542036245775563</v>
      </c>
      <c r="J296" s="162">
        <f>RES_hhdet_in_fec!J$54</f>
        <v>31.057310722571213</v>
      </c>
      <c r="K296" s="162">
        <f>RES_hhdet_in_fec!K$54</f>
        <v>43.642138866124597</v>
      </c>
      <c r="L296" s="162">
        <f>RES_hhdet_in_fec!L$54</f>
        <v>35.040627173613146</v>
      </c>
      <c r="M296" s="162">
        <f>RES_hhdet_in_fec!M$54</f>
        <v>41.124105390558846</v>
      </c>
      <c r="N296" s="162">
        <f>RES_hhdet_in_fec!N$54</f>
        <v>26.76403778055284</v>
      </c>
      <c r="O296" s="162">
        <f>RES_hhdet_in_fec!O$54</f>
        <v>54.850355637202206</v>
      </c>
      <c r="P296" s="162">
        <f>RES_hhdet_in_fec!P$54</f>
        <v>46.35324911303519</v>
      </c>
      <c r="Q296" s="162">
        <f>RES_hhdet_in_fec!Q$54</f>
        <v>53.877721620780875</v>
      </c>
    </row>
    <row r="297" spans="1:17" ht="12" customHeight="1" x14ac:dyDescent="0.3">
      <c r="A297" s="161" t="s">
        <v>141</v>
      </c>
      <c r="B297" s="160"/>
      <c r="C297" s="160">
        <f>SUM(C298:C299)</f>
        <v>9.8988496993082329</v>
      </c>
      <c r="D297" s="160">
        <f t="shared" ref="D297:Q297" si="76">SUM(D298:D299)</f>
        <v>9.0544241375695655</v>
      </c>
      <c r="E297" s="160">
        <f t="shared" si="76"/>
        <v>21.825791195381736</v>
      </c>
      <c r="F297" s="160">
        <f t="shared" si="76"/>
        <v>9.4892329527820412</v>
      </c>
      <c r="G297" s="160">
        <f t="shared" si="76"/>
        <v>10.142158737560681</v>
      </c>
      <c r="H297" s="160">
        <f t="shared" si="76"/>
        <v>4.4465147196211285</v>
      </c>
      <c r="I297" s="160">
        <f t="shared" si="76"/>
        <v>10.392919242313777</v>
      </c>
      <c r="J297" s="160">
        <f t="shared" si="76"/>
        <v>12.913749108702941</v>
      </c>
      <c r="K297" s="160">
        <f t="shared" si="76"/>
        <v>46.175516750008399</v>
      </c>
      <c r="L297" s="160">
        <f t="shared" si="76"/>
        <v>21.476268066093667</v>
      </c>
      <c r="M297" s="160">
        <f t="shared" si="76"/>
        <v>18.52177139615149</v>
      </c>
      <c r="N297" s="160">
        <f t="shared" si="76"/>
        <v>10.833542029609736</v>
      </c>
      <c r="O297" s="160">
        <f t="shared" si="76"/>
        <v>18.872970856947575</v>
      </c>
      <c r="P297" s="160">
        <f t="shared" si="76"/>
        <v>18.836741099452233</v>
      </c>
      <c r="Q297" s="160">
        <f t="shared" si="76"/>
        <v>12.376469139269057</v>
      </c>
    </row>
    <row r="298" spans="1:17" ht="12" customHeight="1" x14ac:dyDescent="0.3">
      <c r="A298" s="148" t="s">
        <v>60</v>
      </c>
      <c r="B298" s="156"/>
      <c r="C298" s="156">
        <f>RES_hhdet_in_fec!C$56</f>
        <v>4.4652400857643739</v>
      </c>
      <c r="D298" s="156">
        <f>RES_hhdet_in_fec!D$56</f>
        <v>4.5319338595667675</v>
      </c>
      <c r="E298" s="156">
        <f>RES_hhdet_in_fec!E$56</f>
        <v>14.128507652685601</v>
      </c>
      <c r="F298" s="156">
        <f>RES_hhdet_in_fec!F$56</f>
        <v>4.2092163854051385</v>
      </c>
      <c r="G298" s="156">
        <f>RES_hhdet_in_fec!G$56</f>
        <v>5.7854697573407652</v>
      </c>
      <c r="H298" s="156">
        <f>RES_hhdet_in_fec!H$56</f>
        <v>2.4734668306345746</v>
      </c>
      <c r="I298" s="156">
        <f>RES_hhdet_in_fec!I$56</f>
        <v>5.7099744455222829</v>
      </c>
      <c r="J298" s="156">
        <f>RES_hhdet_in_fec!J$56</f>
        <v>6.141696820647855</v>
      </c>
      <c r="K298" s="156">
        <f>RES_hhdet_in_fec!K$56</f>
        <v>32.349484946161112</v>
      </c>
      <c r="L298" s="156">
        <f>RES_hhdet_in_fec!L$56</f>
        <v>13.386302841562841</v>
      </c>
      <c r="M298" s="156">
        <f>RES_hhdet_in_fec!M$56</f>
        <v>10.202516808635339</v>
      </c>
      <c r="N298" s="156">
        <f>RES_hhdet_in_fec!N$56</f>
        <v>6.8195793437254624</v>
      </c>
      <c r="O298" s="156">
        <f>RES_hhdet_in_fec!O$56</f>
        <v>12.927527702012124</v>
      </c>
      <c r="P298" s="156">
        <f>RES_hhdet_in_fec!P$56</f>
        <v>8.976133155002465</v>
      </c>
      <c r="Q298" s="156">
        <f>RES_hhdet_in_fec!Q$56</f>
        <v>6.5962558718205013</v>
      </c>
    </row>
    <row r="299" spans="1:17" ht="12" customHeight="1" x14ac:dyDescent="0.3">
      <c r="A299" s="148" t="s">
        <v>59</v>
      </c>
      <c r="B299" s="156"/>
      <c r="C299" s="156">
        <f>RES_hhdet_in_fec!C$57</f>
        <v>5.4336096135438581</v>
      </c>
      <c r="D299" s="156">
        <f>RES_hhdet_in_fec!D$57</f>
        <v>4.5224902780027989</v>
      </c>
      <c r="E299" s="156">
        <f>RES_hhdet_in_fec!E$57</f>
        <v>7.6972835426961366</v>
      </c>
      <c r="F299" s="156">
        <f>RES_hhdet_in_fec!F$57</f>
        <v>5.2800165673769026</v>
      </c>
      <c r="G299" s="156">
        <f>RES_hhdet_in_fec!G$57</f>
        <v>4.3566889802199151</v>
      </c>
      <c r="H299" s="156">
        <f>RES_hhdet_in_fec!H$57</f>
        <v>1.9730478889865539</v>
      </c>
      <c r="I299" s="156">
        <f>RES_hhdet_in_fec!I$57</f>
        <v>4.6829447967914941</v>
      </c>
      <c r="J299" s="156">
        <f>RES_hhdet_in_fec!J$57</f>
        <v>6.772052288055086</v>
      </c>
      <c r="K299" s="156">
        <f>RES_hhdet_in_fec!K$57</f>
        <v>13.826031803847284</v>
      </c>
      <c r="L299" s="156">
        <f>RES_hhdet_in_fec!L$57</f>
        <v>8.0899652245308236</v>
      </c>
      <c r="M299" s="156">
        <f>RES_hhdet_in_fec!M$57</f>
        <v>8.3192545875161503</v>
      </c>
      <c r="N299" s="156">
        <f>RES_hhdet_in_fec!N$57</f>
        <v>4.0139626858842741</v>
      </c>
      <c r="O299" s="156">
        <f>RES_hhdet_in_fec!O$57</f>
        <v>5.9454431549354494</v>
      </c>
      <c r="P299" s="156">
        <f>RES_hhdet_in_fec!P$57</f>
        <v>9.8606079444497663</v>
      </c>
      <c r="Q299" s="156">
        <f>RES_hhdet_in_fec!Q$57</f>
        <v>5.7802132674485556</v>
      </c>
    </row>
    <row r="300" spans="1:17" ht="12" customHeight="1" x14ac:dyDescent="0.3">
      <c r="A300" s="158" t="s">
        <v>62</v>
      </c>
      <c r="B300" s="157"/>
      <c r="C300" s="157">
        <f>SUM(C301:C302)</f>
        <v>89.574716307791078</v>
      </c>
      <c r="D300" s="157">
        <f t="shared" ref="D300:Q300" si="77">SUM(D301:D302)</f>
        <v>49.219647986753451</v>
      </c>
      <c r="E300" s="157">
        <f t="shared" si="77"/>
        <v>66.126614687279712</v>
      </c>
      <c r="F300" s="157">
        <f t="shared" si="77"/>
        <v>74.418439894128298</v>
      </c>
      <c r="G300" s="157">
        <f t="shared" si="77"/>
        <v>64.561507308045066</v>
      </c>
      <c r="H300" s="157">
        <f t="shared" si="77"/>
        <v>56.995404544908887</v>
      </c>
      <c r="I300" s="157">
        <f t="shared" si="77"/>
        <v>39.9149539749965</v>
      </c>
      <c r="J300" s="157">
        <f t="shared" si="77"/>
        <v>84.669906027003634</v>
      </c>
      <c r="K300" s="157">
        <f t="shared" si="77"/>
        <v>67.812959077273121</v>
      </c>
      <c r="L300" s="157">
        <f t="shared" si="77"/>
        <v>67.479693472113922</v>
      </c>
      <c r="M300" s="157">
        <f t="shared" si="77"/>
        <v>84.448954191046411</v>
      </c>
      <c r="N300" s="157">
        <f t="shared" si="77"/>
        <v>51.154805898378527</v>
      </c>
      <c r="O300" s="157">
        <f t="shared" si="77"/>
        <v>78.217127406677278</v>
      </c>
      <c r="P300" s="157">
        <f t="shared" si="77"/>
        <v>100.84190266284543</v>
      </c>
      <c r="Q300" s="157">
        <f t="shared" si="77"/>
        <v>76.832133784319637</v>
      </c>
    </row>
    <row r="301" spans="1:17" ht="12" customHeight="1" x14ac:dyDescent="0.3">
      <c r="A301" s="23" t="s">
        <v>57</v>
      </c>
      <c r="B301" s="156"/>
      <c r="C301" s="156">
        <f>RES_hhdet_in_fec!C$59</f>
        <v>7.958476236850625E-3</v>
      </c>
      <c r="D301" s="156">
        <f>RES_hhdet_in_fec!D$59</f>
        <v>2.3687201848164287E-2</v>
      </c>
      <c r="E301" s="156">
        <f>RES_hhdet_in_fec!E$59</f>
        <v>0</v>
      </c>
      <c r="F301" s="156">
        <f>RES_hhdet_in_fec!F$59</f>
        <v>1.1093517446017716E-2</v>
      </c>
      <c r="G301" s="156">
        <f>RES_hhdet_in_fec!G$59</f>
        <v>9.9147900927563613E-3</v>
      </c>
      <c r="H301" s="156">
        <f>RES_hhdet_in_fec!H$59</f>
        <v>0</v>
      </c>
      <c r="I301" s="156">
        <f>RES_hhdet_in_fec!I$59</f>
        <v>2.7358046013736545E-3</v>
      </c>
      <c r="J301" s="156">
        <f>RES_hhdet_in_fec!J$59</f>
        <v>0</v>
      </c>
      <c r="K301" s="156">
        <f>RES_hhdet_in_fec!K$59</f>
        <v>0</v>
      </c>
      <c r="L301" s="156">
        <f>RES_hhdet_in_fec!L$59</f>
        <v>1.0424386933255397E-3</v>
      </c>
      <c r="M301" s="156">
        <f>RES_hhdet_in_fec!M$59</f>
        <v>0</v>
      </c>
      <c r="N301" s="156">
        <f>RES_hhdet_in_fec!N$59</f>
        <v>0</v>
      </c>
      <c r="O301" s="156">
        <f>RES_hhdet_in_fec!O$59</f>
        <v>2.3529034169924752E-3</v>
      </c>
      <c r="P301" s="156">
        <f>RES_hhdet_in_fec!P$59</f>
        <v>1.4723956174905271E-2</v>
      </c>
      <c r="Q301" s="156">
        <f>RES_hhdet_in_fec!Q$59</f>
        <v>1.7565351049993967E-2</v>
      </c>
    </row>
    <row r="302" spans="1:17" ht="12" customHeight="1" x14ac:dyDescent="0.3">
      <c r="A302" s="29" t="s">
        <v>140</v>
      </c>
      <c r="B302" s="57"/>
      <c r="C302" s="57">
        <f>RES_hhdet_in_fec!C$60</f>
        <v>89.566757831554227</v>
      </c>
      <c r="D302" s="57">
        <f>RES_hhdet_in_fec!D$60</f>
        <v>49.195960784905289</v>
      </c>
      <c r="E302" s="57">
        <f>RES_hhdet_in_fec!E$60</f>
        <v>66.126614687279712</v>
      </c>
      <c r="F302" s="57">
        <f>RES_hhdet_in_fec!F$60</f>
        <v>74.407346376682284</v>
      </c>
      <c r="G302" s="57">
        <f>RES_hhdet_in_fec!G$60</f>
        <v>64.551592517952315</v>
      </c>
      <c r="H302" s="57">
        <f>RES_hhdet_in_fec!H$60</f>
        <v>56.995404544908887</v>
      </c>
      <c r="I302" s="57">
        <f>RES_hhdet_in_fec!I$60</f>
        <v>39.912218170395128</v>
      </c>
      <c r="J302" s="57">
        <f>RES_hhdet_in_fec!J$60</f>
        <v>84.669906027003634</v>
      </c>
      <c r="K302" s="57">
        <f>RES_hhdet_in_fec!K$60</f>
        <v>67.812959077273121</v>
      </c>
      <c r="L302" s="57">
        <f>RES_hhdet_in_fec!L$60</f>
        <v>67.47865103342059</v>
      </c>
      <c r="M302" s="57">
        <f>RES_hhdet_in_fec!M$60</f>
        <v>84.448954191046411</v>
      </c>
      <c r="N302" s="57">
        <f>RES_hhdet_in_fec!N$60</f>
        <v>51.154805898378527</v>
      </c>
      <c r="O302" s="57">
        <f>RES_hhdet_in_fec!O$60</f>
        <v>78.214774503260287</v>
      </c>
      <c r="P302" s="57">
        <f>RES_hhdet_in_fec!P$60</f>
        <v>100.82717870667052</v>
      </c>
      <c r="Q302" s="57">
        <f>RES_hhdet_in_fec!Q$60</f>
        <v>76.814568433269642</v>
      </c>
    </row>
    <row r="304" spans="1:17" ht="12" customHeight="1" x14ac:dyDescent="0.3">
      <c r="A304" s="152" t="s">
        <v>192</v>
      </c>
      <c r="B304" s="168"/>
      <c r="C304" s="168">
        <f>SUM(C305,C308,C310,C319)</f>
        <v>1290.2092896130839</v>
      </c>
      <c r="D304" s="168">
        <f t="shared" ref="D304:Q304" si="78">SUM(D305,D308,D310,D319)</f>
        <v>535.07227775673471</v>
      </c>
      <c r="E304" s="168">
        <f t="shared" si="78"/>
        <v>849.86285541604082</v>
      </c>
      <c r="F304" s="168">
        <f t="shared" si="78"/>
        <v>846.44066967099366</v>
      </c>
      <c r="G304" s="168">
        <f t="shared" si="78"/>
        <v>857.41299602883009</v>
      </c>
      <c r="H304" s="168">
        <f t="shared" si="78"/>
        <v>830.1324810070754</v>
      </c>
      <c r="I304" s="168">
        <f t="shared" si="78"/>
        <v>403.97291120775344</v>
      </c>
      <c r="J304" s="168">
        <f t="shared" si="78"/>
        <v>1063.3308348547748</v>
      </c>
      <c r="K304" s="168">
        <f t="shared" si="78"/>
        <v>861.69645165875829</v>
      </c>
      <c r="L304" s="168">
        <f t="shared" si="78"/>
        <v>846.46095350626501</v>
      </c>
      <c r="M304" s="168">
        <f t="shared" si="78"/>
        <v>914.95721545742299</v>
      </c>
      <c r="N304" s="168">
        <f t="shared" si="78"/>
        <v>691.09195348975197</v>
      </c>
      <c r="O304" s="168">
        <f t="shared" si="78"/>
        <v>872.71024701615806</v>
      </c>
      <c r="P304" s="168">
        <f t="shared" si="78"/>
        <v>1050.5192320988208</v>
      </c>
      <c r="Q304" s="168">
        <f t="shared" si="78"/>
        <v>702.08796583102776</v>
      </c>
    </row>
    <row r="305" spans="1:17" ht="12" customHeight="1" x14ac:dyDescent="0.3">
      <c r="A305" s="158" t="s">
        <v>65</v>
      </c>
      <c r="B305" s="157"/>
      <c r="C305" s="157">
        <f>SUM(C306:C307)</f>
        <v>1025.5341323061625</v>
      </c>
      <c r="D305" s="157">
        <f t="shared" ref="D305:Q305" si="79">SUM(D306:D307)</f>
        <v>398.58001964622201</v>
      </c>
      <c r="E305" s="157">
        <f t="shared" si="79"/>
        <v>667.61898274632415</v>
      </c>
      <c r="F305" s="157">
        <f t="shared" si="79"/>
        <v>633.5860004030767</v>
      </c>
      <c r="G305" s="157">
        <f t="shared" si="79"/>
        <v>669.46849053756148</v>
      </c>
      <c r="H305" s="157">
        <f t="shared" si="79"/>
        <v>661.43766808048008</v>
      </c>
      <c r="I305" s="157">
        <f t="shared" si="79"/>
        <v>291.10044660387609</v>
      </c>
      <c r="J305" s="157">
        <f t="shared" si="79"/>
        <v>814.08385652067648</v>
      </c>
      <c r="K305" s="157">
        <f t="shared" si="79"/>
        <v>634.31442525197394</v>
      </c>
      <c r="L305" s="157">
        <f t="shared" si="79"/>
        <v>646.83012755093227</v>
      </c>
      <c r="M305" s="157">
        <f t="shared" si="79"/>
        <v>664.25138396752709</v>
      </c>
      <c r="N305" s="157">
        <f t="shared" si="79"/>
        <v>537.66193437291338</v>
      </c>
      <c r="O305" s="157">
        <f t="shared" si="79"/>
        <v>657.53657162817944</v>
      </c>
      <c r="P305" s="157">
        <f t="shared" si="79"/>
        <v>756.47998107853971</v>
      </c>
      <c r="Q305" s="157">
        <f t="shared" si="79"/>
        <v>479.98167601203971</v>
      </c>
    </row>
    <row r="306" spans="1:17" ht="12" customHeight="1" x14ac:dyDescent="0.3">
      <c r="A306" s="23" t="s">
        <v>166</v>
      </c>
      <c r="B306" s="156"/>
      <c r="C306" s="156">
        <f>RES_hhdet_in_tes!C$45</f>
        <v>1001.2986753640459</v>
      </c>
      <c r="D306" s="156">
        <f>RES_hhdet_in_tes!D$45</f>
        <v>387.53519178130909</v>
      </c>
      <c r="E306" s="156">
        <f>RES_hhdet_in_tes!E$45</f>
        <v>649.66644499901054</v>
      </c>
      <c r="F306" s="156">
        <f>RES_hhdet_in_tes!F$45</f>
        <v>615.88257939888092</v>
      </c>
      <c r="G306" s="156">
        <f>RES_hhdet_in_tes!G$45</f>
        <v>651.37363530717926</v>
      </c>
      <c r="H306" s="156">
        <f>RES_hhdet_in_tes!H$45</f>
        <v>644.73694668014707</v>
      </c>
      <c r="I306" s="156">
        <f>RES_hhdet_in_tes!I$45</f>
        <v>282.66412035937878</v>
      </c>
      <c r="J306" s="156">
        <f>RES_hhdet_in_tes!J$45</f>
        <v>795.8819132821327</v>
      </c>
      <c r="K306" s="156">
        <f>RES_hhdet_in_tes!K$45</f>
        <v>619.88316431254475</v>
      </c>
      <c r="L306" s="156">
        <f>RES_hhdet_in_tes!L$45</f>
        <v>630.01643005785911</v>
      </c>
      <c r="M306" s="156">
        <f>RES_hhdet_in_tes!M$45</f>
        <v>647.14922527275246</v>
      </c>
      <c r="N306" s="156">
        <f>RES_hhdet_in_tes!N$45</f>
        <v>521.91008156027647</v>
      </c>
      <c r="O306" s="156">
        <f>RES_hhdet_in_tes!O$45</f>
        <v>636.84167198933505</v>
      </c>
      <c r="P306" s="156">
        <f>RES_hhdet_in_tes!P$45</f>
        <v>734.31503820616228</v>
      </c>
      <c r="Q306" s="156">
        <f>RES_hhdet_in_tes!Q$45</f>
        <v>465.98071797497801</v>
      </c>
    </row>
    <row r="307" spans="1:17" ht="12" customHeight="1" x14ac:dyDescent="0.3">
      <c r="A307" s="23" t="s">
        <v>60</v>
      </c>
      <c r="B307" s="156"/>
      <c r="C307" s="156">
        <f>RES_hhdet_in_tes!C$46</f>
        <v>24.235456942116475</v>
      </c>
      <c r="D307" s="156">
        <f>RES_hhdet_in_tes!D$46</f>
        <v>11.044827864912923</v>
      </c>
      <c r="E307" s="156">
        <f>RES_hhdet_in_tes!E$46</f>
        <v>17.952537747313578</v>
      </c>
      <c r="F307" s="156">
        <f>RES_hhdet_in_tes!F$46</f>
        <v>17.703421004195778</v>
      </c>
      <c r="G307" s="156">
        <f>RES_hhdet_in_tes!G$46</f>
        <v>18.094855230382173</v>
      </c>
      <c r="H307" s="156">
        <f>RES_hhdet_in_tes!H$46</f>
        <v>16.700721400333062</v>
      </c>
      <c r="I307" s="156">
        <f>RES_hhdet_in_tes!I$46</f>
        <v>8.4363262444973</v>
      </c>
      <c r="J307" s="156">
        <f>RES_hhdet_in_tes!J$46</f>
        <v>18.20194323854383</v>
      </c>
      <c r="K307" s="156">
        <f>RES_hhdet_in_tes!K$46</f>
        <v>14.431260939429153</v>
      </c>
      <c r="L307" s="156">
        <f>RES_hhdet_in_tes!L$46</f>
        <v>16.813697493073217</v>
      </c>
      <c r="M307" s="156">
        <f>RES_hhdet_in_tes!M$46</f>
        <v>17.102158694774637</v>
      </c>
      <c r="N307" s="156">
        <f>RES_hhdet_in_tes!N$46</f>
        <v>15.751852812636905</v>
      </c>
      <c r="O307" s="156">
        <f>RES_hhdet_in_tes!O$46</f>
        <v>20.69489963884434</v>
      </c>
      <c r="P307" s="156">
        <f>RES_hhdet_in_tes!P$46</f>
        <v>22.164942872377384</v>
      </c>
      <c r="Q307" s="156">
        <f>RES_hhdet_in_tes!Q$46</f>
        <v>14.000958037061695</v>
      </c>
    </row>
    <row r="308" spans="1:17" ht="12" customHeight="1" x14ac:dyDescent="0.3">
      <c r="A308" s="158" t="s">
        <v>112</v>
      </c>
      <c r="B308" s="157"/>
      <c r="C308" s="157">
        <f>C309</f>
        <v>27.871738189388093</v>
      </c>
      <c r="D308" s="157">
        <f t="shared" ref="D308:Q308" si="80">D309</f>
        <v>16.304469295805092</v>
      </c>
      <c r="E308" s="157">
        <f t="shared" si="80"/>
        <v>14.620966432903982</v>
      </c>
      <c r="F308" s="157">
        <f t="shared" si="80"/>
        <v>28.428415493956685</v>
      </c>
      <c r="G308" s="157">
        <f t="shared" si="80"/>
        <v>19.085900806635628</v>
      </c>
      <c r="H308" s="157">
        <f t="shared" si="80"/>
        <v>17.057888467893491</v>
      </c>
      <c r="I308" s="157">
        <f t="shared" si="80"/>
        <v>13.231607501212611</v>
      </c>
      <c r="J308" s="157">
        <f t="shared" si="80"/>
        <v>32.690600667826374</v>
      </c>
      <c r="K308" s="157">
        <f t="shared" si="80"/>
        <v>44.745436172158428</v>
      </c>
      <c r="L308" s="157">
        <f t="shared" si="80"/>
        <v>31.29555392143827</v>
      </c>
      <c r="M308" s="157">
        <f t="shared" si="80"/>
        <v>36.831440699885214</v>
      </c>
      <c r="N308" s="157">
        <f t="shared" si="80"/>
        <v>13.177342204306811</v>
      </c>
      <c r="O308" s="157">
        <f t="shared" si="80"/>
        <v>12.023284340950397</v>
      </c>
      <c r="P308" s="157">
        <f t="shared" si="80"/>
        <v>35.44369955466972</v>
      </c>
      <c r="Q308" s="157">
        <f t="shared" si="80"/>
        <v>28.523864694481084</v>
      </c>
    </row>
    <row r="309" spans="1:17" ht="12" customHeight="1" x14ac:dyDescent="0.3">
      <c r="A309" s="23" t="s">
        <v>60</v>
      </c>
      <c r="B309" s="156"/>
      <c r="C309" s="156">
        <f>RES_hhdet_in_tes!C$48</f>
        <v>27.871738189388093</v>
      </c>
      <c r="D309" s="156">
        <f>RES_hhdet_in_tes!D$48</f>
        <v>16.304469295805092</v>
      </c>
      <c r="E309" s="156">
        <f>RES_hhdet_in_tes!E$48</f>
        <v>14.620966432903982</v>
      </c>
      <c r="F309" s="156">
        <f>RES_hhdet_in_tes!F$48</f>
        <v>28.428415493956685</v>
      </c>
      <c r="G309" s="156">
        <f>RES_hhdet_in_tes!G$48</f>
        <v>19.085900806635628</v>
      </c>
      <c r="H309" s="156">
        <f>RES_hhdet_in_tes!H$48</f>
        <v>17.057888467893491</v>
      </c>
      <c r="I309" s="156">
        <f>RES_hhdet_in_tes!I$48</f>
        <v>13.231607501212611</v>
      </c>
      <c r="J309" s="156">
        <f>RES_hhdet_in_tes!J$48</f>
        <v>32.690600667826374</v>
      </c>
      <c r="K309" s="156">
        <f>RES_hhdet_in_tes!K$48</f>
        <v>44.745436172158428</v>
      </c>
      <c r="L309" s="156">
        <f>RES_hhdet_in_tes!L$48</f>
        <v>31.29555392143827</v>
      </c>
      <c r="M309" s="156">
        <f>RES_hhdet_in_tes!M$48</f>
        <v>36.831440699885214</v>
      </c>
      <c r="N309" s="156">
        <f>RES_hhdet_in_tes!N$48</f>
        <v>13.177342204306811</v>
      </c>
      <c r="O309" s="156">
        <f>RES_hhdet_in_tes!O$48</f>
        <v>12.023284340950397</v>
      </c>
      <c r="P309" s="156">
        <f>RES_hhdet_in_tes!P$48</f>
        <v>35.44369955466972</v>
      </c>
      <c r="Q309" s="156">
        <f>RES_hhdet_in_tes!Q$48</f>
        <v>28.523864694481084</v>
      </c>
    </row>
    <row r="310" spans="1:17" ht="12" customHeight="1" x14ac:dyDescent="0.3">
      <c r="A310" s="158" t="s">
        <v>63</v>
      </c>
      <c r="B310" s="157"/>
      <c r="C310" s="157">
        <f>SUM(C311:C312,C315:C316)</f>
        <v>162.46018668475489</v>
      </c>
      <c r="D310" s="157">
        <f t="shared" ref="D310:Q310" si="81">SUM(D311:D312,D315:D316)</f>
        <v>79.326884295269622</v>
      </c>
      <c r="E310" s="157">
        <f t="shared" si="81"/>
        <v>112.39339478591585</v>
      </c>
      <c r="F310" s="157">
        <f t="shared" si="81"/>
        <v>122.11233623994703</v>
      </c>
      <c r="G310" s="157">
        <f t="shared" si="81"/>
        <v>114.53522825990585</v>
      </c>
      <c r="H310" s="157">
        <f t="shared" si="81"/>
        <v>103.36849264366265</v>
      </c>
      <c r="I310" s="157">
        <f t="shared" si="81"/>
        <v>65.799305022620942</v>
      </c>
      <c r="J310" s="157">
        <f t="shared" si="81"/>
        <v>144.16851594417849</v>
      </c>
      <c r="K310" s="157">
        <f t="shared" si="81"/>
        <v>124.71038684610161</v>
      </c>
      <c r="L310" s="157">
        <f t="shared" si="81"/>
        <v>110.69579049442166</v>
      </c>
      <c r="M310" s="157">
        <f t="shared" si="81"/>
        <v>141.71269809297968</v>
      </c>
      <c r="N310" s="157">
        <f t="shared" si="81"/>
        <v>96.44539980374249</v>
      </c>
      <c r="O310" s="157">
        <f t="shared" si="81"/>
        <v>136.18112658502821</v>
      </c>
      <c r="P310" s="157">
        <f t="shared" si="81"/>
        <v>172.25967734293053</v>
      </c>
      <c r="Q310" s="157">
        <f t="shared" si="81"/>
        <v>127.91298723379984</v>
      </c>
    </row>
    <row r="311" spans="1:17" ht="12" customHeight="1" x14ac:dyDescent="0.3">
      <c r="A311" s="167" t="s">
        <v>165</v>
      </c>
      <c r="B311" s="132"/>
      <c r="C311" s="132">
        <f>RES_hhdet_in_tes!C$50</f>
        <v>82.903096303356719</v>
      </c>
      <c r="D311" s="132">
        <f>RES_hhdet_in_tes!D$50</f>
        <v>30.007265130214751</v>
      </c>
      <c r="E311" s="132">
        <f>RES_hhdet_in_tes!E$50</f>
        <v>39.040435535923272</v>
      </c>
      <c r="F311" s="132">
        <f>RES_hhdet_in_tes!F$50</f>
        <v>54.623967761230041</v>
      </c>
      <c r="G311" s="132">
        <f>RES_hhdet_in_tes!G$50</f>
        <v>34.005967435113917</v>
      </c>
      <c r="H311" s="132">
        <f>RES_hhdet_in_tes!H$50</f>
        <v>29.104595967708029</v>
      </c>
      <c r="I311" s="132">
        <f>RES_hhdet_in_tes!I$50</f>
        <v>20.174549207888159</v>
      </c>
      <c r="J311" s="132">
        <f>RES_hhdet_in_tes!J$50</f>
        <v>40.989949279526513</v>
      </c>
      <c r="K311" s="132">
        <f>RES_hhdet_in_tes!K$50</f>
        <v>33.693894748822217</v>
      </c>
      <c r="L311" s="132">
        <f>RES_hhdet_in_tes!L$50</f>
        <v>40.522533765639501</v>
      </c>
      <c r="M311" s="132">
        <f>RES_hhdet_in_tes!M$50</f>
        <v>34.562322014185504</v>
      </c>
      <c r="N311" s="132">
        <f>RES_hhdet_in_tes!N$50</f>
        <v>30.301446531318778</v>
      </c>
      <c r="O311" s="132">
        <f>RES_hhdet_in_tes!O$50</f>
        <v>35.229641892462567</v>
      </c>
      <c r="P311" s="132">
        <f>RES_hhdet_in_tes!P$50</f>
        <v>52.651813724086175</v>
      </c>
      <c r="Q311" s="132">
        <f>RES_hhdet_in_tes!Q$50</f>
        <v>32.403905721762577</v>
      </c>
    </row>
    <row r="312" spans="1:17" ht="12" customHeight="1" x14ac:dyDescent="0.3">
      <c r="A312" s="167" t="s">
        <v>164</v>
      </c>
      <c r="B312" s="132"/>
      <c r="C312" s="132">
        <f>SUM(C313:C314)</f>
        <v>38.474088705359975</v>
      </c>
      <c r="D312" s="132">
        <f t="shared" ref="D312:Q312" si="82">SUM(D313:D314)</f>
        <v>6.8216310803817031</v>
      </c>
      <c r="E312" s="132">
        <f t="shared" si="82"/>
        <v>32.277781460922469</v>
      </c>
      <c r="F312" s="132">
        <f t="shared" si="82"/>
        <v>9.4524702156338591</v>
      </c>
      <c r="G312" s="132">
        <f t="shared" si="82"/>
        <v>40.824599290031387</v>
      </c>
      <c r="H312" s="132">
        <f t="shared" si="82"/>
        <v>56.219415206796512</v>
      </c>
      <c r="I312" s="132">
        <f t="shared" si="82"/>
        <v>11.490485900351366</v>
      </c>
      <c r="J312" s="132">
        <f t="shared" si="82"/>
        <v>68.644405875404871</v>
      </c>
      <c r="K312" s="132">
        <f t="shared" si="82"/>
        <v>17.243873131573778</v>
      </c>
      <c r="L312" s="132">
        <f t="shared" si="82"/>
        <v>24.030181733395736</v>
      </c>
      <c r="M312" s="132">
        <f t="shared" si="82"/>
        <v>59.275486940202271</v>
      </c>
      <c r="N312" s="132">
        <f t="shared" si="82"/>
        <v>35.836604137361412</v>
      </c>
      <c r="O312" s="132">
        <f t="shared" si="82"/>
        <v>41.662503518469968</v>
      </c>
      <c r="P312" s="132">
        <f t="shared" si="82"/>
        <v>67.792280724274846</v>
      </c>
      <c r="Q312" s="132">
        <f t="shared" si="82"/>
        <v>43.400925410648917</v>
      </c>
    </row>
    <row r="313" spans="1:17" ht="12" customHeight="1" x14ac:dyDescent="0.3">
      <c r="A313" s="166" t="s">
        <v>163</v>
      </c>
      <c r="B313" s="165"/>
      <c r="C313" s="165">
        <f>RES_hhdet_in_tes!C$52</f>
        <v>26.22668219558437</v>
      </c>
      <c r="D313" s="165">
        <f>RES_hhdet_in_tes!D$52</f>
        <v>4.1800270655816929</v>
      </c>
      <c r="E313" s="165">
        <f>RES_hhdet_in_tes!E$52</f>
        <v>21.54969215141886</v>
      </c>
      <c r="F313" s="165">
        <f>RES_hhdet_in_tes!F$52</f>
        <v>5.3245022517147795</v>
      </c>
      <c r="G313" s="165">
        <f>RES_hhdet_in_tes!G$52</f>
        <v>27.730259829837788</v>
      </c>
      <c r="H313" s="165">
        <f>RES_hhdet_in_tes!H$52</f>
        <v>38.595580215476488</v>
      </c>
      <c r="I313" s="165">
        <f>RES_hhdet_in_tes!I$52</f>
        <v>5.9600186554208294</v>
      </c>
      <c r="J313" s="165">
        <f>RES_hhdet_in_tes!J$52</f>
        <v>43.887570961176749</v>
      </c>
      <c r="K313" s="165">
        <f>RES_hhdet_in_tes!K$52</f>
        <v>9.5083434063947703</v>
      </c>
      <c r="L313" s="165">
        <f>RES_hhdet_in_tes!L$52</f>
        <v>14.595096311845376</v>
      </c>
      <c r="M313" s="165">
        <f>RES_hhdet_in_tes!M$52</f>
        <v>38.886838952075323</v>
      </c>
      <c r="N313" s="165">
        <f>RES_hhdet_in_tes!N$52</f>
        <v>24.276364990600214</v>
      </c>
      <c r="O313" s="165">
        <f>RES_hhdet_in_tes!O$52</f>
        <v>26.614017771153399</v>
      </c>
      <c r="P313" s="165">
        <f>RES_hhdet_in_tes!P$52</f>
        <v>45.122459657832607</v>
      </c>
      <c r="Q313" s="165">
        <f>RES_hhdet_in_tes!Q$52</f>
        <v>22.958667577536986</v>
      </c>
    </row>
    <row r="314" spans="1:17" ht="12" customHeight="1" x14ac:dyDescent="0.3">
      <c r="A314" s="147" t="s">
        <v>59</v>
      </c>
      <c r="B314" s="164"/>
      <c r="C314" s="164">
        <f>RES_hhdet_in_tes!C$53</f>
        <v>12.247406509775606</v>
      </c>
      <c r="D314" s="164">
        <f>RES_hhdet_in_tes!D$53</f>
        <v>2.6416040148000106</v>
      </c>
      <c r="E314" s="164">
        <f>RES_hhdet_in_tes!E$53</f>
        <v>10.728089309503609</v>
      </c>
      <c r="F314" s="164">
        <f>RES_hhdet_in_tes!F$53</f>
        <v>4.1279679639190805</v>
      </c>
      <c r="G314" s="164">
        <f>RES_hhdet_in_tes!G$53</f>
        <v>13.094339460193597</v>
      </c>
      <c r="H314" s="164">
        <f>RES_hhdet_in_tes!H$53</f>
        <v>17.623834991320027</v>
      </c>
      <c r="I314" s="164">
        <f>RES_hhdet_in_tes!I$53</f>
        <v>5.5304672449305379</v>
      </c>
      <c r="J314" s="164">
        <f>RES_hhdet_in_tes!J$53</f>
        <v>24.756834914228122</v>
      </c>
      <c r="K314" s="164">
        <f>RES_hhdet_in_tes!K$53</f>
        <v>7.7355297251790089</v>
      </c>
      <c r="L314" s="164">
        <f>RES_hhdet_in_tes!L$53</f>
        <v>9.4350854215503617</v>
      </c>
      <c r="M314" s="164">
        <f>RES_hhdet_in_tes!M$53</f>
        <v>20.388647988126944</v>
      </c>
      <c r="N314" s="164">
        <f>RES_hhdet_in_tes!N$53</f>
        <v>11.560239146761198</v>
      </c>
      <c r="O314" s="164">
        <f>RES_hhdet_in_tes!O$53</f>
        <v>15.048485747316571</v>
      </c>
      <c r="P314" s="164">
        <f>RES_hhdet_in_tes!P$53</f>
        <v>22.669821066442235</v>
      </c>
      <c r="Q314" s="164">
        <f>RES_hhdet_in_tes!Q$53</f>
        <v>20.442257833111931</v>
      </c>
    </row>
    <row r="315" spans="1:17" ht="12" customHeight="1" x14ac:dyDescent="0.3">
      <c r="A315" s="163" t="s">
        <v>142</v>
      </c>
      <c r="B315" s="162"/>
      <c r="C315" s="162">
        <f>RES_hhdet_in_tes!C$54</f>
        <v>32.385682284687526</v>
      </c>
      <c r="D315" s="162">
        <f>RES_hhdet_in_tes!D$54</f>
        <v>34.727839740936744</v>
      </c>
      <c r="E315" s="162">
        <f>RES_hhdet_in_tes!E$54</f>
        <v>22.554561340550119</v>
      </c>
      <c r="F315" s="162">
        <f>RES_hhdet_in_tes!F$54</f>
        <v>49.697776440557661</v>
      </c>
      <c r="G315" s="162">
        <f>RES_hhdet_in_tes!G$54</f>
        <v>31.185388231504263</v>
      </c>
      <c r="H315" s="162">
        <f>RES_hhdet_in_tes!H$54</f>
        <v>14.272140937547022</v>
      </c>
      <c r="I315" s="162">
        <f>RES_hhdet_in_tes!I$54</f>
        <v>25.255958336904239</v>
      </c>
      <c r="J315" s="162">
        <f>RES_hhdet_in_tes!J$54</f>
        <v>23.2331829440684</v>
      </c>
      <c r="K315" s="162">
        <f>RES_hhdet_in_tes!K$54</f>
        <v>33.223000103588952</v>
      </c>
      <c r="L315" s="162">
        <f>RES_hhdet_in_tes!L$54</f>
        <v>27.335394098306502</v>
      </c>
      <c r="M315" s="162">
        <f>RES_hhdet_in_tes!M$54</f>
        <v>31.36991122820087</v>
      </c>
      <c r="N315" s="162">
        <f>RES_hhdet_in_tes!N$54</f>
        <v>20.847733764911318</v>
      </c>
      <c r="O315" s="162">
        <f>RES_hhdet_in_tes!O$54</f>
        <v>42.750292429976554</v>
      </c>
      <c r="P315" s="162">
        <f>RES_hhdet_in_tes!P$54</f>
        <v>35.251585116507862</v>
      </c>
      <c r="Q315" s="162">
        <f>RES_hhdet_in_tes!Q$54</f>
        <v>41.345917065895087</v>
      </c>
    </row>
    <row r="316" spans="1:17" ht="12" customHeight="1" x14ac:dyDescent="0.3">
      <c r="A316" s="161" t="s">
        <v>141</v>
      </c>
      <c r="B316" s="160"/>
      <c r="C316" s="160">
        <f>SUM(C317:C318)</f>
        <v>8.6973193913506641</v>
      </c>
      <c r="D316" s="160">
        <f t="shared" ref="D316:Q316" si="83">SUM(D317:D318)</f>
        <v>7.7701483437364267</v>
      </c>
      <c r="E316" s="160">
        <f t="shared" si="83"/>
        <v>18.520616448519988</v>
      </c>
      <c r="F316" s="160">
        <f t="shared" si="83"/>
        <v>8.3381218225254674</v>
      </c>
      <c r="G316" s="160">
        <f t="shared" si="83"/>
        <v>8.519273303256286</v>
      </c>
      <c r="H316" s="160">
        <f t="shared" si="83"/>
        <v>3.7723405316110981</v>
      </c>
      <c r="I316" s="160">
        <f t="shared" si="83"/>
        <v>8.8783115774771808</v>
      </c>
      <c r="J316" s="160">
        <f t="shared" si="83"/>
        <v>11.300977845178725</v>
      </c>
      <c r="K316" s="160">
        <f t="shared" si="83"/>
        <v>40.549618862116667</v>
      </c>
      <c r="L316" s="160">
        <f t="shared" si="83"/>
        <v>18.807680897079933</v>
      </c>
      <c r="M316" s="160">
        <f t="shared" si="83"/>
        <v>16.50497791039102</v>
      </c>
      <c r="N316" s="160">
        <f t="shared" si="83"/>
        <v>9.4596153701509849</v>
      </c>
      <c r="O316" s="160">
        <f t="shared" si="83"/>
        <v>16.538688744119138</v>
      </c>
      <c r="P316" s="160">
        <f t="shared" si="83"/>
        <v>16.563997778061633</v>
      </c>
      <c r="Q316" s="160">
        <f t="shared" si="83"/>
        <v>10.762239035493248</v>
      </c>
    </row>
    <row r="317" spans="1:17" ht="12" customHeight="1" x14ac:dyDescent="0.3">
      <c r="A317" s="148" t="s">
        <v>60</v>
      </c>
      <c r="B317" s="156"/>
      <c r="C317" s="156">
        <f>RES_hhdet_in_tes!C$56</f>
        <v>3.0982513218597569</v>
      </c>
      <c r="D317" s="156">
        <f>RES_hhdet_in_tes!D$56</f>
        <v>3.1738252397105122</v>
      </c>
      <c r="E317" s="156">
        <f>RES_hhdet_in_tes!E$56</f>
        <v>10.748363435092092</v>
      </c>
      <c r="F317" s="156">
        <f>RES_hhdet_in_tes!F$56</f>
        <v>2.9779808357702691</v>
      </c>
      <c r="G317" s="156">
        <f>RES_hhdet_in_tes!G$56</f>
        <v>4.1892709706761497</v>
      </c>
      <c r="H317" s="156">
        <f>RES_hhdet_in_tes!H$56</f>
        <v>1.7879724430271406</v>
      </c>
      <c r="I317" s="156">
        <f>RES_hhdet_in_tes!I$56</f>
        <v>4.1398451300089292</v>
      </c>
      <c r="J317" s="156">
        <f>RES_hhdet_in_tes!J$56</f>
        <v>4.4540120629089444</v>
      </c>
      <c r="K317" s="156">
        <f>RES_hhdet_in_tes!K$56</f>
        <v>26.612389043458926</v>
      </c>
      <c r="L317" s="156">
        <f>RES_hhdet_in_tes!L$56</f>
        <v>10.634075242161579</v>
      </c>
      <c r="M317" s="156">
        <f>RES_hhdet_in_tes!M$56</f>
        <v>8.1321715952584555</v>
      </c>
      <c r="N317" s="156">
        <f>RES_hhdet_in_tes!N$56</f>
        <v>5.4140268569498176</v>
      </c>
      <c r="O317" s="156">
        <f>RES_hhdet_in_tes!O$56</f>
        <v>10.552992331980553</v>
      </c>
      <c r="P317" s="156">
        <f>RES_hhdet_in_tes!P$56</f>
        <v>6.6732448545868568</v>
      </c>
      <c r="Q317" s="156">
        <f>RES_hhdet_in_tes!Q$56</f>
        <v>4.9980193470161369</v>
      </c>
    </row>
    <row r="318" spans="1:17" ht="12" customHeight="1" x14ac:dyDescent="0.3">
      <c r="A318" s="148" t="s">
        <v>59</v>
      </c>
      <c r="B318" s="156"/>
      <c r="C318" s="156">
        <f>RES_hhdet_in_tes!C$57</f>
        <v>5.5990680694909072</v>
      </c>
      <c r="D318" s="156">
        <f>RES_hhdet_in_tes!D$57</f>
        <v>4.5963231040259149</v>
      </c>
      <c r="E318" s="156">
        <f>RES_hhdet_in_tes!E$57</f>
        <v>7.7722530134278944</v>
      </c>
      <c r="F318" s="156">
        <f>RES_hhdet_in_tes!F$57</f>
        <v>5.3601409867551988</v>
      </c>
      <c r="G318" s="156">
        <f>RES_hhdet_in_tes!G$57</f>
        <v>4.3300023325801362</v>
      </c>
      <c r="H318" s="156">
        <f>RES_hhdet_in_tes!H$57</f>
        <v>1.9843680885839576</v>
      </c>
      <c r="I318" s="156">
        <f>RES_hhdet_in_tes!I$57</f>
        <v>4.7384664474682516</v>
      </c>
      <c r="J318" s="156">
        <f>RES_hhdet_in_tes!J$57</f>
        <v>6.8469657822697805</v>
      </c>
      <c r="K318" s="156">
        <f>RES_hhdet_in_tes!K$57</f>
        <v>13.937229818657739</v>
      </c>
      <c r="L318" s="156">
        <f>RES_hhdet_in_tes!L$57</f>
        <v>8.1736056549183527</v>
      </c>
      <c r="M318" s="156">
        <f>RES_hhdet_in_tes!M$57</f>
        <v>8.3728063151325642</v>
      </c>
      <c r="N318" s="156">
        <f>RES_hhdet_in_tes!N$57</f>
        <v>4.0455885132011673</v>
      </c>
      <c r="O318" s="156">
        <f>RES_hhdet_in_tes!O$57</f>
        <v>5.9856964121385863</v>
      </c>
      <c r="P318" s="156">
        <f>RES_hhdet_in_tes!P$57</f>
        <v>9.8907529234747784</v>
      </c>
      <c r="Q318" s="156">
        <f>RES_hhdet_in_tes!Q$57</f>
        <v>5.7642196884771115</v>
      </c>
    </row>
    <row r="319" spans="1:17" ht="12" customHeight="1" x14ac:dyDescent="0.3">
      <c r="A319" s="158" t="s">
        <v>62</v>
      </c>
      <c r="B319" s="157"/>
      <c r="C319" s="157">
        <f>SUM(C320:C321)</f>
        <v>74.34323243277845</v>
      </c>
      <c r="D319" s="157">
        <f t="shared" ref="D319:Q319" si="84">SUM(D320:D321)</f>
        <v>40.860904519437945</v>
      </c>
      <c r="E319" s="157">
        <f t="shared" si="84"/>
        <v>55.229511450896887</v>
      </c>
      <c r="F319" s="157">
        <f t="shared" si="84"/>
        <v>62.313917534013328</v>
      </c>
      <c r="G319" s="157">
        <f t="shared" si="84"/>
        <v>54.323376424727144</v>
      </c>
      <c r="H319" s="157">
        <f t="shared" si="84"/>
        <v>48.268431815039158</v>
      </c>
      <c r="I319" s="157">
        <f t="shared" si="84"/>
        <v>33.841552080043748</v>
      </c>
      <c r="J319" s="157">
        <f t="shared" si="84"/>
        <v>72.387861722093589</v>
      </c>
      <c r="K319" s="157">
        <f t="shared" si="84"/>
        <v>57.92620338852435</v>
      </c>
      <c r="L319" s="157">
        <f t="shared" si="84"/>
        <v>57.639481539472854</v>
      </c>
      <c r="M319" s="157">
        <f t="shared" si="84"/>
        <v>72.161692697030986</v>
      </c>
      <c r="N319" s="157">
        <f t="shared" si="84"/>
        <v>43.807277108789272</v>
      </c>
      <c r="O319" s="157">
        <f t="shared" si="84"/>
        <v>66.969264462000083</v>
      </c>
      <c r="P319" s="157">
        <f t="shared" si="84"/>
        <v>86.335874122680764</v>
      </c>
      <c r="Q319" s="157">
        <f t="shared" si="84"/>
        <v>65.66943789070713</v>
      </c>
    </row>
    <row r="320" spans="1:17" ht="12" customHeight="1" x14ac:dyDescent="0.3">
      <c r="A320" s="23" t="s">
        <v>57</v>
      </c>
      <c r="B320" s="156"/>
      <c r="C320" s="156">
        <f>RES_hhdet_in_tes!C$59</f>
        <v>3.6221087081554503E-3</v>
      </c>
      <c r="D320" s="156">
        <f>RES_hhdet_in_tes!D$59</f>
        <v>1.0750008067290736E-2</v>
      </c>
      <c r="E320" s="156">
        <f>RES_hhdet_in_tes!E$59</f>
        <v>0</v>
      </c>
      <c r="F320" s="156">
        <f>RES_hhdet_in_tes!F$59</f>
        <v>5.1364272130602767E-3</v>
      </c>
      <c r="G320" s="156">
        <f>RES_hhdet_in_tes!G$59</f>
        <v>4.6335084718521404E-3</v>
      </c>
      <c r="H320" s="156">
        <f>RES_hhdet_in_tes!H$59</f>
        <v>0</v>
      </c>
      <c r="I320" s="156">
        <f>RES_hhdet_in_tes!I$59</f>
        <v>1.3110463193912868E-3</v>
      </c>
      <c r="J320" s="156">
        <f>RES_hhdet_in_tes!J$59</f>
        <v>0</v>
      </c>
      <c r="K320" s="156">
        <f>RES_hhdet_in_tes!K$59</f>
        <v>0</v>
      </c>
      <c r="L320" s="156">
        <f>RES_hhdet_in_tes!L$59</f>
        <v>5.0624280473461169E-4</v>
      </c>
      <c r="M320" s="156">
        <f>RES_hhdet_in_tes!M$59</f>
        <v>0</v>
      </c>
      <c r="N320" s="156">
        <f>RES_hhdet_in_tes!N$59</f>
        <v>0</v>
      </c>
      <c r="O320" s="156">
        <f>RES_hhdet_in_tes!O$59</f>
        <v>1.1093652014366789E-3</v>
      </c>
      <c r="P320" s="156">
        <f>RES_hhdet_in_tes!P$59</f>
        <v>6.9586168245925036E-3</v>
      </c>
      <c r="Q320" s="156">
        <f>RES_hhdet_in_tes!Q$59</f>
        <v>8.2964316559190916E-3</v>
      </c>
    </row>
    <row r="321" spans="1:17" ht="12" customHeight="1" x14ac:dyDescent="0.3">
      <c r="A321" s="29" t="s">
        <v>140</v>
      </c>
      <c r="B321" s="57"/>
      <c r="C321" s="57">
        <f>RES_hhdet_in_tes!C$60</f>
        <v>74.339610324070293</v>
      </c>
      <c r="D321" s="57">
        <f>RES_hhdet_in_tes!D$60</f>
        <v>40.850154511370654</v>
      </c>
      <c r="E321" s="57">
        <f>RES_hhdet_in_tes!E$60</f>
        <v>55.229511450896887</v>
      </c>
      <c r="F321" s="57">
        <f>RES_hhdet_in_tes!F$60</f>
        <v>62.308781106800268</v>
      </c>
      <c r="G321" s="57">
        <f>RES_hhdet_in_tes!G$60</f>
        <v>54.318742916255289</v>
      </c>
      <c r="H321" s="57">
        <f>RES_hhdet_in_tes!H$60</f>
        <v>48.268431815039158</v>
      </c>
      <c r="I321" s="57">
        <f>RES_hhdet_in_tes!I$60</f>
        <v>33.840241033724354</v>
      </c>
      <c r="J321" s="57">
        <f>RES_hhdet_in_tes!J$60</f>
        <v>72.387861722093589</v>
      </c>
      <c r="K321" s="57">
        <f>RES_hhdet_in_tes!K$60</f>
        <v>57.92620338852435</v>
      </c>
      <c r="L321" s="57">
        <f>RES_hhdet_in_tes!L$60</f>
        <v>57.638975296668121</v>
      </c>
      <c r="M321" s="57">
        <f>RES_hhdet_in_tes!M$60</f>
        <v>72.161692697030986</v>
      </c>
      <c r="N321" s="57">
        <f>RES_hhdet_in_tes!N$60</f>
        <v>43.807277108789272</v>
      </c>
      <c r="O321" s="57">
        <f>RES_hhdet_in_tes!O$60</f>
        <v>66.96815509679864</v>
      </c>
      <c r="P321" s="57">
        <f>RES_hhdet_in_tes!P$60</f>
        <v>86.328915505856173</v>
      </c>
      <c r="Q321" s="57">
        <f>RES_hhdet_in_tes!Q$60</f>
        <v>65.661141459051208</v>
      </c>
    </row>
    <row r="323" spans="1:17" ht="12" customHeight="1" x14ac:dyDescent="0.3">
      <c r="A323" s="152" t="s">
        <v>191</v>
      </c>
      <c r="B323" s="175"/>
      <c r="C323" s="175">
        <f t="shared" ref="C323:Q338" si="85">IF(C304=0,"",C304/C285)</f>
        <v>0.67702348269472457</v>
      </c>
      <c r="D323" s="175">
        <f t="shared" si="85"/>
        <v>0.67424753316311947</v>
      </c>
      <c r="E323" s="175">
        <f t="shared" si="85"/>
        <v>0.68049101999080264</v>
      </c>
      <c r="F323" s="175">
        <f t="shared" si="85"/>
        <v>0.67952723145947835</v>
      </c>
      <c r="G323" s="175">
        <f t="shared" si="85"/>
        <v>0.69248397708032716</v>
      </c>
      <c r="H323" s="175">
        <f t="shared" si="85"/>
        <v>0.6979466921863221</v>
      </c>
      <c r="I323" s="175">
        <f t="shared" si="85"/>
        <v>0.69808519905226929</v>
      </c>
      <c r="J323" s="175">
        <f t="shared" si="85"/>
        <v>0.70793053142392159</v>
      </c>
      <c r="K323" s="175">
        <f t="shared" si="85"/>
        <v>0.7237898367800123</v>
      </c>
      <c r="L323" s="175">
        <f t="shared" si="85"/>
        <v>0.72774951701900625</v>
      </c>
      <c r="M323" s="175">
        <f t="shared" si="85"/>
        <v>0.72965017423300116</v>
      </c>
      <c r="N323" s="175">
        <f t="shared" si="85"/>
        <v>0.73002442019098901</v>
      </c>
      <c r="O323" s="175">
        <f t="shared" si="85"/>
        <v>0.72673788341758649</v>
      </c>
      <c r="P323" s="175">
        <f t="shared" si="85"/>
        <v>0.74066677273968051</v>
      </c>
      <c r="Q323" s="175">
        <f t="shared" si="85"/>
        <v>0.73790143489669369</v>
      </c>
    </row>
    <row r="324" spans="1:17" ht="12" customHeight="1" x14ac:dyDescent="0.3">
      <c r="A324" s="158" t="s">
        <v>65</v>
      </c>
      <c r="B324" s="169"/>
      <c r="C324" s="169">
        <f t="shared" si="85"/>
        <v>0.6642013891676114</v>
      </c>
      <c r="D324" s="169">
        <f t="shared" si="85"/>
        <v>0.64931903318433459</v>
      </c>
      <c r="E324" s="169">
        <f t="shared" si="85"/>
        <v>0.66424509840106394</v>
      </c>
      <c r="F324" s="169">
        <f t="shared" si="85"/>
        <v>0.65461354076858724</v>
      </c>
      <c r="G324" s="169">
        <f t="shared" si="85"/>
        <v>0.6741230988550464</v>
      </c>
      <c r="H324" s="169">
        <f t="shared" si="85"/>
        <v>0.68220441618436845</v>
      </c>
      <c r="I324" s="169">
        <f t="shared" si="85"/>
        <v>0.66542064876939644</v>
      </c>
      <c r="J324" s="169">
        <f t="shared" si="85"/>
        <v>0.68239210375709614</v>
      </c>
      <c r="K324" s="169">
        <f t="shared" si="85"/>
        <v>0.67981867817510211</v>
      </c>
      <c r="L324" s="169">
        <f t="shared" si="85"/>
        <v>0.69782107893337719</v>
      </c>
      <c r="M324" s="169">
        <f t="shared" si="85"/>
        <v>0.69542591860761827</v>
      </c>
      <c r="N324" s="169">
        <f t="shared" si="85"/>
        <v>0.71264425629357431</v>
      </c>
      <c r="O324" s="169">
        <f t="shared" si="85"/>
        <v>0.70868378153315914</v>
      </c>
      <c r="P324" s="169">
        <f t="shared" si="85"/>
        <v>0.71331782206841499</v>
      </c>
      <c r="Q324" s="169">
        <f t="shared" si="85"/>
        <v>0.69889020813893055</v>
      </c>
    </row>
    <row r="325" spans="1:17" ht="12" customHeight="1" x14ac:dyDescent="0.3">
      <c r="A325" s="23" t="s">
        <v>166</v>
      </c>
      <c r="B325" s="73"/>
      <c r="C325" s="73">
        <f t="shared" si="85"/>
        <v>0.65826071029335287</v>
      </c>
      <c r="D325" s="73">
        <f t="shared" si="85"/>
        <v>0.64195957852136865</v>
      </c>
      <c r="E325" s="73">
        <f t="shared" si="85"/>
        <v>0.6573837585141955</v>
      </c>
      <c r="F325" s="73">
        <f t="shared" si="85"/>
        <v>0.64722621478248588</v>
      </c>
      <c r="G325" s="73">
        <f t="shared" si="85"/>
        <v>0.66731978945413961</v>
      </c>
      <c r="H325" s="73">
        <f t="shared" si="85"/>
        <v>0.67602253350175223</v>
      </c>
      <c r="I325" s="73">
        <f t="shared" si="85"/>
        <v>0.65795700293238735</v>
      </c>
      <c r="J325" s="73">
        <f t="shared" si="85"/>
        <v>0.67689977576477545</v>
      </c>
      <c r="K325" s="73">
        <f t="shared" si="85"/>
        <v>0.67434611542929068</v>
      </c>
      <c r="L325" s="73">
        <f t="shared" si="85"/>
        <v>0.69159762114641699</v>
      </c>
      <c r="M325" s="73">
        <f t="shared" si="85"/>
        <v>0.68936929883532272</v>
      </c>
      <c r="N325" s="73">
        <f t="shared" si="85"/>
        <v>0.70589375296407775</v>
      </c>
      <c r="O325" s="73">
        <f t="shared" si="85"/>
        <v>0.70143521965503319</v>
      </c>
      <c r="P325" s="73">
        <f t="shared" si="85"/>
        <v>0.70669011673038395</v>
      </c>
      <c r="Q325" s="73">
        <f t="shared" si="85"/>
        <v>0.69217494741325891</v>
      </c>
    </row>
    <row r="326" spans="1:17" ht="12" customHeight="1" x14ac:dyDescent="0.3">
      <c r="A326" s="23" t="s">
        <v>60</v>
      </c>
      <c r="B326" s="73"/>
      <c r="C326" s="73">
        <f t="shared" si="85"/>
        <v>1.0591028044448054</v>
      </c>
      <c r="D326" s="73">
        <f t="shared" si="85"/>
        <v>1.086261966034813</v>
      </c>
      <c r="E326" s="73">
        <f t="shared" si="85"/>
        <v>1.0674146266023137</v>
      </c>
      <c r="F326" s="73">
        <f t="shared" si="85"/>
        <v>1.0857285535600016</v>
      </c>
      <c r="G326" s="73">
        <f t="shared" si="85"/>
        <v>1.0649586015256938</v>
      </c>
      <c r="H326" s="73">
        <f t="shared" si="85"/>
        <v>1.0544544389810431</v>
      </c>
      <c r="I326" s="73">
        <f t="shared" si="85"/>
        <v>1.0733912664724465</v>
      </c>
      <c r="J326" s="73">
        <f t="shared" si="85"/>
        <v>1.0576166663347162</v>
      </c>
      <c r="K326" s="73">
        <f t="shared" si="85"/>
        <v>1.0436091622299501</v>
      </c>
      <c r="L326" s="73">
        <f t="shared" si="85"/>
        <v>1.0528125964982376</v>
      </c>
      <c r="M326" s="73">
        <f t="shared" si="85"/>
        <v>1.0417651638373071</v>
      </c>
      <c r="N326" s="73">
        <f t="shared" si="85"/>
        <v>1.0431818717245882</v>
      </c>
      <c r="O326" s="73">
        <f t="shared" si="85"/>
        <v>1.0391317052872382</v>
      </c>
      <c r="P326" s="73">
        <f t="shared" si="85"/>
        <v>1.0348531599100759</v>
      </c>
      <c r="Q326" s="73">
        <f t="shared" si="85"/>
        <v>1.0321693719050709</v>
      </c>
    </row>
    <row r="327" spans="1:17" ht="12" customHeight="1" x14ac:dyDescent="0.3">
      <c r="A327" s="158" t="s">
        <v>112</v>
      </c>
      <c r="B327" s="169"/>
      <c r="C327" s="169">
        <f t="shared" si="85"/>
        <v>1.8258583529758234</v>
      </c>
      <c r="D327" s="169">
        <f t="shared" si="85"/>
        <v>1.8625336666514887</v>
      </c>
      <c r="E327" s="169">
        <f t="shared" si="85"/>
        <v>1.9199625680695755</v>
      </c>
      <c r="F327" s="169">
        <f t="shared" si="85"/>
        <v>1.998458898788364</v>
      </c>
      <c r="G327" s="169">
        <f t="shared" si="85"/>
        <v>2.0983179587699685</v>
      </c>
      <c r="H327" s="169">
        <f t="shared" si="85"/>
        <v>2.2047009643258138</v>
      </c>
      <c r="I327" s="169">
        <f t="shared" si="85"/>
        <v>2.2880602546054383</v>
      </c>
      <c r="J327" s="169">
        <f t="shared" si="85"/>
        <v>2.4100182170647622</v>
      </c>
      <c r="K327" s="169">
        <f t="shared" si="85"/>
        <v>2.5886046761819452</v>
      </c>
      <c r="L327" s="169">
        <f t="shared" si="85"/>
        <v>2.7625081779946807</v>
      </c>
      <c r="M327" s="169">
        <f t="shared" si="85"/>
        <v>2.9489720818316889</v>
      </c>
      <c r="N327" s="169">
        <f t="shared" si="85"/>
        <v>3.2150705945923566</v>
      </c>
      <c r="O327" s="169">
        <f t="shared" si="85"/>
        <v>3.3722157002540714</v>
      </c>
      <c r="P327" s="169">
        <f t="shared" si="85"/>
        <v>3.42138683543876</v>
      </c>
      <c r="Q327" s="169">
        <f t="shared" si="85"/>
        <v>3.6374673866559606</v>
      </c>
    </row>
    <row r="328" spans="1:17" ht="12" customHeight="1" x14ac:dyDescent="0.3">
      <c r="A328" s="23" t="s">
        <v>60</v>
      </c>
      <c r="B328" s="73"/>
      <c r="C328" s="73">
        <f t="shared" si="85"/>
        <v>1.8258583529758234</v>
      </c>
      <c r="D328" s="73">
        <f t="shared" si="85"/>
        <v>1.8625336666514887</v>
      </c>
      <c r="E328" s="73">
        <f t="shared" si="85"/>
        <v>1.9199625680695755</v>
      </c>
      <c r="F328" s="73">
        <f t="shared" si="85"/>
        <v>1.998458898788364</v>
      </c>
      <c r="G328" s="73">
        <f t="shared" si="85"/>
        <v>2.0983179587699685</v>
      </c>
      <c r="H328" s="73">
        <f t="shared" si="85"/>
        <v>2.2047009643258138</v>
      </c>
      <c r="I328" s="73">
        <f t="shared" si="85"/>
        <v>2.2880602546054383</v>
      </c>
      <c r="J328" s="73">
        <f t="shared" si="85"/>
        <v>2.4100182170647622</v>
      </c>
      <c r="K328" s="73">
        <f t="shared" si="85"/>
        <v>2.5886046761819452</v>
      </c>
      <c r="L328" s="73">
        <f t="shared" si="85"/>
        <v>2.7625081779946807</v>
      </c>
      <c r="M328" s="73">
        <f t="shared" si="85"/>
        <v>2.9489720818316889</v>
      </c>
      <c r="N328" s="73">
        <f t="shared" si="85"/>
        <v>3.2150705945923566</v>
      </c>
      <c r="O328" s="73">
        <f t="shared" si="85"/>
        <v>3.3722157002540714</v>
      </c>
      <c r="P328" s="73">
        <f t="shared" si="85"/>
        <v>3.42138683543876</v>
      </c>
      <c r="Q328" s="73">
        <f t="shared" si="85"/>
        <v>3.6374673866559606</v>
      </c>
    </row>
    <row r="329" spans="1:17" ht="12" customHeight="1" x14ac:dyDescent="0.3">
      <c r="A329" s="158" t="s">
        <v>63</v>
      </c>
      <c r="B329" s="169"/>
      <c r="C329" s="169">
        <f t="shared" si="85"/>
        <v>0.6324908020069987</v>
      </c>
      <c r="D329" s="169">
        <f t="shared" si="85"/>
        <v>0.65146109472175306</v>
      </c>
      <c r="E329" s="169">
        <f t="shared" si="85"/>
        <v>0.66084460077712881</v>
      </c>
      <c r="F329" s="169">
        <f t="shared" si="85"/>
        <v>0.64572061276501824</v>
      </c>
      <c r="G329" s="169">
        <f t="shared" si="85"/>
        <v>0.66816520792170453</v>
      </c>
      <c r="H329" s="169">
        <f t="shared" si="85"/>
        <v>0.66646102838978527</v>
      </c>
      <c r="I329" s="169">
        <f t="shared" si="85"/>
        <v>0.68884677210016931</v>
      </c>
      <c r="J329" s="169">
        <f t="shared" si="85"/>
        <v>0.68388780582907782</v>
      </c>
      <c r="K329" s="169">
        <f t="shared" si="85"/>
        <v>0.7234980365279674</v>
      </c>
      <c r="L329" s="169">
        <f t="shared" si="85"/>
        <v>0.70334581153571196</v>
      </c>
      <c r="M329" s="169">
        <f t="shared" si="85"/>
        <v>0.70204709104703444</v>
      </c>
      <c r="N329" s="169">
        <f t="shared" si="85"/>
        <v>0.70420859907766808</v>
      </c>
      <c r="O329" s="169">
        <f t="shared" si="85"/>
        <v>0.71206074939945907</v>
      </c>
      <c r="P329" s="169">
        <f t="shared" si="85"/>
        <v>0.69844757340832186</v>
      </c>
      <c r="Q329" s="169">
        <f t="shared" si="85"/>
        <v>0.71056837718932186</v>
      </c>
    </row>
    <row r="330" spans="1:17" ht="12" customHeight="1" x14ac:dyDescent="0.3">
      <c r="A330" s="167" t="s">
        <v>165</v>
      </c>
      <c r="B330" s="174"/>
      <c r="C330" s="174">
        <f t="shared" si="85"/>
        <v>0.5697221098769063</v>
      </c>
      <c r="D330" s="174">
        <f t="shared" si="85"/>
        <v>0.55432859696799541</v>
      </c>
      <c r="E330" s="174">
        <f t="shared" si="85"/>
        <v>0.55277170631195494</v>
      </c>
      <c r="F330" s="174">
        <f t="shared" si="85"/>
        <v>0.55640704458975321</v>
      </c>
      <c r="G330" s="174">
        <f t="shared" si="85"/>
        <v>0.56612851900776284</v>
      </c>
      <c r="H330" s="174">
        <f t="shared" si="85"/>
        <v>0.56518708661624173</v>
      </c>
      <c r="I330" s="174">
        <f t="shared" si="85"/>
        <v>0.56755503676008345</v>
      </c>
      <c r="J330" s="174">
        <f t="shared" si="85"/>
        <v>0.57557252591688479</v>
      </c>
      <c r="K330" s="174">
        <f t="shared" si="85"/>
        <v>0.5779772570517866</v>
      </c>
      <c r="L330" s="174">
        <f t="shared" si="85"/>
        <v>0.60233079899790232</v>
      </c>
      <c r="M330" s="174">
        <f t="shared" si="85"/>
        <v>0.57911391375688726</v>
      </c>
      <c r="N330" s="174">
        <f t="shared" si="85"/>
        <v>0.61071619027558988</v>
      </c>
      <c r="O330" s="174">
        <f t="shared" si="85"/>
        <v>0.58946012293339833</v>
      </c>
      <c r="P330" s="174">
        <f t="shared" si="85"/>
        <v>0.60061785056894168</v>
      </c>
      <c r="Q330" s="174">
        <f t="shared" si="85"/>
        <v>0.58412842811100352</v>
      </c>
    </row>
    <row r="331" spans="1:17" ht="12" customHeight="1" x14ac:dyDescent="0.3">
      <c r="A331" s="167" t="s">
        <v>164</v>
      </c>
      <c r="B331" s="174"/>
      <c r="C331" s="174">
        <f t="shared" si="85"/>
        <v>0.68999943841391465</v>
      </c>
      <c r="D331" s="174">
        <f t="shared" si="85"/>
        <v>0.69463472994560593</v>
      </c>
      <c r="E331" s="174">
        <f t="shared" si="85"/>
        <v>0.69379205823434931</v>
      </c>
      <c r="F331" s="174">
        <f t="shared" si="85"/>
        <v>0.69770741461042507</v>
      </c>
      <c r="G331" s="174">
        <f t="shared" si="85"/>
        <v>0.70226584353738375</v>
      </c>
      <c r="H331" s="174">
        <f t="shared" si="85"/>
        <v>0.7045724870771094</v>
      </c>
      <c r="I331" s="174">
        <f t="shared" si="85"/>
        <v>0.71638297097080617</v>
      </c>
      <c r="J331" s="174">
        <f t="shared" si="85"/>
        <v>0.71788570448164446</v>
      </c>
      <c r="K331" s="174">
        <f t="shared" si="85"/>
        <v>0.71086655142473887</v>
      </c>
      <c r="L331" s="174">
        <f t="shared" si="85"/>
        <v>0.71536534159923104</v>
      </c>
      <c r="M331" s="174">
        <f t="shared" si="85"/>
        <v>0.71823710404196461</v>
      </c>
      <c r="N331" s="174">
        <f t="shared" si="85"/>
        <v>0.72045109382098571</v>
      </c>
      <c r="O331" s="174">
        <f t="shared" si="85"/>
        <v>0.72130327053568277</v>
      </c>
      <c r="P331" s="174">
        <f t="shared" si="85"/>
        <v>0.72289034396519347</v>
      </c>
      <c r="Q331" s="174">
        <f t="shared" si="85"/>
        <v>0.74460859897915799</v>
      </c>
    </row>
    <row r="332" spans="1:17" ht="12" customHeight="1" x14ac:dyDescent="0.3">
      <c r="A332" s="166" t="s">
        <v>163</v>
      </c>
      <c r="B332" s="173"/>
      <c r="C332" s="173">
        <f t="shared" si="85"/>
        <v>0.59967399836070401</v>
      </c>
      <c r="D332" s="173">
        <f t="shared" si="85"/>
        <v>0.57721901882896498</v>
      </c>
      <c r="E332" s="173">
        <f t="shared" si="85"/>
        <v>0.59915426215578538</v>
      </c>
      <c r="F332" s="173">
        <f t="shared" si="85"/>
        <v>0.55850624186765996</v>
      </c>
      <c r="G332" s="173">
        <f t="shared" si="85"/>
        <v>0.61252827312906744</v>
      </c>
      <c r="H332" s="173">
        <f t="shared" si="85"/>
        <v>0.61782000483938526</v>
      </c>
      <c r="I332" s="173">
        <f t="shared" si="85"/>
        <v>0.56128079792090735</v>
      </c>
      <c r="J332" s="173">
        <f t="shared" si="85"/>
        <v>0.61626949511235563</v>
      </c>
      <c r="K332" s="173">
        <f t="shared" si="85"/>
        <v>0.57167916947898167</v>
      </c>
      <c r="L332" s="173">
        <f t="shared" si="85"/>
        <v>0.60047731553821615</v>
      </c>
      <c r="M332" s="173">
        <f t="shared" si="85"/>
        <v>0.62260763388775386</v>
      </c>
      <c r="N332" s="173">
        <f t="shared" si="85"/>
        <v>0.63226542814298836</v>
      </c>
      <c r="O332" s="173">
        <f t="shared" si="85"/>
        <v>0.62022377343496693</v>
      </c>
      <c r="P332" s="173">
        <f t="shared" si="85"/>
        <v>0.63103114965427942</v>
      </c>
      <c r="Q332" s="173">
        <f t="shared" si="85"/>
        <v>0.60275176660599605</v>
      </c>
    </row>
    <row r="333" spans="1:17" ht="12" customHeight="1" x14ac:dyDescent="0.3">
      <c r="A333" s="147" t="s">
        <v>59</v>
      </c>
      <c r="B333" s="172"/>
      <c r="C333" s="172">
        <f t="shared" si="85"/>
        <v>1.0185212206657515</v>
      </c>
      <c r="D333" s="172">
        <f t="shared" si="85"/>
        <v>1.0243570186753712</v>
      </c>
      <c r="E333" s="172">
        <f t="shared" si="85"/>
        <v>1.0162196976239344</v>
      </c>
      <c r="F333" s="172">
        <f t="shared" si="85"/>
        <v>1.02828237187894</v>
      </c>
      <c r="G333" s="172">
        <f t="shared" si="85"/>
        <v>1.0181525651375956</v>
      </c>
      <c r="H333" s="172">
        <f t="shared" si="85"/>
        <v>1.0174456567305146</v>
      </c>
      <c r="I333" s="172">
        <f t="shared" si="85"/>
        <v>1.0201967114651516</v>
      </c>
      <c r="J333" s="172">
        <f t="shared" si="85"/>
        <v>1.0144022646513631</v>
      </c>
      <c r="K333" s="172">
        <f t="shared" si="85"/>
        <v>1.0144648177962698</v>
      </c>
      <c r="L333" s="172">
        <f t="shared" si="85"/>
        <v>1.0160923879367707</v>
      </c>
      <c r="M333" s="172">
        <f t="shared" si="85"/>
        <v>1.0158203055049411</v>
      </c>
      <c r="N333" s="172">
        <f t="shared" si="85"/>
        <v>1.0188776213320876</v>
      </c>
      <c r="O333" s="172">
        <f t="shared" si="85"/>
        <v>1.0133872535627739</v>
      </c>
      <c r="P333" s="172">
        <f t="shared" si="85"/>
        <v>1.0177904021611361</v>
      </c>
      <c r="Q333" s="172">
        <f t="shared" si="85"/>
        <v>1.0121361557720616</v>
      </c>
    </row>
    <row r="334" spans="1:17" ht="12" customHeight="1" x14ac:dyDescent="0.3">
      <c r="A334" s="163" t="s">
        <v>142</v>
      </c>
      <c r="B334" s="171"/>
      <c r="C334" s="171">
        <f t="shared" si="85"/>
        <v>0.70890070203121369</v>
      </c>
      <c r="D334" s="171">
        <f t="shared" si="85"/>
        <v>0.71221788971766964</v>
      </c>
      <c r="E334" s="171">
        <f t="shared" si="85"/>
        <v>0.72524604817696448</v>
      </c>
      <c r="F334" s="171">
        <f t="shared" si="85"/>
        <v>0.73192208469798836</v>
      </c>
      <c r="G334" s="171">
        <f t="shared" si="85"/>
        <v>0.72397700607361548</v>
      </c>
      <c r="H334" s="171">
        <f t="shared" si="85"/>
        <v>0.73695674757542595</v>
      </c>
      <c r="I334" s="171">
        <f t="shared" si="85"/>
        <v>0.75296437437023789</v>
      </c>
      <c r="J334" s="171">
        <f t="shared" si="85"/>
        <v>0.74807452427564669</v>
      </c>
      <c r="K334" s="171">
        <f t="shared" si="85"/>
        <v>0.76125966707321324</v>
      </c>
      <c r="L334" s="171">
        <f t="shared" si="85"/>
        <v>0.78010573163744734</v>
      </c>
      <c r="M334" s="171">
        <f t="shared" si="85"/>
        <v>0.76281078774306132</v>
      </c>
      <c r="N334" s="171">
        <f t="shared" si="85"/>
        <v>0.77894576057053699</v>
      </c>
      <c r="O334" s="171">
        <f t="shared" si="85"/>
        <v>0.77939863713447288</v>
      </c>
      <c r="P334" s="171">
        <f t="shared" si="85"/>
        <v>0.76049868760105144</v>
      </c>
      <c r="Q334" s="171">
        <f t="shared" si="85"/>
        <v>0.76740284893464727</v>
      </c>
    </row>
    <row r="335" spans="1:17" ht="12" customHeight="1" x14ac:dyDescent="0.3">
      <c r="A335" s="161" t="s">
        <v>141</v>
      </c>
      <c r="B335" s="170"/>
      <c r="C335" s="170">
        <f t="shared" si="85"/>
        <v>0.87861919874977634</v>
      </c>
      <c r="D335" s="170">
        <f t="shared" si="85"/>
        <v>0.85816041149383682</v>
      </c>
      <c r="E335" s="170">
        <f t="shared" si="85"/>
        <v>0.84856563882270108</v>
      </c>
      <c r="F335" s="170">
        <f t="shared" si="85"/>
        <v>0.87869292112603348</v>
      </c>
      <c r="G335" s="170">
        <f t="shared" si="85"/>
        <v>0.83998619265401875</v>
      </c>
      <c r="H335" s="170">
        <f t="shared" si="85"/>
        <v>0.84838143343254813</v>
      </c>
      <c r="I335" s="170">
        <f t="shared" si="85"/>
        <v>0.8542654253801939</v>
      </c>
      <c r="J335" s="170">
        <f t="shared" si="85"/>
        <v>0.87511208015979469</v>
      </c>
      <c r="K335" s="170">
        <f t="shared" si="85"/>
        <v>0.87816275195467719</v>
      </c>
      <c r="L335" s="170">
        <f t="shared" si="85"/>
        <v>0.8757425097879622</v>
      </c>
      <c r="M335" s="170">
        <f t="shared" si="85"/>
        <v>0.89111227848436114</v>
      </c>
      <c r="N335" s="170">
        <f t="shared" si="85"/>
        <v>0.87317844379025822</v>
      </c>
      <c r="O335" s="170">
        <f t="shared" si="85"/>
        <v>0.87631612794182145</v>
      </c>
      <c r="P335" s="170">
        <f t="shared" si="85"/>
        <v>0.87934519514860821</v>
      </c>
      <c r="Q335" s="170">
        <f t="shared" si="85"/>
        <v>0.8695726474480473</v>
      </c>
    </row>
    <row r="336" spans="1:17" ht="12" customHeight="1" x14ac:dyDescent="0.3">
      <c r="A336" s="148" t="s">
        <v>60</v>
      </c>
      <c r="B336" s="73"/>
      <c r="C336" s="73">
        <f t="shared" si="85"/>
        <v>0.69385996326094268</v>
      </c>
      <c r="D336" s="73">
        <f t="shared" si="85"/>
        <v>0.70032470421223569</v>
      </c>
      <c r="E336" s="73">
        <f t="shared" si="85"/>
        <v>0.76075716553467709</v>
      </c>
      <c r="F336" s="73">
        <f t="shared" si="85"/>
        <v>0.70749055479684908</v>
      </c>
      <c r="G336" s="73">
        <f t="shared" si="85"/>
        <v>0.72410212936653695</v>
      </c>
      <c r="H336" s="73">
        <f t="shared" si="85"/>
        <v>0.72286089341591508</v>
      </c>
      <c r="I336" s="73">
        <f t="shared" si="85"/>
        <v>0.72501990499368407</v>
      </c>
      <c r="J336" s="73">
        <f t="shared" si="85"/>
        <v>0.72520871560037614</v>
      </c>
      <c r="K336" s="73">
        <f t="shared" si="85"/>
        <v>0.82265263535878941</v>
      </c>
      <c r="L336" s="73">
        <f t="shared" si="85"/>
        <v>0.7943997209703092</v>
      </c>
      <c r="M336" s="73">
        <f t="shared" si="85"/>
        <v>0.79707504998917933</v>
      </c>
      <c r="N336" s="73">
        <f t="shared" si="85"/>
        <v>0.79389454745931487</v>
      </c>
      <c r="O336" s="73">
        <f t="shared" si="85"/>
        <v>0.81631945219796487</v>
      </c>
      <c r="P336" s="73">
        <f t="shared" si="85"/>
        <v>0.74344316637814223</v>
      </c>
      <c r="Q336" s="73">
        <f t="shared" si="85"/>
        <v>0.75770549901920847</v>
      </c>
    </row>
    <row r="337" spans="1:17" ht="12" customHeight="1" x14ac:dyDescent="0.3">
      <c r="A337" s="148" t="s">
        <v>59</v>
      </c>
      <c r="B337" s="73"/>
      <c r="C337" s="73">
        <f t="shared" si="85"/>
        <v>1.0304509281518175</v>
      </c>
      <c r="D337" s="73">
        <f t="shared" si="85"/>
        <v>1.0163257014353875</v>
      </c>
      <c r="E337" s="73">
        <f t="shared" si="85"/>
        <v>1.0097397309474061</v>
      </c>
      <c r="F337" s="73">
        <f t="shared" si="85"/>
        <v>1.015175031812088</v>
      </c>
      <c r="G337" s="73">
        <f t="shared" si="85"/>
        <v>0.99387455754566356</v>
      </c>
      <c r="H337" s="73">
        <f t="shared" si="85"/>
        <v>1.0057374175561538</v>
      </c>
      <c r="I337" s="73">
        <f t="shared" si="85"/>
        <v>1.0118561403317841</v>
      </c>
      <c r="J337" s="73">
        <f t="shared" si="85"/>
        <v>1.0110621553154324</v>
      </c>
      <c r="K337" s="73">
        <f t="shared" si="85"/>
        <v>1.0080426557951003</v>
      </c>
      <c r="L337" s="73">
        <f t="shared" si="85"/>
        <v>1.0103387873824117</v>
      </c>
      <c r="M337" s="73">
        <f t="shared" si="85"/>
        <v>1.0064370824396665</v>
      </c>
      <c r="N337" s="73">
        <f t="shared" si="85"/>
        <v>1.0078789539893109</v>
      </c>
      <c r="O337" s="73">
        <f t="shared" si="85"/>
        <v>1.0067704384945169</v>
      </c>
      <c r="P337" s="73">
        <f t="shared" si="85"/>
        <v>1.0030571116096325</v>
      </c>
      <c r="Q337" s="73">
        <f t="shared" si="85"/>
        <v>0.99723304690823222</v>
      </c>
    </row>
    <row r="338" spans="1:17" ht="12" customHeight="1" x14ac:dyDescent="0.3">
      <c r="A338" s="158" t="s">
        <v>62</v>
      </c>
      <c r="B338" s="169"/>
      <c r="C338" s="169">
        <f t="shared" si="85"/>
        <v>0.82995777711787388</v>
      </c>
      <c r="D338" s="169">
        <f t="shared" si="85"/>
        <v>0.83017465973009186</v>
      </c>
      <c r="E338" s="169">
        <f t="shared" si="85"/>
        <v>0.83520851191435597</v>
      </c>
      <c r="F338" s="169">
        <f t="shared" si="85"/>
        <v>0.83734512068063349</v>
      </c>
      <c r="G338" s="169">
        <f t="shared" si="85"/>
        <v>0.84142051029774922</v>
      </c>
      <c r="H338" s="169">
        <f t="shared" si="85"/>
        <v>0.84688287065331014</v>
      </c>
      <c r="I338" s="169">
        <f t="shared" si="85"/>
        <v>0.84784144061002176</v>
      </c>
      <c r="J338" s="169">
        <f t="shared" si="85"/>
        <v>0.85494203452885664</v>
      </c>
      <c r="K338" s="169">
        <f t="shared" si="85"/>
        <v>0.8542055114055298</v>
      </c>
      <c r="L338" s="169">
        <f t="shared" si="85"/>
        <v>0.85417521292227638</v>
      </c>
      <c r="M338" s="169">
        <f t="shared" si="85"/>
        <v>0.85450072636520391</v>
      </c>
      <c r="N338" s="169">
        <f t="shared" si="85"/>
        <v>0.85636679368531921</v>
      </c>
      <c r="O338" s="169">
        <f t="shared" si="85"/>
        <v>0.85619693131664432</v>
      </c>
      <c r="P338" s="169">
        <f t="shared" si="85"/>
        <v>0.85615078497017172</v>
      </c>
      <c r="Q338" s="169">
        <f t="shared" si="85"/>
        <v>0.85471318647809491</v>
      </c>
    </row>
    <row r="339" spans="1:17" ht="12" customHeight="1" x14ac:dyDescent="0.3">
      <c r="A339" s="23" t="s">
        <v>57</v>
      </c>
      <c r="B339" s="73"/>
      <c r="C339" s="73">
        <f t="shared" ref="C339:Q340" si="86">IF(C320=0,"",C320/C301)</f>
        <v>0.45512590606023001</v>
      </c>
      <c r="D339" s="73">
        <f t="shared" si="86"/>
        <v>0.45383191042144311</v>
      </c>
      <c r="E339" s="73" t="str">
        <f t="shared" si="86"/>
        <v/>
      </c>
      <c r="F339" s="73">
        <f t="shared" si="86"/>
        <v>0.4630115955606236</v>
      </c>
      <c r="G339" s="73">
        <f t="shared" si="86"/>
        <v>0.46733298723462957</v>
      </c>
      <c r="H339" s="73" t="str">
        <f t="shared" si="86"/>
        <v/>
      </c>
      <c r="I339" s="73">
        <f t="shared" si="86"/>
        <v>0.47921782086813036</v>
      </c>
      <c r="J339" s="73" t="str">
        <f t="shared" si="86"/>
        <v/>
      </c>
      <c r="K339" s="73" t="str">
        <f t="shared" si="86"/>
        <v/>
      </c>
      <c r="L339" s="73">
        <f t="shared" si="86"/>
        <v>0.48563316766343284</v>
      </c>
      <c r="M339" s="73" t="str">
        <f t="shared" si="86"/>
        <v/>
      </c>
      <c r="N339" s="73" t="str">
        <f t="shared" si="86"/>
        <v/>
      </c>
      <c r="O339" s="73">
        <f t="shared" si="86"/>
        <v>0.47148777694185601</v>
      </c>
      <c r="P339" s="73">
        <f t="shared" si="86"/>
        <v>0.47260510299890734</v>
      </c>
      <c r="Q339" s="73">
        <f t="shared" si="86"/>
        <v>0.4723180101727566</v>
      </c>
    </row>
    <row r="340" spans="1:17" ht="12" customHeight="1" x14ac:dyDescent="0.3">
      <c r="A340" s="29" t="s">
        <v>140</v>
      </c>
      <c r="B340" s="65"/>
      <c r="C340" s="65">
        <f t="shared" si="86"/>
        <v>0.82999108289571877</v>
      </c>
      <c r="D340" s="65">
        <f t="shared" si="86"/>
        <v>0.83035586376645454</v>
      </c>
      <c r="E340" s="65">
        <f t="shared" si="86"/>
        <v>0.83520851191435597</v>
      </c>
      <c r="F340" s="65">
        <f t="shared" si="86"/>
        <v>0.83740093070066191</v>
      </c>
      <c r="G340" s="65">
        <f t="shared" si="86"/>
        <v>0.84147796820270249</v>
      </c>
      <c r="H340" s="65">
        <f t="shared" si="86"/>
        <v>0.84688287065331014</v>
      </c>
      <c r="I340" s="65">
        <f t="shared" si="86"/>
        <v>0.84786670811559506</v>
      </c>
      <c r="J340" s="65">
        <f t="shared" si="86"/>
        <v>0.85494203452885664</v>
      </c>
      <c r="K340" s="65">
        <f t="shared" si="86"/>
        <v>0.8542055114055298</v>
      </c>
      <c r="L340" s="65">
        <f t="shared" si="86"/>
        <v>0.85418090631540478</v>
      </c>
      <c r="M340" s="65">
        <f t="shared" si="86"/>
        <v>0.85450072636520391</v>
      </c>
      <c r="N340" s="65">
        <f t="shared" si="86"/>
        <v>0.85636679368531921</v>
      </c>
      <c r="O340" s="65">
        <f t="shared" si="86"/>
        <v>0.85620850436648843</v>
      </c>
      <c r="P340" s="65">
        <f t="shared" si="86"/>
        <v>0.85620679476718142</v>
      </c>
      <c r="Q340" s="65">
        <f t="shared" si="86"/>
        <v>0.85480062959791747</v>
      </c>
    </row>
    <row r="342" spans="1:17" ht="12" customHeight="1" x14ac:dyDescent="0.3">
      <c r="A342" s="152" t="s">
        <v>190</v>
      </c>
      <c r="B342" s="168"/>
      <c r="C342" s="168">
        <f>SUM(C343,C346,C348,C357)</f>
        <v>5299.732916513366</v>
      </c>
      <c r="D342" s="168">
        <f t="shared" ref="D342:Q342" si="87">SUM(D343,D346,D348,D357)</f>
        <v>2065.0670213571266</v>
      </c>
      <c r="E342" s="168">
        <f t="shared" si="87"/>
        <v>3395.7335645980006</v>
      </c>
      <c r="F342" s="168">
        <f t="shared" si="87"/>
        <v>3262.3712306771254</v>
      </c>
      <c r="G342" s="168">
        <f t="shared" si="87"/>
        <v>3348.0706723803837</v>
      </c>
      <c r="H342" s="168">
        <f t="shared" si="87"/>
        <v>3300.7755157553934</v>
      </c>
      <c r="I342" s="168">
        <f t="shared" si="87"/>
        <v>1471.6738993786537</v>
      </c>
      <c r="J342" s="168">
        <f t="shared" si="87"/>
        <v>4082.8959936986189</v>
      </c>
      <c r="K342" s="168">
        <f t="shared" si="87"/>
        <v>3070.7171610119326</v>
      </c>
      <c r="L342" s="168">
        <f t="shared" si="87"/>
        <v>3100.5364925819695</v>
      </c>
      <c r="M342" s="168">
        <f t="shared" si="87"/>
        <v>3284.7851129060655</v>
      </c>
      <c r="N342" s="168">
        <f t="shared" si="87"/>
        <v>2562.174383619616</v>
      </c>
      <c r="O342" s="168">
        <f t="shared" si="87"/>
        <v>3127.0460236365793</v>
      </c>
      <c r="P342" s="168">
        <f t="shared" si="87"/>
        <v>3706.0386149419969</v>
      </c>
      <c r="Q342" s="168">
        <f t="shared" si="87"/>
        <v>2373.3714168695874</v>
      </c>
    </row>
    <row r="343" spans="1:17" ht="12" customHeight="1" x14ac:dyDescent="0.3">
      <c r="A343" s="158" t="s">
        <v>65</v>
      </c>
      <c r="B343" s="157"/>
      <c r="C343" s="157">
        <f>SUM(C344:C345)</f>
        <v>4713.3049157084315</v>
      </c>
      <c r="D343" s="157">
        <f t="shared" ref="D343:Q343" si="88">SUM(D344:D345)</f>
        <v>1874.4114250765535</v>
      </c>
      <c r="E343" s="157">
        <f t="shared" si="88"/>
        <v>3065.0864796223254</v>
      </c>
      <c r="F343" s="157">
        <f t="shared" si="88"/>
        <v>2930.8272628729369</v>
      </c>
      <c r="G343" s="157">
        <f t="shared" si="88"/>
        <v>3022.2014277910489</v>
      </c>
      <c r="H343" s="157">
        <f t="shared" si="88"/>
        <v>2949.2241537537793</v>
      </c>
      <c r="I343" s="157">
        <f t="shared" si="88"/>
        <v>1328.6647990867498</v>
      </c>
      <c r="J343" s="157">
        <f t="shared" si="88"/>
        <v>3641.9170884614678</v>
      </c>
      <c r="K343" s="157">
        <f t="shared" si="88"/>
        <v>2840.5960155962121</v>
      </c>
      <c r="L343" s="157">
        <f t="shared" si="88"/>
        <v>2817.6045093606795</v>
      </c>
      <c r="M343" s="157">
        <f t="shared" si="88"/>
        <v>2907.0450382439826</v>
      </c>
      <c r="N343" s="157">
        <f t="shared" si="88"/>
        <v>2289.3498019408262</v>
      </c>
      <c r="O343" s="157">
        <f t="shared" si="88"/>
        <v>2809.8438815009408</v>
      </c>
      <c r="P343" s="157">
        <f t="shared" si="88"/>
        <v>3214.6511048249827</v>
      </c>
      <c r="Q343" s="157">
        <f t="shared" si="88"/>
        <v>2083.3006481648031</v>
      </c>
    </row>
    <row r="344" spans="1:17" ht="12" customHeight="1" x14ac:dyDescent="0.3">
      <c r="A344" s="23" t="s">
        <v>166</v>
      </c>
      <c r="B344" s="156"/>
      <c r="C344" s="156">
        <f>RES_hhdet_in_emi!C$45</f>
        <v>4713.3049157084315</v>
      </c>
      <c r="D344" s="156">
        <f>RES_hhdet_in_emi!D$45</f>
        <v>1874.4114250765535</v>
      </c>
      <c r="E344" s="156">
        <f>RES_hhdet_in_emi!E$45</f>
        <v>3065.0864796223254</v>
      </c>
      <c r="F344" s="156">
        <f>RES_hhdet_in_emi!F$45</f>
        <v>2930.8272628729369</v>
      </c>
      <c r="G344" s="156">
        <f>RES_hhdet_in_emi!G$45</f>
        <v>3022.2014277910489</v>
      </c>
      <c r="H344" s="156">
        <f>RES_hhdet_in_emi!H$45</f>
        <v>2949.2241537537793</v>
      </c>
      <c r="I344" s="156">
        <f>RES_hhdet_in_emi!I$45</f>
        <v>1328.6647990867498</v>
      </c>
      <c r="J344" s="156">
        <f>RES_hhdet_in_emi!J$45</f>
        <v>3641.9170884614678</v>
      </c>
      <c r="K344" s="156">
        <f>RES_hhdet_in_emi!K$45</f>
        <v>2840.5960155962121</v>
      </c>
      <c r="L344" s="156">
        <f>RES_hhdet_in_emi!L$45</f>
        <v>2817.6045093606795</v>
      </c>
      <c r="M344" s="156">
        <f>RES_hhdet_in_emi!M$45</f>
        <v>2907.0450382439826</v>
      </c>
      <c r="N344" s="156">
        <f>RES_hhdet_in_emi!N$45</f>
        <v>2289.3498019408262</v>
      </c>
      <c r="O344" s="156">
        <f>RES_hhdet_in_emi!O$45</f>
        <v>2809.8438815009408</v>
      </c>
      <c r="P344" s="156">
        <f>RES_hhdet_in_emi!P$45</f>
        <v>3214.6511048249827</v>
      </c>
      <c r="Q344" s="156">
        <f>RES_hhdet_in_emi!Q$45</f>
        <v>2083.3006481648031</v>
      </c>
    </row>
    <row r="345" spans="1:17" ht="12" customHeight="1" x14ac:dyDescent="0.3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3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3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3">
      <c r="A348" s="158" t="s">
        <v>63</v>
      </c>
      <c r="B348" s="157"/>
      <c r="C348" s="157">
        <f>SUM(C349:C350,C353:C354)</f>
        <v>586.40697553895188</v>
      </c>
      <c r="D348" s="157">
        <f t="shared" ref="D348:Q348" si="90">SUM(D349:D350,D353:D354)</f>
        <v>190.59301775367697</v>
      </c>
      <c r="E348" s="157">
        <f t="shared" si="90"/>
        <v>330.64708497567534</v>
      </c>
      <c r="F348" s="157">
        <f t="shared" si="90"/>
        <v>331.51466016437848</v>
      </c>
      <c r="G348" s="157">
        <f t="shared" si="90"/>
        <v>325.84305099490098</v>
      </c>
      <c r="H348" s="157">
        <f t="shared" si="90"/>
        <v>351.55136200161422</v>
      </c>
      <c r="I348" s="157">
        <f t="shared" si="90"/>
        <v>143.00187264961295</v>
      </c>
      <c r="J348" s="157">
        <f t="shared" si="90"/>
        <v>440.97890523715097</v>
      </c>
      <c r="K348" s="157">
        <f t="shared" si="90"/>
        <v>230.12114541572072</v>
      </c>
      <c r="L348" s="157">
        <f t="shared" si="90"/>
        <v>282.92922923294566</v>
      </c>
      <c r="M348" s="157">
        <f t="shared" si="90"/>
        <v>377.74007466208263</v>
      </c>
      <c r="N348" s="157">
        <f t="shared" si="90"/>
        <v>272.82458167879003</v>
      </c>
      <c r="O348" s="157">
        <f t="shared" si="90"/>
        <v>317.19592606880593</v>
      </c>
      <c r="P348" s="157">
        <f t="shared" si="90"/>
        <v>491.34861132713496</v>
      </c>
      <c r="Q348" s="157">
        <f t="shared" si="90"/>
        <v>290.02436331675398</v>
      </c>
    </row>
    <row r="349" spans="1:17" ht="12" customHeight="1" x14ac:dyDescent="0.3">
      <c r="A349" s="167" t="s">
        <v>165</v>
      </c>
      <c r="B349" s="132"/>
      <c r="C349" s="132">
        <f>RES_hhdet_in_emi!C$50</f>
        <v>450.80196091846415</v>
      </c>
      <c r="D349" s="132">
        <f>RES_hhdet_in_emi!D$50</f>
        <v>168.10114249072612</v>
      </c>
      <c r="E349" s="132">
        <f>RES_hhdet_in_emi!E$50</f>
        <v>219.11572608962297</v>
      </c>
      <c r="F349" s="132">
        <f>RES_hhdet_in_emi!F$50</f>
        <v>302.05715477740216</v>
      </c>
      <c r="G349" s="132">
        <f>RES_hhdet_in_emi!G$50</f>
        <v>185.56336180686358</v>
      </c>
      <c r="H349" s="132">
        <f>RES_hhdet_in_emi!H$50</f>
        <v>157.91025939364209</v>
      </c>
      <c r="I349" s="132">
        <f>RES_hhdet_in_emi!I$50</f>
        <v>110.04110208372093</v>
      </c>
      <c r="J349" s="132">
        <f>RES_hhdet_in_emi!J$50</f>
        <v>220.1436235050038</v>
      </c>
      <c r="K349" s="132">
        <f>RES_hhdet_in_emi!K$50</f>
        <v>178.8595427975622</v>
      </c>
      <c r="L349" s="132">
        <f>RES_hhdet_in_emi!L$50</f>
        <v>207.84368811846122</v>
      </c>
      <c r="M349" s="132">
        <f>RES_hhdet_in_emi!M$50</f>
        <v>184.30134779134653</v>
      </c>
      <c r="N349" s="132">
        <f>RES_hhdet_in_emi!N$50</f>
        <v>153.82157786471325</v>
      </c>
      <c r="O349" s="132">
        <f>RES_hhdet_in_emi!O$50</f>
        <v>184.29713207332134</v>
      </c>
      <c r="P349" s="132">
        <f>RES_hhdet_in_emi!P$50</f>
        <v>270.0069634995545</v>
      </c>
      <c r="Q349" s="132">
        <f>RES_hhdet_in_emi!Q$50</f>
        <v>172.03995887436807</v>
      </c>
    </row>
    <row r="350" spans="1:17" ht="12" customHeight="1" x14ac:dyDescent="0.3">
      <c r="A350" s="167" t="s">
        <v>164</v>
      </c>
      <c r="B350" s="132"/>
      <c r="C350" s="132">
        <f>SUM(C351:C352)</f>
        <v>135.60501462048768</v>
      </c>
      <c r="D350" s="132">
        <f t="shared" ref="D350:Q350" si="91">SUM(D351:D352)</f>
        <v>22.49187526295087</v>
      </c>
      <c r="E350" s="132">
        <f t="shared" si="91"/>
        <v>111.53135888605237</v>
      </c>
      <c r="F350" s="132">
        <f t="shared" si="91"/>
        <v>29.457505386976319</v>
      </c>
      <c r="G350" s="132">
        <f t="shared" si="91"/>
        <v>140.27968918803739</v>
      </c>
      <c r="H350" s="132">
        <f t="shared" si="91"/>
        <v>193.64110260797213</v>
      </c>
      <c r="I350" s="132">
        <f t="shared" si="91"/>
        <v>32.960770565892005</v>
      </c>
      <c r="J350" s="132">
        <f t="shared" si="91"/>
        <v>220.83528173214717</v>
      </c>
      <c r="K350" s="132">
        <f t="shared" si="91"/>
        <v>51.261602618158506</v>
      </c>
      <c r="L350" s="132">
        <f t="shared" si="91"/>
        <v>75.085541114484428</v>
      </c>
      <c r="M350" s="132">
        <f t="shared" si="91"/>
        <v>193.4387268707361</v>
      </c>
      <c r="N350" s="132">
        <f t="shared" si="91"/>
        <v>119.00300381407678</v>
      </c>
      <c r="O350" s="132">
        <f t="shared" si="91"/>
        <v>132.8987939954846</v>
      </c>
      <c r="P350" s="132">
        <f t="shared" si="91"/>
        <v>221.34164782758046</v>
      </c>
      <c r="Q350" s="132">
        <f t="shared" si="91"/>
        <v>117.98440444238591</v>
      </c>
    </row>
    <row r="351" spans="1:17" ht="12" customHeight="1" x14ac:dyDescent="0.3">
      <c r="A351" s="166" t="s">
        <v>163</v>
      </c>
      <c r="B351" s="165"/>
      <c r="C351" s="165">
        <f>RES_hhdet_in_emi!C$52</f>
        <v>135.60501462048768</v>
      </c>
      <c r="D351" s="165">
        <f>RES_hhdet_in_emi!D$52</f>
        <v>22.49187526295087</v>
      </c>
      <c r="E351" s="165">
        <f>RES_hhdet_in_emi!E$52</f>
        <v>111.53135888605237</v>
      </c>
      <c r="F351" s="165">
        <f>RES_hhdet_in_emi!F$52</f>
        <v>29.457505386976319</v>
      </c>
      <c r="G351" s="165">
        <f>RES_hhdet_in_emi!G$52</f>
        <v>140.27968918803739</v>
      </c>
      <c r="H351" s="165">
        <f>RES_hhdet_in_emi!H$52</f>
        <v>193.64110260797213</v>
      </c>
      <c r="I351" s="165">
        <f>RES_hhdet_in_emi!I$52</f>
        <v>32.960770565892005</v>
      </c>
      <c r="J351" s="165">
        <f>RES_hhdet_in_emi!J$52</f>
        <v>220.83528173214717</v>
      </c>
      <c r="K351" s="165">
        <f>RES_hhdet_in_emi!K$52</f>
        <v>51.261602618158506</v>
      </c>
      <c r="L351" s="165">
        <f>RES_hhdet_in_emi!L$52</f>
        <v>75.085541114484428</v>
      </c>
      <c r="M351" s="165">
        <f>RES_hhdet_in_emi!M$52</f>
        <v>193.4387268707361</v>
      </c>
      <c r="N351" s="165">
        <f>RES_hhdet_in_emi!N$52</f>
        <v>119.00300381407678</v>
      </c>
      <c r="O351" s="165">
        <f>RES_hhdet_in_emi!O$52</f>
        <v>132.8987939954846</v>
      </c>
      <c r="P351" s="165">
        <f>RES_hhdet_in_emi!P$52</f>
        <v>221.34164782758046</v>
      </c>
      <c r="Q351" s="165">
        <f>RES_hhdet_in_emi!Q$52</f>
        <v>117.98440444238591</v>
      </c>
    </row>
    <row r="352" spans="1:17" ht="12" customHeight="1" x14ac:dyDescent="0.3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3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3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3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3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3">
      <c r="A357" s="158" t="s">
        <v>62</v>
      </c>
      <c r="B357" s="157"/>
      <c r="C357" s="157">
        <f>SUM(C358:C359)</f>
        <v>2.1025265982629555E-2</v>
      </c>
      <c r="D357" s="157">
        <f t="shared" ref="D357:Q357" si="93">SUM(D358:D359)</f>
        <v>6.2578526896371292E-2</v>
      </c>
      <c r="E357" s="157">
        <f t="shared" si="93"/>
        <v>0</v>
      </c>
      <c r="F357" s="157">
        <f t="shared" si="93"/>
        <v>2.9307639809924787E-2</v>
      </c>
      <c r="G357" s="157">
        <f t="shared" si="93"/>
        <v>2.619359443418233E-2</v>
      </c>
      <c r="H357" s="157">
        <f t="shared" si="93"/>
        <v>0</v>
      </c>
      <c r="I357" s="157">
        <f t="shared" si="93"/>
        <v>7.2276422908746987E-3</v>
      </c>
      <c r="J357" s="157">
        <f t="shared" si="93"/>
        <v>0</v>
      </c>
      <c r="K357" s="157">
        <f t="shared" si="93"/>
        <v>0</v>
      </c>
      <c r="L357" s="157">
        <f t="shared" si="93"/>
        <v>2.753988344686899E-3</v>
      </c>
      <c r="M357" s="157">
        <f t="shared" si="93"/>
        <v>0</v>
      </c>
      <c r="N357" s="157">
        <f t="shared" si="93"/>
        <v>0</v>
      </c>
      <c r="O357" s="157">
        <f t="shared" si="93"/>
        <v>6.2160668325726455E-3</v>
      </c>
      <c r="P357" s="157">
        <f t="shared" si="93"/>
        <v>3.8898789878961941E-2</v>
      </c>
      <c r="Q357" s="157">
        <f t="shared" si="93"/>
        <v>4.6405388030728419E-2</v>
      </c>
    </row>
    <row r="358" spans="1:17" ht="12" customHeight="1" x14ac:dyDescent="0.3">
      <c r="A358" s="23" t="s">
        <v>57</v>
      </c>
      <c r="B358" s="156"/>
      <c r="C358" s="156">
        <f>RES_hhdet_in_emi!C$59</f>
        <v>2.1025265982629555E-2</v>
      </c>
      <c r="D358" s="156">
        <f>RES_hhdet_in_emi!D$59</f>
        <v>6.2578526896371292E-2</v>
      </c>
      <c r="E358" s="156">
        <f>RES_hhdet_in_emi!E$59</f>
        <v>0</v>
      </c>
      <c r="F358" s="156">
        <f>RES_hhdet_in_emi!F$59</f>
        <v>2.9307639809924787E-2</v>
      </c>
      <c r="G358" s="156">
        <f>RES_hhdet_in_emi!G$59</f>
        <v>2.619359443418233E-2</v>
      </c>
      <c r="H358" s="156">
        <f>RES_hhdet_in_emi!H$59</f>
        <v>0</v>
      </c>
      <c r="I358" s="156">
        <f>RES_hhdet_in_emi!I$59</f>
        <v>7.2276422908746987E-3</v>
      </c>
      <c r="J358" s="156">
        <f>RES_hhdet_in_emi!J$59</f>
        <v>0</v>
      </c>
      <c r="K358" s="156">
        <f>RES_hhdet_in_emi!K$59</f>
        <v>0</v>
      </c>
      <c r="L358" s="156">
        <f>RES_hhdet_in_emi!L$59</f>
        <v>2.753988344686899E-3</v>
      </c>
      <c r="M358" s="156">
        <f>RES_hhdet_in_emi!M$59</f>
        <v>0</v>
      </c>
      <c r="N358" s="156">
        <f>RES_hhdet_in_emi!N$59</f>
        <v>0</v>
      </c>
      <c r="O358" s="156">
        <f>RES_hhdet_in_emi!O$59</f>
        <v>6.2160668325726455E-3</v>
      </c>
      <c r="P358" s="156">
        <f>RES_hhdet_in_emi!P$59</f>
        <v>3.8898789878961941E-2</v>
      </c>
      <c r="Q358" s="156">
        <f>RES_hhdet_in_emi!Q$59</f>
        <v>4.6405388030728419E-2</v>
      </c>
    </row>
    <row r="359" spans="1:17" ht="12" customHeight="1" x14ac:dyDescent="0.3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3">
      <c r="A361" s="152" t="s">
        <v>189</v>
      </c>
      <c r="B361" s="168"/>
      <c r="C361" s="168">
        <f t="shared" ref="C361:Q361" si="94">SUM(C362,C365,C367,C376)</f>
        <v>18489.618966783793</v>
      </c>
      <c r="D361" s="168">
        <f t="shared" si="94"/>
        <v>15140.309160081595</v>
      </c>
      <c r="E361" s="168">
        <f t="shared" si="94"/>
        <v>17105.027696592562</v>
      </c>
      <c r="F361" s="168">
        <f t="shared" si="94"/>
        <v>15713.531708921517</v>
      </c>
      <c r="G361" s="168">
        <f t="shared" si="94"/>
        <v>16639.239858430446</v>
      </c>
      <c r="H361" s="168">
        <f t="shared" si="94"/>
        <v>18373.573316082144</v>
      </c>
      <c r="I361" s="168">
        <f t="shared" si="94"/>
        <v>13795.409585367379</v>
      </c>
      <c r="J361" s="168">
        <f t="shared" si="94"/>
        <v>16025.262040062626</v>
      </c>
      <c r="K361" s="168">
        <f t="shared" si="94"/>
        <v>15874.015344800639</v>
      </c>
      <c r="L361" s="168">
        <f t="shared" si="94"/>
        <v>16399.619695691734</v>
      </c>
      <c r="M361" s="168">
        <f t="shared" si="94"/>
        <v>13837.310057754998</v>
      </c>
      <c r="N361" s="168">
        <f t="shared" si="94"/>
        <v>15846.513905880594</v>
      </c>
      <c r="O361" s="168">
        <f t="shared" si="94"/>
        <v>14211.748744576278</v>
      </c>
      <c r="P361" s="168">
        <f t="shared" si="94"/>
        <v>12931.915341856</v>
      </c>
      <c r="Q361" s="168">
        <f t="shared" si="94"/>
        <v>11427.310379744025</v>
      </c>
    </row>
    <row r="362" spans="1:17" ht="12" customHeight="1" x14ac:dyDescent="0.3">
      <c r="A362" s="158" t="s">
        <v>65</v>
      </c>
      <c r="B362" s="157"/>
      <c r="C362" s="157">
        <f t="shared" ref="C362:Q362" si="95">SUM(C363:C364)</f>
        <v>14980.346853612429</v>
      </c>
      <c r="D362" s="157">
        <f t="shared" si="95"/>
        <v>11711.136686193</v>
      </c>
      <c r="E362" s="157">
        <f t="shared" si="95"/>
        <v>13765.67939093425</v>
      </c>
      <c r="F362" s="157">
        <f t="shared" si="95"/>
        <v>12209.69281507849</v>
      </c>
      <c r="G362" s="157">
        <f t="shared" si="95"/>
        <v>13345.78370470455</v>
      </c>
      <c r="H362" s="157">
        <f t="shared" si="95"/>
        <v>14977.622155501682</v>
      </c>
      <c r="I362" s="157">
        <f t="shared" si="95"/>
        <v>10428.873115490647</v>
      </c>
      <c r="J362" s="157">
        <f t="shared" si="95"/>
        <v>12728.069104046172</v>
      </c>
      <c r="K362" s="157">
        <f t="shared" si="95"/>
        <v>12441.033716002461</v>
      </c>
      <c r="L362" s="157">
        <f t="shared" si="95"/>
        <v>13069.378315280006</v>
      </c>
      <c r="M362" s="157">
        <f t="shared" si="95"/>
        <v>10540.15922618468</v>
      </c>
      <c r="N362" s="157">
        <f t="shared" si="95"/>
        <v>12629.082161967248</v>
      </c>
      <c r="O362" s="157">
        <f t="shared" si="95"/>
        <v>10980.513854118748</v>
      </c>
      <c r="P362" s="157">
        <f t="shared" si="95"/>
        <v>9669.3230947478587</v>
      </c>
      <c r="Q362" s="157">
        <f t="shared" si="95"/>
        <v>8248.3399421340891</v>
      </c>
    </row>
    <row r="363" spans="1:17" ht="12" customHeight="1" x14ac:dyDescent="0.3">
      <c r="A363" s="23" t="s">
        <v>166</v>
      </c>
      <c r="B363" s="156"/>
      <c r="C363" s="156">
        <f t="shared" ref="C363:Q366" si="96">IF(C287=0,0,C287/0.086*1000000/C$49)</f>
        <v>14758.330674721063</v>
      </c>
      <c r="D363" s="156">
        <f t="shared" si="96"/>
        <v>11517.152629577446</v>
      </c>
      <c r="E363" s="156">
        <f t="shared" si="96"/>
        <v>13535.328428541437</v>
      </c>
      <c r="F363" s="156">
        <f t="shared" si="96"/>
        <v>12003.99954268546</v>
      </c>
      <c r="G363" s="156">
        <f t="shared" si="96"/>
        <v>13117.447101273734</v>
      </c>
      <c r="H363" s="156">
        <f t="shared" si="96"/>
        <v>14732.9548806518</v>
      </c>
      <c r="I363" s="156">
        <f t="shared" si="96"/>
        <v>10241.509139419324</v>
      </c>
      <c r="J363" s="156">
        <f t="shared" si="96"/>
        <v>12544.450431064019</v>
      </c>
      <c r="K363" s="156">
        <f t="shared" si="96"/>
        <v>12256.654753028859</v>
      </c>
      <c r="L363" s="156">
        <f t="shared" si="96"/>
        <v>12844.202921685826</v>
      </c>
      <c r="M363" s="156">
        <f t="shared" si="96"/>
        <v>10359.005747632669</v>
      </c>
      <c r="N363" s="156">
        <f t="shared" si="96"/>
        <v>12376.323003132542</v>
      </c>
      <c r="O363" s="156">
        <f t="shared" si="96"/>
        <v>10744.820154268151</v>
      </c>
      <c r="P363" s="156">
        <f t="shared" si="96"/>
        <v>9474.0377766046004</v>
      </c>
      <c r="Q363" s="156">
        <f t="shared" si="96"/>
        <v>8085.4262315690039</v>
      </c>
    </row>
    <row r="364" spans="1:17" ht="12" customHeight="1" x14ac:dyDescent="0.3">
      <c r="A364" s="23" t="s">
        <v>60</v>
      </c>
      <c r="B364" s="156"/>
      <c r="C364" s="156">
        <f t="shared" si="96"/>
        <v>222.01617889136634</v>
      </c>
      <c r="D364" s="156">
        <f t="shared" si="96"/>
        <v>193.98405661555535</v>
      </c>
      <c r="E364" s="156">
        <f t="shared" si="96"/>
        <v>230.35096239281327</v>
      </c>
      <c r="F364" s="156">
        <f t="shared" si="96"/>
        <v>205.69327239302862</v>
      </c>
      <c r="G364" s="156">
        <f t="shared" si="96"/>
        <v>228.33660343081635</v>
      </c>
      <c r="H364" s="156">
        <f t="shared" si="96"/>
        <v>244.66727484988192</v>
      </c>
      <c r="I364" s="156">
        <f t="shared" si="96"/>
        <v>187.36397607132383</v>
      </c>
      <c r="J364" s="156">
        <f t="shared" si="96"/>
        <v>183.6186729821533</v>
      </c>
      <c r="K364" s="156">
        <f t="shared" si="96"/>
        <v>184.37896297360234</v>
      </c>
      <c r="L364" s="156">
        <f t="shared" si="96"/>
        <v>225.17539359418043</v>
      </c>
      <c r="M364" s="156">
        <f t="shared" si="96"/>
        <v>181.15347855201043</v>
      </c>
      <c r="N364" s="156">
        <f t="shared" si="96"/>
        <v>252.75915883470563</v>
      </c>
      <c r="O364" s="156">
        <f t="shared" si="96"/>
        <v>235.69369985059794</v>
      </c>
      <c r="P364" s="156">
        <f t="shared" si="96"/>
        <v>195.28531814325802</v>
      </c>
      <c r="Q364" s="156">
        <f t="shared" si="96"/>
        <v>162.91371056508487</v>
      </c>
    </row>
    <row r="365" spans="1:17" ht="12" customHeight="1" x14ac:dyDescent="0.3">
      <c r="A365" s="158" t="s">
        <v>112</v>
      </c>
      <c r="B365" s="157"/>
      <c r="C365" s="157">
        <f t="shared" ref="C365:Q365" si="97">C366</f>
        <v>148.10458396371982</v>
      </c>
      <c r="D365" s="157">
        <f t="shared" si="97"/>
        <v>167.01066086130857</v>
      </c>
      <c r="E365" s="157">
        <f t="shared" si="97"/>
        <v>104.29912149652479</v>
      </c>
      <c r="F365" s="157">
        <f t="shared" si="97"/>
        <v>179.44922330866757</v>
      </c>
      <c r="G365" s="157">
        <f t="shared" si="97"/>
        <v>122.2347008704856</v>
      </c>
      <c r="H365" s="157">
        <f t="shared" si="97"/>
        <v>119.52095410662204</v>
      </c>
      <c r="I365" s="157">
        <f t="shared" si="97"/>
        <v>137.85925833483728</v>
      </c>
      <c r="J365" s="157">
        <f t="shared" si="97"/>
        <v>144.72046517878744</v>
      </c>
      <c r="K365" s="157">
        <f t="shared" si="97"/>
        <v>230.47720908264444</v>
      </c>
      <c r="L365" s="157">
        <f t="shared" si="97"/>
        <v>159.73049738877907</v>
      </c>
      <c r="M365" s="157">
        <f t="shared" si="97"/>
        <v>137.82043697666995</v>
      </c>
      <c r="N365" s="157">
        <f t="shared" si="97"/>
        <v>68.607658669794063</v>
      </c>
      <c r="O365" s="157">
        <f t="shared" si="97"/>
        <v>42.195196831179771</v>
      </c>
      <c r="P365" s="157">
        <f t="shared" si="97"/>
        <v>94.453612758805306</v>
      </c>
      <c r="Q365" s="157">
        <f t="shared" si="97"/>
        <v>94.180308528876722</v>
      </c>
    </row>
    <row r="366" spans="1:17" ht="12" customHeight="1" x14ac:dyDescent="0.3">
      <c r="A366" s="23" t="s">
        <v>60</v>
      </c>
      <c r="B366" s="156"/>
      <c r="C366" s="156">
        <f t="shared" si="96"/>
        <v>148.10458396371982</v>
      </c>
      <c r="D366" s="156">
        <f t="shared" si="96"/>
        <v>167.01066086130857</v>
      </c>
      <c r="E366" s="156">
        <f t="shared" si="96"/>
        <v>104.29912149652479</v>
      </c>
      <c r="F366" s="156">
        <f t="shared" si="96"/>
        <v>179.44922330866757</v>
      </c>
      <c r="G366" s="156">
        <f t="shared" si="96"/>
        <v>122.2347008704856</v>
      </c>
      <c r="H366" s="156">
        <f t="shared" si="96"/>
        <v>119.52095410662204</v>
      </c>
      <c r="I366" s="156">
        <f t="shared" si="96"/>
        <v>137.85925833483728</v>
      </c>
      <c r="J366" s="156">
        <f t="shared" si="96"/>
        <v>144.72046517878744</v>
      </c>
      <c r="K366" s="156">
        <f t="shared" si="96"/>
        <v>230.47720908264444</v>
      </c>
      <c r="L366" s="156">
        <f t="shared" si="96"/>
        <v>159.73049738877907</v>
      </c>
      <c r="M366" s="156">
        <f t="shared" si="96"/>
        <v>137.82043697666995</v>
      </c>
      <c r="N366" s="156">
        <f t="shared" si="96"/>
        <v>68.607658669794063</v>
      </c>
      <c r="O366" s="156">
        <f t="shared" si="96"/>
        <v>42.195196831179771</v>
      </c>
      <c r="P366" s="156">
        <f t="shared" si="96"/>
        <v>94.453612758805306</v>
      </c>
      <c r="Q366" s="156">
        <f t="shared" si="96"/>
        <v>94.180308528876722</v>
      </c>
    </row>
    <row r="367" spans="1:17" ht="12" customHeight="1" x14ac:dyDescent="0.3">
      <c r="A367" s="158" t="s">
        <v>63</v>
      </c>
      <c r="B367" s="157"/>
      <c r="C367" s="157">
        <f t="shared" ref="C367:Q367" si="98">IF(C291=0,0,C291/0.086*1000000/SUM(C$53:C$56))</f>
        <v>2492.0931022589548</v>
      </c>
      <c r="D367" s="157">
        <f t="shared" si="98"/>
        <v>2323.1303101999592</v>
      </c>
      <c r="E367" s="157">
        <f t="shared" si="98"/>
        <v>2329.3715938337059</v>
      </c>
      <c r="F367" s="157">
        <f t="shared" si="98"/>
        <v>2385.6077638428392</v>
      </c>
      <c r="G367" s="157">
        <f t="shared" si="98"/>
        <v>2303.6069348637866</v>
      </c>
      <c r="H367" s="157">
        <f t="shared" si="98"/>
        <v>2395.9728762777895</v>
      </c>
      <c r="I367" s="157">
        <f t="shared" si="98"/>
        <v>2277.1385949715122</v>
      </c>
      <c r="J367" s="157">
        <f t="shared" si="98"/>
        <v>2249.1216314739363</v>
      </c>
      <c r="K367" s="157">
        <f t="shared" si="98"/>
        <v>2298.3186506791712</v>
      </c>
      <c r="L367" s="157">
        <f t="shared" si="98"/>
        <v>2219.069855979239</v>
      </c>
      <c r="M367" s="157">
        <f t="shared" si="98"/>
        <v>2227.4506923519884</v>
      </c>
      <c r="N367" s="157">
        <f t="shared" si="98"/>
        <v>2292.5323963547098</v>
      </c>
      <c r="O367" s="157">
        <f t="shared" si="98"/>
        <v>2263.3677362490344</v>
      </c>
      <c r="P367" s="157">
        <f t="shared" si="98"/>
        <v>2248.7000211289919</v>
      </c>
      <c r="Q367" s="157">
        <f t="shared" si="98"/>
        <v>2162.0195403182956</v>
      </c>
    </row>
    <row r="368" spans="1:17" ht="12" customHeight="1" x14ac:dyDescent="0.3">
      <c r="A368" s="167" t="s">
        <v>165</v>
      </c>
      <c r="B368" s="132"/>
      <c r="C368" s="132">
        <f t="shared" ref="C368:Q368" si="99">IF(C292=0,0,C292/0.086*1000000/C$53)</f>
        <v>2787.6406498409156</v>
      </c>
      <c r="D368" s="132">
        <f t="shared" si="99"/>
        <v>2654.7073026485682</v>
      </c>
      <c r="E368" s="132">
        <f t="shared" si="99"/>
        <v>2615.3947690541013</v>
      </c>
      <c r="F368" s="132">
        <f t="shared" si="99"/>
        <v>2520.9769116170291</v>
      </c>
      <c r="G368" s="132">
        <f t="shared" si="99"/>
        <v>2791.2168226352333</v>
      </c>
      <c r="H368" s="132">
        <f t="shared" si="99"/>
        <v>2931.1137822374994</v>
      </c>
      <c r="I368" s="132">
        <f t="shared" si="99"/>
        <v>2658.5590227997027</v>
      </c>
      <c r="J368" s="132">
        <f t="shared" si="99"/>
        <v>2666.0369485749552</v>
      </c>
      <c r="K368" s="132">
        <f t="shared" si="99"/>
        <v>2868.2965034072226</v>
      </c>
      <c r="L368" s="132">
        <f t="shared" si="99"/>
        <v>2512.100371079569</v>
      </c>
      <c r="M368" s="132">
        <f t="shared" si="99"/>
        <v>2587.2281142576571</v>
      </c>
      <c r="N368" s="132">
        <f t="shared" si="99"/>
        <v>2428.3867628025173</v>
      </c>
      <c r="O368" s="132">
        <f t="shared" si="99"/>
        <v>2528.004851799777</v>
      </c>
      <c r="P368" s="132">
        <f t="shared" si="99"/>
        <v>2615.4510790882755</v>
      </c>
      <c r="Q368" s="132">
        <f t="shared" si="99"/>
        <v>2543.5674628780057</v>
      </c>
    </row>
    <row r="369" spans="1:17" ht="12" customHeight="1" x14ac:dyDescent="0.3">
      <c r="A369" s="167" t="s">
        <v>164</v>
      </c>
      <c r="B369" s="132"/>
      <c r="C369" s="132">
        <f t="shared" ref="C369:Q369" si="100">IF(C293=0,0,C293/0.086*1000000/C$54)</f>
        <v>2228.7017455285913</v>
      </c>
      <c r="D369" s="132">
        <f t="shared" si="100"/>
        <v>2118.3105840980511</v>
      </c>
      <c r="E369" s="132">
        <f t="shared" si="100"/>
        <v>2202.1263373996885</v>
      </c>
      <c r="F369" s="132">
        <f t="shared" si="100"/>
        <v>2130.5183381795428</v>
      </c>
      <c r="G369" s="132">
        <f t="shared" si="100"/>
        <v>2199.0166052540903</v>
      </c>
      <c r="H369" s="132">
        <f t="shared" si="100"/>
        <v>2188.2289078989243</v>
      </c>
      <c r="I369" s="132">
        <f t="shared" si="100"/>
        <v>1946.3035196106523</v>
      </c>
      <c r="J369" s="132">
        <f t="shared" si="100"/>
        <v>2065.8374568494182</v>
      </c>
      <c r="K369" s="132">
        <f t="shared" si="100"/>
        <v>2176.6256496504207</v>
      </c>
      <c r="L369" s="132">
        <f t="shared" si="100"/>
        <v>2097.6892045280551</v>
      </c>
      <c r="M369" s="132">
        <f t="shared" si="100"/>
        <v>2067.7091029865296</v>
      </c>
      <c r="N369" s="132">
        <f t="shared" si="100"/>
        <v>2154.5856548883858</v>
      </c>
      <c r="O369" s="132">
        <f t="shared" si="100"/>
        <v>2114.1715503611799</v>
      </c>
      <c r="P369" s="132">
        <f t="shared" si="100"/>
        <v>2144.4963356605017</v>
      </c>
      <c r="Q369" s="132">
        <f t="shared" si="100"/>
        <v>1942.0432756555861</v>
      </c>
    </row>
    <row r="370" spans="1:17" ht="12" customHeight="1" x14ac:dyDescent="0.3">
      <c r="A370" s="166" t="s">
        <v>163</v>
      </c>
      <c r="B370" s="165"/>
      <c r="C370" s="165">
        <f t="shared" ref="C370:Q371" si="101">IF(C294=0,0,C294/0.086*1000000/C$54)</f>
        <v>1748.0766985141565</v>
      </c>
      <c r="D370" s="165">
        <f t="shared" si="101"/>
        <v>1562.0551468880242</v>
      </c>
      <c r="E370" s="165">
        <f t="shared" si="101"/>
        <v>1702.4340456514258</v>
      </c>
      <c r="F370" s="165">
        <f t="shared" si="101"/>
        <v>1499.2162513377993</v>
      </c>
      <c r="G370" s="165">
        <f t="shared" si="101"/>
        <v>1712.5210690377914</v>
      </c>
      <c r="H370" s="165">
        <f t="shared" si="101"/>
        <v>1713.1986175103261</v>
      </c>
      <c r="I370" s="165">
        <f t="shared" si="101"/>
        <v>1288.5013026971724</v>
      </c>
      <c r="J370" s="165">
        <f t="shared" si="101"/>
        <v>1538.5697019715769</v>
      </c>
      <c r="K370" s="165">
        <f t="shared" si="101"/>
        <v>1492.4146170612769</v>
      </c>
      <c r="L370" s="165">
        <f t="shared" si="101"/>
        <v>1517.827240892092</v>
      </c>
      <c r="M370" s="165">
        <f t="shared" si="101"/>
        <v>1564.8414686897781</v>
      </c>
      <c r="N370" s="165">
        <f t="shared" si="101"/>
        <v>1663.1278747565987</v>
      </c>
      <c r="O370" s="165">
        <f t="shared" si="101"/>
        <v>1570.6332821942572</v>
      </c>
      <c r="P370" s="165">
        <f t="shared" si="101"/>
        <v>1635.1569874234774</v>
      </c>
      <c r="Q370" s="165">
        <f t="shared" si="101"/>
        <v>1269.1008901941116</v>
      </c>
    </row>
    <row r="371" spans="1:17" ht="12" customHeight="1" x14ac:dyDescent="0.3">
      <c r="A371" s="147" t="s">
        <v>59</v>
      </c>
      <c r="B371" s="164"/>
      <c r="C371" s="164">
        <f t="shared" si="101"/>
        <v>480.62504701443464</v>
      </c>
      <c r="D371" s="164">
        <f t="shared" si="101"/>
        <v>556.25543721002714</v>
      </c>
      <c r="E371" s="164">
        <f t="shared" si="101"/>
        <v>499.6922917482629</v>
      </c>
      <c r="F371" s="164">
        <f t="shared" si="101"/>
        <v>631.3020868417434</v>
      </c>
      <c r="G371" s="164">
        <f t="shared" si="101"/>
        <v>486.49553621629906</v>
      </c>
      <c r="H371" s="164">
        <f t="shared" si="101"/>
        <v>475.03029038859825</v>
      </c>
      <c r="I371" s="164">
        <f t="shared" si="101"/>
        <v>657.80221691347981</v>
      </c>
      <c r="J371" s="164">
        <f t="shared" si="101"/>
        <v>527.26775487784141</v>
      </c>
      <c r="K371" s="164">
        <f t="shared" si="101"/>
        <v>684.21103258914343</v>
      </c>
      <c r="L371" s="164">
        <f t="shared" si="101"/>
        <v>579.86196363596332</v>
      </c>
      <c r="M371" s="164">
        <f t="shared" si="101"/>
        <v>502.86763429675136</v>
      </c>
      <c r="N371" s="164">
        <f t="shared" si="101"/>
        <v>491.45778013178688</v>
      </c>
      <c r="O371" s="164">
        <f t="shared" si="101"/>
        <v>543.53826816692276</v>
      </c>
      <c r="P371" s="164">
        <f t="shared" si="101"/>
        <v>509.33934823702452</v>
      </c>
      <c r="Q371" s="164">
        <f t="shared" si="101"/>
        <v>672.94238546147471</v>
      </c>
    </row>
    <row r="372" spans="1:17" ht="12" customHeight="1" x14ac:dyDescent="0.3">
      <c r="A372" s="163" t="s">
        <v>142</v>
      </c>
      <c r="B372" s="162"/>
      <c r="C372" s="162">
        <f t="shared" ref="C372:Q372" si="102">IF(C296=0,0,C296/0.086*1000000/C$55)</f>
        <v>2353.5167126139199</v>
      </c>
      <c r="D372" s="162">
        <f t="shared" si="102"/>
        <v>2229.5333357867908</v>
      </c>
      <c r="E372" s="162">
        <f t="shared" si="102"/>
        <v>2404.4271088139371</v>
      </c>
      <c r="F372" s="162">
        <f t="shared" si="102"/>
        <v>2403.9415572912017</v>
      </c>
      <c r="G372" s="162">
        <f t="shared" si="102"/>
        <v>2057.638118007606</v>
      </c>
      <c r="H372" s="162">
        <f t="shared" si="102"/>
        <v>2347.9261311320029</v>
      </c>
      <c r="I372" s="162">
        <f t="shared" si="102"/>
        <v>2354.1608968918554</v>
      </c>
      <c r="J372" s="162">
        <f t="shared" si="102"/>
        <v>2332.6790549263274</v>
      </c>
      <c r="K372" s="162">
        <f t="shared" si="102"/>
        <v>2309.5114470963172</v>
      </c>
      <c r="L372" s="162">
        <f t="shared" si="102"/>
        <v>2167.3959755536075</v>
      </c>
      <c r="M372" s="162">
        <f t="shared" si="102"/>
        <v>2361.7121537552866</v>
      </c>
      <c r="N372" s="162">
        <f t="shared" si="102"/>
        <v>2410.8063147802209</v>
      </c>
      <c r="O372" s="162">
        <f t="shared" si="102"/>
        <v>2306.8849450145649</v>
      </c>
      <c r="P372" s="162">
        <f t="shared" si="102"/>
        <v>2165.0775987026673</v>
      </c>
      <c r="Q372" s="162">
        <f t="shared" si="102"/>
        <v>2209.4077815182709</v>
      </c>
    </row>
    <row r="373" spans="1:17" ht="12" customHeight="1" x14ac:dyDescent="0.3">
      <c r="A373" s="161" t="s">
        <v>141</v>
      </c>
      <c r="B373" s="160"/>
      <c r="C373" s="160">
        <f t="shared" ref="C373:Q373" si="103">IF(C297=0,0,C297/0.086*1000000/C$56)</f>
        <v>1537.3096557666636</v>
      </c>
      <c r="D373" s="160">
        <f t="shared" si="103"/>
        <v>1640.8731389864154</v>
      </c>
      <c r="E373" s="160">
        <f t="shared" si="103"/>
        <v>1826.6796288272431</v>
      </c>
      <c r="F373" s="160">
        <f t="shared" si="103"/>
        <v>1657.6345856673788</v>
      </c>
      <c r="G373" s="160">
        <f t="shared" si="103"/>
        <v>1836.5361428737363</v>
      </c>
      <c r="H373" s="160">
        <f t="shared" si="103"/>
        <v>1812.8946442556874</v>
      </c>
      <c r="I373" s="160">
        <f t="shared" si="103"/>
        <v>1707.0555112560173</v>
      </c>
      <c r="J373" s="160">
        <f t="shared" si="103"/>
        <v>1741.3423448781052</v>
      </c>
      <c r="K373" s="160">
        <f t="shared" si="103"/>
        <v>1874.5141338711303</v>
      </c>
      <c r="L373" s="160">
        <f t="shared" si="103"/>
        <v>1795.3603315510702</v>
      </c>
      <c r="M373" s="160">
        <f t="shared" si="103"/>
        <v>1810.8334770326485</v>
      </c>
      <c r="N373" s="160">
        <f t="shared" si="103"/>
        <v>2115.9528778085692</v>
      </c>
      <c r="O373" s="160">
        <f t="shared" si="103"/>
        <v>1933.9221249491936</v>
      </c>
      <c r="P373" s="160">
        <f t="shared" si="103"/>
        <v>1709.2277482708985</v>
      </c>
      <c r="Q373" s="160">
        <f t="shared" si="103"/>
        <v>1754.4910557268129</v>
      </c>
    </row>
    <row r="374" spans="1:17" ht="12" customHeight="1" x14ac:dyDescent="0.3">
      <c r="A374" s="148" t="s">
        <v>60</v>
      </c>
      <c r="B374" s="156"/>
      <c r="C374" s="156">
        <f t="shared" ref="C374:Q375" si="104">IF(C298=0,0,C298/0.086*1000000/C$56)</f>
        <v>693.46003906308931</v>
      </c>
      <c r="D374" s="156">
        <f t="shared" si="104"/>
        <v>821.29226827033085</v>
      </c>
      <c r="E374" s="156">
        <f t="shared" si="104"/>
        <v>1182.4660505481029</v>
      </c>
      <c r="F374" s="156">
        <f t="shared" si="104"/>
        <v>735.29048066627774</v>
      </c>
      <c r="G374" s="156">
        <f t="shared" si="104"/>
        <v>1047.6294630954239</v>
      </c>
      <c r="H374" s="156">
        <f t="shared" si="104"/>
        <v>1008.4605703011338</v>
      </c>
      <c r="I374" s="156">
        <f t="shared" si="104"/>
        <v>937.87348088637748</v>
      </c>
      <c r="J374" s="156">
        <f t="shared" si="104"/>
        <v>828.17132756511523</v>
      </c>
      <c r="K374" s="156">
        <f t="shared" si="104"/>
        <v>1313.2406743454437</v>
      </c>
      <c r="L374" s="156">
        <f t="shared" si="104"/>
        <v>1119.0602125987859</v>
      </c>
      <c r="M374" s="156">
        <f t="shared" si="104"/>
        <v>997.47797291699521</v>
      </c>
      <c r="N374" s="156">
        <f t="shared" si="104"/>
        <v>1331.9658979824521</v>
      </c>
      <c r="O374" s="156">
        <f t="shared" si="104"/>
        <v>1324.6897922597846</v>
      </c>
      <c r="P374" s="156">
        <f t="shared" si="104"/>
        <v>814.48567879667712</v>
      </c>
      <c r="Q374" s="156">
        <f t="shared" si="104"/>
        <v>935.08671965856297</v>
      </c>
    </row>
    <row r="375" spans="1:17" ht="12" customHeight="1" x14ac:dyDescent="0.3">
      <c r="A375" s="148" t="s">
        <v>59</v>
      </c>
      <c r="B375" s="156"/>
      <c r="C375" s="156">
        <f t="shared" si="104"/>
        <v>843.84961670357416</v>
      </c>
      <c r="D375" s="156">
        <f t="shared" si="104"/>
        <v>819.58087071608463</v>
      </c>
      <c r="E375" s="156">
        <f t="shared" si="104"/>
        <v>644.21357827914051</v>
      </c>
      <c r="F375" s="156">
        <f t="shared" si="104"/>
        <v>922.34410500110096</v>
      </c>
      <c r="G375" s="156">
        <f t="shared" si="104"/>
        <v>788.9066797783122</v>
      </c>
      <c r="H375" s="156">
        <f t="shared" si="104"/>
        <v>804.43407395455347</v>
      </c>
      <c r="I375" s="156">
        <f t="shared" si="104"/>
        <v>769.18203036963985</v>
      </c>
      <c r="J375" s="156">
        <f t="shared" si="104"/>
        <v>913.17101731298976</v>
      </c>
      <c r="K375" s="156">
        <f t="shared" si="104"/>
        <v>561.27345952568646</v>
      </c>
      <c r="L375" s="156">
        <f t="shared" si="104"/>
        <v>676.30011895228415</v>
      </c>
      <c r="M375" s="156">
        <f t="shared" si="104"/>
        <v>813.35550411565328</v>
      </c>
      <c r="N375" s="156">
        <f t="shared" si="104"/>
        <v>783.98697982611759</v>
      </c>
      <c r="O375" s="156">
        <f t="shared" si="104"/>
        <v>609.23233268940874</v>
      </c>
      <c r="P375" s="156">
        <f t="shared" si="104"/>
        <v>894.74206947422113</v>
      </c>
      <c r="Q375" s="156">
        <f t="shared" si="104"/>
        <v>819.40433606824979</v>
      </c>
    </row>
    <row r="376" spans="1:17" ht="12" customHeight="1" x14ac:dyDescent="0.3">
      <c r="A376" s="158" t="s">
        <v>62</v>
      </c>
      <c r="B376" s="157"/>
      <c r="C376" s="157">
        <f t="shared" ref="C376:Q376" si="105">IF(C300=0,0,C300/0.086*1000000/SUM(C$58:C$59))</f>
        <v>869.07442694868917</v>
      </c>
      <c r="D376" s="157">
        <f t="shared" si="105"/>
        <v>939.03150282732724</v>
      </c>
      <c r="E376" s="157">
        <f t="shared" si="105"/>
        <v>905.67759032807999</v>
      </c>
      <c r="F376" s="157">
        <f t="shared" si="105"/>
        <v>938.78190669151957</v>
      </c>
      <c r="G376" s="157">
        <f t="shared" si="105"/>
        <v>867.61451799162262</v>
      </c>
      <c r="H376" s="157">
        <f t="shared" si="105"/>
        <v>880.45733019605257</v>
      </c>
      <c r="I376" s="157">
        <f t="shared" si="105"/>
        <v>951.53861657038306</v>
      </c>
      <c r="J376" s="157">
        <f t="shared" si="105"/>
        <v>903.3508393637303</v>
      </c>
      <c r="K376" s="157">
        <f t="shared" si="105"/>
        <v>904.18576903636165</v>
      </c>
      <c r="L376" s="157">
        <f t="shared" si="105"/>
        <v>951.44102704371164</v>
      </c>
      <c r="M376" s="157">
        <f t="shared" si="105"/>
        <v>931.87970224165974</v>
      </c>
      <c r="N376" s="157">
        <f t="shared" si="105"/>
        <v>856.29168888884374</v>
      </c>
      <c r="O376" s="157">
        <f t="shared" si="105"/>
        <v>925.67195737731527</v>
      </c>
      <c r="P376" s="157">
        <f t="shared" si="105"/>
        <v>919.438613220344</v>
      </c>
      <c r="Q376" s="157">
        <f t="shared" si="105"/>
        <v>922.77058876276351</v>
      </c>
    </row>
    <row r="377" spans="1:17" ht="12" customHeight="1" x14ac:dyDescent="0.3">
      <c r="A377" s="23" t="s">
        <v>57</v>
      </c>
      <c r="B377" s="156"/>
      <c r="C377" s="156">
        <f t="shared" ref="C377:Q377" si="106">IF(C301=0,0,C301/0.086*1000000/C$58)</f>
        <v>1474.3487941298786</v>
      </c>
      <c r="D377" s="156">
        <f t="shared" si="106"/>
        <v>1304.1349068207205</v>
      </c>
      <c r="E377" s="156">
        <f t="shared" si="106"/>
        <v>0</v>
      </c>
      <c r="F377" s="156">
        <f t="shared" si="106"/>
        <v>1552.3762125777534</v>
      </c>
      <c r="G377" s="156">
        <f t="shared" si="106"/>
        <v>1470.2810146647264</v>
      </c>
      <c r="H377" s="156">
        <f t="shared" si="106"/>
        <v>0</v>
      </c>
      <c r="I377" s="156">
        <f t="shared" si="106"/>
        <v>1441.0081813681957</v>
      </c>
      <c r="J377" s="156">
        <f t="shared" si="106"/>
        <v>0</v>
      </c>
      <c r="K377" s="156">
        <f t="shared" si="106"/>
        <v>0</v>
      </c>
      <c r="L377" s="156">
        <f t="shared" si="106"/>
        <v>1418.1485669503122</v>
      </c>
      <c r="M377" s="156">
        <f t="shared" si="106"/>
        <v>0</v>
      </c>
      <c r="N377" s="156">
        <f t="shared" si="106"/>
        <v>0</v>
      </c>
      <c r="O377" s="156">
        <f t="shared" si="106"/>
        <v>1753.2645549742642</v>
      </c>
      <c r="P377" s="156">
        <f t="shared" si="106"/>
        <v>1519.3304091783993</v>
      </c>
      <c r="Q377" s="156">
        <f t="shared" si="106"/>
        <v>1652.1784067341537</v>
      </c>
    </row>
    <row r="378" spans="1:17" ht="12" customHeight="1" x14ac:dyDescent="0.3">
      <c r="A378" s="29" t="s">
        <v>140</v>
      </c>
      <c r="B378" s="57"/>
      <c r="C378" s="57">
        <f t="shared" ref="C378:Q378" si="107">IF(C302=0,0,C302/0.086*1000000/C$59)</f>
        <v>869.04272570926378</v>
      </c>
      <c r="D378" s="57">
        <f t="shared" si="107"/>
        <v>938.90494200098328</v>
      </c>
      <c r="E378" s="57">
        <f t="shared" si="107"/>
        <v>905.67759032807999</v>
      </c>
      <c r="F378" s="57">
        <f t="shared" si="107"/>
        <v>938.72658736117614</v>
      </c>
      <c r="G378" s="57">
        <f t="shared" si="107"/>
        <v>867.55989786134285</v>
      </c>
      <c r="H378" s="57">
        <f t="shared" si="107"/>
        <v>880.45733019605257</v>
      </c>
      <c r="I378" s="57">
        <f t="shared" si="107"/>
        <v>951.51646243714401</v>
      </c>
      <c r="J378" s="57">
        <f t="shared" si="107"/>
        <v>903.3508393637303</v>
      </c>
      <c r="K378" s="57">
        <f t="shared" si="107"/>
        <v>904.18576903636165</v>
      </c>
      <c r="L378" s="57">
        <f t="shared" si="107"/>
        <v>951.43618992345455</v>
      </c>
      <c r="M378" s="57">
        <f t="shared" si="107"/>
        <v>931.87970224165974</v>
      </c>
      <c r="N378" s="57">
        <f t="shared" si="107"/>
        <v>856.29168888884374</v>
      </c>
      <c r="O378" s="57">
        <f t="shared" si="107"/>
        <v>925.65881314011426</v>
      </c>
      <c r="P378" s="57">
        <f t="shared" si="107"/>
        <v>919.38560230641724</v>
      </c>
      <c r="Q378" s="57">
        <f t="shared" si="107"/>
        <v>922.67744010249487</v>
      </c>
    </row>
    <row r="380" spans="1:17" ht="12" customHeight="1" x14ac:dyDescent="0.3">
      <c r="A380" s="152" t="s">
        <v>188</v>
      </c>
      <c r="B380" s="168"/>
      <c r="C380" s="168">
        <f t="shared" ref="C380:Q380" si="108">SUM(C381,C384,C386,C395)</f>
        <v>12517.906226590398</v>
      </c>
      <c r="D380" s="168">
        <f t="shared" si="108"/>
        <v>10208.316102511997</v>
      </c>
      <c r="E380" s="168">
        <f t="shared" si="108"/>
        <v>11639.817744225204</v>
      </c>
      <c r="F380" s="168">
        <f t="shared" si="108"/>
        <v>10677.772698614164</v>
      </c>
      <c r="G380" s="168">
        <f t="shared" si="108"/>
        <v>11522.406992759417</v>
      </c>
      <c r="H380" s="168">
        <f t="shared" si="108"/>
        <v>12823.77471960241</v>
      </c>
      <c r="I380" s="168">
        <f t="shared" si="108"/>
        <v>9630.3712464087694</v>
      </c>
      <c r="J380" s="168">
        <f t="shared" si="108"/>
        <v>11344.772272229133</v>
      </c>
      <c r="K380" s="168">
        <f t="shared" si="108"/>
        <v>11489.450975456664</v>
      </c>
      <c r="L380" s="168">
        <f t="shared" si="108"/>
        <v>11934.815312835042</v>
      </c>
      <c r="M380" s="168">
        <f t="shared" si="108"/>
        <v>10096.395694556992</v>
      </c>
      <c r="N380" s="168">
        <f t="shared" si="108"/>
        <v>11568.342126188925</v>
      </c>
      <c r="O380" s="168">
        <f t="shared" si="108"/>
        <v>10328.216202295906</v>
      </c>
      <c r="P380" s="168">
        <f t="shared" si="108"/>
        <v>9578.240001595248</v>
      </c>
      <c r="Q380" s="168">
        <f t="shared" si="108"/>
        <v>8432.2287262229966</v>
      </c>
    </row>
    <row r="381" spans="1:17" ht="12" customHeight="1" x14ac:dyDescent="0.3">
      <c r="A381" s="158" t="s">
        <v>65</v>
      </c>
      <c r="B381" s="157"/>
      <c r="C381" s="157">
        <f t="shared" ref="C381:Q381" si="109">SUM(C382:C383)</f>
        <v>9949.9671903820308</v>
      </c>
      <c r="D381" s="157">
        <f t="shared" si="109"/>
        <v>7604.2639505684319</v>
      </c>
      <c r="E381" s="157">
        <f t="shared" si="109"/>
        <v>9143.78506158862</v>
      </c>
      <c r="F381" s="157">
        <f t="shared" si="109"/>
        <v>7992.6302453753087</v>
      </c>
      <c r="G381" s="157">
        <f t="shared" si="109"/>
        <v>8996.7010676646114</v>
      </c>
      <c r="H381" s="157">
        <f t="shared" si="109"/>
        <v>10217.799978424089</v>
      </c>
      <c r="I381" s="157">
        <f t="shared" si="109"/>
        <v>6939.5875144435049</v>
      </c>
      <c r="J381" s="157">
        <f t="shared" si="109"/>
        <v>8685.5338526757641</v>
      </c>
      <c r="K381" s="157">
        <f t="shared" si="109"/>
        <v>8457.6470959446706</v>
      </c>
      <c r="L381" s="157">
        <f t="shared" si="109"/>
        <v>9120.0876769571787</v>
      </c>
      <c r="M381" s="157">
        <f t="shared" si="109"/>
        <v>7329.8999121400429</v>
      </c>
      <c r="N381" s="157">
        <f t="shared" si="109"/>
        <v>9000.0428649855967</v>
      </c>
      <c r="O381" s="157">
        <f t="shared" si="109"/>
        <v>7781.7120813141173</v>
      </c>
      <c r="P381" s="157">
        <f t="shared" si="109"/>
        <v>6897.3004908213697</v>
      </c>
      <c r="Q381" s="157">
        <f t="shared" si="109"/>
        <v>5764.6840189587474</v>
      </c>
    </row>
    <row r="382" spans="1:17" ht="12" customHeight="1" x14ac:dyDescent="0.3">
      <c r="A382" s="23" t="s">
        <v>166</v>
      </c>
      <c r="B382" s="156"/>
      <c r="C382" s="156">
        <f t="shared" ref="C382:Q383" si="110">IF(C306=0,0,C306/0.086*1000000/C$49)</f>
        <v>9714.8292326860646</v>
      </c>
      <c r="D382" s="156">
        <f t="shared" si="110"/>
        <v>7393.5464478498106</v>
      </c>
      <c r="E382" s="156">
        <f t="shared" si="110"/>
        <v>8897.9050750786118</v>
      </c>
      <c r="F382" s="156">
        <f t="shared" si="110"/>
        <v>7769.3031862630023</v>
      </c>
      <c r="G382" s="156">
        <f t="shared" si="110"/>
        <v>8753.5320377978023</v>
      </c>
      <c r="H382" s="156">
        <f t="shared" si="110"/>
        <v>9959.8094843852359</v>
      </c>
      <c r="I382" s="156">
        <f t="shared" si="110"/>
        <v>6738.4726588769936</v>
      </c>
      <c r="J382" s="156">
        <f t="shared" si="110"/>
        <v>8491.3356838795753</v>
      </c>
      <c r="K382" s="156">
        <f t="shared" si="110"/>
        <v>8265.2275208629617</v>
      </c>
      <c r="L382" s="156">
        <f t="shared" si="110"/>
        <v>8883.0201861597761</v>
      </c>
      <c r="M382" s="156">
        <f t="shared" si="110"/>
        <v>7141.18052887661</v>
      </c>
      <c r="N382" s="156">
        <f t="shared" si="110"/>
        <v>8736.3690925768751</v>
      </c>
      <c r="O382" s="156">
        <f t="shared" si="110"/>
        <v>7536.7952850629072</v>
      </c>
      <c r="P382" s="156">
        <f t="shared" si="110"/>
        <v>6695.2088622567744</v>
      </c>
      <c r="Q382" s="156">
        <f t="shared" si="110"/>
        <v>5596.5294766500592</v>
      </c>
    </row>
    <row r="383" spans="1:17" ht="12" customHeight="1" x14ac:dyDescent="0.3">
      <c r="A383" s="23" t="s">
        <v>60</v>
      </c>
      <c r="B383" s="156"/>
      <c r="C383" s="156">
        <f t="shared" si="110"/>
        <v>235.13795769596572</v>
      </c>
      <c r="D383" s="156">
        <f t="shared" si="110"/>
        <v>210.7175027186216</v>
      </c>
      <c r="E383" s="156">
        <f t="shared" si="110"/>
        <v>245.87998651000837</v>
      </c>
      <c r="F383" s="156">
        <f t="shared" si="110"/>
        <v>223.32705911230644</v>
      </c>
      <c r="G383" s="156">
        <f t="shared" si="110"/>
        <v>243.1690298668091</v>
      </c>
      <c r="H383" s="156">
        <f t="shared" si="110"/>
        <v>257.99049403885289</v>
      </c>
      <c r="I383" s="156">
        <f t="shared" si="110"/>
        <v>201.11485556651147</v>
      </c>
      <c r="J383" s="156">
        <f t="shared" si="110"/>
        <v>194.19816879618938</v>
      </c>
      <c r="K383" s="156">
        <f t="shared" si="110"/>
        <v>192.41957508170813</v>
      </c>
      <c r="L383" s="156">
        <f t="shared" si="110"/>
        <v>237.06749079740177</v>
      </c>
      <c r="M383" s="156">
        <f t="shared" si="110"/>
        <v>188.71938326343326</v>
      </c>
      <c r="N383" s="156">
        <f t="shared" si="110"/>
        <v>263.67377240872071</v>
      </c>
      <c r="O383" s="156">
        <f t="shared" si="110"/>
        <v>244.91679625121031</v>
      </c>
      <c r="P383" s="156">
        <f t="shared" si="110"/>
        <v>202.09162856459503</v>
      </c>
      <c r="Q383" s="156">
        <f t="shared" si="110"/>
        <v>168.15454230868812</v>
      </c>
    </row>
    <row r="384" spans="1:17" ht="12" customHeight="1" x14ac:dyDescent="0.3">
      <c r="A384" s="158" t="s">
        <v>112</v>
      </c>
      <c r="B384" s="157"/>
      <c r="C384" s="157">
        <f t="shared" ref="C384:Q384" si="111">C385</f>
        <v>270.41799174416707</v>
      </c>
      <c r="D384" s="157">
        <f t="shared" si="111"/>
        <v>311.06297854390129</v>
      </c>
      <c r="E384" s="157">
        <f t="shared" si="111"/>
        <v>200.25040915586845</v>
      </c>
      <c r="F384" s="157">
        <f t="shared" si="111"/>
        <v>358.621897201867</v>
      </c>
      <c r="G384" s="157">
        <f t="shared" si="111"/>
        <v>256.48726802141499</v>
      </c>
      <c r="H384" s="157">
        <f t="shared" si="111"/>
        <v>263.50796277601091</v>
      </c>
      <c r="I384" s="157">
        <f t="shared" si="111"/>
        <v>315.43028972532477</v>
      </c>
      <c r="J384" s="157">
        <f t="shared" si="111"/>
        <v>348.77895746296423</v>
      </c>
      <c r="K384" s="157">
        <f t="shared" si="111"/>
        <v>596.61438118469732</v>
      </c>
      <c r="L384" s="157">
        <f t="shared" si="111"/>
        <v>441.25680531166012</v>
      </c>
      <c r="M384" s="157">
        <f t="shared" si="111"/>
        <v>406.42862095004347</v>
      </c>
      <c r="N384" s="157">
        <f t="shared" si="111"/>
        <v>220.57846595308422</v>
      </c>
      <c r="O384" s="157">
        <f t="shared" si="111"/>
        <v>142.29130522941529</v>
      </c>
      <c r="P384" s="157">
        <f t="shared" si="111"/>
        <v>323.16234725260699</v>
      </c>
      <c r="Q384" s="157">
        <f t="shared" si="111"/>
        <v>342.57780073898522</v>
      </c>
    </row>
    <row r="385" spans="1:17" ht="12" customHeight="1" x14ac:dyDescent="0.3">
      <c r="A385" s="23" t="s">
        <v>60</v>
      </c>
      <c r="B385" s="156"/>
      <c r="C385" s="156">
        <f t="shared" ref="C385:Q385" si="112">IF(C309=0,0,C309/0.086*1000000/C$49)</f>
        <v>270.41799174416707</v>
      </c>
      <c r="D385" s="156">
        <f t="shared" si="112"/>
        <v>311.06297854390129</v>
      </c>
      <c r="E385" s="156">
        <f t="shared" si="112"/>
        <v>200.25040915586845</v>
      </c>
      <c r="F385" s="156">
        <f t="shared" si="112"/>
        <v>358.621897201867</v>
      </c>
      <c r="G385" s="156">
        <f t="shared" si="112"/>
        <v>256.48726802141499</v>
      </c>
      <c r="H385" s="156">
        <f t="shared" si="112"/>
        <v>263.50796277601091</v>
      </c>
      <c r="I385" s="156">
        <f t="shared" si="112"/>
        <v>315.43028972532477</v>
      </c>
      <c r="J385" s="156">
        <f t="shared" si="112"/>
        <v>348.77895746296423</v>
      </c>
      <c r="K385" s="156">
        <f t="shared" si="112"/>
        <v>596.61438118469732</v>
      </c>
      <c r="L385" s="156">
        <f t="shared" si="112"/>
        <v>441.25680531166012</v>
      </c>
      <c r="M385" s="156">
        <f t="shared" si="112"/>
        <v>406.42862095004347</v>
      </c>
      <c r="N385" s="156">
        <f t="shared" si="112"/>
        <v>220.57846595308422</v>
      </c>
      <c r="O385" s="156">
        <f t="shared" si="112"/>
        <v>142.29130522941529</v>
      </c>
      <c r="P385" s="156">
        <f t="shared" si="112"/>
        <v>323.16234725260699</v>
      </c>
      <c r="Q385" s="156">
        <f t="shared" si="112"/>
        <v>342.57780073898522</v>
      </c>
    </row>
    <row r="386" spans="1:17" ht="12" customHeight="1" x14ac:dyDescent="0.3">
      <c r="A386" s="158" t="s">
        <v>63</v>
      </c>
      <c r="B386" s="157"/>
      <c r="C386" s="157">
        <f t="shared" ref="C386:Q386" si="113">IF(C310=0,0,C310/0.086*1000000/SUM(C$53:C$56))</f>
        <v>1576.2259649238758</v>
      </c>
      <c r="D386" s="157">
        <f t="shared" si="113"/>
        <v>1513.4290150641511</v>
      </c>
      <c r="E386" s="157">
        <f t="shared" si="113"/>
        <v>1539.3526409886197</v>
      </c>
      <c r="F386" s="157">
        <f t="shared" si="113"/>
        <v>1540.436107085583</v>
      </c>
      <c r="G386" s="157">
        <f t="shared" si="113"/>
        <v>1539.1900066031424</v>
      </c>
      <c r="H386" s="157">
        <f t="shared" si="113"/>
        <v>1596.8225471181274</v>
      </c>
      <c r="I386" s="157">
        <f t="shared" si="113"/>
        <v>1568.5995707708407</v>
      </c>
      <c r="J386" s="157">
        <f t="shared" si="113"/>
        <v>1538.1468575914262</v>
      </c>
      <c r="K386" s="157">
        <f t="shared" si="113"/>
        <v>1662.8290310819875</v>
      </c>
      <c r="L386" s="157">
        <f t="shared" si="113"/>
        <v>1560.7734887081535</v>
      </c>
      <c r="M386" s="157">
        <f t="shared" si="113"/>
        <v>1563.7752790164163</v>
      </c>
      <c r="N386" s="157">
        <f t="shared" si="113"/>
        <v>1614.4210271771196</v>
      </c>
      <c r="O386" s="157">
        <f t="shared" si="113"/>
        <v>1611.6553264400445</v>
      </c>
      <c r="P386" s="157">
        <f t="shared" si="113"/>
        <v>1570.5990730807866</v>
      </c>
      <c r="Q386" s="157">
        <f t="shared" si="113"/>
        <v>1536.2627162155748</v>
      </c>
    </row>
    <row r="387" spans="1:17" ht="12" customHeight="1" x14ac:dyDescent="0.3">
      <c r="A387" s="167" t="s">
        <v>165</v>
      </c>
      <c r="B387" s="132"/>
      <c r="C387" s="132">
        <f t="shared" ref="C387:Q387" si="114">IF(C311=0,0,C311/0.086*1000000/C$53)</f>
        <v>1588.1805126059965</v>
      </c>
      <c r="D387" s="132">
        <f t="shared" si="114"/>
        <v>1471.5801744378721</v>
      </c>
      <c r="E387" s="132">
        <f t="shared" si="114"/>
        <v>1445.7162291693971</v>
      </c>
      <c r="F387" s="132">
        <f t="shared" si="114"/>
        <v>1402.6893128718348</v>
      </c>
      <c r="G387" s="132">
        <f t="shared" si="114"/>
        <v>1580.187446028038</v>
      </c>
      <c r="H387" s="132">
        <f t="shared" si="114"/>
        <v>1656.6276591235257</v>
      </c>
      <c r="I387" s="132">
        <f t="shared" si="114"/>
        <v>1508.8785639139369</v>
      </c>
      <c r="J387" s="132">
        <f t="shared" si="114"/>
        <v>1534.4976206790309</v>
      </c>
      <c r="K387" s="132">
        <f t="shared" si="114"/>
        <v>1657.8101454505368</v>
      </c>
      <c r="L387" s="132">
        <f t="shared" si="114"/>
        <v>1513.1154236752834</v>
      </c>
      <c r="M387" s="132">
        <f t="shared" si="114"/>
        <v>1498.2997990296026</v>
      </c>
      <c r="N387" s="132">
        <f t="shared" si="114"/>
        <v>1483.0551122944255</v>
      </c>
      <c r="O387" s="132">
        <f t="shared" si="114"/>
        <v>1490.1580507181241</v>
      </c>
      <c r="P387" s="132">
        <f t="shared" si="114"/>
        <v>1570.8866053902193</v>
      </c>
      <c r="Q387" s="132">
        <f t="shared" si="114"/>
        <v>1485.7700638852225</v>
      </c>
    </row>
    <row r="388" spans="1:17" ht="12" customHeight="1" x14ac:dyDescent="0.3">
      <c r="A388" s="167" t="s">
        <v>164</v>
      </c>
      <c r="B388" s="132"/>
      <c r="C388" s="132">
        <f t="shared" ref="C388:Q390" si="115">IF(C312=0,0,C312/0.086*1000000/C$54)</f>
        <v>1537.8029528068391</v>
      </c>
      <c r="D388" s="132">
        <f t="shared" si="115"/>
        <v>1471.4521005258684</v>
      </c>
      <c r="E388" s="132">
        <f t="shared" si="115"/>
        <v>1527.8177641165989</v>
      </c>
      <c r="F388" s="132">
        <f t="shared" si="115"/>
        <v>1486.4784415113479</v>
      </c>
      <c r="G388" s="132">
        <f t="shared" si="115"/>
        <v>1544.2942512414777</v>
      </c>
      <c r="H388" s="132">
        <f t="shared" si="115"/>
        <v>1541.7658839323719</v>
      </c>
      <c r="I388" s="132">
        <f t="shared" si="115"/>
        <v>1394.2986977896155</v>
      </c>
      <c r="J388" s="132">
        <f t="shared" si="115"/>
        <v>1483.0351780549133</v>
      </c>
      <c r="K388" s="132">
        <f t="shared" si="115"/>
        <v>1547.2903693096264</v>
      </c>
      <c r="L388" s="132">
        <f t="shared" si="115"/>
        <v>1500.6141543662313</v>
      </c>
      <c r="M388" s="132">
        <f t="shared" si="115"/>
        <v>1485.1053981302534</v>
      </c>
      <c r="N388" s="132">
        <f t="shared" si="115"/>
        <v>1552.2735917953423</v>
      </c>
      <c r="O388" s="132">
        <f t="shared" si="115"/>
        <v>1524.9588537490138</v>
      </c>
      <c r="P388" s="132">
        <f t="shared" si="115"/>
        <v>1550.2356937177174</v>
      </c>
      <c r="Q388" s="132">
        <f t="shared" si="115"/>
        <v>1446.0621226428009</v>
      </c>
    </row>
    <row r="389" spans="1:17" ht="12" customHeight="1" x14ac:dyDescent="0.3">
      <c r="A389" s="166" t="s">
        <v>163</v>
      </c>
      <c r="B389" s="165"/>
      <c r="C389" s="165">
        <f t="shared" si="115"/>
        <v>1048.276143239163</v>
      </c>
      <c r="D389" s="165">
        <f t="shared" si="115"/>
        <v>901.64793924343996</v>
      </c>
      <c r="E389" s="165">
        <f t="shared" si="115"/>
        <v>1020.0206144911687</v>
      </c>
      <c r="F389" s="165">
        <f t="shared" si="115"/>
        <v>837.32163428159549</v>
      </c>
      <c r="G389" s="165">
        <f t="shared" si="115"/>
        <v>1048.9675731148629</v>
      </c>
      <c r="H389" s="165">
        <f t="shared" si="115"/>
        <v>1058.4483781610579</v>
      </c>
      <c r="I389" s="165">
        <f t="shared" si="115"/>
        <v>723.21103929999731</v>
      </c>
      <c r="J389" s="165">
        <f t="shared" si="115"/>
        <v>948.17357342919138</v>
      </c>
      <c r="K389" s="165">
        <f t="shared" si="115"/>
        <v>853.18234879988324</v>
      </c>
      <c r="L389" s="165">
        <f t="shared" si="115"/>
        <v>911.4208270616607</v>
      </c>
      <c r="M389" s="165">
        <f t="shared" si="115"/>
        <v>974.28224423038034</v>
      </c>
      <c r="N389" s="165">
        <f t="shared" si="115"/>
        <v>1051.5382577895193</v>
      </c>
      <c r="O389" s="165">
        <f t="shared" si="115"/>
        <v>974.14410096506947</v>
      </c>
      <c r="P389" s="165">
        <f t="shared" si="115"/>
        <v>1031.834993639065</v>
      </c>
      <c r="Q389" s="165">
        <f t="shared" si="115"/>
        <v>764.9528035657429</v>
      </c>
    </row>
    <row r="390" spans="1:17" ht="12" customHeight="1" x14ac:dyDescent="0.3">
      <c r="A390" s="147" t="s">
        <v>59</v>
      </c>
      <c r="B390" s="164"/>
      <c r="C390" s="164">
        <f t="shared" si="115"/>
        <v>489.52680956767608</v>
      </c>
      <c r="D390" s="164">
        <f t="shared" si="115"/>
        <v>569.80416128242848</v>
      </c>
      <c r="E390" s="164">
        <f t="shared" si="115"/>
        <v>507.79714962543051</v>
      </c>
      <c r="F390" s="164">
        <f t="shared" si="115"/>
        <v>649.15680722975253</v>
      </c>
      <c r="G390" s="164">
        <f t="shared" si="115"/>
        <v>495.32667812661492</v>
      </c>
      <c r="H390" s="164">
        <f t="shared" si="115"/>
        <v>483.31750577131436</v>
      </c>
      <c r="I390" s="164">
        <f t="shared" si="115"/>
        <v>671.08765848961821</v>
      </c>
      <c r="J390" s="164">
        <f t="shared" si="115"/>
        <v>534.86160462572218</v>
      </c>
      <c r="K390" s="164">
        <f t="shared" si="115"/>
        <v>694.10802050974314</v>
      </c>
      <c r="L390" s="164">
        <f t="shared" si="115"/>
        <v>589.19332730457097</v>
      </c>
      <c r="M390" s="164">
        <f t="shared" si="115"/>
        <v>510.82315389987298</v>
      </c>
      <c r="N390" s="164">
        <f t="shared" si="115"/>
        <v>500.73533400582301</v>
      </c>
      <c r="O390" s="164">
        <f t="shared" si="115"/>
        <v>550.81475278394441</v>
      </c>
      <c r="P390" s="164">
        <f t="shared" si="115"/>
        <v>518.40070007865222</v>
      </c>
      <c r="Q390" s="164">
        <f t="shared" si="115"/>
        <v>681.10931907705788</v>
      </c>
    </row>
    <row r="391" spans="1:17" ht="12" customHeight="1" x14ac:dyDescent="0.3">
      <c r="A391" s="163" t="s">
        <v>142</v>
      </c>
      <c r="B391" s="162"/>
      <c r="C391" s="162">
        <f t="shared" ref="C391:Q391" si="116">IF(C315=0,0,C315/0.086*1000000/C$55)</f>
        <v>1668.4096498142019</v>
      </c>
      <c r="D391" s="162">
        <f t="shared" si="116"/>
        <v>1587.9135274692646</v>
      </c>
      <c r="E391" s="162">
        <f t="shared" si="116"/>
        <v>1743.8012587968722</v>
      </c>
      <c r="F391" s="162">
        <f t="shared" si="116"/>
        <v>1759.4979161047049</v>
      </c>
      <c r="G391" s="162">
        <f t="shared" si="116"/>
        <v>1489.6826842580954</v>
      </c>
      <c r="H391" s="162">
        <f t="shared" si="116"/>
        <v>1730.3200051463939</v>
      </c>
      <c r="I391" s="162">
        <f t="shared" si="116"/>
        <v>1772.5992868950539</v>
      </c>
      <c r="J391" s="162">
        <f t="shared" si="116"/>
        <v>1745.0177743017775</v>
      </c>
      <c r="K391" s="162">
        <f t="shared" si="116"/>
        <v>1758.1379153183175</v>
      </c>
      <c r="L391" s="162">
        <f t="shared" si="116"/>
        <v>1690.7980232573059</v>
      </c>
      <c r="M391" s="162">
        <f t="shared" si="116"/>
        <v>1801.5395084284321</v>
      </c>
      <c r="N391" s="162">
        <f t="shared" si="116"/>
        <v>1877.8873584547323</v>
      </c>
      <c r="O391" s="162">
        <f t="shared" si="116"/>
        <v>1797.9829821703854</v>
      </c>
      <c r="P391" s="162">
        <f t="shared" si="116"/>
        <v>1646.5386723678143</v>
      </c>
      <c r="Q391" s="162">
        <f t="shared" si="116"/>
        <v>1695.5058259954999</v>
      </c>
    </row>
    <row r="392" spans="1:17" ht="12" customHeight="1" x14ac:dyDescent="0.3">
      <c r="A392" s="161" t="s">
        <v>141</v>
      </c>
      <c r="B392" s="160"/>
      <c r="C392" s="160">
        <f t="shared" ref="C392:Q394" si="117">IF(C316=0,0,C316/0.086*1000000/C$56)</f>
        <v>1350.7097779800006</v>
      </c>
      <c r="D392" s="160">
        <f t="shared" si="117"/>
        <v>1408.132368161766</v>
      </c>
      <c r="E392" s="160">
        <f t="shared" si="117"/>
        <v>1550.0575661602043</v>
      </c>
      <c r="F392" s="160">
        <f t="shared" si="117"/>
        <v>1456.5517762396109</v>
      </c>
      <c r="G392" s="160">
        <f t="shared" si="117"/>
        <v>1542.665002324007</v>
      </c>
      <c r="H392" s="160">
        <f t="shared" si="117"/>
        <v>1538.0261569558295</v>
      </c>
      <c r="I392" s="160">
        <f t="shared" si="117"/>
        <v>1458.2785024707259</v>
      </c>
      <c r="J392" s="160">
        <f t="shared" si="117"/>
        <v>1523.8697216966132</v>
      </c>
      <c r="K392" s="160">
        <f t="shared" si="117"/>
        <v>1646.1284903782098</v>
      </c>
      <c r="L392" s="160">
        <f t="shared" si="117"/>
        <v>1572.2733627262821</v>
      </c>
      <c r="M392" s="160">
        <f t="shared" si="117"/>
        <v>1613.6559456743219</v>
      </c>
      <c r="N392" s="160">
        <f t="shared" si="117"/>
        <v>1847.6044409784049</v>
      </c>
      <c r="O392" s="160">
        <f t="shared" si="117"/>
        <v>1694.7271482764968</v>
      </c>
      <c r="P392" s="160">
        <f t="shared" si="117"/>
        <v>1503.0012078566895</v>
      </c>
      <c r="Q392" s="160">
        <f t="shared" si="117"/>
        <v>1525.657432252284</v>
      </c>
    </row>
    <row r="393" spans="1:17" ht="12" customHeight="1" x14ac:dyDescent="0.3">
      <c r="A393" s="148" t="s">
        <v>60</v>
      </c>
      <c r="B393" s="156"/>
      <c r="C393" s="156">
        <f t="shared" si="117"/>
        <v>481.16415722724707</v>
      </c>
      <c r="D393" s="156">
        <f t="shared" si="117"/>
        <v>575.17126484821551</v>
      </c>
      <c r="E393" s="156">
        <f t="shared" si="117"/>
        <v>899.56952095595886</v>
      </c>
      <c r="F393" s="156">
        <f t="shared" si="117"/>
        <v>520.21107010342655</v>
      </c>
      <c r="G393" s="156">
        <f t="shared" si="117"/>
        <v>758.5907250145184</v>
      </c>
      <c r="H393" s="156">
        <f t="shared" si="117"/>
        <v>728.97670882260104</v>
      </c>
      <c r="I393" s="156">
        <f t="shared" si="117"/>
        <v>679.97694200833701</v>
      </c>
      <c r="J393" s="156">
        <f t="shared" si="117"/>
        <v>600.59706476055555</v>
      </c>
      <c r="K393" s="156">
        <f t="shared" si="117"/>
        <v>1080.3409016106332</v>
      </c>
      <c r="L393" s="156">
        <f t="shared" si="117"/>
        <v>888.98112063745043</v>
      </c>
      <c r="M393" s="156">
        <f t="shared" si="117"/>
        <v>795.06480512591929</v>
      </c>
      <c r="N393" s="156">
        <f t="shared" si="117"/>
        <v>1057.4404638100186</v>
      </c>
      <c r="O393" s="156">
        <f t="shared" si="117"/>
        <v>1081.3700455497433</v>
      </c>
      <c r="P393" s="156">
        <f t="shared" si="117"/>
        <v>605.52381201425214</v>
      </c>
      <c r="Q393" s="156">
        <f t="shared" si="117"/>
        <v>708.52034954512612</v>
      </c>
    </row>
    <row r="394" spans="1:17" ht="12" customHeight="1" x14ac:dyDescent="0.3">
      <c r="A394" s="148" t="s">
        <v>59</v>
      </c>
      <c r="B394" s="156"/>
      <c r="C394" s="156">
        <f t="shared" si="117"/>
        <v>869.54562075275351</v>
      </c>
      <c r="D394" s="156">
        <f t="shared" si="117"/>
        <v>832.96110331355044</v>
      </c>
      <c r="E394" s="156">
        <f t="shared" si="117"/>
        <v>650.48804520424505</v>
      </c>
      <c r="F394" s="156">
        <f t="shared" si="117"/>
        <v>936.34070613618462</v>
      </c>
      <c r="G394" s="156">
        <f t="shared" si="117"/>
        <v>784.07427730948837</v>
      </c>
      <c r="H394" s="156">
        <f t="shared" si="117"/>
        <v>809.04944813322868</v>
      </c>
      <c r="I394" s="156">
        <f t="shared" si="117"/>
        <v>778.30156046238869</v>
      </c>
      <c r="J394" s="156">
        <f t="shared" si="117"/>
        <v>923.2726569360575</v>
      </c>
      <c r="K394" s="156">
        <f t="shared" si="117"/>
        <v>565.78758876757672</v>
      </c>
      <c r="L394" s="156">
        <f t="shared" si="117"/>
        <v>683.29224208883159</v>
      </c>
      <c r="M394" s="156">
        <f t="shared" si="117"/>
        <v>818.59114054840222</v>
      </c>
      <c r="N394" s="156">
        <f t="shared" si="117"/>
        <v>790.16397716838628</v>
      </c>
      <c r="O394" s="156">
        <f t="shared" si="117"/>
        <v>613.35710272675351</v>
      </c>
      <c r="P394" s="156">
        <f t="shared" si="117"/>
        <v>897.47739584243743</v>
      </c>
      <c r="Q394" s="156">
        <f t="shared" si="117"/>
        <v>817.13708270715802</v>
      </c>
    </row>
    <row r="395" spans="1:17" ht="12" customHeight="1" x14ac:dyDescent="0.3">
      <c r="A395" s="158" t="s">
        <v>62</v>
      </c>
      <c r="B395" s="157"/>
      <c r="C395" s="157">
        <f t="shared" ref="C395:Q395" si="118">IF(C319=0,0,C319/0.086*1000000/SUM(C$58:C$59))</f>
        <v>721.29507954032408</v>
      </c>
      <c r="D395" s="157">
        <f t="shared" si="118"/>
        <v>779.56015833551305</v>
      </c>
      <c r="E395" s="157">
        <f t="shared" si="118"/>
        <v>756.42963249209549</v>
      </c>
      <c r="F395" s="157">
        <f t="shared" si="118"/>
        <v>786.08444895140576</v>
      </c>
      <c r="G395" s="157">
        <f t="shared" si="118"/>
        <v>730.02865047024682</v>
      </c>
      <c r="H395" s="157">
        <f t="shared" si="118"/>
        <v>745.64423128418241</v>
      </c>
      <c r="I395" s="157">
        <f t="shared" si="118"/>
        <v>806.75387146910066</v>
      </c>
      <c r="J395" s="157">
        <f t="shared" si="118"/>
        <v>772.31260449897798</v>
      </c>
      <c r="K395" s="157">
        <f t="shared" si="118"/>
        <v>772.3604672453074</v>
      </c>
      <c r="L395" s="157">
        <f t="shared" si="118"/>
        <v>812.6973418580518</v>
      </c>
      <c r="M395" s="157">
        <f t="shared" si="118"/>
        <v>796.29188245048817</v>
      </c>
      <c r="N395" s="157">
        <f t="shared" si="118"/>
        <v>733.29976807312596</v>
      </c>
      <c r="O395" s="157">
        <f t="shared" si="118"/>
        <v>792.55748931232893</v>
      </c>
      <c r="P395" s="157">
        <f t="shared" si="118"/>
        <v>787.17809044048363</v>
      </c>
      <c r="Q395" s="157">
        <f t="shared" si="118"/>
        <v>788.70419030968947</v>
      </c>
    </row>
    <row r="396" spans="1:17" ht="12" customHeight="1" x14ac:dyDescent="0.3">
      <c r="A396" s="23" t="s">
        <v>57</v>
      </c>
      <c r="B396" s="156"/>
      <c r="C396" s="156">
        <f t="shared" ref="C396:Q396" si="119">IF(C320=0,0,C320/0.086*1000000/C$58)</f>
        <v>671.01433077716842</v>
      </c>
      <c r="D396" s="156">
        <f t="shared" si="119"/>
        <v>591.85803620973809</v>
      </c>
      <c r="E396" s="156">
        <f t="shared" si="119"/>
        <v>0</v>
      </c>
      <c r="F396" s="156">
        <f t="shared" si="119"/>
        <v>718.76818709598342</v>
      </c>
      <c r="G396" s="156">
        <f t="shared" si="119"/>
        <v>687.11081865762878</v>
      </c>
      <c r="H396" s="156">
        <f t="shared" si="119"/>
        <v>0</v>
      </c>
      <c r="I396" s="156">
        <f t="shared" si="119"/>
        <v>690.55680052841433</v>
      </c>
      <c r="J396" s="156">
        <f t="shared" si="119"/>
        <v>0</v>
      </c>
      <c r="K396" s="156">
        <f t="shared" si="119"/>
        <v>0</v>
      </c>
      <c r="L396" s="156">
        <f t="shared" si="119"/>
        <v>688.6999807854379</v>
      </c>
      <c r="M396" s="156">
        <f t="shared" si="119"/>
        <v>0</v>
      </c>
      <c r="N396" s="156">
        <f t="shared" si="119"/>
        <v>0</v>
      </c>
      <c r="O396" s="156">
        <f t="shared" si="119"/>
        <v>826.64280741576829</v>
      </c>
      <c r="P396" s="156">
        <f t="shared" si="119"/>
        <v>718.04330451912961</v>
      </c>
      <c r="Q396" s="156">
        <f t="shared" si="119"/>
        <v>780.35361751907078</v>
      </c>
    </row>
    <row r="397" spans="1:17" ht="12" customHeight="1" x14ac:dyDescent="0.3">
      <c r="A397" s="29" t="s">
        <v>140</v>
      </c>
      <c r="B397" s="57"/>
      <c r="C397" s="57">
        <f t="shared" ref="C397:Q397" si="120">IF(C321=0,0,C321/0.086*1000000/C$59)</f>
        <v>721.29771299407901</v>
      </c>
      <c r="D397" s="57">
        <f t="shared" si="120"/>
        <v>779.62522410981933</v>
      </c>
      <c r="E397" s="57">
        <f t="shared" si="120"/>
        <v>756.42963249209549</v>
      </c>
      <c r="F397" s="57">
        <f t="shared" si="120"/>
        <v>786.09051792970513</v>
      </c>
      <c r="G397" s="57">
        <f t="shared" si="120"/>
        <v>730.03254014650702</v>
      </c>
      <c r="H397" s="57">
        <f t="shared" si="120"/>
        <v>745.64423128418241</v>
      </c>
      <c r="I397" s="57">
        <f t="shared" si="120"/>
        <v>806.75913072437743</v>
      </c>
      <c r="J397" s="57">
        <f t="shared" si="120"/>
        <v>772.31260449897798</v>
      </c>
      <c r="K397" s="57">
        <f t="shared" si="120"/>
        <v>772.3604672453074</v>
      </c>
      <c r="L397" s="57">
        <f t="shared" si="120"/>
        <v>812.69862701009197</v>
      </c>
      <c r="M397" s="57">
        <f t="shared" si="120"/>
        <v>796.29188245048817</v>
      </c>
      <c r="N397" s="57">
        <f t="shared" si="120"/>
        <v>733.29976807312596</v>
      </c>
      <c r="O397" s="57">
        <f t="shared" si="120"/>
        <v>792.55694795235593</v>
      </c>
      <c r="P397" s="57">
        <f t="shared" si="120"/>
        <v>787.18419970587206</v>
      </c>
      <c r="Q397" s="57">
        <f t="shared" si="120"/>
        <v>788.70525671540747</v>
      </c>
    </row>
    <row r="399" spans="1:17" ht="12" customHeight="1" x14ac:dyDescent="0.3">
      <c r="A399" s="152" t="s">
        <v>187</v>
      </c>
      <c r="B399" s="168"/>
      <c r="C399" s="168">
        <f t="shared" ref="C399:Q399" si="121">SUM(C400,C403,C405,C414)</f>
        <v>4422.0532110347731</v>
      </c>
      <c r="D399" s="168">
        <f t="shared" si="121"/>
        <v>3388.2407500402696</v>
      </c>
      <c r="E399" s="168">
        <f t="shared" si="121"/>
        <v>3999.7181676150321</v>
      </c>
      <c r="F399" s="168">
        <f t="shared" si="121"/>
        <v>3539.2886174714868</v>
      </c>
      <c r="G399" s="168">
        <f t="shared" si="121"/>
        <v>3869.4230751660448</v>
      </c>
      <c r="H399" s="168">
        <f t="shared" si="121"/>
        <v>4385.1344479258632</v>
      </c>
      <c r="I399" s="168">
        <f t="shared" si="121"/>
        <v>3017.1772477449276</v>
      </c>
      <c r="J399" s="168">
        <f t="shared" si="121"/>
        <v>3746.2274597528158</v>
      </c>
      <c r="K399" s="168">
        <f t="shared" si="121"/>
        <v>3521.1395640774963</v>
      </c>
      <c r="L399" s="168">
        <f t="shared" si="121"/>
        <v>3759.6210457782968</v>
      </c>
      <c r="M399" s="168">
        <f t="shared" si="121"/>
        <v>3117.24539154786</v>
      </c>
      <c r="N399" s="168">
        <f t="shared" si="121"/>
        <v>3688.4374572758347</v>
      </c>
      <c r="O399" s="168">
        <f t="shared" si="121"/>
        <v>3182.6433188658652</v>
      </c>
      <c r="P399" s="168">
        <f t="shared" si="121"/>
        <v>2905.9631230957998</v>
      </c>
      <c r="Q399" s="168">
        <f t="shared" si="121"/>
        <v>2451.4046654320668</v>
      </c>
    </row>
    <row r="400" spans="1:17" ht="12" customHeight="1" x14ac:dyDescent="0.3">
      <c r="A400" s="158" t="s">
        <v>65</v>
      </c>
      <c r="B400" s="157"/>
      <c r="C400" s="157">
        <f t="shared" ref="C400:Q400" si="122">SUM(C401:C402)</f>
        <v>3932.74254862007</v>
      </c>
      <c r="D400" s="157">
        <f t="shared" si="122"/>
        <v>3075.4242390698255</v>
      </c>
      <c r="E400" s="157">
        <f t="shared" si="122"/>
        <v>3610.260300062128</v>
      </c>
      <c r="F400" s="157">
        <f t="shared" si="122"/>
        <v>3179.6024541046204</v>
      </c>
      <c r="G400" s="157">
        <f t="shared" si="122"/>
        <v>3492.8103635817884</v>
      </c>
      <c r="H400" s="157">
        <f t="shared" si="122"/>
        <v>3918.0926935350826</v>
      </c>
      <c r="I400" s="157">
        <f t="shared" si="122"/>
        <v>2723.9847111351673</v>
      </c>
      <c r="J400" s="157">
        <f t="shared" si="122"/>
        <v>3341.6109114692463</v>
      </c>
      <c r="K400" s="157">
        <f t="shared" si="122"/>
        <v>3257.2635288821543</v>
      </c>
      <c r="L400" s="157">
        <f t="shared" si="122"/>
        <v>3416.5458904987199</v>
      </c>
      <c r="M400" s="157">
        <f t="shared" si="122"/>
        <v>2758.7718639137879</v>
      </c>
      <c r="N400" s="157">
        <f t="shared" si="122"/>
        <v>3295.6865138728131</v>
      </c>
      <c r="O400" s="157">
        <f t="shared" si="122"/>
        <v>2859.8014832270374</v>
      </c>
      <c r="P400" s="157">
        <f t="shared" si="122"/>
        <v>2520.658453632107</v>
      </c>
      <c r="Q400" s="157">
        <f t="shared" si="122"/>
        <v>2151.7967613955921</v>
      </c>
    </row>
    <row r="401" spans="1:17" ht="12" customHeight="1" x14ac:dyDescent="0.3">
      <c r="A401" s="23" t="s">
        <v>166</v>
      </c>
      <c r="B401" s="156"/>
      <c r="C401" s="156">
        <f t="shared" ref="C401:Q401" si="123">IF(C344=0,0,C344*1000000/C$49)</f>
        <v>3932.74254862007</v>
      </c>
      <c r="D401" s="156">
        <f t="shared" si="123"/>
        <v>3075.4242390698255</v>
      </c>
      <c r="E401" s="156">
        <f t="shared" si="123"/>
        <v>3610.260300062128</v>
      </c>
      <c r="F401" s="156">
        <f t="shared" si="123"/>
        <v>3179.6024541046204</v>
      </c>
      <c r="G401" s="156">
        <f t="shared" si="123"/>
        <v>3492.8103635817884</v>
      </c>
      <c r="H401" s="156">
        <f t="shared" si="123"/>
        <v>3918.0926935350826</v>
      </c>
      <c r="I401" s="156">
        <f t="shared" si="123"/>
        <v>2723.9847111351673</v>
      </c>
      <c r="J401" s="156">
        <f t="shared" si="123"/>
        <v>3341.6109114692463</v>
      </c>
      <c r="K401" s="156">
        <f t="shared" si="123"/>
        <v>3257.2635288821543</v>
      </c>
      <c r="L401" s="156">
        <f t="shared" si="123"/>
        <v>3416.5458904987199</v>
      </c>
      <c r="M401" s="156">
        <f t="shared" si="123"/>
        <v>2758.7718639137879</v>
      </c>
      <c r="N401" s="156">
        <f t="shared" si="123"/>
        <v>3295.6865138728131</v>
      </c>
      <c r="O401" s="156">
        <f t="shared" si="123"/>
        <v>2859.8014832270374</v>
      </c>
      <c r="P401" s="156">
        <f t="shared" si="123"/>
        <v>2520.658453632107</v>
      </c>
      <c r="Q401" s="156">
        <f t="shared" si="123"/>
        <v>2151.7967613955921</v>
      </c>
    </row>
    <row r="402" spans="1:17" ht="12" customHeight="1" x14ac:dyDescent="0.3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3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3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3">
      <c r="A405" s="158" t="s">
        <v>63</v>
      </c>
      <c r="B405" s="157"/>
      <c r="C405" s="157">
        <f t="shared" ref="C405:Q405" si="127">IF(C348=0,0,C348*1000000/SUM(C$53:C$56))</f>
        <v>489.29311910706593</v>
      </c>
      <c r="D405" s="157">
        <f t="shared" si="127"/>
        <v>312.71383579684721</v>
      </c>
      <c r="E405" s="157">
        <f t="shared" si="127"/>
        <v>389.45786755290436</v>
      </c>
      <c r="F405" s="157">
        <f t="shared" si="127"/>
        <v>359.6543680288591</v>
      </c>
      <c r="G405" s="157">
        <f t="shared" si="127"/>
        <v>376.58243919497829</v>
      </c>
      <c r="H405" s="157">
        <f t="shared" si="127"/>
        <v>467.04175439078097</v>
      </c>
      <c r="I405" s="157">
        <f t="shared" si="127"/>
        <v>293.17771873612412</v>
      </c>
      <c r="J405" s="157">
        <f t="shared" si="127"/>
        <v>404.61654828356956</v>
      </c>
      <c r="K405" s="157">
        <f t="shared" si="127"/>
        <v>263.87603519534184</v>
      </c>
      <c r="L405" s="157">
        <f t="shared" si="127"/>
        <v>343.07181587281161</v>
      </c>
      <c r="M405" s="157">
        <f t="shared" si="127"/>
        <v>358.47352763407224</v>
      </c>
      <c r="N405" s="157">
        <f t="shared" si="127"/>
        <v>392.75094340302155</v>
      </c>
      <c r="O405" s="157">
        <f t="shared" si="127"/>
        <v>322.83550905347374</v>
      </c>
      <c r="P405" s="157">
        <f t="shared" si="127"/>
        <v>385.27416831120428</v>
      </c>
      <c r="Q405" s="157">
        <f t="shared" si="127"/>
        <v>299.55997290192431</v>
      </c>
    </row>
    <row r="406" spans="1:17" ht="12" customHeight="1" x14ac:dyDescent="0.3">
      <c r="A406" s="167" t="s">
        <v>165</v>
      </c>
      <c r="B406" s="132"/>
      <c r="C406" s="132">
        <f t="shared" ref="C406:Q406" si="128">IF(C349=0,0,C349*1000000/C$53)</f>
        <v>742.69988977215792</v>
      </c>
      <c r="D406" s="132">
        <f t="shared" si="128"/>
        <v>708.96799313089093</v>
      </c>
      <c r="E406" s="132">
        <f t="shared" si="128"/>
        <v>697.81516255105691</v>
      </c>
      <c r="F406" s="132">
        <f t="shared" si="128"/>
        <v>667.06141976338097</v>
      </c>
      <c r="G406" s="132">
        <f t="shared" si="128"/>
        <v>741.5563459070421</v>
      </c>
      <c r="H406" s="132">
        <f t="shared" si="128"/>
        <v>772.98689577607524</v>
      </c>
      <c r="I406" s="132">
        <f t="shared" si="128"/>
        <v>707.78903756648685</v>
      </c>
      <c r="J406" s="132">
        <f t="shared" si="128"/>
        <v>708.7505358650011</v>
      </c>
      <c r="K406" s="132">
        <f t="shared" si="128"/>
        <v>756.82269298029075</v>
      </c>
      <c r="L406" s="132">
        <f t="shared" si="128"/>
        <v>667.43773511554207</v>
      </c>
      <c r="M406" s="132">
        <f t="shared" si="128"/>
        <v>687.10446632971548</v>
      </c>
      <c r="N406" s="132">
        <f t="shared" si="128"/>
        <v>647.45507905043053</v>
      </c>
      <c r="O406" s="132">
        <f t="shared" si="128"/>
        <v>670.41100245242058</v>
      </c>
      <c r="P406" s="132">
        <f t="shared" si="128"/>
        <v>692.79527408069714</v>
      </c>
      <c r="Q406" s="132">
        <f t="shared" si="128"/>
        <v>678.39404199871979</v>
      </c>
    </row>
    <row r="407" spans="1:17" ht="12" customHeight="1" x14ac:dyDescent="0.3">
      <c r="A407" s="167" t="s">
        <v>164</v>
      </c>
      <c r="B407" s="132"/>
      <c r="C407" s="132">
        <f t="shared" ref="C407:Q407" si="129">IF(C350=0,0,C350*1000000/C$54)</f>
        <v>466.12945768871208</v>
      </c>
      <c r="D407" s="132">
        <f t="shared" si="129"/>
        <v>417.23623530783772</v>
      </c>
      <c r="E407" s="132">
        <f t="shared" si="129"/>
        <v>454.00780951716001</v>
      </c>
      <c r="F407" s="132">
        <f t="shared" si="129"/>
        <v>398.38934481252113</v>
      </c>
      <c r="G407" s="132">
        <f t="shared" si="129"/>
        <v>456.35348382575722</v>
      </c>
      <c r="H407" s="132">
        <f t="shared" si="129"/>
        <v>456.69694425255619</v>
      </c>
      <c r="I407" s="132">
        <f t="shared" si="129"/>
        <v>343.96419345515898</v>
      </c>
      <c r="J407" s="132">
        <f t="shared" si="129"/>
        <v>410.31105008709312</v>
      </c>
      <c r="K407" s="132">
        <f t="shared" si="129"/>
        <v>395.57390476883421</v>
      </c>
      <c r="L407" s="132">
        <f t="shared" si="129"/>
        <v>403.24291863397355</v>
      </c>
      <c r="M407" s="132">
        <f t="shared" si="129"/>
        <v>416.79646104765754</v>
      </c>
      <c r="N407" s="132">
        <f t="shared" si="129"/>
        <v>443.30006474079096</v>
      </c>
      <c r="O407" s="132">
        <f t="shared" si="129"/>
        <v>418.34275638494802</v>
      </c>
      <c r="P407" s="132">
        <f t="shared" si="129"/>
        <v>435.29038793253068</v>
      </c>
      <c r="Q407" s="132">
        <f t="shared" si="129"/>
        <v>338.07341196684172</v>
      </c>
    </row>
    <row r="408" spans="1:17" ht="12" customHeight="1" x14ac:dyDescent="0.3">
      <c r="A408" s="166" t="s">
        <v>163</v>
      </c>
      <c r="B408" s="165"/>
      <c r="C408" s="165">
        <f t="shared" ref="C408:Q408" si="130">IF(C351=0,0,C351*1000000/C$54)</f>
        <v>466.12945768871208</v>
      </c>
      <c r="D408" s="165">
        <f t="shared" si="130"/>
        <v>417.23623530783772</v>
      </c>
      <c r="E408" s="165">
        <f t="shared" si="130"/>
        <v>454.00780951716001</v>
      </c>
      <c r="F408" s="165">
        <f t="shared" si="130"/>
        <v>398.38934481252113</v>
      </c>
      <c r="G408" s="165">
        <f t="shared" si="130"/>
        <v>456.35348382575722</v>
      </c>
      <c r="H408" s="165">
        <f t="shared" si="130"/>
        <v>456.69694425255619</v>
      </c>
      <c r="I408" s="165">
        <f t="shared" si="130"/>
        <v>343.96419345515898</v>
      </c>
      <c r="J408" s="165">
        <f t="shared" si="130"/>
        <v>410.31105008709312</v>
      </c>
      <c r="K408" s="165">
        <f t="shared" si="130"/>
        <v>395.57390476883421</v>
      </c>
      <c r="L408" s="165">
        <f t="shared" si="130"/>
        <v>403.24291863397355</v>
      </c>
      <c r="M408" s="165">
        <f t="shared" si="130"/>
        <v>416.79646104765754</v>
      </c>
      <c r="N408" s="165">
        <f t="shared" si="130"/>
        <v>443.30006474079096</v>
      </c>
      <c r="O408" s="165">
        <f t="shared" si="130"/>
        <v>418.34275638494802</v>
      </c>
      <c r="P408" s="165">
        <f t="shared" si="130"/>
        <v>435.29038793253068</v>
      </c>
      <c r="Q408" s="165">
        <f t="shared" si="130"/>
        <v>338.07341196684172</v>
      </c>
    </row>
    <row r="409" spans="1:17" ht="12" customHeight="1" x14ac:dyDescent="0.3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3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3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3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3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3">
      <c r="A414" s="158" t="s">
        <v>62</v>
      </c>
      <c r="B414" s="157"/>
      <c r="C414" s="157">
        <f t="shared" ref="C414:Q414" si="136">IF(C357=0,0,C357*1000000/SUM(C$58:C$59))</f>
        <v>1.754330763756946E-2</v>
      </c>
      <c r="D414" s="157">
        <f t="shared" si="136"/>
        <v>0.10267517359723902</v>
      </c>
      <c r="E414" s="157">
        <f t="shared" si="136"/>
        <v>0</v>
      </c>
      <c r="F414" s="157">
        <f t="shared" si="136"/>
        <v>3.1795338007162222E-2</v>
      </c>
      <c r="G414" s="157">
        <f t="shared" si="136"/>
        <v>3.027238927818272E-2</v>
      </c>
      <c r="H414" s="157">
        <f t="shared" si="136"/>
        <v>0</v>
      </c>
      <c r="I414" s="157">
        <f t="shared" si="136"/>
        <v>1.4817873636322016E-2</v>
      </c>
      <c r="J414" s="157">
        <f t="shared" si="136"/>
        <v>0</v>
      </c>
      <c r="K414" s="157">
        <f t="shared" si="136"/>
        <v>0</v>
      </c>
      <c r="L414" s="157">
        <f t="shared" si="136"/>
        <v>3.3394067656629172E-3</v>
      </c>
      <c r="M414" s="157">
        <f t="shared" si="136"/>
        <v>0</v>
      </c>
      <c r="N414" s="157">
        <f t="shared" si="136"/>
        <v>0</v>
      </c>
      <c r="O414" s="157">
        <f t="shared" si="136"/>
        <v>6.3265853539641531E-3</v>
      </c>
      <c r="P414" s="157">
        <f t="shared" si="136"/>
        <v>3.050115248814932E-2</v>
      </c>
      <c r="Q414" s="157">
        <f t="shared" si="136"/>
        <v>4.7931134550258152E-2</v>
      </c>
    </row>
    <row r="415" spans="1:17" ht="12" customHeight="1" x14ac:dyDescent="0.3">
      <c r="A415" s="23" t="s">
        <v>57</v>
      </c>
      <c r="B415" s="156"/>
      <c r="C415" s="156">
        <f t="shared" ref="C415:Q415" si="137">IF(C358=0,0,C358*1000000/C$58)</f>
        <v>334.97335642751671</v>
      </c>
      <c r="D415" s="156">
        <f t="shared" si="137"/>
        <v>296.30060994477299</v>
      </c>
      <c r="E415" s="156">
        <f t="shared" si="137"/>
        <v>0</v>
      </c>
      <c r="F415" s="156">
        <f t="shared" si="137"/>
        <v>352.70125524964334</v>
      </c>
      <c r="G415" s="156">
        <f t="shared" si="137"/>
        <v>334.04915331759173</v>
      </c>
      <c r="H415" s="156">
        <f t="shared" si="137"/>
        <v>0</v>
      </c>
      <c r="I415" s="156">
        <f t="shared" si="137"/>
        <v>327.39833957492567</v>
      </c>
      <c r="J415" s="156">
        <f t="shared" si="137"/>
        <v>0</v>
      </c>
      <c r="K415" s="156">
        <f t="shared" si="137"/>
        <v>0</v>
      </c>
      <c r="L415" s="156">
        <f t="shared" si="137"/>
        <v>322.20461486155727</v>
      </c>
      <c r="M415" s="156">
        <f t="shared" si="137"/>
        <v>0</v>
      </c>
      <c r="N415" s="156">
        <f t="shared" si="137"/>
        <v>0</v>
      </c>
      <c r="O415" s="156">
        <f t="shared" si="137"/>
        <v>398.34326519168934</v>
      </c>
      <c r="P415" s="156">
        <f t="shared" si="137"/>
        <v>345.19321934620018</v>
      </c>
      <c r="Q415" s="156">
        <f t="shared" si="137"/>
        <v>375.37640246616775</v>
      </c>
    </row>
    <row r="416" spans="1:17" ht="12" customHeight="1" x14ac:dyDescent="0.3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3">
      <c r="A418" s="152" t="s">
        <v>186</v>
      </c>
      <c r="B418" s="168"/>
      <c r="C418" s="184">
        <f>C361/RES_summary!C$21</f>
        <v>195.93825492296796</v>
      </c>
      <c r="D418" s="184">
        <f>D361/RES_summary!D$21</f>
        <v>157.43864395480958</v>
      </c>
      <c r="E418" s="184">
        <f>E361/RES_summary!E$21</f>
        <v>176.46938788980279</v>
      </c>
      <c r="F418" s="184">
        <f>F361/RES_summary!F$21</f>
        <v>161.22048812174307</v>
      </c>
      <c r="G418" s="184">
        <f>G361/RES_summary!G$21</f>
        <v>168.13211116821105</v>
      </c>
      <c r="H418" s="184">
        <f>H361/RES_summary!H$21</f>
        <v>181.84893965443868</v>
      </c>
      <c r="I418" s="184">
        <f>I361/RES_summary!I$21</f>
        <v>135.00877677352346</v>
      </c>
      <c r="J418" s="184">
        <f>J361/RES_summary!J$21</f>
        <v>154.3075885372786</v>
      </c>
      <c r="K418" s="184">
        <f>K361/RES_summary!K$21</f>
        <v>151.93111016852703</v>
      </c>
      <c r="L418" s="184">
        <f>L361/RES_summary!L$21</f>
        <v>154.70790732560576</v>
      </c>
      <c r="M418" s="184">
        <f>M361/RES_summary!M$21</f>
        <v>130.48584119350713</v>
      </c>
      <c r="N418" s="184">
        <f>N361/RES_summary!N$21</f>
        <v>146.46420045198681</v>
      </c>
      <c r="O418" s="184">
        <f>O361/RES_summary!O$21</f>
        <v>130.43819594812882</v>
      </c>
      <c r="P418" s="184">
        <f>P361/RES_summary!P$21</f>
        <v>118.00895409256539</v>
      </c>
      <c r="Q418" s="184">
        <f>Q361/RES_summary!Q$21</f>
        <v>102.35128243401319</v>
      </c>
    </row>
    <row r="419" spans="1:17" ht="12" customHeight="1" x14ac:dyDescent="0.3">
      <c r="A419" s="158" t="s">
        <v>65</v>
      </c>
      <c r="B419" s="157"/>
      <c r="C419" s="178">
        <f>C362/RES_summary!C$21</f>
        <v>158.7497841848801</v>
      </c>
      <c r="D419" s="178">
        <f>D362/RES_summary!D$21</f>
        <v>121.77990948196144</v>
      </c>
      <c r="E419" s="178">
        <f>E362/RES_summary!E$21</f>
        <v>142.01795279696378</v>
      </c>
      <c r="F419" s="178">
        <f>F362/RES_summary!F$21</f>
        <v>125.27117849298541</v>
      </c>
      <c r="G419" s="178">
        <f>G362/RES_summary!G$21</f>
        <v>134.85320294420853</v>
      </c>
      <c r="H419" s="178">
        <f>H362/RES_summary!H$21</f>
        <v>148.23816035494968</v>
      </c>
      <c r="I419" s="178">
        <f>I362/RES_summary!I$21</f>
        <v>102.06216739966273</v>
      </c>
      <c r="J419" s="178">
        <f>J362/RES_summary!J$21</f>
        <v>122.55884772874076</v>
      </c>
      <c r="K419" s="178">
        <f>K362/RES_summary!K$21</f>
        <v>119.07384634949575</v>
      </c>
      <c r="L419" s="178">
        <f>L362/RES_summary!L$21</f>
        <v>123.29164985056295</v>
      </c>
      <c r="M419" s="178">
        <f>M362/RES_summary!M$21</f>
        <v>99.393707100710316</v>
      </c>
      <c r="N419" s="178">
        <f>N362/RES_summary!N$21</f>
        <v>116.726519932473</v>
      </c>
      <c r="O419" s="178">
        <f>O362/RES_summary!O$21</f>
        <v>100.78129324241635</v>
      </c>
      <c r="P419" s="178">
        <f>P362/RES_summary!P$21</f>
        <v>88.236481219534141</v>
      </c>
      <c r="Q419" s="178">
        <f>Q362/RES_summary!Q$21</f>
        <v>73.878116807397774</v>
      </c>
    </row>
    <row r="420" spans="1:17" ht="12" customHeight="1" x14ac:dyDescent="0.3">
      <c r="A420" s="23" t="s">
        <v>166</v>
      </c>
      <c r="B420" s="156"/>
      <c r="C420" s="177">
        <f>C363/RES_summary!C$21</f>
        <v>156.39703355574116</v>
      </c>
      <c r="D420" s="177">
        <f>D363/RES_summary!D$21</f>
        <v>119.76273886150092</v>
      </c>
      <c r="E420" s="177">
        <f>E363/RES_summary!E$21</f>
        <v>139.64146478102302</v>
      </c>
      <c r="F420" s="177">
        <f>F363/RES_summary!F$21</f>
        <v>123.16077006330471</v>
      </c>
      <c r="G420" s="177">
        <f>G363/RES_summary!G$21</f>
        <v>132.54596321941122</v>
      </c>
      <c r="H420" s="177">
        <f>H363/RES_summary!H$21</f>
        <v>145.81661263888029</v>
      </c>
      <c r="I420" s="177">
        <f>I363/RES_summary!I$21</f>
        <v>100.22852983607461</v>
      </c>
      <c r="J420" s="177">
        <f>J363/RES_summary!J$21</f>
        <v>120.79077962679911</v>
      </c>
      <c r="K420" s="177">
        <f>K363/RES_summary!K$21</f>
        <v>117.30914473318565</v>
      </c>
      <c r="L420" s="177">
        <f>L363/RES_summary!L$21</f>
        <v>121.16742901065366</v>
      </c>
      <c r="M420" s="177">
        <f>M363/RES_summary!M$21</f>
        <v>97.685429701755794</v>
      </c>
      <c r="N420" s="177">
        <f>N363/RES_summary!N$21</f>
        <v>114.39034881461572</v>
      </c>
      <c r="O420" s="177">
        <f>O363/RES_summary!O$21</f>
        <v>98.618050593155161</v>
      </c>
      <c r="P420" s="177">
        <f>P363/RES_summary!P$21</f>
        <v>86.4544237644308</v>
      </c>
      <c r="Q420" s="177">
        <f>Q363/RES_summary!Q$21</f>
        <v>72.418943419408151</v>
      </c>
    </row>
    <row r="421" spans="1:17" ht="12" customHeight="1" x14ac:dyDescent="0.3">
      <c r="A421" s="23" t="s">
        <v>60</v>
      </c>
      <c r="B421" s="156"/>
      <c r="C421" s="177">
        <f>C364/RES_summary!C$21</f>
        <v>2.3527506291389373</v>
      </c>
      <c r="D421" s="177">
        <f>D364/RES_summary!D$21</f>
        <v>2.0171706204605302</v>
      </c>
      <c r="E421" s="177">
        <f>E364/RES_summary!E$21</f>
        <v>2.3764880159407444</v>
      </c>
      <c r="F421" s="177">
        <f>F364/RES_summary!F$21</f>
        <v>2.1104084296806866</v>
      </c>
      <c r="G421" s="177">
        <f>G364/RES_summary!G$21</f>
        <v>2.3072397247973244</v>
      </c>
      <c r="H421" s="177">
        <f>H364/RES_summary!H$21</f>
        <v>2.4215477160693868</v>
      </c>
      <c r="I421" s="177">
        <f>I364/RES_summary!I$21</f>
        <v>1.8336375635881139</v>
      </c>
      <c r="J421" s="177">
        <f>J364/RES_summary!J$21</f>
        <v>1.7680681019416578</v>
      </c>
      <c r="K421" s="177">
        <f>K364/RES_summary!K$21</f>
        <v>1.7647016163101081</v>
      </c>
      <c r="L421" s="177">
        <f>L364/RES_summary!L$21</f>
        <v>2.1242208399092926</v>
      </c>
      <c r="M421" s="177">
        <f>M364/RES_summary!M$21</f>
        <v>1.7082773989545277</v>
      </c>
      <c r="N421" s="177">
        <f>N364/RES_summary!N$21</f>
        <v>2.3361711178572735</v>
      </c>
      <c r="O421" s="177">
        <f>O364/RES_summary!O$21</f>
        <v>2.1632426492612025</v>
      </c>
      <c r="P421" s="177">
        <f>P364/RES_summary!P$21</f>
        <v>1.7820574551033417</v>
      </c>
      <c r="Q421" s="177">
        <f>Q364/RES_summary!Q$21</f>
        <v>1.4591733879896234</v>
      </c>
    </row>
    <row r="422" spans="1:17" ht="12" customHeight="1" x14ac:dyDescent="0.3">
      <c r="A422" s="158" t="s">
        <v>112</v>
      </c>
      <c r="B422" s="157"/>
      <c r="C422" s="178">
        <f>C365/RES_summary!C$21</f>
        <v>1.5694944163033373</v>
      </c>
      <c r="D422" s="178">
        <f>D365/RES_summary!D$21</f>
        <v>1.7366839536755738</v>
      </c>
      <c r="E422" s="178">
        <f>E365/RES_summary!E$21</f>
        <v>1.0760346287894302</v>
      </c>
      <c r="F422" s="178">
        <f>F365/RES_summary!F$21</f>
        <v>1.8411450659729953</v>
      </c>
      <c r="G422" s="178">
        <f>G365/RES_summary!G$21</f>
        <v>1.2351272347911273</v>
      </c>
      <c r="H422" s="178">
        <f>H365/RES_summary!H$21</f>
        <v>1.1829358610255689</v>
      </c>
      <c r="I422" s="178">
        <f>I365/RES_summary!I$21</f>
        <v>1.3491596403511856</v>
      </c>
      <c r="J422" s="178">
        <f>J365/RES_summary!J$21</f>
        <v>1.3935164328610639</v>
      </c>
      <c r="K422" s="178">
        <f>K365/RES_summary!K$21</f>
        <v>2.205910570442986</v>
      </c>
      <c r="L422" s="178">
        <f>L365/RES_summary!L$21</f>
        <v>1.5068380514694499</v>
      </c>
      <c r="M422" s="178">
        <f>M365/RES_summary!M$21</f>
        <v>1.2996467938852578</v>
      </c>
      <c r="N422" s="178">
        <f>N365/RES_summary!N$21</f>
        <v>0.63411838916982333</v>
      </c>
      <c r="O422" s="178">
        <f>O365/RES_summary!O$21</f>
        <v>0.38727572878290345</v>
      </c>
      <c r="P422" s="178">
        <f>P365/RES_summary!P$21</f>
        <v>0.86192739105351024</v>
      </c>
      <c r="Q422" s="178">
        <f>Q365/RES_summary!Q$21</f>
        <v>0.84354717231173071</v>
      </c>
    </row>
    <row r="423" spans="1:17" ht="12" customHeight="1" x14ac:dyDescent="0.3">
      <c r="A423" s="23" t="s">
        <v>60</v>
      </c>
      <c r="B423" s="156"/>
      <c r="C423" s="177">
        <f>C366/RES_summary!C$21</f>
        <v>1.5694944163033373</v>
      </c>
      <c r="D423" s="177">
        <f>D366/RES_summary!D$21</f>
        <v>1.7366839536755738</v>
      </c>
      <c r="E423" s="177">
        <f>E366/RES_summary!E$21</f>
        <v>1.0760346287894302</v>
      </c>
      <c r="F423" s="177">
        <f>F366/RES_summary!F$21</f>
        <v>1.8411450659729953</v>
      </c>
      <c r="G423" s="177">
        <f>G366/RES_summary!G$21</f>
        <v>1.2351272347911273</v>
      </c>
      <c r="H423" s="177">
        <f>H366/RES_summary!H$21</f>
        <v>1.1829358610255689</v>
      </c>
      <c r="I423" s="177">
        <f>I366/RES_summary!I$21</f>
        <v>1.3491596403511856</v>
      </c>
      <c r="J423" s="177">
        <f>J366/RES_summary!J$21</f>
        <v>1.3935164328610639</v>
      </c>
      <c r="K423" s="177">
        <f>K366/RES_summary!K$21</f>
        <v>2.205910570442986</v>
      </c>
      <c r="L423" s="177">
        <f>L366/RES_summary!L$21</f>
        <v>1.5068380514694499</v>
      </c>
      <c r="M423" s="177">
        <f>M366/RES_summary!M$21</f>
        <v>1.2996467938852578</v>
      </c>
      <c r="N423" s="177">
        <f>N366/RES_summary!N$21</f>
        <v>0.63411838916982333</v>
      </c>
      <c r="O423" s="177">
        <f>O366/RES_summary!O$21</f>
        <v>0.38727572878290345</v>
      </c>
      <c r="P423" s="177">
        <f>P366/RES_summary!P$21</f>
        <v>0.86192739105351024</v>
      </c>
      <c r="Q423" s="177">
        <f>Q366/RES_summary!Q$21</f>
        <v>0.84354717231173071</v>
      </c>
    </row>
    <row r="424" spans="1:17" ht="12" customHeight="1" x14ac:dyDescent="0.3">
      <c r="A424" s="158" t="s">
        <v>63</v>
      </c>
      <c r="B424" s="157"/>
      <c r="C424" s="178">
        <f>C367/RES_summary!C$21</f>
        <v>26.409217758321532</v>
      </c>
      <c r="D424" s="178">
        <f>D367/RES_summary!D$21</f>
        <v>24.157398762537991</v>
      </c>
      <c r="E424" s="178">
        <f>E367/RES_summary!E$21</f>
        <v>24.031693290599868</v>
      </c>
      <c r="F424" s="178">
        <f>F367/RES_summary!F$21</f>
        <v>24.476282943788945</v>
      </c>
      <c r="G424" s="178">
        <f>G367/RES_summary!G$21</f>
        <v>23.276922537068014</v>
      </c>
      <c r="H424" s="178">
        <f>H367/RES_summary!H$21</f>
        <v>23.71368483943974</v>
      </c>
      <c r="I424" s="178">
        <f>I367/RES_summary!I$21</f>
        <v>22.2852170026887</v>
      </c>
      <c r="J424" s="178">
        <f>J367/RES_summary!J$21</f>
        <v>21.656839957570931</v>
      </c>
      <c r="K424" s="178">
        <f>K367/RES_summary!K$21</f>
        <v>21.99733945911106</v>
      </c>
      <c r="L424" s="178">
        <f>L367/RES_summary!L$21</f>
        <v>20.933878955624209</v>
      </c>
      <c r="M424" s="178">
        <f>M367/RES_summary!M$21</f>
        <v>21.004861211859339</v>
      </c>
      <c r="N424" s="178">
        <f>N367/RES_summary!N$21</f>
        <v>21.189135126923098</v>
      </c>
      <c r="O424" s="178">
        <f>O367/RES_summary!O$21</f>
        <v>20.77362959264212</v>
      </c>
      <c r="P424" s="178">
        <f>P367/RES_summary!P$21</f>
        <v>20.520296533527752</v>
      </c>
      <c r="Q424" s="178">
        <f>Q367/RES_summary!Q$21</f>
        <v>19.364615578414881</v>
      </c>
    </row>
    <row r="425" spans="1:17" ht="12" customHeight="1" x14ac:dyDescent="0.3">
      <c r="A425" s="167" t="s">
        <v>165</v>
      </c>
      <c r="B425" s="132"/>
      <c r="C425" s="183">
        <f>C368/RES_summary!C$21</f>
        <v>29.541195265484046</v>
      </c>
      <c r="D425" s="183">
        <f>D368/RES_summary!D$21</f>
        <v>27.605348966577402</v>
      </c>
      <c r="E425" s="183">
        <f>E368/RES_summary!E$21</f>
        <v>26.982541166952377</v>
      </c>
      <c r="F425" s="183">
        <f>F368/RES_summary!F$21</f>
        <v>25.865167408787247</v>
      </c>
      <c r="G425" s="183">
        <f>G368/RES_summary!G$21</f>
        <v>28.204003374596194</v>
      </c>
      <c r="H425" s="183">
        <f>H368/RES_summary!H$21</f>
        <v>29.010139951375454</v>
      </c>
      <c r="I425" s="183">
        <f>I368/RES_summary!I$21</f>
        <v>26.017988043581767</v>
      </c>
      <c r="J425" s="183">
        <f>J368/RES_summary!J$21</f>
        <v>25.671326400618302</v>
      </c>
      <c r="K425" s="183">
        <f>K368/RES_summary!K$21</f>
        <v>27.452630137333195</v>
      </c>
      <c r="L425" s="183">
        <f>L368/RES_summary!L$21</f>
        <v>23.698219752235843</v>
      </c>
      <c r="M425" s="183">
        <f>M368/RES_summary!M$21</f>
        <v>24.397562491504519</v>
      </c>
      <c r="N425" s="183">
        <f>N368/RES_summary!N$21</f>
        <v>22.444793076543508</v>
      </c>
      <c r="O425" s="183">
        <f>O368/RES_summary!O$21</f>
        <v>23.20252054432947</v>
      </c>
      <c r="P425" s="183">
        <f>P368/RES_summary!P$21</f>
        <v>23.867048164512781</v>
      </c>
      <c r="Q425" s="183">
        <f>Q368/RES_summary!Q$21</f>
        <v>22.782035591197861</v>
      </c>
    </row>
    <row r="426" spans="1:17" ht="12" customHeight="1" x14ac:dyDescent="0.3">
      <c r="A426" s="167" t="s">
        <v>164</v>
      </c>
      <c r="B426" s="132"/>
      <c r="C426" s="183">
        <f>C369/RES_summary!C$21</f>
        <v>23.618005949562583</v>
      </c>
      <c r="D426" s="183">
        <f>D369/RES_summary!D$21</f>
        <v>22.027551901966607</v>
      </c>
      <c r="E426" s="183">
        <f>E369/RES_summary!E$21</f>
        <v>22.718927657413246</v>
      </c>
      <c r="F426" s="183">
        <f>F369/RES_summary!F$21</f>
        <v>21.859071073030304</v>
      </c>
      <c r="G426" s="183">
        <f>G369/RES_summary!G$21</f>
        <v>22.220083818792812</v>
      </c>
      <c r="H426" s="183">
        <f>H369/RES_summary!H$21</f>
        <v>21.657578511105918</v>
      </c>
      <c r="I426" s="183">
        <f>I369/RES_summary!I$21</f>
        <v>19.047499516893829</v>
      </c>
      <c r="J426" s="183">
        <f>J369/RES_summary!J$21</f>
        <v>19.891992747419206</v>
      </c>
      <c r="K426" s="183">
        <f>K369/RES_summary!K$21</f>
        <v>20.832608775384362</v>
      </c>
      <c r="L426" s="183">
        <f>L369/RES_summary!L$21</f>
        <v>19.788819074707295</v>
      </c>
      <c r="M426" s="183">
        <f>M369/RES_summary!M$21</f>
        <v>19.498497939305668</v>
      </c>
      <c r="N426" s="183">
        <f>N369/RES_summary!N$21</f>
        <v>19.914138032052641</v>
      </c>
      <c r="O426" s="183">
        <f>O369/RES_summary!O$21</f>
        <v>19.404277961163245</v>
      </c>
      <c r="P426" s="183">
        <f>P369/RES_summary!P$21</f>
        <v>19.569395788382423</v>
      </c>
      <c r="Q426" s="183">
        <f>Q369/RES_summary!Q$21</f>
        <v>17.394348556248239</v>
      </c>
    </row>
    <row r="427" spans="1:17" ht="12" customHeight="1" x14ac:dyDescent="0.3">
      <c r="A427" s="166" t="s">
        <v>163</v>
      </c>
      <c r="B427" s="165"/>
      <c r="C427" s="182">
        <f>C370/RES_summary!C$21</f>
        <v>18.524724516697077</v>
      </c>
      <c r="D427" s="182">
        <f>D370/RES_summary!D$21</f>
        <v>16.243251145563534</v>
      </c>
      <c r="E427" s="182">
        <f>E370/RES_summary!E$21</f>
        <v>17.563695264797197</v>
      </c>
      <c r="F427" s="182">
        <f>F370/RES_summary!F$21</f>
        <v>15.381925611509711</v>
      </c>
      <c r="G427" s="182">
        <f>G370/RES_summary!G$21</f>
        <v>17.304263007632702</v>
      </c>
      <c r="H427" s="182">
        <f>H370/RES_summary!H$21</f>
        <v>16.956056758921974</v>
      </c>
      <c r="I427" s="182">
        <f>I370/RES_summary!I$21</f>
        <v>12.609918079761322</v>
      </c>
      <c r="J427" s="182">
        <f>J370/RES_summary!J$21</f>
        <v>14.814920337291761</v>
      </c>
      <c r="K427" s="182">
        <f>K370/RES_summary!K$21</f>
        <v>14.283985789148462</v>
      </c>
      <c r="L427" s="182">
        <f>L370/RES_summary!L$21</f>
        <v>14.31861716780555</v>
      </c>
      <c r="M427" s="182">
        <f>M370/RES_summary!M$21</f>
        <v>14.756455880818583</v>
      </c>
      <c r="N427" s="182">
        <f>N370/RES_summary!N$21</f>
        <v>15.371752795120585</v>
      </c>
      <c r="O427" s="182">
        <f>O370/RES_summary!O$21</f>
        <v>14.415577949454905</v>
      </c>
      <c r="P427" s="182">
        <f>P370/RES_summary!P$21</f>
        <v>14.921468379741221</v>
      </c>
      <c r="Q427" s="182">
        <f>Q370/RES_summary!Q$21</f>
        <v>11.366988322970951</v>
      </c>
    </row>
    <row r="428" spans="1:17" ht="12" customHeight="1" x14ac:dyDescent="0.3">
      <c r="A428" s="147" t="s">
        <v>59</v>
      </c>
      <c r="B428" s="164"/>
      <c r="C428" s="181">
        <f>C371/RES_summary!C$21</f>
        <v>5.0932814328655036</v>
      </c>
      <c r="D428" s="181">
        <f>D371/RES_summary!D$21</f>
        <v>5.7843007564030762</v>
      </c>
      <c r="E428" s="181">
        <f>E371/RES_summary!E$21</f>
        <v>5.1552323926160515</v>
      </c>
      <c r="F428" s="181">
        <f>F371/RES_summary!F$21</f>
        <v>6.4771454615205917</v>
      </c>
      <c r="G428" s="181">
        <f>G371/RES_summary!G$21</f>
        <v>4.9158208111601125</v>
      </c>
      <c r="H428" s="181">
        <f>H371/RES_summary!H$21</f>
        <v>4.701521752183945</v>
      </c>
      <c r="I428" s="181">
        <f>I371/RES_summary!I$21</f>
        <v>6.4375814371325051</v>
      </c>
      <c r="J428" s="181">
        <f>J371/RES_summary!J$21</f>
        <v>5.077072410127446</v>
      </c>
      <c r="K428" s="181">
        <f>K371/RES_summary!K$21</f>
        <v>6.5486229862358956</v>
      </c>
      <c r="L428" s="181">
        <f>L371/RES_summary!L$21</f>
        <v>5.4702019069017487</v>
      </c>
      <c r="M428" s="181">
        <f>M371/RES_summary!M$21</f>
        <v>4.7420420584870824</v>
      </c>
      <c r="N428" s="181">
        <f>N371/RES_summary!N$21</f>
        <v>4.5423852369320521</v>
      </c>
      <c r="O428" s="181">
        <f>O371/RES_summary!O$21</f>
        <v>4.9887000117083398</v>
      </c>
      <c r="P428" s="181">
        <f>P371/RES_summary!P$21</f>
        <v>4.6479274086412055</v>
      </c>
      <c r="Q428" s="181">
        <f>Q371/RES_summary!Q$21</f>
        <v>6.0273602332772915</v>
      </c>
    </row>
    <row r="429" spans="1:17" ht="12" customHeight="1" x14ac:dyDescent="0.3">
      <c r="A429" s="163" t="s">
        <v>142</v>
      </c>
      <c r="B429" s="162"/>
      <c r="C429" s="180">
        <f>C372/RES_summary!C$21</f>
        <v>24.94069555624954</v>
      </c>
      <c r="D429" s="180">
        <f>D372/RES_summary!D$21</f>
        <v>23.184117399913369</v>
      </c>
      <c r="E429" s="180">
        <f>E372/RES_summary!E$21</f>
        <v>24.806027072529599</v>
      </c>
      <c r="F429" s="180">
        <f>F372/RES_summary!F$21</f>
        <v>24.664387259459119</v>
      </c>
      <c r="G429" s="180">
        <f>G372/RES_summary!G$21</f>
        <v>20.791517145269204</v>
      </c>
      <c r="H429" s="180">
        <f>H372/RES_summary!H$21</f>
        <v>23.238151337692379</v>
      </c>
      <c r="I429" s="180">
        <f>I372/RES_summary!I$21</f>
        <v>23.038995765268993</v>
      </c>
      <c r="J429" s="180">
        <f>J372/RES_summary!J$21</f>
        <v>22.461416162633491</v>
      </c>
      <c r="K429" s="180">
        <f>K372/RES_summary!K$21</f>
        <v>22.104466354771034</v>
      </c>
      <c r="L429" s="180">
        <f>L372/RES_summary!L$21</f>
        <v>20.446406803685026</v>
      </c>
      <c r="M429" s="180">
        <f>M372/RES_summary!M$21</f>
        <v>22.270946864197562</v>
      </c>
      <c r="N429" s="180">
        <f>N372/RES_summary!N$21</f>
        <v>22.282302684116075</v>
      </c>
      <c r="O429" s="180">
        <f>O372/RES_summary!O$21</f>
        <v>21.173039004255887</v>
      </c>
      <c r="P429" s="180">
        <f>P372/RES_summary!P$21</f>
        <v>19.757208131821518</v>
      </c>
      <c r="Q429" s="180">
        <f>Q372/RES_summary!Q$21</f>
        <v>19.789059047431646</v>
      </c>
    </row>
    <row r="430" spans="1:17" ht="12" customHeight="1" x14ac:dyDescent="0.3">
      <c r="A430" s="161" t="s">
        <v>141</v>
      </c>
      <c r="B430" s="160"/>
      <c r="C430" s="179">
        <f>C373/RES_summary!C$21</f>
        <v>16.291183272531466</v>
      </c>
      <c r="D430" s="179">
        <f>D373/RES_summary!D$21</f>
        <v>17.062851172485619</v>
      </c>
      <c r="E430" s="179">
        <f>E373/RES_summary!E$21</f>
        <v>18.845513827149819</v>
      </c>
      <c r="F430" s="179">
        <f>F373/RES_summary!F$21</f>
        <v>17.007294221263276</v>
      </c>
      <c r="G430" s="179">
        <f>G373/RES_summary!G$21</f>
        <v>18.557380118637905</v>
      </c>
      <c r="H430" s="179">
        <f>H373/RES_summary!H$21</f>
        <v>17.942779180277864</v>
      </c>
      <c r="I430" s="179">
        <f>I373/RES_summary!I$21</f>
        <v>16.706098868106871</v>
      </c>
      <c r="J430" s="179">
        <f>J373/RES_summary!J$21</f>
        <v>16.767422422437996</v>
      </c>
      <c r="K430" s="179">
        <f>K373/RES_summary!K$21</f>
        <v>17.941082152154898</v>
      </c>
      <c r="L430" s="179">
        <f>L373/RES_summary!L$21</f>
        <v>16.936761031271956</v>
      </c>
      <c r="M430" s="179">
        <f>M373/RES_summary!M$21</f>
        <v>17.07616065013611</v>
      </c>
      <c r="N430" s="179">
        <f>N373/RES_summary!N$21</f>
        <v>19.557067774212815</v>
      </c>
      <c r="O430" s="179">
        <f>O373/RES_summary!O$21</f>
        <v>17.749913653575895</v>
      </c>
      <c r="P430" s="179">
        <f>P373/RES_summary!P$21</f>
        <v>15.597394009114401</v>
      </c>
      <c r="Q430" s="179">
        <f>Q373/RES_summary!Q$21</f>
        <v>15.714494802815315</v>
      </c>
    </row>
    <row r="431" spans="1:17" ht="12" customHeight="1" x14ac:dyDescent="0.3">
      <c r="A431" s="148" t="s">
        <v>60</v>
      </c>
      <c r="B431" s="156"/>
      <c r="C431" s="177">
        <f>C374/RES_summary!C$21</f>
        <v>7.3487371566137778</v>
      </c>
      <c r="D431" s="177">
        <f>D374/RES_summary!D$21</f>
        <v>8.5403236908772424</v>
      </c>
      <c r="E431" s="177">
        <f>E374/RES_summary!E$21</f>
        <v>12.199282213513435</v>
      </c>
      <c r="F431" s="177">
        <f>F374/RES_summary!F$21</f>
        <v>7.5440640843957372</v>
      </c>
      <c r="G431" s="177">
        <f>G374/RES_summary!G$21</f>
        <v>10.585829331801465</v>
      </c>
      <c r="H431" s="177">
        <f>H374/RES_summary!H$21</f>
        <v>9.9810462688852741</v>
      </c>
      <c r="I431" s="177">
        <f>I374/RES_summary!I$21</f>
        <v>9.1784988795912135</v>
      </c>
      <c r="J431" s="177">
        <f>J374/RES_summary!J$21</f>
        <v>7.9744793022922806</v>
      </c>
      <c r="K431" s="177">
        <f>K374/RES_summary!K$21</f>
        <v>12.569101719882086</v>
      </c>
      <c r="L431" s="177">
        <f>L374/RES_summary!L$21</f>
        <v>10.556797466955112</v>
      </c>
      <c r="M431" s="177">
        <f>M374/RES_summary!M$21</f>
        <v>9.4062178143593194</v>
      </c>
      <c r="N431" s="177">
        <f>N374/RES_summary!N$21</f>
        <v>12.310929800460206</v>
      </c>
      <c r="O431" s="177">
        <f>O374/RES_summary!O$21</f>
        <v>12.158260731932153</v>
      </c>
      <c r="P431" s="177">
        <f>P374/RES_summary!P$21</f>
        <v>7.4325110037701725</v>
      </c>
      <c r="Q431" s="177">
        <f>Q374/RES_summary!Q$21</f>
        <v>8.3753150797162785</v>
      </c>
    </row>
    <row r="432" spans="1:17" ht="12" customHeight="1" x14ac:dyDescent="0.3">
      <c r="A432" s="148" t="s">
        <v>59</v>
      </c>
      <c r="B432" s="156"/>
      <c r="C432" s="177">
        <f>C375/RES_summary!C$21</f>
        <v>8.9424461159176865</v>
      </c>
      <c r="D432" s="177">
        <f>D375/RES_summary!D$21</f>
        <v>8.5225274816083783</v>
      </c>
      <c r="E432" s="177">
        <f>E375/RES_summary!E$21</f>
        <v>6.6462316136363873</v>
      </c>
      <c r="F432" s="177">
        <f>F375/RES_summary!F$21</f>
        <v>9.4632301368675371</v>
      </c>
      <c r="G432" s="177">
        <f>G375/RES_summary!G$21</f>
        <v>7.9715507868364384</v>
      </c>
      <c r="H432" s="177">
        <f>H375/RES_summary!H$21</f>
        <v>7.9617329113925885</v>
      </c>
      <c r="I432" s="177">
        <f>I375/RES_summary!I$21</f>
        <v>7.5275999885156564</v>
      </c>
      <c r="J432" s="177">
        <f>J375/RES_summary!J$21</f>
        <v>8.7929431201457149</v>
      </c>
      <c r="K432" s="177">
        <f>K375/RES_summary!K$21</f>
        <v>5.3719804322728111</v>
      </c>
      <c r="L432" s="177">
        <f>L375/RES_summary!L$21</f>
        <v>6.3799635643168431</v>
      </c>
      <c r="M432" s="177">
        <f>M375/RES_summary!M$21</f>
        <v>7.6699428357767907</v>
      </c>
      <c r="N432" s="177">
        <f>N375/RES_summary!N$21</f>
        <v>7.2461379737526128</v>
      </c>
      <c r="O432" s="177">
        <f>O375/RES_summary!O$21</f>
        <v>5.5916529216437398</v>
      </c>
      <c r="P432" s="177">
        <f>P375/RES_summary!P$21</f>
        <v>8.1648830053442261</v>
      </c>
      <c r="Q432" s="177">
        <f>Q375/RES_summary!Q$21</f>
        <v>7.3391797230990354</v>
      </c>
    </row>
    <row r="433" spans="1:17" ht="12" customHeight="1" x14ac:dyDescent="0.3">
      <c r="A433" s="158" t="s">
        <v>62</v>
      </c>
      <c r="B433" s="157"/>
      <c r="C433" s="178">
        <f>C376/RES_summary!C$21</f>
        <v>9.2097585634629784</v>
      </c>
      <c r="D433" s="178">
        <f>D376/RES_summary!D$21</f>
        <v>9.7646517566345779</v>
      </c>
      <c r="E433" s="178">
        <f>E376/RES_summary!E$21</f>
        <v>9.3437071734497081</v>
      </c>
      <c r="F433" s="178">
        <f>F376/RES_summary!F$21</f>
        <v>9.6318816189957115</v>
      </c>
      <c r="G433" s="178">
        <f>G376/RES_summary!G$21</f>
        <v>8.7668584521433406</v>
      </c>
      <c r="H433" s="178">
        <f>H376/RES_summary!H$21</f>
        <v>8.7141585990237296</v>
      </c>
      <c r="I433" s="178">
        <f>I376/RES_summary!I$21</f>
        <v>9.3122327308208792</v>
      </c>
      <c r="J433" s="178">
        <f>J376/RES_summary!J$21</f>
        <v>8.6983844181058405</v>
      </c>
      <c r="K433" s="178">
        <f>K376/RES_summary!K$21</f>
        <v>8.6540137894772258</v>
      </c>
      <c r="L433" s="178">
        <f>L376/RES_summary!L$21</f>
        <v>8.9755404679491892</v>
      </c>
      <c r="M433" s="178">
        <f>M376/RES_summary!M$21</f>
        <v>8.7876260870522245</v>
      </c>
      <c r="N433" s="178">
        <f>N376/RES_summary!N$21</f>
        <v>7.9144270034208848</v>
      </c>
      <c r="O433" s="178">
        <f>O376/RES_summary!O$21</f>
        <v>8.4959973842874277</v>
      </c>
      <c r="P433" s="178">
        <f>P376/RES_summary!P$21</f>
        <v>8.3902489484499867</v>
      </c>
      <c r="Q433" s="178">
        <f>Q376/RES_summary!Q$21</f>
        <v>8.2650028758887952</v>
      </c>
    </row>
    <row r="434" spans="1:17" ht="12" customHeight="1" x14ac:dyDescent="0.3">
      <c r="A434" s="23" t="s">
        <v>57</v>
      </c>
      <c r="B434" s="156"/>
      <c r="C434" s="177">
        <f>C377/RES_summary!C$21</f>
        <v>15.623974208909319</v>
      </c>
      <c r="D434" s="177">
        <f>D377/RES_summary!D$21</f>
        <v>13.561231088023545</v>
      </c>
      <c r="E434" s="177">
        <f>E377/RES_summary!E$21</f>
        <v>0</v>
      </c>
      <c r="F434" s="177">
        <f>F377/RES_summary!F$21</f>
        <v>15.927345639190209</v>
      </c>
      <c r="G434" s="177">
        <f>G377/RES_summary!G$21</f>
        <v>14.856535100722926</v>
      </c>
      <c r="H434" s="177">
        <f>H377/RES_summary!H$21</f>
        <v>0</v>
      </c>
      <c r="I434" s="177">
        <f>I377/RES_summary!I$21</f>
        <v>14.102426657452435</v>
      </c>
      <c r="J434" s="177">
        <f>J377/RES_summary!J$21</f>
        <v>0</v>
      </c>
      <c r="K434" s="177">
        <f>K377/RES_summary!K$21</f>
        <v>0</v>
      </c>
      <c r="L434" s="177">
        <f>L377/RES_summary!L$21</f>
        <v>13.378285663985656</v>
      </c>
      <c r="M434" s="177">
        <f>M377/RES_summary!M$21</f>
        <v>0</v>
      </c>
      <c r="N434" s="177">
        <f>N377/RES_summary!N$21</f>
        <v>0</v>
      </c>
      <c r="O434" s="177">
        <f>O377/RES_summary!O$21</f>
        <v>16.091803315754468</v>
      </c>
      <c r="P434" s="177">
        <f>P377/RES_summary!P$21</f>
        <v>13.864504040469523</v>
      </c>
      <c r="Q434" s="177">
        <f>Q377/RES_summary!Q$21</f>
        <v>14.798108489183543</v>
      </c>
    </row>
    <row r="435" spans="1:17" ht="12" customHeight="1" x14ac:dyDescent="0.3">
      <c r="A435" s="29" t="s">
        <v>140</v>
      </c>
      <c r="B435" s="57"/>
      <c r="C435" s="176">
        <f>C378/RES_summary!C$21</f>
        <v>9.209422618977424</v>
      </c>
      <c r="D435" s="176">
        <f>D378/RES_summary!D$21</f>
        <v>9.7633356960002331</v>
      </c>
      <c r="E435" s="176">
        <f>E378/RES_summary!E$21</f>
        <v>9.3437071734497081</v>
      </c>
      <c r="F435" s="176">
        <f>F378/RES_summary!F$21</f>
        <v>9.6313140438887448</v>
      </c>
      <c r="G435" s="176">
        <f>G378/RES_summary!G$21</f>
        <v>8.7663065400431286</v>
      </c>
      <c r="H435" s="176">
        <f>H378/RES_summary!H$21</f>
        <v>8.7141585990237296</v>
      </c>
      <c r="I435" s="176">
        <f>I378/RES_summary!I$21</f>
        <v>9.3120159193945433</v>
      </c>
      <c r="J435" s="176">
        <f>J378/RES_summary!J$21</f>
        <v>8.6983844181058405</v>
      </c>
      <c r="K435" s="176">
        <f>K378/RES_summary!K$21</f>
        <v>8.6540137894772258</v>
      </c>
      <c r="L435" s="176">
        <f>L378/RES_summary!L$21</f>
        <v>8.9754948363573384</v>
      </c>
      <c r="M435" s="176">
        <f>M378/RES_summary!M$21</f>
        <v>8.7876260870522245</v>
      </c>
      <c r="N435" s="176">
        <f>N378/RES_summary!N$21</f>
        <v>7.9144270034208848</v>
      </c>
      <c r="O435" s="176">
        <f>O378/RES_summary!O$21</f>
        <v>8.4958767439201921</v>
      </c>
      <c r="P435" s="176">
        <f>P378/RES_summary!P$21</f>
        <v>8.3897652024353704</v>
      </c>
      <c r="Q435" s="176">
        <f>Q378/RES_summary!Q$21</f>
        <v>8.2641685689067774</v>
      </c>
    </row>
    <row r="437" spans="1:17" ht="12" customHeight="1" x14ac:dyDescent="0.3">
      <c r="A437" s="152" t="s">
        <v>185</v>
      </c>
      <c r="B437" s="168"/>
      <c r="C437" s="184">
        <f>C380/RES_summary!C$21</f>
        <v>132.65479974107453</v>
      </c>
      <c r="D437" s="184">
        <f>D380/RES_summary!D$21</f>
        <v>106.15261731107704</v>
      </c>
      <c r="E437" s="184">
        <f>E380/RES_summary!E$21</f>
        <v>120.08583376228451</v>
      </c>
      <c r="F437" s="184">
        <f>F380/RES_summary!F$21</f>
        <v>109.55371194791378</v>
      </c>
      <c r="G437" s="184">
        <f>G380/RES_summary!G$21</f>
        <v>116.42879301667449</v>
      </c>
      <c r="H437" s="184">
        <f>H380/RES_summary!H$21</f>
        <v>126.92086590940563</v>
      </c>
      <c r="I437" s="184">
        <f>I380/RES_summary!I$21</f>
        <v>94.247628807748512</v>
      </c>
      <c r="J437" s="184">
        <f>J380/RES_summary!J$21</f>
        <v>109.23905315593947</v>
      </c>
      <c r="K437" s="184">
        <f>K380/RES_summary!K$21</f>
        <v>109.96619343068424</v>
      </c>
      <c r="L437" s="184">
        <f>L380/RES_summary!L$21</f>
        <v>112.58860483523078</v>
      </c>
      <c r="M437" s="184">
        <f>M380/RES_summary!M$21</f>
        <v>95.209016761782181</v>
      </c>
      <c r="N437" s="184">
        <f>N380/RES_summary!N$21</f>
        <v>106.92244301369846</v>
      </c>
      <c r="O437" s="184">
        <f>O380/RES_summary!O$21</f>
        <v>94.794378440151533</v>
      </c>
      <c r="P437" s="184">
        <f>P380/RES_summary!P$21</f>
        <v>87.405311182125544</v>
      </c>
      <c r="Q437" s="184">
        <f>Q380/RES_summary!Q$21</f>
        <v>75.525158171575072</v>
      </c>
    </row>
    <row r="438" spans="1:17" ht="12" customHeight="1" x14ac:dyDescent="0.3">
      <c r="A438" s="158" t="s">
        <v>65</v>
      </c>
      <c r="B438" s="157"/>
      <c r="C438" s="178">
        <f>C381/RES_summary!C$21</f>
        <v>105.44182718565587</v>
      </c>
      <c r="D438" s="178">
        <f>D381/RES_summary!D$21</f>
        <v>79.074013086102994</v>
      </c>
      <c r="E438" s="178">
        <f>E381/RES_summary!E$21</f>
        <v>94.33472903033686</v>
      </c>
      <c r="F438" s="178">
        <f>F381/RES_summary!F$21</f>
        <v>82.004209709546856</v>
      </c>
      <c r="G438" s="178">
        <f>G381/RES_summary!G$21</f>
        <v>90.907659059278316</v>
      </c>
      <c r="H438" s="178">
        <f>H381/RES_summary!H$21</f>
        <v>101.12872764119325</v>
      </c>
      <c r="I438" s="178">
        <f>I381/RES_summary!I$21</f>
        <v>67.914273645894326</v>
      </c>
      <c r="J438" s="178">
        <f>J381/RES_summary!J$21</f>
        <v>83.633189935661008</v>
      </c>
      <c r="K438" s="178">
        <f>K381/RES_summary!K$21</f>
        <v>80.948624830539401</v>
      </c>
      <c r="L438" s="178">
        <f>L381/RES_summary!L$21</f>
        <v>86.035512122195996</v>
      </c>
      <c r="M438" s="178">
        <f>M381/RES_summary!M$21</f>
        <v>69.120960064328017</v>
      </c>
      <c r="N438" s="178">
        <f>N381/RES_summary!N$21</f>
        <v>83.184483987014318</v>
      </c>
      <c r="O438" s="178">
        <f>O381/RES_summary!O$21</f>
        <v>71.422068002837833</v>
      </c>
      <c r="P438" s="178">
        <f>P381/RES_summary!P$21</f>
        <v>62.940654610498704</v>
      </c>
      <c r="Q438" s="178">
        <f>Q381/RES_summary!Q$21</f>
        <v>51.632692432434453</v>
      </c>
    </row>
    <row r="439" spans="1:17" ht="12" customHeight="1" x14ac:dyDescent="0.3">
      <c r="A439" s="23" t="s">
        <v>166</v>
      </c>
      <c r="B439" s="156"/>
      <c r="C439" s="177">
        <f>C382/RES_summary!C$21</f>
        <v>102.95002239617553</v>
      </c>
      <c r="D439" s="177">
        <f>D382/RES_summary!D$21</f>
        <v>76.882837362093881</v>
      </c>
      <c r="E439" s="177">
        <f>E382/RES_summary!E$21</f>
        <v>91.798030962176597</v>
      </c>
      <c r="F439" s="177">
        <f>F382/RES_summary!F$21</f>
        <v>79.712879017768813</v>
      </c>
      <c r="G439" s="177">
        <f>G382/RES_summary!G$21</f>
        <v>88.450544268573637</v>
      </c>
      <c r="H439" s="177">
        <f>H382/RES_summary!H$21</f>
        <v>98.575315902779479</v>
      </c>
      <c r="I439" s="177">
        <f>I382/RES_summary!I$21</f>
        <v>65.946063099263029</v>
      </c>
      <c r="J439" s="177">
        <f>J382/RES_summary!J$21</f>
        <v>81.763251643832731</v>
      </c>
      <c r="K439" s="177">
        <f>K382/RES_summary!K$21</f>
        <v>79.106966055156164</v>
      </c>
      <c r="L439" s="177">
        <f>L382/RES_summary!L$21</f>
        <v>83.799105664195423</v>
      </c>
      <c r="M439" s="177">
        <f>M382/RES_summary!M$21</f>
        <v>67.341336179926586</v>
      </c>
      <c r="N439" s="177">
        <f>N382/RES_summary!N$21</f>
        <v>80.747432627619034</v>
      </c>
      <c r="O439" s="177">
        <f>O382/RES_summary!O$21</f>
        <v>69.174173979760965</v>
      </c>
      <c r="P439" s="177">
        <f>P382/RES_summary!P$21</f>
        <v>61.096486821943699</v>
      </c>
      <c r="Q439" s="177">
        <f>Q382/RES_summary!Q$21</f>
        <v>50.126578353052608</v>
      </c>
    </row>
    <row r="440" spans="1:17" ht="12" customHeight="1" x14ac:dyDescent="0.3">
      <c r="A440" s="23" t="s">
        <v>60</v>
      </c>
      <c r="B440" s="156"/>
      <c r="C440" s="177">
        <f>C383/RES_summary!C$21</f>
        <v>2.4918047894803288</v>
      </c>
      <c r="D440" s="177">
        <f>D383/RES_summary!D$21</f>
        <v>2.1911757240091192</v>
      </c>
      <c r="E440" s="177">
        <f>E383/RES_summary!E$21</f>
        <v>2.5366980681602627</v>
      </c>
      <c r="F440" s="177">
        <f>F383/RES_summary!F$21</f>
        <v>2.2913306917780467</v>
      </c>
      <c r="G440" s="177">
        <f>G383/RES_summary!G$21</f>
        <v>2.4571147907046851</v>
      </c>
      <c r="H440" s="177">
        <f>H383/RES_summary!H$21</f>
        <v>2.5534117384137711</v>
      </c>
      <c r="I440" s="177">
        <f>I383/RES_summary!I$21</f>
        <v>1.9682105466312969</v>
      </c>
      <c r="J440" s="177">
        <f>J383/RES_summary!J$21</f>
        <v>1.8699382918282852</v>
      </c>
      <c r="K440" s="177">
        <f>K383/RES_summary!K$21</f>
        <v>1.8416587753832308</v>
      </c>
      <c r="L440" s="177">
        <f>L383/RES_summary!L$21</f>
        <v>2.2364064580005696</v>
      </c>
      <c r="M440" s="177">
        <f>M383/RES_summary!M$21</f>
        <v>1.7796238844014327</v>
      </c>
      <c r="N440" s="177">
        <f>N383/RES_summary!N$21</f>
        <v>2.4370513593952738</v>
      </c>
      <c r="O440" s="177">
        <f>O383/RES_summary!O$21</f>
        <v>2.247894023076876</v>
      </c>
      <c r="P440" s="177">
        <f>P383/RES_summary!P$21</f>
        <v>1.8441677885550012</v>
      </c>
      <c r="Q440" s="177">
        <f>Q383/RES_summary!Q$21</f>
        <v>1.5061140793818435</v>
      </c>
    </row>
    <row r="441" spans="1:17" ht="12" customHeight="1" x14ac:dyDescent="0.3">
      <c r="A441" s="158" t="s">
        <v>112</v>
      </c>
      <c r="B441" s="157"/>
      <c r="C441" s="178">
        <f>C384/RES_summary!C$21</f>
        <v>2.8656744899563633</v>
      </c>
      <c r="D441" s="178">
        <f>D384/RES_summary!D$21</f>
        <v>3.2346323320541703</v>
      </c>
      <c r="E441" s="178">
        <f>E384/RES_summary!E$21</f>
        <v>2.0659462092223473</v>
      </c>
      <c r="F441" s="178">
        <f>F384/RES_summary!F$21</f>
        <v>3.6794527410540216</v>
      </c>
      <c r="G441" s="178">
        <f>G384/RES_summary!G$21</f>
        <v>2.5916896581281135</v>
      </c>
      <c r="H441" s="178">
        <f>H384/RES_summary!H$21</f>
        <v>2.6080198335386582</v>
      </c>
      <c r="I441" s="178">
        <f>I384/RES_summary!I$21</f>
        <v>3.0869585502053165</v>
      </c>
      <c r="J441" s="178">
        <f>J384/RES_summary!J$21</f>
        <v>3.3583999889742682</v>
      </c>
      <c r="K441" s="178">
        <f>K384/RES_summary!K$21</f>
        <v>5.7102304178878969</v>
      </c>
      <c r="L441" s="178">
        <f>L384/RES_summary!L$21</f>
        <v>4.1626524400979248</v>
      </c>
      <c r="M441" s="178">
        <f>M384/RES_summary!M$21</f>
        <v>3.8326221114096888</v>
      </c>
      <c r="N441" s="178">
        <f>N384/RES_summary!N$21</f>
        <v>2.0387353865101709</v>
      </c>
      <c r="O441" s="178">
        <f>O384/RES_summary!O$21</f>
        <v>1.3059772929290447</v>
      </c>
      <c r="P441" s="178">
        <f>P384/RES_summary!P$21</f>
        <v>2.9489870288545559</v>
      </c>
      <c r="Q441" s="178">
        <f>Q384/RES_summary!Q$21</f>
        <v>3.0683753283897759</v>
      </c>
    </row>
    <row r="442" spans="1:17" ht="12" customHeight="1" x14ac:dyDescent="0.3">
      <c r="A442" s="23" t="s">
        <v>60</v>
      </c>
      <c r="B442" s="156"/>
      <c r="C442" s="177">
        <f>C385/RES_summary!C$21</f>
        <v>2.8656744899563633</v>
      </c>
      <c r="D442" s="177">
        <f>D385/RES_summary!D$21</f>
        <v>3.2346323320541703</v>
      </c>
      <c r="E442" s="177">
        <f>E385/RES_summary!E$21</f>
        <v>2.0659462092223473</v>
      </c>
      <c r="F442" s="177">
        <f>F385/RES_summary!F$21</f>
        <v>3.6794527410540216</v>
      </c>
      <c r="G442" s="177">
        <f>G385/RES_summary!G$21</f>
        <v>2.5916896581281135</v>
      </c>
      <c r="H442" s="177">
        <f>H385/RES_summary!H$21</f>
        <v>2.6080198335386582</v>
      </c>
      <c r="I442" s="177">
        <f>I385/RES_summary!I$21</f>
        <v>3.0869585502053165</v>
      </c>
      <c r="J442" s="177">
        <f>J385/RES_summary!J$21</f>
        <v>3.3583999889742682</v>
      </c>
      <c r="K442" s="177">
        <f>K385/RES_summary!K$21</f>
        <v>5.7102304178878969</v>
      </c>
      <c r="L442" s="177">
        <f>L385/RES_summary!L$21</f>
        <v>4.1626524400979248</v>
      </c>
      <c r="M442" s="177">
        <f>M385/RES_summary!M$21</f>
        <v>3.8326221114096888</v>
      </c>
      <c r="N442" s="177">
        <f>N385/RES_summary!N$21</f>
        <v>2.0387353865101709</v>
      </c>
      <c r="O442" s="177">
        <f>O385/RES_summary!O$21</f>
        <v>1.3059772929290447</v>
      </c>
      <c r="P442" s="177">
        <f>P385/RES_summary!P$21</f>
        <v>2.9489870288545559</v>
      </c>
      <c r="Q442" s="177">
        <f>Q385/RES_summary!Q$21</f>
        <v>3.0683753283897759</v>
      </c>
    </row>
    <row r="443" spans="1:17" ht="12" customHeight="1" x14ac:dyDescent="0.3">
      <c r="A443" s="158" t="s">
        <v>63</v>
      </c>
      <c r="B443" s="157"/>
      <c r="C443" s="178">
        <f>C386/RES_summary!C$21</f>
        <v>16.703587320338258</v>
      </c>
      <c r="D443" s="178">
        <f>D386/RES_summary!D$21</f>
        <v>15.737605443472921</v>
      </c>
      <c r="E443" s="178">
        <f>E386/RES_summary!E$21</f>
        <v>15.881214758624875</v>
      </c>
      <c r="F443" s="178">
        <f>F386/RES_summary!F$21</f>
        <v>15.804840420673363</v>
      </c>
      <c r="G443" s="178">
        <f>G386/RES_summary!G$21</f>
        <v>15.55282978675746</v>
      </c>
      <c r="H443" s="178">
        <f>H386/RES_summary!H$21</f>
        <v>15.804246785004269</v>
      </c>
      <c r="I443" s="178">
        <f>I386/RES_summary!I$21</f>
        <v>15.351099797853918</v>
      </c>
      <c r="J443" s="178">
        <f>J386/RES_summary!J$21</f>
        <v>14.810848759774682</v>
      </c>
      <c r="K443" s="178">
        <f>K386/RES_summary!K$21</f>
        <v>15.91503190750603</v>
      </c>
      <c r="L443" s="178">
        <f>L386/RES_summary!L$21</f>
        <v>14.723756082633873</v>
      </c>
      <c r="M443" s="178">
        <f>M386/RES_summary!M$21</f>
        <v>14.746401711632537</v>
      </c>
      <c r="N443" s="178">
        <f>N386/RES_summary!N$21</f>
        <v>14.921571163397925</v>
      </c>
      <c r="O443" s="178">
        <f>O386/RES_summary!O$21</f>
        <v>14.792086255483527</v>
      </c>
      <c r="P443" s="178">
        <f>P386/RES_summary!P$21</f>
        <v>14.33235131946166</v>
      </c>
      <c r="Q443" s="178">
        <f>Q386/RES_summary!Q$21</f>
        <v>13.759883466449322</v>
      </c>
    </row>
    <row r="444" spans="1:17" ht="12" customHeight="1" x14ac:dyDescent="0.3">
      <c r="A444" s="167" t="s">
        <v>165</v>
      </c>
      <c r="B444" s="132"/>
      <c r="C444" s="183">
        <f>C387/RES_summary!C$21</f>
        <v>16.830272094937243</v>
      </c>
      <c r="D444" s="183">
        <f>D387/RES_summary!D$21</f>
        <v>15.30243436145475</v>
      </c>
      <c r="E444" s="183">
        <f>E387/RES_summary!E$21</f>
        <v>14.915185321488835</v>
      </c>
      <c r="F444" s="183">
        <f>F387/RES_summary!F$21</f>
        <v>14.391561355742517</v>
      </c>
      <c r="G444" s="183">
        <f>G387/RES_summary!G$21</f>
        <v>15.96709066055009</v>
      </c>
      <c r="H444" s="183">
        <f>H387/RES_summary!H$21</f>
        <v>16.396156481447335</v>
      </c>
      <c r="I444" s="183">
        <f>I387/RES_summary!I$21</f>
        <v>14.766640160498463</v>
      </c>
      <c r="J444" s="183">
        <f>J387/RES_summary!J$21</f>
        <v>14.775710180040686</v>
      </c>
      <c r="K444" s="183">
        <f>K387/RES_summary!K$21</f>
        <v>15.866995865633051</v>
      </c>
      <c r="L444" s="183">
        <f>L387/RES_summary!L$21</f>
        <v>14.274167638192084</v>
      </c>
      <c r="M444" s="183">
        <f>M387/RES_summary!M$21</f>
        <v>14.128967900583413</v>
      </c>
      <c r="N444" s="183">
        <f>N387/RES_summary!N$21</f>
        <v>13.707398519230585</v>
      </c>
      <c r="O444" s="183">
        <f>O387/RES_summary!O$21</f>
        <v>13.676960612425152</v>
      </c>
      <c r="P444" s="183">
        <f>P387/RES_summary!P$21</f>
        <v>14.334975167995074</v>
      </c>
      <c r="Q444" s="183">
        <f>Q387/RES_summary!Q$21</f>
        <v>13.30763463905534</v>
      </c>
    </row>
    <row r="445" spans="1:17" ht="12" customHeight="1" x14ac:dyDescent="0.3">
      <c r="A445" s="167" t="s">
        <v>164</v>
      </c>
      <c r="B445" s="132"/>
      <c r="C445" s="183">
        <f>C388/RES_summary!C$21</f>
        <v>16.296410841654673</v>
      </c>
      <c r="D445" s="183">
        <f>D388/RES_summary!D$21</f>
        <v>15.301102566785392</v>
      </c>
      <c r="E445" s="183">
        <f>E388/RES_summary!E$21</f>
        <v>15.76221158031402</v>
      </c>
      <c r="F445" s="183">
        <f>F388/RES_summary!F$21</f>
        <v>15.251235964149501</v>
      </c>
      <c r="G445" s="183">
        <f>G388/RES_summary!G$21</f>
        <v>15.604405906475906</v>
      </c>
      <c r="H445" s="183">
        <f>H388/RES_summary!H$21</f>
        <v>15.259333955637656</v>
      </c>
      <c r="I445" s="183">
        <f>I388/RES_summary!I$21</f>
        <v>13.645304293477393</v>
      </c>
      <c r="J445" s="183">
        <f>J388/RES_summary!J$21</f>
        <v>14.280177227024799</v>
      </c>
      <c r="K445" s="183">
        <f>K388/RES_summary!K$21</f>
        <v>14.809204757338232</v>
      </c>
      <c r="L445" s="183">
        <f>L388/RES_summary!L$21</f>
        <v>14.156235317223363</v>
      </c>
      <c r="M445" s="183">
        <f>M388/RES_summary!M$21</f>
        <v>14.004544693095117</v>
      </c>
      <c r="N445" s="183">
        <f>N388/RES_summary!N$21</f>
        <v>14.347162527694417</v>
      </c>
      <c r="O445" s="183">
        <f>O388/RES_summary!O$21</f>
        <v>13.996369155770516</v>
      </c>
      <c r="P445" s="183">
        <f>P388/RES_summary!P$21</f>
        <v>14.146527252654781</v>
      </c>
      <c r="Q445" s="183">
        <f>Q388/RES_summary!Q$21</f>
        <v>12.951981508623144</v>
      </c>
    </row>
    <row r="446" spans="1:17" ht="12" customHeight="1" x14ac:dyDescent="0.3">
      <c r="A446" s="166" t="s">
        <v>163</v>
      </c>
      <c r="B446" s="165"/>
      <c r="C446" s="182">
        <f>C389/RES_summary!C$21</f>
        <v>11.108795619458295</v>
      </c>
      <c r="D446" s="182">
        <f>D389/RES_summary!D$21</f>
        <v>9.3759134888346427</v>
      </c>
      <c r="E446" s="182">
        <f>E389/RES_summary!E$21</f>
        <v>10.523362877108626</v>
      </c>
      <c r="F446" s="182">
        <f>F389/RES_summary!F$21</f>
        <v>8.5909014659721965</v>
      </c>
      <c r="G446" s="182">
        <f>G389/RES_summary!G$21</f>
        <v>10.599350337836462</v>
      </c>
      <c r="H446" s="182">
        <f>H389/RES_summary!H$21</f>
        <v>10.475791068854067</v>
      </c>
      <c r="I446" s="182">
        <f>I389/RES_summary!I$21</f>
        <v>7.0777048815257091</v>
      </c>
      <c r="J446" s="182">
        <f>J389/RES_summary!J$21</f>
        <v>9.1299834763925656</v>
      </c>
      <c r="K446" s="182">
        <f>K389/RES_summary!K$21</f>
        <v>8.1658571327899701</v>
      </c>
      <c r="L446" s="182">
        <f>L389/RES_summary!L$21</f>
        <v>8.5980047991432915</v>
      </c>
      <c r="M446" s="182">
        <f>M389/RES_summary!M$21</f>
        <v>9.1874820805254878</v>
      </c>
      <c r="N446" s="182">
        <f>N389/RES_summary!N$21</f>
        <v>9.7190278623150963</v>
      </c>
      <c r="O446" s="182">
        <f>O389/RES_summary!O$21</f>
        <v>8.9408841520568245</v>
      </c>
      <c r="P446" s="182">
        <f>P389/RES_summary!P$21</f>
        <v>9.4159113461980795</v>
      </c>
      <c r="Q446" s="182">
        <f>Q389/RES_summary!Q$21</f>
        <v>6.8514722926604685</v>
      </c>
    </row>
    <row r="447" spans="1:17" ht="12" customHeight="1" x14ac:dyDescent="0.3">
      <c r="A447" s="147" t="s">
        <v>59</v>
      </c>
      <c r="B447" s="164"/>
      <c r="C447" s="181">
        <f>C390/RES_summary!C$21</f>
        <v>5.1876152221963796</v>
      </c>
      <c r="D447" s="181">
        <f>D390/RES_summary!D$21</f>
        <v>5.9251890779507494</v>
      </c>
      <c r="E447" s="181">
        <f>E390/RES_summary!E$21</f>
        <v>5.2388487032053961</v>
      </c>
      <c r="F447" s="181">
        <f>F390/RES_summary!F$21</f>
        <v>6.6603344981773054</v>
      </c>
      <c r="G447" s="181">
        <f>G390/RES_summary!G$21</f>
        <v>5.0050555686394445</v>
      </c>
      <c r="H447" s="181">
        <f>H390/RES_summary!H$21</f>
        <v>4.783542886783593</v>
      </c>
      <c r="I447" s="181">
        <f>I390/RES_summary!I$21</f>
        <v>6.5675994119516838</v>
      </c>
      <c r="J447" s="181">
        <f>J390/RES_summary!J$21</f>
        <v>5.1501937506322353</v>
      </c>
      <c r="K447" s="181">
        <f>K390/RES_summary!K$21</f>
        <v>6.6433476245482632</v>
      </c>
      <c r="L447" s="181">
        <f>L390/RES_summary!L$21</f>
        <v>5.5582305180800757</v>
      </c>
      <c r="M447" s="181">
        <f>M390/RES_summary!M$21</f>
        <v>4.8170626125696279</v>
      </c>
      <c r="N447" s="181">
        <f>N390/RES_summary!N$21</f>
        <v>4.6281346653793198</v>
      </c>
      <c r="O447" s="181">
        <f>O390/RES_summary!O$21</f>
        <v>5.0554850037136925</v>
      </c>
      <c r="P447" s="181">
        <f>P390/RES_summary!P$21</f>
        <v>4.7306159064567002</v>
      </c>
      <c r="Q447" s="181">
        <f>Q390/RES_summary!Q$21</f>
        <v>6.1005092159626741</v>
      </c>
    </row>
    <row r="448" spans="1:17" ht="12" customHeight="1" x14ac:dyDescent="0.3">
      <c r="A448" s="163" t="s">
        <v>142</v>
      </c>
      <c r="B448" s="162"/>
      <c r="C448" s="180">
        <f>C391/RES_summary!C$21</f>
        <v>17.68047658897207</v>
      </c>
      <c r="D448" s="180">
        <f>D391/RES_summary!D$21</f>
        <v>16.512143169533005</v>
      </c>
      <c r="E448" s="180">
        <f>E391/RES_summary!E$21</f>
        <v>17.990473105322888</v>
      </c>
      <c r="F448" s="180">
        <f>F391/RES_summary!F$21</f>
        <v>18.052409740741822</v>
      </c>
      <c r="G448" s="180">
        <f>G391/RES_summary!G$21</f>
        <v>15.052580334560245</v>
      </c>
      <c r="H448" s="180">
        <f>H391/RES_summary!H$21</f>
        <v>17.125512429491309</v>
      </c>
      <c r="I448" s="180">
        <f>I391/RES_summary!I$21</f>
        <v>17.347543032514327</v>
      </c>
      <c r="J448" s="180">
        <f>J391/RES_summary!J$21</f>
        <v>16.802813210419373</v>
      </c>
      <c r="K448" s="180">
        <f>K391/RES_summary!K$21</f>
        <v>16.827238698064043</v>
      </c>
      <c r="L448" s="180">
        <f>L391/RES_summary!L$21</f>
        <v>15.950359138945588</v>
      </c>
      <c r="M448" s="180">
        <f>M391/RES_summary!M$21</f>
        <v>16.988518521262403</v>
      </c>
      <c r="N448" s="180">
        <f>N391/RES_summary!N$21</f>
        <v>17.356705211541712</v>
      </c>
      <c r="O448" s="180">
        <f>O391/RES_summary!O$21</f>
        <v>16.502237743912076</v>
      </c>
      <c r="P448" s="180">
        <f>P391/RES_summary!P$21</f>
        <v>15.025330854911084</v>
      </c>
      <c r="Q448" s="180">
        <f>Q391/RES_summary!Q$21</f>
        <v>15.186180290735003</v>
      </c>
    </row>
    <row r="449" spans="1:17" ht="12" customHeight="1" x14ac:dyDescent="0.3">
      <c r="A449" s="161" t="s">
        <v>141</v>
      </c>
      <c r="B449" s="160"/>
      <c r="C449" s="179">
        <f>C392/RES_summary!C$21</f>
        <v>14.313746393597357</v>
      </c>
      <c r="D449" s="179">
        <f>D392/RES_summary!D$21</f>
        <v>14.642663383438355</v>
      </c>
      <c r="E449" s="179">
        <f>E392/RES_summary!E$21</f>
        <v>15.991655479677435</v>
      </c>
      <c r="F449" s="179">
        <f>F392/RES_summary!F$21</f>
        <v>14.944189039731732</v>
      </c>
      <c r="G449" s="179">
        <f>G392/RES_summary!G$21</f>
        <v>15.587943071488038</v>
      </c>
      <c r="H449" s="179">
        <f>H392/RES_summary!H$21</f>
        <v>15.222320720727815</v>
      </c>
      <c r="I449" s="179">
        <f>I392/RES_summary!I$21</f>
        <v>14.27144265600689</v>
      </c>
      <c r="J449" s="179">
        <f>J392/RES_summary!J$21</f>
        <v>14.673373915017699</v>
      </c>
      <c r="K449" s="179">
        <f>K392/RES_summary!K$21</f>
        <v>15.755190075781288</v>
      </c>
      <c r="L449" s="179">
        <f>L392/RES_summary!L$21</f>
        <v>14.832241613205058</v>
      </c>
      <c r="M449" s="179">
        <f>M392/RES_summary!M$21</f>
        <v>15.216776424707783</v>
      </c>
      <c r="N449" s="179">
        <f>N392/RES_summary!N$21</f>
        <v>17.076810004187756</v>
      </c>
      <c r="O449" s="179">
        <f>O392/RES_summary!O$21</f>
        <v>15.554535604203299</v>
      </c>
      <c r="P449" s="179">
        <f>P392/RES_summary!P$21</f>
        <v>13.715493478754436</v>
      </c>
      <c r="Q449" s="179">
        <f>Q392/RES_summary!Q$21</f>
        <v>13.664894848992693</v>
      </c>
    </row>
    <row r="450" spans="1:17" ht="12" customHeight="1" x14ac:dyDescent="0.3">
      <c r="A450" s="148" t="s">
        <v>60</v>
      </c>
      <c r="B450" s="156"/>
      <c r="C450" s="177">
        <f>C393/RES_summary!C$21</f>
        <v>5.098994493502361</v>
      </c>
      <c r="D450" s="177">
        <f>D393/RES_summary!D$21</f>
        <v>5.980999662690353</v>
      </c>
      <c r="E450" s="177">
        <f>E393/RES_summary!E$21</f>
        <v>9.2806913583100812</v>
      </c>
      <c r="F450" s="177">
        <f>F393/RES_summary!F$21</f>
        <v>5.3373540844921221</v>
      </c>
      <c r="G450" s="177">
        <f>G393/RES_summary!G$21</f>
        <v>7.6652215602681864</v>
      </c>
      <c r="H450" s="177">
        <f>H393/RES_summary!H$21</f>
        <v>7.2149080231519971</v>
      </c>
      <c r="I450" s="177">
        <f>I393/RES_summary!I$21</f>
        <v>6.654594385665856</v>
      </c>
      <c r="J450" s="177">
        <f>J393/RES_summary!J$21</f>
        <v>5.7831618923971675</v>
      </c>
      <c r="K450" s="177">
        <f>K393/RES_summary!K$21</f>
        <v>10.340004653953693</v>
      </c>
      <c r="L450" s="177">
        <f>L393/RES_summary!L$21</f>
        <v>8.3863169620892073</v>
      </c>
      <c r="M450" s="177">
        <f>M393/RES_summary!M$21</f>
        <v>7.497461534589565</v>
      </c>
      <c r="N450" s="177">
        <f>N393/RES_summary!N$21</f>
        <v>9.7735800427397468</v>
      </c>
      <c r="O450" s="177">
        <f>O393/RES_summary!O$21</f>
        <v>9.9250247403708833</v>
      </c>
      <c r="P450" s="177">
        <f>P393/RES_summary!P$21</f>
        <v>5.5256495147832814</v>
      </c>
      <c r="Q450" s="177">
        <f>Q393/RES_summary!Q$21</f>
        <v>6.3460222919195246</v>
      </c>
    </row>
    <row r="451" spans="1:17" ht="12" customHeight="1" x14ac:dyDescent="0.3">
      <c r="A451" s="148" t="s">
        <v>59</v>
      </c>
      <c r="B451" s="156"/>
      <c r="C451" s="177">
        <f>C394/RES_summary!C$21</f>
        <v>9.2147519000949956</v>
      </c>
      <c r="D451" s="177">
        <f>D394/RES_summary!D$21</f>
        <v>8.6616637207480025</v>
      </c>
      <c r="E451" s="177">
        <f>E394/RES_summary!E$21</f>
        <v>6.7109641213673497</v>
      </c>
      <c r="F451" s="177">
        <f>F394/RES_summary!F$21</f>
        <v>9.6068349552396128</v>
      </c>
      <c r="G451" s="177">
        <f>G394/RES_summary!G$21</f>
        <v>7.9227215112198497</v>
      </c>
      <c r="H451" s="177">
        <f>H394/RES_summary!H$21</f>
        <v>8.0074126975758197</v>
      </c>
      <c r="I451" s="177">
        <f>I394/RES_summary!I$21</f>
        <v>7.6168482703410323</v>
      </c>
      <c r="J451" s="177">
        <f>J394/RES_summary!J$21</f>
        <v>8.8902120226205295</v>
      </c>
      <c r="K451" s="177">
        <f>K394/RES_summary!K$21</f>
        <v>5.4151854218275952</v>
      </c>
      <c r="L451" s="177">
        <f>L394/RES_summary!L$21</f>
        <v>6.445924651115849</v>
      </c>
      <c r="M451" s="177">
        <f>M394/RES_summary!M$21</f>
        <v>7.7193148901182154</v>
      </c>
      <c r="N451" s="177">
        <f>N394/RES_summary!N$21</f>
        <v>7.3032299614480074</v>
      </c>
      <c r="O451" s="177">
        <f>O394/RES_summary!O$21</f>
        <v>5.6295108638324152</v>
      </c>
      <c r="P451" s="177">
        <f>P394/RES_summary!P$21</f>
        <v>8.1898439639711551</v>
      </c>
      <c r="Q451" s="177">
        <f>Q394/RES_summary!Q$21</f>
        <v>7.3188725570731696</v>
      </c>
    </row>
    <row r="452" spans="1:17" ht="12" customHeight="1" x14ac:dyDescent="0.3">
      <c r="A452" s="158" t="s">
        <v>62</v>
      </c>
      <c r="B452" s="157"/>
      <c r="C452" s="178">
        <f>C395/RES_summary!C$21</f>
        <v>7.6437107451240367</v>
      </c>
      <c r="D452" s="178">
        <f>D395/RES_summary!D$21</f>
        <v>8.1063664494469521</v>
      </c>
      <c r="E452" s="178">
        <f>E395/RES_summary!E$21</f>
        <v>7.8039437641004241</v>
      </c>
      <c r="F452" s="178">
        <f>F395/RES_summary!F$21</f>
        <v>8.0652090766395403</v>
      </c>
      <c r="G452" s="178">
        <f>G395/RES_summary!G$21</f>
        <v>7.376614512510586</v>
      </c>
      <c r="H452" s="178">
        <f>H395/RES_summary!H$21</f>
        <v>7.3798716496694441</v>
      </c>
      <c r="I452" s="178">
        <f>I395/RES_summary!I$21</f>
        <v>7.8952968137949702</v>
      </c>
      <c r="J452" s="178">
        <f>J395/RES_summary!J$21</f>
        <v>7.4366144715295119</v>
      </c>
      <c r="K452" s="178">
        <f>K395/RES_summary!K$21</f>
        <v>7.392306274750899</v>
      </c>
      <c r="L452" s="178">
        <f>L395/RES_summary!L$21</f>
        <v>7.6666841903030072</v>
      </c>
      <c r="M452" s="178">
        <f>M395/RES_summary!M$21</f>
        <v>7.5090328744119397</v>
      </c>
      <c r="N452" s="178">
        <f>N395/RES_summary!N$21</f>
        <v>6.7776524767760513</v>
      </c>
      <c r="O452" s="178">
        <f>O395/RES_summary!O$21</f>
        <v>7.2742468889011329</v>
      </c>
      <c r="P452" s="178">
        <f>P395/RES_summary!P$21</f>
        <v>7.1833182233106152</v>
      </c>
      <c r="Q452" s="178">
        <f>Q395/RES_summary!Q$21</f>
        <v>7.0642069443015316</v>
      </c>
    </row>
    <row r="453" spans="1:17" ht="12" customHeight="1" x14ac:dyDescent="0.3">
      <c r="A453" s="23" t="s">
        <v>57</v>
      </c>
      <c r="B453" s="156"/>
      <c r="C453" s="177">
        <f>C396/RES_summary!C$21</f>
        <v>7.1108754180915179</v>
      </c>
      <c r="D453" s="177">
        <f>D396/RES_summary!D$21</f>
        <v>6.1545194123443894</v>
      </c>
      <c r="E453" s="177">
        <f>E396/RES_summary!E$21</f>
        <v>0</v>
      </c>
      <c r="F453" s="177">
        <f>F396/RES_summary!F$21</f>
        <v>7.374545717446999</v>
      </c>
      <c r="G453" s="177">
        <f>G396/RES_summary!G$21</f>
        <v>6.9429489285769739</v>
      </c>
      <c r="H453" s="177">
        <f>H396/RES_summary!H$21</f>
        <v>0</v>
      </c>
      <c r="I453" s="177">
        <f>I396/RES_summary!I$21</f>
        <v>6.7581341717369874</v>
      </c>
      <c r="J453" s="177">
        <f>J396/RES_summary!J$21</f>
        <v>0</v>
      </c>
      <c r="K453" s="177">
        <f>K396/RES_summary!K$21</f>
        <v>0</v>
      </c>
      <c r="L453" s="177">
        <f>L396/RES_summary!L$21</f>
        <v>6.4969392449076455</v>
      </c>
      <c r="M453" s="177">
        <f>M396/RES_summary!M$21</f>
        <v>0</v>
      </c>
      <c r="N453" s="177">
        <f>N396/RES_summary!N$21</f>
        <v>0</v>
      </c>
      <c r="O453" s="177">
        <f>O396/RES_summary!O$21</f>
        <v>7.5870885723306607</v>
      </c>
      <c r="P453" s="177">
        <f>P396/RES_summary!P$21</f>
        <v>6.5524353600748677</v>
      </c>
      <c r="Q453" s="177">
        <f>Q396/RES_summary!Q$21</f>
        <v>6.9894131559317483</v>
      </c>
    </row>
    <row r="454" spans="1:17" ht="12" customHeight="1" x14ac:dyDescent="0.3">
      <c r="A454" s="29" t="s">
        <v>140</v>
      </c>
      <c r="B454" s="57"/>
      <c r="C454" s="176">
        <f>C397/RES_summary!C$21</f>
        <v>7.6437386523693993</v>
      </c>
      <c r="D454" s="176">
        <f>D397/RES_summary!D$21</f>
        <v>8.107043045094132</v>
      </c>
      <c r="E454" s="176">
        <f>E397/RES_summary!E$21</f>
        <v>7.8039437641004241</v>
      </c>
      <c r="F454" s="176">
        <f>F397/RES_summary!F$21</f>
        <v>8.0652713442227899</v>
      </c>
      <c r="G454" s="176">
        <f>G397/RES_summary!G$21</f>
        <v>7.3766538159575559</v>
      </c>
      <c r="H454" s="176">
        <f>H397/RES_summary!H$21</f>
        <v>7.3798716496694441</v>
      </c>
      <c r="I454" s="176">
        <f>I397/RES_summary!I$21</f>
        <v>7.895348283497067</v>
      </c>
      <c r="J454" s="176">
        <f>J397/RES_summary!J$21</f>
        <v>7.4366144715295119</v>
      </c>
      <c r="K454" s="176">
        <f>K397/RES_summary!K$21</f>
        <v>7.392306274750899</v>
      </c>
      <c r="L454" s="176">
        <f>L397/RES_summary!L$21</f>
        <v>7.6666963139489468</v>
      </c>
      <c r="M454" s="176">
        <f>M397/RES_summary!M$21</f>
        <v>7.5090328744119397</v>
      </c>
      <c r="N454" s="176">
        <f>N397/RES_summary!N$21</f>
        <v>6.7776524767760513</v>
      </c>
      <c r="O454" s="176">
        <f>O397/RES_summary!O$21</f>
        <v>7.2742419201939379</v>
      </c>
      <c r="P454" s="176">
        <f>P397/RES_summary!P$21</f>
        <v>7.1833739728264216</v>
      </c>
      <c r="Q454" s="176">
        <f>Q397/RES_summary!Q$21</f>
        <v>7.0642164958048337</v>
      </c>
    </row>
    <row r="456" spans="1:17" ht="12" customHeight="1" x14ac:dyDescent="0.3">
      <c r="A456" s="152" t="s">
        <v>184</v>
      </c>
      <c r="B456" s="168"/>
      <c r="C456" s="184">
        <f>C399/RES_summary!C$21</f>
        <v>46.861397787765029</v>
      </c>
      <c r="D456" s="184">
        <f>D399/RES_summary!D$21</f>
        <v>35.233100159223703</v>
      </c>
      <c r="E456" s="184">
        <f>E399/RES_summary!E$21</f>
        <v>41.264348078860699</v>
      </c>
      <c r="F456" s="184">
        <f>F399/RES_summary!F$21</f>
        <v>36.313023009875941</v>
      </c>
      <c r="G456" s="184">
        <f>G399/RES_summary!G$21</f>
        <v>39.098797551201727</v>
      </c>
      <c r="H456" s="184">
        <f>H399/RES_summary!H$21</f>
        <v>43.401032334820194</v>
      </c>
      <c r="I456" s="184">
        <f>I399/RES_summary!I$21</f>
        <v>29.527605324528757</v>
      </c>
      <c r="J456" s="184">
        <f>J399/RES_summary!J$21</f>
        <v>36.072503774442673</v>
      </c>
      <c r="K456" s="184">
        <f>K399/RES_summary!K$21</f>
        <v>33.70102846749743</v>
      </c>
      <c r="L456" s="184">
        <f>L399/RES_summary!L$21</f>
        <v>35.466865398254726</v>
      </c>
      <c r="M456" s="184">
        <f>M399/RES_summary!M$21</f>
        <v>29.395625697838796</v>
      </c>
      <c r="N456" s="184">
        <f>N399/RES_summary!N$21</f>
        <v>34.091033921131938</v>
      </c>
      <c r="O456" s="184">
        <f>O399/RES_summary!O$21</f>
        <v>29.21091980447942</v>
      </c>
      <c r="P456" s="184">
        <f>P399/RES_summary!P$21</f>
        <v>26.518087980220464</v>
      </c>
      <c r="Q456" s="184">
        <f>Q399/RES_summary!Q$21</f>
        <v>21.956558711877342</v>
      </c>
    </row>
    <row r="457" spans="1:17" ht="12" customHeight="1" x14ac:dyDescent="0.3">
      <c r="A457" s="158" t="s">
        <v>65</v>
      </c>
      <c r="B457" s="157"/>
      <c r="C457" s="178">
        <f>C400/RES_summary!C$21</f>
        <v>41.676073120935754</v>
      </c>
      <c r="D457" s="178">
        <f>D400/RES_summary!D$21</f>
        <v>31.980233472477916</v>
      </c>
      <c r="E457" s="178">
        <f>E400/RES_summary!E$21</f>
        <v>37.24638372855334</v>
      </c>
      <c r="F457" s="178">
        <f>F400/RES_summary!F$21</f>
        <v>32.62265092148543</v>
      </c>
      <c r="G457" s="178">
        <f>G400/RES_summary!G$21</f>
        <v>35.293293764358751</v>
      </c>
      <c r="H457" s="178">
        <f>H400/RES_summary!H$21</f>
        <v>38.778575594956031</v>
      </c>
      <c r="I457" s="178">
        <f>I400/RES_summary!I$21</f>
        <v>26.658276546585402</v>
      </c>
      <c r="J457" s="178">
        <f>J400/RES_summary!J$21</f>
        <v>32.176442437546683</v>
      </c>
      <c r="K457" s="178">
        <f>K400/RES_summary!K$21</f>
        <v>31.175455819161229</v>
      </c>
      <c r="L457" s="178">
        <f>L400/RES_summary!L$21</f>
        <v>32.230422095691182</v>
      </c>
      <c r="M457" s="178">
        <f>M400/RES_summary!M$21</f>
        <v>26.015220141867257</v>
      </c>
      <c r="N457" s="178">
        <f>N400/RES_summary!N$21</f>
        <v>30.460964036743039</v>
      </c>
      <c r="O457" s="178">
        <f>O400/RES_summary!O$21</f>
        <v>26.247814603693904</v>
      </c>
      <c r="P457" s="178">
        <f>P400/RES_summary!P$21</f>
        <v>23.002027145579536</v>
      </c>
      <c r="Q457" s="178">
        <f>Q400/RES_summary!Q$21</f>
        <v>19.273052953614492</v>
      </c>
    </row>
    <row r="458" spans="1:17" ht="12" customHeight="1" x14ac:dyDescent="0.3">
      <c r="A458" s="23" t="s">
        <v>166</v>
      </c>
      <c r="B458" s="156"/>
      <c r="C458" s="177">
        <f>C401/RES_summary!C$21</f>
        <v>41.676073120935754</v>
      </c>
      <c r="D458" s="177">
        <f>D401/RES_summary!D$21</f>
        <v>31.980233472477916</v>
      </c>
      <c r="E458" s="177">
        <f>E401/RES_summary!E$21</f>
        <v>37.24638372855334</v>
      </c>
      <c r="F458" s="177">
        <f>F401/RES_summary!F$21</f>
        <v>32.62265092148543</v>
      </c>
      <c r="G458" s="177">
        <f>G401/RES_summary!G$21</f>
        <v>35.293293764358751</v>
      </c>
      <c r="H458" s="177">
        <f>H401/RES_summary!H$21</f>
        <v>38.778575594956031</v>
      </c>
      <c r="I458" s="177">
        <f>I401/RES_summary!I$21</f>
        <v>26.658276546585402</v>
      </c>
      <c r="J458" s="177">
        <f>J401/RES_summary!J$21</f>
        <v>32.176442437546683</v>
      </c>
      <c r="K458" s="177">
        <f>K401/RES_summary!K$21</f>
        <v>31.175455819161229</v>
      </c>
      <c r="L458" s="177">
        <f>L401/RES_summary!L$21</f>
        <v>32.230422095691182</v>
      </c>
      <c r="M458" s="177">
        <f>M401/RES_summary!M$21</f>
        <v>26.015220141867257</v>
      </c>
      <c r="N458" s="177">
        <f>N401/RES_summary!N$21</f>
        <v>30.460964036743039</v>
      </c>
      <c r="O458" s="177">
        <f>O401/RES_summary!O$21</f>
        <v>26.247814603693904</v>
      </c>
      <c r="P458" s="177">
        <f>P401/RES_summary!P$21</f>
        <v>23.002027145579536</v>
      </c>
      <c r="Q458" s="177">
        <f>Q401/RES_summary!Q$21</f>
        <v>19.273052953614492</v>
      </c>
    </row>
    <row r="459" spans="1:17" ht="12" customHeight="1" x14ac:dyDescent="0.3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3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3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3">
      <c r="A462" s="158" t="s">
        <v>63</v>
      </c>
      <c r="B462" s="157"/>
      <c r="C462" s="178">
        <f>C405/RES_summary!C$21</f>
        <v>5.1851387568280911</v>
      </c>
      <c r="D462" s="178">
        <f>D405/RES_summary!D$21</f>
        <v>3.2517990044463057</v>
      </c>
      <c r="E462" s="178">
        <f>E405/RES_summary!E$21</f>
        <v>4.0179643503073592</v>
      </c>
      <c r="F462" s="178">
        <f>F405/RES_summary!F$21</f>
        <v>3.6900458689251177</v>
      </c>
      <c r="G462" s="178">
        <f>G405/RES_summary!G$21</f>
        <v>3.8051978978262428</v>
      </c>
      <c r="H462" s="178">
        <f>H405/RES_summary!H$21</f>
        <v>4.6224567398641661</v>
      </c>
      <c r="I462" s="178">
        <f>I405/RES_summary!I$21</f>
        <v>2.8691837628220846</v>
      </c>
      <c r="J462" s="178">
        <f>J405/RES_summary!J$21</f>
        <v>3.8960613368959911</v>
      </c>
      <c r="K462" s="178">
        <f>K405/RES_summary!K$21</f>
        <v>2.5255726483361984</v>
      </c>
      <c r="L462" s="178">
        <f>L405/RES_summary!L$21</f>
        <v>3.2364117998432334</v>
      </c>
      <c r="M462" s="178">
        <f>M405/RES_summary!M$21</f>
        <v>3.3804055559715382</v>
      </c>
      <c r="N462" s="178">
        <f>N405/RES_summary!N$21</f>
        <v>3.6300698843889005</v>
      </c>
      <c r="O462" s="178">
        <f>O405/RES_summary!O$21</f>
        <v>2.9630471341538223</v>
      </c>
      <c r="P462" s="178">
        <f>P405/RES_summary!P$21</f>
        <v>3.5157824992970399</v>
      </c>
      <c r="Q462" s="178">
        <f>Q405/RES_summary!Q$21</f>
        <v>2.6830764522471116</v>
      </c>
    </row>
    <row r="463" spans="1:17" ht="12" customHeight="1" x14ac:dyDescent="0.3">
      <c r="A463" s="167" t="s">
        <v>165</v>
      </c>
      <c r="B463" s="132"/>
      <c r="C463" s="183">
        <f>C406/RES_summary!C$21</f>
        <v>7.8705418751390619</v>
      </c>
      <c r="D463" s="183">
        <f>D406/RES_summary!D$21</f>
        <v>7.3723038456956234</v>
      </c>
      <c r="E463" s="183">
        <f>E406/RES_summary!E$21</f>
        <v>7.1992291845361454</v>
      </c>
      <c r="F463" s="183">
        <f>F406/RES_summary!F$21</f>
        <v>6.8440354271456396</v>
      </c>
      <c r="G463" s="183">
        <f>G406/RES_summary!G$21</f>
        <v>7.4930967428998878</v>
      </c>
      <c r="H463" s="183">
        <f>H406/RES_summary!H$21</f>
        <v>7.6504904596113112</v>
      </c>
      <c r="I463" s="183">
        <f>I406/RES_summary!I$21</f>
        <v>6.9267774605922359</v>
      </c>
      <c r="J463" s="183">
        <f>J406/RES_summary!J$21</f>
        <v>6.8245739626860367</v>
      </c>
      <c r="K463" s="183">
        <f>K406/RES_summary!K$21</f>
        <v>7.2435933472177174</v>
      </c>
      <c r="L463" s="183">
        <f>L406/RES_summary!L$21</f>
        <v>6.2963591342910155</v>
      </c>
      <c r="M463" s="183">
        <f>M406/RES_summary!M$21</f>
        <v>6.4793954824045468</v>
      </c>
      <c r="N463" s="183">
        <f>N406/RES_summary!N$21</f>
        <v>5.9842177935746772</v>
      </c>
      <c r="O463" s="183">
        <f>O406/RES_summary!O$21</f>
        <v>6.1531626596651838</v>
      </c>
      <c r="P463" s="183">
        <f>P406/RES_summary!P$21</f>
        <v>6.3220368780114171</v>
      </c>
      <c r="Q463" s="183">
        <f>Q406/RES_summary!Q$21</f>
        <v>6.0761892244776963</v>
      </c>
    </row>
    <row r="464" spans="1:17" ht="12" customHeight="1" x14ac:dyDescent="0.3">
      <c r="A464" s="167" t="s">
        <v>164</v>
      </c>
      <c r="B464" s="132"/>
      <c r="C464" s="183">
        <f>C407/RES_summary!C$21</f>
        <v>4.9396687228543072</v>
      </c>
      <c r="D464" s="183">
        <f>D407/RES_summary!D$21</f>
        <v>4.3386899435890909</v>
      </c>
      <c r="E464" s="183">
        <f>E407/RES_summary!E$21</f>
        <v>4.6839140902790559</v>
      </c>
      <c r="F464" s="183">
        <f>F407/RES_summary!F$21</f>
        <v>4.0874658748236508</v>
      </c>
      <c r="G464" s="183">
        <f>G407/RES_summary!G$21</f>
        <v>4.6112487906542032</v>
      </c>
      <c r="H464" s="183">
        <f>H407/RES_summary!H$21</f>
        <v>4.5200709533761305</v>
      </c>
      <c r="I464" s="183">
        <f>I407/RES_summary!I$21</f>
        <v>3.3662056008492138</v>
      </c>
      <c r="J464" s="183">
        <f>J407/RES_summary!J$21</f>
        <v>3.9508938157051472</v>
      </c>
      <c r="K464" s="183">
        <f>K407/RES_summary!K$21</f>
        <v>3.7860605020086031</v>
      </c>
      <c r="L464" s="183">
        <f>L407/RES_summary!L$21</f>
        <v>3.8040435841399662</v>
      </c>
      <c r="M464" s="183">
        <f>M407/RES_summary!M$21</f>
        <v>3.9303908490364607</v>
      </c>
      <c r="N464" s="183">
        <f>N407/RES_summary!N$21</f>
        <v>4.0972790563405557</v>
      </c>
      <c r="O464" s="183">
        <f>O407/RES_summary!O$21</f>
        <v>3.8396312383192996</v>
      </c>
      <c r="P464" s="183">
        <f>P407/RES_summary!P$21</f>
        <v>3.9722007180332026</v>
      </c>
      <c r="Q464" s="183">
        <f>Q407/RES_summary!Q$21</f>
        <v>3.0280307545495941</v>
      </c>
    </row>
    <row r="465" spans="1:17" ht="12" customHeight="1" x14ac:dyDescent="0.3">
      <c r="A465" s="166" t="s">
        <v>163</v>
      </c>
      <c r="B465" s="165"/>
      <c r="C465" s="182">
        <f>C408/RES_summary!C$21</f>
        <v>4.9396687228543072</v>
      </c>
      <c r="D465" s="182">
        <f>D408/RES_summary!D$21</f>
        <v>4.3386899435890909</v>
      </c>
      <c r="E465" s="182">
        <f>E408/RES_summary!E$21</f>
        <v>4.6839140902790559</v>
      </c>
      <c r="F465" s="182">
        <f>F408/RES_summary!F$21</f>
        <v>4.0874658748236508</v>
      </c>
      <c r="G465" s="182">
        <f>G408/RES_summary!G$21</f>
        <v>4.6112487906542032</v>
      </c>
      <c r="H465" s="182">
        <f>H408/RES_summary!H$21</f>
        <v>4.5200709533761305</v>
      </c>
      <c r="I465" s="182">
        <f>I408/RES_summary!I$21</f>
        <v>3.3662056008492138</v>
      </c>
      <c r="J465" s="182">
        <f>J408/RES_summary!J$21</f>
        <v>3.9508938157051472</v>
      </c>
      <c r="K465" s="182">
        <f>K408/RES_summary!K$21</f>
        <v>3.7860605020086031</v>
      </c>
      <c r="L465" s="182">
        <f>L408/RES_summary!L$21</f>
        <v>3.8040435841399662</v>
      </c>
      <c r="M465" s="182">
        <f>M408/RES_summary!M$21</f>
        <v>3.9303908490364607</v>
      </c>
      <c r="N465" s="182">
        <f>N408/RES_summary!N$21</f>
        <v>4.0972790563405557</v>
      </c>
      <c r="O465" s="182">
        <f>O408/RES_summary!O$21</f>
        <v>3.8396312383192996</v>
      </c>
      <c r="P465" s="182">
        <f>P408/RES_summary!P$21</f>
        <v>3.9722007180332026</v>
      </c>
      <c r="Q465" s="182">
        <f>Q408/RES_summary!Q$21</f>
        <v>3.0280307545495941</v>
      </c>
    </row>
    <row r="466" spans="1:17" ht="12" customHeight="1" x14ac:dyDescent="0.3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3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3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3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3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3">
      <c r="A471" s="158" t="s">
        <v>62</v>
      </c>
      <c r="B471" s="157"/>
      <c r="C471" s="178">
        <f>C414/RES_summary!C$21</f>
        <v>1.8591000118809158E-4</v>
      </c>
      <c r="D471" s="178">
        <f>D414/RES_summary!D$21</f>
        <v>1.0676822994866019E-3</v>
      </c>
      <c r="E471" s="178">
        <f>E414/RES_summary!E$21</f>
        <v>0</v>
      </c>
      <c r="F471" s="178">
        <f>F414/RES_summary!F$21</f>
        <v>3.2621946539237453E-4</v>
      </c>
      <c r="G471" s="178">
        <f>G414/RES_summary!G$21</f>
        <v>3.0588901673101349E-4</v>
      </c>
      <c r="H471" s="178">
        <f>H414/RES_summary!H$21</f>
        <v>0</v>
      </c>
      <c r="I471" s="178">
        <f>I414/RES_summary!I$21</f>
        <v>1.4501512127239986E-4</v>
      </c>
      <c r="J471" s="178">
        <f>J414/RES_summary!J$21</f>
        <v>0</v>
      </c>
      <c r="K471" s="178">
        <f>K414/RES_summary!K$21</f>
        <v>0</v>
      </c>
      <c r="L471" s="178">
        <f>L414/RES_summary!L$21</f>
        <v>3.1502720307617966E-5</v>
      </c>
      <c r="M471" s="178">
        <f>M414/RES_summary!M$21</f>
        <v>0</v>
      </c>
      <c r="N471" s="178">
        <f>N414/RES_summary!N$21</f>
        <v>0</v>
      </c>
      <c r="O471" s="178">
        <f>O414/RES_summary!O$21</f>
        <v>5.8066631694278675E-5</v>
      </c>
      <c r="P471" s="178">
        <f>P414/RES_summary!P$21</f>
        <v>2.7833534388323325E-4</v>
      </c>
      <c r="Q471" s="178">
        <f>Q414/RES_summary!Q$21</f>
        <v>4.293060157385916E-4</v>
      </c>
    </row>
    <row r="472" spans="1:17" ht="12" customHeight="1" x14ac:dyDescent="0.3">
      <c r="A472" s="23" t="s">
        <v>57</v>
      </c>
      <c r="B472" s="156"/>
      <c r="C472" s="177">
        <f>C415/RES_summary!C$21</f>
        <v>3.5497808268524746</v>
      </c>
      <c r="D472" s="177">
        <f>D415/RES_summary!D$21</f>
        <v>3.0811237564211416</v>
      </c>
      <c r="E472" s="177">
        <f>E415/RES_summary!E$21</f>
        <v>0</v>
      </c>
      <c r="F472" s="177">
        <f>F415/RES_summary!F$21</f>
        <v>3.6187070854488197</v>
      </c>
      <c r="G472" s="177">
        <f>G415/RES_summary!G$21</f>
        <v>3.3754179793726471</v>
      </c>
      <c r="H472" s="177">
        <f>H415/RES_summary!H$21</f>
        <v>0</v>
      </c>
      <c r="I472" s="177">
        <f>I415/RES_summary!I$21</f>
        <v>3.2040838708100066</v>
      </c>
      <c r="J472" s="177">
        <f>J415/RES_summary!J$21</f>
        <v>0</v>
      </c>
      <c r="K472" s="177">
        <f>K415/RES_summary!K$21</f>
        <v>0</v>
      </c>
      <c r="L472" s="177">
        <f>L415/RES_summary!L$21</f>
        <v>3.0395583934778396</v>
      </c>
      <c r="M472" s="177">
        <f>M415/RES_summary!M$21</f>
        <v>0</v>
      </c>
      <c r="N472" s="177">
        <f>N415/RES_summary!N$21</f>
        <v>0</v>
      </c>
      <c r="O472" s="177">
        <f>O415/RES_summary!O$21</f>
        <v>3.6560720157342024</v>
      </c>
      <c r="P472" s="177">
        <f>P415/RES_summary!P$21</f>
        <v>3.1500276407658685</v>
      </c>
      <c r="Q472" s="177">
        <f>Q415/RES_summary!Q$21</f>
        <v>3.3621434013013274</v>
      </c>
    </row>
    <row r="473" spans="1:17" ht="12" customHeight="1" x14ac:dyDescent="0.3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RES_hhdet_num!B$62</f>
        <v>82563573</v>
      </c>
      <c r="C5" s="151">
        <f>RES_hhdet_num!C$62</f>
        <v>83305186</v>
      </c>
      <c r="D5" s="151">
        <f>RES_hhdet_num!D$62</f>
        <v>85298840</v>
      </c>
      <c r="E5" s="151">
        <f>RES_hhdet_num!E$62</f>
        <v>87847485</v>
      </c>
      <c r="F5" s="151">
        <f>RES_hhdet_num!F$62</f>
        <v>89533356</v>
      </c>
      <c r="G5" s="151">
        <f>RES_hhdet_num!G$62</f>
        <v>90332832</v>
      </c>
      <c r="H5" s="151">
        <f>RES_hhdet_num!H$62</f>
        <v>90849969</v>
      </c>
      <c r="I5" s="151">
        <f>RES_hhdet_num!I$62</f>
        <v>90393096</v>
      </c>
      <c r="J5" s="151">
        <f>RES_hhdet_num!J$62</f>
        <v>92246709</v>
      </c>
      <c r="K5" s="151">
        <f>RES_hhdet_num!K$62</f>
        <v>93474529</v>
      </c>
      <c r="L5" s="151">
        <f>RES_hhdet_num!L$62</f>
        <v>93957896</v>
      </c>
      <c r="M5" s="151">
        <f>RES_hhdet_num!M$62</f>
        <v>92804127</v>
      </c>
      <c r="N5" s="151">
        <f>RES_hhdet_num!N$62</f>
        <v>95141386.999999985</v>
      </c>
      <c r="O5" s="151">
        <f>RES_hhdet_num!O$62</f>
        <v>93552855</v>
      </c>
      <c r="P5" s="151">
        <f>RES_hhdet_num!P$62</f>
        <v>92500696</v>
      </c>
      <c r="Q5" s="151">
        <f>RES_hhdet_num!Q$62</f>
        <v>92884880.999999985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161</v>
      </c>
      <c r="B7" s="67">
        <f>RES_hhdet_num!B$64</f>
        <v>82563573</v>
      </c>
      <c r="C7" s="67">
        <f>RES_hhdet_num!C$64</f>
        <v>83305186</v>
      </c>
      <c r="D7" s="67">
        <f>RES_hhdet_num!D$64</f>
        <v>85298840</v>
      </c>
      <c r="E7" s="67">
        <f>RES_hhdet_num!E$64</f>
        <v>87847485</v>
      </c>
      <c r="F7" s="67">
        <f>RES_hhdet_num!F$64</f>
        <v>89533356</v>
      </c>
      <c r="G7" s="67">
        <f>RES_hhdet_num!G$64</f>
        <v>90332832</v>
      </c>
      <c r="H7" s="67">
        <f>RES_hhdet_num!H$64</f>
        <v>90849969</v>
      </c>
      <c r="I7" s="67">
        <f>RES_hhdet_num!I$64</f>
        <v>90393096</v>
      </c>
      <c r="J7" s="67">
        <f>RES_hhdet_num!J$64</f>
        <v>92246709</v>
      </c>
      <c r="K7" s="67">
        <f>RES_hhdet_num!K$64</f>
        <v>93474529</v>
      </c>
      <c r="L7" s="67">
        <f>RES_hhdet_num!L$64</f>
        <v>93957896</v>
      </c>
      <c r="M7" s="67">
        <f>RES_hhdet_num!M$64</f>
        <v>92804127</v>
      </c>
      <c r="N7" s="67">
        <f>RES_hhdet_num!N$64</f>
        <v>95141386.999999985</v>
      </c>
      <c r="O7" s="67">
        <f>RES_hhdet_num!O$64</f>
        <v>93552855</v>
      </c>
      <c r="P7" s="67">
        <f>RES_hhdet_num!P$64</f>
        <v>92500696</v>
      </c>
      <c r="Q7" s="67">
        <f>RES_hhdet_num!Q$64</f>
        <v>92884880.999999985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RES_hhdet_num!B$67</f>
        <v>1955525</v>
      </c>
      <c r="C9" s="67">
        <f>RES_hhdet_num!C$67</f>
        <v>2125706</v>
      </c>
      <c r="D9" s="67">
        <f>RES_hhdet_num!D$67</f>
        <v>2298220.0000000005</v>
      </c>
      <c r="E9" s="67">
        <f>RES_hhdet_num!E$67</f>
        <v>2582683.0000000005</v>
      </c>
      <c r="F9" s="67">
        <f>RES_hhdet_num!F$67</f>
        <v>2823272</v>
      </c>
      <c r="G9" s="67">
        <f>RES_hhdet_num!G$67</f>
        <v>3104040</v>
      </c>
      <c r="H9" s="67">
        <f>RES_hhdet_num!H$67</f>
        <v>3400314.0000000005</v>
      </c>
      <c r="I9" s="67">
        <f>RES_hhdet_num!I$67</f>
        <v>3590560.9999999995</v>
      </c>
      <c r="J9" s="67">
        <f>RES_hhdet_num!J$67</f>
        <v>4119907.9999999991</v>
      </c>
      <c r="K9" s="67">
        <f>RES_hhdet_num!K$67</f>
        <v>4587127.9999999991</v>
      </c>
      <c r="L9" s="67">
        <f>RES_hhdet_num!L$67</f>
        <v>5190326.9999999991</v>
      </c>
      <c r="M9" s="67">
        <f>RES_hhdet_num!M$67</f>
        <v>5848789</v>
      </c>
      <c r="N9" s="67">
        <f>RES_hhdet_num!N$67</f>
        <v>6901217.9999999991</v>
      </c>
      <c r="O9" s="67">
        <f>RES_hhdet_num!O$67</f>
        <v>7347758</v>
      </c>
      <c r="P9" s="67">
        <f>RES_hhdet_num!P$67</f>
        <v>7768064</v>
      </c>
      <c r="Q9" s="67">
        <f>RES_hhdet_num!Q$67</f>
        <v>8214480.0000000009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160</v>
      </c>
      <c r="B11" s="67">
        <f>RES_hhdet_num!B$69</f>
        <v>71135189</v>
      </c>
      <c r="C11" s="67">
        <f>RES_hhdet_num!C$69</f>
        <v>71653953</v>
      </c>
      <c r="D11" s="67">
        <f>RES_hhdet_num!D$69</f>
        <v>73806910</v>
      </c>
      <c r="E11" s="67">
        <f>RES_hhdet_num!E$69</f>
        <v>75248414</v>
      </c>
      <c r="F11" s="67">
        <f>RES_hhdet_num!F$69</f>
        <v>77420112</v>
      </c>
      <c r="G11" s="67">
        <f>RES_hhdet_num!G$69</f>
        <v>77241498</v>
      </c>
      <c r="H11" s="67">
        <f>RES_hhdet_num!H$69</f>
        <v>77743041</v>
      </c>
      <c r="I11" s="67">
        <f>RES_hhdet_num!I$69</f>
        <v>78551961</v>
      </c>
      <c r="J11" s="67">
        <f>RES_hhdet_num!J$69</f>
        <v>77810347</v>
      </c>
      <c r="K11" s="67">
        <f>RES_hhdet_num!K$69</f>
        <v>78960727</v>
      </c>
      <c r="L11" s="67">
        <f>RES_hhdet_num!L$69</f>
        <v>80535790</v>
      </c>
      <c r="M11" s="67">
        <f>RES_hhdet_num!M$69</f>
        <v>79520749</v>
      </c>
      <c r="N11" s="67">
        <f>RES_hhdet_num!N$69</f>
        <v>80761477.999999985</v>
      </c>
      <c r="O11" s="67">
        <f>RES_hhdet_num!O$69</f>
        <v>79408481</v>
      </c>
      <c r="P11" s="67">
        <f>RES_hhdet_num!P$69</f>
        <v>77755540</v>
      </c>
      <c r="Q11" s="67">
        <f>RES_hhdet_num!Q$69</f>
        <v>77624394.999999985</v>
      </c>
    </row>
    <row r="12" spans="1:17" ht="12" customHeight="1" x14ac:dyDescent="0.3">
      <c r="A12" s="23" t="s">
        <v>159</v>
      </c>
      <c r="B12" s="67">
        <f>RES_hhdet_num!B$70</f>
        <v>1701938</v>
      </c>
      <c r="C12" s="67">
        <f>RES_hhdet_num!C$70</f>
        <v>2082491</v>
      </c>
      <c r="D12" s="67">
        <f>RES_hhdet_num!D$70</f>
        <v>2489627</v>
      </c>
      <c r="E12" s="67">
        <f>RES_hhdet_num!E$70</f>
        <v>3217218.9999999986</v>
      </c>
      <c r="F12" s="67">
        <f>RES_hhdet_num!F$70</f>
        <v>3409720.0000000005</v>
      </c>
      <c r="G12" s="67">
        <f>RES_hhdet_num!G$70</f>
        <v>4032540.9999999991</v>
      </c>
      <c r="H12" s="67">
        <f>RES_hhdet_num!H$70</f>
        <v>4710891</v>
      </c>
      <c r="I12" s="67">
        <f>RES_hhdet_num!I$70</f>
        <v>5756939.9999999991</v>
      </c>
      <c r="J12" s="67">
        <f>RES_hhdet_num!J$70</f>
        <v>6405571</v>
      </c>
      <c r="K12" s="67">
        <f>RES_hhdet_num!K$70</f>
        <v>7921075.0000000009</v>
      </c>
      <c r="L12" s="67">
        <f>RES_hhdet_num!L$70</f>
        <v>9036296</v>
      </c>
      <c r="M12" s="67">
        <f>RES_hhdet_num!M$70</f>
        <v>10367922</v>
      </c>
      <c r="N12" s="67">
        <f>RES_hhdet_num!N$70</f>
        <v>11040447.999999998</v>
      </c>
      <c r="O12" s="67">
        <f>RES_hhdet_num!O$70</f>
        <v>11530792</v>
      </c>
      <c r="P12" s="67">
        <f>RES_hhdet_num!P$70</f>
        <v>11709235</v>
      </c>
      <c r="Q12" s="67">
        <f>RES_hhdet_num!Q$70</f>
        <v>12855535.999999998</v>
      </c>
    </row>
    <row r="13" spans="1:17" ht="12" customHeight="1" x14ac:dyDescent="0.3">
      <c r="A13" s="23" t="s">
        <v>142</v>
      </c>
      <c r="B13" s="67">
        <f>RES_hhdet_num!B$73</f>
        <v>9529848</v>
      </c>
      <c r="C13" s="67">
        <f>RES_hhdet_num!C$73</f>
        <v>9328718</v>
      </c>
      <c r="D13" s="67">
        <f>RES_hhdet_num!D$73</f>
        <v>8728370</v>
      </c>
      <c r="E13" s="67">
        <f>RES_hhdet_num!E$73</f>
        <v>9099032.9999999981</v>
      </c>
      <c r="F13" s="67">
        <f>RES_hhdet_num!F$73</f>
        <v>8324203</v>
      </c>
      <c r="G13" s="67">
        <f>RES_hhdet_num!G$73</f>
        <v>8605923</v>
      </c>
      <c r="H13" s="67">
        <f>RES_hhdet_num!H$73</f>
        <v>7865906.9999999991</v>
      </c>
      <c r="I13" s="67">
        <f>RES_hhdet_num!I$73</f>
        <v>5747343.9999999991</v>
      </c>
      <c r="J13" s="67">
        <f>RES_hhdet_num!J$73</f>
        <v>7321515.9999999972</v>
      </c>
      <c r="K13" s="67">
        <f>RES_hhdet_num!K$73</f>
        <v>5972105.9999999981</v>
      </c>
      <c r="L13" s="67">
        <f>RES_hhdet_num!L$73</f>
        <v>3922359</v>
      </c>
      <c r="M13" s="67">
        <f>RES_hhdet_num!M$73</f>
        <v>2649532.9999999991</v>
      </c>
      <c r="N13" s="67">
        <f>RES_hhdet_num!N$73</f>
        <v>2956419.9999999995</v>
      </c>
      <c r="O13" s="67">
        <f>RES_hhdet_num!O$73</f>
        <v>2388964.0000000009</v>
      </c>
      <c r="P13" s="67">
        <f>RES_hhdet_num!P$73</f>
        <v>2636191.9999999972</v>
      </c>
      <c r="Q13" s="67">
        <f>RES_hhdet_num!Q$73</f>
        <v>2142716.9999999986</v>
      </c>
    </row>
    <row r="14" spans="1:17" ht="12" customHeight="1" x14ac:dyDescent="0.3">
      <c r="A14" s="23" t="s">
        <v>141</v>
      </c>
      <c r="B14" s="67">
        <f>RES_hhdet_num!B$74</f>
        <v>196598</v>
      </c>
      <c r="C14" s="67">
        <f>RES_hhdet_num!C$74</f>
        <v>240023.99999999951</v>
      </c>
      <c r="D14" s="67">
        <f>RES_hhdet_num!D$74</f>
        <v>273932.99999999756</v>
      </c>
      <c r="E14" s="67">
        <f>RES_hhdet_num!E$74</f>
        <v>282818.99999999913</v>
      </c>
      <c r="F14" s="67">
        <f>RES_hhdet_num!F$74</f>
        <v>379320.99999999913</v>
      </c>
      <c r="G14" s="67">
        <f>RES_hhdet_num!G$74</f>
        <v>452870</v>
      </c>
      <c r="H14" s="67">
        <f>RES_hhdet_num!H$74</f>
        <v>530130</v>
      </c>
      <c r="I14" s="67">
        <f>RES_hhdet_num!I$74</f>
        <v>336851</v>
      </c>
      <c r="J14" s="67">
        <f>RES_hhdet_num!J$74</f>
        <v>709275</v>
      </c>
      <c r="K14" s="67">
        <f>RES_hhdet_num!K$74</f>
        <v>620621</v>
      </c>
      <c r="L14" s="67">
        <f>RES_hhdet_num!L$74</f>
        <v>463451</v>
      </c>
      <c r="M14" s="67">
        <f>RES_hhdet_num!M$74</f>
        <v>265923</v>
      </c>
      <c r="N14" s="67">
        <f>RES_hhdet_num!N$74</f>
        <v>383040.99999999994</v>
      </c>
      <c r="O14" s="67">
        <f>RES_hhdet_num!O$74</f>
        <v>224618.00000000017</v>
      </c>
      <c r="P14" s="67">
        <f>RES_hhdet_num!P$74</f>
        <v>399729</v>
      </c>
      <c r="Q14" s="67">
        <f>RES_hhdet_num!Q$74</f>
        <v>262232.99999999994</v>
      </c>
    </row>
    <row r="15" spans="1:17" ht="12" customHeight="1" x14ac:dyDescent="0.3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3">
      <c r="A16" s="23" t="s">
        <v>203</v>
      </c>
      <c r="B16" s="67">
        <f>RES_hhdet_num!B$78</f>
        <v>68174132</v>
      </c>
      <c r="C16" s="67">
        <f>RES_hhdet_num!C$78</f>
        <v>69398308</v>
      </c>
      <c r="D16" s="67">
        <f>RES_hhdet_num!D$78</f>
        <v>72497277</v>
      </c>
      <c r="E16" s="67">
        <f>RES_hhdet_num!E$78</f>
        <v>74872562</v>
      </c>
      <c r="F16" s="67">
        <f>RES_hhdet_num!F$78</f>
        <v>76758028</v>
      </c>
      <c r="G16" s="67">
        <f>RES_hhdet_num!G$78</f>
        <v>78447667</v>
      </c>
      <c r="H16" s="67">
        <f>RES_hhdet_num!H$78</f>
        <v>79386470</v>
      </c>
      <c r="I16" s="67">
        <f>RES_hhdet_num!I$78</f>
        <v>80216878</v>
      </c>
      <c r="J16" s="67">
        <f>RES_hhdet_num!J$78</f>
        <v>82263133</v>
      </c>
      <c r="K16" s="67">
        <f>RES_hhdet_num!K$78</f>
        <v>84193316</v>
      </c>
      <c r="L16" s="67">
        <f>RES_hhdet_num!L$78</f>
        <v>87356186</v>
      </c>
      <c r="M16" s="67">
        <f>RES_hhdet_num!M$78</f>
        <v>87368097</v>
      </c>
      <c r="N16" s="67">
        <f>RES_hhdet_num!N$78</f>
        <v>89306909.999999985</v>
      </c>
      <c r="O16" s="67">
        <f>RES_hhdet_num!O$78</f>
        <v>89503677</v>
      </c>
      <c r="P16" s="67">
        <f>RES_hhdet_num!P$78</f>
        <v>88516059</v>
      </c>
      <c r="Q16" s="67">
        <f>RES_hhdet_num!Q$78</f>
        <v>89502600.999999985</v>
      </c>
    </row>
    <row r="17" spans="1:17" ht="12" customHeight="1" x14ac:dyDescent="0.3">
      <c r="A17" s="29" t="s">
        <v>140</v>
      </c>
      <c r="B17" s="83">
        <f>RES_hhdet_num!B$79</f>
        <v>14389441</v>
      </c>
      <c r="C17" s="83">
        <f>RES_hhdet_num!C$79</f>
        <v>13906878</v>
      </c>
      <c r="D17" s="83">
        <f>RES_hhdet_num!D$79</f>
        <v>12801563</v>
      </c>
      <c r="E17" s="83">
        <f>RES_hhdet_num!E$79</f>
        <v>12974922.999999998</v>
      </c>
      <c r="F17" s="83">
        <f>RES_hhdet_num!F$79</f>
        <v>12775328</v>
      </c>
      <c r="G17" s="83">
        <f>RES_hhdet_num!G$79</f>
        <v>11885165</v>
      </c>
      <c r="H17" s="83">
        <f>RES_hhdet_num!H$79</f>
        <v>11463499</v>
      </c>
      <c r="I17" s="83">
        <f>RES_hhdet_num!I$79</f>
        <v>10176218</v>
      </c>
      <c r="J17" s="83">
        <f>RES_hhdet_num!J$79</f>
        <v>9983576.0000000019</v>
      </c>
      <c r="K17" s="83">
        <f>RES_hhdet_num!K$79</f>
        <v>9281213</v>
      </c>
      <c r="L17" s="83">
        <f>RES_hhdet_num!L$79</f>
        <v>6601710</v>
      </c>
      <c r="M17" s="83">
        <f>RES_hhdet_num!M$79</f>
        <v>5436030</v>
      </c>
      <c r="N17" s="83">
        <f>RES_hhdet_num!N$79</f>
        <v>5834476.9999999991</v>
      </c>
      <c r="O17" s="83">
        <f>RES_hhdet_num!O$79</f>
        <v>4049178</v>
      </c>
      <c r="P17" s="83">
        <f>RES_hhdet_num!P$79</f>
        <v>3984637</v>
      </c>
      <c r="Q17" s="83">
        <f>RES_hhdet_num!Q$79</f>
        <v>3382279.9999999995</v>
      </c>
    </row>
    <row r="19" spans="1:17" ht="12" customHeight="1" x14ac:dyDescent="0.3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3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3">
      <c r="A21" s="23" t="s">
        <v>161</v>
      </c>
      <c r="B21" s="67"/>
      <c r="C21" s="67">
        <f t="shared" ref="C21:Q21" si="0">B7+C35-C7</f>
        <v>5344995.6875</v>
      </c>
      <c r="D21" s="67">
        <f t="shared" si="0"/>
        <v>5180101.625</v>
      </c>
      <c r="E21" s="67">
        <f t="shared" si="0"/>
        <v>5160223.3125</v>
      </c>
      <c r="F21" s="67">
        <f t="shared" si="0"/>
        <v>5160223.3125</v>
      </c>
      <c r="G21" s="67">
        <f t="shared" si="0"/>
        <v>5160223.3125</v>
      </c>
      <c r="H21" s="67">
        <f t="shared" si="0"/>
        <v>5280012.5</v>
      </c>
      <c r="I21" s="67">
        <f t="shared" si="0"/>
        <v>5242071.75</v>
      </c>
      <c r="J21" s="67">
        <f t="shared" si="0"/>
        <v>5160223.3125</v>
      </c>
      <c r="K21" s="67">
        <f t="shared" si="0"/>
        <v>5160223.3125</v>
      </c>
      <c r="L21" s="67">
        <f t="shared" si="0"/>
        <v>5395179.875</v>
      </c>
      <c r="M21" s="67">
        <f t="shared" si="0"/>
        <v>5449696.8125</v>
      </c>
      <c r="N21" s="67">
        <f t="shared" si="0"/>
        <v>5166634.9375000149</v>
      </c>
      <c r="O21" s="67">
        <f t="shared" si="0"/>
        <v>5291293.8124999851</v>
      </c>
      <c r="P21" s="67">
        <f t="shared" si="0"/>
        <v>5231992.9375</v>
      </c>
      <c r="Q21" s="67">
        <f t="shared" si="0"/>
        <v>5105488.3750000149</v>
      </c>
    </row>
    <row r="22" spans="1:17" ht="12" customHeight="1" x14ac:dyDescent="0.3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3">
      <c r="A23" s="23" t="s">
        <v>60</v>
      </c>
      <c r="B23" s="67"/>
      <c r="C23" s="67">
        <f t="shared" ref="C23:Q23" si="1">B9+C37-C9</f>
        <v>240319.25</v>
      </c>
      <c r="D23" s="67">
        <f t="shared" si="1"/>
        <v>227360.24999999953</v>
      </c>
      <c r="E23" s="67">
        <f t="shared" si="1"/>
        <v>198380.75</v>
      </c>
      <c r="F23" s="67">
        <f t="shared" si="1"/>
        <v>250252.25000000047</v>
      </c>
      <c r="G23" s="67">
        <f t="shared" si="1"/>
        <v>246206.25</v>
      </c>
      <c r="H23" s="67">
        <f t="shared" si="1"/>
        <v>243163.99999999953</v>
      </c>
      <c r="I23" s="67">
        <f t="shared" si="1"/>
        <v>212089.86202371167</v>
      </c>
      <c r="J23" s="67">
        <f t="shared" si="1"/>
        <v>391693.50000000093</v>
      </c>
      <c r="K23" s="67">
        <f t="shared" si="1"/>
        <v>442117.625</v>
      </c>
      <c r="L23" s="67">
        <f t="shared" si="1"/>
        <v>402276.875</v>
      </c>
      <c r="M23" s="67">
        <f t="shared" si="1"/>
        <v>346638.31249999907</v>
      </c>
      <c r="N23" s="67">
        <f t="shared" si="1"/>
        <v>509852.62500000093</v>
      </c>
      <c r="O23" s="67">
        <f t="shared" si="1"/>
        <v>568266.74999999907</v>
      </c>
      <c r="P23" s="67">
        <f t="shared" si="1"/>
        <v>558066.83181218803</v>
      </c>
      <c r="Q23" s="67">
        <f t="shared" si="1"/>
        <v>429621.99999999907</v>
      </c>
    </row>
    <row r="24" spans="1:17" ht="12" customHeight="1" x14ac:dyDescent="0.3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3">
      <c r="A25" s="23" t="s">
        <v>160</v>
      </c>
      <c r="B25" s="67"/>
      <c r="C25" s="67">
        <f t="shared" ref="C25:Q28" si="2">B11+C39-C11</f>
        <v>4133786.243420437</v>
      </c>
      <c r="D25" s="67">
        <f t="shared" si="2"/>
        <v>3893997.4409700632</v>
      </c>
      <c r="E25" s="67">
        <f t="shared" si="2"/>
        <v>4415998.570067957</v>
      </c>
      <c r="F25" s="67">
        <f t="shared" si="2"/>
        <v>4225783.703832522</v>
      </c>
      <c r="G25" s="67">
        <f t="shared" si="2"/>
        <v>4662797.8094875216</v>
      </c>
      <c r="H25" s="67">
        <f t="shared" si="2"/>
        <v>4152454.4153149426</v>
      </c>
      <c r="I25" s="67">
        <f t="shared" si="2"/>
        <v>4033323.3687006831</v>
      </c>
      <c r="J25" s="67">
        <f t="shared" si="2"/>
        <v>5634463.2496694624</v>
      </c>
      <c r="K25" s="67">
        <f t="shared" si="2"/>
        <v>4225213.8382092118</v>
      </c>
      <c r="L25" s="67">
        <f t="shared" si="2"/>
        <v>5001865.403206259</v>
      </c>
      <c r="M25" s="67">
        <f t="shared" si="2"/>
        <v>5446510.7395044863</v>
      </c>
      <c r="N25" s="67">
        <f t="shared" si="2"/>
        <v>4968620.7334656864</v>
      </c>
      <c r="O25" s="67">
        <f t="shared" si="2"/>
        <v>4992405.2395386845</v>
      </c>
      <c r="P25" s="67">
        <f t="shared" si="2"/>
        <v>5165137.2449838966</v>
      </c>
      <c r="Q25" s="67">
        <f t="shared" si="2"/>
        <v>4691217.3218397349</v>
      </c>
    </row>
    <row r="26" spans="1:17" ht="12" customHeight="1" x14ac:dyDescent="0.3">
      <c r="A26" s="23" t="s">
        <v>159</v>
      </c>
      <c r="B26" s="67"/>
      <c r="C26" s="67">
        <f t="shared" si="2"/>
        <v>105578.31783865346</v>
      </c>
      <c r="D26" s="67">
        <f t="shared" si="2"/>
        <v>148653.76645658398</v>
      </c>
      <c r="E26" s="67">
        <f t="shared" si="2"/>
        <v>112878.6206101398</v>
      </c>
      <c r="F26" s="67">
        <f t="shared" si="2"/>
        <v>170300.74024617765</v>
      </c>
      <c r="G26" s="67">
        <f t="shared" si="2"/>
        <v>99472.284001254477</v>
      </c>
      <c r="H26" s="67">
        <f t="shared" si="2"/>
        <v>111274.98982627317</v>
      </c>
      <c r="I26" s="67">
        <f t="shared" si="2"/>
        <v>103483.13831875753</v>
      </c>
      <c r="J26" s="67">
        <f t="shared" si="2"/>
        <v>120524.78059927002</v>
      </c>
      <c r="K26" s="67">
        <f t="shared" si="2"/>
        <v>123982.73298874684</v>
      </c>
      <c r="L26" s="67">
        <f t="shared" si="2"/>
        <v>264249.35795660689</v>
      </c>
      <c r="M26" s="67">
        <f t="shared" si="2"/>
        <v>138131.49232266471</v>
      </c>
      <c r="N26" s="67">
        <f t="shared" si="2"/>
        <v>498281.06107431836</v>
      </c>
      <c r="O26" s="67">
        <f t="shared" si="2"/>
        <v>160985.52381790057</v>
      </c>
      <c r="P26" s="67">
        <f t="shared" si="2"/>
        <v>393585.70881844498</v>
      </c>
      <c r="Q26" s="67">
        <f t="shared" si="2"/>
        <v>251816.75018118881</v>
      </c>
    </row>
    <row r="27" spans="1:17" ht="12" customHeight="1" x14ac:dyDescent="0.3">
      <c r="A27" s="23" t="s">
        <v>142</v>
      </c>
      <c r="B27" s="67"/>
      <c r="C27" s="67">
        <f t="shared" si="2"/>
        <v>1351626.0990893729</v>
      </c>
      <c r="D27" s="67">
        <f t="shared" si="2"/>
        <v>1491278.7817997765</v>
      </c>
      <c r="E27" s="67">
        <f t="shared" si="2"/>
        <v>1467766.2395420857</v>
      </c>
      <c r="F27" s="67">
        <f t="shared" si="2"/>
        <v>2195547.1005374808</v>
      </c>
      <c r="G27" s="67">
        <f t="shared" si="2"/>
        <v>1132883.4625678733</v>
      </c>
      <c r="H27" s="67">
        <f t="shared" si="2"/>
        <v>1429807.7269323086</v>
      </c>
      <c r="I27" s="67">
        <f t="shared" si="2"/>
        <v>2573212.3067107713</v>
      </c>
      <c r="J27" s="67">
        <f t="shared" si="2"/>
        <v>808616.97373213526</v>
      </c>
      <c r="K27" s="67">
        <f t="shared" si="2"/>
        <v>1953617.3744135518</v>
      </c>
      <c r="L27" s="67">
        <f t="shared" si="2"/>
        <v>2220428.4241486816</v>
      </c>
      <c r="M27" s="67">
        <f t="shared" si="2"/>
        <v>1644869.4955610493</v>
      </c>
      <c r="N27" s="67">
        <f t="shared" si="2"/>
        <v>593682.08857911127</v>
      </c>
      <c r="O27" s="67">
        <f t="shared" si="2"/>
        <v>1184013.7197658289</v>
      </c>
      <c r="P27" s="67">
        <f t="shared" si="2"/>
        <v>537687.66028231289</v>
      </c>
      <c r="Q27" s="67">
        <f t="shared" si="2"/>
        <v>881554.07629443193</v>
      </c>
    </row>
    <row r="28" spans="1:17" ht="12" customHeight="1" x14ac:dyDescent="0.3">
      <c r="A28" s="23" t="s">
        <v>141</v>
      </c>
      <c r="B28" s="67"/>
      <c r="C28" s="67">
        <f t="shared" si="2"/>
        <v>33846.2106616768</v>
      </c>
      <c r="D28" s="67">
        <f t="shared" si="2"/>
        <v>41678.755802341853</v>
      </c>
      <c r="E28" s="67">
        <f t="shared" si="2"/>
        <v>39895.128086542827</v>
      </c>
      <c r="F28" s="67">
        <f t="shared" si="2"/>
        <v>64915.742958855582</v>
      </c>
      <c r="G28" s="67">
        <f t="shared" si="2"/>
        <v>30030.425252257031</v>
      </c>
      <c r="H28" s="67">
        <f t="shared" si="2"/>
        <v>29798.848907230538</v>
      </c>
      <c r="I28" s="67">
        <f t="shared" si="2"/>
        <v>229741.0169886183</v>
      </c>
      <c r="J28" s="67">
        <f t="shared" si="2"/>
        <v>107513.79842241656</v>
      </c>
      <c r="K28" s="67">
        <f t="shared" si="2"/>
        <v>149145.34365597204</v>
      </c>
      <c r="L28" s="67">
        <f t="shared" si="2"/>
        <v>174468.09856732131</v>
      </c>
      <c r="M28" s="67">
        <f t="shared" si="2"/>
        <v>237595.98860584147</v>
      </c>
      <c r="N28" s="67">
        <f t="shared" si="2"/>
        <v>69274.551813184691</v>
      </c>
      <c r="O28" s="67">
        <f t="shared" si="2"/>
        <v>194512.69326522382</v>
      </c>
      <c r="P28" s="67">
        <f t="shared" si="2"/>
        <v>53381.632697936555</v>
      </c>
      <c r="Q28" s="67">
        <f t="shared" si="2"/>
        <v>183807.30027970305</v>
      </c>
    </row>
    <row r="29" spans="1:17" ht="12" customHeight="1" x14ac:dyDescent="0.3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3">
      <c r="A30" s="23" t="s">
        <v>203</v>
      </c>
      <c r="B30" s="67"/>
      <c r="C30" s="67">
        <f t="shared" ref="C30:Q31" si="3">B16+C44-C16</f>
        <v>6471854.1890849918</v>
      </c>
      <c r="D30" s="67">
        <f t="shared" si="3"/>
        <v>6405278.1184368581</v>
      </c>
      <c r="E30" s="67">
        <f t="shared" si="3"/>
        <v>6391325.25</v>
      </c>
      <c r="F30" s="67">
        <f t="shared" si="3"/>
        <v>6407544.2174446881</v>
      </c>
      <c r="G30" s="67">
        <f t="shared" si="3"/>
        <v>6391388.0305680037</v>
      </c>
      <c r="H30" s="67">
        <f t="shared" si="3"/>
        <v>6454820.0644531399</v>
      </c>
      <c r="I30" s="67">
        <f t="shared" si="3"/>
        <v>6681028.156604588</v>
      </c>
      <c r="J30" s="67">
        <f t="shared" si="3"/>
        <v>6404418.648340553</v>
      </c>
      <c r="K30" s="67">
        <f t="shared" si="3"/>
        <v>11359745.681658581</v>
      </c>
      <c r="L30" s="67">
        <f t="shared" si="3"/>
        <v>12667897.240297228</v>
      </c>
      <c r="M30" s="67">
        <f t="shared" si="3"/>
        <v>13104013.490704983</v>
      </c>
      <c r="N30" s="67">
        <f t="shared" si="3"/>
        <v>12173980.046922952</v>
      </c>
      <c r="O30" s="67">
        <f t="shared" si="3"/>
        <v>11627432.168407902</v>
      </c>
      <c r="P30" s="67">
        <f t="shared" si="3"/>
        <v>11526805.867188871</v>
      </c>
      <c r="Q30" s="67">
        <f t="shared" si="3"/>
        <v>10514399.309744969</v>
      </c>
    </row>
    <row r="31" spans="1:17" ht="12" customHeight="1" x14ac:dyDescent="0.3">
      <c r="A31" s="29" t="s">
        <v>140</v>
      </c>
      <c r="B31" s="83"/>
      <c r="C31" s="83">
        <f t="shared" si="3"/>
        <v>1994873.2885316852</v>
      </c>
      <c r="D31" s="83">
        <f t="shared" si="3"/>
        <v>2459841.5040420834</v>
      </c>
      <c r="E31" s="83">
        <f t="shared" si="3"/>
        <v>1636476.3169366214</v>
      </c>
      <c r="F31" s="83">
        <f t="shared" si="3"/>
        <v>1733608.9026906881</v>
      </c>
      <c r="G31" s="83">
        <f t="shared" si="3"/>
        <v>2018405.0844661146</v>
      </c>
      <c r="H31" s="83">
        <f t="shared" si="3"/>
        <v>1854485.4292865079</v>
      </c>
      <c r="I31" s="83">
        <f t="shared" si="3"/>
        <v>2203086.7293215655</v>
      </c>
      <c r="J31" s="83">
        <f t="shared" si="3"/>
        <v>1878246.1086668037</v>
      </c>
      <c r="K31" s="83">
        <f t="shared" si="3"/>
        <v>2289390.8471103385</v>
      </c>
      <c r="L31" s="83">
        <f t="shared" si="3"/>
        <v>3057684.5267505925</v>
      </c>
      <c r="M31" s="83">
        <f t="shared" si="3"/>
        <v>2207921.8562605595</v>
      </c>
      <c r="N31" s="83">
        <f t="shared" si="3"/>
        <v>1096290.5391357196</v>
      </c>
      <c r="O31" s="83">
        <f t="shared" si="3"/>
        <v>2173161.6695310548</v>
      </c>
      <c r="P31" s="83">
        <f t="shared" si="3"/>
        <v>1132521.640162047</v>
      </c>
      <c r="Q31" s="83">
        <f t="shared" si="3"/>
        <v>1747745.1192102735</v>
      </c>
    </row>
    <row r="33" spans="1:17" ht="12" customHeight="1" x14ac:dyDescent="0.3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3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3">
      <c r="A35" s="23" t="s">
        <v>161</v>
      </c>
      <c r="B35" s="67"/>
      <c r="C35" s="67">
        <f>RES_hhdet_in!C$64</f>
        <v>6086608.6875000019</v>
      </c>
      <c r="D35" s="67">
        <f>RES_hhdet_in!D$64</f>
        <v>7173755.625</v>
      </c>
      <c r="E35" s="67">
        <f>RES_hhdet_in!E$64</f>
        <v>7708868.3124999991</v>
      </c>
      <c r="F35" s="67">
        <f>RES_hhdet_in!F$64</f>
        <v>6846094.3125000009</v>
      </c>
      <c r="G35" s="67">
        <f>RES_hhdet_in!G$64</f>
        <v>5959699.3125000009</v>
      </c>
      <c r="H35" s="67">
        <f>RES_hhdet_in!H$64</f>
        <v>5797149.5000000009</v>
      </c>
      <c r="I35" s="67">
        <f>RES_hhdet_in!I$64</f>
        <v>4785198.75</v>
      </c>
      <c r="J35" s="67">
        <f>RES_hhdet_in!J$64</f>
        <v>7013836.3125</v>
      </c>
      <c r="K35" s="67">
        <f>RES_hhdet_in!K$64</f>
        <v>6388043.3124999991</v>
      </c>
      <c r="L35" s="67">
        <f>RES_hhdet_in!L$64</f>
        <v>5878546.8750000009</v>
      </c>
      <c r="M35" s="67">
        <f>RES_hhdet_in!M$64</f>
        <v>4295927.8125</v>
      </c>
      <c r="N35" s="67">
        <f>RES_hhdet_in!N$64</f>
        <v>7503894.9375</v>
      </c>
      <c r="O35" s="67">
        <f>RES_hhdet_in!O$64</f>
        <v>3702761.8125</v>
      </c>
      <c r="P35" s="67">
        <f>RES_hhdet_in!P$64</f>
        <v>4179833.9375</v>
      </c>
      <c r="Q35" s="67">
        <f>RES_hhdet_in!Q$64</f>
        <v>5489673.375</v>
      </c>
    </row>
    <row r="36" spans="1:17" ht="12" customHeight="1" x14ac:dyDescent="0.3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3">
      <c r="A37" s="23" t="s">
        <v>60</v>
      </c>
      <c r="B37" s="67"/>
      <c r="C37" s="67">
        <f>RES_hhdet_in!C$67</f>
        <v>410500.25</v>
      </c>
      <c r="D37" s="67">
        <f>RES_hhdet_in!D$67</f>
        <v>399874.25</v>
      </c>
      <c r="E37" s="67">
        <f>RES_hhdet_in!E$67</f>
        <v>482843.75</v>
      </c>
      <c r="F37" s="67">
        <f>RES_hhdet_in!F$67</f>
        <v>490841.25</v>
      </c>
      <c r="G37" s="67">
        <f>RES_hhdet_in!G$67</f>
        <v>526974.25</v>
      </c>
      <c r="H37" s="67">
        <f>RES_hhdet_in!H$67</f>
        <v>539438</v>
      </c>
      <c r="I37" s="67">
        <f>RES_hhdet_in!I$67</f>
        <v>402336.86202371062</v>
      </c>
      <c r="J37" s="67">
        <f>RES_hhdet_in!J$67</f>
        <v>921040.5</v>
      </c>
      <c r="K37" s="67">
        <f>RES_hhdet_in!K$67</f>
        <v>909337.625</v>
      </c>
      <c r="L37" s="67">
        <f>RES_hhdet_in!L$67</f>
        <v>1005475.875</v>
      </c>
      <c r="M37" s="67">
        <f>RES_hhdet_in!M$67</f>
        <v>1005100.3125000001</v>
      </c>
      <c r="N37" s="67">
        <f>RES_hhdet_in!N$67</f>
        <v>1562281.625</v>
      </c>
      <c r="O37" s="67">
        <f>RES_hhdet_in!O$67</f>
        <v>1014806.75</v>
      </c>
      <c r="P37" s="67">
        <f>RES_hhdet_in!P$67</f>
        <v>978372.83181218768</v>
      </c>
      <c r="Q37" s="67">
        <f>RES_hhdet_in!Q$67</f>
        <v>876038</v>
      </c>
    </row>
    <row r="38" spans="1:17" ht="12" customHeight="1" x14ac:dyDescent="0.3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3">
      <c r="A39" s="23" t="s">
        <v>160</v>
      </c>
      <c r="B39" s="67"/>
      <c r="C39" s="67">
        <f>RES_hhdet_in!C$69</f>
        <v>4652550.2434204388</v>
      </c>
      <c r="D39" s="67">
        <f>RES_hhdet_in!D$69</f>
        <v>6046954.4409700586</v>
      </c>
      <c r="E39" s="67">
        <f>RES_hhdet_in!E$69</f>
        <v>5857502.5700679515</v>
      </c>
      <c r="F39" s="67">
        <f>RES_hhdet_in!F$69</f>
        <v>6397481.7038325164</v>
      </c>
      <c r="G39" s="67">
        <f>RES_hhdet_in!G$69</f>
        <v>4484183.8094875198</v>
      </c>
      <c r="H39" s="67">
        <f>RES_hhdet_in!H$69</f>
        <v>4653997.4153149398</v>
      </c>
      <c r="I39" s="67">
        <f>RES_hhdet_in!I$69</f>
        <v>4842243.3687006868</v>
      </c>
      <c r="J39" s="67">
        <f>RES_hhdet_in!J$69</f>
        <v>4892849.2496694569</v>
      </c>
      <c r="K39" s="67">
        <f>RES_hhdet_in!K$69</f>
        <v>5375593.8382092137</v>
      </c>
      <c r="L39" s="67">
        <f>RES_hhdet_in!L$69</f>
        <v>6576928.4032062627</v>
      </c>
      <c r="M39" s="67">
        <f>RES_hhdet_in!M$69</f>
        <v>4431469.7395044835</v>
      </c>
      <c r="N39" s="67">
        <f>RES_hhdet_in!N$69</f>
        <v>6209349.7334656715</v>
      </c>
      <c r="O39" s="67">
        <f>RES_hhdet_in!O$69</f>
        <v>3639408.2395387059</v>
      </c>
      <c r="P39" s="67">
        <f>RES_hhdet_in!P$69</f>
        <v>3512196.2449839031</v>
      </c>
      <c r="Q39" s="67">
        <f>RES_hhdet_in!Q$69</f>
        <v>4560072.3218397144</v>
      </c>
    </row>
    <row r="40" spans="1:17" ht="12" customHeight="1" x14ac:dyDescent="0.3">
      <c r="A40" s="23" t="s">
        <v>159</v>
      </c>
      <c r="B40" s="67"/>
      <c r="C40" s="67">
        <f>RES_hhdet_in!C$70</f>
        <v>486131.31783865363</v>
      </c>
      <c r="D40" s="67">
        <f>RES_hhdet_in!D$70</f>
        <v>555789.76645658386</v>
      </c>
      <c r="E40" s="67">
        <f>RES_hhdet_in!E$70</f>
        <v>840470.62061013828</v>
      </c>
      <c r="F40" s="67">
        <f>RES_hhdet_in!F$70</f>
        <v>362801.74024617951</v>
      </c>
      <c r="G40" s="67">
        <f>RES_hhdet_in!G$70</f>
        <v>722293.28400125285</v>
      </c>
      <c r="H40" s="67">
        <f>RES_hhdet_in!H$70</f>
        <v>789624.98982627364</v>
      </c>
      <c r="I40" s="67">
        <f>RES_hhdet_in!I$70</f>
        <v>1149532.1383187566</v>
      </c>
      <c r="J40" s="67">
        <f>RES_hhdet_in!J$70</f>
        <v>769155.78059927118</v>
      </c>
      <c r="K40" s="67">
        <f>RES_hhdet_in!K$70</f>
        <v>1639486.7329887478</v>
      </c>
      <c r="L40" s="67">
        <f>RES_hhdet_in!L$70</f>
        <v>1379470.3579566067</v>
      </c>
      <c r="M40" s="67">
        <f>RES_hhdet_in!M$70</f>
        <v>1469757.4923226649</v>
      </c>
      <c r="N40" s="67">
        <f>RES_hhdet_in!N$70</f>
        <v>1170807.0610743156</v>
      </c>
      <c r="O40" s="67">
        <f>RES_hhdet_in!O$70</f>
        <v>651329.52381790243</v>
      </c>
      <c r="P40" s="67">
        <f>RES_hhdet_in!P$70</f>
        <v>572028.70881844487</v>
      </c>
      <c r="Q40" s="67">
        <f>RES_hhdet_in!Q$70</f>
        <v>1398117.7501811879</v>
      </c>
    </row>
    <row r="41" spans="1:17" ht="12" customHeight="1" x14ac:dyDescent="0.3">
      <c r="A41" s="23" t="s">
        <v>142</v>
      </c>
      <c r="B41" s="67"/>
      <c r="C41" s="67">
        <f>RES_hhdet_in!C$73</f>
        <v>1150496.0990893729</v>
      </c>
      <c r="D41" s="67">
        <f>RES_hhdet_in!D$73</f>
        <v>890930.78179977601</v>
      </c>
      <c r="E41" s="67">
        <f>RES_hhdet_in!E$73</f>
        <v>1838429.2395420833</v>
      </c>
      <c r="F41" s="67">
        <f>RES_hhdet_in!F$73</f>
        <v>1420717.1005374831</v>
      </c>
      <c r="G41" s="67">
        <f>RES_hhdet_in!G$73</f>
        <v>1414603.462567874</v>
      </c>
      <c r="H41" s="67">
        <f>RES_hhdet_in!H$73</f>
        <v>689791.72693230712</v>
      </c>
      <c r="I41" s="67">
        <f>RES_hhdet_in!I$73</f>
        <v>454649.30671077117</v>
      </c>
      <c r="J41" s="67">
        <f>RES_hhdet_in!J$73</f>
        <v>2382788.9737321334</v>
      </c>
      <c r="K41" s="67">
        <f>RES_hhdet_in!K$73</f>
        <v>604207.37441355304</v>
      </c>
      <c r="L41" s="67">
        <f>RES_hhdet_in!L$73</f>
        <v>170681.42414868379</v>
      </c>
      <c r="M41" s="67">
        <f>RES_hhdet_in!M$73</f>
        <v>372043.4955610485</v>
      </c>
      <c r="N41" s="67">
        <f>RES_hhdet_in!N$73</f>
        <v>900569.08857911185</v>
      </c>
      <c r="O41" s="67">
        <f>RES_hhdet_in!O$73</f>
        <v>616557.71976583009</v>
      </c>
      <c r="P41" s="67">
        <f>RES_hhdet_in!P$73</f>
        <v>784915.66028230928</v>
      </c>
      <c r="Q41" s="67">
        <f>RES_hhdet_in!Q$73</f>
        <v>388079.07629443356</v>
      </c>
    </row>
    <row r="42" spans="1:17" ht="12" customHeight="1" x14ac:dyDescent="0.3">
      <c r="A42" s="23" t="s">
        <v>141</v>
      </c>
      <c r="B42" s="67"/>
      <c r="C42" s="67">
        <f>RES_hhdet_in!C$74</f>
        <v>77272.21066167629</v>
      </c>
      <c r="D42" s="67">
        <f>RES_hhdet_in!D$74</f>
        <v>75587.755802339874</v>
      </c>
      <c r="E42" s="67">
        <f>RES_hhdet_in!E$74</f>
        <v>48781.128086544391</v>
      </c>
      <c r="F42" s="67">
        <f>RES_hhdet_in!F$74</f>
        <v>161417.74295885558</v>
      </c>
      <c r="G42" s="67">
        <f>RES_hhdet_in!G$74</f>
        <v>103579.42525225793</v>
      </c>
      <c r="H42" s="67">
        <f>RES_hhdet_in!H$74</f>
        <v>107058.84890723057</v>
      </c>
      <c r="I42" s="67">
        <f>RES_hhdet_in!I$74</f>
        <v>36462.016988618263</v>
      </c>
      <c r="J42" s="67">
        <f>RES_hhdet_in!J$74</f>
        <v>479937.79842241656</v>
      </c>
      <c r="K42" s="67">
        <f>RES_hhdet_in!K$74</f>
        <v>60491.343655972058</v>
      </c>
      <c r="L42" s="67">
        <f>RES_hhdet_in!L$74</f>
        <v>17298.098567321351</v>
      </c>
      <c r="M42" s="67">
        <f>RES_hhdet_in!M$74</f>
        <v>40067.98860584147</v>
      </c>
      <c r="N42" s="67">
        <f>RES_hhdet_in!N$74</f>
        <v>186392.55181318463</v>
      </c>
      <c r="O42" s="67">
        <f>RES_hhdet_in!O$74</f>
        <v>36089.693265224036</v>
      </c>
      <c r="P42" s="67">
        <f>RES_hhdet_in!P$74</f>
        <v>228492.63269793638</v>
      </c>
      <c r="Q42" s="67">
        <f>RES_hhdet_in!Q$74</f>
        <v>46311.300279703013</v>
      </c>
    </row>
    <row r="43" spans="1:17" ht="12" customHeight="1" x14ac:dyDescent="0.3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3">
      <c r="A44" s="23" t="s">
        <v>203</v>
      </c>
      <c r="B44" s="67"/>
      <c r="C44" s="67">
        <f>RES_hhdet_in!C$78</f>
        <v>7696030.1890849872</v>
      </c>
      <c r="D44" s="67">
        <f>RES_hhdet_in!D$78</f>
        <v>9504247.1184368599</v>
      </c>
      <c r="E44" s="67">
        <f>RES_hhdet_in!E$78</f>
        <v>8766610.25</v>
      </c>
      <c r="F44" s="67">
        <f>RES_hhdet_in!F$78</f>
        <v>8293010.2174446946</v>
      </c>
      <c r="G44" s="67">
        <f>RES_hhdet_in!G$78</f>
        <v>8081027.0305680074</v>
      </c>
      <c r="H44" s="67">
        <f>RES_hhdet_in!H$78</f>
        <v>7393623.0644531334</v>
      </c>
      <c r="I44" s="67">
        <f>RES_hhdet_in!I$78</f>
        <v>7511436.1566045815</v>
      </c>
      <c r="J44" s="67">
        <f>RES_hhdet_in!J$78</f>
        <v>8450673.6483405456</v>
      </c>
      <c r="K44" s="67">
        <f>RES_hhdet_in!K$78</f>
        <v>13289928.681658579</v>
      </c>
      <c r="L44" s="67">
        <f>RES_hhdet_in!L$78</f>
        <v>15830767.240297228</v>
      </c>
      <c r="M44" s="67">
        <f>RES_hhdet_in!M$78</f>
        <v>13115924.490704989</v>
      </c>
      <c r="N44" s="67">
        <f>RES_hhdet_in!N$78</f>
        <v>14112793.046922933</v>
      </c>
      <c r="O44" s="67">
        <f>RES_hhdet_in!O$78</f>
        <v>11824199.168407923</v>
      </c>
      <c r="P44" s="67">
        <f>RES_hhdet_in!P$78</f>
        <v>10539187.867188863</v>
      </c>
      <c r="Q44" s="67">
        <f>RES_hhdet_in!Q$78</f>
        <v>11500941.30974495</v>
      </c>
    </row>
    <row r="45" spans="1:17" ht="12" customHeight="1" x14ac:dyDescent="0.3">
      <c r="A45" s="29" t="s">
        <v>140</v>
      </c>
      <c r="B45" s="83"/>
      <c r="C45" s="83">
        <f>RES_hhdet_in!C$79</f>
        <v>1512310.2885316859</v>
      </c>
      <c r="D45" s="83">
        <f>RES_hhdet_in!D$79</f>
        <v>1354526.5040420829</v>
      </c>
      <c r="E45" s="83">
        <f>RES_hhdet_in!E$79</f>
        <v>1809836.3169366205</v>
      </c>
      <c r="F45" s="83">
        <f>RES_hhdet_in!F$79</f>
        <v>1534013.9026906905</v>
      </c>
      <c r="G45" s="83">
        <f>RES_hhdet_in!G$79</f>
        <v>1128242.0844661142</v>
      </c>
      <c r="H45" s="83">
        <f>RES_hhdet_in!H$79</f>
        <v>1432819.4292865079</v>
      </c>
      <c r="I45" s="83">
        <f>RES_hhdet_in!I$79</f>
        <v>915805.72932156594</v>
      </c>
      <c r="J45" s="83">
        <f>RES_hhdet_in!J$79</f>
        <v>1685604.1086668062</v>
      </c>
      <c r="K45" s="83">
        <f>RES_hhdet_in!K$79</f>
        <v>1587027.8471103371</v>
      </c>
      <c r="L45" s="83">
        <f>RES_hhdet_in!L$79</f>
        <v>378181.5267505924</v>
      </c>
      <c r="M45" s="83">
        <f>RES_hhdet_in!M$79</f>
        <v>1042241.8562605596</v>
      </c>
      <c r="N45" s="83">
        <f>RES_hhdet_in!N$79</f>
        <v>1494737.5391357185</v>
      </c>
      <c r="O45" s="83">
        <f>RES_hhdet_in!O$79</f>
        <v>387862.66953105561</v>
      </c>
      <c r="P45" s="83">
        <f>RES_hhdet_in!P$79</f>
        <v>1067980.6401620475</v>
      </c>
      <c r="Q45" s="83">
        <f>RES_hhdet_in!Q$79</f>
        <v>1145388.119210273</v>
      </c>
    </row>
    <row r="47" spans="1:17" ht="12" customHeight="1" x14ac:dyDescent="0.3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3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3">
      <c r="A49" s="148" t="s">
        <v>161</v>
      </c>
      <c r="B49" s="67"/>
      <c r="C49" s="67">
        <f>RES_hhdet_in_new!C$64</f>
        <v>2486773.7967760609</v>
      </c>
      <c r="D49" s="67">
        <f>RES_hhdet_in_new!D$64</f>
        <v>2808366.8208161662</v>
      </c>
      <c r="E49" s="67">
        <f>RES_hhdet_in_new!E$64</f>
        <v>2990424.5934622046</v>
      </c>
      <c r="F49" s="67">
        <f>RES_hhdet_in_new!F$64</f>
        <v>2910581.7024813537</v>
      </c>
      <c r="G49" s="67">
        <f>RES_hhdet_in_new!G$64</f>
        <v>2520021.672791448</v>
      </c>
      <c r="H49" s="67">
        <f>RES_hhdet_in_new!H$64</f>
        <v>2587833.7524715653</v>
      </c>
      <c r="I49" s="67">
        <f>RES_hhdet_in_new!I$64</f>
        <v>1978218.7724243526</v>
      </c>
      <c r="J49" s="67">
        <f>RES_hhdet_in_new!J$64</f>
        <v>3183548.4563801526</v>
      </c>
      <c r="K49" s="67">
        <f>RES_hhdet_in_new!K$64</f>
        <v>2785107.6516977064</v>
      </c>
      <c r="L49" s="67">
        <f>RES_hhdet_in_new!L$64</f>
        <v>2611970.3725300417</v>
      </c>
      <c r="M49" s="67">
        <f>RES_hhdet_in_new!M$64</f>
        <v>1990614.6059070069</v>
      </c>
      <c r="N49" s="67">
        <f>RES_hhdet_in_new!N$64</f>
        <v>3244971.6049000775</v>
      </c>
      <c r="O49" s="67">
        <f>RES_hhdet_in_new!O$64</f>
        <v>1843760.115185152</v>
      </c>
      <c r="P49" s="67">
        <f>RES_hhdet_in_new!P$64</f>
        <v>2179223.0957969888</v>
      </c>
      <c r="Q49" s="67">
        <f>RES_hhdet_in_new!Q$64</f>
        <v>2753328.5912561105</v>
      </c>
    </row>
    <row r="50" spans="1:17" ht="12" customHeight="1" x14ac:dyDescent="0.3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3">
      <c r="A51" s="148" t="s">
        <v>60</v>
      </c>
      <c r="B51" s="67"/>
      <c r="C51" s="67">
        <f>RES_hhdet_in_new!C$67</f>
        <v>168337</v>
      </c>
      <c r="D51" s="67">
        <f>RES_hhdet_in_new!D$67</f>
        <v>148063.38997940565</v>
      </c>
      <c r="E51" s="67">
        <f>RES_hhdet_in_new!E$67</f>
        <v>152941</v>
      </c>
      <c r="F51" s="67">
        <f>RES_hhdet_in_new!F$67</f>
        <v>215031</v>
      </c>
      <c r="G51" s="67">
        <f>RES_hhdet_in_new!G$67</f>
        <v>234996</v>
      </c>
      <c r="H51" s="67">
        <f>RES_hhdet_in_new!H$67</f>
        <v>237633</v>
      </c>
      <c r="I51" s="67">
        <f>RES_hhdet_in_new!I$67</f>
        <v>157214</v>
      </c>
      <c r="J51" s="67">
        <f>RES_hhdet_in_new!J$67</f>
        <v>407527</v>
      </c>
      <c r="K51" s="67">
        <f>RES_hhdet_in_new!K$67</f>
        <v>411888.37677049835</v>
      </c>
      <c r="L51" s="67">
        <f>RES_hhdet_in_new!L$67</f>
        <v>421788.67043456796</v>
      </c>
      <c r="M51" s="67">
        <f>RES_hhdet_in_new!M$67</f>
        <v>469289.98268723034</v>
      </c>
      <c r="N51" s="67">
        <f>RES_hhdet_in_new!N$67</f>
        <v>727305.38449690328</v>
      </c>
      <c r="O51" s="67">
        <f>RES_hhdet_in_new!O$67</f>
        <v>545263.77994898008</v>
      </c>
      <c r="P51" s="67">
        <f>RES_hhdet_in_new!P$67</f>
        <v>542596.78922115639</v>
      </c>
      <c r="Q51" s="67">
        <f>RES_hhdet_in_new!Q$67</f>
        <v>420034.7294887015</v>
      </c>
    </row>
    <row r="52" spans="1:17" ht="12" customHeight="1" x14ac:dyDescent="0.3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3">
      <c r="A53" s="148" t="s">
        <v>160</v>
      </c>
      <c r="B53" s="67"/>
      <c r="C53" s="67">
        <f>RES_hhdet_in_new!C$69</f>
        <v>1405945.6241222562</v>
      </c>
      <c r="D53" s="67">
        <f>RES_hhdet_in_new!D$69</f>
        <v>1844984.9125654632</v>
      </c>
      <c r="E53" s="67">
        <f>RES_hhdet_in_new!E$69</f>
        <v>1590759.6560417141</v>
      </c>
      <c r="F53" s="67">
        <f>RES_hhdet_in_new!F$69</f>
        <v>1899837.5113660563</v>
      </c>
      <c r="G53" s="67">
        <f>RES_hhdet_in_new!G$69</f>
        <v>1220856.6580895022</v>
      </c>
      <c r="H53" s="67">
        <f>RES_hhdet_in_new!H$69</f>
        <v>1394913.9258610066</v>
      </c>
      <c r="I53" s="67">
        <f>RES_hhdet_in_new!I$69</f>
        <v>814822.45048952824</v>
      </c>
      <c r="J53" s="67">
        <f>RES_hhdet_in_new!J$69</f>
        <v>1155797.1093308427</v>
      </c>
      <c r="K53" s="67">
        <f>RES_hhdet_in_new!K$69</f>
        <v>1463571.6442673954</v>
      </c>
      <c r="L53" s="67">
        <f>RES_hhdet_in_new!L$69</f>
        <v>1381986.8896864089</v>
      </c>
      <c r="M53" s="67">
        <f>RES_hhdet_in_new!M$69</f>
        <v>1115442.8192064152</v>
      </c>
      <c r="N53" s="67">
        <f>RES_hhdet_in_new!N$69</f>
        <v>1806051.4349087926</v>
      </c>
      <c r="O53" s="67">
        <f>RES_hhdet_in_new!O$69</f>
        <v>1002723.0981011759</v>
      </c>
      <c r="P53" s="67">
        <f>RES_hhdet_in_new!P$69</f>
        <v>1190254.749786986</v>
      </c>
      <c r="Q53" s="67">
        <f>RES_hhdet_in_new!Q$69</f>
        <v>1348187.5523188068</v>
      </c>
    </row>
    <row r="54" spans="1:17" ht="12" customHeight="1" x14ac:dyDescent="0.3">
      <c r="A54" s="148" t="s">
        <v>159</v>
      </c>
      <c r="B54" s="67"/>
      <c r="C54" s="67">
        <f>RES_hhdet_in_new!C$70</f>
        <v>406149.71180817584</v>
      </c>
      <c r="D54" s="67">
        <f>RES_hhdet_in_new!D$70</f>
        <v>459611.63709901099</v>
      </c>
      <c r="E54" s="67">
        <f>RES_hhdet_in_new!E$70</f>
        <v>581517.71563236066</v>
      </c>
      <c r="F54" s="67">
        <f>RES_hhdet_in_new!F$70</f>
        <v>261240.62740382541</v>
      </c>
      <c r="G54" s="67">
        <f>RES_hhdet_in_new!G$70</f>
        <v>511539.76605467079</v>
      </c>
      <c r="H54" s="67">
        <f>RES_hhdet_in_new!H$70</f>
        <v>652614.48734853114</v>
      </c>
      <c r="I54" s="67">
        <f>RES_hhdet_in_new!I$70</f>
        <v>910125.71353942167</v>
      </c>
      <c r="J54" s="67">
        <f>RES_hhdet_in_new!J$70</f>
        <v>524344.65113223752</v>
      </c>
      <c r="K54" s="67">
        <f>RES_hhdet_in_new!K$70</f>
        <v>974857.47027519625</v>
      </c>
      <c r="L54" s="67">
        <f>RES_hhdet_in_new!L$70</f>
        <v>1069670.6346994662</v>
      </c>
      <c r="M54" s="67">
        <f>RES_hhdet_in_new!M$70</f>
        <v>563834.60536866216</v>
      </c>
      <c r="N54" s="67">
        <f>RES_hhdet_in_new!N$70</f>
        <v>809476.68499137019</v>
      </c>
      <c r="O54" s="67">
        <f>RES_hhdet_in_new!O$70</f>
        <v>353600.02128965536</v>
      </c>
      <c r="P54" s="67">
        <f>RES_hhdet_in_new!P$70</f>
        <v>405855.57367933926</v>
      </c>
      <c r="Q54" s="67">
        <f>RES_hhdet_in_new!Q$70</f>
        <v>1082304.8193786815</v>
      </c>
    </row>
    <row r="55" spans="1:17" ht="12" customHeight="1" x14ac:dyDescent="0.3">
      <c r="A55" s="148" t="s">
        <v>142</v>
      </c>
      <c r="B55" s="67"/>
      <c r="C55" s="67">
        <f>RES_hhdet_in_new!C$73</f>
        <v>606476.67468865786</v>
      </c>
      <c r="D55" s="67">
        <f>RES_hhdet_in_new!D$73</f>
        <v>436624.30176917964</v>
      </c>
      <c r="E55" s="67">
        <f>RES_hhdet_in_new!E$73</f>
        <v>774646.61278390582</v>
      </c>
      <c r="F55" s="67">
        <f>RES_hhdet_in_new!F$73</f>
        <v>590674.88682397921</v>
      </c>
      <c r="G55" s="67">
        <f>RES_hhdet_in_new!G$73</f>
        <v>688826.3192738404</v>
      </c>
      <c r="H55" s="67">
        <f>RES_hhdet_in_new!H$73</f>
        <v>434913.42659812444</v>
      </c>
      <c r="I55" s="67">
        <f>RES_hhdet_in_new!I$73</f>
        <v>217940.3667762228</v>
      </c>
      <c r="J55" s="67">
        <f>RES_hhdet_in_new!J$73</f>
        <v>1024297.5858434779</v>
      </c>
      <c r="K55" s="67">
        <f>RES_hhdet_in_new!K$73</f>
        <v>288405.03275838884</v>
      </c>
      <c r="L55" s="67">
        <f>RES_hhdet_in_new!L$73</f>
        <v>146906.2304895054</v>
      </c>
      <c r="M55" s="67">
        <f>RES_hhdet_in_new!M$73</f>
        <v>272320.92901378922</v>
      </c>
      <c r="N55" s="67">
        <f>RES_hhdet_in_new!N$73</f>
        <v>445349.61889030965</v>
      </c>
      <c r="O55" s="67">
        <f>RES_hhdet_in_new!O$73</f>
        <v>459232.8564871336</v>
      </c>
      <c r="P55" s="67">
        <f>RES_hhdet_in_new!P$73</f>
        <v>362675.19751260278</v>
      </c>
      <c r="Q55" s="67">
        <f>RES_hhdet_in_new!Q$73</f>
        <v>282825.69360178243</v>
      </c>
    </row>
    <row r="56" spans="1:17" ht="12" customHeight="1" x14ac:dyDescent="0.3">
      <c r="A56" s="148" t="s">
        <v>141</v>
      </c>
      <c r="B56" s="67"/>
      <c r="C56" s="67">
        <f>RES_hhdet_in_new!C$74</f>
        <v>68201.786156971095</v>
      </c>
      <c r="D56" s="67">
        <f>RES_hhdet_in_new!D$74</f>
        <v>67145.969382512369</v>
      </c>
      <c r="E56" s="67">
        <f>RES_hhdet_in_new!E$74</f>
        <v>43500.609004223763</v>
      </c>
      <c r="F56" s="67">
        <f>RES_hhdet_in_new!F$74</f>
        <v>158828.67688749282</v>
      </c>
      <c r="G56" s="67">
        <f>RES_hhdet_in_new!G$74</f>
        <v>98798.929373434134</v>
      </c>
      <c r="H56" s="67">
        <f>RES_hhdet_in_new!H$74</f>
        <v>105391.91266390326</v>
      </c>
      <c r="I56" s="67">
        <f>RES_hhdet_in_new!I$74</f>
        <v>35330.241619179702</v>
      </c>
      <c r="J56" s="67">
        <f>RES_hhdet_in_new!J$74</f>
        <v>479109.11007359432</v>
      </c>
      <c r="K56" s="67">
        <f>RES_hhdet_in_new!K$74</f>
        <v>58273.504396726195</v>
      </c>
      <c r="L56" s="67">
        <f>RES_hhdet_in_new!L$74</f>
        <v>13406.617654661241</v>
      </c>
      <c r="M56" s="67">
        <f>RES_hhdet_in_new!M$74</f>
        <v>39016.252318140272</v>
      </c>
      <c r="N56" s="67">
        <f>RES_hhdet_in_new!N$74</f>
        <v>184093.86610960486</v>
      </c>
      <c r="O56" s="67">
        <f>RES_hhdet_in_new!O$74</f>
        <v>28204.139307187121</v>
      </c>
      <c r="P56" s="67">
        <f>RES_hhdet_in_new!P$74</f>
        <v>220437.57481806062</v>
      </c>
      <c r="Q56" s="67">
        <f>RES_hhdet_in_new!Q$74</f>
        <v>40010.52595683973</v>
      </c>
    </row>
    <row r="57" spans="1:17" ht="12" customHeight="1" x14ac:dyDescent="0.3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3">
      <c r="A58" s="148" t="s">
        <v>203</v>
      </c>
      <c r="B58" s="67"/>
      <c r="C58" s="67">
        <f>RES_hhdet_in_new!C$78</f>
        <v>1976293.1743140845</v>
      </c>
      <c r="D58" s="67">
        <f>RES_hhdet_in_new!D$78</f>
        <v>2273847.0523888576</v>
      </c>
      <c r="E58" s="67">
        <f>RES_hhdet_in_new!E$78</f>
        <v>2425327.3412819728</v>
      </c>
      <c r="F58" s="67">
        <f>RES_hhdet_in_new!F$78</f>
        <v>2363446.9116580491</v>
      </c>
      <c r="G58" s="67">
        <f>RES_hhdet_in_new!G$78</f>
        <v>2125881.8243076238</v>
      </c>
      <c r="H58" s="67">
        <f>RES_hhdet_in_new!H$78</f>
        <v>2123374.5851307921</v>
      </c>
      <c r="I58" s="67">
        <f>RES_hhdet_in_new!I$78</f>
        <v>1582728.1398457373</v>
      </c>
      <c r="J58" s="67">
        <f>RES_hhdet_in_new!J$78</f>
        <v>2428852.9557588468</v>
      </c>
      <c r="K58" s="67">
        <f>RES_hhdet_in_new!K$78</f>
        <v>2581852.0492219841</v>
      </c>
      <c r="L58" s="67">
        <f>RES_hhdet_in_new!L$78</f>
        <v>2511076.3931760034</v>
      </c>
      <c r="M58" s="67">
        <f>RES_hhdet_in_new!M$78</f>
        <v>1919226.1067610118</v>
      </c>
      <c r="N58" s="67">
        <f>RES_hhdet_in_new!N$78</f>
        <v>2979518.733450077</v>
      </c>
      <c r="O58" s="67">
        <f>RES_hhdet_in_new!O$78</f>
        <v>1720787.9301325942</v>
      </c>
      <c r="P58" s="67">
        <f>RES_hhdet_in_new!P$78</f>
        <v>1673482.0228617617</v>
      </c>
      <c r="Q58" s="67">
        <f>RES_hhdet_in_new!Q$78</f>
        <v>2055883.4947676151</v>
      </c>
    </row>
    <row r="59" spans="1:17" ht="12" customHeight="1" x14ac:dyDescent="0.3">
      <c r="A59" s="159" t="s">
        <v>140</v>
      </c>
      <c r="B59" s="83"/>
      <c r="C59" s="83">
        <f>RES_hhdet_in_new!C$79</f>
        <v>510480.62246197677</v>
      </c>
      <c r="D59" s="83">
        <f>RES_hhdet_in_new!D$79</f>
        <v>534519.76842730911</v>
      </c>
      <c r="E59" s="83">
        <f>RES_hhdet_in_new!E$79</f>
        <v>565097.25218023174</v>
      </c>
      <c r="F59" s="83">
        <f>RES_hhdet_in_new!F$79</f>
        <v>547134.79082330421</v>
      </c>
      <c r="G59" s="83">
        <f>RES_hhdet_in_new!G$79</f>
        <v>394139.84848382341</v>
      </c>
      <c r="H59" s="83">
        <f>RES_hhdet_in_new!H$79</f>
        <v>464459.16734077374</v>
      </c>
      <c r="I59" s="83">
        <f>RES_hhdet_in_new!I$79</f>
        <v>395490.63257861504</v>
      </c>
      <c r="J59" s="83">
        <f>RES_hhdet_in_new!J$79</f>
        <v>754695.50062130496</v>
      </c>
      <c r="K59" s="83">
        <f>RES_hhdet_in_new!K$79</f>
        <v>203255.60247572226</v>
      </c>
      <c r="L59" s="83">
        <f>RES_hhdet_in_new!L$79</f>
        <v>100893.97935403825</v>
      </c>
      <c r="M59" s="83">
        <f>RES_hhdet_in_new!M$79</f>
        <v>71388.499145995127</v>
      </c>
      <c r="N59" s="83">
        <f>RES_hhdet_in_new!N$79</f>
        <v>265452.87144999974</v>
      </c>
      <c r="O59" s="83">
        <f>RES_hhdet_in_new!O$79</f>
        <v>122972.18505255798</v>
      </c>
      <c r="P59" s="83">
        <f>RES_hhdet_in_new!P$79</f>
        <v>505741.07293522661</v>
      </c>
      <c r="Q59" s="83">
        <f>RES_hhdet_in_new!Q$79</f>
        <v>697445.09648849547</v>
      </c>
    </row>
    <row r="61" spans="1:17" ht="12" customHeight="1" x14ac:dyDescent="0.3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3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3">
      <c r="A63" s="148" t="s">
        <v>161</v>
      </c>
      <c r="B63" s="67"/>
      <c r="C63" s="67">
        <f t="shared" ref="C63:Q63" si="4">C35-C49</f>
        <v>3599834.8907239409</v>
      </c>
      <c r="D63" s="67">
        <f t="shared" si="4"/>
        <v>4365388.8041838333</v>
      </c>
      <c r="E63" s="67">
        <f t="shared" si="4"/>
        <v>4718443.7190377945</v>
      </c>
      <c r="F63" s="67">
        <f t="shared" si="4"/>
        <v>3935512.6100186473</v>
      </c>
      <c r="G63" s="67">
        <f t="shared" si="4"/>
        <v>3439677.639708553</v>
      </c>
      <c r="H63" s="67">
        <f t="shared" si="4"/>
        <v>3209315.7475284357</v>
      </c>
      <c r="I63" s="67">
        <f t="shared" si="4"/>
        <v>2806979.9775756476</v>
      </c>
      <c r="J63" s="67">
        <f t="shared" si="4"/>
        <v>3830287.8561198474</v>
      </c>
      <c r="K63" s="67">
        <f t="shared" si="4"/>
        <v>3602935.6608022926</v>
      </c>
      <c r="L63" s="67">
        <f t="shared" si="4"/>
        <v>3266576.5024699592</v>
      </c>
      <c r="M63" s="67">
        <f t="shared" si="4"/>
        <v>2305313.2065929929</v>
      </c>
      <c r="N63" s="67">
        <f t="shared" si="4"/>
        <v>4258923.332599923</v>
      </c>
      <c r="O63" s="67">
        <f t="shared" si="4"/>
        <v>1859001.697314848</v>
      </c>
      <c r="P63" s="67">
        <f t="shared" si="4"/>
        <v>2000610.8417030112</v>
      </c>
      <c r="Q63" s="67">
        <f t="shared" si="4"/>
        <v>2736344.7837438895</v>
      </c>
    </row>
    <row r="64" spans="1:17" ht="12" customHeight="1" x14ac:dyDescent="0.3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3">
      <c r="A65" s="148" t="s">
        <v>60</v>
      </c>
      <c r="B65" s="67"/>
      <c r="C65" s="67">
        <f t="shared" ref="C65:Q65" si="5">C37-C51</f>
        <v>242163.25</v>
      </c>
      <c r="D65" s="67">
        <f t="shared" si="5"/>
        <v>251810.86002059435</v>
      </c>
      <c r="E65" s="67">
        <f t="shared" si="5"/>
        <v>329902.75</v>
      </c>
      <c r="F65" s="67">
        <f t="shared" si="5"/>
        <v>275810.25</v>
      </c>
      <c r="G65" s="67">
        <f t="shared" si="5"/>
        <v>291978.25</v>
      </c>
      <c r="H65" s="67">
        <f t="shared" si="5"/>
        <v>301805</v>
      </c>
      <c r="I65" s="67">
        <f t="shared" si="5"/>
        <v>245122.86202371062</v>
      </c>
      <c r="J65" s="67">
        <f t="shared" si="5"/>
        <v>513513.5</v>
      </c>
      <c r="K65" s="67">
        <f t="shared" si="5"/>
        <v>497449.24822950165</v>
      </c>
      <c r="L65" s="67">
        <f t="shared" si="5"/>
        <v>583687.20456543204</v>
      </c>
      <c r="M65" s="67">
        <f t="shared" si="5"/>
        <v>535810.32981276978</v>
      </c>
      <c r="N65" s="67">
        <f t="shared" si="5"/>
        <v>834976.24050309672</v>
      </c>
      <c r="O65" s="67">
        <f t="shared" si="5"/>
        <v>469542.97005101992</v>
      </c>
      <c r="P65" s="67">
        <f t="shared" si="5"/>
        <v>435776.04259103129</v>
      </c>
      <c r="Q65" s="67">
        <f t="shared" si="5"/>
        <v>456003.2705112985</v>
      </c>
    </row>
    <row r="66" spans="1:17" ht="12" customHeight="1" x14ac:dyDescent="0.3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148" t="s">
        <v>160</v>
      </c>
      <c r="B67" s="67"/>
      <c r="C67" s="67">
        <f t="shared" ref="C67:Q70" si="6">C39-C53</f>
        <v>3246604.6192981824</v>
      </c>
      <c r="D67" s="67">
        <f t="shared" si="6"/>
        <v>4201969.5284045953</v>
      </c>
      <c r="E67" s="67">
        <f t="shared" si="6"/>
        <v>4266742.9140262371</v>
      </c>
      <c r="F67" s="67">
        <f t="shared" si="6"/>
        <v>4497644.1924664602</v>
      </c>
      <c r="G67" s="67">
        <f t="shared" si="6"/>
        <v>3263327.1513980175</v>
      </c>
      <c r="H67" s="67">
        <f t="shared" si="6"/>
        <v>3259083.4894539332</v>
      </c>
      <c r="I67" s="67">
        <f t="shared" si="6"/>
        <v>4027420.9182111584</v>
      </c>
      <c r="J67" s="67">
        <f t="shared" si="6"/>
        <v>3737052.1403386141</v>
      </c>
      <c r="K67" s="67">
        <f t="shared" si="6"/>
        <v>3912022.1939418186</v>
      </c>
      <c r="L67" s="67">
        <f t="shared" si="6"/>
        <v>5194941.5135198534</v>
      </c>
      <c r="M67" s="67">
        <f t="shared" si="6"/>
        <v>3316026.9202980683</v>
      </c>
      <c r="N67" s="67">
        <f t="shared" si="6"/>
        <v>4403298.2985568792</v>
      </c>
      <c r="O67" s="67">
        <f t="shared" si="6"/>
        <v>2636685.1414375301</v>
      </c>
      <c r="P67" s="67">
        <f t="shared" si="6"/>
        <v>2321941.4951969171</v>
      </c>
      <c r="Q67" s="67">
        <f t="shared" si="6"/>
        <v>3211884.7695209077</v>
      </c>
    </row>
    <row r="68" spans="1:17" ht="12" customHeight="1" x14ac:dyDescent="0.3">
      <c r="A68" s="148" t="s">
        <v>159</v>
      </c>
      <c r="B68" s="67"/>
      <c r="C68" s="67">
        <f t="shared" si="6"/>
        <v>79981.606030477793</v>
      </c>
      <c r="D68" s="67">
        <f t="shared" si="6"/>
        <v>96178.129357572878</v>
      </c>
      <c r="E68" s="67">
        <f t="shared" si="6"/>
        <v>258952.90497777762</v>
      </c>
      <c r="F68" s="67">
        <f t="shared" si="6"/>
        <v>101561.11284235411</v>
      </c>
      <c r="G68" s="67">
        <f t="shared" si="6"/>
        <v>210753.51794658205</v>
      </c>
      <c r="H68" s="67">
        <f t="shared" si="6"/>
        <v>137010.5024777425</v>
      </c>
      <c r="I68" s="67">
        <f t="shared" si="6"/>
        <v>239406.42477933492</v>
      </c>
      <c r="J68" s="67">
        <f t="shared" si="6"/>
        <v>244811.12946703366</v>
      </c>
      <c r="K68" s="67">
        <f t="shared" si="6"/>
        <v>664629.26271355152</v>
      </c>
      <c r="L68" s="67">
        <f t="shared" si="6"/>
        <v>309799.72325714049</v>
      </c>
      <c r="M68" s="67">
        <f t="shared" si="6"/>
        <v>905922.88695400278</v>
      </c>
      <c r="N68" s="67">
        <f t="shared" si="6"/>
        <v>361330.37608294538</v>
      </c>
      <c r="O68" s="67">
        <f t="shared" si="6"/>
        <v>297729.50252824707</v>
      </c>
      <c r="P68" s="67">
        <f t="shared" si="6"/>
        <v>166173.13513910561</v>
      </c>
      <c r="Q68" s="67">
        <f t="shared" si="6"/>
        <v>315812.93080250639</v>
      </c>
    </row>
    <row r="69" spans="1:17" ht="12" customHeight="1" x14ac:dyDescent="0.3">
      <c r="A69" s="148" t="s">
        <v>142</v>
      </c>
      <c r="B69" s="67"/>
      <c r="C69" s="67">
        <f t="shared" si="6"/>
        <v>544019.42440071504</v>
      </c>
      <c r="D69" s="67">
        <f t="shared" si="6"/>
        <v>454306.48003059637</v>
      </c>
      <c r="E69" s="67">
        <f t="shared" si="6"/>
        <v>1063782.6267581775</v>
      </c>
      <c r="F69" s="67">
        <f t="shared" si="6"/>
        <v>830042.21371350391</v>
      </c>
      <c r="G69" s="67">
        <f t="shared" si="6"/>
        <v>725777.14329403359</v>
      </c>
      <c r="H69" s="67">
        <f t="shared" si="6"/>
        <v>254878.30033418268</v>
      </c>
      <c r="I69" s="67">
        <f t="shared" si="6"/>
        <v>236708.93993454837</v>
      </c>
      <c r="J69" s="67">
        <f t="shared" si="6"/>
        <v>1358491.3878886555</v>
      </c>
      <c r="K69" s="67">
        <f t="shared" si="6"/>
        <v>315802.3416551642</v>
      </c>
      <c r="L69" s="67">
        <f t="shared" si="6"/>
        <v>23775.193659178389</v>
      </c>
      <c r="M69" s="67">
        <f t="shared" si="6"/>
        <v>99722.566547259281</v>
      </c>
      <c r="N69" s="67">
        <f t="shared" si="6"/>
        <v>455219.4696888022</v>
      </c>
      <c r="O69" s="67">
        <f t="shared" si="6"/>
        <v>157324.86327869649</v>
      </c>
      <c r="P69" s="67">
        <f t="shared" si="6"/>
        <v>422240.4627697065</v>
      </c>
      <c r="Q69" s="67">
        <f t="shared" si="6"/>
        <v>105253.38269265112</v>
      </c>
    </row>
    <row r="70" spans="1:17" ht="12" customHeight="1" x14ac:dyDescent="0.3">
      <c r="A70" s="148" t="s">
        <v>141</v>
      </c>
      <c r="B70" s="67"/>
      <c r="C70" s="67">
        <f t="shared" si="6"/>
        <v>9070.4245047051954</v>
      </c>
      <c r="D70" s="67">
        <f t="shared" si="6"/>
        <v>8441.7864198275056</v>
      </c>
      <c r="E70" s="67">
        <f t="shared" si="6"/>
        <v>5280.5190823206285</v>
      </c>
      <c r="F70" s="67">
        <f t="shared" si="6"/>
        <v>2589.0660713627585</v>
      </c>
      <c r="G70" s="67">
        <f t="shared" si="6"/>
        <v>4780.4958788238</v>
      </c>
      <c r="H70" s="67">
        <f t="shared" si="6"/>
        <v>1666.9362433273054</v>
      </c>
      <c r="I70" s="67">
        <f t="shared" si="6"/>
        <v>1131.775369438561</v>
      </c>
      <c r="J70" s="67">
        <f t="shared" si="6"/>
        <v>828.68834882223746</v>
      </c>
      <c r="K70" s="67">
        <f t="shared" si="6"/>
        <v>2217.8392592458622</v>
      </c>
      <c r="L70" s="67">
        <f t="shared" si="6"/>
        <v>3891.4809126601103</v>
      </c>
      <c r="M70" s="67">
        <f t="shared" si="6"/>
        <v>1051.7362877011983</v>
      </c>
      <c r="N70" s="67">
        <f t="shared" si="6"/>
        <v>2298.685703579773</v>
      </c>
      <c r="O70" s="67">
        <f t="shared" si="6"/>
        <v>7885.553958036915</v>
      </c>
      <c r="P70" s="67">
        <f t="shared" si="6"/>
        <v>8055.0578798757633</v>
      </c>
      <c r="Q70" s="67">
        <f t="shared" si="6"/>
        <v>6300.7743228632826</v>
      </c>
    </row>
    <row r="71" spans="1:17" ht="12" customHeight="1" x14ac:dyDescent="0.3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3">
      <c r="A72" s="148" t="s">
        <v>203</v>
      </c>
      <c r="B72" s="67"/>
      <c r="C72" s="67">
        <f t="shared" ref="C72:Q73" si="7">C44-C58</f>
        <v>5719737.0147709027</v>
      </c>
      <c r="D72" s="67">
        <f t="shared" si="7"/>
        <v>7230400.0660480019</v>
      </c>
      <c r="E72" s="67">
        <f t="shared" si="7"/>
        <v>6341282.9087180272</v>
      </c>
      <c r="F72" s="67">
        <f t="shared" si="7"/>
        <v>5929563.305786645</v>
      </c>
      <c r="G72" s="67">
        <f t="shared" si="7"/>
        <v>5955145.2062603831</v>
      </c>
      <c r="H72" s="67">
        <f t="shared" si="7"/>
        <v>5270248.4793223413</v>
      </c>
      <c r="I72" s="67">
        <f t="shared" si="7"/>
        <v>5928708.0167588443</v>
      </c>
      <c r="J72" s="67">
        <f t="shared" si="7"/>
        <v>6021820.6925816983</v>
      </c>
      <c r="K72" s="67">
        <f t="shared" si="7"/>
        <v>10708076.632436596</v>
      </c>
      <c r="L72" s="67">
        <f t="shared" si="7"/>
        <v>13319690.847121224</v>
      </c>
      <c r="M72" s="67">
        <f t="shared" si="7"/>
        <v>11196698.383943977</v>
      </c>
      <c r="N72" s="67">
        <f t="shared" si="7"/>
        <v>11133274.313472856</v>
      </c>
      <c r="O72" s="67">
        <f t="shared" si="7"/>
        <v>10103411.238275329</v>
      </c>
      <c r="P72" s="67">
        <f t="shared" si="7"/>
        <v>8865705.8443271015</v>
      </c>
      <c r="Q72" s="67">
        <f t="shared" si="7"/>
        <v>9445057.8149773348</v>
      </c>
    </row>
    <row r="73" spans="1:17" ht="12" customHeight="1" x14ac:dyDescent="0.3">
      <c r="A73" s="159" t="s">
        <v>140</v>
      </c>
      <c r="B73" s="83"/>
      <c r="C73" s="83">
        <f t="shared" si="7"/>
        <v>1001829.6660697092</v>
      </c>
      <c r="D73" s="83">
        <f t="shared" si="7"/>
        <v>820006.73561477382</v>
      </c>
      <c r="E73" s="83">
        <f t="shared" si="7"/>
        <v>1244739.0647563888</v>
      </c>
      <c r="F73" s="83">
        <f t="shared" si="7"/>
        <v>986879.11186738627</v>
      </c>
      <c r="G73" s="83">
        <f t="shared" si="7"/>
        <v>734102.2359822907</v>
      </c>
      <c r="H73" s="83">
        <f t="shared" si="7"/>
        <v>968360.26194573415</v>
      </c>
      <c r="I73" s="83">
        <f t="shared" si="7"/>
        <v>520315.0967429509</v>
      </c>
      <c r="J73" s="83">
        <f t="shared" si="7"/>
        <v>930908.60804550129</v>
      </c>
      <c r="K73" s="83">
        <f t="shared" si="7"/>
        <v>1383772.2446346148</v>
      </c>
      <c r="L73" s="83">
        <f t="shared" si="7"/>
        <v>277287.54739655415</v>
      </c>
      <c r="M73" s="83">
        <f t="shared" si="7"/>
        <v>970853.35711456451</v>
      </c>
      <c r="N73" s="83">
        <f t="shared" si="7"/>
        <v>1229284.6676857187</v>
      </c>
      <c r="O73" s="83">
        <f t="shared" si="7"/>
        <v>264890.48447849764</v>
      </c>
      <c r="P73" s="83">
        <f t="shared" si="7"/>
        <v>562239.56722682086</v>
      </c>
      <c r="Q73" s="83">
        <f t="shared" si="7"/>
        <v>447943.02272177755</v>
      </c>
    </row>
    <row r="75" spans="1:17" ht="12" customHeight="1" x14ac:dyDescent="0.3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3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3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" customHeight="1" x14ac:dyDescent="0.3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3">
      <c r="A79" s="23" t="s">
        <v>161</v>
      </c>
      <c r="B79" s="80">
        <f>RES_hhdet_numvin!B64</f>
        <v>4458121.6249999991</v>
      </c>
      <c r="C79" s="80">
        <f>RES_hhdet_numvin!C64</f>
        <v>5753956.9374999991</v>
      </c>
      <c r="D79" s="80">
        <f>RES_hhdet_numvin!D64</f>
        <v>7152657.8749999981</v>
      </c>
      <c r="E79" s="80">
        <f>RES_hhdet_numvin!E64</f>
        <v>7707602.3124999981</v>
      </c>
      <c r="F79" s="80">
        <f>RES_hhdet_numvin!F64</f>
        <v>6842663.3124999972</v>
      </c>
      <c r="G79" s="80">
        <f>RES_hhdet_numvin!G64</f>
        <v>5956067.3125</v>
      </c>
      <c r="H79" s="80">
        <f>RES_hhdet_numvin!H64</f>
        <v>5797149.5</v>
      </c>
      <c r="I79" s="80">
        <f>RES_hhdet_numvin!I64</f>
        <v>4781517.75</v>
      </c>
      <c r="J79" s="80">
        <f>RES_hhdet_numvin!J64</f>
        <v>6996462.3125</v>
      </c>
      <c r="K79" s="80">
        <f>RES_hhdet_numvin!K64</f>
        <v>6388043.3124999981</v>
      </c>
      <c r="L79" s="80">
        <f>RES_hhdet_numvin!L64</f>
        <v>5878546.8749999991</v>
      </c>
      <c r="M79" s="80">
        <f>RES_hhdet_numvin!M64</f>
        <v>4295927.8124999991</v>
      </c>
      <c r="N79" s="80">
        <f>RES_hhdet_numvin!N64</f>
        <v>7503894.9374999981</v>
      </c>
      <c r="O79" s="80">
        <f>RES_hhdet_numvin!O64</f>
        <v>3702761.8124999995</v>
      </c>
      <c r="P79" s="80">
        <f>RES_hhdet_numvin!P64</f>
        <v>4179833.9374999995</v>
      </c>
      <c r="Q79" s="80">
        <f>RES_hhdet_numvin!Q64</f>
        <v>5489673.3749999991</v>
      </c>
    </row>
    <row r="80" spans="1:17" ht="12.9" customHeight="1" x14ac:dyDescent="0.3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3">
      <c r="A81" s="23" t="s">
        <v>60</v>
      </c>
      <c r="B81" s="80">
        <f>RES_hhdet_numvin!B67</f>
        <v>3059.9999999999995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24773.312499999996</v>
      </c>
      <c r="H81" s="80">
        <f>RES_hhdet_numvin!H67</f>
        <v>118475.56249999997</v>
      </c>
      <c r="I81" s="80">
        <f>RES_hhdet_numvin!I67</f>
        <v>162533.24999999997</v>
      </c>
      <c r="J81" s="80">
        <f>RES_hhdet_numvin!J67</f>
        <v>778923.99999999988</v>
      </c>
      <c r="K81" s="80">
        <f>RES_hhdet_numvin!K67</f>
        <v>879742.87499999988</v>
      </c>
      <c r="L81" s="80">
        <f>RES_hhdet_numvin!L67</f>
        <v>972879.93749999977</v>
      </c>
      <c r="M81" s="80">
        <f>RES_hhdet_numvin!M67</f>
        <v>995066.1875</v>
      </c>
      <c r="N81" s="80">
        <f>RES_hhdet_numvin!N67</f>
        <v>1561653.75</v>
      </c>
      <c r="O81" s="80">
        <f>RES_hhdet_numvin!O67</f>
        <v>993522.93749999977</v>
      </c>
      <c r="P81" s="80">
        <f>RES_hhdet_numvin!P67</f>
        <v>916327.18749999965</v>
      </c>
      <c r="Q81" s="80">
        <f>RES_hhdet_numvin!Q67</f>
        <v>807520.99999999988</v>
      </c>
    </row>
    <row r="82" spans="1:17" ht="12" customHeight="1" x14ac:dyDescent="0.3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3">
      <c r="A83" s="23" t="s">
        <v>160</v>
      </c>
      <c r="B83" s="80">
        <f>RES_hhdet_numvin!B69</f>
        <v>4142028.8273038547</v>
      </c>
      <c r="C83" s="80">
        <f>RES_hhdet_numvin!C69</f>
        <v>5348657.0700450465</v>
      </c>
      <c r="D83" s="80">
        <f>RES_hhdet_numvin!D69</f>
        <v>6588586.1408226863</v>
      </c>
      <c r="E83" s="80">
        <f>RES_hhdet_numvin!E69</f>
        <v>6993653.5176765379</v>
      </c>
      <c r="F83" s="80">
        <f>RES_hhdet_numvin!F69</f>
        <v>6285285.1909366436</v>
      </c>
      <c r="G83" s="80">
        <f>RES_hhdet_numvin!G69</f>
        <v>5177815.31812419</v>
      </c>
      <c r="H83" s="80">
        <f>RES_hhdet_numvin!H69</f>
        <v>4871602.052015068</v>
      </c>
      <c r="I83" s="80">
        <f>RES_hhdet_numvin!I69</f>
        <v>3635357.6116882581</v>
      </c>
      <c r="J83" s="80">
        <f>RES_hhdet_numvin!J69</f>
        <v>5716709.2813676875</v>
      </c>
      <c r="K83" s="80">
        <f>RES_hhdet_numvin!K69</f>
        <v>4995861.00527413</v>
      </c>
      <c r="L83" s="80">
        <f>RES_hhdet_numvin!L69</f>
        <v>4542775.4500094429</v>
      </c>
      <c r="M83" s="80">
        <f>RES_hhdet_numvin!M69</f>
        <v>3372297.7867895672</v>
      </c>
      <c r="N83" s="80">
        <f>RES_hhdet_numvin!N69</f>
        <v>5979288.4721325506</v>
      </c>
      <c r="O83" s="80">
        <f>RES_hhdet_numvin!O69</f>
        <v>3046450.8349791486</v>
      </c>
      <c r="P83" s="80">
        <f>RES_hhdet_numvin!P69</f>
        <v>3107986.1554256612</v>
      </c>
      <c r="Q83" s="80">
        <f>RES_hhdet_numvin!Q69</f>
        <v>3820040.2854095157</v>
      </c>
    </row>
    <row r="84" spans="1:17" ht="12" customHeight="1" x14ac:dyDescent="0.3">
      <c r="A84" s="23" t="s">
        <v>159</v>
      </c>
      <c r="B84" s="80">
        <f>RES_hhdet_numvin!B70</f>
        <v>293139.75557210762</v>
      </c>
      <c r="C84" s="80">
        <f>RES_hhdet_numvin!C70</f>
        <v>396183.06395548384</v>
      </c>
      <c r="D84" s="80">
        <f>RES_hhdet_numvin!D70</f>
        <v>556912.91667943948</v>
      </c>
      <c r="E84" s="80">
        <f>RES_hhdet_numvin!E70</f>
        <v>692269.46965655591</v>
      </c>
      <c r="F84" s="80">
        <f>RES_hhdet_numvin!F70</f>
        <v>517892.5798697134</v>
      </c>
      <c r="G84" s="80">
        <f>RES_hhdet_numvin!G70</f>
        <v>699309.83108357992</v>
      </c>
      <c r="H84" s="80">
        <f>RES_hhdet_numvin!H70</f>
        <v>883306.89399201935</v>
      </c>
      <c r="I84" s="80">
        <f>RES_hhdet_numvin!I70</f>
        <v>1104317.6762538692</v>
      </c>
      <c r="J84" s="80">
        <f>RES_hhdet_numvin!J70</f>
        <v>1171018.8945712016</v>
      </c>
      <c r="K84" s="80">
        <f>RES_hhdet_numvin!K70</f>
        <v>1152534.0176586071</v>
      </c>
      <c r="L84" s="80">
        <f>RES_hhdet_numvin!L70</f>
        <v>1203885.98549749</v>
      </c>
      <c r="M84" s="80">
        <f>RES_hhdet_numvin!M70</f>
        <v>664297.60534490424</v>
      </c>
      <c r="N84" s="80">
        <f>RES_hhdet_numvin!N70</f>
        <v>1235438.2221047573</v>
      </c>
      <c r="O84" s="80">
        <f>RES_hhdet_numvin!O70</f>
        <v>408799.87061111262</v>
      </c>
      <c r="P84" s="80">
        <f>RES_hhdet_numvin!P70</f>
        <v>559126.43795019388</v>
      </c>
      <c r="Q84" s="80">
        <f>RES_hhdet_numvin!Q70</f>
        <v>1317102.7791989625</v>
      </c>
    </row>
    <row r="85" spans="1:17" ht="12" customHeight="1" x14ac:dyDescent="0.3">
      <c r="A85" s="23" t="s">
        <v>142</v>
      </c>
      <c r="B85" s="80">
        <f>RES_hhdet_numvin!B73</f>
        <v>21641.788109835339</v>
      </c>
      <c r="C85" s="80">
        <f>RES_hhdet_numvin!C73</f>
        <v>8920.7454916208571</v>
      </c>
      <c r="D85" s="80">
        <f>RES_hhdet_numvin!D73</f>
        <v>6912.3096213286553</v>
      </c>
      <c r="E85" s="80">
        <f>RES_hhdet_numvin!E73</f>
        <v>20384.007250734161</v>
      </c>
      <c r="F85" s="80">
        <f>RES_hhdet_numvin!F73</f>
        <v>38534.553373009272</v>
      </c>
      <c r="G85" s="80">
        <f>RES_hhdet_numvin!G73</f>
        <v>76515.052762219115</v>
      </c>
      <c r="H85" s="80">
        <f>RES_hhdet_numvin!H73</f>
        <v>41911.771934434946</v>
      </c>
      <c r="I85" s="80">
        <f>RES_hhdet_numvin!I73</f>
        <v>40468.176258996653</v>
      </c>
      <c r="J85" s="80">
        <f>RES_hhdet_numvin!J73</f>
        <v>108214.35009514686</v>
      </c>
      <c r="K85" s="80">
        <f>RES_hhdet_numvin!K73</f>
        <v>219488.38320854056</v>
      </c>
      <c r="L85" s="80">
        <f>RES_hhdet_numvin!L73</f>
        <v>124539.69061576948</v>
      </c>
      <c r="M85" s="80">
        <f>RES_hhdet_numvin!M73</f>
        <v>234157.05448948004</v>
      </c>
      <c r="N85" s="80">
        <f>RES_hhdet_numvin!N73</f>
        <v>262321.88981379528</v>
      </c>
      <c r="O85" s="80">
        <f>RES_hhdet_numvin!O73</f>
        <v>235104.75144593342</v>
      </c>
      <c r="P85" s="80">
        <f>RES_hhdet_numvin!P73</f>
        <v>391765.06468410161</v>
      </c>
      <c r="Q85" s="80">
        <f>RES_hhdet_numvin!Q73</f>
        <v>311837.41084505228</v>
      </c>
    </row>
    <row r="86" spans="1:17" ht="12" customHeight="1" x14ac:dyDescent="0.3">
      <c r="A86" s="23" t="s">
        <v>141</v>
      </c>
      <c r="B86" s="80">
        <f>RES_hhdet_numvin!B74</f>
        <v>1311.2540142018245</v>
      </c>
      <c r="C86" s="80">
        <f>RES_hhdet_numvin!C74</f>
        <v>196.05800784784967</v>
      </c>
      <c r="D86" s="80">
        <f>RES_hhdet_numvin!D74</f>
        <v>246.50787654417533</v>
      </c>
      <c r="E86" s="80">
        <f>RES_hhdet_numvin!E74</f>
        <v>1295.3179161700614</v>
      </c>
      <c r="F86" s="80">
        <f>RES_hhdet_numvin!F74</f>
        <v>950.98832063101838</v>
      </c>
      <c r="G86" s="80">
        <f>RES_hhdet_numvin!G74</f>
        <v>2427.1105300110789</v>
      </c>
      <c r="H86" s="80">
        <f>RES_hhdet_numvin!H74</f>
        <v>328.78205847751269</v>
      </c>
      <c r="I86" s="80">
        <f>RES_hhdet_numvin!I74</f>
        <v>1374.2857988753178</v>
      </c>
      <c r="J86" s="80">
        <f>RES_hhdet_numvin!J74</f>
        <v>519.78646596301292</v>
      </c>
      <c r="K86" s="80">
        <f>RES_hhdet_numvin!K74</f>
        <v>20159.906358721117</v>
      </c>
      <c r="L86" s="80">
        <f>RES_hhdet_numvin!L74</f>
        <v>7345.7488772967972</v>
      </c>
      <c r="M86" s="80">
        <f>RES_hhdet_numvin!M74</f>
        <v>25175.365876048039</v>
      </c>
      <c r="N86" s="80">
        <f>RES_hhdet_numvin!N74</f>
        <v>26846.35344889517</v>
      </c>
      <c r="O86" s="80">
        <f>RES_hhdet_numvin!O74</f>
        <v>12406.355463805296</v>
      </c>
      <c r="P86" s="80">
        <f>RES_hhdet_numvin!P74</f>
        <v>120956.2794400429</v>
      </c>
      <c r="Q86" s="80">
        <f>RES_hhdet_numvin!Q74</f>
        <v>40692.899546468747</v>
      </c>
    </row>
    <row r="87" spans="1:17" ht="12" customHeight="1" x14ac:dyDescent="0.3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3">
      <c r="A88" s="23" t="s">
        <v>203</v>
      </c>
      <c r="B88" s="80">
        <f>RES_hhdet_numvin!B78</f>
        <v>4397418.4589424441</v>
      </c>
      <c r="C88" s="80">
        <f>RES_hhdet_numvin!C78</f>
        <v>5694648.5702116843</v>
      </c>
      <c r="D88" s="80">
        <f>RES_hhdet_numvin!D78</f>
        <v>7119281.7105329856</v>
      </c>
      <c r="E88" s="80">
        <f>RES_hhdet_numvin!E78</f>
        <v>7634396.7887091124</v>
      </c>
      <c r="F88" s="80">
        <f>RES_hhdet_numvin!F78</f>
        <v>6766563.5108772013</v>
      </c>
      <c r="G88" s="80">
        <f>RES_hhdet_numvin!G78</f>
        <v>5846839.5799383298</v>
      </c>
      <c r="H88" s="80">
        <f>RES_hhdet_numvin!H78</f>
        <v>5389006.0231077755</v>
      </c>
      <c r="I88" s="80">
        <f>RES_hhdet_numvin!I78</f>
        <v>4525911.5947269611</v>
      </c>
      <c r="J88" s="80">
        <f>RES_hhdet_numvin!J78</f>
        <v>6604070.1310574627</v>
      </c>
      <c r="K88" s="80">
        <f>RES_hhdet_numvin!K78</f>
        <v>6091835.2108999863</v>
      </c>
      <c r="L88" s="80">
        <f>RES_hhdet_numvin!L78</f>
        <v>5754015.3799709184</v>
      </c>
      <c r="M88" s="80">
        <f>RES_hhdet_numvin!M78</f>
        <v>4170960.5549729392</v>
      </c>
      <c r="N88" s="80">
        <f>RES_hhdet_numvin!N78</f>
        <v>7376614.2543878406</v>
      </c>
      <c r="O88" s="80">
        <f>RES_hhdet_numvin!O78</f>
        <v>3586525.0235276609</v>
      </c>
      <c r="P88" s="80">
        <f>RES_hhdet_numvin!P78</f>
        <v>3872937.1794069745</v>
      </c>
      <c r="Q88" s="80">
        <f>RES_hhdet_numvin!Q78</f>
        <v>4671577.0287297079</v>
      </c>
    </row>
    <row r="89" spans="1:17" ht="12" customHeight="1" x14ac:dyDescent="0.3">
      <c r="A89" s="29" t="s">
        <v>140</v>
      </c>
      <c r="B89" s="78">
        <f>RES_hhdet_numvin!B79</f>
        <v>60703.166057554496</v>
      </c>
      <c r="C89" s="78">
        <f>RES_hhdet_numvin!C79</f>
        <v>59308.367288315523</v>
      </c>
      <c r="D89" s="78">
        <f>RES_hhdet_numvin!D79</f>
        <v>33376.164467012612</v>
      </c>
      <c r="E89" s="78">
        <f>RES_hhdet_numvin!E79</f>
        <v>73205.523790886073</v>
      </c>
      <c r="F89" s="78">
        <f>RES_hhdet_numvin!F79</f>
        <v>76099.801622797415</v>
      </c>
      <c r="G89" s="78">
        <f>RES_hhdet_numvin!G79</f>
        <v>109227.73256166911</v>
      </c>
      <c r="H89" s="78">
        <f>RES_hhdet_numvin!H79</f>
        <v>408143.47689222347</v>
      </c>
      <c r="I89" s="78">
        <f>RES_hhdet_numvin!I79</f>
        <v>255606.15527303889</v>
      </c>
      <c r="J89" s="78">
        <f>RES_hhdet_numvin!J79</f>
        <v>392392.18144253583</v>
      </c>
      <c r="K89" s="78">
        <f>RES_hhdet_numvin!K79</f>
        <v>296208.10160001321</v>
      </c>
      <c r="L89" s="78">
        <f>RES_hhdet_numvin!L79</f>
        <v>124531.49502908011</v>
      </c>
      <c r="M89" s="78">
        <f>RES_hhdet_numvin!M79</f>
        <v>124967.25752706002</v>
      </c>
      <c r="N89" s="78">
        <f>RES_hhdet_numvin!N79</f>
        <v>127280.68311215832</v>
      </c>
      <c r="O89" s="78">
        <f>RES_hhdet_numvin!O79</f>
        <v>116236.78897233857</v>
      </c>
      <c r="P89" s="78">
        <f>RES_hhdet_numvin!P79</f>
        <v>306896.75809302472</v>
      </c>
      <c r="Q89" s="78">
        <f>RES_hhdet_numvin!Q79</f>
        <v>818096.34627029137</v>
      </c>
    </row>
    <row r="91" spans="1:17" s="28" customFormat="1" ht="12" customHeight="1" x14ac:dyDescent="0.3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3">
      <c r="A93" s="152" t="s">
        <v>118</v>
      </c>
      <c r="B93" s="168">
        <f>SUM(B94,B97,B99,B108)</f>
        <v>113506.94932150553</v>
      </c>
      <c r="C93" s="168">
        <f t="shared" ref="C93:Q93" si="8">SUM(C94,C97,C99,C108)</f>
        <v>118588.62176657328</v>
      </c>
      <c r="D93" s="168">
        <f t="shared" si="8"/>
        <v>117853.00436532176</v>
      </c>
      <c r="E93" s="168">
        <f t="shared" si="8"/>
        <v>123213.83251656538</v>
      </c>
      <c r="F93" s="168">
        <f t="shared" si="8"/>
        <v>125105.38270683362</v>
      </c>
      <c r="G93" s="168">
        <f t="shared" si="8"/>
        <v>123356.58665440431</v>
      </c>
      <c r="H93" s="168">
        <f t="shared" si="8"/>
        <v>119999.57535772296</v>
      </c>
      <c r="I93" s="168">
        <f t="shared" si="8"/>
        <v>111345.83234789921</v>
      </c>
      <c r="J93" s="168">
        <f t="shared" si="8"/>
        <v>115643.47478969954</v>
      </c>
      <c r="K93" s="168">
        <f t="shared" si="8"/>
        <v>115002.30112901142</v>
      </c>
      <c r="L93" s="168">
        <f t="shared" si="8"/>
        <v>125824.25262162604</v>
      </c>
      <c r="M93" s="168">
        <f t="shared" si="8"/>
        <v>105111.08612942207</v>
      </c>
      <c r="N93" s="168">
        <f t="shared" si="8"/>
        <v>113820.69252049507</v>
      </c>
      <c r="O93" s="168">
        <f t="shared" si="8"/>
        <v>114690.29375048701</v>
      </c>
      <c r="P93" s="168">
        <f t="shared" si="8"/>
        <v>94833.590179316074</v>
      </c>
      <c r="Q93" s="168">
        <f t="shared" si="8"/>
        <v>101083.21159963233</v>
      </c>
    </row>
    <row r="94" spans="1:17" ht="12" customHeight="1" x14ac:dyDescent="0.3">
      <c r="A94" s="158" t="s">
        <v>65</v>
      </c>
      <c r="B94" s="157">
        <f>SUM(B95:B96)</f>
        <v>85919.888107247767</v>
      </c>
      <c r="C94" s="157">
        <f t="shared" ref="C94:Q94" si="9">SUM(C95:C96)</f>
        <v>90800.53290526128</v>
      </c>
      <c r="D94" s="157">
        <f t="shared" si="9"/>
        <v>89330.92933742782</v>
      </c>
      <c r="E94" s="157">
        <f t="shared" si="9"/>
        <v>93737.088205805936</v>
      </c>
      <c r="F94" s="157">
        <f t="shared" si="9"/>
        <v>95066.287845345956</v>
      </c>
      <c r="G94" s="157">
        <f t="shared" si="9"/>
        <v>93141.203323996204</v>
      </c>
      <c r="H94" s="157">
        <f t="shared" si="9"/>
        <v>89825.297335820753</v>
      </c>
      <c r="I94" s="157">
        <f t="shared" si="9"/>
        <v>81465.738807359812</v>
      </c>
      <c r="J94" s="157">
        <f t="shared" si="9"/>
        <v>85614.424797498083</v>
      </c>
      <c r="K94" s="157">
        <f t="shared" si="9"/>
        <v>84641.17294189088</v>
      </c>
      <c r="L94" s="157">
        <f t="shared" si="9"/>
        <v>95012.185976433379</v>
      </c>
      <c r="M94" s="157">
        <f t="shared" si="9"/>
        <v>75075.177982094159</v>
      </c>
      <c r="N94" s="157">
        <f t="shared" si="9"/>
        <v>82747.307172880814</v>
      </c>
      <c r="O94" s="157">
        <f t="shared" si="9"/>
        <v>84237.40232904171</v>
      </c>
      <c r="P94" s="157">
        <f t="shared" si="9"/>
        <v>65039.781787564301</v>
      </c>
      <c r="Q94" s="157">
        <f t="shared" si="9"/>
        <v>71219.090315737441</v>
      </c>
    </row>
    <row r="95" spans="1:17" ht="12" customHeight="1" x14ac:dyDescent="0.3">
      <c r="A95" s="23" t="s">
        <v>161</v>
      </c>
      <c r="B95" s="156">
        <f>RES_hhdet_fec!B$64</f>
        <v>84602.549956117233</v>
      </c>
      <c r="C95" s="156">
        <f>RES_hhdet_fec!C$64</f>
        <v>89417.228868041318</v>
      </c>
      <c r="D95" s="156">
        <f>RES_hhdet_fec!D$64</f>
        <v>87932.017960591242</v>
      </c>
      <c r="E95" s="156">
        <f>RES_hhdet_fec!E$64</f>
        <v>92022.554895092864</v>
      </c>
      <c r="F95" s="156">
        <f>RES_hhdet_fec!F$64</f>
        <v>93336.153842155458</v>
      </c>
      <c r="G95" s="156">
        <f>RES_hhdet_fec!G$64</f>
        <v>91442.16722593474</v>
      </c>
      <c r="H95" s="156">
        <f>RES_hhdet_fec!H$64</f>
        <v>88194.311812996733</v>
      </c>
      <c r="I95" s="156">
        <f>RES_hhdet_fec!I$64</f>
        <v>79878.406780567937</v>
      </c>
      <c r="J95" s="156">
        <f>RES_hhdet_fec!J$64</f>
        <v>84280.453433036848</v>
      </c>
      <c r="K95" s="156">
        <f>RES_hhdet_fec!K$64</f>
        <v>83287.959998759936</v>
      </c>
      <c r="L95" s="156">
        <f>RES_hhdet_fec!L$64</f>
        <v>93496.182477412294</v>
      </c>
      <c r="M95" s="156">
        <f>RES_hhdet_fec!M$64</f>
        <v>73664.679958349443</v>
      </c>
      <c r="N95" s="156">
        <f>RES_hhdet_fec!N$64</f>
        <v>81196.032223785165</v>
      </c>
      <c r="O95" s="156">
        <f>RES_hhdet_fec!O$64</f>
        <v>82641.394560021989</v>
      </c>
      <c r="P95" s="156">
        <f>RES_hhdet_fec!P$64</f>
        <v>63713.380975305467</v>
      </c>
      <c r="Q95" s="156">
        <f>RES_hhdet_fec!Q$64</f>
        <v>69635.14662095737</v>
      </c>
    </row>
    <row r="96" spans="1:17" ht="12" customHeight="1" x14ac:dyDescent="0.3">
      <c r="A96" s="23" t="s">
        <v>60</v>
      </c>
      <c r="B96" s="156">
        <f>RES_hhdet_fec!B$65</f>
        <v>1317.3381511305383</v>
      </c>
      <c r="C96" s="156">
        <f>RES_hhdet_fec!C$65</f>
        <v>1383.3040372199548</v>
      </c>
      <c r="D96" s="156">
        <f>RES_hhdet_fec!D$65</f>
        <v>1398.9113768365849</v>
      </c>
      <c r="E96" s="156">
        <f>RES_hhdet_fec!E$65</f>
        <v>1714.5333107130693</v>
      </c>
      <c r="F96" s="156">
        <f>RES_hhdet_fec!F$65</f>
        <v>1730.1340031904974</v>
      </c>
      <c r="G96" s="156">
        <f>RES_hhdet_fec!G$65</f>
        <v>1699.0360980614689</v>
      </c>
      <c r="H96" s="156">
        <f>RES_hhdet_fec!H$65</f>
        <v>1630.9855228240251</v>
      </c>
      <c r="I96" s="156">
        <f>RES_hhdet_fec!I$65</f>
        <v>1587.3320267918798</v>
      </c>
      <c r="J96" s="156">
        <f>RES_hhdet_fec!J$65</f>
        <v>1333.9713644612391</v>
      </c>
      <c r="K96" s="156">
        <f>RES_hhdet_fec!K$65</f>
        <v>1353.2129431309463</v>
      </c>
      <c r="L96" s="156">
        <f>RES_hhdet_fec!L$65</f>
        <v>1516.0034990210872</v>
      </c>
      <c r="M96" s="156">
        <f>RES_hhdet_fec!M$65</f>
        <v>1410.4980237447185</v>
      </c>
      <c r="N96" s="156">
        <f>RES_hhdet_fec!N$65</f>
        <v>1551.2749490956523</v>
      </c>
      <c r="O96" s="156">
        <f>RES_hhdet_fec!O$65</f>
        <v>1596.0077690197259</v>
      </c>
      <c r="P96" s="156">
        <f>RES_hhdet_fec!P$65</f>
        <v>1326.4008122588339</v>
      </c>
      <c r="Q96" s="156">
        <f>RES_hhdet_fec!Q$65</f>
        <v>1583.9436947800766</v>
      </c>
    </row>
    <row r="97" spans="1:17" ht="12" customHeight="1" x14ac:dyDescent="0.3">
      <c r="A97" s="158" t="s">
        <v>112</v>
      </c>
      <c r="B97" s="157">
        <f>B98</f>
        <v>251.35697507203363</v>
      </c>
      <c r="C97" s="157">
        <f t="shared" ref="C97:Q97" si="10">C98</f>
        <v>264.77749396747686</v>
      </c>
      <c r="D97" s="157">
        <f t="shared" si="10"/>
        <v>276.18158458695331</v>
      </c>
      <c r="E97" s="157">
        <f t="shared" si="10"/>
        <v>303.79931815331361</v>
      </c>
      <c r="F97" s="157">
        <f t="shared" si="10"/>
        <v>322.09023002613645</v>
      </c>
      <c r="G97" s="157">
        <f t="shared" si="10"/>
        <v>344.15765626526542</v>
      </c>
      <c r="H97" s="157">
        <f t="shared" si="10"/>
        <v>361.26273581184387</v>
      </c>
      <c r="I97" s="157">
        <f t="shared" si="10"/>
        <v>368.04340733720926</v>
      </c>
      <c r="J97" s="157">
        <f t="shared" si="10"/>
        <v>399.59362758134591</v>
      </c>
      <c r="K97" s="157">
        <f t="shared" si="10"/>
        <v>422.91553194081183</v>
      </c>
      <c r="L97" s="157">
        <f t="shared" si="10"/>
        <v>455.29469724338213</v>
      </c>
      <c r="M97" s="157">
        <f t="shared" si="10"/>
        <v>498.52153363785266</v>
      </c>
      <c r="N97" s="157">
        <f t="shared" si="10"/>
        <v>559.20452036676636</v>
      </c>
      <c r="O97" s="157">
        <f t="shared" si="10"/>
        <v>563.40120674469233</v>
      </c>
      <c r="P97" s="157">
        <f t="shared" si="10"/>
        <v>574.77166058645219</v>
      </c>
      <c r="Q97" s="157">
        <f t="shared" si="10"/>
        <v>588.21818850857028</v>
      </c>
    </row>
    <row r="98" spans="1:17" ht="12" customHeight="1" x14ac:dyDescent="0.3">
      <c r="A98" s="23" t="s">
        <v>60</v>
      </c>
      <c r="B98" s="156">
        <f>RES_hhdet_fec!B$67</f>
        <v>251.35697507203363</v>
      </c>
      <c r="C98" s="156">
        <f>RES_hhdet_fec!C$67</f>
        <v>264.77749396747686</v>
      </c>
      <c r="D98" s="156">
        <f>RES_hhdet_fec!D$67</f>
        <v>276.18158458695331</v>
      </c>
      <c r="E98" s="156">
        <f>RES_hhdet_fec!E$67</f>
        <v>303.79931815331361</v>
      </c>
      <c r="F98" s="156">
        <f>RES_hhdet_fec!F$67</f>
        <v>322.09023002613645</v>
      </c>
      <c r="G98" s="156">
        <f>RES_hhdet_fec!G$67</f>
        <v>344.15765626526542</v>
      </c>
      <c r="H98" s="156">
        <f>RES_hhdet_fec!H$67</f>
        <v>361.26273581184387</v>
      </c>
      <c r="I98" s="156">
        <f>RES_hhdet_fec!I$67</f>
        <v>368.04340733720926</v>
      </c>
      <c r="J98" s="156">
        <f>RES_hhdet_fec!J$67</f>
        <v>399.59362758134591</v>
      </c>
      <c r="K98" s="156">
        <f>RES_hhdet_fec!K$67</f>
        <v>422.91553194081183</v>
      </c>
      <c r="L98" s="156">
        <f>RES_hhdet_fec!L$67</f>
        <v>455.29469724338213</v>
      </c>
      <c r="M98" s="156">
        <f>RES_hhdet_fec!M$67</f>
        <v>498.52153363785266</v>
      </c>
      <c r="N98" s="156">
        <f>RES_hhdet_fec!N$67</f>
        <v>559.20452036676636</v>
      </c>
      <c r="O98" s="156">
        <f>RES_hhdet_fec!O$67</f>
        <v>563.40120674469233</v>
      </c>
      <c r="P98" s="156">
        <f>RES_hhdet_fec!P$67</f>
        <v>574.77166058645219</v>
      </c>
      <c r="Q98" s="156">
        <f>RES_hhdet_fec!Q$67</f>
        <v>588.21818850857028</v>
      </c>
    </row>
    <row r="99" spans="1:17" ht="12" customHeight="1" x14ac:dyDescent="0.3">
      <c r="A99" s="158" t="s">
        <v>63</v>
      </c>
      <c r="B99" s="157">
        <f>SUM(B100:B101,B104:B105)</f>
        <v>19092.255497915954</v>
      </c>
      <c r="C99" s="157">
        <f t="shared" ref="C99:Q99" si="11">SUM(C100:C101,C104:C105)</f>
        <v>19223.177503973515</v>
      </c>
      <c r="D99" s="157">
        <f t="shared" si="11"/>
        <v>19573.873198589106</v>
      </c>
      <c r="E99" s="157">
        <f t="shared" si="11"/>
        <v>20161.408679855656</v>
      </c>
      <c r="F99" s="157">
        <f t="shared" si="11"/>
        <v>20387.687019380915</v>
      </c>
      <c r="G99" s="157">
        <f t="shared" si="11"/>
        <v>20464.623231496298</v>
      </c>
      <c r="H99" s="157">
        <f t="shared" si="11"/>
        <v>20316.86517094661</v>
      </c>
      <c r="I99" s="157">
        <f t="shared" si="11"/>
        <v>19965.229733181011</v>
      </c>
      <c r="J99" s="157">
        <f t="shared" si="11"/>
        <v>20104.343093871728</v>
      </c>
      <c r="K99" s="157">
        <f t="shared" si="11"/>
        <v>20197.267325313365</v>
      </c>
      <c r="L99" s="157">
        <f t="shared" si="11"/>
        <v>20471.46124356053</v>
      </c>
      <c r="M99" s="157">
        <f t="shared" si="11"/>
        <v>19844.084422093576</v>
      </c>
      <c r="N99" s="157">
        <f t="shared" si="11"/>
        <v>20514.796650330507</v>
      </c>
      <c r="O99" s="157">
        <f t="shared" si="11"/>
        <v>20121.686180202218</v>
      </c>
      <c r="P99" s="157">
        <f t="shared" si="11"/>
        <v>19654.139445882018</v>
      </c>
      <c r="Q99" s="157">
        <f t="shared" si="11"/>
        <v>19567.087518025277</v>
      </c>
    </row>
    <row r="100" spans="1:17" ht="12" customHeight="1" x14ac:dyDescent="0.3">
      <c r="A100" s="167" t="s">
        <v>160</v>
      </c>
      <c r="B100" s="132">
        <f>RES_hhdet_fec!B$69</f>
        <v>16674.885283017898</v>
      </c>
      <c r="C100" s="132">
        <f>RES_hhdet_fec!C$69</f>
        <v>16777.839124237136</v>
      </c>
      <c r="D100" s="132">
        <f>RES_hhdet_fec!D$69</f>
        <v>17169.418064849549</v>
      </c>
      <c r="E100" s="132">
        <f>RES_hhdet_fec!E$69</f>
        <v>17442.728480236729</v>
      </c>
      <c r="F100" s="132">
        <f>RES_hhdet_fec!F$69</f>
        <v>17856.831273994023</v>
      </c>
      <c r="G100" s="132">
        <f>RES_hhdet_fec!G$69</f>
        <v>17732.892551007437</v>
      </c>
      <c r="H100" s="132">
        <f>RES_hhdet_fec!H$69</f>
        <v>17613.10847964303</v>
      </c>
      <c r="I100" s="132">
        <f>RES_hhdet_fec!I$69</f>
        <v>17641.779669392272</v>
      </c>
      <c r="J100" s="132">
        <f>RES_hhdet_fec!J$69</f>
        <v>17355.018577473344</v>
      </c>
      <c r="K100" s="132">
        <f>RES_hhdet_fec!K$69</f>
        <v>17504.193214977207</v>
      </c>
      <c r="L100" s="132">
        <f>RES_hhdet_fec!L$69</f>
        <v>17921.456080101092</v>
      </c>
      <c r="M100" s="132">
        <f>RES_hhdet_fec!M$69</f>
        <v>17408.411724203903</v>
      </c>
      <c r="N100" s="132">
        <f>RES_hhdet_fec!N$69</f>
        <v>17829.265870117764</v>
      </c>
      <c r="O100" s="132">
        <f>RES_hhdet_fec!O$69</f>
        <v>17461.064385336325</v>
      </c>
      <c r="P100" s="132">
        <f>RES_hhdet_fec!P$69</f>
        <v>16927.940913834664</v>
      </c>
      <c r="Q100" s="132">
        <f>RES_hhdet_fec!Q$69</f>
        <v>16766.386030065463</v>
      </c>
    </row>
    <row r="101" spans="1:17" ht="12" customHeight="1" x14ac:dyDescent="0.3">
      <c r="A101" s="167" t="s">
        <v>159</v>
      </c>
      <c r="B101" s="132">
        <f>SUM(B102:B103)</f>
        <v>330.84982185053246</v>
      </c>
      <c r="C101" s="132">
        <f t="shared" ref="C101:Q101" si="12">SUM(C102:C103)</f>
        <v>402.04535266526898</v>
      </c>
      <c r="D101" s="132">
        <f t="shared" si="12"/>
        <v>477.61010436626663</v>
      </c>
      <c r="E101" s="132">
        <f t="shared" si="12"/>
        <v>614.8575558570501</v>
      </c>
      <c r="F101" s="132">
        <f t="shared" si="12"/>
        <v>655.84417984310903</v>
      </c>
      <c r="G101" s="132">
        <f t="shared" si="12"/>
        <v>768.20598404265718</v>
      </c>
      <c r="H101" s="132">
        <f t="shared" si="12"/>
        <v>871.23904010337174</v>
      </c>
      <c r="I101" s="132">
        <f t="shared" si="12"/>
        <v>1032.360093388274</v>
      </c>
      <c r="J101" s="132">
        <f t="shared" si="12"/>
        <v>1147.6509399118747</v>
      </c>
      <c r="K101" s="132">
        <f t="shared" si="12"/>
        <v>1413.9023562189232</v>
      </c>
      <c r="L101" s="132">
        <f t="shared" si="12"/>
        <v>1644.1620593327787</v>
      </c>
      <c r="M101" s="132">
        <f t="shared" si="12"/>
        <v>1824.487568523338</v>
      </c>
      <c r="N101" s="132">
        <f t="shared" si="12"/>
        <v>1981.8182836652363</v>
      </c>
      <c r="O101" s="132">
        <f t="shared" si="12"/>
        <v>2088.6731617876057</v>
      </c>
      <c r="P101" s="132">
        <f t="shared" si="12"/>
        <v>2086.2603417141427</v>
      </c>
      <c r="Q101" s="132">
        <f t="shared" si="12"/>
        <v>2266.9625616876492</v>
      </c>
    </row>
    <row r="102" spans="1:17" ht="12" customHeight="1" x14ac:dyDescent="0.3">
      <c r="A102" s="166" t="s">
        <v>203</v>
      </c>
      <c r="B102" s="165">
        <f>RES_hhdet_fec!B$71</f>
        <v>254.93152900877124</v>
      </c>
      <c r="C102" s="165">
        <f>RES_hhdet_fec!C$71</f>
        <v>309.79141569003662</v>
      </c>
      <c r="D102" s="165">
        <f>RES_hhdet_fec!D$71</f>
        <v>368.08673667415087</v>
      </c>
      <c r="E102" s="165">
        <f>RES_hhdet_fec!E$71</f>
        <v>474.26674453929502</v>
      </c>
      <c r="F102" s="165">
        <f>RES_hhdet_fec!F$71</f>
        <v>504.88699410527687</v>
      </c>
      <c r="G102" s="165">
        <f>RES_hhdet_fec!G$71</f>
        <v>589.08421523274581</v>
      </c>
      <c r="H102" s="165">
        <f>RES_hhdet_fec!H$71</f>
        <v>656.33349104918989</v>
      </c>
      <c r="I102" s="165">
        <f>RES_hhdet_fec!I$71</f>
        <v>765.98989945243284</v>
      </c>
      <c r="J102" s="165">
        <f>RES_hhdet_fec!J$71</f>
        <v>857.30351801611073</v>
      </c>
      <c r="K102" s="165">
        <f>RES_hhdet_fec!K$71</f>
        <v>1051.8551408068047</v>
      </c>
      <c r="L102" s="165">
        <f>RES_hhdet_fec!L$71</f>
        <v>1212.831426726465</v>
      </c>
      <c r="M102" s="165">
        <f>RES_hhdet_fec!M$71</f>
        <v>1341.3111365697739</v>
      </c>
      <c r="N102" s="165">
        <f>RES_hhdet_fec!N$71</f>
        <v>1463.6089322284295</v>
      </c>
      <c r="O102" s="165">
        <f>RES_hhdet_fec!O$71</f>
        <v>1555.8922243109012</v>
      </c>
      <c r="P102" s="165">
        <f>RES_hhdet_fec!P$71</f>
        <v>1532.322338672624</v>
      </c>
      <c r="Q102" s="165">
        <f>RES_hhdet_fec!Q$71</f>
        <v>1664.7524500628952</v>
      </c>
    </row>
    <row r="103" spans="1:17" ht="12" customHeight="1" x14ac:dyDescent="0.3">
      <c r="A103" s="147" t="s">
        <v>59</v>
      </c>
      <c r="B103" s="164">
        <f>RES_hhdet_fec!B$72</f>
        <v>75.918292841761229</v>
      </c>
      <c r="C103" s="164">
        <f>RES_hhdet_fec!C$72</f>
        <v>92.253936975232335</v>
      </c>
      <c r="D103" s="164">
        <f>RES_hhdet_fec!D$72</f>
        <v>109.52336769211574</v>
      </c>
      <c r="E103" s="164">
        <f>RES_hhdet_fec!E$72</f>
        <v>140.59081131775505</v>
      </c>
      <c r="F103" s="164">
        <f>RES_hhdet_fec!F$72</f>
        <v>150.95718573783222</v>
      </c>
      <c r="G103" s="164">
        <f>RES_hhdet_fec!G$72</f>
        <v>179.12176880991134</v>
      </c>
      <c r="H103" s="164">
        <f>RES_hhdet_fec!H$72</f>
        <v>214.90554905418185</v>
      </c>
      <c r="I103" s="164">
        <f>RES_hhdet_fec!I$72</f>
        <v>266.3701939358412</v>
      </c>
      <c r="J103" s="164">
        <f>RES_hhdet_fec!J$72</f>
        <v>290.34742189576406</v>
      </c>
      <c r="K103" s="164">
        <f>RES_hhdet_fec!K$72</f>
        <v>362.04721541211836</v>
      </c>
      <c r="L103" s="164">
        <f>RES_hhdet_fec!L$72</f>
        <v>431.33063260631371</v>
      </c>
      <c r="M103" s="164">
        <f>RES_hhdet_fec!M$72</f>
        <v>483.17643195356408</v>
      </c>
      <c r="N103" s="164">
        <f>RES_hhdet_fec!N$72</f>
        <v>518.20935143680697</v>
      </c>
      <c r="O103" s="164">
        <f>RES_hhdet_fec!O$72</f>
        <v>532.78093747670459</v>
      </c>
      <c r="P103" s="164">
        <f>RES_hhdet_fec!P$72</f>
        <v>553.93800304151887</v>
      </c>
      <c r="Q103" s="164">
        <f>RES_hhdet_fec!Q$72</f>
        <v>602.21011162475384</v>
      </c>
    </row>
    <row r="104" spans="1:17" ht="12" customHeight="1" x14ac:dyDescent="0.3">
      <c r="A104" s="163" t="s">
        <v>142</v>
      </c>
      <c r="B104" s="162">
        <f>RES_hhdet_fec!B$73</f>
        <v>2051.5846918632874</v>
      </c>
      <c r="C104" s="162">
        <f>RES_hhdet_fec!C$73</f>
        <v>2000.4763280180896</v>
      </c>
      <c r="D104" s="162">
        <f>RES_hhdet_fec!D$73</f>
        <v>1878.1532361463039</v>
      </c>
      <c r="E104" s="162">
        <f>RES_hhdet_fec!E$73</f>
        <v>2052.1420751210685</v>
      </c>
      <c r="F104" s="162">
        <f>RES_hhdet_fec!F$73</f>
        <v>1808.2982799207712</v>
      </c>
      <c r="G104" s="162">
        <f>RES_hhdet_fec!G$73</f>
        <v>1884.0863034689871</v>
      </c>
      <c r="H104" s="162">
        <f>RES_hhdet_fec!H$73</f>
        <v>1737.8433337194931</v>
      </c>
      <c r="I104" s="162">
        <f>RES_hhdet_fec!I$73</f>
        <v>1233.6377357212923</v>
      </c>
      <c r="J104" s="162">
        <f>RES_hhdet_fec!J$73</f>
        <v>1483.8248655631335</v>
      </c>
      <c r="K104" s="162">
        <f>RES_hhdet_fec!K$73</f>
        <v>1178.4096965205269</v>
      </c>
      <c r="L104" s="162">
        <f>RES_hhdet_fec!L$73</f>
        <v>829.12777632517339</v>
      </c>
      <c r="M104" s="162">
        <f>RES_hhdet_fec!M$73</f>
        <v>564.98846062873827</v>
      </c>
      <c r="N104" s="162">
        <f>RES_hhdet_fec!N$73</f>
        <v>638.59831614434074</v>
      </c>
      <c r="O104" s="162">
        <f>RES_hhdet_fec!O$73</f>
        <v>532.53492931059532</v>
      </c>
      <c r="P104" s="162">
        <f>RES_hhdet_fec!P$73</f>
        <v>570.916826447532</v>
      </c>
      <c r="Q104" s="162">
        <f>RES_hhdet_fec!Q$73</f>
        <v>487.12941706876637</v>
      </c>
    </row>
    <row r="105" spans="1:17" ht="12" customHeight="1" x14ac:dyDescent="0.3">
      <c r="A105" s="161" t="s">
        <v>141</v>
      </c>
      <c r="B105" s="160">
        <f>SUM(B106:B107)</f>
        <v>34.935701184233601</v>
      </c>
      <c r="C105" s="160">
        <f t="shared" ref="C105:Q105" si="13">SUM(C106:C107)</f>
        <v>42.816699053023441</v>
      </c>
      <c r="D105" s="160">
        <f t="shared" si="13"/>
        <v>48.69179322698745</v>
      </c>
      <c r="E105" s="160">
        <f t="shared" si="13"/>
        <v>51.680568640809284</v>
      </c>
      <c r="F105" s="160">
        <f t="shared" si="13"/>
        <v>66.713285623011032</v>
      </c>
      <c r="G105" s="160">
        <f t="shared" si="13"/>
        <v>79.43839297721965</v>
      </c>
      <c r="H105" s="160">
        <f t="shared" si="13"/>
        <v>94.674317480716368</v>
      </c>
      <c r="I105" s="160">
        <f t="shared" si="13"/>
        <v>57.452234679173216</v>
      </c>
      <c r="J105" s="160">
        <f t="shared" si="13"/>
        <v>117.84871092337785</v>
      </c>
      <c r="K105" s="160">
        <f t="shared" si="13"/>
        <v>100.76205759670998</v>
      </c>
      <c r="L105" s="160">
        <f t="shared" si="13"/>
        <v>76.715327801485188</v>
      </c>
      <c r="M105" s="160">
        <f t="shared" si="13"/>
        <v>46.196668737598728</v>
      </c>
      <c r="N105" s="160">
        <f t="shared" si="13"/>
        <v>65.114180403164028</v>
      </c>
      <c r="O105" s="160">
        <f t="shared" si="13"/>
        <v>39.413703767692795</v>
      </c>
      <c r="P105" s="160">
        <f t="shared" si="13"/>
        <v>69.021363885678113</v>
      </c>
      <c r="Q105" s="160">
        <f t="shared" si="13"/>
        <v>46.609509203397238</v>
      </c>
    </row>
    <row r="106" spans="1:17" ht="12" customHeight="1" x14ac:dyDescent="0.3">
      <c r="A106" s="148" t="s">
        <v>60</v>
      </c>
      <c r="B106" s="156">
        <f>RES_hhdet_fec!B$75</f>
        <v>25.797716660097468</v>
      </c>
      <c r="C106" s="156">
        <f>RES_hhdet_fec!C$75</f>
        <v>31.939903512574524</v>
      </c>
      <c r="D106" s="156">
        <f>RES_hhdet_fec!D$75</f>
        <v>36.509497938802177</v>
      </c>
      <c r="E106" s="156">
        <f>RES_hhdet_fec!E$75</f>
        <v>38.754699144814403</v>
      </c>
      <c r="F106" s="156">
        <f>RES_hhdet_fec!F$75</f>
        <v>49.673095304464979</v>
      </c>
      <c r="G106" s="156">
        <f>RES_hhdet_fec!G$75</f>
        <v>59.040740510622761</v>
      </c>
      <c r="H106" s="156">
        <f>RES_hhdet_fec!H$75</f>
        <v>70.315804095550845</v>
      </c>
      <c r="I106" s="156">
        <f>RES_hhdet_fec!I$75</f>
        <v>39.940552123995587</v>
      </c>
      <c r="J106" s="156">
        <f>RES_hhdet_fec!J$75</f>
        <v>85.450477258515548</v>
      </c>
      <c r="K106" s="156">
        <f>RES_hhdet_fec!K$75</f>
        <v>71.232624182598741</v>
      </c>
      <c r="L106" s="156">
        <f>RES_hhdet_fec!L$75</f>
        <v>53.970232226408875</v>
      </c>
      <c r="M106" s="156">
        <f>RES_hhdet_fec!M$75</f>
        <v>33.146569361365351</v>
      </c>
      <c r="N106" s="156">
        <f>RES_hhdet_fec!N$75</f>
        <v>45.35510846548727</v>
      </c>
      <c r="O106" s="156">
        <f>RES_hhdet_fec!O$75</f>
        <v>27.628243547711744</v>
      </c>
      <c r="P106" s="156">
        <f>RES_hhdet_fec!P$75</f>
        <v>50.184618196487435</v>
      </c>
      <c r="Q106" s="156">
        <f>RES_hhdet_fec!Q$75</f>
        <v>34.045120469200079</v>
      </c>
    </row>
    <row r="107" spans="1:17" ht="12" customHeight="1" x14ac:dyDescent="0.3">
      <c r="A107" s="148" t="s">
        <v>59</v>
      </c>
      <c r="B107" s="156">
        <f>RES_hhdet_fec!B$76</f>
        <v>9.1379845241361313</v>
      </c>
      <c r="C107" s="156">
        <f>RES_hhdet_fec!C$76</f>
        <v>10.876795540448917</v>
      </c>
      <c r="D107" s="156">
        <f>RES_hhdet_fec!D$76</f>
        <v>12.182295288185275</v>
      </c>
      <c r="E107" s="156">
        <f>RES_hhdet_fec!E$76</f>
        <v>12.925869495994879</v>
      </c>
      <c r="F107" s="156">
        <f>RES_hhdet_fec!F$76</f>
        <v>17.040190318546056</v>
      </c>
      <c r="G107" s="156">
        <f>RES_hhdet_fec!G$76</f>
        <v>20.397652466596892</v>
      </c>
      <c r="H107" s="156">
        <f>RES_hhdet_fec!H$76</f>
        <v>24.358513385165526</v>
      </c>
      <c r="I107" s="156">
        <f>RES_hhdet_fec!I$76</f>
        <v>17.511682555177625</v>
      </c>
      <c r="J107" s="156">
        <f>RES_hhdet_fec!J$76</f>
        <v>32.398233664862303</v>
      </c>
      <c r="K107" s="156">
        <f>RES_hhdet_fec!K$76</f>
        <v>29.529433414111232</v>
      </c>
      <c r="L107" s="156">
        <f>RES_hhdet_fec!L$76</f>
        <v>22.745095575076313</v>
      </c>
      <c r="M107" s="156">
        <f>RES_hhdet_fec!M$76</f>
        <v>13.05009937623338</v>
      </c>
      <c r="N107" s="156">
        <f>RES_hhdet_fec!N$76</f>
        <v>19.759071937676755</v>
      </c>
      <c r="O107" s="156">
        <f>RES_hhdet_fec!O$76</f>
        <v>11.785460219981051</v>
      </c>
      <c r="P107" s="156">
        <f>RES_hhdet_fec!P$76</f>
        <v>18.836745689190671</v>
      </c>
      <c r="Q107" s="156">
        <f>RES_hhdet_fec!Q$76</f>
        <v>12.564388734197161</v>
      </c>
    </row>
    <row r="108" spans="1:17" ht="12" customHeight="1" x14ac:dyDescent="0.3">
      <c r="A108" s="158" t="s">
        <v>62</v>
      </c>
      <c r="B108" s="157">
        <f>SUM(B109:B110)</f>
        <v>8243.4487412697599</v>
      </c>
      <c r="C108" s="157">
        <f t="shared" ref="C108:Q108" si="14">SUM(C109:C110)</f>
        <v>8300.1338633710184</v>
      </c>
      <c r="D108" s="157">
        <f t="shared" si="14"/>
        <v>8672.0202447178744</v>
      </c>
      <c r="E108" s="157">
        <f t="shared" si="14"/>
        <v>9011.5363127504788</v>
      </c>
      <c r="F108" s="157">
        <f t="shared" si="14"/>
        <v>9329.3176120806238</v>
      </c>
      <c r="G108" s="157">
        <f t="shared" si="14"/>
        <v>9406.602442646541</v>
      </c>
      <c r="H108" s="157">
        <f t="shared" si="14"/>
        <v>9496.1501151437551</v>
      </c>
      <c r="I108" s="157">
        <f t="shared" si="14"/>
        <v>9546.8204000211645</v>
      </c>
      <c r="J108" s="157">
        <f t="shared" si="14"/>
        <v>9525.1132707483739</v>
      </c>
      <c r="K108" s="157">
        <f t="shared" si="14"/>
        <v>9740.9453298663539</v>
      </c>
      <c r="L108" s="157">
        <f t="shared" si="14"/>
        <v>9885.3107043887412</v>
      </c>
      <c r="M108" s="157">
        <f t="shared" si="14"/>
        <v>9693.3021915964709</v>
      </c>
      <c r="N108" s="157">
        <f t="shared" si="14"/>
        <v>9999.3841769169849</v>
      </c>
      <c r="O108" s="157">
        <f t="shared" si="14"/>
        <v>9767.804034498382</v>
      </c>
      <c r="P108" s="157">
        <f t="shared" si="14"/>
        <v>9564.8972852833049</v>
      </c>
      <c r="Q108" s="157">
        <f t="shared" si="14"/>
        <v>9708.8155773610324</v>
      </c>
    </row>
    <row r="109" spans="1:17" ht="12" customHeight="1" x14ac:dyDescent="0.3">
      <c r="A109" s="23" t="s">
        <v>203</v>
      </c>
      <c r="B109" s="156">
        <f>RES_hhdet_fec!B$78</f>
        <v>7272.44808294021</v>
      </c>
      <c r="C109" s="156">
        <f>RES_hhdet_fec!C$78</f>
        <v>7336.6210620315005</v>
      </c>
      <c r="D109" s="156">
        <f>RES_hhdet_fec!D$78</f>
        <v>7780.2605878850236</v>
      </c>
      <c r="E109" s="156">
        <f>RES_hhdet_fec!E$78</f>
        <v>8078.5425401311059</v>
      </c>
      <c r="F109" s="156">
        <f>RES_hhdet_fec!F$78</f>
        <v>8371.820747788377</v>
      </c>
      <c r="G109" s="156">
        <f>RES_hhdet_fec!G$78</f>
        <v>8574.1375611497679</v>
      </c>
      <c r="H109" s="156">
        <f>RES_hhdet_fec!H$78</f>
        <v>8650.5098263110431</v>
      </c>
      <c r="I109" s="156">
        <f>RES_hhdet_fec!I$78</f>
        <v>8834.3731205873646</v>
      </c>
      <c r="J109" s="156">
        <f>RES_hhdet_fec!J$78</f>
        <v>8792.3545114736953</v>
      </c>
      <c r="K109" s="156">
        <f>RES_hhdet_fec!K$78</f>
        <v>9074.8973554560453</v>
      </c>
      <c r="L109" s="156">
        <f>RES_hhdet_fec!L$78</f>
        <v>9398.0240125844866</v>
      </c>
      <c r="M109" s="156">
        <f>RES_hhdet_fec!M$78</f>
        <v>9312.9191564189732</v>
      </c>
      <c r="N109" s="156">
        <f>RES_hhdet_fec!N$78</f>
        <v>9556.3752327631919</v>
      </c>
      <c r="O109" s="156">
        <f>RES_hhdet_fec!O$78</f>
        <v>9446.9901457319847</v>
      </c>
      <c r="P109" s="156">
        <f>RES_hhdet_fec!P$78</f>
        <v>9262.1685618670908</v>
      </c>
      <c r="Q109" s="156">
        <f>RES_hhdet_fec!Q$78</f>
        <v>9424.1286386548891</v>
      </c>
    </row>
    <row r="110" spans="1:17" ht="12" customHeight="1" x14ac:dyDescent="0.3">
      <c r="A110" s="29" t="s">
        <v>140</v>
      </c>
      <c r="B110" s="57">
        <f>RES_hhdet_fec!B$79</f>
        <v>971.00065832955033</v>
      </c>
      <c r="C110" s="57">
        <f>RES_hhdet_fec!C$79</f>
        <v>963.51280133951695</v>
      </c>
      <c r="D110" s="57">
        <f>RES_hhdet_fec!D$79</f>
        <v>891.75965683285119</v>
      </c>
      <c r="E110" s="57">
        <f>RES_hhdet_fec!E$79</f>
        <v>932.99377261937377</v>
      </c>
      <c r="F110" s="57">
        <f>RES_hhdet_fec!F$79</f>
        <v>957.49686429224766</v>
      </c>
      <c r="G110" s="57">
        <f>RES_hhdet_fec!G$79</f>
        <v>832.46488149677327</v>
      </c>
      <c r="H110" s="57">
        <f>RES_hhdet_fec!H$79</f>
        <v>845.64028883271237</v>
      </c>
      <c r="I110" s="57">
        <f>RES_hhdet_fec!I$79</f>
        <v>712.44727943380042</v>
      </c>
      <c r="J110" s="57">
        <f>RES_hhdet_fec!J$79</f>
        <v>732.7587592746786</v>
      </c>
      <c r="K110" s="57">
        <f>RES_hhdet_fec!K$79</f>
        <v>666.04797441030905</v>
      </c>
      <c r="L110" s="57">
        <f>RES_hhdet_fec!L$79</f>
        <v>487.28669180425447</v>
      </c>
      <c r="M110" s="57">
        <f>RES_hhdet_fec!M$79</f>
        <v>380.3830351774983</v>
      </c>
      <c r="N110" s="57">
        <f>RES_hhdet_fec!N$79</f>
        <v>443.00894415379258</v>
      </c>
      <c r="O110" s="57">
        <f>RES_hhdet_fec!O$79</f>
        <v>320.81388876639687</v>
      </c>
      <c r="P110" s="57">
        <f>RES_hhdet_fec!P$79</f>
        <v>302.72872341621422</v>
      </c>
      <c r="Q110" s="57">
        <f>RES_hhdet_fec!Q$79</f>
        <v>284.68693870614408</v>
      </c>
    </row>
    <row r="112" spans="1:17" ht="12" customHeight="1" x14ac:dyDescent="0.3">
      <c r="A112" s="152" t="s">
        <v>119</v>
      </c>
      <c r="B112" s="168">
        <f>SUM(B113,B116,B118,B127)</f>
        <v>70775.555852770136</v>
      </c>
      <c r="C112" s="168">
        <f t="shared" ref="C112:Q112" si="15">SUM(C113,C116,C118,C127)</f>
        <v>74457.684623642635</v>
      </c>
      <c r="D112" s="168">
        <f t="shared" si="15"/>
        <v>74362.596677417547</v>
      </c>
      <c r="E112" s="168">
        <f t="shared" si="15"/>
        <v>78316.038905108217</v>
      </c>
      <c r="F112" s="168">
        <f t="shared" si="15"/>
        <v>79977.325034699024</v>
      </c>
      <c r="G112" s="168">
        <f t="shared" si="15"/>
        <v>79290.398021816465</v>
      </c>
      <c r="H112" s="168">
        <f t="shared" si="15"/>
        <v>77604.606804895535</v>
      </c>
      <c r="I112" s="168">
        <f t="shared" si="15"/>
        <v>72234.308368433849</v>
      </c>
      <c r="J112" s="168">
        <f t="shared" si="15"/>
        <v>75792.60549132312</v>
      </c>
      <c r="K112" s="168">
        <f t="shared" si="15"/>
        <v>75836.821373190134</v>
      </c>
      <c r="L112" s="168">
        <f t="shared" si="15"/>
        <v>83750.942149422015</v>
      </c>
      <c r="M112" s="168">
        <f t="shared" si="15"/>
        <v>70103.214872227196</v>
      </c>
      <c r="N112" s="168">
        <f t="shared" si="15"/>
        <v>76950.408364850766</v>
      </c>
      <c r="O112" s="168">
        <f t="shared" si="15"/>
        <v>78231.572593264456</v>
      </c>
      <c r="P112" s="168">
        <f t="shared" si="15"/>
        <v>64855.94095162538</v>
      </c>
      <c r="Q112" s="168">
        <f t="shared" si="15"/>
        <v>69873.842220320861</v>
      </c>
    </row>
    <row r="113" spans="1:17" ht="12" customHeight="1" x14ac:dyDescent="0.3">
      <c r="A113" s="158" t="s">
        <v>65</v>
      </c>
      <c r="B113" s="157">
        <f>SUM(B114:B115)</f>
        <v>55261.794847501355</v>
      </c>
      <c r="C113" s="157">
        <f t="shared" ref="C113:Q113" si="16">SUM(C114:C115)</f>
        <v>58727.887478534278</v>
      </c>
      <c r="D113" s="157">
        <f t="shared" si="16"/>
        <v>58165.16432201791</v>
      </c>
      <c r="E113" s="157">
        <f t="shared" si="16"/>
        <v>61419.549771991027</v>
      </c>
      <c r="F113" s="157">
        <f t="shared" si="16"/>
        <v>62640.63158811492</v>
      </c>
      <c r="G113" s="157">
        <f t="shared" si="16"/>
        <v>61730.771692055547</v>
      </c>
      <c r="H113" s="157">
        <f t="shared" si="16"/>
        <v>59921.681930746156</v>
      </c>
      <c r="I113" s="157">
        <f t="shared" si="16"/>
        <v>54682.554004404898</v>
      </c>
      <c r="J113" s="157">
        <f t="shared" si="16"/>
        <v>57863.031013060892</v>
      </c>
      <c r="K113" s="157">
        <f t="shared" si="16"/>
        <v>57608.349700524865</v>
      </c>
      <c r="L113" s="157">
        <f t="shared" si="16"/>
        <v>65157.11704335182</v>
      </c>
      <c r="M113" s="157">
        <f t="shared" si="16"/>
        <v>51798.710325511369</v>
      </c>
      <c r="N113" s="157">
        <f t="shared" si="16"/>
        <v>57679.698896359951</v>
      </c>
      <c r="O113" s="157">
        <f t="shared" si="16"/>
        <v>59207.372375345578</v>
      </c>
      <c r="P113" s="157">
        <f t="shared" si="16"/>
        <v>46027.091588661286</v>
      </c>
      <c r="Q113" s="157">
        <f t="shared" si="16"/>
        <v>50843.997646981261</v>
      </c>
    </row>
    <row r="114" spans="1:17" ht="12" customHeight="1" x14ac:dyDescent="0.3">
      <c r="A114" s="23" t="s">
        <v>161</v>
      </c>
      <c r="B114" s="156">
        <f>RES_hhdet_tes!B$64</f>
        <v>53944.456696370813</v>
      </c>
      <c r="C114" s="156">
        <f>RES_hhdet_tes!C$64</f>
        <v>57344.583441314324</v>
      </c>
      <c r="D114" s="156">
        <f>RES_hhdet_tes!D$64</f>
        <v>56766.252945181324</v>
      </c>
      <c r="E114" s="156">
        <f>RES_hhdet_tes!E$64</f>
        <v>59705.016461277955</v>
      </c>
      <c r="F114" s="156">
        <f>RES_hhdet_tes!F$64</f>
        <v>60910.497584924422</v>
      </c>
      <c r="G114" s="156">
        <f>RES_hhdet_tes!G$64</f>
        <v>60031.735593994075</v>
      </c>
      <c r="H114" s="156">
        <f>RES_hhdet_tes!H$64</f>
        <v>58290.696407922129</v>
      </c>
      <c r="I114" s="156">
        <f>RES_hhdet_tes!I$64</f>
        <v>53095.221977613015</v>
      </c>
      <c r="J114" s="156">
        <f>RES_hhdet_tes!J$64</f>
        <v>56529.05964859965</v>
      </c>
      <c r="K114" s="156">
        <f>RES_hhdet_tes!K$64</f>
        <v>56255.136757393921</v>
      </c>
      <c r="L114" s="156">
        <f>RES_hhdet_tes!L$64</f>
        <v>63641.113544330736</v>
      </c>
      <c r="M114" s="156">
        <f>RES_hhdet_tes!M$64</f>
        <v>50388.212301766653</v>
      </c>
      <c r="N114" s="156">
        <f>RES_hhdet_tes!N$64</f>
        <v>56128.423947264295</v>
      </c>
      <c r="O114" s="156">
        <f>RES_hhdet_tes!O$64</f>
        <v>57611.364606325849</v>
      </c>
      <c r="P114" s="156">
        <f>RES_hhdet_tes!P$64</f>
        <v>44700.690776402451</v>
      </c>
      <c r="Q114" s="156">
        <f>RES_hhdet_tes!Q$64</f>
        <v>49260.053952201182</v>
      </c>
    </row>
    <row r="115" spans="1:17" ht="12" customHeight="1" x14ac:dyDescent="0.3">
      <c r="A115" s="23" t="s">
        <v>60</v>
      </c>
      <c r="B115" s="156">
        <f>RES_hhdet_tes!B$65</f>
        <v>1317.3381511305386</v>
      </c>
      <c r="C115" s="156">
        <f>RES_hhdet_tes!C$65</f>
        <v>1383.3040372199553</v>
      </c>
      <c r="D115" s="156">
        <f>RES_hhdet_tes!D$65</f>
        <v>1398.9113768365846</v>
      </c>
      <c r="E115" s="156">
        <f>RES_hhdet_tes!E$65</f>
        <v>1714.5333107130693</v>
      </c>
      <c r="F115" s="156">
        <f>RES_hhdet_tes!F$65</f>
        <v>1730.1340031904974</v>
      </c>
      <c r="G115" s="156">
        <f>RES_hhdet_tes!G$65</f>
        <v>1699.0360980614689</v>
      </c>
      <c r="H115" s="156">
        <f>RES_hhdet_tes!H$65</f>
        <v>1630.9855228240251</v>
      </c>
      <c r="I115" s="156">
        <f>RES_hhdet_tes!I$65</f>
        <v>1587.3320267918791</v>
      </c>
      <c r="J115" s="156">
        <f>RES_hhdet_tes!J$65</f>
        <v>1333.9713644612389</v>
      </c>
      <c r="K115" s="156">
        <f>RES_hhdet_tes!K$65</f>
        <v>1353.2129431309465</v>
      </c>
      <c r="L115" s="156">
        <f>RES_hhdet_tes!L$65</f>
        <v>1516.0034990210868</v>
      </c>
      <c r="M115" s="156">
        <f>RES_hhdet_tes!M$65</f>
        <v>1410.4980237447187</v>
      </c>
      <c r="N115" s="156">
        <f>RES_hhdet_tes!N$65</f>
        <v>1551.2749490956523</v>
      </c>
      <c r="O115" s="156">
        <f>RES_hhdet_tes!O$65</f>
        <v>1596.0077690197265</v>
      </c>
      <c r="P115" s="156">
        <f>RES_hhdet_tes!P$65</f>
        <v>1326.4008122588339</v>
      </c>
      <c r="Q115" s="156">
        <f>RES_hhdet_tes!Q$65</f>
        <v>1583.9436947800766</v>
      </c>
    </row>
    <row r="116" spans="1:17" ht="12" customHeight="1" x14ac:dyDescent="0.3">
      <c r="A116" s="158" t="s">
        <v>112</v>
      </c>
      <c r="B116" s="157">
        <f>B117</f>
        <v>398.22426056367948</v>
      </c>
      <c r="C116" s="157">
        <f t="shared" ref="C116:Q116" si="17">C117</f>
        <v>432.99129116139073</v>
      </c>
      <c r="D116" s="157">
        <f t="shared" si="17"/>
        <v>464.76544248991087</v>
      </c>
      <c r="E116" s="157">
        <f t="shared" si="17"/>
        <v>527.46346321522947</v>
      </c>
      <c r="F116" s="157">
        <f t="shared" si="17"/>
        <v>578.10569495951074</v>
      </c>
      <c r="G116" s="157">
        <f t="shared" si="17"/>
        <v>639.58088280767754</v>
      </c>
      <c r="H116" s="157">
        <f t="shared" si="17"/>
        <v>694.69598576215049</v>
      </c>
      <c r="I116" s="157">
        <f t="shared" si="17"/>
        <v>726.58413323382115</v>
      </c>
      <c r="J116" s="157">
        <f t="shared" si="17"/>
        <v>840.83518684282797</v>
      </c>
      <c r="K116" s="157">
        <f t="shared" si="17"/>
        <v>936.18165229092381</v>
      </c>
      <c r="L116" s="157">
        <f t="shared" si="17"/>
        <v>1063.1747165410909</v>
      </c>
      <c r="M116" s="157">
        <f t="shared" si="17"/>
        <v>1241.3878879236913</v>
      </c>
      <c r="N116" s="157">
        <f t="shared" si="17"/>
        <v>1489.2723990725883</v>
      </c>
      <c r="O116" s="157">
        <f t="shared" si="17"/>
        <v>1572.0358120735325</v>
      </c>
      <c r="P116" s="157">
        <f t="shared" si="17"/>
        <v>1671.8627019271116</v>
      </c>
      <c r="Q116" s="157">
        <f t="shared" si="17"/>
        <v>1762.1712538322085</v>
      </c>
    </row>
    <row r="117" spans="1:17" ht="12" customHeight="1" x14ac:dyDescent="0.3">
      <c r="A117" s="23" t="s">
        <v>60</v>
      </c>
      <c r="B117" s="156">
        <f>RES_hhdet_tes!B$67</f>
        <v>398.22426056367948</v>
      </c>
      <c r="C117" s="156">
        <f>RES_hhdet_tes!C$67</f>
        <v>432.99129116139073</v>
      </c>
      <c r="D117" s="156">
        <f>RES_hhdet_tes!D$67</f>
        <v>464.76544248991087</v>
      </c>
      <c r="E117" s="156">
        <f>RES_hhdet_tes!E$67</f>
        <v>527.46346321522947</v>
      </c>
      <c r="F117" s="156">
        <f>RES_hhdet_tes!F$67</f>
        <v>578.10569495951074</v>
      </c>
      <c r="G117" s="156">
        <f>RES_hhdet_tes!G$67</f>
        <v>639.58088280767754</v>
      </c>
      <c r="H117" s="156">
        <f>RES_hhdet_tes!H$67</f>
        <v>694.69598576215049</v>
      </c>
      <c r="I117" s="156">
        <f>RES_hhdet_tes!I$67</f>
        <v>726.58413323382115</v>
      </c>
      <c r="J117" s="156">
        <f>RES_hhdet_tes!J$67</f>
        <v>840.83518684282797</v>
      </c>
      <c r="K117" s="156">
        <f>RES_hhdet_tes!K$67</f>
        <v>936.18165229092381</v>
      </c>
      <c r="L117" s="156">
        <f>RES_hhdet_tes!L$67</f>
        <v>1063.1747165410909</v>
      </c>
      <c r="M117" s="156">
        <f>RES_hhdet_tes!M$67</f>
        <v>1241.3878879236913</v>
      </c>
      <c r="N117" s="156">
        <f>RES_hhdet_tes!N$67</f>
        <v>1489.2723990725883</v>
      </c>
      <c r="O117" s="156">
        <f>RES_hhdet_tes!O$67</f>
        <v>1572.0358120735325</v>
      </c>
      <c r="P117" s="156">
        <f>RES_hhdet_tes!P$67</f>
        <v>1671.8627019271116</v>
      </c>
      <c r="Q117" s="156">
        <f>RES_hhdet_tes!Q$67</f>
        <v>1762.1712538322085</v>
      </c>
    </row>
    <row r="118" spans="1:17" ht="12" customHeight="1" x14ac:dyDescent="0.3">
      <c r="A118" s="158" t="s">
        <v>63</v>
      </c>
      <c r="B118" s="157">
        <f>SUM(B119:B120,B123:B124)</f>
        <v>11069.613573703793</v>
      </c>
      <c r="C118" s="157">
        <f t="shared" ref="C118:Q118" si="18">SUM(C119:C120,C123:C124)</f>
        <v>11183.428920458215</v>
      </c>
      <c r="D118" s="157">
        <f t="shared" si="18"/>
        <v>11421.505729617005</v>
      </c>
      <c r="E118" s="157">
        <f t="shared" si="18"/>
        <v>11832.697203188107</v>
      </c>
      <c r="F118" s="157">
        <f t="shared" si="18"/>
        <v>12008.321763152881</v>
      </c>
      <c r="G118" s="157">
        <f t="shared" si="18"/>
        <v>12121.552756542702</v>
      </c>
      <c r="H118" s="157">
        <f t="shared" si="18"/>
        <v>12085.811833515749</v>
      </c>
      <c r="I118" s="157">
        <f t="shared" si="18"/>
        <v>11884.601736334809</v>
      </c>
      <c r="J118" s="157">
        <f t="shared" si="18"/>
        <v>12092.325870869628</v>
      </c>
      <c r="K118" s="157">
        <f t="shared" si="18"/>
        <v>12183.741924840419</v>
      </c>
      <c r="L118" s="157">
        <f t="shared" si="18"/>
        <v>12378.368561596219</v>
      </c>
      <c r="M118" s="157">
        <f t="shared" si="18"/>
        <v>12016.543077352662</v>
      </c>
      <c r="N118" s="157">
        <f t="shared" si="18"/>
        <v>12529.984783742148</v>
      </c>
      <c r="O118" s="157">
        <f t="shared" si="18"/>
        <v>12334.275572300825</v>
      </c>
      <c r="P118" s="157">
        <f t="shared" si="18"/>
        <v>12127.301000686297</v>
      </c>
      <c r="Q118" s="157">
        <f t="shared" si="18"/>
        <v>12144.471374133378</v>
      </c>
    </row>
    <row r="119" spans="1:17" ht="12" customHeight="1" x14ac:dyDescent="0.3">
      <c r="A119" s="167" t="s">
        <v>160</v>
      </c>
      <c r="B119" s="132">
        <f>RES_hhdet_tes!B$69</f>
        <v>9410.824004217402</v>
      </c>
      <c r="C119" s="132">
        <f>RES_hhdet_tes!C$69</f>
        <v>9487.8117252870652</v>
      </c>
      <c r="D119" s="132">
        <f>RES_hhdet_tes!D$69</f>
        <v>9742.1247510124431</v>
      </c>
      <c r="E119" s="132">
        <f>RES_hhdet_tes!E$69</f>
        <v>9921.891231509735</v>
      </c>
      <c r="F119" s="132">
        <f>RES_hhdet_tes!F$69</f>
        <v>10199.829731049771</v>
      </c>
      <c r="G119" s="132">
        <f>RES_hhdet_tes!G$69</f>
        <v>10154.046060227753</v>
      </c>
      <c r="H119" s="132">
        <f>RES_hhdet_tes!H$69</f>
        <v>10114.135089169828</v>
      </c>
      <c r="I119" s="132">
        <f>RES_hhdet_tes!I$69</f>
        <v>10189.830802489747</v>
      </c>
      <c r="J119" s="132">
        <f>RES_hhdet_tes!J$69</f>
        <v>10054.943016018171</v>
      </c>
      <c r="K119" s="132">
        <f>RES_hhdet_tes!K$69</f>
        <v>10188.962721735306</v>
      </c>
      <c r="L119" s="132">
        <f>RES_hhdet_tes!L$69</f>
        <v>10489.53001324354</v>
      </c>
      <c r="M119" s="132">
        <f>RES_hhdet_tes!M$69</f>
        <v>10214.477653341066</v>
      </c>
      <c r="N119" s="132">
        <f>RES_hhdet_tes!N$69</f>
        <v>10535.284974673599</v>
      </c>
      <c r="O119" s="132">
        <f>RES_hhdet_tes!O$69</f>
        <v>10362.906394176236</v>
      </c>
      <c r="P119" s="132">
        <f>RES_hhdet_tes!P$69</f>
        <v>10089.040903763069</v>
      </c>
      <c r="Q119" s="132">
        <f>RES_hhdet_tes!Q$69</f>
        <v>10049.340499471495</v>
      </c>
    </row>
    <row r="120" spans="1:17" ht="12" customHeight="1" x14ac:dyDescent="0.3">
      <c r="A120" s="167" t="s">
        <v>159</v>
      </c>
      <c r="B120" s="132">
        <f>SUM(B121:B122)</f>
        <v>229.69255201813917</v>
      </c>
      <c r="C120" s="132">
        <f t="shared" ref="C120:Q120" si="19">SUM(C121:C122)</f>
        <v>280.78718803611031</v>
      </c>
      <c r="D120" s="132">
        <f t="shared" si="19"/>
        <v>335.5561960041407</v>
      </c>
      <c r="E120" s="132">
        <f t="shared" si="19"/>
        <v>435.42279036543232</v>
      </c>
      <c r="F120" s="132">
        <f t="shared" si="19"/>
        <v>464.7519291229944</v>
      </c>
      <c r="G120" s="132">
        <f t="shared" si="19"/>
        <v>546.96085590934877</v>
      </c>
      <c r="H120" s="132">
        <f t="shared" si="19"/>
        <v>627.51404512124464</v>
      </c>
      <c r="I120" s="132">
        <f t="shared" si="19"/>
        <v>753.56757529748677</v>
      </c>
      <c r="J120" s="132">
        <f t="shared" si="19"/>
        <v>835.28152149658786</v>
      </c>
      <c r="K120" s="132">
        <f t="shared" si="19"/>
        <v>1034.0058791618803</v>
      </c>
      <c r="L120" s="132">
        <f t="shared" si="19"/>
        <v>1205.5277291009502</v>
      </c>
      <c r="M120" s="132">
        <f t="shared" si="19"/>
        <v>1343.1634591882805</v>
      </c>
      <c r="N120" s="132">
        <f t="shared" si="19"/>
        <v>1460.0291582951104</v>
      </c>
      <c r="O120" s="132">
        <f t="shared" si="19"/>
        <v>1536.8711508746317</v>
      </c>
      <c r="P120" s="132">
        <f t="shared" si="19"/>
        <v>1541.7356074108206</v>
      </c>
      <c r="Q120" s="132">
        <f t="shared" si="19"/>
        <v>1682.9239237472459</v>
      </c>
    </row>
    <row r="121" spans="1:17" ht="12" customHeight="1" x14ac:dyDescent="0.3">
      <c r="A121" s="166" t="s">
        <v>203</v>
      </c>
      <c r="B121" s="165">
        <f>RES_hhdet_tes!B$71</f>
        <v>153.77425917637794</v>
      </c>
      <c r="C121" s="165">
        <f>RES_hhdet_tes!C$71</f>
        <v>188.53325106087794</v>
      </c>
      <c r="D121" s="165">
        <f>RES_hhdet_tes!D$71</f>
        <v>226.03282831202492</v>
      </c>
      <c r="E121" s="165">
        <f>RES_hhdet_tes!E$71</f>
        <v>294.83197904767729</v>
      </c>
      <c r="F121" s="165">
        <f>RES_hhdet_tes!F$71</f>
        <v>313.79474338516218</v>
      </c>
      <c r="G121" s="165">
        <f>RES_hhdet_tes!G$71</f>
        <v>367.83908709943739</v>
      </c>
      <c r="H121" s="165">
        <f>RES_hhdet_tes!H$71</f>
        <v>412.60849606706284</v>
      </c>
      <c r="I121" s="165">
        <f>RES_hhdet_tes!I$71</f>
        <v>487.19738136164557</v>
      </c>
      <c r="J121" s="165">
        <f>RES_hhdet_tes!J$71</f>
        <v>544.93409960082374</v>
      </c>
      <c r="K121" s="165">
        <f>RES_hhdet_tes!K$71</f>
        <v>671.95866374976197</v>
      </c>
      <c r="L121" s="165">
        <f>RES_hhdet_tes!L$71</f>
        <v>774.19709649463641</v>
      </c>
      <c r="M121" s="165">
        <f>RES_hhdet_tes!M$71</f>
        <v>859.98702723471638</v>
      </c>
      <c r="N121" s="165">
        <f>RES_hhdet_tes!N$71</f>
        <v>941.81980685830365</v>
      </c>
      <c r="O121" s="165">
        <f>RES_hhdet_tes!O$71</f>
        <v>1004.0902133979271</v>
      </c>
      <c r="P121" s="165">
        <f>RES_hhdet_tes!P$71</f>
        <v>987.79760436930178</v>
      </c>
      <c r="Q121" s="165">
        <f>RES_hhdet_tes!Q$71</f>
        <v>1080.7138121224921</v>
      </c>
    </row>
    <row r="122" spans="1:17" ht="12" customHeight="1" x14ac:dyDescent="0.3">
      <c r="A122" s="147" t="s">
        <v>59</v>
      </c>
      <c r="B122" s="164">
        <f>RES_hhdet_tes!B$72</f>
        <v>75.918292841761215</v>
      </c>
      <c r="C122" s="164">
        <f>RES_hhdet_tes!C$72</f>
        <v>92.253936975232349</v>
      </c>
      <c r="D122" s="164">
        <f>RES_hhdet_tes!D$72</f>
        <v>109.52336769211577</v>
      </c>
      <c r="E122" s="164">
        <f>RES_hhdet_tes!E$72</f>
        <v>140.59081131775503</v>
      </c>
      <c r="F122" s="164">
        <f>RES_hhdet_tes!F$72</f>
        <v>150.95718573783225</v>
      </c>
      <c r="G122" s="164">
        <f>RES_hhdet_tes!G$72</f>
        <v>179.12176880991132</v>
      </c>
      <c r="H122" s="164">
        <f>RES_hhdet_tes!H$72</f>
        <v>214.90554905418182</v>
      </c>
      <c r="I122" s="164">
        <f>RES_hhdet_tes!I$72</f>
        <v>266.3701939358412</v>
      </c>
      <c r="J122" s="164">
        <f>RES_hhdet_tes!J$72</f>
        <v>290.34742189576406</v>
      </c>
      <c r="K122" s="164">
        <f>RES_hhdet_tes!K$72</f>
        <v>362.04721541211831</v>
      </c>
      <c r="L122" s="164">
        <f>RES_hhdet_tes!L$72</f>
        <v>431.33063260631388</v>
      </c>
      <c r="M122" s="164">
        <f>RES_hhdet_tes!M$72</f>
        <v>483.17643195356408</v>
      </c>
      <c r="N122" s="164">
        <f>RES_hhdet_tes!N$72</f>
        <v>518.20935143680686</v>
      </c>
      <c r="O122" s="164">
        <f>RES_hhdet_tes!O$72</f>
        <v>532.78093747670459</v>
      </c>
      <c r="P122" s="164">
        <f>RES_hhdet_tes!P$72</f>
        <v>553.93800304151887</v>
      </c>
      <c r="Q122" s="164">
        <f>RES_hhdet_tes!Q$72</f>
        <v>602.21011162475384</v>
      </c>
    </row>
    <row r="123" spans="1:17" ht="12" customHeight="1" x14ac:dyDescent="0.3">
      <c r="A123" s="163" t="s">
        <v>142</v>
      </c>
      <c r="B123" s="162">
        <f>RES_hhdet_tes!B$73</f>
        <v>1401.2621484507579</v>
      </c>
      <c r="C123" s="162">
        <f>RES_hhdet_tes!C$73</f>
        <v>1380.3403558323198</v>
      </c>
      <c r="D123" s="162">
        <f>RES_hhdet_tes!D$73</f>
        <v>1304.2498060393714</v>
      </c>
      <c r="E123" s="162">
        <f>RES_hhdet_tes!E$73</f>
        <v>1433.3667172614571</v>
      </c>
      <c r="F123" s="162">
        <f>RES_hhdet_tes!F$73</f>
        <v>1288.523603941333</v>
      </c>
      <c r="G123" s="162">
        <f>RES_hhdet_tes!G$73</f>
        <v>1354.5800816927356</v>
      </c>
      <c r="H123" s="162">
        <f>RES_hhdet_tes!H$73</f>
        <v>1264.9091613083719</v>
      </c>
      <c r="I123" s="162">
        <f>RES_hhdet_tes!I$73</f>
        <v>893.25057471363141</v>
      </c>
      <c r="J123" s="162">
        <f>RES_hhdet_tes!J$73</f>
        <v>1101.6847968813104</v>
      </c>
      <c r="K123" s="162">
        <f>RES_hhdet_tes!K$73</f>
        <v>874.94977798688024</v>
      </c>
      <c r="L123" s="162">
        <f>RES_hhdet_tes!L$73</f>
        <v>618.24029030245822</v>
      </c>
      <c r="M123" s="162">
        <f>RES_hhdet_tes!M$73</f>
        <v>420.49904855781409</v>
      </c>
      <c r="N123" s="162">
        <f>RES_hhdet_tes!N$73</f>
        <v>479.41633817788335</v>
      </c>
      <c r="O123" s="162">
        <f>RES_hhdet_tes!O$73</f>
        <v>401.45629089671195</v>
      </c>
      <c r="P123" s="162">
        <f>RES_hhdet_tes!P$73</f>
        <v>437.2045288781577</v>
      </c>
      <c r="Q123" s="162">
        <f>RES_hhdet_tes!Q$73</f>
        <v>372.60509089117329</v>
      </c>
    </row>
    <row r="124" spans="1:17" ht="12" customHeight="1" x14ac:dyDescent="0.3">
      <c r="A124" s="161" t="s">
        <v>141</v>
      </c>
      <c r="B124" s="160">
        <f>SUM(B125:B126)</f>
        <v>27.834869017493283</v>
      </c>
      <c r="C124" s="160">
        <f t="shared" ref="C124:Q124" si="20">SUM(C125:C126)</f>
        <v>34.489651302717711</v>
      </c>
      <c r="D124" s="160">
        <f t="shared" si="20"/>
        <v>39.574976561048103</v>
      </c>
      <c r="E124" s="160">
        <f t="shared" si="20"/>
        <v>42.016464051483787</v>
      </c>
      <c r="F124" s="160">
        <f t="shared" si="20"/>
        <v>55.216499038781301</v>
      </c>
      <c r="G124" s="160">
        <f t="shared" si="20"/>
        <v>65.965758712865721</v>
      </c>
      <c r="H124" s="160">
        <f t="shared" si="20"/>
        <v>79.253537916304666</v>
      </c>
      <c r="I124" s="160">
        <f t="shared" si="20"/>
        <v>47.952783833944103</v>
      </c>
      <c r="J124" s="160">
        <f t="shared" si="20"/>
        <v>100.41653647355777</v>
      </c>
      <c r="K124" s="160">
        <f t="shared" si="20"/>
        <v>85.823545956350671</v>
      </c>
      <c r="L124" s="160">
        <f t="shared" si="20"/>
        <v>65.070528949270795</v>
      </c>
      <c r="M124" s="160">
        <f t="shared" si="20"/>
        <v>38.402916265500195</v>
      </c>
      <c r="N124" s="160">
        <f t="shared" si="20"/>
        <v>55.254312595555334</v>
      </c>
      <c r="O124" s="160">
        <f t="shared" si="20"/>
        <v>33.04173635324581</v>
      </c>
      <c r="P124" s="160">
        <f t="shared" si="20"/>
        <v>59.319960634249959</v>
      </c>
      <c r="Q124" s="160">
        <f t="shared" si="20"/>
        <v>39.60186002346444</v>
      </c>
    </row>
    <row r="125" spans="1:17" ht="12" customHeight="1" x14ac:dyDescent="0.3">
      <c r="A125" s="148" t="s">
        <v>60</v>
      </c>
      <c r="B125" s="156">
        <f>RES_hhdet_tes!B$75</f>
        <v>18.696884493357153</v>
      </c>
      <c r="C125" s="156">
        <f>RES_hhdet_tes!C$75</f>
        <v>23.612855762268794</v>
      </c>
      <c r="D125" s="156">
        <f>RES_hhdet_tes!D$75</f>
        <v>27.392681272862827</v>
      </c>
      <c r="E125" s="156">
        <f>RES_hhdet_tes!E$75</f>
        <v>29.090594555488909</v>
      </c>
      <c r="F125" s="156">
        <f>RES_hhdet_tes!F$75</f>
        <v>38.176308720235241</v>
      </c>
      <c r="G125" s="156">
        <f>RES_hhdet_tes!G$75</f>
        <v>45.56810624626884</v>
      </c>
      <c r="H125" s="156">
        <f>RES_hhdet_tes!H$75</f>
        <v>54.895024531139136</v>
      </c>
      <c r="I125" s="156">
        <f>RES_hhdet_tes!I$75</f>
        <v>30.441101278766478</v>
      </c>
      <c r="J125" s="156">
        <f>RES_hhdet_tes!J$75</f>
        <v>68.018302808695466</v>
      </c>
      <c r="K125" s="156">
        <f>RES_hhdet_tes!K$75</f>
        <v>56.294112542239439</v>
      </c>
      <c r="L125" s="156">
        <f>RES_hhdet_tes!L$75</f>
        <v>42.325433374194489</v>
      </c>
      <c r="M125" s="156">
        <f>RES_hhdet_tes!M$75</f>
        <v>25.352816889266819</v>
      </c>
      <c r="N125" s="156">
        <f>RES_hhdet_tes!N$75</f>
        <v>35.495240657878583</v>
      </c>
      <c r="O125" s="156">
        <f>RES_hhdet_tes!O$75</f>
        <v>21.256276133264763</v>
      </c>
      <c r="P125" s="156">
        <f>RES_hhdet_tes!P$75</f>
        <v>40.483214945059288</v>
      </c>
      <c r="Q125" s="156">
        <f>RES_hhdet_tes!Q$75</f>
        <v>27.037471289267277</v>
      </c>
    </row>
    <row r="126" spans="1:17" ht="12" customHeight="1" x14ac:dyDescent="0.3">
      <c r="A126" s="148" t="s">
        <v>59</v>
      </c>
      <c r="B126" s="156">
        <f>RES_hhdet_tes!B$76</f>
        <v>9.1379845241361313</v>
      </c>
      <c r="C126" s="156">
        <f>RES_hhdet_tes!C$76</f>
        <v>10.876795540448917</v>
      </c>
      <c r="D126" s="156">
        <f>RES_hhdet_tes!D$76</f>
        <v>12.182295288185278</v>
      </c>
      <c r="E126" s="156">
        <f>RES_hhdet_tes!E$76</f>
        <v>12.925869495994876</v>
      </c>
      <c r="F126" s="156">
        <f>RES_hhdet_tes!F$76</f>
        <v>17.04019031854606</v>
      </c>
      <c r="G126" s="156">
        <f>RES_hhdet_tes!G$76</f>
        <v>20.397652466596888</v>
      </c>
      <c r="H126" s="156">
        <f>RES_hhdet_tes!H$76</f>
        <v>24.358513385165526</v>
      </c>
      <c r="I126" s="156">
        <f>RES_hhdet_tes!I$76</f>
        <v>17.511682555177625</v>
      </c>
      <c r="J126" s="156">
        <f>RES_hhdet_tes!J$76</f>
        <v>32.398233664862303</v>
      </c>
      <c r="K126" s="156">
        <f>RES_hhdet_tes!K$76</f>
        <v>29.529433414111224</v>
      </c>
      <c r="L126" s="156">
        <f>RES_hhdet_tes!L$76</f>
        <v>22.745095575076309</v>
      </c>
      <c r="M126" s="156">
        <f>RES_hhdet_tes!M$76</f>
        <v>13.05009937623338</v>
      </c>
      <c r="N126" s="156">
        <f>RES_hhdet_tes!N$76</f>
        <v>19.759071937676755</v>
      </c>
      <c r="O126" s="156">
        <f>RES_hhdet_tes!O$76</f>
        <v>11.785460219981051</v>
      </c>
      <c r="P126" s="156">
        <f>RES_hhdet_tes!P$76</f>
        <v>18.836745689190671</v>
      </c>
      <c r="Q126" s="156">
        <f>RES_hhdet_tes!Q$76</f>
        <v>12.564388734197161</v>
      </c>
    </row>
    <row r="127" spans="1:17" ht="12" customHeight="1" x14ac:dyDescent="0.3">
      <c r="A127" s="158" t="s">
        <v>62</v>
      </c>
      <c r="B127" s="157">
        <f>SUM(B128:B129)</f>
        <v>4045.9231710013146</v>
      </c>
      <c r="C127" s="157">
        <f t="shared" ref="C127:Q127" si="21">SUM(C128:C129)</f>
        <v>4113.3769334887529</v>
      </c>
      <c r="D127" s="157">
        <f t="shared" si="21"/>
        <v>4311.1611832927219</v>
      </c>
      <c r="E127" s="157">
        <f t="shared" si="21"/>
        <v>4536.3284667138441</v>
      </c>
      <c r="F127" s="157">
        <f t="shared" si="21"/>
        <v>4750.2659884717141</v>
      </c>
      <c r="G127" s="157">
        <f t="shared" si="21"/>
        <v>4798.4926904105378</v>
      </c>
      <c r="H127" s="157">
        <f t="shared" si="21"/>
        <v>4902.4170548714828</v>
      </c>
      <c r="I127" s="157">
        <f t="shared" si="21"/>
        <v>4940.5684944603117</v>
      </c>
      <c r="J127" s="157">
        <f t="shared" si="21"/>
        <v>4996.4134205497621</v>
      </c>
      <c r="K127" s="157">
        <f t="shared" si="21"/>
        <v>5108.5480955339335</v>
      </c>
      <c r="L127" s="157">
        <f t="shared" si="21"/>
        <v>5152.2818279329003</v>
      </c>
      <c r="M127" s="157">
        <f t="shared" si="21"/>
        <v>5046.5735814394702</v>
      </c>
      <c r="N127" s="157">
        <f t="shared" si="21"/>
        <v>5251.4522856760959</v>
      </c>
      <c r="O127" s="157">
        <f t="shared" si="21"/>
        <v>5117.8888335445208</v>
      </c>
      <c r="P127" s="157">
        <f t="shared" si="21"/>
        <v>5029.6856603506822</v>
      </c>
      <c r="Q127" s="157">
        <f t="shared" si="21"/>
        <v>5123.2019453740204</v>
      </c>
    </row>
    <row r="128" spans="1:17" ht="12" customHeight="1" x14ac:dyDescent="0.3">
      <c r="A128" s="23" t="s">
        <v>203</v>
      </c>
      <c r="B128" s="156">
        <f>RES_hhdet_tes!B$78</f>
        <v>3268.5057583544985</v>
      </c>
      <c r="C128" s="156">
        <f>RES_hhdet_tes!C$78</f>
        <v>3338.3915757092382</v>
      </c>
      <c r="D128" s="156">
        <f>RES_hhdet_tes!D$78</f>
        <v>3592.0489657176936</v>
      </c>
      <c r="E128" s="156">
        <f>RES_hhdet_tes!E$78</f>
        <v>3779.3123404435278</v>
      </c>
      <c r="F128" s="156">
        <f>RES_hhdet_tes!F$78</f>
        <v>3969.7748897908691</v>
      </c>
      <c r="G128" s="156">
        <f>RES_hhdet_tes!G$78</f>
        <v>4116.0356123668244</v>
      </c>
      <c r="H128" s="156">
        <f>RES_hhdet_tes!H$78</f>
        <v>4204.5034149766989</v>
      </c>
      <c r="I128" s="156">
        <f>RES_hhdet_tes!I$78</f>
        <v>4349.0707601575232</v>
      </c>
      <c r="J128" s="156">
        <f>RES_hhdet_tes!J$78</f>
        <v>4384.9997935664223</v>
      </c>
      <c r="K128" s="156">
        <f>RES_hhdet_tes!K$78</f>
        <v>4551.1258250706114</v>
      </c>
      <c r="L128" s="156">
        <f>RES_hhdet_tes!L$78</f>
        <v>4743.4493734260532</v>
      </c>
      <c r="M128" s="156">
        <f>RES_hhdet_tes!M$78</f>
        <v>4727.3335977598717</v>
      </c>
      <c r="N128" s="156">
        <f>RES_hhdet_tes!N$78</f>
        <v>4877.9118477203274</v>
      </c>
      <c r="O128" s="156">
        <f>RES_hhdet_tes!O$78</f>
        <v>4847.1057654222723</v>
      </c>
      <c r="P128" s="156">
        <f>RES_hhdet_tes!P$78</f>
        <v>4773.7087316774378</v>
      </c>
      <c r="Q128" s="156">
        <f>RES_hhdet_tes!Q$78</f>
        <v>4881.3077512095797</v>
      </c>
    </row>
    <row r="129" spans="1:17" ht="12" customHeight="1" x14ac:dyDescent="0.3">
      <c r="A129" s="29" t="s">
        <v>140</v>
      </c>
      <c r="B129" s="57">
        <f>RES_hhdet_tes!B$79</f>
        <v>777.41741264681627</v>
      </c>
      <c r="C129" s="57">
        <f>RES_hhdet_tes!C$79</f>
        <v>774.98535777951508</v>
      </c>
      <c r="D129" s="57">
        <f>RES_hhdet_tes!D$79</f>
        <v>719.11221757502813</v>
      </c>
      <c r="E129" s="57">
        <f>RES_hhdet_tes!E$79</f>
        <v>757.01612627031625</v>
      </c>
      <c r="F129" s="57">
        <f>RES_hhdet_tes!F$79</f>
        <v>780.4910986808452</v>
      </c>
      <c r="G129" s="57">
        <f>RES_hhdet_tes!G$79</f>
        <v>682.45707804371307</v>
      </c>
      <c r="H129" s="57">
        <f>RES_hhdet_tes!H$79</f>
        <v>697.91363989478396</v>
      </c>
      <c r="I129" s="57">
        <f>RES_hhdet_tes!I$79</f>
        <v>591.49773430278844</v>
      </c>
      <c r="J129" s="57">
        <f>RES_hhdet_tes!J$79</f>
        <v>611.41362698333978</v>
      </c>
      <c r="K129" s="57">
        <f>RES_hhdet_tes!K$79</f>
        <v>557.42227046332243</v>
      </c>
      <c r="L129" s="57">
        <f>RES_hhdet_tes!L$79</f>
        <v>408.83245450684706</v>
      </c>
      <c r="M129" s="57">
        <f>RES_hhdet_tes!M$79</f>
        <v>319.23998367959854</v>
      </c>
      <c r="N129" s="57">
        <f>RES_hhdet_tes!N$79</f>
        <v>373.54043795576843</v>
      </c>
      <c r="O129" s="57">
        <f>RES_hhdet_tes!O$79</f>
        <v>270.78306812224844</v>
      </c>
      <c r="P129" s="57">
        <f>RES_hhdet_tes!P$79</f>
        <v>255.97692867324477</v>
      </c>
      <c r="Q129" s="57">
        <f>RES_hhdet_tes!Q$79</f>
        <v>241.89419416444073</v>
      </c>
    </row>
    <row r="131" spans="1:17" ht="12" customHeight="1" x14ac:dyDescent="0.3">
      <c r="A131" s="152" t="s">
        <v>199</v>
      </c>
      <c r="B131" s="175">
        <f t="shared" ref="B131:Q146" si="22">IF(B112=0,"",B112/B93)</f>
        <v>0.62353500182883237</v>
      </c>
      <c r="C131" s="175">
        <f t="shared" si="22"/>
        <v>0.62786533408072809</v>
      </c>
      <c r="D131" s="175">
        <f t="shared" si="22"/>
        <v>0.63097752219288128</v>
      </c>
      <c r="E131" s="175">
        <f t="shared" si="22"/>
        <v>0.63561076955039997</v>
      </c>
      <c r="F131" s="175">
        <f t="shared" si="22"/>
        <v>0.63927964811965221</v>
      </c>
      <c r="G131" s="175">
        <f t="shared" si="22"/>
        <v>0.64277393021546847</v>
      </c>
      <c r="H131" s="175">
        <f t="shared" si="22"/>
        <v>0.64670734520145978</v>
      </c>
      <c r="I131" s="175">
        <f t="shared" si="22"/>
        <v>0.64873832136561971</v>
      </c>
      <c r="J131" s="175">
        <f t="shared" si="22"/>
        <v>0.65539889413694818</v>
      </c>
      <c r="K131" s="175">
        <f t="shared" si="22"/>
        <v>0.65943742541390693</v>
      </c>
      <c r="L131" s="175">
        <f t="shared" si="22"/>
        <v>0.66561843527316389</v>
      </c>
      <c r="M131" s="175">
        <f t="shared" si="22"/>
        <v>0.66694406321622357</v>
      </c>
      <c r="N131" s="175">
        <f t="shared" si="22"/>
        <v>0.67606694934662015</v>
      </c>
      <c r="O131" s="175">
        <f t="shared" si="22"/>
        <v>0.68211153738484742</v>
      </c>
      <c r="P131" s="175">
        <f t="shared" si="22"/>
        <v>0.68389207694227894</v>
      </c>
      <c r="Q131" s="175">
        <f t="shared" si="22"/>
        <v>0.6912507142835479</v>
      </c>
    </row>
    <row r="132" spans="1:17" ht="12" customHeight="1" x14ac:dyDescent="0.3">
      <c r="A132" s="158" t="s">
        <v>65</v>
      </c>
      <c r="B132" s="169">
        <f t="shared" si="22"/>
        <v>0.64317815193755767</v>
      </c>
      <c r="C132" s="169">
        <f t="shared" si="22"/>
        <v>0.6467791057989638</v>
      </c>
      <c r="D132" s="169">
        <f t="shared" si="22"/>
        <v>0.65112010759802885</v>
      </c>
      <c r="E132" s="169">
        <f t="shared" si="22"/>
        <v>0.65523210660374231</v>
      </c>
      <c r="F132" s="169">
        <f t="shared" si="22"/>
        <v>0.65891530013266986</v>
      </c>
      <c r="G132" s="169">
        <f t="shared" si="22"/>
        <v>0.66276545169082746</v>
      </c>
      <c r="H132" s="169">
        <f t="shared" si="22"/>
        <v>0.66709138414229818</v>
      </c>
      <c r="I132" s="169">
        <f t="shared" si="22"/>
        <v>0.6712337579569676</v>
      </c>
      <c r="J132" s="169">
        <f t="shared" si="22"/>
        <v>0.67585609726308449</v>
      </c>
      <c r="K132" s="169">
        <f t="shared" si="22"/>
        <v>0.6806185181303549</v>
      </c>
      <c r="L132" s="169">
        <f t="shared" si="22"/>
        <v>0.68577642303181252</v>
      </c>
      <c r="M132" s="169">
        <f t="shared" si="22"/>
        <v>0.68995787579572099</v>
      </c>
      <c r="N132" s="169">
        <f t="shared" si="22"/>
        <v>0.69705831968467491</v>
      </c>
      <c r="O132" s="169">
        <f t="shared" si="22"/>
        <v>0.70286322629079012</v>
      </c>
      <c r="P132" s="169">
        <f t="shared" si="22"/>
        <v>0.70767598419989985</v>
      </c>
      <c r="Q132" s="169">
        <f t="shared" si="22"/>
        <v>0.71390967536335059</v>
      </c>
    </row>
    <row r="133" spans="1:17" ht="12" customHeight="1" x14ac:dyDescent="0.3">
      <c r="A133" s="23" t="s">
        <v>161</v>
      </c>
      <c r="B133" s="73">
        <f t="shared" si="22"/>
        <v>0.63762211333288932</v>
      </c>
      <c r="C133" s="73">
        <f t="shared" si="22"/>
        <v>0.64131470150949732</v>
      </c>
      <c r="D133" s="73">
        <f t="shared" si="22"/>
        <v>0.6455697738066517</v>
      </c>
      <c r="E133" s="73">
        <f t="shared" si="22"/>
        <v>0.64880850710287929</v>
      </c>
      <c r="F133" s="73">
        <f t="shared" si="22"/>
        <v>0.65259275294258023</v>
      </c>
      <c r="G133" s="73">
        <f t="shared" si="22"/>
        <v>0.6564994839379521</v>
      </c>
      <c r="H133" s="73">
        <f t="shared" si="22"/>
        <v>0.66093487447942345</v>
      </c>
      <c r="I133" s="73">
        <f t="shared" si="22"/>
        <v>0.66470056323819315</v>
      </c>
      <c r="J133" s="73">
        <f t="shared" si="22"/>
        <v>0.67072562315428874</v>
      </c>
      <c r="K133" s="73">
        <f t="shared" si="22"/>
        <v>0.67542939889788989</v>
      </c>
      <c r="L133" s="73">
        <f t="shared" si="22"/>
        <v>0.68068141241708735</v>
      </c>
      <c r="M133" s="73">
        <f t="shared" si="22"/>
        <v>0.68402132922122949</v>
      </c>
      <c r="N133" s="73">
        <f t="shared" si="22"/>
        <v>0.69127052652730869</v>
      </c>
      <c r="O133" s="73">
        <f t="shared" si="22"/>
        <v>0.69712478731809191</v>
      </c>
      <c r="P133" s="73">
        <f t="shared" si="22"/>
        <v>0.70159031104828506</v>
      </c>
      <c r="Q133" s="73">
        <f t="shared" si="22"/>
        <v>0.70740217178455533</v>
      </c>
    </row>
    <row r="134" spans="1:17" ht="12" customHeight="1" x14ac:dyDescent="0.3">
      <c r="A134" s="23" t="s">
        <v>60</v>
      </c>
      <c r="B134" s="73">
        <f t="shared" si="22"/>
        <v>1.0000000000000002</v>
      </c>
      <c r="C134" s="73">
        <f t="shared" si="22"/>
        <v>1.0000000000000002</v>
      </c>
      <c r="D134" s="73">
        <f t="shared" si="22"/>
        <v>0.99999999999999989</v>
      </c>
      <c r="E134" s="73">
        <f t="shared" si="22"/>
        <v>1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0.99999999999999956</v>
      </c>
      <c r="J134" s="73">
        <f t="shared" si="22"/>
        <v>0.99999999999999978</v>
      </c>
      <c r="K134" s="73">
        <f t="shared" si="22"/>
        <v>1.0000000000000002</v>
      </c>
      <c r="L134" s="73">
        <f t="shared" si="22"/>
        <v>0.99999999999999967</v>
      </c>
      <c r="M134" s="73">
        <f t="shared" si="22"/>
        <v>1.0000000000000002</v>
      </c>
      <c r="N134" s="73">
        <f t="shared" si="22"/>
        <v>1</v>
      </c>
      <c r="O134" s="73">
        <f t="shared" si="22"/>
        <v>1.0000000000000004</v>
      </c>
      <c r="P134" s="73">
        <f t="shared" si="22"/>
        <v>1</v>
      </c>
      <c r="Q134" s="73">
        <f t="shared" si="22"/>
        <v>1</v>
      </c>
    </row>
    <row r="135" spans="1:17" ht="12" customHeight="1" x14ac:dyDescent="0.3">
      <c r="A135" s="158" t="s">
        <v>112</v>
      </c>
      <c r="B135" s="169">
        <f t="shared" si="22"/>
        <v>1.5842976326778151</v>
      </c>
      <c r="C135" s="169">
        <f t="shared" si="22"/>
        <v>1.6353024748190113</v>
      </c>
      <c r="D135" s="169">
        <f t="shared" si="22"/>
        <v>1.6828256061496512</v>
      </c>
      <c r="E135" s="169">
        <f t="shared" si="22"/>
        <v>1.7362233280228851</v>
      </c>
      <c r="F135" s="169">
        <f t="shared" si="22"/>
        <v>1.7948563510063611</v>
      </c>
      <c r="G135" s="169">
        <f t="shared" si="22"/>
        <v>1.8583950441442731</v>
      </c>
      <c r="H135" s="169">
        <f t="shared" si="22"/>
        <v>1.9229660767557504</v>
      </c>
      <c r="I135" s="169">
        <f t="shared" si="22"/>
        <v>1.9741805416123355</v>
      </c>
      <c r="J135" s="169">
        <f t="shared" si="22"/>
        <v>2.1042257153404123</v>
      </c>
      <c r="K135" s="169">
        <f t="shared" si="22"/>
        <v>2.2136374325025852</v>
      </c>
      <c r="L135" s="169">
        <f t="shared" si="22"/>
        <v>2.3351352936420446</v>
      </c>
      <c r="M135" s="169">
        <f t="shared" si="22"/>
        <v>2.490138949194296</v>
      </c>
      <c r="N135" s="169">
        <f t="shared" si="22"/>
        <v>2.6631980694573372</v>
      </c>
      <c r="O135" s="169">
        <f t="shared" si="22"/>
        <v>2.7902599306747797</v>
      </c>
      <c r="P135" s="169">
        <f t="shared" si="22"/>
        <v>2.9087424042815075</v>
      </c>
      <c r="Q135" s="169">
        <f t="shared" si="22"/>
        <v>2.9957782473544405</v>
      </c>
    </row>
    <row r="136" spans="1:17" ht="12" customHeight="1" x14ac:dyDescent="0.3">
      <c r="A136" s="23" t="s">
        <v>60</v>
      </c>
      <c r="B136" s="73">
        <f t="shared" si="22"/>
        <v>1.5842976326778151</v>
      </c>
      <c r="C136" s="73">
        <f t="shared" si="22"/>
        <v>1.6353024748190113</v>
      </c>
      <c r="D136" s="73">
        <f t="shared" si="22"/>
        <v>1.6828256061496512</v>
      </c>
      <c r="E136" s="73">
        <f t="shared" si="22"/>
        <v>1.7362233280228851</v>
      </c>
      <c r="F136" s="73">
        <f t="shared" si="22"/>
        <v>1.7948563510063611</v>
      </c>
      <c r="G136" s="73">
        <f t="shared" si="22"/>
        <v>1.8583950441442731</v>
      </c>
      <c r="H136" s="73">
        <f t="shared" si="22"/>
        <v>1.9229660767557504</v>
      </c>
      <c r="I136" s="73">
        <f t="shared" si="22"/>
        <v>1.9741805416123355</v>
      </c>
      <c r="J136" s="73">
        <f t="shared" si="22"/>
        <v>2.1042257153404123</v>
      </c>
      <c r="K136" s="73">
        <f t="shared" si="22"/>
        <v>2.2136374325025852</v>
      </c>
      <c r="L136" s="73">
        <f t="shared" si="22"/>
        <v>2.3351352936420446</v>
      </c>
      <c r="M136" s="73">
        <f t="shared" si="22"/>
        <v>2.490138949194296</v>
      </c>
      <c r="N136" s="73">
        <f t="shared" si="22"/>
        <v>2.6631980694573372</v>
      </c>
      <c r="O136" s="73">
        <f t="shared" si="22"/>
        <v>2.7902599306747797</v>
      </c>
      <c r="P136" s="73">
        <f t="shared" si="22"/>
        <v>2.9087424042815075</v>
      </c>
      <c r="Q136" s="73">
        <f t="shared" si="22"/>
        <v>2.9957782473544405</v>
      </c>
    </row>
    <row r="137" spans="1:17" ht="12" customHeight="1" x14ac:dyDescent="0.3">
      <c r="A137" s="158" t="s">
        <v>63</v>
      </c>
      <c r="B137" s="169">
        <f t="shared" si="22"/>
        <v>0.57979601073912479</v>
      </c>
      <c r="C137" s="169">
        <f t="shared" si="22"/>
        <v>0.58176796828446031</v>
      </c>
      <c r="D137" s="169">
        <f t="shared" si="22"/>
        <v>0.58350769997019658</v>
      </c>
      <c r="E137" s="169">
        <f t="shared" si="22"/>
        <v>0.58689833587921802</v>
      </c>
      <c r="F137" s="169">
        <f t="shared" si="22"/>
        <v>0.58899873005395587</v>
      </c>
      <c r="G137" s="169">
        <f t="shared" si="22"/>
        <v>0.59231741622718448</v>
      </c>
      <c r="H137" s="169">
        <f t="shared" si="22"/>
        <v>0.5948659762136248</v>
      </c>
      <c r="I137" s="169">
        <f t="shared" si="22"/>
        <v>0.59526496289613517</v>
      </c>
      <c r="J137" s="169">
        <f t="shared" si="22"/>
        <v>0.60147828826874983</v>
      </c>
      <c r="K137" s="169">
        <f t="shared" si="22"/>
        <v>0.60323714731301581</v>
      </c>
      <c r="L137" s="169">
        <f t="shared" si="22"/>
        <v>0.60466463113325331</v>
      </c>
      <c r="M137" s="169">
        <f t="shared" si="22"/>
        <v>0.60554787118189968</v>
      </c>
      <c r="N137" s="169">
        <f t="shared" si="22"/>
        <v>0.61077791787618241</v>
      </c>
      <c r="O137" s="169">
        <f t="shared" si="22"/>
        <v>0.61298419336429932</v>
      </c>
      <c r="P137" s="169">
        <f t="shared" si="22"/>
        <v>0.61703546136319076</v>
      </c>
      <c r="Q137" s="169">
        <f t="shared" si="22"/>
        <v>0.6206581006471118</v>
      </c>
    </row>
    <row r="138" spans="1:17" ht="12" customHeight="1" x14ac:dyDescent="0.3">
      <c r="A138" s="167" t="s">
        <v>160</v>
      </c>
      <c r="B138" s="174">
        <f t="shared" si="22"/>
        <v>0.56437113926064664</v>
      </c>
      <c r="C138" s="174">
        <f t="shared" si="22"/>
        <v>0.56549664441477721</v>
      </c>
      <c r="D138" s="174">
        <f t="shared" si="22"/>
        <v>0.56741147045380713</v>
      </c>
      <c r="E138" s="174">
        <f t="shared" si="22"/>
        <v>0.56882678892534577</v>
      </c>
      <c r="F138" s="174">
        <f t="shared" si="22"/>
        <v>0.57120043161881673</v>
      </c>
      <c r="G138" s="174">
        <f t="shared" si="22"/>
        <v>0.57261081524180801</v>
      </c>
      <c r="H138" s="174">
        <f t="shared" si="22"/>
        <v>0.5742390731800463</v>
      </c>
      <c r="I138" s="174">
        <f t="shared" si="22"/>
        <v>0.5775965346721037</v>
      </c>
      <c r="J138" s="174">
        <f t="shared" si="22"/>
        <v>0.57936803531108838</v>
      </c>
      <c r="K138" s="174">
        <f t="shared" si="22"/>
        <v>0.58208696605435484</v>
      </c>
      <c r="L138" s="174">
        <f t="shared" si="22"/>
        <v>0.58530567864351624</v>
      </c>
      <c r="M138" s="174">
        <f t="shared" si="22"/>
        <v>0.58675528906174124</v>
      </c>
      <c r="N138" s="174">
        <f t="shared" si="22"/>
        <v>0.59089841676156529</v>
      </c>
      <c r="O138" s="174">
        <f t="shared" si="22"/>
        <v>0.5934865232430464</v>
      </c>
      <c r="P138" s="174">
        <f t="shared" si="22"/>
        <v>0.59599929814958297</v>
      </c>
      <c r="Q138" s="174">
        <f t="shared" si="22"/>
        <v>0.59937427668974275</v>
      </c>
    </row>
    <row r="139" spans="1:17" ht="12" customHeight="1" x14ac:dyDescent="0.3">
      <c r="A139" s="167" t="s">
        <v>159</v>
      </c>
      <c r="B139" s="174">
        <f t="shared" si="22"/>
        <v>0.69425019101841023</v>
      </c>
      <c r="C139" s="174">
        <f t="shared" si="22"/>
        <v>0.69839680069597865</v>
      </c>
      <c r="D139" s="174">
        <f t="shared" si="22"/>
        <v>0.70257348606429704</v>
      </c>
      <c r="E139" s="174">
        <f t="shared" si="22"/>
        <v>0.70816856069776424</v>
      </c>
      <c r="F139" s="174">
        <f t="shared" si="22"/>
        <v>0.70863162837577109</v>
      </c>
      <c r="G139" s="174">
        <f t="shared" si="22"/>
        <v>0.71199765072251375</v>
      </c>
      <c r="H139" s="174">
        <f t="shared" si="22"/>
        <v>0.72025473634284187</v>
      </c>
      <c r="I139" s="174">
        <f t="shared" si="22"/>
        <v>0.72994644032028422</v>
      </c>
      <c r="J139" s="174">
        <f t="shared" si="22"/>
        <v>0.72781844413487529</v>
      </c>
      <c r="K139" s="174">
        <f t="shared" si="22"/>
        <v>0.7313134988522354</v>
      </c>
      <c r="L139" s="174">
        <f t="shared" si="22"/>
        <v>0.73321709515068623</v>
      </c>
      <c r="M139" s="174">
        <f t="shared" si="22"/>
        <v>0.73618668735319437</v>
      </c>
      <c r="N139" s="174">
        <f t="shared" si="22"/>
        <v>0.73671192274747166</v>
      </c>
      <c r="O139" s="174">
        <f t="shared" si="22"/>
        <v>0.73581217923022935</v>
      </c>
      <c r="P139" s="174">
        <f t="shared" si="22"/>
        <v>0.73899483040744474</v>
      </c>
      <c r="Q139" s="174">
        <f t="shared" si="22"/>
        <v>0.74236952660320366</v>
      </c>
    </row>
    <row r="140" spans="1:17" ht="12" customHeight="1" x14ac:dyDescent="0.3">
      <c r="A140" s="166" t="s">
        <v>203</v>
      </c>
      <c r="B140" s="173">
        <f t="shared" si="22"/>
        <v>0.60319827749155008</v>
      </c>
      <c r="C140" s="173">
        <f t="shared" si="22"/>
        <v>0.60858126310871008</v>
      </c>
      <c r="D140" s="173">
        <f t="shared" si="22"/>
        <v>0.61407490624178807</v>
      </c>
      <c r="E140" s="173">
        <f t="shared" si="22"/>
        <v>0.62165855490053068</v>
      </c>
      <c r="F140" s="173">
        <f t="shared" si="22"/>
        <v>0.62151480836072204</v>
      </c>
      <c r="G140" s="173">
        <f t="shared" si="22"/>
        <v>0.62442529877346153</v>
      </c>
      <c r="H140" s="173">
        <f t="shared" si="22"/>
        <v>0.62865677539551201</v>
      </c>
      <c r="I140" s="173">
        <f t="shared" si="22"/>
        <v>0.63603629983883359</v>
      </c>
      <c r="J140" s="173">
        <f t="shared" si="22"/>
        <v>0.63563730714864874</v>
      </c>
      <c r="K140" s="173">
        <f t="shared" si="22"/>
        <v>0.63883194337420779</v>
      </c>
      <c r="L140" s="173">
        <f t="shared" si="22"/>
        <v>0.63833858476462813</v>
      </c>
      <c r="M140" s="173">
        <f t="shared" si="22"/>
        <v>0.6411540199643907</v>
      </c>
      <c r="N140" s="173">
        <f t="shared" si="22"/>
        <v>0.64349143143334631</v>
      </c>
      <c r="O140" s="173">
        <f t="shared" si="22"/>
        <v>0.64534689338307794</v>
      </c>
      <c r="P140" s="173">
        <f t="shared" si="22"/>
        <v>0.64464086924751263</v>
      </c>
      <c r="Q140" s="173">
        <f t="shared" si="22"/>
        <v>0.64917388292875744</v>
      </c>
    </row>
    <row r="141" spans="1:17" ht="12" customHeight="1" x14ac:dyDescent="0.3">
      <c r="A141" s="147" t="s">
        <v>59</v>
      </c>
      <c r="B141" s="172">
        <f t="shared" si="22"/>
        <v>0.99999999999999978</v>
      </c>
      <c r="C141" s="172">
        <f t="shared" si="22"/>
        <v>1.0000000000000002</v>
      </c>
      <c r="D141" s="172">
        <f t="shared" si="22"/>
        <v>1.0000000000000002</v>
      </c>
      <c r="E141" s="172">
        <f t="shared" si="22"/>
        <v>0.99999999999999978</v>
      </c>
      <c r="F141" s="172">
        <f t="shared" si="22"/>
        <v>1.0000000000000002</v>
      </c>
      <c r="G141" s="172">
        <f t="shared" si="22"/>
        <v>0.99999999999999989</v>
      </c>
      <c r="H141" s="172">
        <f t="shared" si="22"/>
        <v>0.99999999999999989</v>
      </c>
      <c r="I141" s="172">
        <f t="shared" si="22"/>
        <v>1</v>
      </c>
      <c r="J141" s="172">
        <f t="shared" si="22"/>
        <v>1</v>
      </c>
      <c r="K141" s="172">
        <f t="shared" si="22"/>
        <v>0.99999999999999989</v>
      </c>
      <c r="L141" s="172">
        <f t="shared" si="22"/>
        <v>1.0000000000000004</v>
      </c>
      <c r="M141" s="172">
        <f t="shared" si="22"/>
        <v>1</v>
      </c>
      <c r="N141" s="172">
        <f t="shared" si="22"/>
        <v>0.99999999999999978</v>
      </c>
      <c r="O141" s="172">
        <f t="shared" si="22"/>
        <v>1</v>
      </c>
      <c r="P141" s="172">
        <f t="shared" si="22"/>
        <v>1</v>
      </c>
      <c r="Q141" s="172">
        <f t="shared" si="22"/>
        <v>1</v>
      </c>
    </row>
    <row r="142" spans="1:17" ht="12" customHeight="1" x14ac:dyDescent="0.3">
      <c r="A142" s="163" t="s">
        <v>142</v>
      </c>
      <c r="B142" s="171">
        <f t="shared" si="22"/>
        <v>0.68301452726190193</v>
      </c>
      <c r="C142" s="171">
        <f t="shared" si="22"/>
        <v>0.69000584335824133</v>
      </c>
      <c r="D142" s="171">
        <f t="shared" si="22"/>
        <v>0.69443205215539361</v>
      </c>
      <c r="E142" s="171">
        <f t="shared" si="22"/>
        <v>0.69847343156145458</v>
      </c>
      <c r="F142" s="171">
        <f t="shared" si="22"/>
        <v>0.71256142764112373</v>
      </c>
      <c r="G142" s="171">
        <f t="shared" si="22"/>
        <v>0.71895861627924229</v>
      </c>
      <c r="H142" s="171">
        <f t="shared" si="22"/>
        <v>0.72786144571564826</v>
      </c>
      <c r="I142" s="171">
        <f t="shared" si="22"/>
        <v>0.7240785109344593</v>
      </c>
      <c r="J142" s="171">
        <f t="shared" si="22"/>
        <v>0.74246282189320556</v>
      </c>
      <c r="K142" s="171">
        <f t="shared" si="22"/>
        <v>0.74248351873744045</v>
      </c>
      <c r="L142" s="171">
        <f t="shared" si="22"/>
        <v>0.7456514037469566</v>
      </c>
      <c r="M142" s="171">
        <f t="shared" si="22"/>
        <v>0.74426130418640501</v>
      </c>
      <c r="N142" s="171">
        <f t="shared" si="22"/>
        <v>0.75073223035170378</v>
      </c>
      <c r="O142" s="171">
        <f t="shared" si="22"/>
        <v>0.75385907815741948</v>
      </c>
      <c r="P142" s="171">
        <f t="shared" si="22"/>
        <v>0.7657937349624383</v>
      </c>
      <c r="Q142" s="171">
        <f t="shared" si="22"/>
        <v>0.76489958897016053</v>
      </c>
    </row>
    <row r="143" spans="1:17" ht="12" customHeight="1" x14ac:dyDescent="0.3">
      <c r="A143" s="161" t="s">
        <v>141</v>
      </c>
      <c r="B143" s="170">
        <f t="shared" si="22"/>
        <v>0.79674568060637907</v>
      </c>
      <c r="C143" s="170">
        <f t="shared" si="22"/>
        <v>0.8055186893320837</v>
      </c>
      <c r="D143" s="170">
        <f t="shared" si="22"/>
        <v>0.81276482007061623</v>
      </c>
      <c r="E143" s="170">
        <f t="shared" si="22"/>
        <v>0.813003129735413</v>
      </c>
      <c r="F143" s="170">
        <f t="shared" si="22"/>
        <v>0.8276687098099661</v>
      </c>
      <c r="G143" s="170">
        <f t="shared" si="22"/>
        <v>0.83040147516305574</v>
      </c>
      <c r="H143" s="170">
        <f t="shared" si="22"/>
        <v>0.83711760512503652</v>
      </c>
      <c r="I143" s="170">
        <f t="shared" si="22"/>
        <v>0.83465480675771309</v>
      </c>
      <c r="J143" s="170">
        <f t="shared" si="22"/>
        <v>0.85208005829479094</v>
      </c>
      <c r="K143" s="170">
        <f t="shared" si="22"/>
        <v>0.85174467456640079</v>
      </c>
      <c r="L143" s="170">
        <f t="shared" si="22"/>
        <v>0.84820766350177867</v>
      </c>
      <c r="M143" s="170">
        <f t="shared" si="22"/>
        <v>0.83129189430589134</v>
      </c>
      <c r="N143" s="170">
        <f t="shared" si="22"/>
        <v>0.84857572119375735</v>
      </c>
      <c r="O143" s="170">
        <f t="shared" si="22"/>
        <v>0.83833116897605409</v>
      </c>
      <c r="P143" s="170">
        <f t="shared" si="22"/>
        <v>0.85944347220526041</v>
      </c>
      <c r="Q143" s="170">
        <f t="shared" si="22"/>
        <v>0.8496519422817258</v>
      </c>
    </row>
    <row r="144" spans="1:17" ht="12" customHeight="1" x14ac:dyDescent="0.3">
      <c r="A144" s="148" t="s">
        <v>60</v>
      </c>
      <c r="B144" s="73">
        <f t="shared" si="22"/>
        <v>0.72474958693830827</v>
      </c>
      <c r="C144" s="73">
        <f t="shared" si="22"/>
        <v>0.73929014071606614</v>
      </c>
      <c r="D144" s="73">
        <f t="shared" si="22"/>
        <v>0.75028918005881351</v>
      </c>
      <c r="E144" s="73">
        <f t="shared" si="22"/>
        <v>0.75063399271366538</v>
      </c>
      <c r="F144" s="73">
        <f t="shared" si="22"/>
        <v>0.76855103323516216</v>
      </c>
      <c r="G144" s="73">
        <f t="shared" si="22"/>
        <v>0.7718078373029571</v>
      </c>
      <c r="H144" s="73">
        <f t="shared" si="22"/>
        <v>0.78069255179878627</v>
      </c>
      <c r="I144" s="73">
        <f t="shared" si="22"/>
        <v>0.76216025217332928</v>
      </c>
      <c r="J144" s="73">
        <f t="shared" si="22"/>
        <v>0.79599675731380559</v>
      </c>
      <c r="K144" s="73">
        <f t="shared" si="22"/>
        <v>0.79028553543014635</v>
      </c>
      <c r="L144" s="73">
        <f t="shared" si="22"/>
        <v>0.78423663616336414</v>
      </c>
      <c r="M144" s="73">
        <f t="shared" si="22"/>
        <v>0.76487001151972311</v>
      </c>
      <c r="N144" s="73">
        <f t="shared" si="22"/>
        <v>0.78260733705197727</v>
      </c>
      <c r="O144" s="73">
        <f t="shared" si="22"/>
        <v>0.76936762543579329</v>
      </c>
      <c r="P144" s="73">
        <f t="shared" si="22"/>
        <v>0.80668572163995911</v>
      </c>
      <c r="Q144" s="73">
        <f t="shared" si="22"/>
        <v>0.79416582807299863</v>
      </c>
    </row>
    <row r="145" spans="1:17" ht="12" customHeight="1" x14ac:dyDescent="0.3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1.0000000000000002</v>
      </c>
      <c r="E145" s="73">
        <f t="shared" si="22"/>
        <v>0.99999999999999978</v>
      </c>
      <c r="F145" s="73">
        <f t="shared" si="22"/>
        <v>1.0000000000000002</v>
      </c>
      <c r="G145" s="73">
        <f t="shared" si="22"/>
        <v>0.99999999999999978</v>
      </c>
      <c r="H145" s="73">
        <f t="shared" si="22"/>
        <v>1</v>
      </c>
      <c r="I145" s="73">
        <f t="shared" si="22"/>
        <v>1</v>
      </c>
      <c r="J145" s="73">
        <f t="shared" si="22"/>
        <v>1</v>
      </c>
      <c r="K145" s="73">
        <f t="shared" si="22"/>
        <v>0.99999999999999978</v>
      </c>
      <c r="L145" s="73">
        <f t="shared" si="22"/>
        <v>0.99999999999999989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</v>
      </c>
    </row>
    <row r="146" spans="1:17" ht="12" customHeight="1" x14ac:dyDescent="0.3">
      <c r="A146" s="158" t="s">
        <v>62</v>
      </c>
      <c r="B146" s="169">
        <f t="shared" si="22"/>
        <v>0.49080467386737342</v>
      </c>
      <c r="C146" s="169">
        <f t="shared" si="22"/>
        <v>0.4955795895824438</v>
      </c>
      <c r="D146" s="169">
        <f t="shared" si="22"/>
        <v>0.49713458474899769</v>
      </c>
      <c r="E146" s="169">
        <f t="shared" si="22"/>
        <v>0.5033912430997326</v>
      </c>
      <c r="F146" s="169">
        <f t="shared" si="22"/>
        <v>0.50917614620822305</v>
      </c>
      <c r="G146" s="169">
        <f t="shared" si="22"/>
        <v>0.51011964411886901</v>
      </c>
      <c r="H146" s="169">
        <f t="shared" si="22"/>
        <v>0.51625311262229012</v>
      </c>
      <c r="I146" s="169">
        <f t="shared" si="22"/>
        <v>0.5175093159235884</v>
      </c>
      <c r="J146" s="169">
        <f t="shared" si="22"/>
        <v>0.52455160149053026</v>
      </c>
      <c r="K146" s="169">
        <f t="shared" si="22"/>
        <v>0.52444069056324571</v>
      </c>
      <c r="L146" s="169">
        <f t="shared" si="22"/>
        <v>0.52120585604309455</v>
      </c>
      <c r="M146" s="169">
        <f t="shared" si="22"/>
        <v>0.52062480687072321</v>
      </c>
      <c r="N146" s="169">
        <f t="shared" si="22"/>
        <v>0.52517757021465161</v>
      </c>
      <c r="O146" s="169">
        <f t="shared" si="22"/>
        <v>0.52395490485567942</v>
      </c>
      <c r="P146" s="169">
        <f t="shared" si="22"/>
        <v>0.52584837142887386</v>
      </c>
      <c r="Q146" s="169">
        <f t="shared" ref="Q146" si="23">IF(Q127=0,"",Q127/Q108)</f>
        <v>0.52768557653111436</v>
      </c>
    </row>
    <row r="147" spans="1:17" ht="12" customHeight="1" x14ac:dyDescent="0.3">
      <c r="A147" s="23" t="s">
        <v>203</v>
      </c>
      <c r="B147" s="73">
        <f t="shared" ref="B147:Q148" si="24">IF(B128=0,"",B128/B109)</f>
        <v>0.44943679502116979</v>
      </c>
      <c r="C147" s="73">
        <f t="shared" si="24"/>
        <v>0.45503121225465637</v>
      </c>
      <c r="D147" s="73">
        <f t="shared" si="24"/>
        <v>0.46168748786011443</v>
      </c>
      <c r="E147" s="73">
        <f t="shared" si="24"/>
        <v>0.46782106075066776</v>
      </c>
      <c r="F147" s="73">
        <f t="shared" si="24"/>
        <v>0.47418297756071559</v>
      </c>
      <c r="G147" s="73">
        <f t="shared" si="24"/>
        <v>0.48005243477979326</v>
      </c>
      <c r="H147" s="73">
        <f t="shared" si="24"/>
        <v>0.48604111195717625</v>
      </c>
      <c r="I147" s="73">
        <f t="shared" si="24"/>
        <v>0.49228968493786796</v>
      </c>
      <c r="J147" s="73">
        <f t="shared" si="24"/>
        <v>0.49872872935732526</v>
      </c>
      <c r="K147" s="73">
        <f t="shared" si="24"/>
        <v>0.50150714072092129</v>
      </c>
      <c r="L147" s="73">
        <f t="shared" si="24"/>
        <v>0.50472837344044941</v>
      </c>
      <c r="M147" s="73">
        <f t="shared" si="24"/>
        <v>0.50761029043203221</v>
      </c>
      <c r="N147" s="73">
        <f t="shared" si="24"/>
        <v>0.51043536162088277</v>
      </c>
      <c r="O147" s="73">
        <f t="shared" si="24"/>
        <v>0.51308466407283437</v>
      </c>
      <c r="P147" s="73">
        <f t="shared" si="24"/>
        <v>0.51539860236738577</v>
      </c>
      <c r="Q147" s="73">
        <f t="shared" si="24"/>
        <v>0.5179585231029159</v>
      </c>
    </row>
    <row r="148" spans="1:17" ht="12" customHeight="1" x14ac:dyDescent="0.3">
      <c r="A148" s="29" t="s">
        <v>140</v>
      </c>
      <c r="B148" s="65">
        <f t="shared" si="24"/>
        <v>0.80063530954164053</v>
      </c>
      <c r="C148" s="65">
        <f t="shared" si="24"/>
        <v>0.80433322390952888</v>
      </c>
      <c r="D148" s="65">
        <f t="shared" si="24"/>
        <v>0.80639689412392468</v>
      </c>
      <c r="E148" s="65">
        <f t="shared" si="24"/>
        <v>0.8113839003930311</v>
      </c>
      <c r="F148" s="65">
        <f t="shared" si="24"/>
        <v>0.81513697620071091</v>
      </c>
      <c r="G148" s="65">
        <f t="shared" si="24"/>
        <v>0.81980284479587184</v>
      </c>
      <c r="H148" s="65">
        <f t="shared" si="24"/>
        <v>0.82530793424962723</v>
      </c>
      <c r="I148" s="65">
        <f t="shared" si="24"/>
        <v>0.83023369079725651</v>
      </c>
      <c r="J148" s="65">
        <f t="shared" si="24"/>
        <v>0.8343996154867499</v>
      </c>
      <c r="K148" s="65">
        <f t="shared" si="24"/>
        <v>0.83691009038326514</v>
      </c>
      <c r="L148" s="65">
        <f t="shared" si="24"/>
        <v>0.83899778381609713</v>
      </c>
      <c r="M148" s="65">
        <f t="shared" si="24"/>
        <v>0.83925925752874719</v>
      </c>
      <c r="N148" s="65">
        <f t="shared" si="24"/>
        <v>0.84318938225791706</v>
      </c>
      <c r="O148" s="65">
        <f t="shared" si="24"/>
        <v>0.84405032825564863</v>
      </c>
      <c r="P148" s="65">
        <f t="shared" si="24"/>
        <v>0.84556538205100684</v>
      </c>
      <c r="Q148" s="65">
        <f t="shared" si="24"/>
        <v>0.84968490392924445</v>
      </c>
    </row>
    <row r="150" spans="1:17" ht="12" customHeight="1" x14ac:dyDescent="0.3">
      <c r="A150" s="152" t="s">
        <v>121</v>
      </c>
      <c r="B150" s="168">
        <f>SUM(B151,B154,B156,B165)</f>
        <v>255493.012082197</v>
      </c>
      <c r="C150" s="168">
        <f t="shared" ref="C150:Q150" si="25">SUM(C151,C154,C156,C165)</f>
        <v>267348.51358149317</v>
      </c>
      <c r="D150" s="168">
        <f t="shared" si="25"/>
        <v>265961.61706010706</v>
      </c>
      <c r="E150" s="168">
        <f t="shared" si="25"/>
        <v>277164.45734914549</v>
      </c>
      <c r="F150" s="168">
        <f t="shared" si="25"/>
        <v>281984.04222594789</v>
      </c>
      <c r="G150" s="168">
        <f t="shared" si="25"/>
        <v>277917.20664747432</v>
      </c>
      <c r="H150" s="168">
        <f t="shared" si="25"/>
        <v>270346.73734024947</v>
      </c>
      <c r="I150" s="168">
        <f t="shared" si="25"/>
        <v>251578.03627576592</v>
      </c>
      <c r="J150" s="168">
        <f t="shared" si="25"/>
        <v>261224.6047433138</v>
      </c>
      <c r="K150" s="168">
        <f t="shared" si="25"/>
        <v>260348.52860386754</v>
      </c>
      <c r="L150" s="168">
        <f t="shared" si="25"/>
        <v>286452.62290227297</v>
      </c>
      <c r="M150" s="168">
        <f t="shared" si="25"/>
        <v>238896.81080929143</v>
      </c>
      <c r="N150" s="168">
        <f t="shared" si="25"/>
        <v>258394.85462825326</v>
      </c>
      <c r="O150" s="168">
        <f t="shared" si="25"/>
        <v>260872.10007402982</v>
      </c>
      <c r="P150" s="168">
        <f t="shared" si="25"/>
        <v>214654.03808978983</v>
      </c>
      <c r="Q150" s="168">
        <f t="shared" si="25"/>
        <v>228855.46686943335</v>
      </c>
    </row>
    <row r="151" spans="1:17" ht="12" customHeight="1" x14ac:dyDescent="0.3">
      <c r="A151" s="158" t="s">
        <v>65</v>
      </c>
      <c r="B151" s="157">
        <f>SUM(B152:B153)</f>
        <v>198670.62027607003</v>
      </c>
      <c r="C151" s="157">
        <f t="shared" ref="C151:Q151" si="26">SUM(C152:C153)</f>
        <v>209992.2121848377</v>
      </c>
      <c r="D151" s="157">
        <f t="shared" si="26"/>
        <v>206505.67780786357</v>
      </c>
      <c r="E151" s="157">
        <f t="shared" si="26"/>
        <v>216115.86756523911</v>
      </c>
      <c r="F151" s="157">
        <f t="shared" si="26"/>
        <v>219202.12251177794</v>
      </c>
      <c r="G151" s="157">
        <f t="shared" si="26"/>
        <v>214753.51759574728</v>
      </c>
      <c r="H151" s="157">
        <f t="shared" si="26"/>
        <v>207126.66220427252</v>
      </c>
      <c r="I151" s="157">
        <f t="shared" si="26"/>
        <v>187599.81514510166</v>
      </c>
      <c r="J151" s="157">
        <f t="shared" si="26"/>
        <v>197836.55904629707</v>
      </c>
      <c r="K151" s="157">
        <f t="shared" si="26"/>
        <v>195493.86358586277</v>
      </c>
      <c r="L151" s="157">
        <f t="shared" si="26"/>
        <v>219470.17598673142</v>
      </c>
      <c r="M151" s="157">
        <f t="shared" si="26"/>
        <v>172992.52089484301</v>
      </c>
      <c r="N151" s="157">
        <f t="shared" si="26"/>
        <v>190650.32389879628</v>
      </c>
      <c r="O151" s="157">
        <f t="shared" si="26"/>
        <v>194036.13411169359</v>
      </c>
      <c r="P151" s="157">
        <f t="shared" si="26"/>
        <v>149565.28960818468</v>
      </c>
      <c r="Q151" s="157">
        <f t="shared" si="26"/>
        <v>163458.50707913659</v>
      </c>
    </row>
    <row r="152" spans="1:17" ht="12" customHeight="1" x14ac:dyDescent="0.3">
      <c r="A152" s="23" t="s">
        <v>161</v>
      </c>
      <c r="B152" s="156">
        <f>RES_hhdet_emi!B$64</f>
        <v>198670.62027607003</v>
      </c>
      <c r="C152" s="156">
        <f>RES_hhdet_emi!C$64</f>
        <v>209992.2121848377</v>
      </c>
      <c r="D152" s="156">
        <f>RES_hhdet_emi!D$64</f>
        <v>206505.67780786357</v>
      </c>
      <c r="E152" s="156">
        <f>RES_hhdet_emi!E$64</f>
        <v>216115.86756523911</v>
      </c>
      <c r="F152" s="156">
        <f>RES_hhdet_emi!F$64</f>
        <v>219202.12251177794</v>
      </c>
      <c r="G152" s="156">
        <f>RES_hhdet_emi!G$64</f>
        <v>214753.51759574728</v>
      </c>
      <c r="H152" s="156">
        <f>RES_hhdet_emi!H$64</f>
        <v>207126.66220427252</v>
      </c>
      <c r="I152" s="156">
        <f>RES_hhdet_emi!I$64</f>
        <v>187599.81514510166</v>
      </c>
      <c r="J152" s="156">
        <f>RES_hhdet_emi!J$64</f>
        <v>197836.55904629707</v>
      </c>
      <c r="K152" s="156">
        <f>RES_hhdet_emi!K$64</f>
        <v>195493.86358586277</v>
      </c>
      <c r="L152" s="156">
        <f>RES_hhdet_emi!L$64</f>
        <v>219470.17598673142</v>
      </c>
      <c r="M152" s="156">
        <f>RES_hhdet_emi!M$64</f>
        <v>172992.52089484301</v>
      </c>
      <c r="N152" s="156">
        <f>RES_hhdet_emi!N$64</f>
        <v>190650.32389879628</v>
      </c>
      <c r="O152" s="156">
        <f>RES_hhdet_emi!O$64</f>
        <v>194036.13411169359</v>
      </c>
      <c r="P152" s="156">
        <f>RES_hhdet_emi!P$64</f>
        <v>149565.28960818468</v>
      </c>
      <c r="Q152" s="156">
        <f>RES_hhdet_emi!Q$64</f>
        <v>163458.50707913659</v>
      </c>
    </row>
    <row r="153" spans="1:17" ht="12" customHeight="1" x14ac:dyDescent="0.3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3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3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3">
      <c r="A156" s="158" t="s">
        <v>63</v>
      </c>
      <c r="B156" s="157">
        <f>SUM(B157:B158,B161:B162)</f>
        <v>39751.768503345571</v>
      </c>
      <c r="C156" s="157">
        <f t="shared" ref="C156:Q156" si="28">SUM(C157:C158,C161:C162)</f>
        <v>40128.222814736633</v>
      </c>
      <c r="D156" s="157">
        <f t="shared" si="28"/>
        <v>41185.239752605397</v>
      </c>
      <c r="E156" s="157">
        <f t="shared" si="28"/>
        <v>42077.039507224988</v>
      </c>
      <c r="F156" s="157">
        <f t="shared" si="28"/>
        <v>43121.58629096717</v>
      </c>
      <c r="G156" s="157">
        <f t="shared" si="28"/>
        <v>43028.229379528893</v>
      </c>
      <c r="H156" s="157">
        <f t="shared" si="28"/>
        <v>42905.121319875747</v>
      </c>
      <c r="I156" s="157">
        <f t="shared" si="28"/>
        <v>43231.008008588346</v>
      </c>
      <c r="J156" s="157">
        <f t="shared" si="28"/>
        <v>42749.725967007056</v>
      </c>
      <c r="K156" s="157">
        <f t="shared" si="28"/>
        <v>43553.999294580339</v>
      </c>
      <c r="L156" s="157">
        <f t="shared" si="28"/>
        <v>44919.177347127392</v>
      </c>
      <c r="M156" s="157">
        <f t="shared" si="28"/>
        <v>44033.08233706047</v>
      </c>
      <c r="N156" s="157">
        <f t="shared" si="28"/>
        <v>45303.759830078328</v>
      </c>
      <c r="O156" s="157">
        <f t="shared" si="28"/>
        <v>44653.147806008288</v>
      </c>
      <c r="P156" s="157">
        <f t="shared" si="28"/>
        <v>43342.022630518572</v>
      </c>
      <c r="Q156" s="157">
        <f t="shared" si="28"/>
        <v>43271.065723498308</v>
      </c>
    </row>
    <row r="157" spans="1:17" ht="12" customHeight="1" x14ac:dyDescent="0.3">
      <c r="A157" s="167" t="s">
        <v>160</v>
      </c>
      <c r="B157" s="132">
        <f>RES_hhdet_emi!B$69</f>
        <v>39153.228001546915</v>
      </c>
      <c r="C157" s="132">
        <f>RES_hhdet_emi!C$69</f>
        <v>39400.732120382156</v>
      </c>
      <c r="D157" s="132">
        <f>RES_hhdet_emi!D$69</f>
        <v>40320.827673636682</v>
      </c>
      <c r="E157" s="132">
        <f>RES_hhdet_emi!E$69</f>
        <v>40963.211045012751</v>
      </c>
      <c r="F157" s="132">
        <f>RES_hhdet_emi!F$69</f>
        <v>41935.840544682324</v>
      </c>
      <c r="G157" s="132">
        <f>RES_hhdet_emi!G$69</f>
        <v>41644.737883160429</v>
      </c>
      <c r="H157" s="132">
        <f>RES_hhdet_emi!H$69</f>
        <v>41363.67830384936</v>
      </c>
      <c r="I157" s="132">
        <f>RES_hhdet_emi!I$69</f>
        <v>41432.0086581879</v>
      </c>
      <c r="J157" s="132">
        <f>RES_hhdet_emi!J$69</f>
        <v>40737.593019541673</v>
      </c>
      <c r="K157" s="132">
        <f>RES_hhdet_emi!K$69</f>
        <v>41085.08975643279</v>
      </c>
      <c r="L157" s="132">
        <f>RES_hhdet_emi!L$69</f>
        <v>42071.887306449025</v>
      </c>
      <c r="M157" s="132">
        <f>RES_hhdet_emi!M$69</f>
        <v>40883.08000669469</v>
      </c>
      <c r="N157" s="132">
        <f>RES_hhdet_emi!N$69</f>
        <v>41866.843935742414</v>
      </c>
      <c r="O157" s="132">
        <f>RES_hhdet_emi!O$69</f>
        <v>40999.657582781889</v>
      </c>
      <c r="P157" s="132">
        <f>RES_hhdet_emi!P$69</f>
        <v>39744.19956694459</v>
      </c>
      <c r="Q157" s="132">
        <f>RES_hhdet_emi!Q$69</f>
        <v>39362.438605348427</v>
      </c>
    </row>
    <row r="158" spans="1:17" ht="12" customHeight="1" x14ac:dyDescent="0.3">
      <c r="A158" s="167" t="s">
        <v>159</v>
      </c>
      <c r="B158" s="132">
        <f>SUM(B159:B160)</f>
        <v>598.54050179865737</v>
      </c>
      <c r="C158" s="132">
        <f t="shared" ref="C158:Q158" si="29">SUM(C159:C160)</f>
        <v>727.49069435447791</v>
      </c>
      <c r="D158" s="132">
        <f t="shared" si="29"/>
        <v>864.41207896871583</v>
      </c>
      <c r="E158" s="132">
        <f t="shared" si="29"/>
        <v>1113.828462212238</v>
      </c>
      <c r="F158" s="132">
        <f t="shared" si="29"/>
        <v>1185.7457462848486</v>
      </c>
      <c r="G158" s="132">
        <f t="shared" si="29"/>
        <v>1383.4914963684671</v>
      </c>
      <c r="H158" s="132">
        <f t="shared" si="29"/>
        <v>1541.4430160263837</v>
      </c>
      <c r="I158" s="132">
        <f t="shared" si="29"/>
        <v>1798.9993504004485</v>
      </c>
      <c r="J158" s="132">
        <f t="shared" si="29"/>
        <v>2012.1329474653846</v>
      </c>
      <c r="K158" s="132">
        <f t="shared" si="29"/>
        <v>2468.9095381475458</v>
      </c>
      <c r="L158" s="132">
        <f t="shared" si="29"/>
        <v>2847.2900406783633</v>
      </c>
      <c r="M158" s="132">
        <f t="shared" si="29"/>
        <v>3150.0023303657831</v>
      </c>
      <c r="N158" s="132">
        <f t="shared" si="29"/>
        <v>3436.9158943359153</v>
      </c>
      <c r="O158" s="132">
        <f t="shared" si="29"/>
        <v>3653.4902232264021</v>
      </c>
      <c r="P158" s="132">
        <f t="shared" si="29"/>
        <v>3597.8230635739797</v>
      </c>
      <c r="Q158" s="132">
        <f t="shared" si="29"/>
        <v>3908.6271181498819</v>
      </c>
    </row>
    <row r="159" spans="1:17" ht="12" customHeight="1" x14ac:dyDescent="0.3">
      <c r="A159" s="166" t="s">
        <v>203</v>
      </c>
      <c r="B159" s="165">
        <f>RES_hhdet_emi!B$71</f>
        <v>598.54050179865737</v>
      </c>
      <c r="C159" s="165">
        <f>RES_hhdet_emi!C$71</f>
        <v>727.49069435447791</v>
      </c>
      <c r="D159" s="165">
        <f>RES_hhdet_emi!D$71</f>
        <v>864.41207896871583</v>
      </c>
      <c r="E159" s="165">
        <f>RES_hhdet_emi!E$71</f>
        <v>1113.828462212238</v>
      </c>
      <c r="F159" s="165">
        <f>RES_hhdet_emi!F$71</f>
        <v>1185.7457462848486</v>
      </c>
      <c r="G159" s="165">
        <f>RES_hhdet_emi!G$71</f>
        <v>1383.4914963684671</v>
      </c>
      <c r="H159" s="165">
        <f>RES_hhdet_emi!H$71</f>
        <v>1541.4430160263837</v>
      </c>
      <c r="I159" s="165">
        <f>RES_hhdet_emi!I$71</f>
        <v>1798.9993504004485</v>
      </c>
      <c r="J159" s="165">
        <f>RES_hhdet_emi!J$71</f>
        <v>2012.1329474653846</v>
      </c>
      <c r="K159" s="165">
        <f>RES_hhdet_emi!K$71</f>
        <v>2468.9095381475458</v>
      </c>
      <c r="L159" s="165">
        <f>RES_hhdet_emi!L$71</f>
        <v>2847.2900406783633</v>
      </c>
      <c r="M159" s="165">
        <f>RES_hhdet_emi!M$71</f>
        <v>3150.0023303657831</v>
      </c>
      <c r="N159" s="165">
        <f>RES_hhdet_emi!N$71</f>
        <v>3436.9158943359153</v>
      </c>
      <c r="O159" s="165">
        <f>RES_hhdet_emi!O$71</f>
        <v>3653.4902232264021</v>
      </c>
      <c r="P159" s="165">
        <f>RES_hhdet_emi!P$71</f>
        <v>3597.8230635739797</v>
      </c>
      <c r="Q159" s="165">
        <f>RES_hhdet_emi!Q$71</f>
        <v>3908.6271181498819</v>
      </c>
    </row>
    <row r="160" spans="1:17" ht="12" customHeight="1" x14ac:dyDescent="0.3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3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3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3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3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3">
      <c r="A165" s="158" t="s">
        <v>62</v>
      </c>
      <c r="B165" s="157">
        <f>SUM(B166:B167)</f>
        <v>17070.623302781409</v>
      </c>
      <c r="C165" s="157">
        <f t="shared" ref="C165:Q165" si="31">SUM(C166:C167)</f>
        <v>17228.078581918824</v>
      </c>
      <c r="D165" s="157">
        <f t="shared" si="31"/>
        <v>18270.699499638125</v>
      </c>
      <c r="E165" s="157">
        <f t="shared" si="31"/>
        <v>18971.55027668141</v>
      </c>
      <c r="F165" s="157">
        <f t="shared" si="31"/>
        <v>19660.333423202788</v>
      </c>
      <c r="G165" s="157">
        <f t="shared" si="31"/>
        <v>20135.459672198143</v>
      </c>
      <c r="H165" s="157">
        <f t="shared" si="31"/>
        <v>20314.953816101181</v>
      </c>
      <c r="I165" s="157">
        <f t="shared" si="31"/>
        <v>20747.213122075922</v>
      </c>
      <c r="J165" s="157">
        <f t="shared" si="31"/>
        <v>20638.319730009687</v>
      </c>
      <c r="K165" s="157">
        <f t="shared" si="31"/>
        <v>21300.66572342443</v>
      </c>
      <c r="L165" s="157">
        <f t="shared" si="31"/>
        <v>22063.269568414118</v>
      </c>
      <c r="M165" s="157">
        <f t="shared" si="31"/>
        <v>21871.207577387948</v>
      </c>
      <c r="N165" s="157">
        <f t="shared" si="31"/>
        <v>22440.770899378651</v>
      </c>
      <c r="O165" s="157">
        <f t="shared" si="31"/>
        <v>22182.81815632795</v>
      </c>
      <c r="P165" s="157">
        <f t="shared" si="31"/>
        <v>21746.725851086587</v>
      </c>
      <c r="Q165" s="157">
        <f t="shared" si="31"/>
        <v>22125.894066798435</v>
      </c>
    </row>
    <row r="166" spans="1:17" ht="12" customHeight="1" x14ac:dyDescent="0.3">
      <c r="A166" s="23" t="s">
        <v>203</v>
      </c>
      <c r="B166" s="156">
        <f>RES_hhdet_emi!B$78</f>
        <v>17070.623302781409</v>
      </c>
      <c r="C166" s="156">
        <f>RES_hhdet_emi!C$78</f>
        <v>17228.078581918824</v>
      </c>
      <c r="D166" s="156">
        <f>RES_hhdet_emi!D$78</f>
        <v>18270.699499638125</v>
      </c>
      <c r="E166" s="156">
        <f>RES_hhdet_emi!E$78</f>
        <v>18971.55027668141</v>
      </c>
      <c r="F166" s="156">
        <f>RES_hhdet_emi!F$78</f>
        <v>19660.333423202788</v>
      </c>
      <c r="G166" s="156">
        <f>RES_hhdet_emi!G$78</f>
        <v>20135.459672198143</v>
      </c>
      <c r="H166" s="156">
        <f>RES_hhdet_emi!H$78</f>
        <v>20314.953816101181</v>
      </c>
      <c r="I166" s="156">
        <f>RES_hhdet_emi!I$78</f>
        <v>20747.213122075922</v>
      </c>
      <c r="J166" s="156">
        <f>RES_hhdet_emi!J$78</f>
        <v>20638.319730009687</v>
      </c>
      <c r="K166" s="156">
        <f>RES_hhdet_emi!K$78</f>
        <v>21300.66572342443</v>
      </c>
      <c r="L166" s="156">
        <f>RES_hhdet_emi!L$78</f>
        <v>22063.269568414118</v>
      </c>
      <c r="M166" s="156">
        <f>RES_hhdet_emi!M$78</f>
        <v>21871.207577387948</v>
      </c>
      <c r="N166" s="156">
        <f>RES_hhdet_emi!N$78</f>
        <v>22440.770899378651</v>
      </c>
      <c r="O166" s="156">
        <f>RES_hhdet_emi!O$78</f>
        <v>22182.81815632795</v>
      </c>
      <c r="P166" s="156">
        <f>RES_hhdet_emi!P$78</f>
        <v>21746.725851086587</v>
      </c>
      <c r="Q166" s="156">
        <f>RES_hhdet_emi!Q$78</f>
        <v>22125.894066798435</v>
      </c>
    </row>
    <row r="167" spans="1:17" ht="12" customHeight="1" x14ac:dyDescent="0.3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3">
      <c r="A169" s="152" t="s">
        <v>198</v>
      </c>
      <c r="B169" s="168">
        <f>SUM(B170,B173,B175,B184)</f>
        <v>15985.842181569384</v>
      </c>
      <c r="C169" s="168">
        <f t="shared" ref="C169:Q169" si="32">SUM(C170,C173,C175,C184)</f>
        <v>16552.84056867738</v>
      </c>
      <c r="D169" s="168">
        <f t="shared" si="32"/>
        <v>16065.678873121697</v>
      </c>
      <c r="E169" s="168">
        <f t="shared" si="32"/>
        <v>16309.163349989591</v>
      </c>
      <c r="F169" s="168">
        <f t="shared" si="32"/>
        <v>16247.729532276691</v>
      </c>
      <c r="G169" s="168">
        <f t="shared" si="32"/>
        <v>15878.821496331442</v>
      </c>
      <c r="H169" s="168">
        <f t="shared" si="32"/>
        <v>15358.771333300145</v>
      </c>
      <c r="I169" s="168">
        <f t="shared" si="32"/>
        <v>14323.206506717344</v>
      </c>
      <c r="J169" s="168">
        <f t="shared" si="32"/>
        <v>14577.12239167348</v>
      </c>
      <c r="K169" s="168">
        <f t="shared" si="32"/>
        <v>14305.887111125936</v>
      </c>
      <c r="L169" s="168">
        <f t="shared" si="32"/>
        <v>15571.577985341739</v>
      </c>
      <c r="M169" s="168">
        <f t="shared" si="32"/>
        <v>13169.909262089885</v>
      </c>
      <c r="N169" s="168">
        <f t="shared" si="32"/>
        <v>13910.838031580513</v>
      </c>
      <c r="O169" s="168">
        <f t="shared" si="32"/>
        <v>14255.129540045869</v>
      </c>
      <c r="P169" s="168">
        <f t="shared" si="32"/>
        <v>11921.166137774449</v>
      </c>
      <c r="Q169" s="168">
        <f t="shared" si="32"/>
        <v>12654.2249797475</v>
      </c>
    </row>
    <row r="170" spans="1:17" ht="12" customHeight="1" x14ac:dyDescent="0.3">
      <c r="A170" s="158" t="s">
        <v>65</v>
      </c>
      <c r="B170" s="157">
        <f>SUM(B171:B172)</f>
        <v>12100.596304902483</v>
      </c>
      <c r="C170" s="157">
        <f t="shared" ref="C170:Q170" si="33">SUM(C171:C172)</f>
        <v>12674.122713814932</v>
      </c>
      <c r="D170" s="157">
        <f t="shared" si="33"/>
        <v>12177.559934950099</v>
      </c>
      <c r="E170" s="157">
        <f t="shared" si="33"/>
        <v>12407.48260383295</v>
      </c>
      <c r="F170" s="157">
        <f t="shared" si="33"/>
        <v>12346.481815001656</v>
      </c>
      <c r="G170" s="157">
        <f t="shared" si="33"/>
        <v>11989.408767273502</v>
      </c>
      <c r="H170" s="157">
        <f t="shared" si="33"/>
        <v>11496.759031137492</v>
      </c>
      <c r="I170" s="157">
        <f t="shared" si="33"/>
        <v>10479.517513635321</v>
      </c>
      <c r="J170" s="157">
        <f t="shared" si="33"/>
        <v>10791.892504401088</v>
      </c>
      <c r="K170" s="157">
        <f t="shared" si="33"/>
        <v>10529.06814187664</v>
      </c>
      <c r="L170" s="157">
        <f t="shared" si="33"/>
        <v>11758.382288499586</v>
      </c>
      <c r="M170" s="157">
        <f t="shared" si="33"/>
        <v>9406.5556571455527</v>
      </c>
      <c r="N170" s="157">
        <f t="shared" si="33"/>
        <v>10113.138148620172</v>
      </c>
      <c r="O170" s="157">
        <f t="shared" si="33"/>
        <v>10470.067196181999</v>
      </c>
      <c r="P170" s="157">
        <f t="shared" si="33"/>
        <v>8175.9009944480686</v>
      </c>
      <c r="Q170" s="157">
        <f t="shared" si="33"/>
        <v>8915.6485775089495</v>
      </c>
    </row>
    <row r="171" spans="1:17" ht="12" customHeight="1" x14ac:dyDescent="0.3">
      <c r="A171" s="23" t="s">
        <v>161</v>
      </c>
      <c r="B171" s="156">
        <f>IF(B95=0,0,B95/0.086*1000000/B$7)</f>
        <v>11915.067930564055</v>
      </c>
      <c r="C171" s="156">
        <f t="shared" ref="C171:Q172" si="34">IF(C95=0,0,C95/0.086*1000000/C$7)</f>
        <v>12481.038328103959</v>
      </c>
      <c r="D171" s="156">
        <f t="shared" si="34"/>
        <v>11986.860842693219</v>
      </c>
      <c r="E171" s="156">
        <f t="shared" si="34"/>
        <v>12180.538897413799</v>
      </c>
      <c r="F171" s="156">
        <f t="shared" si="34"/>
        <v>12121.785253349246</v>
      </c>
      <c r="G171" s="156">
        <f t="shared" si="34"/>
        <v>11770.703859423505</v>
      </c>
      <c r="H171" s="156">
        <f t="shared" si="34"/>
        <v>11288.008844994729</v>
      </c>
      <c r="I171" s="156">
        <f t="shared" si="34"/>
        <v>10275.327703069006</v>
      </c>
      <c r="J171" s="156">
        <f t="shared" si="34"/>
        <v>10623.742387136788</v>
      </c>
      <c r="K171" s="156">
        <f t="shared" si="34"/>
        <v>10360.733148474825</v>
      </c>
      <c r="L171" s="156">
        <f t="shared" si="34"/>
        <v>11570.766894653007</v>
      </c>
      <c r="M171" s="156">
        <f t="shared" si="34"/>
        <v>9229.827096238072</v>
      </c>
      <c r="N171" s="156">
        <f t="shared" si="34"/>
        <v>9923.5457811740489</v>
      </c>
      <c r="O171" s="156">
        <f t="shared" si="34"/>
        <v>10271.695592532678</v>
      </c>
      <c r="P171" s="156">
        <f t="shared" si="34"/>
        <v>8009.1642462313457</v>
      </c>
      <c r="Q171" s="156">
        <f t="shared" si="34"/>
        <v>8717.3606565791342</v>
      </c>
    </row>
    <row r="172" spans="1:17" ht="12" customHeight="1" x14ac:dyDescent="0.3">
      <c r="A172" s="23" t="s">
        <v>60</v>
      </c>
      <c r="B172" s="156">
        <f>IF(B96=0,0,B96/0.086*1000000/B$7)</f>
        <v>185.52837433842737</v>
      </c>
      <c r="C172" s="156">
        <f t="shared" si="34"/>
        <v>193.08438571097258</v>
      </c>
      <c r="D172" s="156">
        <f t="shared" si="34"/>
        <v>190.69909225688113</v>
      </c>
      <c r="E172" s="156">
        <f t="shared" si="34"/>
        <v>226.94370641915143</v>
      </c>
      <c r="F172" s="156">
        <f t="shared" si="34"/>
        <v>224.69656165240957</v>
      </c>
      <c r="G172" s="156">
        <f t="shared" si="34"/>
        <v>218.70490784999606</v>
      </c>
      <c r="H172" s="156">
        <f t="shared" si="34"/>
        <v>208.750186142763</v>
      </c>
      <c r="I172" s="156">
        <f t="shared" si="34"/>
        <v>204.18981056631571</v>
      </c>
      <c r="J172" s="156">
        <f t="shared" si="34"/>
        <v>168.15011726430049</v>
      </c>
      <c r="K172" s="156">
        <f t="shared" si="34"/>
        <v>168.33499340181606</v>
      </c>
      <c r="L172" s="156">
        <f t="shared" si="34"/>
        <v>187.61539384657891</v>
      </c>
      <c r="M172" s="156">
        <f t="shared" si="34"/>
        <v>176.72856090748098</v>
      </c>
      <c r="N172" s="156">
        <f t="shared" si="34"/>
        <v>189.59236744612335</v>
      </c>
      <c r="O172" s="156">
        <f t="shared" si="34"/>
        <v>198.37160364932097</v>
      </c>
      <c r="P172" s="156">
        <f t="shared" si="34"/>
        <v>166.73674821672316</v>
      </c>
      <c r="Q172" s="156">
        <f t="shared" si="34"/>
        <v>198.28792092981439</v>
      </c>
    </row>
    <row r="173" spans="1:17" ht="12" customHeight="1" x14ac:dyDescent="0.3">
      <c r="A173" s="158" t="s">
        <v>112</v>
      </c>
      <c r="B173" s="157">
        <f>B174</f>
        <v>35.400061042578848</v>
      </c>
      <c r="C173" s="157">
        <f t="shared" ref="C173:Q173" si="35">C174</f>
        <v>36.958180123255062</v>
      </c>
      <c r="D173" s="157">
        <f t="shared" si="35"/>
        <v>37.648973588232842</v>
      </c>
      <c r="E173" s="157">
        <f t="shared" si="35"/>
        <v>40.212308993080931</v>
      </c>
      <c r="F173" s="157">
        <f t="shared" si="35"/>
        <v>41.830613753181019</v>
      </c>
      <c r="G173" s="157">
        <f t="shared" si="35"/>
        <v>44.300982530768074</v>
      </c>
      <c r="H173" s="157">
        <f t="shared" si="35"/>
        <v>46.238094876886876</v>
      </c>
      <c r="I173" s="157">
        <f t="shared" si="35"/>
        <v>47.344041672397609</v>
      </c>
      <c r="J173" s="157">
        <f t="shared" si="35"/>
        <v>50.369683432453407</v>
      </c>
      <c r="K173" s="157">
        <f t="shared" si="35"/>
        <v>52.609224320649368</v>
      </c>
      <c r="L173" s="157">
        <f t="shared" si="35"/>
        <v>56.345710280176505</v>
      </c>
      <c r="M173" s="157">
        <f t="shared" si="35"/>
        <v>62.462330140175759</v>
      </c>
      <c r="N173" s="157">
        <f t="shared" si="35"/>
        <v>68.344369877639167</v>
      </c>
      <c r="O173" s="157">
        <f t="shared" si="35"/>
        <v>70.026476718564098</v>
      </c>
      <c r="P173" s="157">
        <f t="shared" si="35"/>
        <v>72.252336373426317</v>
      </c>
      <c r="Q173" s="157">
        <f t="shared" si="35"/>
        <v>73.636810473026642</v>
      </c>
    </row>
    <row r="174" spans="1:17" ht="12" customHeight="1" x14ac:dyDescent="0.3">
      <c r="A174" s="23" t="s">
        <v>60</v>
      </c>
      <c r="B174" s="156">
        <f t="shared" ref="B174:Q184" si="36">IF(B98=0,0,B98/0.086*1000000/B$5)</f>
        <v>35.400061042578848</v>
      </c>
      <c r="C174" s="156">
        <f t="shared" si="36"/>
        <v>36.958180123255062</v>
      </c>
      <c r="D174" s="156">
        <f t="shared" si="36"/>
        <v>37.648973588232842</v>
      </c>
      <c r="E174" s="156">
        <f t="shared" si="36"/>
        <v>40.212308993080931</v>
      </c>
      <c r="F174" s="156">
        <f t="shared" si="36"/>
        <v>41.830613753181019</v>
      </c>
      <c r="G174" s="156">
        <f t="shared" si="36"/>
        <v>44.300982530768074</v>
      </c>
      <c r="H174" s="156">
        <f t="shared" si="36"/>
        <v>46.238094876886876</v>
      </c>
      <c r="I174" s="156">
        <f t="shared" si="36"/>
        <v>47.344041672397609</v>
      </c>
      <c r="J174" s="156">
        <f t="shared" si="36"/>
        <v>50.369683432453407</v>
      </c>
      <c r="K174" s="156">
        <f t="shared" si="36"/>
        <v>52.609224320649368</v>
      </c>
      <c r="L174" s="156">
        <f t="shared" si="36"/>
        <v>56.345710280176505</v>
      </c>
      <c r="M174" s="156">
        <f t="shared" si="36"/>
        <v>62.462330140175759</v>
      </c>
      <c r="N174" s="156">
        <f t="shared" si="36"/>
        <v>68.344369877639167</v>
      </c>
      <c r="O174" s="156">
        <f t="shared" si="36"/>
        <v>70.026476718564098</v>
      </c>
      <c r="P174" s="156">
        <f t="shared" si="36"/>
        <v>72.252336373426317</v>
      </c>
      <c r="Q174" s="156">
        <f t="shared" si="36"/>
        <v>73.636810473026642</v>
      </c>
    </row>
    <row r="175" spans="1:17" ht="12" customHeight="1" x14ac:dyDescent="0.3">
      <c r="A175" s="158" t="s">
        <v>63</v>
      </c>
      <c r="B175" s="157">
        <f t="shared" si="36"/>
        <v>2688.873105164665</v>
      </c>
      <c r="C175" s="157">
        <f t="shared" si="36"/>
        <v>2683.2101402864109</v>
      </c>
      <c r="D175" s="157">
        <f t="shared" si="36"/>
        <v>2668.3033055054475</v>
      </c>
      <c r="E175" s="157">
        <f t="shared" si="36"/>
        <v>2668.6590361634644</v>
      </c>
      <c r="F175" s="157">
        <f t="shared" si="36"/>
        <v>2647.7967399360773</v>
      </c>
      <c r="G175" s="157">
        <f t="shared" si="36"/>
        <v>2634.2663014257869</v>
      </c>
      <c r="H175" s="157">
        <f t="shared" si="36"/>
        <v>2600.3599216068096</v>
      </c>
      <c r="I175" s="157">
        <f t="shared" si="36"/>
        <v>2568.2695291989553</v>
      </c>
      <c r="J175" s="157">
        <f t="shared" si="36"/>
        <v>2534.1980636305398</v>
      </c>
      <c r="K175" s="157">
        <f t="shared" si="36"/>
        <v>2512.4699547101081</v>
      </c>
      <c r="L175" s="157">
        <f t="shared" si="36"/>
        <v>2533.4778358398503</v>
      </c>
      <c r="M175" s="157">
        <f t="shared" si="36"/>
        <v>2486.3675265084116</v>
      </c>
      <c r="N175" s="157">
        <f t="shared" si="36"/>
        <v>2507.2595073358184</v>
      </c>
      <c r="O175" s="157">
        <f t="shared" si="36"/>
        <v>2500.9722591430314</v>
      </c>
      <c r="P175" s="157">
        <f t="shared" si="36"/>
        <v>2470.6463309711162</v>
      </c>
      <c r="Q175" s="157">
        <f t="shared" si="36"/>
        <v>2449.5296868110349</v>
      </c>
    </row>
    <row r="176" spans="1:17" ht="12" customHeight="1" x14ac:dyDescent="0.3">
      <c r="A176" s="167" t="s">
        <v>160</v>
      </c>
      <c r="B176" s="132">
        <f>IF(B100=0,0,B100/0.086*1000000/B$11)</f>
        <v>2725.7116716005739</v>
      </c>
      <c r="C176" s="132">
        <f t="shared" ref="C176:Q176" si="37">IF(C100=0,0,C100/0.086*1000000/C$11)</f>
        <v>2722.6851337484281</v>
      </c>
      <c r="D176" s="132">
        <f t="shared" si="37"/>
        <v>2704.9553504258852</v>
      </c>
      <c r="E176" s="132">
        <f t="shared" si="37"/>
        <v>2695.3714159184697</v>
      </c>
      <c r="F176" s="132">
        <f t="shared" si="37"/>
        <v>2681.9590877551159</v>
      </c>
      <c r="G176" s="132">
        <f t="shared" si="37"/>
        <v>2669.5031861204243</v>
      </c>
      <c r="H176" s="132">
        <f t="shared" si="37"/>
        <v>2634.3655244022857</v>
      </c>
      <c r="I176" s="132">
        <f t="shared" si="37"/>
        <v>2611.4812448782809</v>
      </c>
      <c r="J176" s="132">
        <f t="shared" si="37"/>
        <v>2593.5180779816756</v>
      </c>
      <c r="K176" s="132">
        <f t="shared" si="37"/>
        <v>2577.7008158335693</v>
      </c>
      <c r="L176" s="132">
        <f t="shared" si="37"/>
        <v>2587.5331226926814</v>
      </c>
      <c r="M176" s="132">
        <f t="shared" si="37"/>
        <v>2545.5418200588865</v>
      </c>
      <c r="N176" s="132">
        <f t="shared" si="37"/>
        <v>2567.0288624654618</v>
      </c>
      <c r="O176" s="132">
        <f t="shared" si="37"/>
        <v>2556.8507271613935</v>
      </c>
      <c r="P176" s="132">
        <f t="shared" si="37"/>
        <v>2531.4790721521767</v>
      </c>
      <c r="Q176" s="132">
        <f t="shared" si="37"/>
        <v>2511.5555115603088</v>
      </c>
    </row>
    <row r="177" spans="1:17" ht="12" customHeight="1" x14ac:dyDescent="0.3">
      <c r="A177" s="167" t="s">
        <v>159</v>
      </c>
      <c r="B177" s="132">
        <f>IF(B101=0,0,B101/0.086*1000000/B$12)</f>
        <v>2260.4178012068464</v>
      </c>
      <c r="C177" s="132">
        <f t="shared" ref="C177:Q177" si="38">IF(C101=0,0,C101/0.086*1000000/C$12)</f>
        <v>2244.8817119613282</v>
      </c>
      <c r="D177" s="132">
        <f t="shared" si="38"/>
        <v>2230.6979578563496</v>
      </c>
      <c r="E177" s="132">
        <f t="shared" si="38"/>
        <v>2222.2629119914045</v>
      </c>
      <c r="F177" s="132">
        <f t="shared" si="38"/>
        <v>2236.5751775672948</v>
      </c>
      <c r="G177" s="132">
        <f t="shared" si="38"/>
        <v>2215.1362432337946</v>
      </c>
      <c r="H177" s="132">
        <f t="shared" si="38"/>
        <v>2150.4820452924732</v>
      </c>
      <c r="I177" s="132">
        <f t="shared" si="38"/>
        <v>2085.1680115515869</v>
      </c>
      <c r="J177" s="132">
        <f t="shared" si="38"/>
        <v>2083.3081658244537</v>
      </c>
      <c r="K177" s="132">
        <f t="shared" si="38"/>
        <v>2075.5674037063227</v>
      </c>
      <c r="L177" s="132">
        <f t="shared" si="38"/>
        <v>2115.7079715642017</v>
      </c>
      <c r="M177" s="132">
        <f t="shared" si="38"/>
        <v>2046.2125126920862</v>
      </c>
      <c r="N177" s="132">
        <f t="shared" si="38"/>
        <v>2087.2702491121913</v>
      </c>
      <c r="O177" s="132">
        <f t="shared" si="38"/>
        <v>2106.2644465435192</v>
      </c>
      <c r="P177" s="132">
        <f t="shared" si="38"/>
        <v>2071.7699476287385</v>
      </c>
      <c r="Q177" s="132">
        <f t="shared" si="38"/>
        <v>2050.4808035281994</v>
      </c>
    </row>
    <row r="178" spans="1:17" ht="12" customHeight="1" x14ac:dyDescent="0.3">
      <c r="A178" s="166" t="s">
        <v>203</v>
      </c>
      <c r="B178" s="165">
        <f t="shared" ref="B178:Q179" si="39">IF(B102=0,0,B102/0.086*1000000/B$12)</f>
        <v>1741.7321340455142</v>
      </c>
      <c r="C178" s="165">
        <f t="shared" si="39"/>
        <v>1729.767746337264</v>
      </c>
      <c r="D178" s="165">
        <f t="shared" si="39"/>
        <v>1719.1644906728436</v>
      </c>
      <c r="E178" s="165">
        <f t="shared" si="39"/>
        <v>1714.1293731220112</v>
      </c>
      <c r="F178" s="165">
        <f t="shared" si="39"/>
        <v>1721.7774483606131</v>
      </c>
      <c r="G178" s="165">
        <f t="shared" si="39"/>
        <v>1698.6352912951711</v>
      </c>
      <c r="H178" s="165">
        <f t="shared" si="39"/>
        <v>1620.0300069863097</v>
      </c>
      <c r="I178" s="165">
        <f t="shared" si="39"/>
        <v>1547.1516632027647</v>
      </c>
      <c r="J178" s="165">
        <f t="shared" si="39"/>
        <v>1556.2462047999886</v>
      </c>
      <c r="K178" s="165">
        <f t="shared" si="39"/>
        <v>1544.092655392315</v>
      </c>
      <c r="L178" s="165">
        <f t="shared" si="39"/>
        <v>1560.6716522397307</v>
      </c>
      <c r="M178" s="165">
        <f t="shared" si="39"/>
        <v>1504.3169810598836</v>
      </c>
      <c r="N178" s="165">
        <f t="shared" si="39"/>
        <v>1541.4871311638865</v>
      </c>
      <c r="O178" s="165">
        <f t="shared" si="39"/>
        <v>1568.9963057287616</v>
      </c>
      <c r="P178" s="165">
        <f t="shared" si="39"/>
        <v>1521.6793934422167</v>
      </c>
      <c r="Q178" s="165">
        <f t="shared" si="39"/>
        <v>1505.7782599370669</v>
      </c>
    </row>
    <row r="179" spans="1:17" ht="12" customHeight="1" x14ac:dyDescent="0.3">
      <c r="A179" s="147" t="s">
        <v>59</v>
      </c>
      <c r="B179" s="164">
        <f t="shared" si="39"/>
        <v>518.68566716133228</v>
      </c>
      <c r="C179" s="164">
        <f t="shared" si="39"/>
        <v>515.11396562406389</v>
      </c>
      <c r="D179" s="164">
        <f t="shared" si="39"/>
        <v>511.53346718350645</v>
      </c>
      <c r="E179" s="164">
        <f t="shared" si="39"/>
        <v>508.13353886939319</v>
      </c>
      <c r="F179" s="164">
        <f t="shared" si="39"/>
        <v>514.79772920668177</v>
      </c>
      <c r="G179" s="164">
        <f t="shared" si="39"/>
        <v>516.5009519386233</v>
      </c>
      <c r="H179" s="164">
        <f t="shared" si="39"/>
        <v>530.45203830616356</v>
      </c>
      <c r="I179" s="164">
        <f t="shared" si="39"/>
        <v>538.01634834882259</v>
      </c>
      <c r="J179" s="164">
        <f t="shared" si="39"/>
        <v>527.06196102446495</v>
      </c>
      <c r="K179" s="164">
        <f t="shared" si="39"/>
        <v>531.47474831400746</v>
      </c>
      <c r="L179" s="164">
        <f t="shared" si="39"/>
        <v>555.03631932447092</v>
      </c>
      <c r="M179" s="164">
        <f t="shared" si="39"/>
        <v>541.89553163220273</v>
      </c>
      <c r="N179" s="164">
        <f t="shared" si="39"/>
        <v>545.78311794830518</v>
      </c>
      <c r="O179" s="164">
        <f t="shared" si="39"/>
        <v>537.26814081475766</v>
      </c>
      <c r="P179" s="164">
        <f t="shared" si="39"/>
        <v>550.0905541865219</v>
      </c>
      <c r="Q179" s="164">
        <f t="shared" si="39"/>
        <v>544.70254359113244</v>
      </c>
    </row>
    <row r="180" spans="1:17" ht="12" customHeight="1" x14ac:dyDescent="0.3">
      <c r="A180" s="163" t="s">
        <v>142</v>
      </c>
      <c r="B180" s="162">
        <f>IF(B104=0,0,B104/0.086*1000000/B$13)</f>
        <v>2503.2546113955536</v>
      </c>
      <c r="C180" s="162">
        <f t="shared" ref="C180:Q180" si="40">IF(C104=0,0,C104/0.086*1000000/C$13)</f>
        <v>2493.520830126191</v>
      </c>
      <c r="D180" s="162">
        <f t="shared" si="40"/>
        <v>2502.0698157823604</v>
      </c>
      <c r="E180" s="162">
        <f t="shared" si="40"/>
        <v>2622.4893516234715</v>
      </c>
      <c r="F180" s="162">
        <f t="shared" si="40"/>
        <v>2525.9744608733408</v>
      </c>
      <c r="G180" s="162">
        <f t="shared" si="40"/>
        <v>2545.6862991796697</v>
      </c>
      <c r="H180" s="162">
        <f t="shared" si="40"/>
        <v>2568.9956192776335</v>
      </c>
      <c r="I180" s="162">
        <f t="shared" si="40"/>
        <v>2495.8702374468135</v>
      </c>
      <c r="J180" s="162">
        <f t="shared" si="40"/>
        <v>2356.5853720114892</v>
      </c>
      <c r="K180" s="162">
        <f t="shared" si="40"/>
        <v>2294.4064173733755</v>
      </c>
      <c r="L180" s="162">
        <f t="shared" si="40"/>
        <v>2457.9648764796584</v>
      </c>
      <c r="M180" s="162">
        <f t="shared" si="40"/>
        <v>2479.5438528694931</v>
      </c>
      <c r="N180" s="162">
        <f t="shared" si="40"/>
        <v>2511.6735158170595</v>
      </c>
      <c r="O180" s="162">
        <f t="shared" si="40"/>
        <v>2592.0301100772726</v>
      </c>
      <c r="P180" s="162">
        <f t="shared" si="40"/>
        <v>2518.2413683790537</v>
      </c>
      <c r="Q180" s="162">
        <f t="shared" si="40"/>
        <v>2643.5108076854017</v>
      </c>
    </row>
    <row r="181" spans="1:17" ht="12" customHeight="1" x14ac:dyDescent="0.3">
      <c r="A181" s="161" t="s">
        <v>141</v>
      </c>
      <c r="B181" s="160">
        <f>IF(B105=0,0,B105/0.086*1000000/B$14)</f>
        <v>2066.2930626842594</v>
      </c>
      <c r="C181" s="160">
        <f t="shared" ref="C181:Q181" si="41">IF(C105=0,0,C105/0.086*1000000/C$14)</f>
        <v>2074.245048994303</v>
      </c>
      <c r="D181" s="160">
        <f t="shared" si="41"/>
        <v>2066.8690598587164</v>
      </c>
      <c r="E181" s="160">
        <f t="shared" si="41"/>
        <v>2124.8107258019263</v>
      </c>
      <c r="F181" s="160">
        <f t="shared" si="41"/>
        <v>2045.0644159889368</v>
      </c>
      <c r="G181" s="160">
        <f t="shared" si="41"/>
        <v>2039.6631349419454</v>
      </c>
      <c r="H181" s="160">
        <f t="shared" si="41"/>
        <v>2076.5928295937147</v>
      </c>
      <c r="I181" s="160">
        <f t="shared" si="41"/>
        <v>1983.2188132304861</v>
      </c>
      <c r="J181" s="160">
        <f t="shared" si="41"/>
        <v>1932.0205110094871</v>
      </c>
      <c r="K181" s="160">
        <f t="shared" si="41"/>
        <v>1887.8701051364417</v>
      </c>
      <c r="L181" s="160">
        <f t="shared" si="41"/>
        <v>1924.7745616388938</v>
      </c>
      <c r="M181" s="160">
        <f t="shared" si="41"/>
        <v>2020.0229642274808</v>
      </c>
      <c r="N181" s="160">
        <f t="shared" si="41"/>
        <v>1976.6595027553985</v>
      </c>
      <c r="O181" s="160">
        <f t="shared" si="41"/>
        <v>2040.3479730906843</v>
      </c>
      <c r="P181" s="160">
        <f t="shared" si="41"/>
        <v>2007.7952779775192</v>
      </c>
      <c r="Q181" s="160">
        <f t="shared" si="41"/>
        <v>2066.7537542902887</v>
      </c>
    </row>
    <row r="182" spans="1:17" ht="12" customHeight="1" x14ac:dyDescent="0.3">
      <c r="A182" s="148" t="s">
        <v>60</v>
      </c>
      <c r="B182" s="156">
        <f t="shared" ref="B182:Q183" si="42">IF(B106=0,0,B106/0.086*1000000/B$14)</f>
        <v>1525.8214709000958</v>
      </c>
      <c r="C182" s="156">
        <f t="shared" si="42"/>
        <v>1547.3212132553506</v>
      </c>
      <c r="D182" s="156">
        <f t="shared" si="42"/>
        <v>1549.7550342603085</v>
      </c>
      <c r="E182" s="156">
        <f t="shared" si="42"/>
        <v>1593.372568913725</v>
      </c>
      <c r="F182" s="156">
        <f t="shared" si="42"/>
        <v>1522.7053905459193</v>
      </c>
      <c r="G182" s="156">
        <f t="shared" si="42"/>
        <v>1515.9322509674155</v>
      </c>
      <c r="H182" s="156">
        <f t="shared" si="42"/>
        <v>1542.3115632354954</v>
      </c>
      <c r="I182" s="156">
        <f t="shared" si="42"/>
        <v>1378.7253851038683</v>
      </c>
      <c r="J182" s="156">
        <f t="shared" si="42"/>
        <v>1400.8814644255237</v>
      </c>
      <c r="K182" s="156">
        <f t="shared" si="42"/>
        <v>1334.6089283228196</v>
      </c>
      <c r="L182" s="156">
        <f t="shared" si="42"/>
        <v>1354.1039718157122</v>
      </c>
      <c r="M182" s="156">
        <f t="shared" si="42"/>
        <v>1449.3865710455857</v>
      </c>
      <c r="N182" s="156">
        <f t="shared" si="42"/>
        <v>1376.8368977650666</v>
      </c>
      <c r="O182" s="156">
        <f t="shared" si="42"/>
        <v>1430.2444412452462</v>
      </c>
      <c r="P182" s="156">
        <f t="shared" si="42"/>
        <v>1459.8442245926101</v>
      </c>
      <c r="Q182" s="156">
        <f t="shared" si="42"/>
        <v>1509.6250045871725</v>
      </c>
    </row>
    <row r="183" spans="1:17" ht="12" customHeight="1" x14ac:dyDescent="0.3">
      <c r="A183" s="148" t="s">
        <v>59</v>
      </c>
      <c r="B183" s="156">
        <f t="shared" si="42"/>
        <v>540.47159178416325</v>
      </c>
      <c r="C183" s="156">
        <f t="shared" si="42"/>
        <v>526.92383573895233</v>
      </c>
      <c r="D183" s="156">
        <f t="shared" si="42"/>
        <v>517.11402559840792</v>
      </c>
      <c r="E183" s="156">
        <f t="shared" si="42"/>
        <v>531.43815688820121</v>
      </c>
      <c r="F183" s="156">
        <f t="shared" si="42"/>
        <v>522.35902544301769</v>
      </c>
      <c r="G183" s="156">
        <f t="shared" si="42"/>
        <v>523.73088397452977</v>
      </c>
      <c r="H183" s="156">
        <f t="shared" si="42"/>
        <v>534.28126635821945</v>
      </c>
      <c r="I183" s="156">
        <f t="shared" si="42"/>
        <v>604.49342812661791</v>
      </c>
      <c r="J183" s="156">
        <f t="shared" si="42"/>
        <v>531.13904658396359</v>
      </c>
      <c r="K183" s="156">
        <f t="shared" si="42"/>
        <v>553.261176813622</v>
      </c>
      <c r="L183" s="156">
        <f t="shared" si="42"/>
        <v>570.67058982318133</v>
      </c>
      <c r="M183" s="156">
        <f t="shared" si="42"/>
        <v>570.63639318189496</v>
      </c>
      <c r="N183" s="156">
        <f t="shared" si="42"/>
        <v>599.82260499033225</v>
      </c>
      <c r="O183" s="156">
        <f t="shared" si="42"/>
        <v>610.10353184543817</v>
      </c>
      <c r="P183" s="156">
        <f t="shared" si="42"/>
        <v>547.95105338490873</v>
      </c>
      <c r="Q183" s="156">
        <f t="shared" si="42"/>
        <v>557.12874970311623</v>
      </c>
    </row>
    <row r="184" spans="1:17" ht="12" customHeight="1" x14ac:dyDescent="0.3">
      <c r="A184" s="158" t="s">
        <v>62</v>
      </c>
      <c r="B184" s="157">
        <f t="shared" si="36"/>
        <v>1160.9727104596568</v>
      </c>
      <c r="C184" s="157">
        <f t="shared" si="36"/>
        <v>1158.5495344527837</v>
      </c>
      <c r="D184" s="157">
        <f t="shared" si="36"/>
        <v>1182.1666590779171</v>
      </c>
      <c r="E184" s="157">
        <f t="shared" si="36"/>
        <v>1192.8094010000955</v>
      </c>
      <c r="F184" s="157">
        <f t="shared" si="36"/>
        <v>1211.6203635857757</v>
      </c>
      <c r="G184" s="157">
        <f t="shared" si="36"/>
        <v>1210.8454451013849</v>
      </c>
      <c r="H184" s="157">
        <f t="shared" si="36"/>
        <v>1215.4142856789547</v>
      </c>
      <c r="I184" s="157">
        <f t="shared" si="36"/>
        <v>1228.0754222106721</v>
      </c>
      <c r="J184" s="157">
        <f t="shared" si="36"/>
        <v>1200.6621402093992</v>
      </c>
      <c r="K184" s="157">
        <f t="shared" si="36"/>
        <v>1211.7397902185385</v>
      </c>
      <c r="L184" s="157">
        <f t="shared" si="36"/>
        <v>1223.372150722126</v>
      </c>
      <c r="M184" s="157">
        <f t="shared" si="36"/>
        <v>1214.5237482957448</v>
      </c>
      <c r="N184" s="157">
        <f t="shared" si="36"/>
        <v>1222.0960057468833</v>
      </c>
      <c r="O184" s="157">
        <f t="shared" si="36"/>
        <v>1214.0636080022759</v>
      </c>
      <c r="P184" s="157">
        <f t="shared" si="36"/>
        <v>1202.3664759818378</v>
      </c>
      <c r="Q184" s="157">
        <f t="shared" si="36"/>
        <v>1215.4099049544889</v>
      </c>
    </row>
    <row r="185" spans="1:17" ht="12" customHeight="1" x14ac:dyDescent="0.3">
      <c r="A185" s="23" t="s">
        <v>203</v>
      </c>
      <c r="B185" s="156">
        <f>IF(B109=0,0,B109/0.086*1000000/B$16)</f>
        <v>1240.4022951349107</v>
      </c>
      <c r="C185" s="156">
        <f t="shared" ref="C185:Q185" si="43">IF(C109=0,0,C109/0.086*1000000/C$16)</f>
        <v>1229.2741666399768</v>
      </c>
      <c r="D185" s="156">
        <f t="shared" si="43"/>
        <v>1247.8833704437766</v>
      </c>
      <c r="E185" s="156">
        <f t="shared" si="43"/>
        <v>1254.6190307247025</v>
      </c>
      <c r="F185" s="156">
        <f t="shared" si="43"/>
        <v>1268.2289451373113</v>
      </c>
      <c r="G185" s="156">
        <f t="shared" si="43"/>
        <v>1270.9017078462994</v>
      </c>
      <c r="H185" s="156">
        <f t="shared" si="43"/>
        <v>1267.058776662526</v>
      </c>
      <c r="I185" s="156">
        <f t="shared" si="43"/>
        <v>1280.5942016845775</v>
      </c>
      <c r="J185" s="156">
        <f t="shared" si="43"/>
        <v>1242.8007132426285</v>
      </c>
      <c r="K185" s="156">
        <f t="shared" si="43"/>
        <v>1253.3306358042094</v>
      </c>
      <c r="L185" s="156">
        <f t="shared" si="43"/>
        <v>1250.962913874703</v>
      </c>
      <c r="M185" s="156">
        <f t="shared" si="43"/>
        <v>1239.4656785620357</v>
      </c>
      <c r="N185" s="156">
        <f t="shared" si="43"/>
        <v>1244.2558167271995</v>
      </c>
      <c r="O185" s="156">
        <f t="shared" si="43"/>
        <v>1227.3096067862164</v>
      </c>
      <c r="P185" s="156">
        <f t="shared" si="43"/>
        <v>1216.7242380313726</v>
      </c>
      <c r="Q185" s="156">
        <f t="shared" si="43"/>
        <v>1224.3542637062571</v>
      </c>
    </row>
    <row r="186" spans="1:17" ht="12" customHeight="1" x14ac:dyDescent="0.3">
      <c r="A186" s="29" t="s">
        <v>140</v>
      </c>
      <c r="B186" s="57">
        <f>IF(B110=0,0,B110/0.086*1000000/B$17)</f>
        <v>784.65211604907904</v>
      </c>
      <c r="C186" s="57">
        <f t="shared" ref="C186:Q186" si="44">IF(C110=0,0,C110/0.086*1000000/C$17)</f>
        <v>805.61843031039064</v>
      </c>
      <c r="D186" s="57">
        <f t="shared" si="44"/>
        <v>810.00252354073587</v>
      </c>
      <c r="E186" s="57">
        <f t="shared" si="44"/>
        <v>836.1332701473217</v>
      </c>
      <c r="F186" s="57">
        <f t="shared" si="44"/>
        <v>871.4989132580007</v>
      </c>
      <c r="G186" s="57">
        <f t="shared" si="44"/>
        <v>814.44592510502412</v>
      </c>
      <c r="H186" s="57">
        <f t="shared" si="44"/>
        <v>857.76834929142183</v>
      </c>
      <c r="I186" s="57">
        <f t="shared" si="44"/>
        <v>814.08148794480462</v>
      </c>
      <c r="J186" s="57">
        <f t="shared" si="44"/>
        <v>853.44676989892685</v>
      </c>
      <c r="K186" s="57">
        <f t="shared" si="44"/>
        <v>834.45384654914892</v>
      </c>
      <c r="L186" s="57">
        <f t="shared" si="44"/>
        <v>858.28131246378359</v>
      </c>
      <c r="M186" s="57">
        <f t="shared" si="44"/>
        <v>813.65602260759442</v>
      </c>
      <c r="N186" s="57">
        <f t="shared" si="44"/>
        <v>882.90120819500385</v>
      </c>
      <c r="O186" s="57">
        <f t="shared" si="44"/>
        <v>921.27193603818364</v>
      </c>
      <c r="P186" s="57">
        <f t="shared" si="44"/>
        <v>883.4183477873288</v>
      </c>
      <c r="Q186" s="57">
        <f t="shared" si="44"/>
        <v>978.72241232810939</v>
      </c>
    </row>
    <row r="187" spans="1:17" ht="12" customHeight="1" x14ac:dyDescent="0.3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3">
      <c r="A188" s="152" t="s">
        <v>74</v>
      </c>
      <c r="B188" s="168">
        <f>SUM(B189,B192,B194,B203)</f>
        <v>9967.7321339202917</v>
      </c>
      <c r="C188" s="168">
        <f t="shared" ref="C188:Q188" si="45">SUM(C189,C192,C194,C203)</f>
        <v>10392.954773637653</v>
      </c>
      <c r="D188" s="168">
        <f t="shared" si="45"/>
        <v>10137.08224770885</v>
      </c>
      <c r="E188" s="168">
        <f t="shared" si="45"/>
        <v>10366.279867610061</v>
      </c>
      <c r="F188" s="168">
        <f t="shared" si="45"/>
        <v>10386.842818137122</v>
      </c>
      <c r="G188" s="168">
        <f t="shared" si="45"/>
        <v>10206.492500386827</v>
      </c>
      <c r="H188" s="168">
        <f t="shared" si="45"/>
        <v>9932.6302345148215</v>
      </c>
      <c r="I188" s="168">
        <f t="shared" si="45"/>
        <v>9292.0129457409312</v>
      </c>
      <c r="J188" s="168">
        <f t="shared" si="45"/>
        <v>9553.8298952017431</v>
      </c>
      <c r="K188" s="168">
        <f t="shared" si="45"/>
        <v>9433.8373648228844</v>
      </c>
      <c r="L188" s="168">
        <f t="shared" si="45"/>
        <v>10364.729373337215</v>
      </c>
      <c r="M188" s="168">
        <f t="shared" si="45"/>
        <v>8783.5927954472045</v>
      </c>
      <c r="N188" s="168">
        <f t="shared" si="45"/>
        <v>9404.6578308655789</v>
      </c>
      <c r="O188" s="168">
        <f t="shared" si="45"/>
        <v>9723.5883261808449</v>
      </c>
      <c r="P188" s="168">
        <f t="shared" si="45"/>
        <v>8152.7910695365326</v>
      </c>
      <c r="Q188" s="168">
        <f t="shared" si="45"/>
        <v>8747.2420559551738</v>
      </c>
    </row>
    <row r="189" spans="1:17" ht="12" customHeight="1" x14ac:dyDescent="0.3">
      <c r="A189" s="158" t="s">
        <v>65</v>
      </c>
      <c r="B189" s="157">
        <f>SUM(B190:B191)</f>
        <v>7782.8391687296144</v>
      </c>
      <c r="C189" s="157">
        <f t="shared" ref="C189:Q189" si="46">SUM(C190:C191)</f>
        <v>8197.3577556275595</v>
      </c>
      <c r="D189" s="157">
        <f t="shared" si="46"/>
        <v>7929.0541351261527</v>
      </c>
      <c r="E189" s="157">
        <f t="shared" si="46"/>
        <v>8129.7809641587492</v>
      </c>
      <c r="F189" s="157">
        <f t="shared" si="46"/>
        <v>8135.2857707143667</v>
      </c>
      <c r="G189" s="157">
        <f t="shared" si="46"/>
        <v>7946.1659171479887</v>
      </c>
      <c r="H189" s="157">
        <f t="shared" si="46"/>
        <v>7669.3888952319767</v>
      </c>
      <c r="I189" s="157">
        <f t="shared" si="46"/>
        <v>7034.2059222532935</v>
      </c>
      <c r="J189" s="157">
        <f t="shared" si="46"/>
        <v>7293.7663501072529</v>
      </c>
      <c r="K189" s="157">
        <f t="shared" si="46"/>
        <v>7166.2787560176102</v>
      </c>
      <c r="L189" s="157">
        <f t="shared" si="46"/>
        <v>8063.6213464478624</v>
      </c>
      <c r="M189" s="157">
        <f t="shared" si="46"/>
        <v>6490.1271597583673</v>
      </c>
      <c r="N189" s="157">
        <f t="shared" si="46"/>
        <v>7049.4470846161603</v>
      </c>
      <c r="O189" s="157">
        <f t="shared" si="46"/>
        <v>7359.0252089898477</v>
      </c>
      <c r="P189" s="157">
        <f t="shared" si="46"/>
        <v>5785.8887829669757</v>
      </c>
      <c r="Q189" s="157">
        <f t="shared" si="46"/>
        <v>6364.9677816231297</v>
      </c>
    </row>
    <row r="190" spans="1:17" ht="12" customHeight="1" x14ac:dyDescent="0.3">
      <c r="A190" s="23" t="s">
        <v>161</v>
      </c>
      <c r="B190" s="156">
        <f>IF(B114=0,0,B114/0.086*1000000/B$7)</f>
        <v>7597.3107943911873</v>
      </c>
      <c r="C190" s="156">
        <f t="shared" ref="C190:Q191" si="47">IF(C114=0,0,C114/0.086*1000000/C$7)</f>
        <v>8004.2733699165865</v>
      </c>
      <c r="D190" s="156">
        <f t="shared" si="47"/>
        <v>7738.3550428692715</v>
      </c>
      <c r="E190" s="156">
        <f t="shared" si="47"/>
        <v>7902.8372577395976</v>
      </c>
      <c r="F190" s="156">
        <f t="shared" si="47"/>
        <v>7910.5892090619573</v>
      </c>
      <c r="G190" s="156">
        <f t="shared" si="47"/>
        <v>7727.4610092979929</v>
      </c>
      <c r="H190" s="156">
        <f t="shared" si="47"/>
        <v>7460.638709089214</v>
      </c>
      <c r="I190" s="156">
        <f t="shared" si="47"/>
        <v>6830.0161116869776</v>
      </c>
      <c r="J190" s="156">
        <f t="shared" si="47"/>
        <v>7125.6162328429527</v>
      </c>
      <c r="K190" s="156">
        <f t="shared" si="47"/>
        <v>6997.9437626157942</v>
      </c>
      <c r="L190" s="156">
        <f t="shared" si="47"/>
        <v>7876.0059526012838</v>
      </c>
      <c r="M190" s="156">
        <f t="shared" si="47"/>
        <v>6313.3985988508866</v>
      </c>
      <c r="N190" s="156">
        <f t="shared" si="47"/>
        <v>6859.8547171700366</v>
      </c>
      <c r="O190" s="156">
        <f t="shared" si="47"/>
        <v>7160.6536053405271</v>
      </c>
      <c r="P190" s="156">
        <f t="shared" si="47"/>
        <v>5619.1520347502528</v>
      </c>
      <c r="Q190" s="156">
        <f t="shared" si="47"/>
        <v>6166.6798606933153</v>
      </c>
    </row>
    <row r="191" spans="1:17" ht="12" customHeight="1" x14ac:dyDescent="0.3">
      <c r="A191" s="23" t="s">
        <v>60</v>
      </c>
      <c r="B191" s="156">
        <f>IF(B115=0,0,B115/0.086*1000000/B$7)</f>
        <v>185.52837433842743</v>
      </c>
      <c r="C191" s="156">
        <f t="shared" si="47"/>
        <v>193.08438571097264</v>
      </c>
      <c r="D191" s="156">
        <f t="shared" si="47"/>
        <v>190.6990922568811</v>
      </c>
      <c r="E191" s="156">
        <f t="shared" si="47"/>
        <v>226.94370641915143</v>
      </c>
      <c r="F191" s="156">
        <f t="shared" si="47"/>
        <v>224.69656165240957</v>
      </c>
      <c r="G191" s="156">
        <f t="shared" si="47"/>
        <v>218.70490784999606</v>
      </c>
      <c r="H191" s="156">
        <f t="shared" si="47"/>
        <v>208.750186142763</v>
      </c>
      <c r="I191" s="156">
        <f t="shared" si="47"/>
        <v>204.18981056631563</v>
      </c>
      <c r="J191" s="156">
        <f t="shared" si="47"/>
        <v>168.15011726430049</v>
      </c>
      <c r="K191" s="156">
        <f t="shared" si="47"/>
        <v>168.33499340181612</v>
      </c>
      <c r="L191" s="156">
        <f t="shared" si="47"/>
        <v>187.61539384657885</v>
      </c>
      <c r="M191" s="156">
        <f t="shared" si="47"/>
        <v>176.72856090748101</v>
      </c>
      <c r="N191" s="156">
        <f t="shared" si="47"/>
        <v>189.59236744612335</v>
      </c>
      <c r="O191" s="156">
        <f t="shared" si="47"/>
        <v>198.37160364932106</v>
      </c>
      <c r="P191" s="156">
        <f t="shared" si="47"/>
        <v>166.73674821672316</v>
      </c>
      <c r="Q191" s="156">
        <f t="shared" si="47"/>
        <v>198.28792092981439</v>
      </c>
    </row>
    <row r="192" spans="1:17" ht="12" customHeight="1" x14ac:dyDescent="0.3">
      <c r="A192" s="158" t="s">
        <v>112</v>
      </c>
      <c r="B192" s="157">
        <f>B193</f>
        <v>56.084232906407806</v>
      </c>
      <c r="C192" s="157">
        <f t="shared" ref="C192:Q192" si="48">C193</f>
        <v>60.437803420365803</v>
      </c>
      <c r="D192" s="157">
        <f t="shared" si="48"/>
        <v>63.356656799530136</v>
      </c>
      <c r="E192" s="157">
        <f t="shared" si="48"/>
        <v>69.81754894745157</v>
      </c>
      <c r="F192" s="157">
        <f t="shared" si="48"/>
        <v>75.079942761390981</v>
      </c>
      <c r="G192" s="157">
        <f t="shared" si="48"/>
        <v>82.328726385901419</v>
      </c>
      <c r="H192" s="157">
        <f t="shared" si="48"/>
        <v>88.914287902067315</v>
      </c>
      <c r="I192" s="157">
        <f t="shared" si="48"/>
        <v>93.465685830930909</v>
      </c>
      <c r="J192" s="157">
        <f t="shared" si="48"/>
        <v>105.9891831521244</v>
      </c>
      <c r="K192" s="157">
        <f t="shared" si="48"/>
        <v>116.45774825111485</v>
      </c>
      <c r="L192" s="157">
        <f t="shared" si="48"/>
        <v>131.57485672056956</v>
      </c>
      <c r="M192" s="157">
        <f t="shared" si="48"/>
        <v>155.53988113948446</v>
      </c>
      <c r="N192" s="157">
        <f t="shared" si="48"/>
        <v>182.01459391640682</v>
      </c>
      <c r="O192" s="157">
        <f t="shared" si="48"/>
        <v>195.39207207413969</v>
      </c>
      <c r="P192" s="157">
        <f t="shared" si="48"/>
        <v>210.16343461779627</v>
      </c>
      <c r="Q192" s="157">
        <f t="shared" si="48"/>
        <v>220.59955501965482</v>
      </c>
    </row>
    <row r="193" spans="1:17" ht="12" customHeight="1" x14ac:dyDescent="0.3">
      <c r="A193" s="23" t="s">
        <v>60</v>
      </c>
      <c r="B193" s="156">
        <f t="shared" ref="B193:Q194" si="49">IF(B117=0,0,B117/0.086*1000000/B$5)</f>
        <v>56.084232906407806</v>
      </c>
      <c r="C193" s="156">
        <f t="shared" si="49"/>
        <v>60.437803420365803</v>
      </c>
      <c r="D193" s="156">
        <f t="shared" si="49"/>
        <v>63.356656799530136</v>
      </c>
      <c r="E193" s="156">
        <f t="shared" si="49"/>
        <v>69.81754894745157</v>
      </c>
      <c r="F193" s="156">
        <f t="shared" si="49"/>
        <v>75.079942761390981</v>
      </c>
      <c r="G193" s="156">
        <f t="shared" si="49"/>
        <v>82.328726385901419</v>
      </c>
      <c r="H193" s="156">
        <f t="shared" si="49"/>
        <v>88.914287902067315</v>
      </c>
      <c r="I193" s="156">
        <f t="shared" si="49"/>
        <v>93.465685830930909</v>
      </c>
      <c r="J193" s="156">
        <f t="shared" si="49"/>
        <v>105.9891831521244</v>
      </c>
      <c r="K193" s="156">
        <f t="shared" si="49"/>
        <v>116.45774825111485</v>
      </c>
      <c r="L193" s="156">
        <f t="shared" si="49"/>
        <v>131.57485672056956</v>
      </c>
      <c r="M193" s="156">
        <f t="shared" si="49"/>
        <v>155.53988113948446</v>
      </c>
      <c r="N193" s="156">
        <f t="shared" si="49"/>
        <v>182.01459391640682</v>
      </c>
      <c r="O193" s="156">
        <f t="shared" si="49"/>
        <v>195.39207207413969</v>
      </c>
      <c r="P193" s="156">
        <f t="shared" si="49"/>
        <v>210.16343461779627</v>
      </c>
      <c r="Q193" s="156">
        <f t="shared" si="49"/>
        <v>220.59955501965482</v>
      </c>
    </row>
    <row r="194" spans="1:17" ht="12" customHeight="1" x14ac:dyDescent="0.3">
      <c r="A194" s="158" t="s">
        <v>63</v>
      </c>
      <c r="B194" s="157">
        <f t="shared" si="49"/>
        <v>1558.9978997581959</v>
      </c>
      <c r="C194" s="157">
        <f t="shared" si="49"/>
        <v>1561.0057117946869</v>
      </c>
      <c r="D194" s="157">
        <f t="shared" si="49"/>
        <v>1556.9755246183568</v>
      </c>
      <c r="E194" s="157">
        <f t="shared" si="49"/>
        <v>1566.2315473533752</v>
      </c>
      <c r="F194" s="157">
        <f t="shared" si="49"/>
        <v>1559.548917263354</v>
      </c>
      <c r="G194" s="157">
        <f t="shared" si="49"/>
        <v>1560.3218093148635</v>
      </c>
      <c r="H194" s="157">
        <f t="shared" si="49"/>
        <v>1546.8656432734197</v>
      </c>
      <c r="I194" s="157">
        <f t="shared" si="49"/>
        <v>1528.8008660058906</v>
      </c>
      <c r="J194" s="157">
        <f t="shared" si="49"/>
        <v>1524.2651134464775</v>
      </c>
      <c r="K194" s="157">
        <f t="shared" si="49"/>
        <v>1515.6152081889875</v>
      </c>
      <c r="L194" s="157">
        <f t="shared" si="49"/>
        <v>1531.9044410923759</v>
      </c>
      <c r="M194" s="157">
        <f t="shared" si="49"/>
        <v>1505.614562652974</v>
      </c>
      <c r="N194" s="157">
        <f t="shared" si="49"/>
        <v>1531.3787414658336</v>
      </c>
      <c r="O194" s="157">
        <f t="shared" si="49"/>
        <v>1533.0564628972809</v>
      </c>
      <c r="P194" s="157">
        <f t="shared" si="49"/>
        <v>1524.4763986960372</v>
      </c>
      <c r="Q194" s="157">
        <f t="shared" si="49"/>
        <v>1520.3204428948518</v>
      </c>
    </row>
    <row r="195" spans="1:17" ht="12" customHeight="1" x14ac:dyDescent="0.3">
      <c r="A195" s="167" t="s">
        <v>160</v>
      </c>
      <c r="B195" s="132">
        <f>IF(B119=0,0,B119/0.086*1000000/B$11)</f>
        <v>1538.3130013972577</v>
      </c>
      <c r="C195" s="132">
        <f t="shared" ref="C195:Q195" si="50">IF(C119=0,0,C119/0.086*1000000/C$11)</f>
        <v>1539.669306932735</v>
      </c>
      <c r="D195" s="132">
        <f t="shared" si="50"/>
        <v>1534.8226928970446</v>
      </c>
      <c r="E195" s="132">
        <f t="shared" si="50"/>
        <v>1533.1994674780656</v>
      </c>
      <c r="F195" s="132">
        <f t="shared" si="50"/>
        <v>1531.9361885097301</v>
      </c>
      <c r="G195" s="132">
        <f t="shared" si="50"/>
        <v>1528.5863956950202</v>
      </c>
      <c r="H195" s="132">
        <f t="shared" si="50"/>
        <v>1512.7556171502351</v>
      </c>
      <c r="I195" s="132">
        <f t="shared" si="50"/>
        <v>1508.3825174028864</v>
      </c>
      <c r="J195" s="132">
        <f t="shared" si="50"/>
        <v>1502.6014733840336</v>
      </c>
      <c r="K195" s="132">
        <f t="shared" si="50"/>
        <v>1500.4460472843975</v>
      </c>
      <c r="L195" s="132">
        <f t="shared" si="50"/>
        <v>1514.4978303902167</v>
      </c>
      <c r="M195" s="132">
        <f t="shared" si="50"/>
        <v>1493.6101264474028</v>
      </c>
      <c r="N195" s="132">
        <f t="shared" si="50"/>
        <v>1516.8532906120834</v>
      </c>
      <c r="O195" s="132">
        <f t="shared" si="50"/>
        <v>1517.4564485144704</v>
      </c>
      <c r="P195" s="132">
        <f t="shared" si="50"/>
        <v>1508.7597502830547</v>
      </c>
      <c r="Q195" s="132">
        <f t="shared" si="50"/>
        <v>1505.3617681075971</v>
      </c>
    </row>
    <row r="196" spans="1:17" ht="12" customHeight="1" x14ac:dyDescent="0.3">
      <c r="A196" s="167" t="s">
        <v>159</v>
      </c>
      <c r="B196" s="132">
        <f>IF(B120=0,0,B120/0.086*1000000/B$12)</f>
        <v>1569.2954902692679</v>
      </c>
      <c r="C196" s="132">
        <f t="shared" ref="C196:Q196" si="51">IF(C120=0,0,C120/0.086*1000000/C$12)</f>
        <v>1567.8182055747031</v>
      </c>
      <c r="D196" s="132">
        <f t="shared" si="51"/>
        <v>1567.2292406076442</v>
      </c>
      <c r="E196" s="132">
        <f t="shared" si="51"/>
        <v>1573.736727876975</v>
      </c>
      <c r="F196" s="132">
        <f t="shared" si="51"/>
        <v>1584.9079100643414</v>
      </c>
      <c r="G196" s="132">
        <f t="shared" si="51"/>
        <v>1577.1718012127565</v>
      </c>
      <c r="H196" s="132">
        <f t="shared" si="51"/>
        <v>1548.8948785421458</v>
      </c>
      <c r="I196" s="132">
        <f t="shared" si="51"/>
        <v>1522.0609675018063</v>
      </c>
      <c r="J196" s="132">
        <f t="shared" si="51"/>
        <v>1516.2701079038347</v>
      </c>
      <c r="K196" s="132">
        <f t="shared" si="51"/>
        <v>1517.890460108121</v>
      </c>
      <c r="L196" s="132">
        <f t="shared" si="51"/>
        <v>1551.2732530974545</v>
      </c>
      <c r="M196" s="132">
        <f t="shared" si="51"/>
        <v>1506.3944113394432</v>
      </c>
      <c r="N196" s="132">
        <f t="shared" si="51"/>
        <v>1537.7168785170365</v>
      </c>
      <c r="O196" s="132">
        <f t="shared" si="51"/>
        <v>1549.8150324463397</v>
      </c>
      <c r="P196" s="132">
        <f t="shared" si="51"/>
        <v>1531.0272810911404</v>
      </c>
      <c r="Q196" s="132">
        <f t="shared" si="51"/>
        <v>1522.2144634241859</v>
      </c>
    </row>
    <row r="197" spans="1:17" ht="12" customHeight="1" x14ac:dyDescent="0.3">
      <c r="A197" s="166" t="s">
        <v>203</v>
      </c>
      <c r="B197" s="165">
        <f t="shared" ref="B197:Q198" si="52">IF(B121=0,0,B121/0.086*1000000/B$12)</f>
        <v>1050.6098231079357</v>
      </c>
      <c r="C197" s="165">
        <f t="shared" si="52"/>
        <v>1052.704239950639</v>
      </c>
      <c r="D197" s="165">
        <f t="shared" si="52"/>
        <v>1055.6957734241378</v>
      </c>
      <c r="E197" s="165">
        <f t="shared" si="52"/>
        <v>1065.6031890075822</v>
      </c>
      <c r="F197" s="165">
        <f t="shared" si="52"/>
        <v>1070.1101808576595</v>
      </c>
      <c r="G197" s="165">
        <f t="shared" si="52"/>
        <v>1060.6708492741332</v>
      </c>
      <c r="H197" s="165">
        <f t="shared" si="52"/>
        <v>1018.4428402359822</v>
      </c>
      <c r="I197" s="165">
        <f t="shared" si="52"/>
        <v>984.04461915298373</v>
      </c>
      <c r="J197" s="165">
        <f t="shared" si="52"/>
        <v>989.20814687936956</v>
      </c>
      <c r="K197" s="165">
        <f t="shared" si="52"/>
        <v>986.41571179411346</v>
      </c>
      <c r="L197" s="165">
        <f t="shared" si="52"/>
        <v>996.23693377298332</v>
      </c>
      <c r="M197" s="165">
        <f t="shared" si="52"/>
        <v>964.49887970724046</v>
      </c>
      <c r="N197" s="165">
        <f t="shared" si="52"/>
        <v>991.93376056873171</v>
      </c>
      <c r="O197" s="165">
        <f t="shared" si="52"/>
        <v>1012.5468916315822</v>
      </c>
      <c r="P197" s="165">
        <f t="shared" si="52"/>
        <v>980.93672690461835</v>
      </c>
      <c r="Q197" s="165">
        <f t="shared" si="52"/>
        <v>977.51191983305353</v>
      </c>
    </row>
    <row r="198" spans="1:17" ht="12" customHeight="1" x14ac:dyDescent="0.3">
      <c r="A198" s="147" t="s">
        <v>59</v>
      </c>
      <c r="B198" s="164">
        <f t="shared" si="52"/>
        <v>518.68566716133228</v>
      </c>
      <c r="C198" s="164">
        <f t="shared" si="52"/>
        <v>515.11396562406401</v>
      </c>
      <c r="D198" s="164">
        <f t="shared" si="52"/>
        <v>511.53346718350656</v>
      </c>
      <c r="E198" s="164">
        <f t="shared" si="52"/>
        <v>508.13353886939313</v>
      </c>
      <c r="F198" s="164">
        <f t="shared" si="52"/>
        <v>514.79772920668188</v>
      </c>
      <c r="G198" s="164">
        <f t="shared" si="52"/>
        <v>516.50095193862319</v>
      </c>
      <c r="H198" s="164">
        <f t="shared" si="52"/>
        <v>530.45203830616356</v>
      </c>
      <c r="I198" s="164">
        <f t="shared" si="52"/>
        <v>538.01634834882259</v>
      </c>
      <c r="J198" s="164">
        <f t="shared" si="52"/>
        <v>527.06196102446495</v>
      </c>
      <c r="K198" s="164">
        <f t="shared" si="52"/>
        <v>531.47474831400734</v>
      </c>
      <c r="L198" s="164">
        <f t="shared" si="52"/>
        <v>555.03631932447115</v>
      </c>
      <c r="M198" s="164">
        <f t="shared" si="52"/>
        <v>541.89553163220273</v>
      </c>
      <c r="N198" s="164">
        <f t="shared" si="52"/>
        <v>545.78311794830495</v>
      </c>
      <c r="O198" s="164">
        <f t="shared" si="52"/>
        <v>537.26814081475766</v>
      </c>
      <c r="P198" s="164">
        <f t="shared" si="52"/>
        <v>550.0905541865219</v>
      </c>
      <c r="Q198" s="164">
        <f t="shared" si="52"/>
        <v>544.70254359113244</v>
      </c>
    </row>
    <row r="199" spans="1:17" ht="12" customHeight="1" x14ac:dyDescent="0.3">
      <c r="A199" s="163" t="s">
        <v>142</v>
      </c>
      <c r="B199" s="162">
        <f>IF(B123=0,0,B123/0.086*1000000/B$13)</f>
        <v>1709.7592650185097</v>
      </c>
      <c r="C199" s="162">
        <f t="shared" ref="C199:Q199" si="53">IF(C123=0,0,C123/0.086*1000000/C$13)</f>
        <v>1720.5439433225642</v>
      </c>
      <c r="D199" s="162">
        <f t="shared" si="53"/>
        <v>1737.517476809812</v>
      </c>
      <c r="E199" s="162">
        <f t="shared" si="53"/>
        <v>1831.7391366618203</v>
      </c>
      <c r="F199" s="162">
        <f t="shared" si="53"/>
        <v>1799.9119680249255</v>
      </c>
      <c r="G199" s="162">
        <f t="shared" si="53"/>
        <v>1830.2430991392407</v>
      </c>
      <c r="H199" s="162">
        <f t="shared" si="53"/>
        <v>1869.8728654845852</v>
      </c>
      <c r="I199" s="162">
        <f t="shared" si="53"/>
        <v>1807.2060050161242</v>
      </c>
      <c r="J199" s="162">
        <f t="shared" si="53"/>
        <v>1749.6770253358998</v>
      </c>
      <c r="K199" s="162">
        <f t="shared" si="53"/>
        <v>1703.5589501851484</v>
      </c>
      <c r="L199" s="162">
        <f t="shared" si="53"/>
        <v>1832.7849605077724</v>
      </c>
      <c r="M199" s="162">
        <f t="shared" si="53"/>
        <v>1845.4285417240324</v>
      </c>
      <c r="N199" s="162">
        <f t="shared" si="53"/>
        <v>1885.5942604446464</v>
      </c>
      <c r="O199" s="162">
        <f t="shared" si="53"/>
        <v>1954.0254293391272</v>
      </c>
      <c r="P199" s="162">
        <f t="shared" si="53"/>
        <v>1928.453463027917</v>
      </c>
      <c r="Q199" s="162">
        <f t="shared" si="53"/>
        <v>2022.0203302367411</v>
      </c>
    </row>
    <row r="200" spans="1:17" ht="12" customHeight="1" x14ac:dyDescent="0.3">
      <c r="A200" s="161" t="s">
        <v>141</v>
      </c>
      <c r="B200" s="160">
        <f>IF(B124=0,0,B124/0.086*1000000/B$14)</f>
        <v>1646.3100725606098</v>
      </c>
      <c r="C200" s="160">
        <f t="shared" ref="C200:Q200" si="54">IF(C124=0,0,C124/0.086*1000000/C$14)</f>
        <v>1670.8431532194543</v>
      </c>
      <c r="D200" s="160">
        <f t="shared" si="54"/>
        <v>1679.8784595455932</v>
      </c>
      <c r="E200" s="160">
        <f t="shared" si="54"/>
        <v>1727.4777701723406</v>
      </c>
      <c r="F200" s="160">
        <f t="shared" si="54"/>
        <v>1692.6358266598347</v>
      </c>
      <c r="G200" s="160">
        <f t="shared" si="54"/>
        <v>1693.7392760914943</v>
      </c>
      <c r="H200" s="160">
        <f t="shared" si="54"/>
        <v>1738.3524163293137</v>
      </c>
      <c r="I200" s="160">
        <f t="shared" si="54"/>
        <v>1655.3031153151526</v>
      </c>
      <c r="J200" s="160">
        <f t="shared" si="54"/>
        <v>1646.2361496476958</v>
      </c>
      <c r="K200" s="160">
        <f t="shared" si="54"/>
        <v>1607.9833083230751</v>
      </c>
      <c r="L200" s="160">
        <f t="shared" si="54"/>
        <v>1632.6085336953863</v>
      </c>
      <c r="M200" s="160">
        <f t="shared" si="54"/>
        <v>1679.2287164740642</v>
      </c>
      <c r="N200" s="160">
        <f t="shared" si="54"/>
        <v>1677.3452631051562</v>
      </c>
      <c r="O200" s="160">
        <f t="shared" si="54"/>
        <v>1710.4873013990361</v>
      </c>
      <c r="P200" s="160">
        <f t="shared" si="54"/>
        <v>1725.5865451823249</v>
      </c>
      <c r="Q200" s="160">
        <f t="shared" si="54"/>
        <v>1756.0213415507926</v>
      </c>
    </row>
    <row r="201" spans="1:17" ht="12" customHeight="1" x14ac:dyDescent="0.3">
      <c r="A201" s="148" t="s">
        <v>60</v>
      </c>
      <c r="B201" s="156">
        <f t="shared" ref="B201:Q202" si="55">IF(B125=0,0,B125/0.086*1000000/B$14)</f>
        <v>1105.8384807764467</v>
      </c>
      <c r="C201" s="156">
        <f t="shared" si="55"/>
        <v>1143.9193174805023</v>
      </c>
      <c r="D201" s="156">
        <f t="shared" si="55"/>
        <v>1162.7644339471854</v>
      </c>
      <c r="E201" s="156">
        <f t="shared" si="55"/>
        <v>1196.0396132841393</v>
      </c>
      <c r="F201" s="156">
        <f t="shared" si="55"/>
        <v>1170.2768012168174</v>
      </c>
      <c r="G201" s="156">
        <f t="shared" si="55"/>
        <v>1170.0083921169648</v>
      </c>
      <c r="H201" s="156">
        <f t="shared" si="55"/>
        <v>1204.071149971094</v>
      </c>
      <c r="I201" s="156">
        <f t="shared" si="55"/>
        <v>1050.8096871885348</v>
      </c>
      <c r="J201" s="156">
        <f t="shared" si="55"/>
        <v>1115.0971030637322</v>
      </c>
      <c r="K201" s="156">
        <f t="shared" si="55"/>
        <v>1054.7221315094532</v>
      </c>
      <c r="L201" s="156">
        <f t="shared" si="55"/>
        <v>1061.9379438722051</v>
      </c>
      <c r="M201" s="156">
        <f t="shared" si="55"/>
        <v>1108.5923232921693</v>
      </c>
      <c r="N201" s="156">
        <f t="shared" si="55"/>
        <v>1077.5226581148243</v>
      </c>
      <c r="O201" s="156">
        <f t="shared" si="55"/>
        <v>1100.3837695535981</v>
      </c>
      <c r="P201" s="156">
        <f t="shared" si="55"/>
        <v>1177.6354917974163</v>
      </c>
      <c r="Q201" s="156">
        <f t="shared" si="55"/>
        <v>1198.8925918476762</v>
      </c>
    </row>
    <row r="202" spans="1:17" ht="12" customHeight="1" x14ac:dyDescent="0.3">
      <c r="A202" s="148" t="s">
        <v>59</v>
      </c>
      <c r="B202" s="156">
        <f t="shared" si="55"/>
        <v>540.47159178416325</v>
      </c>
      <c r="C202" s="156">
        <f t="shared" si="55"/>
        <v>526.92383573895233</v>
      </c>
      <c r="D202" s="156">
        <f t="shared" si="55"/>
        <v>517.11402559840803</v>
      </c>
      <c r="E202" s="156">
        <f t="shared" si="55"/>
        <v>531.43815688820109</v>
      </c>
      <c r="F202" s="156">
        <f t="shared" si="55"/>
        <v>522.3590254430178</v>
      </c>
      <c r="G202" s="156">
        <f t="shared" si="55"/>
        <v>523.73088397452966</v>
      </c>
      <c r="H202" s="156">
        <f t="shared" si="55"/>
        <v>534.28126635821945</v>
      </c>
      <c r="I202" s="156">
        <f t="shared" si="55"/>
        <v>604.49342812661791</v>
      </c>
      <c r="J202" s="156">
        <f t="shared" si="55"/>
        <v>531.13904658396359</v>
      </c>
      <c r="K202" s="156">
        <f t="shared" si="55"/>
        <v>553.26117681362189</v>
      </c>
      <c r="L202" s="156">
        <f t="shared" si="55"/>
        <v>570.6705898231811</v>
      </c>
      <c r="M202" s="156">
        <f t="shared" si="55"/>
        <v>570.63639318189496</v>
      </c>
      <c r="N202" s="156">
        <f t="shared" si="55"/>
        <v>599.82260499033225</v>
      </c>
      <c r="O202" s="156">
        <f t="shared" si="55"/>
        <v>610.10353184543817</v>
      </c>
      <c r="P202" s="156">
        <f t="shared" si="55"/>
        <v>547.95105338490873</v>
      </c>
      <c r="Q202" s="156">
        <f t="shared" si="55"/>
        <v>557.12874970311623</v>
      </c>
    </row>
    <row r="203" spans="1:17" ht="12" customHeight="1" x14ac:dyDescent="0.3">
      <c r="A203" s="158" t="s">
        <v>62</v>
      </c>
      <c r="B203" s="157">
        <f t="shared" ref="B203:Q203" si="56">IF(B127=0,0,B127/0.086*1000000/B$5)</f>
        <v>569.81083252607243</v>
      </c>
      <c r="C203" s="157">
        <f t="shared" si="56"/>
        <v>574.15350279504196</v>
      </c>
      <c r="D203" s="157">
        <f t="shared" si="56"/>
        <v>587.6959311648103</v>
      </c>
      <c r="E203" s="157">
        <f t="shared" si="56"/>
        <v>600.44980715048553</v>
      </c>
      <c r="F203" s="157">
        <f t="shared" si="56"/>
        <v>616.92818739801135</v>
      </c>
      <c r="G203" s="157">
        <f t="shared" si="56"/>
        <v>617.67604753807211</v>
      </c>
      <c r="H203" s="157">
        <f t="shared" si="56"/>
        <v>627.4614081073579</v>
      </c>
      <c r="I203" s="157">
        <f t="shared" si="56"/>
        <v>635.54047165081704</v>
      </c>
      <c r="J203" s="157">
        <f t="shared" si="56"/>
        <v>629.80924849588803</v>
      </c>
      <c r="K203" s="157">
        <f t="shared" si="56"/>
        <v>635.48565236517265</v>
      </c>
      <c r="L203" s="157">
        <f t="shared" si="56"/>
        <v>637.62872907640747</v>
      </c>
      <c r="M203" s="157">
        <f t="shared" si="56"/>
        <v>632.31119189637877</v>
      </c>
      <c r="N203" s="157">
        <f t="shared" si="56"/>
        <v>641.81741086717909</v>
      </c>
      <c r="O203" s="157">
        <f t="shared" si="56"/>
        <v>636.11458221957525</v>
      </c>
      <c r="P203" s="157">
        <f t="shared" si="56"/>
        <v>632.26245325572347</v>
      </c>
      <c r="Q203" s="157">
        <f t="shared" si="56"/>
        <v>641.35427641753643</v>
      </c>
    </row>
    <row r="204" spans="1:17" ht="12" customHeight="1" x14ac:dyDescent="0.3">
      <c r="A204" s="23" t="s">
        <v>203</v>
      </c>
      <c r="B204" s="156">
        <f>IF(B128=0,0,B128/0.086*1000000/B$16)</f>
        <v>557.48243206233747</v>
      </c>
      <c r="C204" s="156">
        <f t="shared" ref="C204:Q204" si="57">IF(C128=0,0,C128/0.086*1000000/C$16)</f>
        <v>559.35811423952111</v>
      </c>
      <c r="D204" s="156">
        <f t="shared" si="57"/>
        <v>576.13213844259974</v>
      </c>
      <c r="E204" s="156">
        <f t="shared" si="57"/>
        <v>586.93720579160492</v>
      </c>
      <c r="F204" s="156">
        <f t="shared" si="57"/>
        <v>601.37257743389569</v>
      </c>
      <c r="G204" s="156">
        <f t="shared" si="57"/>
        <v>610.09945921741337</v>
      </c>
      <c r="H204" s="156">
        <f t="shared" si="57"/>
        <v>615.84265672415358</v>
      </c>
      <c r="I204" s="156">
        <f t="shared" si="57"/>
        <v>630.42331608056111</v>
      </c>
      <c r="J204" s="156">
        <f t="shared" si="57"/>
        <v>619.8204205598737</v>
      </c>
      <c r="K204" s="156">
        <f t="shared" si="57"/>
        <v>628.55426354010342</v>
      </c>
      <c r="L204" s="156">
        <f t="shared" si="57"/>
        <v>631.39647675430399</v>
      </c>
      <c r="M204" s="156">
        <f t="shared" si="57"/>
        <v>629.16553307541085</v>
      </c>
      <c r="N204" s="156">
        <f t="shared" si="57"/>
        <v>635.11216776003482</v>
      </c>
      <c r="O204" s="156">
        <f t="shared" si="57"/>
        <v>629.71373731126835</v>
      </c>
      <c r="P204" s="156">
        <f t="shared" si="57"/>
        <v>627.09797174789185</v>
      </c>
      <c r="Q204" s="156">
        <f t="shared" si="57"/>
        <v>634.16472618405089</v>
      </c>
    </row>
    <row r="205" spans="1:17" ht="12" customHeight="1" x14ac:dyDescent="0.3">
      <c r="A205" s="29" t="s">
        <v>140</v>
      </c>
      <c r="B205" s="57">
        <f>IF(B129=0,0,B129/0.086*1000000/B$17)</f>
        <v>628.22018981545773</v>
      </c>
      <c r="C205" s="57">
        <f t="shared" ref="C205:Q205" si="58">IF(C129=0,0,C129/0.086*1000000/C$17)</f>
        <v>647.98566929249057</v>
      </c>
      <c r="D205" s="57">
        <f t="shared" si="58"/>
        <v>653.18351921579051</v>
      </c>
      <c r="E205" s="57">
        <f t="shared" si="58"/>
        <v>678.42507398051384</v>
      </c>
      <c r="F205" s="57">
        <f t="shared" si="58"/>
        <v>710.39098891533251</v>
      </c>
      <c r="G205" s="57">
        <f t="shared" si="58"/>
        <v>667.68508633350427</v>
      </c>
      <c r="H205" s="57">
        <f t="shared" si="58"/>
        <v>707.92302441841616</v>
      </c>
      <c r="I205" s="57">
        <f t="shared" si="58"/>
        <v>675.87787834613744</v>
      </c>
      <c r="J205" s="57">
        <f t="shared" si="58"/>
        <v>712.1156566420733</v>
      </c>
      <c r="K205" s="57">
        <f t="shared" si="58"/>
        <v>698.36284413611145</v>
      </c>
      <c r="L205" s="57">
        <f t="shared" si="58"/>
        <v>720.09611904788574</v>
      </c>
      <c r="M205" s="57">
        <f t="shared" si="58"/>
        <v>682.86834941744337</v>
      </c>
      <c r="N205" s="57">
        <f t="shared" si="58"/>
        <v>744.45292433271391</v>
      </c>
      <c r="O205" s="57">
        <f t="shared" si="58"/>
        <v>777.59988002574573</v>
      </c>
      <c r="P205" s="57">
        <f t="shared" si="58"/>
        <v>746.98797275766196</v>
      </c>
      <c r="Q205" s="57">
        <f t="shared" si="58"/>
        <v>831.60565889240797</v>
      </c>
    </row>
    <row r="206" spans="1:17" ht="12" customHeight="1" x14ac:dyDescent="0.3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3">
      <c r="A207" s="152" t="s">
        <v>197</v>
      </c>
      <c r="B207" s="168">
        <f>SUM(B208,B211,B213,B222)</f>
        <v>3094.5004291686482</v>
      </c>
      <c r="C207" s="168">
        <f t="shared" ref="C207:Q207" si="59">SUM(C208,C211,C213,C222)</f>
        <v>3209.2661503870017</v>
      </c>
      <c r="D207" s="168">
        <f t="shared" si="59"/>
        <v>3117.9980531986967</v>
      </c>
      <c r="E207" s="168">
        <f t="shared" si="59"/>
        <v>3155.0642269285854</v>
      </c>
      <c r="F207" s="168">
        <f t="shared" si="59"/>
        <v>3149.4858991541423</v>
      </c>
      <c r="G207" s="168">
        <f t="shared" si="59"/>
        <v>3076.5913178441519</v>
      </c>
      <c r="H207" s="168">
        <f t="shared" si="59"/>
        <v>2975.74936255894</v>
      </c>
      <c r="I207" s="168">
        <f t="shared" si="59"/>
        <v>2783.1554334167945</v>
      </c>
      <c r="J207" s="168">
        <f t="shared" si="59"/>
        <v>2831.8040564819912</v>
      </c>
      <c r="K207" s="168">
        <f t="shared" si="59"/>
        <v>2785.2349874249439</v>
      </c>
      <c r="L207" s="168">
        <f t="shared" si="59"/>
        <v>3048.733902068996</v>
      </c>
      <c r="M207" s="168">
        <f t="shared" si="59"/>
        <v>2574.2046020139969</v>
      </c>
      <c r="N207" s="168">
        <f t="shared" si="59"/>
        <v>2715.903801447138</v>
      </c>
      <c r="O207" s="168">
        <f t="shared" si="59"/>
        <v>2788.4996141916768</v>
      </c>
      <c r="P207" s="168">
        <f t="shared" si="59"/>
        <v>2320.5667348685661</v>
      </c>
      <c r="Q207" s="168">
        <f t="shared" si="59"/>
        <v>2463.8613346496445</v>
      </c>
    </row>
    <row r="208" spans="1:17" ht="12" customHeight="1" x14ac:dyDescent="0.3">
      <c r="A208" s="158" t="s">
        <v>65</v>
      </c>
      <c r="B208" s="157">
        <f>SUM(B209:B210)</f>
        <v>2406.2744992403614</v>
      </c>
      <c r="C208" s="157">
        <f t="shared" ref="C208:Q208" si="60">SUM(C209:C210)</f>
        <v>2520.7579775986301</v>
      </c>
      <c r="D208" s="157">
        <f t="shared" si="60"/>
        <v>2420.9670120703113</v>
      </c>
      <c r="E208" s="157">
        <f t="shared" si="60"/>
        <v>2460.1258370144474</v>
      </c>
      <c r="F208" s="157">
        <f t="shared" si="60"/>
        <v>2448.273272720593</v>
      </c>
      <c r="G208" s="157">
        <f t="shared" si="60"/>
        <v>2377.3584071375876</v>
      </c>
      <c r="H208" s="157">
        <f t="shared" si="60"/>
        <v>2279.8759810724046</v>
      </c>
      <c r="I208" s="157">
        <f t="shared" si="60"/>
        <v>2075.3776941670594</v>
      </c>
      <c r="J208" s="157">
        <f t="shared" si="60"/>
        <v>2144.646255578582</v>
      </c>
      <c r="K208" s="157">
        <f t="shared" si="60"/>
        <v>2091.4131975552696</v>
      </c>
      <c r="L208" s="157">
        <f t="shared" si="60"/>
        <v>2335.8353616893614</v>
      </c>
      <c r="M208" s="157">
        <f t="shared" si="60"/>
        <v>1864.0606456525691</v>
      </c>
      <c r="N208" s="157">
        <f t="shared" si="60"/>
        <v>2003.8631967683666</v>
      </c>
      <c r="O208" s="157">
        <f t="shared" si="60"/>
        <v>2074.0803058516344</v>
      </c>
      <c r="P208" s="157">
        <f t="shared" si="60"/>
        <v>1616.909883663845</v>
      </c>
      <c r="Q208" s="157">
        <f t="shared" si="60"/>
        <v>1759.7967001662696</v>
      </c>
    </row>
    <row r="209" spans="1:17" ht="12" customHeight="1" x14ac:dyDescent="0.3">
      <c r="A209" s="23" t="s">
        <v>161</v>
      </c>
      <c r="B209" s="156">
        <f>IF(B152=0,0,B152*1000000/B$7)</f>
        <v>2406.2744992403614</v>
      </c>
      <c r="C209" s="156">
        <f t="shared" ref="C209:Q210" si="61">IF(C152=0,0,C152*1000000/C$7)</f>
        <v>2520.7579775986301</v>
      </c>
      <c r="D209" s="156">
        <f t="shared" si="61"/>
        <v>2420.9670120703113</v>
      </c>
      <c r="E209" s="156">
        <f t="shared" si="61"/>
        <v>2460.1258370144474</v>
      </c>
      <c r="F209" s="156">
        <f t="shared" si="61"/>
        <v>2448.273272720593</v>
      </c>
      <c r="G209" s="156">
        <f t="shared" si="61"/>
        <v>2377.3584071375876</v>
      </c>
      <c r="H209" s="156">
        <f t="shared" si="61"/>
        <v>2279.8759810724046</v>
      </c>
      <c r="I209" s="156">
        <f t="shared" si="61"/>
        <v>2075.3776941670594</v>
      </c>
      <c r="J209" s="156">
        <f t="shared" si="61"/>
        <v>2144.646255578582</v>
      </c>
      <c r="K209" s="156">
        <f t="shared" si="61"/>
        <v>2091.4131975552696</v>
      </c>
      <c r="L209" s="156">
        <f t="shared" si="61"/>
        <v>2335.8353616893614</v>
      </c>
      <c r="M209" s="156">
        <f t="shared" si="61"/>
        <v>1864.0606456525691</v>
      </c>
      <c r="N209" s="156">
        <f t="shared" si="61"/>
        <v>2003.8631967683666</v>
      </c>
      <c r="O209" s="156">
        <f t="shared" si="61"/>
        <v>2074.0803058516344</v>
      </c>
      <c r="P209" s="156">
        <f t="shared" si="61"/>
        <v>1616.909883663845</v>
      </c>
      <c r="Q209" s="156">
        <f t="shared" si="61"/>
        <v>1759.7967001662696</v>
      </c>
    </row>
    <row r="210" spans="1:17" ht="12" customHeight="1" x14ac:dyDescent="0.3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3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3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3">
      <c r="A213" s="158" t="s">
        <v>63</v>
      </c>
      <c r="B213" s="157">
        <f>IF(B156=0,0,B156*1000000/B$5)</f>
        <v>481.46860726758484</v>
      </c>
      <c r="C213" s="157">
        <f t="shared" si="63"/>
        <v>481.70137708757574</v>
      </c>
      <c r="D213" s="157">
        <f t="shared" si="63"/>
        <v>482.8346991894075</v>
      </c>
      <c r="E213" s="157">
        <f t="shared" si="63"/>
        <v>478.9783054941754</v>
      </c>
      <c r="F213" s="157">
        <f t="shared" si="63"/>
        <v>481.625934930521</v>
      </c>
      <c r="G213" s="157">
        <f t="shared" si="63"/>
        <v>476.32990604710471</v>
      </c>
      <c r="H213" s="157">
        <f t="shared" si="63"/>
        <v>472.26346681390447</v>
      </c>
      <c r="I213" s="157">
        <f t="shared" si="63"/>
        <v>478.25564032665005</v>
      </c>
      <c r="J213" s="157">
        <f t="shared" si="63"/>
        <v>463.42819630570295</v>
      </c>
      <c r="K213" s="157">
        <f t="shared" si="63"/>
        <v>465.94510569376968</v>
      </c>
      <c r="L213" s="157">
        <f t="shared" si="63"/>
        <v>478.07772693342764</v>
      </c>
      <c r="M213" s="157">
        <f t="shared" si="63"/>
        <v>474.47332096621597</v>
      </c>
      <c r="N213" s="157">
        <f t="shared" si="63"/>
        <v>476.17300166202472</v>
      </c>
      <c r="O213" s="157">
        <f t="shared" si="63"/>
        <v>477.30395620751807</v>
      </c>
      <c r="P213" s="157">
        <f t="shared" si="63"/>
        <v>468.55888122742959</v>
      </c>
      <c r="Q213" s="157">
        <f t="shared" si="63"/>
        <v>465.85693234077905</v>
      </c>
    </row>
    <row r="214" spans="1:17" ht="12" customHeight="1" x14ac:dyDescent="0.3">
      <c r="A214" s="167" t="s">
        <v>160</v>
      </c>
      <c r="B214" s="132">
        <f>IF(B157=0,0,B157*1000000/B$11)</f>
        <v>550.40590391271633</v>
      </c>
      <c r="C214" s="132">
        <f t="shared" ref="C214:Q214" si="64">IF(C157=0,0,C157*1000000/C$11)</f>
        <v>549.87520535513454</v>
      </c>
      <c r="D214" s="132">
        <f t="shared" si="64"/>
        <v>546.30152750788079</v>
      </c>
      <c r="E214" s="132">
        <f t="shared" si="64"/>
        <v>544.37308200293432</v>
      </c>
      <c r="F214" s="132">
        <f t="shared" si="64"/>
        <v>541.66597620889945</v>
      </c>
      <c r="G214" s="132">
        <f t="shared" si="64"/>
        <v>539.14979591877454</v>
      </c>
      <c r="H214" s="132">
        <f t="shared" si="64"/>
        <v>532.05634577440003</v>
      </c>
      <c r="I214" s="132">
        <f t="shared" si="64"/>
        <v>527.44715893455407</v>
      </c>
      <c r="J214" s="132">
        <f t="shared" si="64"/>
        <v>523.54981811791265</v>
      </c>
      <c r="K214" s="132">
        <f t="shared" si="64"/>
        <v>520.32309373788814</v>
      </c>
      <c r="L214" s="132">
        <f t="shared" si="64"/>
        <v>522.39988341145011</v>
      </c>
      <c r="M214" s="132">
        <f t="shared" si="64"/>
        <v>514.1183970323857</v>
      </c>
      <c r="N214" s="132">
        <f t="shared" si="64"/>
        <v>518.40116070860449</v>
      </c>
      <c r="O214" s="132">
        <f t="shared" si="64"/>
        <v>516.31333412336517</v>
      </c>
      <c r="P214" s="132">
        <f t="shared" si="64"/>
        <v>511.14299465921772</v>
      </c>
      <c r="Q214" s="132">
        <f t="shared" si="64"/>
        <v>507.08850748979665</v>
      </c>
    </row>
    <row r="215" spans="1:17" ht="12" customHeight="1" x14ac:dyDescent="0.3">
      <c r="A215" s="167" t="s">
        <v>159</v>
      </c>
      <c r="B215" s="132">
        <f>IF(B158=0,0,B158*1000000/B$12)</f>
        <v>351.68173094358161</v>
      </c>
      <c r="C215" s="132">
        <f t="shared" ref="C215:Q217" si="65">IF(C158=0,0,C158*1000000/C$12)</f>
        <v>349.33677713588094</v>
      </c>
      <c r="D215" s="132">
        <f t="shared" si="65"/>
        <v>347.20545646746109</v>
      </c>
      <c r="E215" s="132">
        <f t="shared" si="65"/>
        <v>346.20846831137032</v>
      </c>
      <c r="F215" s="132">
        <f t="shared" si="65"/>
        <v>347.75457993173876</v>
      </c>
      <c r="G215" s="132">
        <f t="shared" si="65"/>
        <v>343.08181773439316</v>
      </c>
      <c r="H215" s="132">
        <f t="shared" si="65"/>
        <v>327.20838075565399</v>
      </c>
      <c r="I215" s="132">
        <f t="shared" si="65"/>
        <v>312.49228763899725</v>
      </c>
      <c r="J215" s="132">
        <f t="shared" si="65"/>
        <v>314.1223393613754</v>
      </c>
      <c r="K215" s="132">
        <f t="shared" si="65"/>
        <v>311.68869606051521</v>
      </c>
      <c r="L215" s="132">
        <f t="shared" si="65"/>
        <v>315.09481768618065</v>
      </c>
      <c r="M215" s="132">
        <f t="shared" si="65"/>
        <v>303.82195490724018</v>
      </c>
      <c r="N215" s="132">
        <f t="shared" si="65"/>
        <v>311.30221294787276</v>
      </c>
      <c r="O215" s="132">
        <f t="shared" si="65"/>
        <v>316.84642505271125</v>
      </c>
      <c r="P215" s="132">
        <f t="shared" si="65"/>
        <v>307.26371650871982</v>
      </c>
      <c r="Q215" s="132">
        <f t="shared" si="65"/>
        <v>304.04232994640461</v>
      </c>
    </row>
    <row r="216" spans="1:17" ht="12" customHeight="1" x14ac:dyDescent="0.3">
      <c r="A216" s="166" t="s">
        <v>203</v>
      </c>
      <c r="B216" s="165">
        <f>IF(B159=0,0,B159*1000000/B$12)</f>
        <v>351.68173094358161</v>
      </c>
      <c r="C216" s="165">
        <f t="shared" si="65"/>
        <v>349.33677713588094</v>
      </c>
      <c r="D216" s="165">
        <f t="shared" si="65"/>
        <v>347.20545646746109</v>
      </c>
      <c r="E216" s="165">
        <f t="shared" si="65"/>
        <v>346.20846831137032</v>
      </c>
      <c r="F216" s="165">
        <f t="shared" si="65"/>
        <v>347.75457993173876</v>
      </c>
      <c r="G216" s="165">
        <f t="shared" si="65"/>
        <v>343.08181773439316</v>
      </c>
      <c r="H216" s="165">
        <f t="shared" si="65"/>
        <v>327.20838075565399</v>
      </c>
      <c r="I216" s="165">
        <f t="shared" si="65"/>
        <v>312.49228763899725</v>
      </c>
      <c r="J216" s="165">
        <f t="shared" si="65"/>
        <v>314.1223393613754</v>
      </c>
      <c r="K216" s="165">
        <f t="shared" si="65"/>
        <v>311.68869606051521</v>
      </c>
      <c r="L216" s="165">
        <f t="shared" si="65"/>
        <v>315.09481768618065</v>
      </c>
      <c r="M216" s="165">
        <f t="shared" si="65"/>
        <v>303.82195490724018</v>
      </c>
      <c r="N216" s="165">
        <f t="shared" si="65"/>
        <v>311.30221294787276</v>
      </c>
      <c r="O216" s="165">
        <f t="shared" si="65"/>
        <v>316.84642505271125</v>
      </c>
      <c r="P216" s="165">
        <f t="shared" si="65"/>
        <v>307.26371650871982</v>
      </c>
      <c r="Q216" s="165">
        <f t="shared" si="65"/>
        <v>304.04232994640461</v>
      </c>
    </row>
    <row r="217" spans="1:17" ht="12" customHeight="1" x14ac:dyDescent="0.3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3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3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3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3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3">
      <c r="A222" s="158" t="s">
        <v>62</v>
      </c>
      <c r="B222" s="157">
        <f>IF(B165=0,0,B165*1000000/B$5)</f>
        <v>206.75732266070182</v>
      </c>
      <c r="C222" s="157">
        <f t="shared" ref="C222:Q222" si="68">IF(C165=0,0,C165*1000000/C$5)</f>
        <v>206.80679570079616</v>
      </c>
      <c r="D222" s="157">
        <f t="shared" si="68"/>
        <v>214.19634193897744</v>
      </c>
      <c r="E222" s="157">
        <f t="shared" si="68"/>
        <v>215.9600844199627</v>
      </c>
      <c r="F222" s="157">
        <f t="shared" si="68"/>
        <v>219.58669150302811</v>
      </c>
      <c r="G222" s="157">
        <f t="shared" si="68"/>
        <v>222.90300465945919</v>
      </c>
      <c r="H222" s="157">
        <f t="shared" si="68"/>
        <v>223.60991467263111</v>
      </c>
      <c r="I222" s="157">
        <f t="shared" si="68"/>
        <v>229.52209892308503</v>
      </c>
      <c r="J222" s="157">
        <f t="shared" si="68"/>
        <v>223.72960459770641</v>
      </c>
      <c r="K222" s="157">
        <f t="shared" si="68"/>
        <v>227.87668417590456</v>
      </c>
      <c r="L222" s="157">
        <f t="shared" si="68"/>
        <v>234.82081344620701</v>
      </c>
      <c r="M222" s="157">
        <f t="shared" si="68"/>
        <v>235.67063539521197</v>
      </c>
      <c r="N222" s="157">
        <f t="shared" si="68"/>
        <v>235.86760301674659</v>
      </c>
      <c r="O222" s="157">
        <f t="shared" si="68"/>
        <v>237.1153521325239</v>
      </c>
      <c r="P222" s="157">
        <f t="shared" si="68"/>
        <v>235.09796997729168</v>
      </c>
      <c r="Q222" s="157">
        <f t="shared" si="68"/>
        <v>238.20770214259562</v>
      </c>
    </row>
    <row r="223" spans="1:17" ht="12" customHeight="1" x14ac:dyDescent="0.3">
      <c r="A223" s="23" t="s">
        <v>203</v>
      </c>
      <c r="B223" s="156">
        <f>IF(B166=0,0,B166*1000000/B$16)</f>
        <v>250.39736923649292</v>
      </c>
      <c r="C223" s="156">
        <f t="shared" ref="C223:Q223" si="69">IF(C166=0,0,C166*1000000/C$16)</f>
        <v>248.24925964936816</v>
      </c>
      <c r="D223" s="156">
        <f t="shared" si="69"/>
        <v>252.01911376117101</v>
      </c>
      <c r="E223" s="156">
        <f t="shared" si="69"/>
        <v>253.38454795605108</v>
      </c>
      <c r="F223" s="156">
        <f t="shared" si="69"/>
        <v>256.13390462822713</v>
      </c>
      <c r="G223" s="156">
        <f t="shared" si="69"/>
        <v>256.67378575067301</v>
      </c>
      <c r="H223" s="156">
        <f t="shared" si="69"/>
        <v>255.89944755197178</v>
      </c>
      <c r="I223" s="156">
        <f t="shared" si="69"/>
        <v>258.63900016248351</v>
      </c>
      <c r="J223" s="156">
        <f t="shared" si="69"/>
        <v>250.88176170010064</v>
      </c>
      <c r="K223" s="156">
        <f t="shared" si="69"/>
        <v>252.99711111775704</v>
      </c>
      <c r="L223" s="156">
        <f t="shared" si="69"/>
        <v>252.56676806395967</v>
      </c>
      <c r="M223" s="156">
        <f t="shared" si="69"/>
        <v>250.3340272752873</v>
      </c>
      <c r="N223" s="156">
        <f t="shared" si="69"/>
        <v>251.27698292750981</v>
      </c>
      <c r="O223" s="156">
        <f t="shared" si="69"/>
        <v>247.84253451763718</v>
      </c>
      <c r="P223" s="156">
        <f t="shared" si="69"/>
        <v>245.68113511568095</v>
      </c>
      <c r="Q223" s="156">
        <f t="shared" si="69"/>
        <v>247.20950921636836</v>
      </c>
    </row>
    <row r="224" spans="1:17" ht="12" customHeight="1" x14ac:dyDescent="0.3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3">
      <c r="A226" s="152" t="s">
        <v>196</v>
      </c>
      <c r="B226" s="184">
        <f>B169/RES_summary!B$19</f>
        <v>184.43876086108716</v>
      </c>
      <c r="C226" s="184">
        <f>C169/RES_summary!C$19</f>
        <v>190.44709474414384</v>
      </c>
      <c r="D226" s="184">
        <f>D169/RES_summary!D$19</f>
        <v>184.16740416852193</v>
      </c>
      <c r="E226" s="184">
        <f>E169/RES_summary!E$19</f>
        <v>186.29462512548784</v>
      </c>
      <c r="F226" s="184">
        <f>F169/RES_summary!F$19</f>
        <v>184.92245582670839</v>
      </c>
      <c r="G226" s="184">
        <f>G169/RES_summary!G$19</f>
        <v>180.0238285711344</v>
      </c>
      <c r="H226" s="184">
        <f>H169/RES_summary!H$19</f>
        <v>173.30127780905659</v>
      </c>
      <c r="I226" s="184">
        <f>I169/RES_summary!I$19</f>
        <v>160.84627103554035</v>
      </c>
      <c r="J226" s="184">
        <f>J169/RES_summary!J$19</f>
        <v>162.76815254717019</v>
      </c>
      <c r="K226" s="184">
        <f>K169/RES_summary!K$19</f>
        <v>158.90703807553535</v>
      </c>
      <c r="L226" s="184">
        <f>L169/RES_summary!L$19</f>
        <v>172.00999908432678</v>
      </c>
      <c r="M226" s="184">
        <f>M169/RES_summary!M$19</f>
        <v>144.73931640484315</v>
      </c>
      <c r="N226" s="184">
        <f>N169/RES_summary!N$19</f>
        <v>151.98033727265511</v>
      </c>
      <c r="O226" s="184">
        <f>O169/RES_summary!O$19</f>
        <v>154.88676427001721</v>
      </c>
      <c r="P226" s="184">
        <f>P169/RES_summary!P$19</f>
        <v>128.76160989149108</v>
      </c>
      <c r="Q226" s="184">
        <f>Q169/RES_summary!Q$19</f>
        <v>135.8351367509427</v>
      </c>
    </row>
    <row r="227" spans="1:17" ht="12" customHeight="1" x14ac:dyDescent="0.3">
      <c r="A227" s="158" t="s">
        <v>65</v>
      </c>
      <c r="B227" s="178">
        <f>B170/RES_summary!B$19</f>
        <v>139.61222454263958</v>
      </c>
      <c r="C227" s="178">
        <f>C170/RES_summary!C$19</f>
        <v>145.82088429247059</v>
      </c>
      <c r="D227" s="178">
        <f>D170/RES_summary!D$19</f>
        <v>139.59631709547403</v>
      </c>
      <c r="E227" s="178">
        <f>E170/RES_summary!E$19</f>
        <v>141.7269096414775</v>
      </c>
      <c r="F227" s="178">
        <f>F170/RES_summary!F$19</f>
        <v>140.52066373423807</v>
      </c>
      <c r="G227" s="178">
        <f>G170/RES_summary!G$19</f>
        <v>135.92817760987873</v>
      </c>
      <c r="H227" s="178">
        <f>H170/RES_summary!H$19</f>
        <v>129.72411578516747</v>
      </c>
      <c r="I227" s="178">
        <f>I170/RES_summary!I$19</f>
        <v>117.68253941806709</v>
      </c>
      <c r="J227" s="178">
        <f>J170/RES_summary!J$19</f>
        <v>120.50227460753047</v>
      </c>
      <c r="K227" s="178">
        <f>K170/RES_summary!K$19</f>
        <v>116.95486054967296</v>
      </c>
      <c r="L227" s="178">
        <f>L170/RES_summary!L$19</f>
        <v>129.8878847462928</v>
      </c>
      <c r="M227" s="178">
        <f>M170/RES_summary!M$19</f>
        <v>103.37948488821299</v>
      </c>
      <c r="N227" s="178">
        <f>N170/RES_summary!N$19</f>
        <v>110.48925616292428</v>
      </c>
      <c r="O227" s="178">
        <f>O170/RES_summary!O$19</f>
        <v>113.76079222224054</v>
      </c>
      <c r="P227" s="178">
        <f>P170/RES_summary!P$19</f>
        <v>88.308657239728021</v>
      </c>
      <c r="Q227" s="178">
        <f>Q170/RES_summary!Q$19</f>
        <v>95.703873266637714</v>
      </c>
    </row>
    <row r="228" spans="1:17" ht="12" customHeight="1" x14ac:dyDescent="0.3">
      <c r="A228" s="23" t="s">
        <v>161</v>
      </c>
      <c r="B228" s="177">
        <f>B171/RES_summary!B$19</f>
        <v>137.47166647388775</v>
      </c>
      <c r="C228" s="177">
        <f>C171/RES_summary!C$19</f>
        <v>143.5993707010997</v>
      </c>
      <c r="D228" s="177">
        <f>D171/RES_summary!D$19</f>
        <v>137.41025592273388</v>
      </c>
      <c r="E228" s="177">
        <f>E171/RES_summary!E$19</f>
        <v>139.13460053250216</v>
      </c>
      <c r="F228" s="177">
        <f>F171/RES_summary!F$19</f>
        <v>137.96329472375339</v>
      </c>
      <c r="G228" s="177">
        <f>G171/RES_summary!G$19</f>
        <v>133.44864253559442</v>
      </c>
      <c r="H228" s="177">
        <f>H171/RES_summary!H$19</f>
        <v>127.36867515672456</v>
      </c>
      <c r="I228" s="177">
        <f>I171/RES_summary!I$19</f>
        <v>115.38953543200836</v>
      </c>
      <c r="J228" s="177">
        <f>J171/RES_summary!J$19</f>
        <v>118.62471035291917</v>
      </c>
      <c r="K228" s="177">
        <f>K171/RES_summary!K$19</f>
        <v>115.08502787182779</v>
      </c>
      <c r="L228" s="177">
        <f>L171/RES_summary!L$19</f>
        <v>127.81540861355052</v>
      </c>
      <c r="M228" s="177">
        <f>M171/RES_summary!M$19</f>
        <v>101.43721098291037</v>
      </c>
      <c r="N228" s="177">
        <f>N171/RES_summary!N$19</f>
        <v>108.41789914738226</v>
      </c>
      <c r="O228" s="177">
        <f>O171/RES_summary!O$19</f>
        <v>111.60541820575168</v>
      </c>
      <c r="P228" s="177">
        <f>P171/RES_summary!P$19</f>
        <v>86.507718314765967</v>
      </c>
      <c r="Q228" s="177">
        <f>Q171/RES_summary!Q$19</f>
        <v>93.575377298005193</v>
      </c>
    </row>
    <row r="229" spans="1:17" ht="12" customHeight="1" x14ac:dyDescent="0.3">
      <c r="A229" s="23" t="s">
        <v>60</v>
      </c>
      <c r="B229" s="177">
        <f>B172/RES_summary!B$19</f>
        <v>2.1405580687518153</v>
      </c>
      <c r="C229" s="177">
        <f>C172/RES_summary!C$19</f>
        <v>2.2215135913708992</v>
      </c>
      <c r="D229" s="177">
        <f>D172/RES_summary!D$19</f>
        <v>2.1860611727401631</v>
      </c>
      <c r="E229" s="177">
        <f>E172/RES_summary!E$19</f>
        <v>2.5923091089753272</v>
      </c>
      <c r="F229" s="177">
        <f>F172/RES_summary!F$19</f>
        <v>2.5573690104846682</v>
      </c>
      <c r="G229" s="177">
        <f>G172/RES_summary!G$19</f>
        <v>2.479535074284307</v>
      </c>
      <c r="H229" s="177">
        <f>H172/RES_summary!H$19</f>
        <v>2.355440628442897</v>
      </c>
      <c r="I229" s="177">
        <f>I172/RES_summary!I$19</f>
        <v>2.2930039860587335</v>
      </c>
      <c r="J229" s="177">
        <f>J172/RES_summary!J$19</f>
        <v>1.8775642546113076</v>
      </c>
      <c r="K229" s="177">
        <f>K172/RES_summary!K$19</f>
        <v>1.8698326778451746</v>
      </c>
      <c r="L229" s="177">
        <f>L172/RES_summary!L$19</f>
        <v>2.0724761327422656</v>
      </c>
      <c r="M229" s="177">
        <f>M172/RES_summary!M$19</f>
        <v>1.9422739053026215</v>
      </c>
      <c r="N229" s="177">
        <f>N172/RES_summary!N$19</f>
        <v>2.071357015542016</v>
      </c>
      <c r="O229" s="177">
        <f>O172/RES_summary!O$19</f>
        <v>2.1553740164888602</v>
      </c>
      <c r="P229" s="177">
        <f>P172/RES_summary!P$19</f>
        <v>1.8009389249620471</v>
      </c>
      <c r="Q229" s="177">
        <f>Q172/RES_summary!Q$19</f>
        <v>2.1284959686325173</v>
      </c>
    </row>
    <row r="230" spans="1:17" ht="12" customHeight="1" x14ac:dyDescent="0.3">
      <c r="A230" s="158" t="s">
        <v>112</v>
      </c>
      <c r="B230" s="178">
        <f>B173/RES_summary!B$19</f>
        <v>0.40843286946919555</v>
      </c>
      <c r="C230" s="178">
        <f>C173/RES_summary!C$19</f>
        <v>0.42521874129710735</v>
      </c>
      <c r="D230" s="178">
        <f>D173/RES_summary!D$19</f>
        <v>0.4315854804588663</v>
      </c>
      <c r="E230" s="178">
        <f>E173/RES_summary!E$19</f>
        <v>0.45933300614719003</v>
      </c>
      <c r="F230" s="178">
        <f>F173/RES_summary!F$19</f>
        <v>0.47609235546480699</v>
      </c>
      <c r="G230" s="178">
        <f>G173/RES_summary!G$19</f>
        <v>0.50225594427737386</v>
      </c>
      <c r="H230" s="178">
        <f>H173/RES_summary!H$19</f>
        <v>0.52172929407752999</v>
      </c>
      <c r="I230" s="178">
        <f>I173/RES_summary!I$19</f>
        <v>0.5316625544137078</v>
      </c>
      <c r="J230" s="178">
        <f>J173/RES_summary!J$19</f>
        <v>0.56242789875794108</v>
      </c>
      <c r="K230" s="178">
        <f>K173/RES_summary!K$19</f>
        <v>0.58437312885994408</v>
      </c>
      <c r="L230" s="178">
        <f>L173/RES_summary!L$19</f>
        <v>0.62241768835646993</v>
      </c>
      <c r="M230" s="178">
        <f>M173/RES_summary!M$19</f>
        <v>0.68647055842418359</v>
      </c>
      <c r="N230" s="178">
        <f>N173/RES_summary!N$19</f>
        <v>0.74668401437138632</v>
      </c>
      <c r="O230" s="178">
        <f>O173/RES_summary!O$19</f>
        <v>0.76086115960565215</v>
      </c>
      <c r="P230" s="178">
        <f>P173/RES_summary!P$19</f>
        <v>0.78040411838440649</v>
      </c>
      <c r="Q230" s="178">
        <f>Q173/RES_summary!Q$19</f>
        <v>0.7904447910887713</v>
      </c>
    </row>
    <row r="231" spans="1:17" ht="12" customHeight="1" x14ac:dyDescent="0.3">
      <c r="A231" s="23" t="s">
        <v>60</v>
      </c>
      <c r="B231" s="177">
        <f>B174/RES_summary!B$19</f>
        <v>0.40843286946919555</v>
      </c>
      <c r="C231" s="177">
        <f>C174/RES_summary!C$19</f>
        <v>0.42521874129710735</v>
      </c>
      <c r="D231" s="177">
        <f>D174/RES_summary!D$19</f>
        <v>0.4315854804588663</v>
      </c>
      <c r="E231" s="177">
        <f>E174/RES_summary!E$19</f>
        <v>0.45933300614719003</v>
      </c>
      <c r="F231" s="177">
        <f>F174/RES_summary!F$19</f>
        <v>0.47609235546480699</v>
      </c>
      <c r="G231" s="177">
        <f>G174/RES_summary!G$19</f>
        <v>0.50225594427737386</v>
      </c>
      <c r="H231" s="177">
        <f>H174/RES_summary!H$19</f>
        <v>0.52172929407752999</v>
      </c>
      <c r="I231" s="177">
        <f>I174/RES_summary!I$19</f>
        <v>0.5316625544137078</v>
      </c>
      <c r="J231" s="177">
        <f>J174/RES_summary!J$19</f>
        <v>0.56242789875794108</v>
      </c>
      <c r="K231" s="177">
        <f>K174/RES_summary!K$19</f>
        <v>0.58437312885994408</v>
      </c>
      <c r="L231" s="177">
        <f>L174/RES_summary!L$19</f>
        <v>0.62241768835646993</v>
      </c>
      <c r="M231" s="177">
        <f>M174/RES_summary!M$19</f>
        <v>0.68647055842418359</v>
      </c>
      <c r="N231" s="177">
        <f>N174/RES_summary!N$19</f>
        <v>0.74668401437138632</v>
      </c>
      <c r="O231" s="177">
        <f>O174/RES_summary!O$19</f>
        <v>0.76086115960565215</v>
      </c>
      <c r="P231" s="177">
        <f>P174/RES_summary!P$19</f>
        <v>0.78040411838440649</v>
      </c>
      <c r="Q231" s="177">
        <f>Q174/RES_summary!Q$19</f>
        <v>0.7904447910887713</v>
      </c>
    </row>
    <row r="232" spans="1:17" ht="12" customHeight="1" x14ac:dyDescent="0.3">
      <c r="A232" s="158" t="s">
        <v>63</v>
      </c>
      <c r="B232" s="178">
        <f>B175/RES_summary!B$19</f>
        <v>31.023227803477987</v>
      </c>
      <c r="C232" s="178">
        <f>C175/RES_summary!C$19</f>
        <v>30.871412896499898</v>
      </c>
      <c r="D232" s="178">
        <f>D175/RES_summary!D$19</f>
        <v>30.587844882880994</v>
      </c>
      <c r="E232" s="178">
        <f>E175/RES_summary!E$19</f>
        <v>30.483282560912947</v>
      </c>
      <c r="F232" s="178">
        <f>F175/RES_summary!F$19</f>
        <v>30.135722945550654</v>
      </c>
      <c r="G232" s="178">
        <f>G175/RES_summary!G$19</f>
        <v>29.865610943995801</v>
      </c>
      <c r="H232" s="178">
        <f>H175/RES_summary!H$19</f>
        <v>29.341259622822182</v>
      </c>
      <c r="I232" s="178">
        <f>I175/RES_summary!I$19</f>
        <v>28.8410682756071</v>
      </c>
      <c r="J232" s="178">
        <f>J175/RES_summary!J$19</f>
        <v>28.296856260284496</v>
      </c>
      <c r="K232" s="178">
        <f>K175/RES_summary!K$19</f>
        <v>27.90803224263211</v>
      </c>
      <c r="L232" s="178">
        <f>L175/RES_summary!L$19</f>
        <v>27.985829094084004</v>
      </c>
      <c r="M232" s="178">
        <f>M175/RES_summary!M$19</f>
        <v>27.325559269716713</v>
      </c>
      <c r="N232" s="178">
        <f>N175/RES_summary!N$19</f>
        <v>27.392608891707035</v>
      </c>
      <c r="O232" s="178">
        <f>O175/RES_summary!O$19</f>
        <v>27.17390253519174</v>
      </c>
      <c r="P232" s="178">
        <f>P175/RES_summary!P$19</f>
        <v>26.685677841558622</v>
      </c>
      <c r="Q232" s="178">
        <f>Q175/RES_summary!Q$19</f>
        <v>26.294158711101886</v>
      </c>
    </row>
    <row r="233" spans="1:17" ht="12" customHeight="1" x14ac:dyDescent="0.3">
      <c r="A233" s="167" t="s">
        <v>160</v>
      </c>
      <c r="B233" s="183">
        <f>B176/RES_summary!B$19</f>
        <v>31.448257618495894</v>
      </c>
      <c r="C233" s="183">
        <f>C176/RES_summary!C$19</f>
        <v>31.325588588502345</v>
      </c>
      <c r="D233" s="183">
        <f>D176/RES_summary!D$19</f>
        <v>31.008002164983662</v>
      </c>
      <c r="E233" s="183">
        <f>E176/RES_summary!E$19</f>
        <v>30.788409970938645</v>
      </c>
      <c r="F233" s="183">
        <f>F176/RES_summary!F$19</f>
        <v>30.524539440984871</v>
      </c>
      <c r="G233" s="183">
        <f>G176/RES_summary!G$19</f>
        <v>30.26510399775384</v>
      </c>
      <c r="H233" s="183">
        <f>H176/RES_summary!H$19</f>
        <v>29.724963129387572</v>
      </c>
      <c r="I233" s="183">
        <f>I176/RES_summary!I$19</f>
        <v>29.326325772160533</v>
      </c>
      <c r="J233" s="183">
        <f>J176/RES_summary!J$19</f>
        <v>28.959223556488389</v>
      </c>
      <c r="K233" s="183">
        <f>K176/RES_summary!K$19</f>
        <v>28.63260408160491</v>
      </c>
      <c r="L233" s="183">
        <f>L176/RES_summary!L$19</f>
        <v>28.582945831437868</v>
      </c>
      <c r="M233" s="183">
        <f>M176/RES_summary!M$19</f>
        <v>27.975893803295431</v>
      </c>
      <c r="N233" s="183">
        <f>N176/RES_summary!N$19</f>
        <v>28.045608138089623</v>
      </c>
      <c r="O233" s="183">
        <f>O176/RES_summary!O$19</f>
        <v>27.781040834385472</v>
      </c>
      <c r="P233" s="183">
        <f>P176/RES_summary!P$19</f>
        <v>27.342737863880235</v>
      </c>
      <c r="Q233" s="183">
        <f>Q176/RES_summary!Q$19</f>
        <v>26.959966881921662</v>
      </c>
    </row>
    <row r="234" spans="1:17" ht="12" customHeight="1" x14ac:dyDescent="0.3">
      <c r="A234" s="167" t="s">
        <v>159</v>
      </c>
      <c r="B234" s="183">
        <f>B177/RES_summary!B$19</f>
        <v>26.079868270162333</v>
      </c>
      <c r="C234" s="183">
        <f>C177/RES_summary!C$19</f>
        <v>25.828267862151943</v>
      </c>
      <c r="D234" s="183">
        <f>D177/RES_summary!D$19</f>
        <v>25.571396990247489</v>
      </c>
      <c r="E234" s="183">
        <f>E177/RES_summary!E$19</f>
        <v>25.38423506071376</v>
      </c>
      <c r="F234" s="183">
        <f>F177/RES_summary!F$19</f>
        <v>25.455432013142723</v>
      </c>
      <c r="G234" s="183">
        <f>G177/RES_summary!G$19</f>
        <v>25.113784886728443</v>
      </c>
      <c r="H234" s="183">
        <f>H177/RES_summary!H$19</f>
        <v>24.265045573443079</v>
      </c>
      <c r="I234" s="183">
        <f>I177/RES_summary!I$19</f>
        <v>23.415950819627735</v>
      </c>
      <c r="J234" s="183">
        <f>J177/RES_summary!J$19</f>
        <v>23.262219540076948</v>
      </c>
      <c r="K234" s="183">
        <f>K177/RES_summary!K$19</f>
        <v>23.055002873089375</v>
      </c>
      <c r="L234" s="183">
        <f>L177/RES_summary!L$19</f>
        <v>23.370972845143825</v>
      </c>
      <c r="M234" s="183">
        <f>M177/RES_summary!M$19</f>
        <v>22.488188370334395</v>
      </c>
      <c r="N234" s="183">
        <f>N177/RES_summary!N$19</f>
        <v>22.804092443538249</v>
      </c>
      <c r="O234" s="183">
        <f>O177/RES_summary!O$19</f>
        <v>22.885269748383823</v>
      </c>
      <c r="P234" s="183">
        <f>P177/RES_summary!P$19</f>
        <v>22.377377405738301</v>
      </c>
      <c r="Q234" s="183">
        <f>Q177/RES_summary!Q$19</f>
        <v>22.010620231440956</v>
      </c>
    </row>
    <row r="235" spans="1:17" ht="12" customHeight="1" x14ac:dyDescent="0.3">
      <c r="A235" s="166" t="s">
        <v>203</v>
      </c>
      <c r="B235" s="182">
        <f>B178/RES_summary!B$19</f>
        <v>20.095464030394556</v>
      </c>
      <c r="C235" s="182">
        <f>C178/RES_summary!C$19</f>
        <v>19.901674308120242</v>
      </c>
      <c r="D235" s="182">
        <f>D178/RES_summary!D$19</f>
        <v>19.707481027497717</v>
      </c>
      <c r="E235" s="182">
        <f>E178/RES_summary!E$19</f>
        <v>19.579979802124942</v>
      </c>
      <c r="F235" s="182">
        <f>F178/RES_summary!F$19</f>
        <v>19.596295808924229</v>
      </c>
      <c r="G235" s="182">
        <f>G178/RES_summary!G$19</f>
        <v>19.25803048769394</v>
      </c>
      <c r="H235" s="182">
        <f>H178/RES_summary!H$19</f>
        <v>18.279669916761289</v>
      </c>
      <c r="I235" s="182">
        <f>I178/RES_summary!I$19</f>
        <v>17.374152612816886</v>
      </c>
      <c r="J235" s="182">
        <f>J178/RES_summary!J$19</f>
        <v>17.37704554148009</v>
      </c>
      <c r="K235" s="182">
        <f>K178/RES_summary!K$19</f>
        <v>17.151483754667321</v>
      </c>
      <c r="L235" s="182">
        <f>L178/RES_summary!L$19</f>
        <v>17.239815369090824</v>
      </c>
      <c r="M235" s="182">
        <f>M178/RES_summary!M$19</f>
        <v>16.53267362452986</v>
      </c>
      <c r="N235" s="182">
        <f>N178/RES_summary!N$19</f>
        <v>16.841238001901115</v>
      </c>
      <c r="O235" s="182">
        <f>O178/RES_summary!O$19</f>
        <v>17.047671174313059</v>
      </c>
      <c r="P235" s="182">
        <f>P178/RES_summary!P$19</f>
        <v>16.435798828226559</v>
      </c>
      <c r="Q235" s="182">
        <f>Q178/RES_summary!Q$19</f>
        <v>16.163581426954316</v>
      </c>
    </row>
    <row r="236" spans="1:17" ht="12" customHeight="1" x14ac:dyDescent="0.3">
      <c r="A236" s="147" t="s">
        <v>59</v>
      </c>
      <c r="B236" s="181">
        <f>B179/RES_summary!B$19</f>
        <v>5.9844042397677786</v>
      </c>
      <c r="C236" s="181">
        <f>C179/RES_summary!C$19</f>
        <v>5.9265935540316983</v>
      </c>
      <c r="D236" s="181">
        <f>D179/RES_summary!D$19</f>
        <v>5.8639159627497781</v>
      </c>
      <c r="E236" s="181">
        <f>E179/RES_summary!E$19</f>
        <v>5.8042552585888183</v>
      </c>
      <c r="F236" s="181">
        <f>F179/RES_summary!F$19</f>
        <v>5.8591362042184949</v>
      </c>
      <c r="G236" s="181">
        <f>G179/RES_summary!G$19</f>
        <v>5.8557543990345016</v>
      </c>
      <c r="H236" s="181">
        <f>H179/RES_summary!H$19</f>
        <v>5.9853756566817884</v>
      </c>
      <c r="I236" s="181">
        <f>I179/RES_summary!I$19</f>
        <v>6.0417982068108547</v>
      </c>
      <c r="J236" s="181">
        <f>J179/RES_summary!J$19</f>
        <v>5.8851739985968567</v>
      </c>
      <c r="K236" s="181">
        <f>K179/RES_summary!K$19</f>
        <v>5.9035191184220501</v>
      </c>
      <c r="L236" s="181">
        <f>L179/RES_summary!L$19</f>
        <v>6.1311574760530014</v>
      </c>
      <c r="M236" s="181">
        <f>M179/RES_summary!M$19</f>
        <v>5.955514745804539</v>
      </c>
      <c r="N236" s="181">
        <f>N179/RES_summary!N$19</f>
        <v>5.9628544416371412</v>
      </c>
      <c r="O236" s="181">
        <f>O179/RES_summary!O$19</f>
        <v>5.8375985740707632</v>
      </c>
      <c r="P236" s="181">
        <f>P179/RES_summary!P$19</f>
        <v>5.9415785775117422</v>
      </c>
      <c r="Q236" s="181">
        <f>Q179/RES_summary!Q$19</f>
        <v>5.8470388044866404</v>
      </c>
    </row>
    <row r="237" spans="1:17" ht="12" customHeight="1" x14ac:dyDescent="0.3">
      <c r="A237" s="163" t="s">
        <v>142</v>
      </c>
      <c r="B237" s="180">
        <f>B180/RES_summary!B$19</f>
        <v>28.881629969918283</v>
      </c>
      <c r="C237" s="180">
        <f>C180/RES_summary!C$19</f>
        <v>28.688961016162523</v>
      </c>
      <c r="D237" s="180">
        <f>D180/RES_summary!D$19</f>
        <v>28.682242851995454</v>
      </c>
      <c r="E237" s="180">
        <f>E180/RES_summary!E$19</f>
        <v>29.955900261222787</v>
      </c>
      <c r="F237" s="180">
        <f>F180/RES_summary!F$19</f>
        <v>28.74921075786709</v>
      </c>
      <c r="G237" s="180">
        <f>G180/RES_summary!G$19</f>
        <v>28.861348055665587</v>
      </c>
      <c r="H237" s="180">
        <f>H180/RES_summary!H$19</f>
        <v>28.987359330065637</v>
      </c>
      <c r="I237" s="180">
        <f>I180/RES_summary!I$19</f>
        <v>28.028041101944222</v>
      </c>
      <c r="J237" s="180">
        <f>J180/RES_summary!J$19</f>
        <v>26.313632897882293</v>
      </c>
      <c r="K237" s="180">
        <f>K180/RES_summary!K$19</f>
        <v>25.485824478703595</v>
      </c>
      <c r="L237" s="180">
        <f>L180/RES_summary!L$19</f>
        <v>27.151682157747267</v>
      </c>
      <c r="M237" s="180">
        <f>M180/RES_summary!M$19</f>
        <v>27.250566053118796</v>
      </c>
      <c r="N237" s="180">
        <f>N180/RES_summary!N$19</f>
        <v>27.440833340599362</v>
      </c>
      <c r="O237" s="180">
        <f>O180/RES_summary!O$19</f>
        <v>28.163276630528149</v>
      </c>
      <c r="P237" s="180">
        <f>P180/RES_summary!P$19</f>
        <v>27.199756210122981</v>
      </c>
      <c r="Q237" s="180">
        <f>Q180/RES_summary!Q$19</f>
        <v>28.37642389314518</v>
      </c>
    </row>
    <row r="238" spans="1:17" ht="12" customHeight="1" x14ac:dyDescent="0.3">
      <c r="A238" s="161" t="s">
        <v>141</v>
      </c>
      <c r="B238" s="179">
        <f>B181/RES_summary!B$19</f>
        <v>23.840128516765528</v>
      </c>
      <c r="C238" s="179">
        <f>C181/RES_summary!C$19</f>
        <v>23.865024358169943</v>
      </c>
      <c r="D238" s="179">
        <f>D181/RES_summary!D$19</f>
        <v>23.693359771260614</v>
      </c>
      <c r="E238" s="179">
        <f>E181/RES_summary!E$19</f>
        <v>24.271068302601691</v>
      </c>
      <c r="F238" s="179">
        <f>F181/RES_summary!F$19</f>
        <v>23.275764984715103</v>
      </c>
      <c r="G238" s="179">
        <f>G181/RES_summary!G$19</f>
        <v>23.124384050320387</v>
      </c>
      <c r="H238" s="179">
        <f>H181/RES_summary!H$19</f>
        <v>23.431313810724504</v>
      </c>
      <c r="I238" s="179">
        <f>I181/RES_summary!I$19</f>
        <v>22.271085081825145</v>
      </c>
      <c r="J238" s="179">
        <f>J181/RES_summary!J$19</f>
        <v>21.57294154571148</v>
      </c>
      <c r="K238" s="179">
        <f>K181/RES_summary!K$19</f>
        <v>20.970097439484864</v>
      </c>
      <c r="L238" s="179">
        <f>L181/RES_summary!L$19</f>
        <v>21.261844554013937</v>
      </c>
      <c r="M238" s="179">
        <f>M181/RES_summary!M$19</f>
        <v>22.200361228454987</v>
      </c>
      <c r="N238" s="179">
        <f>N181/RES_summary!N$19</f>
        <v>21.595634800718905</v>
      </c>
      <c r="O238" s="179">
        <f>O181/RES_summary!O$19</f>
        <v>22.169065152941947</v>
      </c>
      <c r="P238" s="179">
        <f>P181/RES_summary!P$19</f>
        <v>21.686381125561876</v>
      </c>
      <c r="Q238" s="179">
        <f>Q181/RES_summary!Q$19</f>
        <v>22.185300110741938</v>
      </c>
    </row>
    <row r="239" spans="1:17" ht="12" customHeight="1" x14ac:dyDescent="0.3">
      <c r="A239" s="148" t="s">
        <v>60</v>
      </c>
      <c r="B239" s="177">
        <f>B182/RES_summary!B$19</f>
        <v>17.604366300607818</v>
      </c>
      <c r="C239" s="177">
        <f>C182/RES_summary!C$19</f>
        <v>17.802553493935534</v>
      </c>
      <c r="D239" s="177">
        <f>D182/RES_summary!D$19</f>
        <v>17.765471600103094</v>
      </c>
      <c r="E239" s="177">
        <f>E182/RES_summary!E$19</f>
        <v>18.200611462463975</v>
      </c>
      <c r="F239" s="177">
        <f>F182/RES_summary!F$19</f>
        <v>17.330570388985429</v>
      </c>
      <c r="G239" s="177">
        <f>G182/RES_summary!G$19</f>
        <v>17.186661348681458</v>
      </c>
      <c r="H239" s="177">
        <f>H182/RES_summary!H$19</f>
        <v>17.40273091434609</v>
      </c>
      <c r="I239" s="177">
        <f>I182/RES_summary!I$19</f>
        <v>15.482764761647017</v>
      </c>
      <c r="J239" s="177">
        <f>J182/RES_summary!J$19</f>
        <v>15.64224280866039</v>
      </c>
      <c r="K239" s="177">
        <f>K182/RES_summary!K$19</f>
        <v>14.824578870331392</v>
      </c>
      <c r="L239" s="177">
        <f>L182/RES_summary!L$19</f>
        <v>14.957984551813691</v>
      </c>
      <c r="M239" s="177">
        <f>M182/RES_summary!M$19</f>
        <v>15.928980019882687</v>
      </c>
      <c r="N239" s="177">
        <f>N182/RES_summary!N$19</f>
        <v>15.042381747003656</v>
      </c>
      <c r="O239" s="177">
        <f>O182/RES_summary!O$19</f>
        <v>15.540085623027045</v>
      </c>
      <c r="P239" s="177">
        <f>P182/RES_summary!P$19</f>
        <v>15.767911492627869</v>
      </c>
      <c r="Q239" s="177">
        <f>Q182/RES_summary!Q$19</f>
        <v>16.204873808465575</v>
      </c>
    </row>
    <row r="240" spans="1:17" ht="12" customHeight="1" x14ac:dyDescent="0.3">
      <c r="A240" s="148" t="s">
        <v>59</v>
      </c>
      <c r="B240" s="177">
        <f>B183/RES_summary!B$19</f>
        <v>6.2357622161577035</v>
      </c>
      <c r="C240" s="177">
        <f>C183/RES_summary!C$19</f>
        <v>6.0624708642344087</v>
      </c>
      <c r="D240" s="177">
        <f>D183/RES_summary!D$19</f>
        <v>5.9278881711575204</v>
      </c>
      <c r="E240" s="177">
        <f>E183/RES_summary!E$19</f>
        <v>6.0704568401377141</v>
      </c>
      <c r="F240" s="177">
        <f>F183/RES_summary!F$19</f>
        <v>5.9451945957296779</v>
      </c>
      <c r="G240" s="177">
        <f>G183/RES_summary!G$19</f>
        <v>5.9377227016389282</v>
      </c>
      <c r="H240" s="177">
        <f>H183/RES_summary!H$19</f>
        <v>6.0285828963784152</v>
      </c>
      <c r="I240" s="177">
        <f>I183/RES_summary!I$19</f>
        <v>6.7883203201781273</v>
      </c>
      <c r="J240" s="177">
        <f>J183/RES_summary!J$19</f>
        <v>5.9306987370510935</v>
      </c>
      <c r="K240" s="177">
        <f>K183/RES_summary!K$19</f>
        <v>6.1455185691534702</v>
      </c>
      <c r="L240" s="177">
        <f>L183/RES_summary!L$19</f>
        <v>6.3038600022002438</v>
      </c>
      <c r="M240" s="177">
        <f>M183/RES_summary!M$19</f>
        <v>6.2713812085722989</v>
      </c>
      <c r="N240" s="177">
        <f>N183/RES_summary!N$19</f>
        <v>6.5532530537152525</v>
      </c>
      <c r="O240" s="177">
        <f>O183/RES_summary!O$19</f>
        <v>6.6289795299149041</v>
      </c>
      <c r="P240" s="177">
        <f>P183/RES_summary!P$19</f>
        <v>5.918469632934003</v>
      </c>
      <c r="Q240" s="177">
        <f>Q183/RES_summary!Q$19</f>
        <v>5.9804263022763626</v>
      </c>
    </row>
    <row r="241" spans="1:17" ht="12" customHeight="1" x14ac:dyDescent="0.3">
      <c r="A241" s="158" t="s">
        <v>62</v>
      </c>
      <c r="B241" s="178">
        <f>B184/RES_summary!B$19</f>
        <v>13.394875645500406</v>
      </c>
      <c r="C241" s="178">
        <f>C184/RES_summary!C$19</f>
        <v>13.329578813876234</v>
      </c>
      <c r="D241" s="178">
        <f>D184/RES_summary!D$19</f>
        <v>13.55165670970802</v>
      </c>
      <c r="E241" s="178">
        <f>E184/RES_summary!E$19</f>
        <v>13.625099916950203</v>
      </c>
      <c r="F241" s="178">
        <f>F184/RES_summary!F$19</f>
        <v>13.789976791454839</v>
      </c>
      <c r="G241" s="178">
        <f>G184/RES_summary!G$19</f>
        <v>13.727784072982482</v>
      </c>
      <c r="H241" s="178">
        <f>H184/RES_summary!H$19</f>
        <v>13.714173106989403</v>
      </c>
      <c r="I241" s="178">
        <f>I184/RES_summary!I$19</f>
        <v>13.791000787452482</v>
      </c>
      <c r="J241" s="178">
        <f>J184/RES_summary!J$19</f>
        <v>13.406593780597303</v>
      </c>
      <c r="K241" s="178">
        <f>K184/RES_summary!K$19</f>
        <v>13.459772154370347</v>
      </c>
      <c r="L241" s="178">
        <f>L184/RES_summary!L$19</f>
        <v>13.513867555593503</v>
      </c>
      <c r="M241" s="178">
        <f>M184/RES_summary!M$19</f>
        <v>13.347801688489273</v>
      </c>
      <c r="N241" s="178">
        <f>N184/RES_summary!N$19</f>
        <v>13.351788203652408</v>
      </c>
      <c r="O241" s="178">
        <f>O184/RES_summary!O$19</f>
        <v>13.191208352979304</v>
      </c>
      <c r="P241" s="178">
        <f>P184/RES_summary!P$19</f>
        <v>12.98687069182002</v>
      </c>
      <c r="Q241" s="178">
        <f>Q184/RES_summary!Q$19</f>
        <v>13.046659982114335</v>
      </c>
    </row>
    <row r="242" spans="1:17" ht="12" customHeight="1" x14ac:dyDescent="0.3">
      <c r="A242" s="23" t="s">
        <v>203</v>
      </c>
      <c r="B242" s="177">
        <f>B185/RES_summary!B$19</f>
        <v>14.31130494630415</v>
      </c>
      <c r="C242" s="177">
        <f>C185/RES_summary!C$19</f>
        <v>14.143294180191473</v>
      </c>
      <c r="D242" s="177">
        <f>D185/RES_summary!D$19</f>
        <v>14.304994071815436</v>
      </c>
      <c r="E242" s="177">
        <f>E185/RES_summary!E$19</f>
        <v>14.331132565688021</v>
      </c>
      <c r="F242" s="177">
        <f>F185/RES_summary!F$19</f>
        <v>14.434263607073046</v>
      </c>
      <c r="G242" s="177">
        <f>G185/RES_summary!G$19</f>
        <v>14.408663214517723</v>
      </c>
      <c r="H242" s="177">
        <f>H185/RES_summary!H$19</f>
        <v>14.296905676218175</v>
      </c>
      <c r="I242" s="177">
        <f>I185/RES_summary!I$19</f>
        <v>14.38077444140028</v>
      </c>
      <c r="J242" s="177">
        <f>J185/RES_summary!J$19</f>
        <v>13.877113098423056</v>
      </c>
      <c r="K242" s="177">
        <f>K185/RES_summary!K$19</f>
        <v>13.921755254875588</v>
      </c>
      <c r="L242" s="177">
        <f>L185/RES_summary!L$19</f>
        <v>13.818646374354078</v>
      </c>
      <c r="M242" s="177">
        <f>M185/RES_summary!M$19</f>
        <v>13.621917315614509</v>
      </c>
      <c r="N242" s="177">
        <f>N185/RES_summary!N$19</f>
        <v>13.593891198385077</v>
      </c>
      <c r="O242" s="177">
        <f>O185/RES_summary!O$19</f>
        <v>13.335130573075981</v>
      </c>
      <c r="P242" s="177">
        <f>P185/RES_summary!P$19</f>
        <v>13.141950197849134</v>
      </c>
      <c r="Q242" s="177">
        <f>Q185/RES_summary!Q$19</f>
        <v>13.142672041022756</v>
      </c>
    </row>
    <row r="243" spans="1:17" ht="12" customHeight="1" x14ac:dyDescent="0.3">
      <c r="A243" s="29" t="s">
        <v>140</v>
      </c>
      <c r="B243" s="176">
        <f>B186/RES_summary!B$19</f>
        <v>9.0530271941490188</v>
      </c>
      <c r="C243" s="176">
        <f>C186/RES_summary!C$19</f>
        <v>9.2689643743249519</v>
      </c>
      <c r="D243" s="176">
        <f>D186/RES_summary!D$19</f>
        <v>9.2853880193027436</v>
      </c>
      <c r="E243" s="176">
        <f>E186/RES_summary!E$19</f>
        <v>9.550896681474649</v>
      </c>
      <c r="F243" s="176">
        <f>F186/RES_summary!F$19</f>
        <v>9.9189070675891973</v>
      </c>
      <c r="G243" s="176">
        <f>G186/RES_summary!G$19</f>
        <v>9.2336621855368826</v>
      </c>
      <c r="H243" s="176">
        <f>H186/RES_summary!H$19</f>
        <v>9.6786616435956532</v>
      </c>
      <c r="I243" s="176">
        <f>I186/RES_summary!I$19</f>
        <v>9.141945387269006</v>
      </c>
      <c r="J243" s="176">
        <f>J186/RES_summary!J$19</f>
        <v>9.5295868622977657</v>
      </c>
      <c r="K243" s="176">
        <f>K186/RES_summary!K$19</f>
        <v>9.2689525742683081</v>
      </c>
      <c r="L243" s="176">
        <f>L186/RES_summary!L$19</f>
        <v>9.4809253057053091</v>
      </c>
      <c r="M243" s="176">
        <f>M186/RES_summary!M$19</f>
        <v>8.9422040924690958</v>
      </c>
      <c r="N243" s="176">
        <f>N186/RES_summary!N$19</f>
        <v>9.645976978186825</v>
      </c>
      <c r="O243" s="176">
        <f>O186/RES_summary!O$19</f>
        <v>10.009928621474273</v>
      </c>
      <c r="P243" s="176">
        <f>P186/RES_summary!P$19</f>
        <v>9.54188267776407</v>
      </c>
      <c r="Q243" s="176">
        <f>Q186/RES_summary!Q$19</f>
        <v>10.505968791654441</v>
      </c>
    </row>
    <row r="245" spans="1:17" ht="12" customHeight="1" x14ac:dyDescent="0.3">
      <c r="A245" s="152" t="s">
        <v>71</v>
      </c>
      <c r="B245" s="184">
        <f>B188/RES_summary!B$19</f>
        <v>115.00402309082557</v>
      </c>
      <c r="C245" s="184">
        <f>C188/RES_summary!C$19</f>
        <v>119.57512876623595</v>
      </c>
      <c r="D245" s="184">
        <f>D188/RES_summary!D$19</f>
        <v>116.20549235094889</v>
      </c>
      <c r="E245" s="184">
        <f>E188/RES_summary!E$19</f>
        <v>118.41087003911457</v>
      </c>
      <c r="F245" s="184">
        <f>F188/RES_summary!F$19</f>
        <v>118.21716249032004</v>
      </c>
      <c r="G245" s="184">
        <f>G188/RES_summary!G$19</f>
        <v>115.71462382310379</v>
      </c>
      <c r="H245" s="184">
        <f>H188/RES_summary!H$19</f>
        <v>112.07520929191564</v>
      </c>
      <c r="I245" s="184">
        <f>I188/RES_summary!I$19</f>
        <v>104.34713986951594</v>
      </c>
      <c r="J245" s="184">
        <f>J188/RES_summary!J$19</f>
        <v>106.67806718012943</v>
      </c>
      <c r="K245" s="184">
        <f>K188/RES_summary!K$19</f>
        <v>104.78924806868075</v>
      </c>
      <c r="L245" s="184">
        <f>L188/RES_summary!L$19</f>
        <v>114.49302644184795</v>
      </c>
      <c r="M245" s="184">
        <f>M188/RES_summary!M$19</f>
        <v>96.533027790184704</v>
      </c>
      <c r="N245" s="184">
        <f>N188/RES_summary!N$19</f>
        <v>102.74888298059436</v>
      </c>
      <c r="O245" s="184">
        <f>O188/RES_summary!O$19</f>
        <v>105.65004889678595</v>
      </c>
      <c r="P245" s="184">
        <f>P188/RES_summary!P$19</f>
        <v>88.059044819123301</v>
      </c>
      <c r="Q245" s="184">
        <f>Q188/RES_summary!Q$19</f>
        <v>93.896135303892564</v>
      </c>
    </row>
    <row r="246" spans="1:17" ht="12" customHeight="1" x14ac:dyDescent="0.3">
      <c r="A246" s="158" t="s">
        <v>65</v>
      </c>
      <c r="B246" s="178">
        <f>B189/RES_summary!B$19</f>
        <v>89.795532569226211</v>
      </c>
      <c r="C246" s="178">
        <f>C189/RES_summary!C$19</f>
        <v>94.313901149498321</v>
      </c>
      <c r="D246" s="178">
        <f>D189/RES_summary!D$19</f>
        <v>90.89396900749361</v>
      </c>
      <c r="E246" s="178">
        <f>E189/RES_summary!E$19</f>
        <v>92.864021566823524</v>
      </c>
      <c r="F246" s="178">
        <f>F189/RES_summary!F$19</f>
        <v>92.591215319287443</v>
      </c>
      <c r="G246" s="178">
        <f>G189/RES_summary!G$19</f>
        <v>90.088500031122294</v>
      </c>
      <c r="H246" s="178">
        <f>H189/RES_summary!H$19</f>
        <v>86.537839955763118</v>
      </c>
      <c r="I246" s="178">
        <f>I189/RES_summary!I$19</f>
        <v>78.992493179508131</v>
      </c>
      <c r="J246" s="178">
        <f>J189/RES_summary!J$19</f>
        <v>81.442197027570018</v>
      </c>
      <c r="K246" s="178">
        <f>K189/RES_summary!K$19</f>
        <v>79.601643875460738</v>
      </c>
      <c r="L246" s="178">
        <f>L189/RES_summary!L$19</f>
        <v>89.074048996480983</v>
      </c>
      <c r="M246" s="178">
        <f>M189/RES_summary!M$19</f>
        <v>71.327489794327263</v>
      </c>
      <c r="N246" s="178">
        <f>N189/RES_summary!N$19</f>
        <v>77.017455244137594</v>
      </c>
      <c r="O246" s="178">
        <f>O189/RES_summary!O$19</f>
        <v>79.958277446720217</v>
      </c>
      <c r="P246" s="178">
        <f>P189/RES_summary!P$19</f>
        <v>62.493915925496118</v>
      </c>
      <c r="Q246" s="178">
        <f>Q189/RES_summary!Q$19</f>
        <v>68.323921094800554</v>
      </c>
    </row>
    <row r="247" spans="1:17" ht="12" customHeight="1" x14ac:dyDescent="0.3">
      <c r="A247" s="23" t="s">
        <v>161</v>
      </c>
      <c r="B247" s="177">
        <f>B190/RES_summary!B$19</f>
        <v>87.654974500474395</v>
      </c>
      <c r="C247" s="177">
        <f>C190/RES_summary!C$19</f>
        <v>92.092387558127427</v>
      </c>
      <c r="D247" s="177">
        <f>D190/RES_summary!D$19</f>
        <v>88.707907834753442</v>
      </c>
      <c r="E247" s="177">
        <f>E190/RES_summary!E$19</f>
        <v>90.271712457848196</v>
      </c>
      <c r="F247" s="177">
        <f>F190/RES_summary!F$19</f>
        <v>90.033846308802779</v>
      </c>
      <c r="G247" s="177">
        <f>G190/RES_summary!G$19</f>
        <v>87.60896495683798</v>
      </c>
      <c r="H247" s="177">
        <f>H190/RES_summary!H$19</f>
        <v>84.182399327320226</v>
      </c>
      <c r="I247" s="177">
        <f>I190/RES_summary!I$19</f>
        <v>76.699489193449409</v>
      </c>
      <c r="J247" s="177">
        <f>J190/RES_summary!J$19</f>
        <v>79.564632772958703</v>
      </c>
      <c r="K247" s="177">
        <f>K190/RES_summary!K$19</f>
        <v>77.731811197615571</v>
      </c>
      <c r="L247" s="177">
        <f>L190/RES_summary!L$19</f>
        <v>87.001572863738716</v>
      </c>
      <c r="M247" s="177">
        <f>M190/RES_summary!M$19</f>
        <v>69.38521588902465</v>
      </c>
      <c r="N247" s="177">
        <f>N190/RES_summary!N$19</f>
        <v>74.946098228595574</v>
      </c>
      <c r="O247" s="177">
        <f>O190/RES_summary!O$19</f>
        <v>77.802903430231353</v>
      </c>
      <c r="P247" s="177">
        <f>P190/RES_summary!P$19</f>
        <v>60.692977000534079</v>
      </c>
      <c r="Q247" s="177">
        <f>Q190/RES_summary!Q$19</f>
        <v>66.195425126168033</v>
      </c>
    </row>
    <row r="248" spans="1:17" ht="12" customHeight="1" x14ac:dyDescent="0.3">
      <c r="A248" s="23" t="s">
        <v>60</v>
      </c>
      <c r="B248" s="177">
        <f>B191/RES_summary!B$19</f>
        <v>2.1405580687518158</v>
      </c>
      <c r="C248" s="177">
        <f>C191/RES_summary!C$19</f>
        <v>2.2215135913709001</v>
      </c>
      <c r="D248" s="177">
        <f>D191/RES_summary!D$19</f>
        <v>2.1860611727401627</v>
      </c>
      <c r="E248" s="177">
        <f>E191/RES_summary!E$19</f>
        <v>2.5923091089753272</v>
      </c>
      <c r="F248" s="177">
        <f>F191/RES_summary!F$19</f>
        <v>2.5573690104846682</v>
      </c>
      <c r="G248" s="177">
        <f>G191/RES_summary!G$19</f>
        <v>2.479535074284307</v>
      </c>
      <c r="H248" s="177">
        <f>H191/RES_summary!H$19</f>
        <v>2.355440628442897</v>
      </c>
      <c r="I248" s="177">
        <f>I191/RES_summary!I$19</f>
        <v>2.2930039860587326</v>
      </c>
      <c r="J248" s="177">
        <f>J191/RES_summary!J$19</f>
        <v>1.8775642546113076</v>
      </c>
      <c r="K248" s="177">
        <f>K191/RES_summary!K$19</f>
        <v>1.8698326778451753</v>
      </c>
      <c r="L248" s="177">
        <f>L191/RES_summary!L$19</f>
        <v>2.0724761327422647</v>
      </c>
      <c r="M248" s="177">
        <f>M191/RES_summary!M$19</f>
        <v>1.9422739053026217</v>
      </c>
      <c r="N248" s="177">
        <f>N191/RES_summary!N$19</f>
        <v>2.071357015542016</v>
      </c>
      <c r="O248" s="177">
        <f>O191/RES_summary!O$19</f>
        <v>2.1553740164888611</v>
      </c>
      <c r="P248" s="177">
        <f>P191/RES_summary!P$19</f>
        <v>1.8009389249620471</v>
      </c>
      <c r="Q248" s="177">
        <f>Q191/RES_summary!Q$19</f>
        <v>2.1284959686325173</v>
      </c>
    </row>
    <row r="249" spans="1:17" ht="12" customHeight="1" x14ac:dyDescent="0.3">
      <c r="A249" s="158" t="s">
        <v>112</v>
      </c>
      <c r="B249" s="178">
        <f>B192/RES_summary!B$19</f>
        <v>0.64707922820785346</v>
      </c>
      <c r="C249" s="178">
        <f>C192/RES_summary!C$19</f>
        <v>0.69536125998258469</v>
      </c>
      <c r="D249" s="178">
        <f>D192/RES_summary!D$19</f>
        <v>0.72628309775858002</v>
      </c>
      <c r="E249" s="178">
        <f>E192/RES_summary!E$19</f>
        <v>0.79750468060363067</v>
      </c>
      <c r="F249" s="178">
        <f>F192/RES_summary!F$19</f>
        <v>0.85451738787158682</v>
      </c>
      <c r="G249" s="178">
        <f>G192/RES_summary!G$19</f>
        <v>0.93338995773707389</v>
      </c>
      <c r="H249" s="178">
        <f>H192/RES_summary!H$19</f>
        <v>1.0032677337608151</v>
      </c>
      <c r="I249" s="178">
        <f>I192/RES_summary!I$19</f>
        <v>1.0495978696274515</v>
      </c>
      <c r="J249" s="178">
        <f>J192/RES_summary!J$19</f>
        <v>1.1834752475913337</v>
      </c>
      <c r="K249" s="178">
        <f>K192/RES_summary!K$19</f>
        <v>1.2935902325930293</v>
      </c>
      <c r="L249" s="178">
        <f>L192/RES_summary!L$19</f>
        <v>1.4534295114682882</v>
      </c>
      <c r="M249" s="178">
        <f>M192/RES_summary!M$19</f>
        <v>1.7094070750072179</v>
      </c>
      <c r="N249" s="178">
        <f>N192/RES_summary!N$19</f>
        <v>1.9885674255685306</v>
      </c>
      <c r="O249" s="178">
        <f>O192/RES_summary!O$19</f>
        <v>2.1230004064543988</v>
      </c>
      <c r="P249" s="178">
        <f>P192/RES_summary!P$19</f>
        <v>2.2699945516206488</v>
      </c>
      <c r="Q249" s="178">
        <f>Q192/RES_summary!Q$19</f>
        <v>2.3679973108783656</v>
      </c>
    </row>
    <row r="250" spans="1:17" ht="12" customHeight="1" x14ac:dyDescent="0.3">
      <c r="A250" s="23" t="s">
        <v>60</v>
      </c>
      <c r="B250" s="177">
        <f>B193/RES_summary!B$19</f>
        <v>0.64707922820785346</v>
      </c>
      <c r="C250" s="177">
        <f>C193/RES_summary!C$19</f>
        <v>0.69536125998258469</v>
      </c>
      <c r="D250" s="177">
        <f>D193/RES_summary!D$19</f>
        <v>0.72628309775858002</v>
      </c>
      <c r="E250" s="177">
        <f>E193/RES_summary!E$19</f>
        <v>0.79750468060363067</v>
      </c>
      <c r="F250" s="177">
        <f>F193/RES_summary!F$19</f>
        <v>0.85451738787158682</v>
      </c>
      <c r="G250" s="177">
        <f>G193/RES_summary!G$19</f>
        <v>0.93338995773707389</v>
      </c>
      <c r="H250" s="177">
        <f>H193/RES_summary!H$19</f>
        <v>1.0032677337608151</v>
      </c>
      <c r="I250" s="177">
        <f>I193/RES_summary!I$19</f>
        <v>1.0495978696274515</v>
      </c>
      <c r="J250" s="177">
        <f>J193/RES_summary!J$19</f>
        <v>1.1834752475913337</v>
      </c>
      <c r="K250" s="177">
        <f>K193/RES_summary!K$19</f>
        <v>1.2935902325930293</v>
      </c>
      <c r="L250" s="177">
        <f>L193/RES_summary!L$19</f>
        <v>1.4534295114682882</v>
      </c>
      <c r="M250" s="177">
        <f>M193/RES_summary!M$19</f>
        <v>1.7094070750072179</v>
      </c>
      <c r="N250" s="177">
        <f>N193/RES_summary!N$19</f>
        <v>1.9885674255685306</v>
      </c>
      <c r="O250" s="177">
        <f>O193/RES_summary!O$19</f>
        <v>2.1230004064543988</v>
      </c>
      <c r="P250" s="177">
        <f>P193/RES_summary!P$19</f>
        <v>2.2699945516206488</v>
      </c>
      <c r="Q250" s="177">
        <f>Q193/RES_summary!Q$19</f>
        <v>2.3679973108783656</v>
      </c>
    </row>
    <row r="251" spans="1:17" ht="12" customHeight="1" x14ac:dyDescent="0.3">
      <c r="A251" s="158" t="s">
        <v>63</v>
      </c>
      <c r="B251" s="178">
        <f>B194/RES_summary!B$19</f>
        <v>17.987143720707639</v>
      </c>
      <c r="C251" s="178">
        <f>C194/RES_summary!C$19</f>
        <v>17.959999158867429</v>
      </c>
      <c r="D251" s="178">
        <f>D194/RES_summary!D$19</f>
        <v>17.84824301465504</v>
      </c>
      <c r="E251" s="178">
        <f>E194/RES_summary!E$19</f>
        <v>17.890587807135795</v>
      </c>
      <c r="F251" s="178">
        <f>F194/RES_summary!F$19</f>
        <v>17.749902544187194</v>
      </c>
      <c r="G251" s="178">
        <f>G194/RES_summary!G$19</f>
        <v>17.689921508393915</v>
      </c>
      <c r="H251" s="178">
        <f>H194/RES_summary!H$19</f>
        <v>17.454117048867531</v>
      </c>
      <c r="I251" s="178">
        <f>I194/RES_summary!I$19</f>
        <v>17.168077436964161</v>
      </c>
      <c r="J251" s="178">
        <f>J194/RES_summary!J$19</f>
        <v>17.019944666822777</v>
      </c>
      <c r="K251" s="178">
        <f>K194/RES_summary!K$19</f>
        <v>16.835161757165061</v>
      </c>
      <c r="L251" s="178">
        <f>L194/RES_summary!L$19</f>
        <v>16.922041026132572</v>
      </c>
      <c r="M251" s="178">
        <f>M194/RES_summary!M$19</f>
        <v>16.546934244631778</v>
      </c>
      <c r="N251" s="178">
        <f>N194/RES_summary!N$19</f>
        <v>16.730800624073421</v>
      </c>
      <c r="O251" s="178">
        <f>O194/RES_summary!O$19</f>
        <v>16.657172726094601</v>
      </c>
      <c r="P251" s="178">
        <f>P194/RES_summary!P$19</f>
        <v>16.4660095387556</v>
      </c>
      <c r="Q251" s="178">
        <f>Q194/RES_summary!Q$19</f>
        <v>16.319682603746209</v>
      </c>
    </row>
    <row r="252" spans="1:17" ht="12" customHeight="1" x14ac:dyDescent="0.3">
      <c r="A252" s="167" t="s">
        <v>160</v>
      </c>
      <c r="B252" s="183">
        <f>B195/RES_summary!B$19</f>
        <v>17.748488979912842</v>
      </c>
      <c r="C252" s="183">
        <f>C195/RES_summary!C$19</f>
        <v>17.714515231115914</v>
      </c>
      <c r="D252" s="183">
        <f>D195/RES_summary!D$19</f>
        <v>17.594296104268214</v>
      </c>
      <c r="E252" s="183">
        <f>E195/RES_summary!E$19</f>
        <v>17.513272379886129</v>
      </c>
      <c r="F252" s="183">
        <f>F195/RES_summary!F$19</f>
        <v>17.435630103656152</v>
      </c>
      <c r="G252" s="183">
        <f>G195/RES_summary!G$19</f>
        <v>17.33012587353193</v>
      </c>
      <c r="H252" s="183">
        <f>H195/RES_summary!H$19</f>
        <v>17.069235277730566</v>
      </c>
      <c r="I252" s="183">
        <f>I195/RES_summary!I$19</f>
        <v>16.938784140665128</v>
      </c>
      <c r="J252" s="183">
        <f>J195/RES_summary!J$19</f>
        <v>16.77804845605727</v>
      </c>
      <c r="K252" s="183">
        <f>K195/RES_summary!K$19</f>
        <v>16.666665640096937</v>
      </c>
      <c r="L252" s="183">
        <f>L195/RES_summary!L$19</f>
        <v>16.729760507500604</v>
      </c>
      <c r="M252" s="183">
        <f>M195/RES_summary!M$19</f>
        <v>16.415003655313186</v>
      </c>
      <c r="N252" s="183">
        <f>N195/RES_summary!N$19</f>
        <v>16.572105445912431</v>
      </c>
      <c r="O252" s="183">
        <f>O195/RES_summary!O$19</f>
        <v>16.487673336872533</v>
      </c>
      <c r="P252" s="183">
        <f>P195/RES_summary!P$19</f>
        <v>16.296252576360647</v>
      </c>
      <c r="Q252" s="183">
        <f>Q195/RES_summary!Q$19</f>
        <v>16.159110649431216</v>
      </c>
    </row>
    <row r="253" spans="1:17" ht="12" customHeight="1" x14ac:dyDescent="0.3">
      <c r="A253" s="167" t="s">
        <v>159</v>
      </c>
      <c r="B253" s="183">
        <f>B196/RES_summary!B$19</f>
        <v>18.105953528295178</v>
      </c>
      <c r="C253" s="183">
        <f>C196/RES_summary!C$19</f>
        <v>18.038379642445683</v>
      </c>
      <c r="D253" s="183">
        <f>D196/RES_summary!D$19</f>
        <v>17.965785526972255</v>
      </c>
      <c r="E253" s="183">
        <f>E196/RES_summary!E$19</f>
        <v>17.976317207359386</v>
      </c>
      <c r="F253" s="183">
        <f>F196/RES_summary!F$19</f>
        <v>18.038524238482058</v>
      </c>
      <c r="G253" s="183">
        <f>G196/RES_summary!G$19</f>
        <v>17.880955840101223</v>
      </c>
      <c r="H253" s="183">
        <f>H196/RES_summary!H$19</f>
        <v>17.477014001847287</v>
      </c>
      <c r="I253" s="183">
        <f>I196/RES_summary!I$19</f>
        <v>17.092389947502109</v>
      </c>
      <c r="J253" s="183">
        <f>J196/RES_summary!J$19</f>
        <v>16.9306724327827</v>
      </c>
      <c r="K253" s="183">
        <f>K196/RES_summary!K$19</f>
        <v>16.860434817167331</v>
      </c>
      <c r="L253" s="183">
        <f>L196/RES_summary!L$19</f>
        <v>17.135996820361921</v>
      </c>
      <c r="M253" s="183">
        <f>M196/RES_summary!M$19</f>
        <v>16.555504900931112</v>
      </c>
      <c r="N253" s="183">
        <f>N196/RES_summary!N$19</f>
        <v>16.800046790590152</v>
      </c>
      <c r="O253" s="183">
        <f>O196/RES_summary!O$19</f>
        <v>16.839260205829945</v>
      </c>
      <c r="P253" s="183">
        <f>P196/RES_summary!P$19</f>
        <v>16.536766220916963</v>
      </c>
      <c r="Q253" s="183">
        <f>Q196/RES_summary!Q$19</f>
        <v>16.340013721457719</v>
      </c>
    </row>
    <row r="254" spans="1:17" ht="12" customHeight="1" x14ac:dyDescent="0.3">
      <c r="A254" s="166" t="s">
        <v>203</v>
      </c>
      <c r="B254" s="182">
        <f>B197/RES_summary!B$19</f>
        <v>12.121549288527397</v>
      </c>
      <c r="C254" s="182">
        <f>C197/RES_summary!C$19</f>
        <v>12.111786088413982</v>
      </c>
      <c r="D254" s="182">
        <f>D197/RES_summary!D$19</f>
        <v>12.101869564222477</v>
      </c>
      <c r="E254" s="182">
        <f>E197/RES_summary!E$19</f>
        <v>12.172061948770571</v>
      </c>
      <c r="F254" s="182">
        <f>F197/RES_summary!F$19</f>
        <v>12.179388034263564</v>
      </c>
      <c r="G254" s="182">
        <f>G197/RES_summary!G$19</f>
        <v>12.02520144106672</v>
      </c>
      <c r="H254" s="182">
        <f>H197/RES_summary!H$19</f>
        <v>11.4916383451655</v>
      </c>
      <c r="I254" s="182">
        <f>I197/RES_summary!I$19</f>
        <v>11.050591740691255</v>
      </c>
      <c r="J254" s="182">
        <f>J197/RES_summary!J$19</f>
        <v>11.04549843418584</v>
      </c>
      <c r="K254" s="182">
        <f>K197/RES_summary!K$19</f>
        <v>10.956915698745279</v>
      </c>
      <c r="L254" s="182">
        <f>L197/RES_summary!L$19</f>
        <v>11.004839344308918</v>
      </c>
      <c r="M254" s="182">
        <f>M197/RES_summary!M$19</f>
        <v>10.599990155126571</v>
      </c>
      <c r="N254" s="182">
        <f>N197/RES_summary!N$19</f>
        <v>10.837192348953016</v>
      </c>
      <c r="O254" s="182">
        <f>O197/RES_summary!O$19</f>
        <v>11.00166163175918</v>
      </c>
      <c r="P254" s="182">
        <f>P197/RES_summary!P$19</f>
        <v>10.59518764340522</v>
      </c>
      <c r="Q254" s="182">
        <f>Q197/RES_summary!Q$19</f>
        <v>10.492974916971079</v>
      </c>
    </row>
    <row r="255" spans="1:17" ht="12" customHeight="1" x14ac:dyDescent="0.3">
      <c r="A255" s="147" t="s">
        <v>59</v>
      </c>
      <c r="B255" s="181">
        <f>B198/RES_summary!B$19</f>
        <v>5.9844042397677786</v>
      </c>
      <c r="C255" s="181">
        <f>C198/RES_summary!C$19</f>
        <v>5.9265935540316992</v>
      </c>
      <c r="D255" s="181">
        <f>D198/RES_summary!D$19</f>
        <v>5.863915962749779</v>
      </c>
      <c r="E255" s="181">
        <f>E198/RES_summary!E$19</f>
        <v>5.8042552585888174</v>
      </c>
      <c r="F255" s="181">
        <f>F198/RES_summary!F$19</f>
        <v>5.8591362042184958</v>
      </c>
      <c r="G255" s="181">
        <f>G198/RES_summary!G$19</f>
        <v>5.8557543990344998</v>
      </c>
      <c r="H255" s="181">
        <f>H198/RES_summary!H$19</f>
        <v>5.9853756566817884</v>
      </c>
      <c r="I255" s="181">
        <f>I198/RES_summary!I$19</f>
        <v>6.0417982068108547</v>
      </c>
      <c r="J255" s="181">
        <f>J198/RES_summary!J$19</f>
        <v>5.8851739985968567</v>
      </c>
      <c r="K255" s="181">
        <f>K198/RES_summary!K$19</f>
        <v>5.9035191184220492</v>
      </c>
      <c r="L255" s="181">
        <f>L198/RES_summary!L$19</f>
        <v>6.1311574760530041</v>
      </c>
      <c r="M255" s="181">
        <f>M198/RES_summary!M$19</f>
        <v>5.955514745804539</v>
      </c>
      <c r="N255" s="181">
        <f>N198/RES_summary!N$19</f>
        <v>5.9628544416371385</v>
      </c>
      <c r="O255" s="181">
        <f>O198/RES_summary!O$19</f>
        <v>5.8375985740707632</v>
      </c>
      <c r="P255" s="181">
        <f>P198/RES_summary!P$19</f>
        <v>5.9415785775117422</v>
      </c>
      <c r="Q255" s="181">
        <f>Q198/RES_summary!Q$19</f>
        <v>5.8470388044866404</v>
      </c>
    </row>
    <row r="256" spans="1:17" ht="12" customHeight="1" x14ac:dyDescent="0.3">
      <c r="A256" s="163" t="s">
        <v>142</v>
      </c>
      <c r="B256" s="180">
        <f>B199/RES_summary!B$19</f>
        <v>19.72657284045691</v>
      </c>
      <c r="C256" s="180">
        <f>C199/RES_summary!C$19</f>
        <v>19.795550741028929</v>
      </c>
      <c r="D256" s="180">
        <f>D199/RES_summary!D$19</f>
        <v>19.917868764130571</v>
      </c>
      <c r="E256" s="180">
        <f>E199/RES_summary!E$19</f>
        <v>20.923400450968956</v>
      </c>
      <c r="F256" s="180">
        <f>F199/RES_summary!F$19</f>
        <v>20.485578661181325</v>
      </c>
      <c r="G256" s="180">
        <f>G199/RES_summary!G$19</f>
        <v>20.750114862054932</v>
      </c>
      <c r="H256" s="180">
        <f>H199/RES_summary!H$19</f>
        <v>21.098781269460556</v>
      </c>
      <c r="I256" s="180">
        <f>I199/RES_summary!I$19</f>
        <v>20.294502265505596</v>
      </c>
      <c r="J256" s="180">
        <f>J199/RES_summary!J$19</f>
        <v>19.536894135623577</v>
      </c>
      <c r="K256" s="180">
        <f>K199/RES_summary!K$19</f>
        <v>18.922804636872641</v>
      </c>
      <c r="L256" s="180">
        <f>L199/RES_summary!L$19</f>
        <v>20.245689915015447</v>
      </c>
      <c r="M256" s="180">
        <f>M199/RES_summary!M$19</f>
        <v>20.281541830511969</v>
      </c>
      <c r="N256" s="180">
        <f>N199/RES_summary!N$19</f>
        <v>20.600718016497552</v>
      </c>
      <c r="O256" s="180">
        <f>O199/RES_summary!O$19</f>
        <v>21.231141758582343</v>
      </c>
      <c r="P256" s="180">
        <f>P199/RES_summary!P$19</f>
        <v>20.829402898217854</v>
      </c>
      <c r="Q256" s="180">
        <f>Q199/RES_summary!Q$19</f>
        <v>21.705114972309794</v>
      </c>
    </row>
    <row r="257" spans="1:17" ht="12" customHeight="1" x14ac:dyDescent="0.3">
      <c r="A257" s="161" t="s">
        <v>141</v>
      </c>
      <c r="B257" s="179">
        <f>B200/RES_summary!B$19</f>
        <v>18.994519420833896</v>
      </c>
      <c r="C257" s="179">
        <f>C200/RES_summary!C$19</f>
        <v>19.2237231418713</v>
      </c>
      <c r="D257" s="179">
        <f>D200/RES_summary!D$19</f>
        <v>19.257129291357007</v>
      </c>
      <c r="E257" s="179">
        <f>E200/RES_summary!E$19</f>
        <v>19.732454492037153</v>
      </c>
      <c r="F257" s="179">
        <f>F200/RES_summary!F$19</f>
        <v>19.26462237473913</v>
      </c>
      <c r="G257" s="179">
        <f>G200/RES_summary!G$19</f>
        <v>19.20252262762309</v>
      </c>
      <c r="H257" s="179">
        <f>H200/RES_summary!H$19</f>
        <v>19.614765302166891</v>
      </c>
      <c r="I257" s="179">
        <f>I200/RES_summary!I$19</f>
        <v>18.588668215255353</v>
      </c>
      <c r="J257" s="179">
        <f>J200/RES_summary!J$19</f>
        <v>18.381873289859961</v>
      </c>
      <c r="K257" s="179">
        <f>K200/RES_summary!K$19</f>
        <v>17.861168819219746</v>
      </c>
      <c r="L257" s="179">
        <f>L200/RES_summary!L$19</f>
        <v>18.034459490898179</v>
      </c>
      <c r="M257" s="179">
        <f>M200/RES_summary!M$19</f>
        <v>18.454980339877409</v>
      </c>
      <c r="N257" s="179">
        <f>N200/RES_summary!N$19</f>
        <v>18.32553137565705</v>
      </c>
      <c r="O257" s="179">
        <f>O200/RES_summary!O$19</f>
        <v>18.585018304772131</v>
      </c>
      <c r="P257" s="179">
        <f>P200/RES_summary!P$19</f>
        <v>18.638218694119519</v>
      </c>
      <c r="Q257" s="179">
        <f>Q200/RES_summary!Q$19</f>
        <v>18.849783329194874</v>
      </c>
    </row>
    <row r="258" spans="1:17" ht="12" customHeight="1" x14ac:dyDescent="0.3">
      <c r="A258" s="148" t="s">
        <v>60</v>
      </c>
      <c r="B258" s="177">
        <f>B201/RES_summary!B$19</f>
        <v>12.758757204676193</v>
      </c>
      <c r="C258" s="177">
        <f>C201/RES_summary!C$19</f>
        <v>13.161252277636896</v>
      </c>
      <c r="D258" s="177">
        <f>D201/RES_summary!D$19</f>
        <v>13.329241120199489</v>
      </c>
      <c r="E258" s="177">
        <f>E201/RES_summary!E$19</f>
        <v>13.661997651899437</v>
      </c>
      <c r="F258" s="177">
        <f>F201/RES_summary!F$19</f>
        <v>13.319427779009457</v>
      </c>
      <c r="G258" s="177">
        <f>G201/RES_summary!G$19</f>
        <v>13.264799925984164</v>
      </c>
      <c r="H258" s="177">
        <f>H201/RES_summary!H$19</f>
        <v>13.586182405788474</v>
      </c>
      <c r="I258" s="177">
        <f>I201/RES_summary!I$19</f>
        <v>11.800347895077227</v>
      </c>
      <c r="J258" s="177">
        <f>J201/RES_summary!J$19</f>
        <v>12.451174552808865</v>
      </c>
      <c r="K258" s="177">
        <f>K201/RES_summary!K$19</f>
        <v>11.715650250066277</v>
      </c>
      <c r="L258" s="177">
        <f>L201/RES_summary!L$19</f>
        <v>11.730599488697937</v>
      </c>
      <c r="M258" s="177">
        <f>M201/RES_summary!M$19</f>
        <v>12.183599131305112</v>
      </c>
      <c r="N258" s="177">
        <f>N201/RES_summary!N$19</f>
        <v>11.772278321941801</v>
      </c>
      <c r="O258" s="177">
        <f>O201/RES_summary!O$19</f>
        <v>11.956038774857229</v>
      </c>
      <c r="P258" s="177">
        <f>P201/RES_summary!P$19</f>
        <v>12.719749061185519</v>
      </c>
      <c r="Q258" s="177">
        <f>Q201/RES_summary!Q$19</f>
        <v>12.869357026918511</v>
      </c>
    </row>
    <row r="259" spans="1:17" ht="12" customHeight="1" x14ac:dyDescent="0.3">
      <c r="A259" s="148" t="s">
        <v>59</v>
      </c>
      <c r="B259" s="177">
        <f>B202/RES_summary!B$19</f>
        <v>6.2357622161577035</v>
      </c>
      <c r="C259" s="177">
        <f>C202/RES_summary!C$19</f>
        <v>6.0624708642344087</v>
      </c>
      <c r="D259" s="177">
        <f>D202/RES_summary!D$19</f>
        <v>5.9278881711575213</v>
      </c>
      <c r="E259" s="177">
        <f>E202/RES_summary!E$19</f>
        <v>6.0704568401377133</v>
      </c>
      <c r="F259" s="177">
        <f>F202/RES_summary!F$19</f>
        <v>5.9451945957296797</v>
      </c>
      <c r="G259" s="177">
        <f>G202/RES_summary!G$19</f>
        <v>5.9377227016389273</v>
      </c>
      <c r="H259" s="177">
        <f>H202/RES_summary!H$19</f>
        <v>6.0285828963784152</v>
      </c>
      <c r="I259" s="177">
        <f>I202/RES_summary!I$19</f>
        <v>6.7883203201781273</v>
      </c>
      <c r="J259" s="177">
        <f>J202/RES_summary!J$19</f>
        <v>5.9306987370510935</v>
      </c>
      <c r="K259" s="177">
        <f>K202/RES_summary!K$19</f>
        <v>6.1455185691534693</v>
      </c>
      <c r="L259" s="177">
        <f>L202/RES_summary!L$19</f>
        <v>6.3038600022002411</v>
      </c>
      <c r="M259" s="177">
        <f>M202/RES_summary!M$19</f>
        <v>6.2713812085722989</v>
      </c>
      <c r="N259" s="177">
        <f>N202/RES_summary!N$19</f>
        <v>6.5532530537152525</v>
      </c>
      <c r="O259" s="177">
        <f>O202/RES_summary!O$19</f>
        <v>6.6289795299149041</v>
      </c>
      <c r="P259" s="177">
        <f>P202/RES_summary!P$19</f>
        <v>5.918469632934003</v>
      </c>
      <c r="Q259" s="177">
        <f>Q202/RES_summary!Q$19</f>
        <v>5.9804263022763626</v>
      </c>
    </row>
    <row r="260" spans="1:17" ht="12" customHeight="1" x14ac:dyDescent="0.3">
      <c r="A260" s="158" t="s">
        <v>62</v>
      </c>
      <c r="B260" s="178">
        <f>B203/RES_summary!B$19</f>
        <v>6.5742675726838504</v>
      </c>
      <c r="C260" s="178">
        <f>C203/RES_summary!C$19</f>
        <v>6.6058671978876227</v>
      </c>
      <c r="D260" s="178">
        <f>D203/RES_summary!D$19</f>
        <v>6.7369972310416664</v>
      </c>
      <c r="E260" s="178">
        <f>E203/RES_summary!E$19</f>
        <v>6.8587559845516264</v>
      </c>
      <c r="F260" s="178">
        <f>F203/RES_summary!F$19</f>
        <v>7.0215272389738121</v>
      </c>
      <c r="G260" s="178">
        <f>G203/RES_summary!G$19</f>
        <v>7.0028123258505026</v>
      </c>
      <c r="H260" s="178">
        <f>H203/RES_summary!H$19</f>
        <v>7.0799845535241843</v>
      </c>
      <c r="I260" s="178">
        <f>I203/RES_summary!I$19</f>
        <v>7.1369713834162045</v>
      </c>
      <c r="J260" s="178">
        <f>J203/RES_summary!J$19</f>
        <v>7.0324502381452989</v>
      </c>
      <c r="K260" s="178">
        <f>K203/RES_summary!K$19</f>
        <v>7.058852203461929</v>
      </c>
      <c r="L260" s="178">
        <f>L203/RES_summary!L$19</f>
        <v>7.0435069077661145</v>
      </c>
      <c r="M260" s="178">
        <f>M203/RES_summary!M$19</f>
        <v>6.9491966762184392</v>
      </c>
      <c r="N260" s="178">
        <f>N203/RES_summary!N$19</f>
        <v>7.0120596868148199</v>
      </c>
      <c r="O260" s="178">
        <f>O203/RES_summary!O$19</f>
        <v>6.9115983175167139</v>
      </c>
      <c r="P260" s="178">
        <f>P203/RES_summary!P$19</f>
        <v>6.8291248032509291</v>
      </c>
      <c r="Q260" s="178">
        <f>Q203/RES_summary!Q$19</f>
        <v>6.8845342944674215</v>
      </c>
    </row>
    <row r="261" spans="1:17" ht="12" customHeight="1" x14ac:dyDescent="0.3">
      <c r="A261" s="23" t="s">
        <v>203</v>
      </c>
      <c r="B261" s="177">
        <f>B204/RES_summary!B$19</f>
        <v>6.4320270276375524</v>
      </c>
      <c r="C261" s="177">
        <f>C204/RES_summary!C$19</f>
        <v>6.4356402960867527</v>
      </c>
      <c r="D261" s="177">
        <f>D204/RES_summary!D$19</f>
        <v>6.6044367768702976</v>
      </c>
      <c r="E261" s="177">
        <f>E204/RES_summary!E$19</f>
        <v>6.7044056386386082</v>
      </c>
      <c r="F261" s="177">
        <f>F204/RES_summary!F$19</f>
        <v>6.8444820960981723</v>
      </c>
      <c r="G261" s="177">
        <f>G204/RES_summary!G$19</f>
        <v>6.9169138580512737</v>
      </c>
      <c r="H261" s="177">
        <f>H204/RES_summary!H$19</f>
        <v>6.9488839324159466</v>
      </c>
      <c r="I261" s="177">
        <f>I204/RES_summary!I$19</f>
        <v>7.0795069189194875</v>
      </c>
      <c r="J261" s="177">
        <f>J204/RES_summary!J$19</f>
        <v>6.9209149827244261</v>
      </c>
      <c r="K261" s="177">
        <f>K204/RES_summary!K$19</f>
        <v>6.9818596716891177</v>
      </c>
      <c r="L261" s="177">
        <f>L204/RES_summary!L$19</f>
        <v>6.9746629076764988</v>
      </c>
      <c r="M261" s="177">
        <f>M204/RES_summary!M$19</f>
        <v>6.9146254048202103</v>
      </c>
      <c r="N261" s="177">
        <f>N204/RES_summary!N$19</f>
        <v>6.9388027696826207</v>
      </c>
      <c r="O261" s="177">
        <f>O204/RES_summary!O$19</f>
        <v>6.8420509904540738</v>
      </c>
      <c r="P261" s="177">
        <f>P204/RES_summary!P$19</f>
        <v>6.7733427643532327</v>
      </c>
      <c r="Q261" s="177">
        <f>Q204/RES_summary!Q$19</f>
        <v>6.8073589999941309</v>
      </c>
    </row>
    <row r="262" spans="1:17" ht="12" customHeight="1" x14ac:dyDescent="0.3">
      <c r="A262" s="29" t="s">
        <v>140</v>
      </c>
      <c r="B262" s="176">
        <f>B205/RES_summary!B$19</f>
        <v>7.2481732298763895</v>
      </c>
      <c r="C262" s="176">
        <f>C205/RES_summary!C$19</f>
        <v>7.4553359975033562</v>
      </c>
      <c r="D262" s="176">
        <f>D205/RES_summary!D$19</f>
        <v>7.487708059501232</v>
      </c>
      <c r="E262" s="176">
        <f>E205/RES_summary!E$19</f>
        <v>7.7494438016657572</v>
      </c>
      <c r="F262" s="176">
        <f>F205/RES_summary!F$19</f>
        <v>8.0852679142905206</v>
      </c>
      <c r="G262" s="176">
        <f>G205/RES_summary!G$19</f>
        <v>7.5697825275872033</v>
      </c>
      <c r="H262" s="176">
        <f>H205/RES_summary!H$19</f>
        <v>7.9878762473770317</v>
      </c>
      <c r="I262" s="176">
        <f>I205/RES_summary!I$19</f>
        <v>7.5899510599393007</v>
      </c>
      <c r="J262" s="176">
        <f>J205/RES_summary!J$19</f>
        <v>7.9514836136488398</v>
      </c>
      <c r="K262" s="176">
        <f>K205/RES_summary!K$19</f>
        <v>7.7572799366890868</v>
      </c>
      <c r="L262" s="176">
        <f>L205/RES_summary!L$19</f>
        <v>7.9544753200127092</v>
      </c>
      <c r="M262" s="176">
        <f>M205/RES_summary!M$19</f>
        <v>7.5048275673161395</v>
      </c>
      <c r="N262" s="176">
        <f>N205/RES_summary!N$19</f>
        <v>8.1333853695114389</v>
      </c>
      <c r="O262" s="176">
        <f>O205/RES_summary!O$19</f>
        <v>8.4488835387709713</v>
      </c>
      <c r="P262" s="176">
        <f>P205/RES_summary!P$19</f>
        <v>8.0682856719094609</v>
      </c>
      <c r="Q262" s="176">
        <f>Q205/RES_summary!Q$19</f>
        <v>8.9267630834205427</v>
      </c>
    </row>
    <row r="264" spans="1:17" ht="12" customHeight="1" x14ac:dyDescent="0.3">
      <c r="A264" s="152" t="s">
        <v>195</v>
      </c>
      <c r="B264" s="184">
        <f>B207/RES_summary!B$19</f>
        <v>35.703206509695185</v>
      </c>
      <c r="C264" s="184">
        <f>C207/RES_summary!C$19</f>
        <v>36.923899077387375</v>
      </c>
      <c r="D264" s="184">
        <f>D207/RES_summary!D$19</f>
        <v>35.7428784799637</v>
      </c>
      <c r="E264" s="184">
        <f>E207/RES_summary!E$19</f>
        <v>36.03934149098292</v>
      </c>
      <c r="F264" s="184">
        <f>F207/RES_summary!F$19</f>
        <v>35.845664830042459</v>
      </c>
      <c r="G264" s="184">
        <f>G207/RES_summary!G$19</f>
        <v>34.880406465616915</v>
      </c>
      <c r="H264" s="184">
        <f>H207/RES_summary!H$19</f>
        <v>33.576980591724265</v>
      </c>
      <c r="I264" s="184">
        <f>I207/RES_summary!I$19</f>
        <v>31.254186900639141</v>
      </c>
      <c r="J264" s="184">
        <f>J207/RES_summary!J$19</f>
        <v>31.619924856529988</v>
      </c>
      <c r="K264" s="184">
        <f>K207/RES_summary!K$19</f>
        <v>30.937853679261611</v>
      </c>
      <c r="L264" s="184">
        <f>L207/RES_summary!L$19</f>
        <v>33.677557675715228</v>
      </c>
      <c r="M264" s="184">
        <f>M207/RES_summary!M$19</f>
        <v>28.290902159380749</v>
      </c>
      <c r="N264" s="184">
        <f>N207/RES_summary!N$19</f>
        <v>29.672114275715206</v>
      </c>
      <c r="O264" s="184">
        <f>O207/RES_summary!O$19</f>
        <v>30.297983697519626</v>
      </c>
      <c r="P264" s="184">
        <f>P207/RES_summary!P$19</f>
        <v>25.06465434581219</v>
      </c>
      <c r="Q264" s="184">
        <f>Q207/RES_summary!Q$19</f>
        <v>26.44799992596408</v>
      </c>
    </row>
    <row r="265" spans="1:17" ht="12" customHeight="1" x14ac:dyDescent="0.3">
      <c r="A265" s="158" t="s">
        <v>65</v>
      </c>
      <c r="B265" s="178">
        <f>B208/RES_summary!B$19</f>
        <v>27.762709145421759</v>
      </c>
      <c r="C265" s="178">
        <f>C208/RES_summary!C$19</f>
        <v>29.00233536322532</v>
      </c>
      <c r="D265" s="178">
        <f>D208/RES_summary!D$19</f>
        <v>27.752528462183619</v>
      </c>
      <c r="E265" s="178">
        <f>E208/RES_summary!E$19</f>
        <v>28.101271091163973</v>
      </c>
      <c r="F265" s="178">
        <f>F208/RES_summary!F$19</f>
        <v>27.86485983946244</v>
      </c>
      <c r="G265" s="178">
        <f>G208/RES_summary!G$19</f>
        <v>26.95295506896155</v>
      </c>
      <c r="H265" s="178">
        <f>H208/RES_summary!H$19</f>
        <v>25.72506694655814</v>
      </c>
      <c r="I265" s="178">
        <f>I208/RES_summary!I$19</f>
        <v>23.306007837040898</v>
      </c>
      <c r="J265" s="178">
        <f>J208/RES_summary!J$19</f>
        <v>23.947120666773586</v>
      </c>
      <c r="K265" s="178">
        <f>K208/RES_summary!K$19</f>
        <v>23.231014898553589</v>
      </c>
      <c r="L265" s="178">
        <f>L208/RES_summary!L$19</f>
        <v>25.802589744183038</v>
      </c>
      <c r="M265" s="178">
        <f>M208/RES_summary!M$19</f>
        <v>20.486311501443815</v>
      </c>
      <c r="N265" s="178">
        <f>N208/RES_summary!N$19</f>
        <v>21.892843824486345</v>
      </c>
      <c r="O265" s="178">
        <f>O208/RES_summary!O$19</f>
        <v>22.535578263745027</v>
      </c>
      <c r="P265" s="178">
        <f>P208/RES_summary!P$19</f>
        <v>17.464392095863207</v>
      </c>
      <c r="Q265" s="178">
        <f>Q208/RES_summary!Q$19</f>
        <v>18.890309426576415</v>
      </c>
    </row>
    <row r="266" spans="1:17" ht="12" customHeight="1" x14ac:dyDescent="0.3">
      <c r="A266" s="23" t="s">
        <v>161</v>
      </c>
      <c r="B266" s="177">
        <f>B209/RES_summary!B$19</f>
        <v>27.762709145421759</v>
      </c>
      <c r="C266" s="177">
        <f>C209/RES_summary!C$19</f>
        <v>29.00233536322532</v>
      </c>
      <c r="D266" s="177">
        <f>D209/RES_summary!D$19</f>
        <v>27.752528462183619</v>
      </c>
      <c r="E266" s="177">
        <f>E209/RES_summary!E$19</f>
        <v>28.101271091163973</v>
      </c>
      <c r="F266" s="177">
        <f>F209/RES_summary!F$19</f>
        <v>27.86485983946244</v>
      </c>
      <c r="G266" s="177">
        <f>G209/RES_summary!G$19</f>
        <v>26.95295506896155</v>
      </c>
      <c r="H266" s="177">
        <f>H209/RES_summary!H$19</f>
        <v>25.72506694655814</v>
      </c>
      <c r="I266" s="177">
        <f>I209/RES_summary!I$19</f>
        <v>23.306007837040898</v>
      </c>
      <c r="J266" s="177">
        <f>J209/RES_summary!J$19</f>
        <v>23.947120666773586</v>
      </c>
      <c r="K266" s="177">
        <f>K209/RES_summary!K$19</f>
        <v>23.231014898553589</v>
      </c>
      <c r="L266" s="177">
        <f>L209/RES_summary!L$19</f>
        <v>25.802589744183038</v>
      </c>
      <c r="M266" s="177">
        <f>M209/RES_summary!M$19</f>
        <v>20.486311501443815</v>
      </c>
      <c r="N266" s="177">
        <f>N209/RES_summary!N$19</f>
        <v>21.892843824486345</v>
      </c>
      <c r="O266" s="177">
        <f>O209/RES_summary!O$19</f>
        <v>22.535578263745027</v>
      </c>
      <c r="P266" s="177">
        <f>P209/RES_summary!P$19</f>
        <v>17.464392095863207</v>
      </c>
      <c r="Q266" s="177">
        <f>Q209/RES_summary!Q$19</f>
        <v>18.890309426576415</v>
      </c>
    </row>
    <row r="267" spans="1:17" ht="12" customHeight="1" x14ac:dyDescent="0.3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3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3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3">
      <c r="A270" s="158" t="s">
        <v>63</v>
      </c>
      <c r="B270" s="178">
        <f>B213/RES_summary!B$19</f>
        <v>5.5550075066003703</v>
      </c>
      <c r="C270" s="178">
        <f>C213/RES_summary!C$19</f>
        <v>5.5421682713586522</v>
      </c>
      <c r="D270" s="178">
        <f>D213/RES_summary!D$19</f>
        <v>5.534930325351632</v>
      </c>
      <c r="E270" s="178">
        <f>E213/RES_summary!E$19</f>
        <v>5.4712238727644937</v>
      </c>
      <c r="F270" s="178">
        <f>F213/RES_summary!F$19</f>
        <v>5.4815936282210194</v>
      </c>
      <c r="G270" s="178">
        <f>G213/RES_summary!G$19</f>
        <v>5.4003210105573594</v>
      </c>
      <c r="H270" s="178">
        <f>H213/RES_summary!H$19</f>
        <v>5.3288027072800244</v>
      </c>
      <c r="I270" s="178">
        <f>I213/RES_summary!I$19</f>
        <v>5.3706993830033394</v>
      </c>
      <c r="J270" s="178">
        <f>J213/RES_summary!J$19</f>
        <v>5.1746393646275024</v>
      </c>
      <c r="K270" s="178">
        <f>K213/RES_summary!K$19</f>
        <v>5.1756284721417591</v>
      </c>
      <c r="L270" s="178">
        <f>L213/RES_summary!L$19</f>
        <v>5.281041487861204</v>
      </c>
      <c r="M270" s="178">
        <f>M213/RES_summary!M$19</f>
        <v>5.2145343420603076</v>
      </c>
      <c r="N270" s="178">
        <f>N213/RES_summary!N$19</f>
        <v>5.202341744504138</v>
      </c>
      <c r="O270" s="178">
        <f>O213/RES_summary!O$19</f>
        <v>5.186067593604105</v>
      </c>
      <c r="P270" s="178">
        <f>P213/RES_summary!P$19</f>
        <v>5.060947492764595</v>
      </c>
      <c r="Q270" s="178">
        <f>Q213/RES_summary!Q$19</f>
        <v>5.000680817052066</v>
      </c>
    </row>
    <row r="271" spans="1:17" ht="12" customHeight="1" x14ac:dyDescent="0.3">
      <c r="A271" s="167" t="s">
        <v>160</v>
      </c>
      <c r="B271" s="183">
        <f>B214/RES_summary!B$19</f>
        <v>6.3503806515323564</v>
      </c>
      <c r="C271" s="183">
        <f>C214/RES_summary!C$19</f>
        <v>6.3265356116513631</v>
      </c>
      <c r="D271" s="183">
        <f>D214/RES_summary!D$19</f>
        <v>6.2624763639929046</v>
      </c>
      <c r="E271" s="183">
        <f>E214/RES_summary!E$19</f>
        <v>6.2182085655673944</v>
      </c>
      <c r="F271" s="183">
        <f>F214/RES_summary!F$19</f>
        <v>6.1649353750834761</v>
      </c>
      <c r="G271" s="183">
        <f>G214/RES_summary!G$19</f>
        <v>6.1125323725736029</v>
      </c>
      <c r="H271" s="183">
        <f>H214/RES_summary!H$19</f>
        <v>6.0034779207373248</v>
      </c>
      <c r="I271" s="183">
        <f>I214/RES_summary!I$19</f>
        <v>5.9231086728467863</v>
      </c>
      <c r="J271" s="183">
        <f>J214/RES_summary!J$19</f>
        <v>5.845957409957407</v>
      </c>
      <c r="K271" s="183">
        <f>K214/RES_summary!K$19</f>
        <v>5.7796486876988524</v>
      </c>
      <c r="L271" s="183">
        <f>L214/RES_summary!L$19</f>
        <v>5.7706420988189846</v>
      </c>
      <c r="M271" s="183">
        <f>M214/RES_summary!M$19</f>
        <v>5.6502397895650267</v>
      </c>
      <c r="N271" s="183">
        <f>N214/RES_summary!N$19</f>
        <v>5.6636978353257446</v>
      </c>
      <c r="O271" s="183">
        <f>O214/RES_summary!O$19</f>
        <v>5.6099175701755826</v>
      </c>
      <c r="P271" s="183">
        <f>P214/RES_summary!P$19</f>
        <v>5.5209024114284961</v>
      </c>
      <c r="Q271" s="183">
        <f>Q214/RES_summary!Q$19</f>
        <v>5.4432758126197305</v>
      </c>
    </row>
    <row r="272" spans="1:17" ht="12" customHeight="1" x14ac:dyDescent="0.3">
      <c r="A272" s="167" t="s">
        <v>159</v>
      </c>
      <c r="B272" s="183">
        <f>B215/RES_summary!B$19</f>
        <v>4.0575743170728931</v>
      </c>
      <c r="C272" s="183">
        <f>C215/RES_summary!C$19</f>
        <v>4.0192602603026781</v>
      </c>
      <c r="D272" s="183">
        <f>D215/RES_summary!D$19</f>
        <v>3.9801572118896842</v>
      </c>
      <c r="E272" s="183">
        <f>E215/RES_summary!E$19</f>
        <v>3.9546343019108479</v>
      </c>
      <c r="F272" s="183">
        <f>F215/RES_summary!F$19</f>
        <v>3.9579456820851862</v>
      </c>
      <c r="G272" s="183">
        <f>G215/RES_summary!G$19</f>
        <v>3.8896401950207036</v>
      </c>
      <c r="H272" s="183">
        <f>H215/RES_summary!H$19</f>
        <v>3.6920681520819807</v>
      </c>
      <c r="I272" s="183">
        <f>I215/RES_summary!I$19</f>
        <v>3.5092155636048101</v>
      </c>
      <c r="J272" s="183">
        <f>J215/RES_summary!J$19</f>
        <v>3.5074901258187627</v>
      </c>
      <c r="K272" s="183">
        <f>K215/RES_summary!K$19</f>
        <v>3.4621779906317229</v>
      </c>
      <c r="L272" s="183">
        <f>L215/RES_summary!L$19</f>
        <v>3.4806658228662859</v>
      </c>
      <c r="M272" s="183">
        <f>M215/RES_summary!M$19</f>
        <v>3.3390497373160182</v>
      </c>
      <c r="N272" s="183">
        <f>N215/RES_summary!N$19</f>
        <v>3.4010758525211697</v>
      </c>
      <c r="O272" s="183">
        <f>O215/RES_summary!O$19</f>
        <v>3.4426426928687914</v>
      </c>
      <c r="P272" s="183">
        <f>P215/RES_summary!P$19</f>
        <v>3.3187836107358879</v>
      </c>
      <c r="Q272" s="183">
        <f>Q215/RES_summary!Q$19</f>
        <v>3.26370295553013</v>
      </c>
    </row>
    <row r="273" spans="1:17" ht="12" customHeight="1" x14ac:dyDescent="0.3">
      <c r="A273" s="166" t="s">
        <v>203</v>
      </c>
      <c r="B273" s="182">
        <f>B216/RES_summary!B$19</f>
        <v>4.0575743170728931</v>
      </c>
      <c r="C273" s="182">
        <f>C216/RES_summary!C$19</f>
        <v>4.0192602603026781</v>
      </c>
      <c r="D273" s="182">
        <f>D216/RES_summary!D$19</f>
        <v>3.9801572118896842</v>
      </c>
      <c r="E273" s="182">
        <f>E216/RES_summary!E$19</f>
        <v>3.9546343019108479</v>
      </c>
      <c r="F273" s="182">
        <f>F216/RES_summary!F$19</f>
        <v>3.9579456820851862</v>
      </c>
      <c r="G273" s="182">
        <f>G216/RES_summary!G$19</f>
        <v>3.8896401950207036</v>
      </c>
      <c r="H273" s="182">
        <f>H216/RES_summary!H$19</f>
        <v>3.6920681520819807</v>
      </c>
      <c r="I273" s="182">
        <f>I216/RES_summary!I$19</f>
        <v>3.5092155636048101</v>
      </c>
      <c r="J273" s="182">
        <f>J216/RES_summary!J$19</f>
        <v>3.5074901258187627</v>
      </c>
      <c r="K273" s="182">
        <f>K216/RES_summary!K$19</f>
        <v>3.4621779906317229</v>
      </c>
      <c r="L273" s="182">
        <f>L216/RES_summary!L$19</f>
        <v>3.4806658228662859</v>
      </c>
      <c r="M273" s="182">
        <f>M216/RES_summary!M$19</f>
        <v>3.3390497373160182</v>
      </c>
      <c r="N273" s="182">
        <f>N216/RES_summary!N$19</f>
        <v>3.4010758525211697</v>
      </c>
      <c r="O273" s="182">
        <f>O216/RES_summary!O$19</f>
        <v>3.4426426928687914</v>
      </c>
      <c r="P273" s="182">
        <f>P216/RES_summary!P$19</f>
        <v>3.3187836107358879</v>
      </c>
      <c r="Q273" s="182">
        <f>Q216/RES_summary!Q$19</f>
        <v>3.26370295553013</v>
      </c>
    </row>
    <row r="274" spans="1:17" ht="12" customHeight="1" x14ac:dyDescent="0.3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3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3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3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3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3">
      <c r="A279" s="158" t="s">
        <v>62</v>
      </c>
      <c r="B279" s="178">
        <f>B222/RES_summary!B$19</f>
        <v>2.3854898576730519</v>
      </c>
      <c r="C279" s="178">
        <f>C222/RES_summary!C$19</f>
        <v>2.3793954428034074</v>
      </c>
      <c r="D279" s="178">
        <f>D222/RES_summary!D$19</f>
        <v>2.4554196924284413</v>
      </c>
      <c r="E279" s="178">
        <f>E222/RES_summary!E$19</f>
        <v>2.4668465270544568</v>
      </c>
      <c r="F279" s="178">
        <f>F222/RES_summary!F$19</f>
        <v>2.4992113623589978</v>
      </c>
      <c r="G279" s="178">
        <f>G222/RES_summary!G$19</f>
        <v>2.5271303860979968</v>
      </c>
      <c r="H279" s="178">
        <f>H222/RES_summary!H$19</f>
        <v>2.5231109378861007</v>
      </c>
      <c r="I279" s="178">
        <f>I222/RES_summary!I$19</f>
        <v>2.5774796805949016</v>
      </c>
      <c r="J279" s="178">
        <f>J222/RES_summary!J$19</f>
        <v>2.4981648251288999</v>
      </c>
      <c r="K279" s="178">
        <f>K222/RES_summary!K$19</f>
        <v>2.5312103085662634</v>
      </c>
      <c r="L279" s="178">
        <f>L222/RES_summary!L$19</f>
        <v>2.5939264436709872</v>
      </c>
      <c r="M279" s="178">
        <f>M222/RES_summary!M$19</f>
        <v>2.5900563158766285</v>
      </c>
      <c r="N279" s="178">
        <f>N222/RES_summary!N$19</f>
        <v>2.5769287067247233</v>
      </c>
      <c r="O279" s="178">
        <f>O222/RES_summary!O$19</f>
        <v>2.5763378401704919</v>
      </c>
      <c r="P279" s="178">
        <f>P222/RES_summary!P$19</f>
        <v>2.5393147571843908</v>
      </c>
      <c r="Q279" s="178">
        <f>Q222/RES_summary!Q$19</f>
        <v>2.557009682335595</v>
      </c>
    </row>
    <row r="280" spans="1:17" ht="12" customHeight="1" x14ac:dyDescent="0.3">
      <c r="A280" s="23" t="s">
        <v>203</v>
      </c>
      <c r="B280" s="177">
        <f>B223/RES_summary!B$19</f>
        <v>2.8889926461366406</v>
      </c>
      <c r="C280" s="177">
        <f>C223/RES_summary!C$19</f>
        <v>2.8562076748368304</v>
      </c>
      <c r="D280" s="177">
        <f>D223/RES_summary!D$19</f>
        <v>2.8889974926548319</v>
      </c>
      <c r="E280" s="177">
        <f>E223/RES_summary!E$19</f>
        <v>2.894334820313996</v>
      </c>
      <c r="F280" s="177">
        <f>F223/RES_summary!F$19</f>
        <v>2.9151710440676397</v>
      </c>
      <c r="G280" s="177">
        <f>G223/RES_summary!G$19</f>
        <v>2.9100017035495198</v>
      </c>
      <c r="H280" s="177">
        <f>H223/RES_summary!H$19</f>
        <v>2.8874511045838562</v>
      </c>
      <c r="I280" s="177">
        <f>I223/RES_summary!I$19</f>
        <v>2.9044556957958934</v>
      </c>
      <c r="J280" s="177">
        <f>J223/RES_summary!J$19</f>
        <v>2.801345818639092</v>
      </c>
      <c r="K280" s="177">
        <f>K223/RES_summary!K$19</f>
        <v>2.8102431717165786</v>
      </c>
      <c r="L280" s="177">
        <f>L223/RES_summary!L$19</f>
        <v>2.7899554935478581</v>
      </c>
      <c r="M280" s="177">
        <f>M223/RES_summary!M$19</f>
        <v>2.7512092345992927</v>
      </c>
      <c r="N280" s="177">
        <f>N223/RES_summary!N$19</f>
        <v>2.745281091439693</v>
      </c>
      <c r="O280" s="177">
        <f>O223/RES_summary!O$19</f>
        <v>2.6928922751685747</v>
      </c>
      <c r="P280" s="177">
        <f>P223/RES_summary!P$19</f>
        <v>2.6536244954446873</v>
      </c>
      <c r="Q280" s="177">
        <f>Q223/RES_summary!Q$19</f>
        <v>2.6536384128053392</v>
      </c>
    </row>
    <row r="281" spans="1:17" ht="12" customHeight="1" x14ac:dyDescent="0.3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3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3">
      <c r="A285" s="152" t="s">
        <v>193</v>
      </c>
      <c r="B285" s="168"/>
      <c r="C285" s="168">
        <f>SUM(C286,C289,C291,C300)</f>
        <v>3422.7891088582028</v>
      </c>
      <c r="D285" s="168">
        <f t="shared" ref="D285:Q285" si="71">SUM(D286,D289,D291,D300)</f>
        <v>3925.6365091165453</v>
      </c>
      <c r="E285" s="168">
        <f t="shared" si="71"/>
        <v>4019.1216761326855</v>
      </c>
      <c r="F285" s="168">
        <f t="shared" si="71"/>
        <v>4042.6219650723815</v>
      </c>
      <c r="G285" s="168">
        <f t="shared" si="71"/>
        <v>3549.9227146361645</v>
      </c>
      <c r="H285" s="168">
        <f t="shared" si="71"/>
        <v>3350.116105865804</v>
      </c>
      <c r="I285" s="168">
        <f t="shared" si="71"/>
        <v>2457.5780991279389</v>
      </c>
      <c r="J285" s="168">
        <f t="shared" si="71"/>
        <v>3988.0171646680792</v>
      </c>
      <c r="K285" s="168">
        <f t="shared" si="71"/>
        <v>3467.412518109285</v>
      </c>
      <c r="L285" s="168">
        <f t="shared" si="71"/>
        <v>3501.1963704844711</v>
      </c>
      <c r="M285" s="168">
        <f t="shared" si="71"/>
        <v>2406.5193859056426</v>
      </c>
      <c r="N285" s="168">
        <f t="shared" si="71"/>
        <v>4004.2407916004913</v>
      </c>
      <c r="O285" s="168">
        <f t="shared" si="71"/>
        <v>2358.0938402445136</v>
      </c>
      <c r="P285" s="168">
        <f t="shared" si="71"/>
        <v>2264.9268710858701</v>
      </c>
      <c r="Q285" s="168">
        <f t="shared" si="71"/>
        <v>3183.7302156902078</v>
      </c>
    </row>
    <row r="286" spans="1:17" ht="12" customHeight="1" x14ac:dyDescent="0.3">
      <c r="A286" s="158" t="s">
        <v>65</v>
      </c>
      <c r="B286" s="157"/>
      <c r="C286" s="157">
        <f>SUM(C287:C288)</f>
        <v>2645.3345160316094</v>
      </c>
      <c r="D286" s="157">
        <f t="shared" ref="D286:Q286" si="72">SUM(D287:D288)</f>
        <v>3066.1399641628591</v>
      </c>
      <c r="E286" s="157">
        <f t="shared" si="72"/>
        <v>3083.029389405312</v>
      </c>
      <c r="F286" s="157">
        <f t="shared" si="72"/>
        <v>3131.994048284665</v>
      </c>
      <c r="G286" s="157">
        <f t="shared" si="72"/>
        <v>2734.1417319118927</v>
      </c>
      <c r="H286" s="157">
        <f t="shared" si="72"/>
        <v>2554.2989811734874</v>
      </c>
      <c r="I286" s="157">
        <f t="shared" si="72"/>
        <v>1867.0090423217921</v>
      </c>
      <c r="J286" s="157">
        <f t="shared" si="72"/>
        <v>3011.6273414604862</v>
      </c>
      <c r="K286" s="157">
        <f t="shared" si="72"/>
        <v>2586.853453672165</v>
      </c>
      <c r="L286" s="157">
        <f t="shared" si="72"/>
        <v>2681.1671162592143</v>
      </c>
      <c r="M286" s="157">
        <f t="shared" si="72"/>
        <v>1765.2605360321249</v>
      </c>
      <c r="N286" s="157">
        <f t="shared" si="72"/>
        <v>2975.4531603080286</v>
      </c>
      <c r="O286" s="157">
        <f t="shared" si="72"/>
        <v>1751.4835543777167</v>
      </c>
      <c r="P286" s="157">
        <f t="shared" si="72"/>
        <v>1579.0485052327595</v>
      </c>
      <c r="Q286" s="157">
        <f t="shared" si="72"/>
        <v>2358.395507226428</v>
      </c>
    </row>
    <row r="287" spans="1:17" ht="12" customHeight="1" x14ac:dyDescent="0.3">
      <c r="A287" s="23" t="s">
        <v>161</v>
      </c>
      <c r="B287" s="156"/>
      <c r="C287" s="156">
        <f>RES_hhdet_in_fec!C$64</f>
        <v>2604.0127006251732</v>
      </c>
      <c r="D287" s="156">
        <f>RES_hhdet_in_fec!D$64</f>
        <v>3017.743098867862</v>
      </c>
      <c r="E287" s="156">
        <f>RES_hhdet_in_fec!E$64</f>
        <v>3026.9777383946662</v>
      </c>
      <c r="F287" s="156">
        <f>RES_hhdet_in_fec!F$64</f>
        <v>3075.1762079677555</v>
      </c>
      <c r="G287" s="156">
        <f>RES_hhdet_in_fec!G$64</f>
        <v>2682.5541587364123</v>
      </c>
      <c r="H287" s="156">
        <f>RES_hhdet_in_fec!H$64</f>
        <v>2508.391012262201</v>
      </c>
      <c r="I287" s="156">
        <f>RES_hhdet_in_fec!I$64</f>
        <v>1828.6150728461141</v>
      </c>
      <c r="J287" s="156">
        <f>RES_hhdet_in_fec!J$64</f>
        <v>2964.5194822269768</v>
      </c>
      <c r="K287" s="156">
        <f>RES_hhdet_in_fec!K$64</f>
        <v>2546.1412790126933</v>
      </c>
      <c r="L287" s="156">
        <f>RES_hhdet_in_fec!L$64</f>
        <v>2641.7802401301424</v>
      </c>
      <c r="M287" s="156">
        <f>RES_hhdet_in_fec!M$64</f>
        <v>1733.2241645975284</v>
      </c>
      <c r="N287" s="156">
        <f>RES_hhdet_in_fec!N$64</f>
        <v>2919.6608508028812</v>
      </c>
      <c r="O287" s="156">
        <f>RES_hhdet_in_fec!O$64</f>
        <v>1721.1463202504624</v>
      </c>
      <c r="P287" s="156">
        <f>RES_hhdet_in_fec!P$64</f>
        <v>1549.4203155310233</v>
      </c>
      <c r="Q287" s="156">
        <f>RES_hhdet_in_fec!Q$64</f>
        <v>2305.3170639286564</v>
      </c>
    </row>
    <row r="288" spans="1:17" ht="12" customHeight="1" x14ac:dyDescent="0.3">
      <c r="A288" s="23" t="s">
        <v>60</v>
      </c>
      <c r="B288" s="156"/>
      <c r="C288" s="156">
        <f>RES_hhdet_in_fec!C$65</f>
        <v>41.32181540643608</v>
      </c>
      <c r="D288" s="156">
        <f>RES_hhdet_in_fec!D$65</f>
        <v>48.396865294997262</v>
      </c>
      <c r="E288" s="156">
        <f>RES_hhdet_in_fec!E$65</f>
        <v>56.051651010645678</v>
      </c>
      <c r="F288" s="156">
        <f>RES_hhdet_in_fec!F$65</f>
        <v>56.817840316909297</v>
      </c>
      <c r="G288" s="156">
        <f>RES_hhdet_in_fec!G$65</f>
        <v>51.587573175480202</v>
      </c>
      <c r="H288" s="156">
        <f>RES_hhdet_in_fec!H$65</f>
        <v>45.907968911286375</v>
      </c>
      <c r="I288" s="156">
        <f>RES_hhdet_in_fec!I$65</f>
        <v>38.393969475677878</v>
      </c>
      <c r="J288" s="156">
        <f>RES_hhdet_in_fec!J$65</f>
        <v>47.107859233509387</v>
      </c>
      <c r="K288" s="156">
        <f>RES_hhdet_in_fec!K$65</f>
        <v>40.712174659471657</v>
      </c>
      <c r="L288" s="156">
        <f>RES_hhdet_in_fec!L$65</f>
        <v>39.38687612907173</v>
      </c>
      <c r="M288" s="156">
        <f>RES_hhdet_in_fec!M$65</f>
        <v>32.036371434596575</v>
      </c>
      <c r="N288" s="156">
        <f>RES_hhdet_in_fec!N$65</f>
        <v>55.792309505147159</v>
      </c>
      <c r="O288" s="156">
        <f>RES_hhdet_in_fec!O$65</f>
        <v>30.337234127254337</v>
      </c>
      <c r="P288" s="156">
        <f>RES_hhdet_in_fec!P$65</f>
        <v>29.628189701736151</v>
      </c>
      <c r="Q288" s="156">
        <f>RES_hhdet_in_fec!Q$65</f>
        <v>53.07844329777182</v>
      </c>
    </row>
    <row r="289" spans="1:17" ht="12" customHeight="1" x14ac:dyDescent="0.3">
      <c r="A289" s="158" t="s">
        <v>112</v>
      </c>
      <c r="B289" s="157"/>
      <c r="C289" s="157">
        <f>C290</f>
        <v>17.587858022407396</v>
      </c>
      <c r="D289" s="157">
        <f t="shared" ref="D289:Q289" si="73">D290</f>
        <v>13.914846412694885</v>
      </c>
      <c r="E289" s="157">
        <f t="shared" si="73"/>
        <v>14.486710961246267</v>
      </c>
      <c r="F289" s="157">
        <f t="shared" si="73"/>
        <v>19.406574175689922</v>
      </c>
      <c r="G289" s="157">
        <f t="shared" si="73"/>
        <v>20.447826313612868</v>
      </c>
      <c r="H289" s="157">
        <f t="shared" si="73"/>
        <v>18.295915614640897</v>
      </c>
      <c r="I289" s="157">
        <f t="shared" si="73"/>
        <v>11.122489701987673</v>
      </c>
      <c r="J289" s="157">
        <f t="shared" si="73"/>
        <v>37.104597233284778</v>
      </c>
      <c r="K289" s="157">
        <f t="shared" si="73"/>
        <v>34.855177681113346</v>
      </c>
      <c r="L289" s="157">
        <f t="shared" si="73"/>
        <v>32.354541915882123</v>
      </c>
      <c r="M289" s="157">
        <f t="shared" si="73"/>
        <v>36.464205356350661</v>
      </c>
      <c r="N289" s="157">
        <f t="shared" si="73"/>
        <v>55.499807064689165</v>
      </c>
      <c r="O289" s="157">
        <f t="shared" si="73"/>
        <v>37.745442952027076</v>
      </c>
      <c r="P289" s="157">
        <f t="shared" si="73"/>
        <v>38.481861420959</v>
      </c>
      <c r="Q289" s="157">
        <f t="shared" si="73"/>
        <v>24.339544823047273</v>
      </c>
    </row>
    <row r="290" spans="1:17" ht="12" customHeight="1" x14ac:dyDescent="0.3">
      <c r="A290" s="23" t="s">
        <v>60</v>
      </c>
      <c r="B290" s="156"/>
      <c r="C290" s="156">
        <f>RES_hhdet_in_fec!C$67</f>
        <v>17.587858022407396</v>
      </c>
      <c r="D290" s="156">
        <f>RES_hhdet_in_fec!D$67</f>
        <v>13.914846412694885</v>
      </c>
      <c r="E290" s="156">
        <f>RES_hhdet_in_fec!E$67</f>
        <v>14.486710961246267</v>
      </c>
      <c r="F290" s="156">
        <f>RES_hhdet_in_fec!F$67</f>
        <v>19.406574175689922</v>
      </c>
      <c r="G290" s="156">
        <f>RES_hhdet_in_fec!G$67</f>
        <v>20.447826313612868</v>
      </c>
      <c r="H290" s="156">
        <f>RES_hhdet_in_fec!H$67</f>
        <v>18.295915614640897</v>
      </c>
      <c r="I290" s="156">
        <f>RES_hhdet_in_fec!I$67</f>
        <v>11.122489701987673</v>
      </c>
      <c r="J290" s="156">
        <f>RES_hhdet_in_fec!J$67</f>
        <v>37.104597233284778</v>
      </c>
      <c r="K290" s="156">
        <f>RES_hhdet_in_fec!K$67</f>
        <v>34.855177681113346</v>
      </c>
      <c r="L290" s="156">
        <f>RES_hhdet_in_fec!L$67</f>
        <v>32.354541915882123</v>
      </c>
      <c r="M290" s="156">
        <f>RES_hhdet_in_fec!M$67</f>
        <v>36.464205356350661</v>
      </c>
      <c r="N290" s="156">
        <f>RES_hhdet_in_fec!N$67</f>
        <v>55.499807064689165</v>
      </c>
      <c r="O290" s="156">
        <f>RES_hhdet_in_fec!O$67</f>
        <v>37.745442952027076</v>
      </c>
      <c r="P290" s="156">
        <f>RES_hhdet_in_fec!P$67</f>
        <v>38.481861420959</v>
      </c>
      <c r="Q290" s="156">
        <f>RES_hhdet_in_fec!Q$67</f>
        <v>24.339544823047273</v>
      </c>
    </row>
    <row r="291" spans="1:17" ht="12" customHeight="1" x14ac:dyDescent="0.3">
      <c r="A291" s="158" t="s">
        <v>63</v>
      </c>
      <c r="B291" s="157"/>
      <c r="C291" s="157">
        <f>SUM(C292:C293,C296:C297)</f>
        <v>527.20433446013726</v>
      </c>
      <c r="D291" s="157">
        <f t="shared" ref="D291:Q291" si="74">SUM(D292:D293,D296:D297)</f>
        <v>582.06756680351248</v>
      </c>
      <c r="E291" s="157">
        <f t="shared" si="74"/>
        <v>632.25107851275595</v>
      </c>
      <c r="F291" s="157">
        <f t="shared" si="74"/>
        <v>604.68128778334653</v>
      </c>
      <c r="G291" s="157">
        <f t="shared" si="74"/>
        <v>548.78505376283431</v>
      </c>
      <c r="H291" s="157">
        <f t="shared" si="74"/>
        <v>516.2207086299511</v>
      </c>
      <c r="I291" s="157">
        <f t="shared" si="74"/>
        <v>388.60049872106691</v>
      </c>
      <c r="J291" s="157">
        <f t="shared" si="74"/>
        <v>622.79334772965296</v>
      </c>
      <c r="K291" s="157">
        <f t="shared" si="74"/>
        <v>559.16755534054732</v>
      </c>
      <c r="L291" s="157">
        <f t="shared" si="74"/>
        <v>527.59400762997655</v>
      </c>
      <c r="M291" s="157">
        <f t="shared" si="74"/>
        <v>407.3727667059137</v>
      </c>
      <c r="N291" s="157">
        <f t="shared" si="74"/>
        <v>647.13946320203161</v>
      </c>
      <c r="O291" s="157">
        <f t="shared" si="74"/>
        <v>388.18614651142093</v>
      </c>
      <c r="P291" s="157">
        <f t="shared" si="74"/>
        <v>435.4199039270751</v>
      </c>
      <c r="Q291" s="157">
        <f t="shared" si="74"/>
        <v>534.05056792293499</v>
      </c>
    </row>
    <row r="292" spans="1:17" ht="12" customHeight="1" x14ac:dyDescent="0.3">
      <c r="A292" s="167" t="s">
        <v>160</v>
      </c>
      <c r="B292" s="132"/>
      <c r="C292" s="132">
        <f>RES_hhdet_in_fec!C$69</f>
        <v>320.58857675035972</v>
      </c>
      <c r="D292" s="132">
        <f>RES_hhdet_in_fec!D$69</f>
        <v>400.87129439314106</v>
      </c>
      <c r="E292" s="132">
        <f>RES_hhdet_in_fec!E$69</f>
        <v>350.63080509697534</v>
      </c>
      <c r="F292" s="132">
        <f>RES_hhdet_in_fec!F$69</f>
        <v>419.49098279470201</v>
      </c>
      <c r="G292" s="132">
        <f>RES_hhdet_in_fec!G$69</f>
        <v>275.57056398917837</v>
      </c>
      <c r="H292" s="132">
        <f>RES_hhdet_in_fec!H$69</f>
        <v>300.11608873787765</v>
      </c>
      <c r="I292" s="132">
        <f>RES_hhdet_in_fec!I$69</f>
        <v>186.09475090111053</v>
      </c>
      <c r="J292" s="132">
        <f>RES_hhdet_in_fec!J$69</f>
        <v>260.92169879423278</v>
      </c>
      <c r="K292" s="132">
        <f>RES_hhdet_in_fec!K$69</f>
        <v>323.25261825085443</v>
      </c>
      <c r="L292" s="132">
        <f>RES_hhdet_in_fec!L$69</f>
        <v>305.18157267328394</v>
      </c>
      <c r="M292" s="132">
        <f>RES_hhdet_in_fec!M$69</f>
        <v>239.62673882636065</v>
      </c>
      <c r="N292" s="132">
        <f>RES_hhdet_in_fec!N$69</f>
        <v>385.46101485555903</v>
      </c>
      <c r="O292" s="132">
        <f>RES_hhdet_in_fec!O$69</f>
        <v>220.53666298379446</v>
      </c>
      <c r="P292" s="132">
        <f>RES_hhdet_in_fec!P$69</f>
        <v>252.89321359267541</v>
      </c>
      <c r="Q292" s="132">
        <f>RES_hhdet_in_fec!Q$69</f>
        <v>284.47876149688324</v>
      </c>
    </row>
    <row r="293" spans="1:17" ht="12" customHeight="1" x14ac:dyDescent="0.3">
      <c r="A293" s="167" t="s">
        <v>159</v>
      </c>
      <c r="B293" s="132"/>
      <c r="C293" s="132">
        <f>SUM(C294:C295)</f>
        <v>75.590619184697346</v>
      </c>
      <c r="D293" s="132">
        <f t="shared" ref="D293:Q293" si="75">SUM(D294:D295)</f>
        <v>86.402002456356968</v>
      </c>
      <c r="E293" s="132">
        <f t="shared" si="75"/>
        <v>109.85810106910526</v>
      </c>
      <c r="F293" s="132">
        <f t="shared" si="75"/>
        <v>52.938115718944644</v>
      </c>
      <c r="G293" s="132">
        <f t="shared" si="75"/>
        <v>96.671849924080021</v>
      </c>
      <c r="H293" s="132">
        <f t="shared" si="75"/>
        <v>112.50957114371406</v>
      </c>
      <c r="I293" s="132">
        <f t="shared" si="75"/>
        <v>154.34530772062698</v>
      </c>
      <c r="J293" s="132">
        <f t="shared" si="75"/>
        <v>87.329930103872002</v>
      </c>
      <c r="K293" s="132">
        <f t="shared" si="75"/>
        <v>173.47256708226905</v>
      </c>
      <c r="L293" s="132">
        <f t="shared" si="75"/>
        <v>187.66340192909701</v>
      </c>
      <c r="M293" s="132">
        <f t="shared" si="75"/>
        <v>102.38147870835232</v>
      </c>
      <c r="N293" s="132">
        <f t="shared" si="75"/>
        <v>144.39297239574213</v>
      </c>
      <c r="O293" s="132">
        <f t="shared" si="75"/>
        <v>65.276926597892384</v>
      </c>
      <c r="P293" s="132">
        <f t="shared" si="75"/>
        <v>68.554769755065294</v>
      </c>
      <c r="Q293" s="132">
        <f t="shared" si="75"/>
        <v>187.78378693265637</v>
      </c>
    </row>
    <row r="294" spans="1:17" ht="12" customHeight="1" x14ac:dyDescent="0.3">
      <c r="A294" s="166" t="s">
        <v>203</v>
      </c>
      <c r="B294" s="165"/>
      <c r="C294" s="165">
        <f>RES_hhdet_in_fec!C$71</f>
        <v>58.582736645588064</v>
      </c>
      <c r="D294" s="165">
        <f>RES_hhdet_in_fec!D$71</f>
        <v>67.1437379378564</v>
      </c>
      <c r="E294" s="165">
        <f>RES_hhdet_in_fec!E$71</f>
        <v>85.279421836239564</v>
      </c>
      <c r="F294" s="165">
        <f>RES_hhdet_in_fec!F$71</f>
        <v>40.512787776104368</v>
      </c>
      <c r="G294" s="165">
        <f>RES_hhdet_in_fec!G$71</f>
        <v>73.372681463985145</v>
      </c>
      <c r="H294" s="165">
        <f>RES_hhdet_in_fec!H$71</f>
        <v>82.361436710925148</v>
      </c>
      <c r="I294" s="165">
        <f>RES_hhdet_in_fec!I$71</f>
        <v>112.20817084341046</v>
      </c>
      <c r="J294" s="165">
        <f>RES_hhdet_in_fec!J$71</f>
        <v>59.175500778268599</v>
      </c>
      <c r="K294" s="165">
        <f>RES_hhdet_in_fec!K$71</f>
        <v>125.35434859708818</v>
      </c>
      <c r="L294" s="165">
        <f>RES_hhdet_in_fec!L$71</f>
        <v>127.04924372932838</v>
      </c>
      <c r="M294" s="165">
        <f>RES_hhdet_in_fec!M$71</f>
        <v>76.89763602766169</v>
      </c>
      <c r="N294" s="165">
        <f>RES_hhdet_in_fec!N$71</f>
        <v>105.30090827351785</v>
      </c>
      <c r="O294" s="165">
        <f>RES_hhdet_in_fec!O$71</f>
        <v>45.85869512889127</v>
      </c>
      <c r="P294" s="165">
        <f>RES_hhdet_in_fec!P$71</f>
        <v>46.349843200298004</v>
      </c>
      <c r="Q294" s="165">
        <f>RES_hhdet_in_fec!Q$71</f>
        <v>140.93655819629063</v>
      </c>
    </row>
    <row r="295" spans="1:17" ht="12" customHeight="1" x14ac:dyDescent="0.3">
      <c r="A295" s="147" t="s">
        <v>59</v>
      </c>
      <c r="B295" s="164"/>
      <c r="C295" s="164">
        <f>RES_hhdet_in_fec!C$72</f>
        <v>17.007882539109282</v>
      </c>
      <c r="D295" s="164">
        <f>RES_hhdet_in_fec!D$72</f>
        <v>19.25826451850056</v>
      </c>
      <c r="E295" s="164">
        <f>RES_hhdet_in_fec!E$72</f>
        <v>24.578679232865696</v>
      </c>
      <c r="F295" s="164">
        <f>RES_hhdet_in_fec!F$72</f>
        <v>12.42532794284028</v>
      </c>
      <c r="G295" s="164">
        <f>RES_hhdet_in_fec!G$72</f>
        <v>23.299168460094879</v>
      </c>
      <c r="H295" s="164">
        <f>RES_hhdet_in_fec!H$72</f>
        <v>30.148134432788908</v>
      </c>
      <c r="I295" s="164">
        <f>RES_hhdet_in_fec!I$72</f>
        <v>42.137136877216534</v>
      </c>
      <c r="J295" s="164">
        <f>RES_hhdet_in_fec!J$72</f>
        <v>28.154429325603406</v>
      </c>
      <c r="K295" s="164">
        <f>RES_hhdet_in_fec!K$72</f>
        <v>48.118218485180869</v>
      </c>
      <c r="L295" s="164">
        <f>RES_hhdet_in_fec!L$72</f>
        <v>60.614158199768639</v>
      </c>
      <c r="M295" s="164">
        <f>RES_hhdet_in_fec!M$72</f>
        <v>25.483842680690625</v>
      </c>
      <c r="N295" s="164">
        <f>RES_hhdet_in_fec!N$72</f>
        <v>39.092064122224279</v>
      </c>
      <c r="O295" s="164">
        <f>RES_hhdet_in_fec!O$72</f>
        <v>19.418231469001107</v>
      </c>
      <c r="P295" s="164">
        <f>RES_hhdet_in_fec!P$72</f>
        <v>22.204926554767294</v>
      </c>
      <c r="Q295" s="164">
        <f>RES_hhdet_in_fec!Q$72</f>
        <v>46.847228736365736</v>
      </c>
    </row>
    <row r="296" spans="1:17" ht="12" customHeight="1" x14ac:dyDescent="0.3">
      <c r="A296" s="163" t="s">
        <v>142</v>
      </c>
      <c r="B296" s="162"/>
      <c r="C296" s="162">
        <f>RES_hhdet_in_fec!C$73</f>
        <v>119.59513850961174</v>
      </c>
      <c r="D296" s="162">
        <f>RES_hhdet_in_fec!D$73</f>
        <v>83.102190201756386</v>
      </c>
      <c r="E296" s="162">
        <f>RES_hhdet_in_fec!E$73</f>
        <v>163.9385194756135</v>
      </c>
      <c r="F296" s="162">
        <f>RES_hhdet_in_fec!F$73</f>
        <v>106.15662573415089</v>
      </c>
      <c r="G296" s="162">
        <f>RES_hhdet_in_fec!G$73</f>
        <v>158.91458457400697</v>
      </c>
      <c r="H296" s="162">
        <f>RES_hhdet_in_fec!H$73</f>
        <v>85.834404982570959</v>
      </c>
      <c r="I296" s="162">
        <f>RES_hhdet_in_fec!I$73</f>
        <v>42.703261118718842</v>
      </c>
      <c r="J296" s="162">
        <f>RES_hhdet_in_fec!J$73</f>
        <v>197.10409901698938</v>
      </c>
      <c r="K296" s="162">
        <f>RES_hhdet_in_fec!K$73</f>
        <v>54.317427682008422</v>
      </c>
      <c r="L296" s="162">
        <f>RES_hhdet_in_fec!L$73</f>
        <v>32.234289801176729</v>
      </c>
      <c r="M296" s="162">
        <f>RES_hhdet_in_fec!M$73</f>
        <v>58.311776945383066</v>
      </c>
      <c r="N296" s="162">
        <f>RES_hhdet_in_fec!N$73</f>
        <v>88.240498208721718</v>
      </c>
      <c r="O296" s="162">
        <f>RES_hhdet_in_fec!O$73</f>
        <v>96.889502257750237</v>
      </c>
      <c r="P296" s="162">
        <f>RES_hhdet_in_fec!P$73</f>
        <v>76.649495094726532</v>
      </c>
      <c r="Q296" s="162">
        <f>RES_hhdet_in_fec!Q$73</f>
        <v>54.711643764058195</v>
      </c>
    </row>
    <row r="297" spans="1:17" ht="12" customHeight="1" x14ac:dyDescent="0.3">
      <c r="A297" s="161" t="s">
        <v>141</v>
      </c>
      <c r="B297" s="160"/>
      <c r="C297" s="160">
        <f>SUM(C298:C299)</f>
        <v>11.430000015468408</v>
      </c>
      <c r="D297" s="160">
        <f t="shared" ref="D297:Q297" si="76">SUM(D298:D299)</f>
        <v>11.692079752258085</v>
      </c>
      <c r="E297" s="160">
        <f t="shared" si="76"/>
        <v>7.8236528710619258</v>
      </c>
      <c r="F297" s="160">
        <f t="shared" si="76"/>
        <v>26.095563535548973</v>
      </c>
      <c r="G297" s="160">
        <f t="shared" si="76"/>
        <v>17.62805527556894</v>
      </c>
      <c r="H297" s="160">
        <f t="shared" si="76"/>
        <v>17.760643765788473</v>
      </c>
      <c r="I297" s="160">
        <f t="shared" si="76"/>
        <v>5.4571789806105393</v>
      </c>
      <c r="J297" s="160">
        <f t="shared" si="76"/>
        <v>77.437619814558815</v>
      </c>
      <c r="K297" s="160">
        <f t="shared" si="76"/>
        <v>8.1249423254154536</v>
      </c>
      <c r="L297" s="160">
        <f t="shared" si="76"/>
        <v>2.5147432264188727</v>
      </c>
      <c r="M297" s="160">
        <f t="shared" si="76"/>
        <v>7.0527722258176526</v>
      </c>
      <c r="N297" s="160">
        <f t="shared" si="76"/>
        <v>29.044977742008648</v>
      </c>
      <c r="O297" s="160">
        <f t="shared" si="76"/>
        <v>5.4830546719838651</v>
      </c>
      <c r="P297" s="160">
        <f t="shared" si="76"/>
        <v>37.32242548460782</v>
      </c>
      <c r="Q297" s="160">
        <f t="shared" si="76"/>
        <v>7.076375729337224</v>
      </c>
    </row>
    <row r="298" spans="1:17" ht="12" customHeight="1" x14ac:dyDescent="0.3">
      <c r="A298" s="148" t="s">
        <v>60</v>
      </c>
      <c r="B298" s="156"/>
      <c r="C298" s="156">
        <f>RES_hhdet_in_fec!C$75</f>
        <v>8.6096910855318427</v>
      </c>
      <c r="D298" s="156">
        <f>RES_hhdet_in_fec!D$75</f>
        <v>8.9440962485452165</v>
      </c>
      <c r="E298" s="156">
        <f>RES_hhdet_in_fec!E$75</f>
        <v>5.5649745824936696</v>
      </c>
      <c r="F298" s="156">
        <f>RES_hhdet_in_fec!F$75</f>
        <v>19.088497016114136</v>
      </c>
      <c r="G298" s="156">
        <f>RES_hhdet_in_fec!G$75</f>
        <v>13.001003415533802</v>
      </c>
      <c r="H298" s="156">
        <f>RES_hhdet_in_fec!H$75</f>
        <v>12.925559055860305</v>
      </c>
      <c r="I298" s="156">
        <f>RES_hhdet_in_fec!I$75</f>
        <v>3.4737181166936142</v>
      </c>
      <c r="J298" s="156">
        <f>RES_hhdet_in_fec!J$75</f>
        <v>56.581709373987316</v>
      </c>
      <c r="K298" s="156">
        <f>RES_hhdet_in_fec!K$75</f>
        <v>4.5804051513018136</v>
      </c>
      <c r="L298" s="156">
        <f>RES_hhdet_in_fec!L$75</f>
        <v>1.8982941392352364</v>
      </c>
      <c r="M298" s="156">
        <f>RES_hhdet_in_fec!M$75</f>
        <v>5.2511165222057841</v>
      </c>
      <c r="N298" s="156">
        <f>RES_hhdet_in_fec!N$75</f>
        <v>18.868740036411261</v>
      </c>
      <c r="O298" s="156">
        <f>RES_hhdet_in_fec!O$75</f>
        <v>3.8596434568733158</v>
      </c>
      <c r="P298" s="156">
        <f>RES_hhdet_in_fec!P$75</f>
        <v>27.665746549511649</v>
      </c>
      <c r="Q298" s="156">
        <f>RES_hhdet_in_fec!Q$75</f>
        <v>5.268568761964568</v>
      </c>
    </row>
    <row r="299" spans="1:17" ht="12" customHeight="1" x14ac:dyDescent="0.3">
      <c r="A299" s="148" t="s">
        <v>59</v>
      </c>
      <c r="B299" s="156"/>
      <c r="C299" s="156">
        <f>RES_hhdet_in_fec!C$76</f>
        <v>2.8203089299365649</v>
      </c>
      <c r="D299" s="156">
        <f>RES_hhdet_in_fec!D$76</f>
        <v>2.7479835037128688</v>
      </c>
      <c r="E299" s="156">
        <f>RES_hhdet_in_fec!E$76</f>
        <v>2.2586782885682561</v>
      </c>
      <c r="F299" s="156">
        <f>RES_hhdet_in_fec!F$76</f>
        <v>7.0070665194348365</v>
      </c>
      <c r="G299" s="156">
        <f>RES_hhdet_in_fec!G$76</f>
        <v>4.6270518600351389</v>
      </c>
      <c r="H299" s="156">
        <f>RES_hhdet_in_fec!H$76</f>
        <v>4.835084709928168</v>
      </c>
      <c r="I299" s="156">
        <f>RES_hhdet_in_fec!I$76</f>
        <v>1.9834608639169253</v>
      </c>
      <c r="J299" s="156">
        <f>RES_hhdet_in_fec!J$76</f>
        <v>20.855910440571499</v>
      </c>
      <c r="K299" s="156">
        <f>RES_hhdet_in_fec!K$76</f>
        <v>3.5445371741136391</v>
      </c>
      <c r="L299" s="156">
        <f>RES_hhdet_in_fec!L$76</f>
        <v>0.61644908718363645</v>
      </c>
      <c r="M299" s="156">
        <f>RES_hhdet_in_fec!M$76</f>
        <v>1.8016557036118688</v>
      </c>
      <c r="N299" s="156">
        <f>RES_hhdet_in_fec!N$76</f>
        <v>10.176237705597387</v>
      </c>
      <c r="O299" s="156">
        <f>RES_hhdet_in_fec!O$76</f>
        <v>1.6234112151105491</v>
      </c>
      <c r="P299" s="156">
        <f>RES_hhdet_in_fec!P$76</f>
        <v>9.6566789350961741</v>
      </c>
      <c r="Q299" s="156">
        <f>RES_hhdet_in_fec!Q$76</f>
        <v>1.8078069673726562</v>
      </c>
    </row>
    <row r="300" spans="1:17" ht="12" customHeight="1" x14ac:dyDescent="0.3">
      <c r="A300" s="158" t="s">
        <v>62</v>
      </c>
      <c r="B300" s="157"/>
      <c r="C300" s="157">
        <f>SUM(C301:C302)</f>
        <v>232.66240034404825</v>
      </c>
      <c r="D300" s="157">
        <f t="shared" ref="D300:Q300" si="77">SUM(D301:D302)</f>
        <v>263.51413173747937</v>
      </c>
      <c r="E300" s="157">
        <f t="shared" si="77"/>
        <v>289.35449725337088</v>
      </c>
      <c r="F300" s="157">
        <f t="shared" si="77"/>
        <v>286.54005482867984</v>
      </c>
      <c r="G300" s="157">
        <f t="shared" si="77"/>
        <v>246.54810264782444</v>
      </c>
      <c r="H300" s="157">
        <f t="shared" si="77"/>
        <v>261.3005004477248</v>
      </c>
      <c r="I300" s="157">
        <f t="shared" si="77"/>
        <v>190.84606838309207</v>
      </c>
      <c r="J300" s="157">
        <f t="shared" si="77"/>
        <v>316.49187824465503</v>
      </c>
      <c r="K300" s="157">
        <f t="shared" si="77"/>
        <v>286.53633141545913</v>
      </c>
      <c r="L300" s="157">
        <f t="shared" si="77"/>
        <v>260.0807046793982</v>
      </c>
      <c r="M300" s="157">
        <f t="shared" si="77"/>
        <v>197.42187781125315</v>
      </c>
      <c r="N300" s="157">
        <f t="shared" si="77"/>
        <v>326.14836102574213</v>
      </c>
      <c r="O300" s="157">
        <f t="shared" si="77"/>
        <v>180.67869640334885</v>
      </c>
      <c r="P300" s="157">
        <f t="shared" si="77"/>
        <v>211.97660050507633</v>
      </c>
      <c r="Q300" s="157">
        <f t="shared" si="77"/>
        <v>266.9445957177976</v>
      </c>
    </row>
    <row r="301" spans="1:17" ht="12" customHeight="1" x14ac:dyDescent="0.3">
      <c r="A301" s="23" t="s">
        <v>203</v>
      </c>
      <c r="B301" s="156"/>
      <c r="C301" s="156">
        <f>RES_hhdet_in_fec!C$78</f>
        <v>194.12431911757955</v>
      </c>
      <c r="D301" s="156">
        <f>RES_hhdet_in_fec!D$78</f>
        <v>230.82656914164906</v>
      </c>
      <c r="E301" s="156">
        <f>RES_hhdet_in_fec!E$78</f>
        <v>245.94656427603945</v>
      </c>
      <c r="F301" s="156">
        <f>RES_hhdet_in_fec!F$78</f>
        <v>248.02645915791308</v>
      </c>
      <c r="G301" s="156">
        <f>RES_hhdet_in_fec!G$78</f>
        <v>220.66373870638873</v>
      </c>
      <c r="H301" s="156">
        <f>RES_hhdet_in_fec!H$78</f>
        <v>225.51651247751857</v>
      </c>
      <c r="I301" s="156">
        <f>RES_hhdet_in_fec!I$78</f>
        <v>165.97533204284989</v>
      </c>
      <c r="J301" s="156">
        <f>RES_hhdet_in_fec!J$78</f>
        <v>255.74916474269804</v>
      </c>
      <c r="K301" s="156">
        <f>RES_hhdet_in_fec!K$78</f>
        <v>268.00278028051997</v>
      </c>
      <c r="L301" s="156">
        <f>RES_hhdet_in_fec!L$78</f>
        <v>253.53997686765206</v>
      </c>
      <c r="M301" s="156">
        <f>RES_hhdet_in_fec!M$78</f>
        <v>193.26730498311281</v>
      </c>
      <c r="N301" s="156">
        <f>RES_hhdet_in_fec!N$78</f>
        <v>305.47784613753493</v>
      </c>
      <c r="O301" s="156">
        <f>RES_hhdet_in_fec!O$78</f>
        <v>171.18977642817856</v>
      </c>
      <c r="P301" s="156">
        <f>RES_hhdet_in_fec!P$78</f>
        <v>173.26873864209242</v>
      </c>
      <c r="Q301" s="156">
        <f>RES_hhdet_in_fec!Q$78</f>
        <v>209.48237196036857</v>
      </c>
    </row>
    <row r="302" spans="1:17" ht="12" customHeight="1" x14ac:dyDescent="0.3">
      <c r="A302" s="29" t="s">
        <v>140</v>
      </c>
      <c r="B302" s="57"/>
      <c r="C302" s="57">
        <f>RES_hhdet_in_fec!C$79</f>
        <v>38.538081226468712</v>
      </c>
      <c r="D302" s="57">
        <f>RES_hhdet_in_fec!D$79</f>
        <v>32.687562595830336</v>
      </c>
      <c r="E302" s="57">
        <f>RES_hhdet_in_fec!E$79</f>
        <v>43.407932977331406</v>
      </c>
      <c r="F302" s="57">
        <f>RES_hhdet_in_fec!F$79</f>
        <v>38.513595670766783</v>
      </c>
      <c r="G302" s="57">
        <f>RES_hhdet_in_fec!G$79</f>
        <v>25.884363941435709</v>
      </c>
      <c r="H302" s="57">
        <f>RES_hhdet_in_fec!H$79</f>
        <v>35.783987970206212</v>
      </c>
      <c r="I302" s="57">
        <f>RES_hhdet_in_fec!I$79</f>
        <v>24.870736340242196</v>
      </c>
      <c r="J302" s="57">
        <f>RES_hhdet_in_fec!J$79</f>
        <v>60.742713501956977</v>
      </c>
      <c r="K302" s="57">
        <f>RES_hhdet_in_fec!K$79</f>
        <v>18.533551134939184</v>
      </c>
      <c r="L302" s="57">
        <f>RES_hhdet_in_fec!L$79</f>
        <v>6.5407278117461365</v>
      </c>
      <c r="M302" s="57">
        <f>RES_hhdet_in_fec!M$79</f>
        <v>4.1545728281403411</v>
      </c>
      <c r="N302" s="57">
        <f>RES_hhdet_in_fec!N$79</f>
        <v>20.670514888207183</v>
      </c>
      <c r="O302" s="57">
        <f>RES_hhdet_in_fec!O$79</f>
        <v>9.488919975170294</v>
      </c>
      <c r="P302" s="57">
        <f>RES_hhdet_in_fec!P$79</f>
        <v>38.707861862983918</v>
      </c>
      <c r="Q302" s="57">
        <f>RES_hhdet_in_fec!Q$79</f>
        <v>57.46222375742903</v>
      </c>
    </row>
    <row r="304" spans="1:17" ht="12" customHeight="1" x14ac:dyDescent="0.3">
      <c r="A304" s="152" t="s">
        <v>192</v>
      </c>
      <c r="B304" s="168"/>
      <c r="C304" s="168">
        <f>SUM(C305,C308,C310,C319)</f>
        <v>2316.8719948177522</v>
      </c>
      <c r="D304" s="168">
        <f t="shared" ref="D304:Q304" si="78">SUM(D305,D308,D310,D319)</f>
        <v>2665.9177313557284</v>
      </c>
      <c r="E304" s="168">
        <f t="shared" si="78"/>
        <v>2718.309173383946</v>
      </c>
      <c r="F304" s="168">
        <f t="shared" si="78"/>
        <v>2776.8108016674514</v>
      </c>
      <c r="G304" s="168">
        <f t="shared" si="78"/>
        <v>2449.4601144846574</v>
      </c>
      <c r="H304" s="168">
        <f t="shared" si="78"/>
        <v>2324.3008363232461</v>
      </c>
      <c r="I304" s="168">
        <f t="shared" si="78"/>
        <v>1727.7967367702352</v>
      </c>
      <c r="J304" s="168">
        <f t="shared" si="78"/>
        <v>2829.1747462548897</v>
      </c>
      <c r="K304" s="168">
        <f t="shared" si="78"/>
        <v>2452.2638725620736</v>
      </c>
      <c r="L304" s="168">
        <f t="shared" si="78"/>
        <v>2493.7878666040724</v>
      </c>
      <c r="M304" s="168">
        <f t="shared" si="78"/>
        <v>1741.7734099255774</v>
      </c>
      <c r="N304" s="168">
        <f t="shared" si="78"/>
        <v>2955.0979493041318</v>
      </c>
      <c r="O304" s="168">
        <f t="shared" si="78"/>
        <v>1742.106269538835</v>
      </c>
      <c r="P304" s="168">
        <f t="shared" si="78"/>
        <v>1708.9703269868949</v>
      </c>
      <c r="Q304" s="168">
        <f t="shared" si="78"/>
        <v>2371.0742203325926</v>
      </c>
    </row>
    <row r="305" spans="1:17" ht="12" customHeight="1" x14ac:dyDescent="0.3">
      <c r="A305" s="158" t="s">
        <v>65</v>
      </c>
      <c r="B305" s="157"/>
      <c r="C305" s="157">
        <f>SUM(C306:C307)</f>
        <v>1821.921374547305</v>
      </c>
      <c r="D305" s="157">
        <f t="shared" ref="D305:Q305" si="79">SUM(D306:D307)</f>
        <v>2129.6378823205214</v>
      </c>
      <c r="E305" s="157">
        <f t="shared" si="79"/>
        <v>2125.2709977899326</v>
      </c>
      <c r="F305" s="157">
        <f t="shared" si="79"/>
        <v>2192.0769881965639</v>
      </c>
      <c r="G305" s="157">
        <f t="shared" si="79"/>
        <v>1908.490258458221</v>
      </c>
      <c r="H305" s="157">
        <f t="shared" si="79"/>
        <v>1797.7894360441687</v>
      </c>
      <c r="I305" s="157">
        <f t="shared" si="79"/>
        <v>1330.7876214764246</v>
      </c>
      <c r="J305" s="157">
        <f t="shared" si="79"/>
        <v>2116.9302465641872</v>
      </c>
      <c r="K305" s="157">
        <f t="shared" si="79"/>
        <v>1836.9050045798006</v>
      </c>
      <c r="L305" s="157">
        <f t="shared" si="79"/>
        <v>1914.0272800871865</v>
      </c>
      <c r="M305" s="157">
        <f t="shared" si="79"/>
        <v>1257.746029780016</v>
      </c>
      <c r="N305" s="157">
        <f t="shared" si="79"/>
        <v>2163.3322619923706</v>
      </c>
      <c r="O305" s="157">
        <f t="shared" si="79"/>
        <v>1256.1605800585187</v>
      </c>
      <c r="P305" s="157">
        <f t="shared" si="79"/>
        <v>1150.9995213077011</v>
      </c>
      <c r="Q305" s="157">
        <f t="shared" si="79"/>
        <v>1755.5039102524961</v>
      </c>
    </row>
    <row r="306" spans="1:17" ht="12" customHeight="1" x14ac:dyDescent="0.3">
      <c r="A306" s="23" t="s">
        <v>161</v>
      </c>
      <c r="B306" s="156"/>
      <c r="C306" s="156">
        <f>RES_hhdet_in_tes!C$64</f>
        <v>1778.1503853702332</v>
      </c>
      <c r="D306" s="156">
        <f>RES_hhdet_in_tes!D$64</f>
        <v>2078.6436297965761</v>
      </c>
      <c r="E306" s="156">
        <f>RES_hhdet_in_tes!E$64</f>
        <v>2065.6709248666125</v>
      </c>
      <c r="F306" s="156">
        <f>RES_hhdet_in_tes!F$64</f>
        <v>2132.0634942696774</v>
      </c>
      <c r="G306" s="156">
        <f>RES_hhdet_in_tes!G$64</f>
        <v>1853.8770791303714</v>
      </c>
      <c r="H306" s="156">
        <f>RES_hhdet_in_tes!H$64</f>
        <v>1749.4552659370395</v>
      </c>
      <c r="I306" s="156">
        <f>RES_hhdet_in_tes!I$64</f>
        <v>1290.6949386438068</v>
      </c>
      <c r="J306" s="156">
        <f>RES_hhdet_in_tes!J$64</f>
        <v>2067.9910930614724</v>
      </c>
      <c r="K306" s="156">
        <f>RES_hhdet_in_tes!K$64</f>
        <v>1794.2217348403433</v>
      </c>
      <c r="L306" s="156">
        <f>RES_hhdet_in_tes!L$64</f>
        <v>1872.868952699416</v>
      </c>
      <c r="M306" s="156">
        <f>RES_hhdet_in_tes!M$64</f>
        <v>1224.1984052589808</v>
      </c>
      <c r="N306" s="156">
        <f>RES_hhdet_in_tes!N$64</f>
        <v>2105.1767179581329</v>
      </c>
      <c r="O306" s="156">
        <f>RES_hhdet_in_tes!O$64</f>
        <v>1224.62237828558</v>
      </c>
      <c r="P306" s="156">
        <f>RES_hhdet_in_tes!P$64</f>
        <v>1120.3152896557217</v>
      </c>
      <c r="Q306" s="156">
        <f>RES_hhdet_in_tes!Q$64</f>
        <v>1700.3307063561151</v>
      </c>
    </row>
    <row r="307" spans="1:17" ht="12" customHeight="1" x14ac:dyDescent="0.3">
      <c r="A307" s="23" t="s">
        <v>60</v>
      </c>
      <c r="B307" s="156"/>
      <c r="C307" s="156">
        <f>RES_hhdet_in_tes!C$65</f>
        <v>43.770989177071911</v>
      </c>
      <c r="D307" s="156">
        <f>RES_hhdet_in_tes!D$65</f>
        <v>50.994252523945114</v>
      </c>
      <c r="E307" s="156">
        <f>RES_hhdet_in_tes!E$65</f>
        <v>59.600072923320305</v>
      </c>
      <c r="F307" s="156">
        <f>RES_hhdet_in_tes!F$65</f>
        <v>60.01349392688639</v>
      </c>
      <c r="G307" s="156">
        <f>RES_hhdet_in_tes!G$65</f>
        <v>54.613179327849643</v>
      </c>
      <c r="H307" s="156">
        <f>RES_hhdet_in_tes!H$65</f>
        <v>48.334170107129296</v>
      </c>
      <c r="I307" s="156">
        <f>RES_hhdet_in_tes!I$65</f>
        <v>40.092682832617918</v>
      </c>
      <c r="J307" s="156">
        <f>RES_hhdet_in_tes!J$65</f>
        <v>48.939153502714845</v>
      </c>
      <c r="K307" s="156">
        <f>RES_hhdet_in_tes!K$65</f>
        <v>42.683269739457316</v>
      </c>
      <c r="L307" s="156">
        <f>RES_hhdet_in_tes!L$65</f>
        <v>41.15832738777042</v>
      </c>
      <c r="M307" s="156">
        <f>RES_hhdet_in_tes!M$65</f>
        <v>33.547624521035132</v>
      </c>
      <c r="N307" s="156">
        <f>RES_hhdet_in_tes!N$65</f>
        <v>58.1555440342376</v>
      </c>
      <c r="O307" s="156">
        <f>RES_hhdet_in_tes!O$65</f>
        <v>31.538201772938798</v>
      </c>
      <c r="P307" s="156">
        <f>RES_hhdet_in_tes!P$65</f>
        <v>30.684231651979481</v>
      </c>
      <c r="Q307" s="156">
        <f>RES_hhdet_in_tes!Q$65</f>
        <v>55.17320389638094</v>
      </c>
    </row>
    <row r="308" spans="1:17" ht="12" customHeight="1" x14ac:dyDescent="0.3">
      <c r="A308" s="158" t="s">
        <v>112</v>
      </c>
      <c r="B308" s="157"/>
      <c r="C308" s="157">
        <f>C309</f>
        <v>32.759973994095148</v>
      </c>
      <c r="D308" s="157">
        <f t="shared" ref="D308:Q308" si="80">D309</f>
        <v>26.670563520012941</v>
      </c>
      <c r="E308" s="157">
        <f t="shared" si="80"/>
        <v>28.534983829445505</v>
      </c>
      <c r="F308" s="157">
        <f t="shared" si="80"/>
        <v>39.723666248688829</v>
      </c>
      <c r="G308" s="157">
        <f t="shared" si="80"/>
        <v>43.664896077348672</v>
      </c>
      <c r="H308" s="157">
        <f t="shared" si="80"/>
        <v>41.174962753618061</v>
      </c>
      <c r="I308" s="157">
        <f t="shared" si="80"/>
        <v>26.460163432075252</v>
      </c>
      <c r="J308" s="157">
        <f t="shared" si="80"/>
        <v>89.291965843711921</v>
      </c>
      <c r="K308" s="157">
        <f t="shared" si="80"/>
        <v>89.5641459926415</v>
      </c>
      <c r="L308" s="157">
        <f t="shared" si="80"/>
        <v>89.302458163926943</v>
      </c>
      <c r="M308" s="157">
        <f t="shared" si="80"/>
        <v>109.86766136179395</v>
      </c>
      <c r="N308" s="157">
        <f t="shared" si="80"/>
        <v>176.37750272004479</v>
      </c>
      <c r="O308" s="157">
        <f t="shared" si="80"/>
        <v>126.48339213983323</v>
      </c>
      <c r="P308" s="157">
        <f t="shared" si="80"/>
        <v>134.86955475346275</v>
      </c>
      <c r="Q308" s="157">
        <f t="shared" si="80"/>
        <v>88.935031051180673</v>
      </c>
    </row>
    <row r="309" spans="1:17" ht="12" customHeight="1" x14ac:dyDescent="0.3">
      <c r="A309" s="23" t="s">
        <v>60</v>
      </c>
      <c r="B309" s="156"/>
      <c r="C309" s="156">
        <f>RES_hhdet_in_tes!C$67</f>
        <v>32.759973994095148</v>
      </c>
      <c r="D309" s="156">
        <f>RES_hhdet_in_tes!D$67</f>
        <v>26.670563520012941</v>
      </c>
      <c r="E309" s="156">
        <f>RES_hhdet_in_tes!E$67</f>
        <v>28.534983829445505</v>
      </c>
      <c r="F309" s="156">
        <f>RES_hhdet_in_tes!F$67</f>
        <v>39.723666248688829</v>
      </c>
      <c r="G309" s="156">
        <f>RES_hhdet_in_tes!G$67</f>
        <v>43.664896077348672</v>
      </c>
      <c r="H309" s="156">
        <f>RES_hhdet_in_tes!H$67</f>
        <v>41.174962753618061</v>
      </c>
      <c r="I309" s="156">
        <f>RES_hhdet_in_tes!I$67</f>
        <v>26.460163432075252</v>
      </c>
      <c r="J309" s="156">
        <f>RES_hhdet_in_tes!J$67</f>
        <v>89.291965843711921</v>
      </c>
      <c r="K309" s="156">
        <f>RES_hhdet_in_tes!K$67</f>
        <v>89.5641459926415</v>
      </c>
      <c r="L309" s="156">
        <f>RES_hhdet_in_tes!L$67</f>
        <v>89.302458163926943</v>
      </c>
      <c r="M309" s="156">
        <f>RES_hhdet_in_tes!M$67</f>
        <v>109.86766136179395</v>
      </c>
      <c r="N309" s="156">
        <f>RES_hhdet_in_tes!N$67</f>
        <v>176.37750272004479</v>
      </c>
      <c r="O309" s="156">
        <f>RES_hhdet_in_tes!O$67</f>
        <v>126.48339213983323</v>
      </c>
      <c r="P309" s="156">
        <f>RES_hhdet_in_tes!P$67</f>
        <v>134.86955475346275</v>
      </c>
      <c r="Q309" s="156">
        <f>RES_hhdet_in_tes!Q$67</f>
        <v>88.935031051180673</v>
      </c>
    </row>
    <row r="310" spans="1:17" ht="12" customHeight="1" x14ac:dyDescent="0.3">
      <c r="A310" s="158" t="s">
        <v>63</v>
      </c>
      <c r="B310" s="157"/>
      <c r="C310" s="157">
        <f>SUM(C311:C312,C315:C316)</f>
        <v>334.9735592725736</v>
      </c>
      <c r="D310" s="157">
        <f t="shared" ref="D310:Q310" si="81">SUM(D311:D312,D315:D316)</f>
        <v>368.20837396945427</v>
      </c>
      <c r="E310" s="157">
        <f t="shared" si="81"/>
        <v>405.61855746482138</v>
      </c>
      <c r="F310" s="157">
        <f t="shared" si="81"/>
        <v>387.69323412454946</v>
      </c>
      <c r="G310" s="157">
        <f t="shared" si="81"/>
        <v>363.19778694052093</v>
      </c>
      <c r="H310" s="157">
        <f t="shared" si="81"/>
        <v>339.45171869325594</v>
      </c>
      <c r="I310" s="157">
        <f t="shared" si="81"/>
        <v>263.53710159169373</v>
      </c>
      <c r="J310" s="157">
        <f t="shared" si="81"/>
        <v>437.14247961688164</v>
      </c>
      <c r="K310" s="157">
        <f t="shared" si="81"/>
        <v>369.50573399174323</v>
      </c>
      <c r="L310" s="157">
        <f t="shared" si="81"/>
        <v>352.04462953235713</v>
      </c>
      <c r="M310" s="157">
        <f t="shared" si="81"/>
        <v>269.0488763931815</v>
      </c>
      <c r="N310" s="157">
        <f t="shared" si="81"/>
        <v>436.86235795855293</v>
      </c>
      <c r="O310" s="157">
        <f t="shared" si="81"/>
        <v>261.17346873837931</v>
      </c>
      <c r="P310" s="157">
        <f t="shared" si="81"/>
        <v>298.39006932006987</v>
      </c>
      <c r="Q310" s="157">
        <f t="shared" si="81"/>
        <v>366.37735687178952</v>
      </c>
    </row>
    <row r="311" spans="1:17" ht="12" customHeight="1" x14ac:dyDescent="0.3">
      <c r="A311" s="167" t="s">
        <v>160</v>
      </c>
      <c r="B311" s="132"/>
      <c r="C311" s="132">
        <f>RES_hhdet_in_tes!C$69</f>
        <v>184.78286609545879</v>
      </c>
      <c r="D311" s="132">
        <f>RES_hhdet_in_tes!D$69</f>
        <v>235.00680073684416</v>
      </c>
      <c r="E311" s="132">
        <f>RES_hhdet_in_tes!E$69</f>
        <v>202.72348377967583</v>
      </c>
      <c r="F311" s="132">
        <f>RES_hhdet_in_tes!F$69</f>
        <v>249.23156393327272</v>
      </c>
      <c r="G311" s="132">
        <f>RES_hhdet_in_tes!G$69</f>
        <v>162.2634610516715</v>
      </c>
      <c r="H311" s="132">
        <f>RES_hhdet_in_tes!H$69</f>
        <v>177.67724252458831</v>
      </c>
      <c r="I311" s="132">
        <f>RES_hhdet_in_tes!I$69</f>
        <v>111.35108992433692</v>
      </c>
      <c r="J311" s="132">
        <f>RES_hhdet_in_tes!J$69</f>
        <v>156.72482385484452</v>
      </c>
      <c r="K311" s="132">
        <f>RES_hhdet_in_tes!K$69</f>
        <v>194.21840040782581</v>
      </c>
      <c r="L311" s="132">
        <f>RES_hhdet_in_tes!L$69</f>
        <v>185.77274424746793</v>
      </c>
      <c r="M311" s="132">
        <f>RES_hhdet_in_tes!M$69</f>
        <v>145.06816511987236</v>
      </c>
      <c r="N311" s="132">
        <f>RES_hhdet_in_tes!N$69</f>
        <v>237.76180230233234</v>
      </c>
      <c r="O311" s="132">
        <f>RES_hhdet_in_tes!O$69</f>
        <v>135.66677065991047</v>
      </c>
      <c r="P311" s="132">
        <f>RES_hhdet_in_tes!P$69</f>
        <v>155.88290863373794</v>
      </c>
      <c r="Q311" s="132">
        <f>RES_hhdet_in_tes!Q$69</f>
        <v>175.88228900754748</v>
      </c>
    </row>
    <row r="312" spans="1:17" ht="12" customHeight="1" x14ac:dyDescent="0.3">
      <c r="A312" s="167" t="s">
        <v>159</v>
      </c>
      <c r="B312" s="132"/>
      <c r="C312" s="132">
        <f>SUM(C313:C314)</f>
        <v>53.727444547676477</v>
      </c>
      <c r="D312" s="132">
        <f t="shared" ref="D312:Q312" si="82">SUM(D313:D314)</f>
        <v>61.739039364724349</v>
      </c>
      <c r="E312" s="132">
        <f t="shared" si="82"/>
        <v>78.786886654627793</v>
      </c>
      <c r="F312" s="132">
        <f t="shared" si="82"/>
        <v>36.857481987696694</v>
      </c>
      <c r="G312" s="132">
        <f t="shared" si="82"/>
        <v>69.804705767963455</v>
      </c>
      <c r="H312" s="132">
        <f t="shared" si="82"/>
        <v>83.522202493467958</v>
      </c>
      <c r="I312" s="132">
        <f t="shared" si="82"/>
        <v>115.76945043910655</v>
      </c>
      <c r="J312" s="132">
        <f t="shared" si="82"/>
        <v>65.012786020069839</v>
      </c>
      <c r="K312" s="132">
        <f t="shared" si="82"/>
        <v>127.93418523168748</v>
      </c>
      <c r="L312" s="132">
        <f t="shared" si="82"/>
        <v>140.02513042138997</v>
      </c>
      <c r="M312" s="132">
        <f t="shared" si="82"/>
        <v>74.219120873586363</v>
      </c>
      <c r="N312" s="132">
        <f t="shared" si="82"/>
        <v>107.70150923348099</v>
      </c>
      <c r="O312" s="132">
        <f t="shared" si="82"/>
        <v>48.179010013511629</v>
      </c>
      <c r="P312" s="132">
        <f t="shared" si="82"/>
        <v>51.485436252854448</v>
      </c>
      <c r="Q312" s="132">
        <f t="shared" si="82"/>
        <v>142.70631027841344</v>
      </c>
    </row>
    <row r="313" spans="1:17" ht="12" customHeight="1" x14ac:dyDescent="0.3">
      <c r="A313" s="166" t="s">
        <v>203</v>
      </c>
      <c r="B313" s="165"/>
      <c r="C313" s="165">
        <f>RES_hhdet_in_tes!C$71</f>
        <v>36.44314036394514</v>
      </c>
      <c r="D313" s="165">
        <f>RES_hhdet_in_tes!D$71</f>
        <v>42.184439803548145</v>
      </c>
      <c r="E313" s="165">
        <f>RES_hhdet_in_tes!E$71</f>
        <v>53.870980372531456</v>
      </c>
      <c r="F313" s="165">
        <f>RES_hhdet_in_tes!F$71</f>
        <v>24.231130401037507</v>
      </c>
      <c r="G313" s="165">
        <f>RES_hhdet_in_tes!G$71</f>
        <v>46.165821992895708</v>
      </c>
      <c r="H313" s="165">
        <f>RES_hhdet_in_tes!H$71</f>
        <v>52.890050378896973</v>
      </c>
      <c r="I313" s="165">
        <f>RES_hhdet_in_tes!I$71</f>
        <v>72.982129205946336</v>
      </c>
      <c r="J313" s="165">
        <f>RES_hhdet_in_tes!J$71</f>
        <v>36.50475308612301</v>
      </c>
      <c r="K313" s="165">
        <f>RES_hhdet_in_tes!K$71</f>
        <v>79.187999003948505</v>
      </c>
      <c r="L313" s="165">
        <f>RES_hhdet_in_tes!L$71</f>
        <v>78.780114139780778</v>
      </c>
      <c r="M313" s="165">
        <f>RES_hhdet_in_tes!M$71</f>
        <v>48.370882266387348</v>
      </c>
      <c r="N313" s="165">
        <f>RES_hhdet_in_tes!N$71</f>
        <v>68.016743450181806</v>
      </c>
      <c r="O313" s="165">
        <f>RES_hhdet_in_tes!O$71</f>
        <v>28.49551940188773</v>
      </c>
      <c r="P313" s="165">
        <f>RES_hhdet_in_tes!P$71</f>
        <v>28.943320410297744</v>
      </c>
      <c r="Q313" s="165">
        <f>RES_hhdet_in_tes!Q$71</f>
        <v>94.814164275819977</v>
      </c>
    </row>
    <row r="314" spans="1:17" ht="12" customHeight="1" x14ac:dyDescent="0.3">
      <c r="A314" s="147" t="s">
        <v>59</v>
      </c>
      <c r="B314" s="164"/>
      <c r="C314" s="164">
        <f>RES_hhdet_in_tes!C$72</f>
        <v>17.284304183731336</v>
      </c>
      <c r="D314" s="164">
        <f>RES_hhdet_in_tes!D$72</f>
        <v>19.5545995611762</v>
      </c>
      <c r="E314" s="164">
        <f>RES_hhdet_in_tes!E$72</f>
        <v>24.915906282096341</v>
      </c>
      <c r="F314" s="164">
        <f>RES_hhdet_in_tes!F$72</f>
        <v>12.626351586659185</v>
      </c>
      <c r="G314" s="164">
        <f>RES_hhdet_in_tes!G$72</f>
        <v>23.638883775067747</v>
      </c>
      <c r="H314" s="164">
        <f>RES_hhdet_in_tes!H$72</f>
        <v>30.632152114570989</v>
      </c>
      <c r="I314" s="164">
        <f>RES_hhdet_in_tes!I$72</f>
        <v>42.787321233160206</v>
      </c>
      <c r="J314" s="164">
        <f>RES_hhdet_in_tes!J$72</f>
        <v>28.508032933946826</v>
      </c>
      <c r="K314" s="164">
        <f>RES_hhdet_in_tes!K$72</f>
        <v>48.746186227738974</v>
      </c>
      <c r="L314" s="164">
        <f>RES_hhdet_in_tes!L$72</f>
        <v>61.245016281609189</v>
      </c>
      <c r="M314" s="164">
        <f>RES_hhdet_in_tes!M$72</f>
        <v>25.848238607199011</v>
      </c>
      <c r="N314" s="164">
        <f>RES_hhdet_in_tes!N$72</f>
        <v>39.684765783299184</v>
      </c>
      <c r="O314" s="164">
        <f>RES_hhdet_in_tes!O$72</f>
        <v>19.683490611623895</v>
      </c>
      <c r="P314" s="164">
        <f>RES_hhdet_in_tes!P$72</f>
        <v>22.542115842556704</v>
      </c>
      <c r="Q314" s="164">
        <f>RES_hhdet_in_tes!Q$72</f>
        <v>47.892146002593456</v>
      </c>
    </row>
    <row r="315" spans="1:17" ht="12" customHeight="1" x14ac:dyDescent="0.3">
      <c r="A315" s="163" t="s">
        <v>142</v>
      </c>
      <c r="B315" s="162"/>
      <c r="C315" s="162">
        <f>RES_hhdet_in_tes!C$73</f>
        <v>86.977370205785931</v>
      </c>
      <c r="D315" s="162">
        <f>RES_hhdet_in_tes!D$73</f>
        <v>61.742518385981008</v>
      </c>
      <c r="E315" s="162">
        <f>RES_hhdet_in_tes!E$73</f>
        <v>117.80073913815036</v>
      </c>
      <c r="F315" s="162">
        <f>RES_hhdet_in_tes!F$73</f>
        <v>79.370436097901234</v>
      </c>
      <c r="G315" s="162">
        <f>RES_hhdet_in_tes!G$73</f>
        <v>116.43535178740892</v>
      </c>
      <c r="H315" s="162">
        <f>RES_hhdet_in_tes!H$73</f>
        <v>63.139433844038436</v>
      </c>
      <c r="I315" s="162">
        <f>RES_hhdet_in_tes!I$73</f>
        <v>31.769994543229085</v>
      </c>
      <c r="J315" s="162">
        <f>RES_hhdet_in_tes!J$73</f>
        <v>148.39370121156222</v>
      </c>
      <c r="K315" s="162">
        <f>RES_hhdet_in_tes!K$73</f>
        <v>40.397883965903517</v>
      </c>
      <c r="L315" s="162">
        <f>RES_hhdet_in_tes!L$73</f>
        <v>24.20264815954669</v>
      </c>
      <c r="M315" s="162">
        <f>RES_hhdet_in_tes!M$73</f>
        <v>43.987625405543959</v>
      </c>
      <c r="N315" s="162">
        <f>RES_hhdet_in_tes!N$73</f>
        <v>66.07831783827956</v>
      </c>
      <c r="O315" s="162">
        <f>RES_hhdet_in_tes!O$73</f>
        <v>72.751290982650701</v>
      </c>
      <c r="P315" s="162">
        <f>RES_hhdet_in_tes!P$73</f>
        <v>58.238588784313656</v>
      </c>
      <c r="Q315" s="162">
        <f>RES_hhdet_in_tes!Q$73</f>
        <v>41.755490999098612</v>
      </c>
    </row>
    <row r="316" spans="1:17" ht="12" customHeight="1" x14ac:dyDescent="0.3">
      <c r="A316" s="161" t="s">
        <v>141</v>
      </c>
      <c r="B316" s="160"/>
      <c r="C316" s="160">
        <f>SUM(C317:C318)</f>
        <v>9.4858784236523981</v>
      </c>
      <c r="D316" s="160">
        <f t="shared" ref="D316:Q316" si="83">SUM(D317:D318)</f>
        <v>9.7200154819048201</v>
      </c>
      <c r="E316" s="160">
        <f t="shared" si="83"/>
        <v>6.307447892367346</v>
      </c>
      <c r="F316" s="160">
        <f t="shared" si="83"/>
        <v>22.23375210567885</v>
      </c>
      <c r="G316" s="160">
        <f t="shared" si="83"/>
        <v>14.694268333477066</v>
      </c>
      <c r="H316" s="160">
        <f t="shared" si="83"/>
        <v>15.112839831161232</v>
      </c>
      <c r="I316" s="160">
        <f t="shared" si="83"/>
        <v>4.6465666850211926</v>
      </c>
      <c r="J316" s="160">
        <f t="shared" si="83"/>
        <v>67.011168530405087</v>
      </c>
      <c r="K316" s="160">
        <f t="shared" si="83"/>
        <v>6.955264386326423</v>
      </c>
      <c r="L316" s="160">
        <f t="shared" si="83"/>
        <v>2.0441067039525191</v>
      </c>
      <c r="M316" s="160">
        <f t="shared" si="83"/>
        <v>5.7739649941788036</v>
      </c>
      <c r="N316" s="160">
        <f t="shared" si="83"/>
        <v>25.32072858446006</v>
      </c>
      <c r="O316" s="160">
        <f t="shared" si="83"/>
        <v>4.5763970823065057</v>
      </c>
      <c r="P316" s="160">
        <f t="shared" si="83"/>
        <v>32.783135649163825</v>
      </c>
      <c r="Q316" s="160">
        <f t="shared" si="83"/>
        <v>6.0332665867299449</v>
      </c>
    </row>
    <row r="317" spans="1:17" ht="12" customHeight="1" x14ac:dyDescent="0.3">
      <c r="A317" s="148" t="s">
        <v>60</v>
      </c>
      <c r="B317" s="156"/>
      <c r="C317" s="156">
        <f>RES_hhdet_in_tes!C$75</f>
        <v>6.627257891794831</v>
      </c>
      <c r="D317" s="156">
        <f>RES_hhdet_in_tes!D$75</f>
        <v>6.9395261282999074</v>
      </c>
      <c r="E317" s="156">
        <f>RES_hhdet_in_tes!E$75</f>
        <v>4.024538779839351</v>
      </c>
      <c r="F317" s="156">
        <f>RES_hhdet_in_tes!F$75</f>
        <v>15.195361030608973</v>
      </c>
      <c r="G317" s="156">
        <f>RES_hhdet_in_tes!G$75</f>
        <v>10.036273542228827</v>
      </c>
      <c r="H317" s="156">
        <f>RES_hhdet_in_tes!H$75</f>
        <v>10.248621897422424</v>
      </c>
      <c r="I317" s="156">
        <f>RES_hhdet_in_tes!I$75</f>
        <v>2.6472868141916139</v>
      </c>
      <c r="J317" s="156">
        <f>RES_hhdet_in_tes!J$75</f>
        <v>46.104235858962149</v>
      </c>
      <c r="K317" s="156">
        <f>RES_hhdet_in_tes!K$75</f>
        <v>3.3876274708013239</v>
      </c>
      <c r="L317" s="156">
        <f>RES_hhdet_in_tes!L$75</f>
        <v>1.42114217729905</v>
      </c>
      <c r="M317" s="156">
        <f>RES_hhdet_in_tes!M$75</f>
        <v>3.959345628365567</v>
      </c>
      <c r="N317" s="156">
        <f>RES_hhdet_in_tes!N$75</f>
        <v>15.122707950399754</v>
      </c>
      <c r="O317" s="156">
        <f>RES_hhdet_in_tes!O$75</f>
        <v>2.9498607147295015</v>
      </c>
      <c r="P317" s="156">
        <f>RES_hhdet_in_tes!P$75</f>
        <v>23.118059688453481</v>
      </c>
      <c r="Q317" s="156">
        <f>RES_hhdet_in_tes!Q$75</f>
        <v>4.2224975809231298</v>
      </c>
    </row>
    <row r="318" spans="1:17" ht="12" customHeight="1" x14ac:dyDescent="0.3">
      <c r="A318" s="148" t="s">
        <v>59</v>
      </c>
      <c r="B318" s="156"/>
      <c r="C318" s="156">
        <f>RES_hhdet_in_tes!C$76</f>
        <v>2.8586205318575661</v>
      </c>
      <c r="D318" s="156">
        <f>RES_hhdet_in_tes!D$76</f>
        <v>2.7804893536049122</v>
      </c>
      <c r="E318" s="156">
        <f>RES_hhdet_in_tes!E$76</f>
        <v>2.2829091125279954</v>
      </c>
      <c r="F318" s="156">
        <f>RES_hhdet_in_tes!F$76</f>
        <v>7.0383910750698755</v>
      </c>
      <c r="G318" s="156">
        <f>RES_hhdet_in_tes!G$76</f>
        <v>4.657994791248238</v>
      </c>
      <c r="H318" s="156">
        <f>RES_hhdet_in_tes!H$76</f>
        <v>4.8642179337388081</v>
      </c>
      <c r="I318" s="156">
        <f>RES_hhdet_in_tes!I$76</f>
        <v>1.9992798708295789</v>
      </c>
      <c r="J318" s="156">
        <f>RES_hhdet_in_tes!J$76</f>
        <v>20.906932671442934</v>
      </c>
      <c r="K318" s="156">
        <f>RES_hhdet_in_tes!K$76</f>
        <v>3.5676369155250987</v>
      </c>
      <c r="L318" s="156">
        <f>RES_hhdet_in_tes!L$76</f>
        <v>0.62296452665346902</v>
      </c>
      <c r="M318" s="156">
        <f>RES_hhdet_in_tes!M$76</f>
        <v>1.8146193658132366</v>
      </c>
      <c r="N318" s="156">
        <f>RES_hhdet_in_tes!N$76</f>
        <v>10.198020634060306</v>
      </c>
      <c r="O318" s="156">
        <f>RES_hhdet_in_tes!O$76</f>
        <v>1.6265363675770044</v>
      </c>
      <c r="P318" s="156">
        <f>RES_hhdet_in_tes!P$76</f>
        <v>9.6650759607103449</v>
      </c>
      <c r="Q318" s="156">
        <f>RES_hhdet_in_tes!Q$76</f>
        <v>1.8107690058068153</v>
      </c>
    </row>
    <row r="319" spans="1:17" ht="12" customHeight="1" x14ac:dyDescent="0.3">
      <c r="A319" s="158" t="s">
        <v>62</v>
      </c>
      <c r="B319" s="157"/>
      <c r="C319" s="157">
        <f>SUM(C320:C321)</f>
        <v>127.21708700377843</v>
      </c>
      <c r="D319" s="157">
        <f t="shared" ref="D319:Q319" si="84">SUM(D320:D321)</f>
        <v>141.40091154573994</v>
      </c>
      <c r="E319" s="157">
        <f t="shared" si="84"/>
        <v>158.88463429974624</v>
      </c>
      <c r="F319" s="157">
        <f t="shared" si="84"/>
        <v>157.31691309764923</v>
      </c>
      <c r="G319" s="157">
        <f t="shared" si="84"/>
        <v>134.10717300856672</v>
      </c>
      <c r="H319" s="157">
        <f t="shared" si="84"/>
        <v>145.8847188322033</v>
      </c>
      <c r="I319" s="157">
        <f t="shared" si="84"/>
        <v>107.01185027004161</v>
      </c>
      <c r="J319" s="157">
        <f t="shared" si="84"/>
        <v>185.81005423010888</v>
      </c>
      <c r="K319" s="157">
        <f t="shared" si="84"/>
        <v>156.2889879978884</v>
      </c>
      <c r="L319" s="157">
        <f t="shared" si="84"/>
        <v>138.41349882060189</v>
      </c>
      <c r="M319" s="157">
        <f t="shared" si="84"/>
        <v>105.11084239058589</v>
      </c>
      <c r="N319" s="157">
        <f t="shared" si="84"/>
        <v>178.52582663316338</v>
      </c>
      <c r="O319" s="157">
        <f t="shared" si="84"/>
        <v>98.288828602103735</v>
      </c>
      <c r="P319" s="157">
        <f t="shared" si="84"/>
        <v>124.71118160566112</v>
      </c>
      <c r="Q319" s="157">
        <f t="shared" si="84"/>
        <v>160.25792215712633</v>
      </c>
    </row>
    <row r="320" spans="1:17" ht="12" customHeight="1" x14ac:dyDescent="0.3">
      <c r="A320" s="23" t="s">
        <v>203</v>
      </c>
      <c r="B320" s="156"/>
      <c r="C320" s="156">
        <f>RES_hhdet_in_tes!C$78</f>
        <v>95.406098455872183</v>
      </c>
      <c r="D320" s="156">
        <f>RES_hhdet_in_tes!D$78</f>
        <v>114.37714121725499</v>
      </c>
      <c r="E320" s="156">
        <f>RES_hhdet_in_tes!E$78</f>
        <v>122.89185203472046</v>
      </c>
      <c r="F320" s="156">
        <f>RES_hhdet_in_tes!F$78</f>
        <v>125.32302180615731</v>
      </c>
      <c r="G320" s="156">
        <f>RES_hhdet_in_tes!G$78</f>
        <v>112.48232109587516</v>
      </c>
      <c r="H320" s="156">
        <f>RES_hhdet_in_tes!H$78</f>
        <v>115.85926386360481</v>
      </c>
      <c r="I320" s="156">
        <f>RES_hhdet_in_tes!I$78</f>
        <v>86.045529708754074</v>
      </c>
      <c r="J320" s="156">
        <f>RES_hhdet_in_tes!J$78</f>
        <v>134.28921736501363</v>
      </c>
      <c r="K320" s="156">
        <f>RES_hhdet_in_tes!K$78</f>
        <v>140.66173088824624</v>
      </c>
      <c r="L320" s="156">
        <f>RES_hhdet_in_tes!L$78</f>
        <v>132.91317895868983</v>
      </c>
      <c r="M320" s="156">
        <f>RES_hhdet_in_tes!M$78</f>
        <v>101.60176193968451</v>
      </c>
      <c r="N320" s="156">
        <f>RES_hhdet_in_tes!N$78</f>
        <v>160.98851299526498</v>
      </c>
      <c r="O320" s="156">
        <f>RES_hhdet_in_tes!O$78</f>
        <v>90.32308427532972</v>
      </c>
      <c r="P320" s="156">
        <f>RES_hhdet_in_tes!P$78</f>
        <v>91.505595833709251</v>
      </c>
      <c r="Q320" s="156">
        <f>RES_hhdet_in_tes!Q$78</f>
        <v>111.15060768771932</v>
      </c>
    </row>
    <row r="321" spans="1:17" ht="12" customHeight="1" x14ac:dyDescent="0.3">
      <c r="A321" s="29" t="s">
        <v>140</v>
      </c>
      <c r="B321" s="57"/>
      <c r="C321" s="57">
        <f>RES_hhdet_in_tes!C$79</f>
        <v>31.810988547906248</v>
      </c>
      <c r="D321" s="57">
        <f>RES_hhdet_in_tes!D$79</f>
        <v>27.023770328484957</v>
      </c>
      <c r="E321" s="57">
        <f>RES_hhdet_in_tes!E$79</f>
        <v>35.992782265025788</v>
      </c>
      <c r="F321" s="57">
        <f>RES_hhdet_in_tes!F$79</f>
        <v>31.993891291491909</v>
      </c>
      <c r="G321" s="57">
        <f>RES_hhdet_in_tes!G$79</f>
        <v>21.624851912691543</v>
      </c>
      <c r="H321" s="57">
        <f>RES_hhdet_in_tes!H$79</f>
        <v>30.025454968598506</v>
      </c>
      <c r="I321" s="57">
        <f>RES_hhdet_in_tes!I$79</f>
        <v>20.966320561287525</v>
      </c>
      <c r="J321" s="57">
        <f>RES_hhdet_in_tes!J$79</f>
        <v>51.520836865095241</v>
      </c>
      <c r="K321" s="57">
        <f>RES_hhdet_in_tes!K$79</f>
        <v>15.627257109642171</v>
      </c>
      <c r="L321" s="57">
        <f>RES_hhdet_in_tes!L$79</f>
        <v>5.5003198619120575</v>
      </c>
      <c r="M321" s="57">
        <f>RES_hhdet_in_tes!M$79</f>
        <v>3.509080450901374</v>
      </c>
      <c r="N321" s="57">
        <f>RES_hhdet_in_tes!N$79</f>
        <v>17.537313637898389</v>
      </c>
      <c r="O321" s="57">
        <f>RES_hhdet_in_tes!O$79</f>
        <v>7.9657443267740078</v>
      </c>
      <c r="P321" s="57">
        <f>RES_hhdet_in_tes!P$79</f>
        <v>33.205585771951867</v>
      </c>
      <c r="Q321" s="57">
        <f>RES_hhdet_in_tes!Q$79</f>
        <v>49.107314469407008</v>
      </c>
    </row>
    <row r="323" spans="1:17" ht="12" customHeight="1" x14ac:dyDescent="0.3">
      <c r="A323" s="152" t="s">
        <v>191</v>
      </c>
      <c r="B323" s="175"/>
      <c r="C323" s="175">
        <f t="shared" ref="C323:Q338" si="85">IF(C304=0,"",C304/C285)</f>
        <v>0.67689592350918459</v>
      </c>
      <c r="D323" s="175">
        <f t="shared" si="85"/>
        <v>0.67910457964323512</v>
      </c>
      <c r="E323" s="175">
        <f t="shared" si="85"/>
        <v>0.67634408520808487</v>
      </c>
      <c r="F323" s="175">
        <f t="shared" si="85"/>
        <v>0.68688361802282294</v>
      </c>
      <c r="G323" s="175">
        <f t="shared" si="85"/>
        <v>0.69000378638826376</v>
      </c>
      <c r="H323" s="175">
        <f t="shared" si="85"/>
        <v>0.69379709922696953</v>
      </c>
      <c r="I323" s="175">
        <f t="shared" si="85"/>
        <v>0.70304855718861448</v>
      </c>
      <c r="J323" s="175">
        <f t="shared" si="85"/>
        <v>0.70941889902581712</v>
      </c>
      <c r="K323" s="175">
        <f t="shared" si="85"/>
        <v>0.7072316488893704</v>
      </c>
      <c r="L323" s="175">
        <f t="shared" si="85"/>
        <v>0.7122673517049829</v>
      </c>
      <c r="M323" s="175">
        <f t="shared" si="85"/>
        <v>0.72377285640277433</v>
      </c>
      <c r="N323" s="175">
        <f t="shared" si="85"/>
        <v>0.73799206968344722</v>
      </c>
      <c r="O323" s="175">
        <f t="shared" si="85"/>
        <v>0.73877732930178641</v>
      </c>
      <c r="P323" s="175">
        <f t="shared" si="85"/>
        <v>0.75453664699009293</v>
      </c>
      <c r="Q323" s="175">
        <f t="shared" si="85"/>
        <v>0.74474721779105335</v>
      </c>
    </row>
    <row r="324" spans="1:17" ht="12" customHeight="1" x14ac:dyDescent="0.3">
      <c r="A324" s="158" t="s">
        <v>65</v>
      </c>
      <c r="B324" s="169"/>
      <c r="C324" s="169">
        <f t="shared" si="85"/>
        <v>0.688730050398486</v>
      </c>
      <c r="D324" s="169">
        <f t="shared" si="85"/>
        <v>0.69456642789037559</v>
      </c>
      <c r="E324" s="169">
        <f t="shared" si="85"/>
        <v>0.68934503352232979</v>
      </c>
      <c r="F324" s="169">
        <f t="shared" si="85"/>
        <v>0.69989819725140401</v>
      </c>
      <c r="G324" s="169">
        <f t="shared" si="85"/>
        <v>0.69802169952750703</v>
      </c>
      <c r="H324" s="169">
        <f t="shared" si="85"/>
        <v>0.70382889759374778</v>
      </c>
      <c r="I324" s="169">
        <f t="shared" si="85"/>
        <v>0.71279120310069399</v>
      </c>
      <c r="J324" s="169">
        <f t="shared" si="85"/>
        <v>0.70291905556202838</v>
      </c>
      <c r="K324" s="169">
        <f t="shared" si="85"/>
        <v>0.71009241051990168</v>
      </c>
      <c r="L324" s="169">
        <f t="shared" si="85"/>
        <v>0.71387839589710189</v>
      </c>
      <c r="M324" s="169">
        <f t="shared" si="85"/>
        <v>0.71249880915999075</v>
      </c>
      <c r="N324" s="169">
        <f t="shared" si="85"/>
        <v>0.72705976045961862</v>
      </c>
      <c r="O324" s="169">
        <f t="shared" si="85"/>
        <v>0.71719804443429047</v>
      </c>
      <c r="P324" s="169">
        <f t="shared" si="85"/>
        <v>0.7289196737740733</v>
      </c>
      <c r="Q324" s="169">
        <f t="shared" si="85"/>
        <v>0.74436365947671024</v>
      </c>
    </row>
    <row r="325" spans="1:17" ht="12" customHeight="1" x14ac:dyDescent="0.3">
      <c r="A325" s="23" t="s">
        <v>161</v>
      </c>
      <c r="B325" s="73"/>
      <c r="C325" s="73">
        <f t="shared" si="85"/>
        <v>0.68285012010246093</v>
      </c>
      <c r="D325" s="73">
        <f t="shared" si="85"/>
        <v>0.68880735095588519</v>
      </c>
      <c r="E325" s="73">
        <f t="shared" si="85"/>
        <v>0.68242025656988303</v>
      </c>
      <c r="F325" s="73">
        <f t="shared" si="85"/>
        <v>0.69331425260949897</v>
      </c>
      <c r="G325" s="73">
        <f t="shared" si="85"/>
        <v>0.69108654268647451</v>
      </c>
      <c r="H325" s="73">
        <f t="shared" si="85"/>
        <v>0.6974412112724353</v>
      </c>
      <c r="I325" s="73">
        <f t="shared" si="85"/>
        <v>0.70583194780021608</v>
      </c>
      <c r="J325" s="73">
        <f t="shared" si="85"/>
        <v>0.69758053723700841</v>
      </c>
      <c r="K325" s="73">
        <f t="shared" si="85"/>
        <v>0.70468270933342758</v>
      </c>
      <c r="L325" s="73">
        <f t="shared" si="85"/>
        <v>0.70894199458738949</v>
      </c>
      <c r="M325" s="73">
        <f t="shared" si="85"/>
        <v>0.70631279569267458</v>
      </c>
      <c r="N325" s="73">
        <f t="shared" si="85"/>
        <v>0.72103467681159872</v>
      </c>
      <c r="O325" s="73">
        <f t="shared" si="85"/>
        <v>0.71151555441687964</v>
      </c>
      <c r="P325" s="73">
        <f t="shared" si="85"/>
        <v>0.72305447297027525</v>
      </c>
      <c r="Q325" s="73">
        <f t="shared" si="85"/>
        <v>0.73756913222967235</v>
      </c>
    </row>
    <row r="326" spans="1:17" ht="12" customHeight="1" x14ac:dyDescent="0.3">
      <c r="A326" s="23" t="s">
        <v>60</v>
      </c>
      <c r="B326" s="73"/>
      <c r="C326" s="73">
        <f t="shared" si="85"/>
        <v>1.0592707204789062</v>
      </c>
      <c r="D326" s="73">
        <f t="shared" si="85"/>
        <v>1.053668501319575</v>
      </c>
      <c r="E326" s="73">
        <f t="shared" si="85"/>
        <v>1.0633062871243648</v>
      </c>
      <c r="F326" s="73">
        <f t="shared" si="85"/>
        <v>1.0562438415848419</v>
      </c>
      <c r="G326" s="73">
        <f t="shared" si="85"/>
        <v>1.0586499027988299</v>
      </c>
      <c r="H326" s="73">
        <f t="shared" si="85"/>
        <v>1.0528492384520729</v>
      </c>
      <c r="I326" s="73">
        <f t="shared" si="85"/>
        <v>1.0442442753416303</v>
      </c>
      <c r="J326" s="73">
        <f t="shared" si="85"/>
        <v>1.0388744956574634</v>
      </c>
      <c r="K326" s="73">
        <f t="shared" si="85"/>
        <v>1.0484153719734322</v>
      </c>
      <c r="L326" s="73">
        <f t="shared" si="85"/>
        <v>1.0449756729346495</v>
      </c>
      <c r="M326" s="73">
        <f t="shared" si="85"/>
        <v>1.0471730417261467</v>
      </c>
      <c r="N326" s="73">
        <f t="shared" si="85"/>
        <v>1.0423577111263411</v>
      </c>
      <c r="O326" s="73">
        <f t="shared" si="85"/>
        <v>1.0395872491423184</v>
      </c>
      <c r="P326" s="73">
        <f t="shared" si="85"/>
        <v>1.0356431479909638</v>
      </c>
      <c r="Q326" s="73">
        <f t="shared" si="85"/>
        <v>1.0394653736707657</v>
      </c>
    </row>
    <row r="327" spans="1:17" ht="12" customHeight="1" x14ac:dyDescent="0.3">
      <c r="A327" s="158" t="s">
        <v>112</v>
      </c>
      <c r="B327" s="169"/>
      <c r="C327" s="169">
        <f t="shared" si="85"/>
        <v>1.8626471712677051</v>
      </c>
      <c r="D327" s="169">
        <f t="shared" si="85"/>
        <v>1.9166983758930085</v>
      </c>
      <c r="E327" s="169">
        <f t="shared" si="85"/>
        <v>1.9697351528431881</v>
      </c>
      <c r="F327" s="169">
        <f t="shared" si="85"/>
        <v>2.0469180128891353</v>
      </c>
      <c r="G327" s="169">
        <f t="shared" si="85"/>
        <v>2.1354297228297243</v>
      </c>
      <c r="H327" s="169">
        <f t="shared" si="85"/>
        <v>2.2505002548584514</v>
      </c>
      <c r="I327" s="169">
        <f t="shared" si="85"/>
        <v>2.3789784608518558</v>
      </c>
      <c r="J327" s="169">
        <f t="shared" si="85"/>
        <v>2.4064933324114439</v>
      </c>
      <c r="K327" s="169">
        <f t="shared" si="85"/>
        <v>2.5696080740731038</v>
      </c>
      <c r="L327" s="169">
        <f t="shared" si="85"/>
        <v>2.7601212341717734</v>
      </c>
      <c r="M327" s="169">
        <f t="shared" si="85"/>
        <v>3.0130277154842546</v>
      </c>
      <c r="N327" s="169">
        <f t="shared" si="85"/>
        <v>3.1779840696466501</v>
      </c>
      <c r="O327" s="169">
        <f t="shared" si="85"/>
        <v>3.3509579500918423</v>
      </c>
      <c r="P327" s="169">
        <f t="shared" si="85"/>
        <v>3.5047565209516232</v>
      </c>
      <c r="Q327" s="169">
        <f t="shared" si="85"/>
        <v>3.6539315627204134</v>
      </c>
    </row>
    <row r="328" spans="1:17" ht="12" customHeight="1" x14ac:dyDescent="0.3">
      <c r="A328" s="23" t="s">
        <v>60</v>
      </c>
      <c r="B328" s="73"/>
      <c r="C328" s="73">
        <f t="shared" si="85"/>
        <v>1.8626471712677051</v>
      </c>
      <c r="D328" s="73">
        <f t="shared" si="85"/>
        <v>1.9166983758930085</v>
      </c>
      <c r="E328" s="73">
        <f t="shared" si="85"/>
        <v>1.9697351528431881</v>
      </c>
      <c r="F328" s="73">
        <f t="shared" si="85"/>
        <v>2.0469180128891353</v>
      </c>
      <c r="G328" s="73">
        <f t="shared" si="85"/>
        <v>2.1354297228297243</v>
      </c>
      <c r="H328" s="73">
        <f t="shared" si="85"/>
        <v>2.2505002548584514</v>
      </c>
      <c r="I328" s="73">
        <f t="shared" si="85"/>
        <v>2.3789784608518558</v>
      </c>
      <c r="J328" s="73">
        <f t="shared" si="85"/>
        <v>2.4064933324114439</v>
      </c>
      <c r="K328" s="73">
        <f t="shared" si="85"/>
        <v>2.5696080740731038</v>
      </c>
      <c r="L328" s="73">
        <f t="shared" si="85"/>
        <v>2.7601212341717734</v>
      </c>
      <c r="M328" s="73">
        <f t="shared" si="85"/>
        <v>3.0130277154842546</v>
      </c>
      <c r="N328" s="73">
        <f t="shared" si="85"/>
        <v>3.1779840696466501</v>
      </c>
      <c r="O328" s="73">
        <f t="shared" si="85"/>
        <v>3.3509579500918423</v>
      </c>
      <c r="P328" s="73">
        <f t="shared" si="85"/>
        <v>3.5047565209516232</v>
      </c>
      <c r="Q328" s="73">
        <f t="shared" si="85"/>
        <v>3.6539315627204134</v>
      </c>
    </row>
    <row r="329" spans="1:17" ht="12" customHeight="1" x14ac:dyDescent="0.3">
      <c r="A329" s="158" t="s">
        <v>63</v>
      </c>
      <c r="B329" s="169"/>
      <c r="C329" s="169">
        <f t="shared" si="85"/>
        <v>0.63537709646410634</v>
      </c>
      <c r="D329" s="169">
        <f t="shared" si="85"/>
        <v>0.63258699671502183</v>
      </c>
      <c r="E329" s="169">
        <f t="shared" si="85"/>
        <v>0.64154664380954129</v>
      </c>
      <c r="F329" s="169">
        <f t="shared" si="85"/>
        <v>0.64115302053708911</v>
      </c>
      <c r="G329" s="169">
        <f t="shared" si="85"/>
        <v>0.66182157194368907</v>
      </c>
      <c r="H329" s="169">
        <f t="shared" si="85"/>
        <v>0.65757090527065498</v>
      </c>
      <c r="I329" s="169">
        <f t="shared" si="85"/>
        <v>0.67816974620214709</v>
      </c>
      <c r="J329" s="169">
        <f t="shared" si="85"/>
        <v>0.70190614785859895</v>
      </c>
      <c r="K329" s="169">
        <f t="shared" si="85"/>
        <v>0.66081397331199732</v>
      </c>
      <c r="L329" s="169">
        <f t="shared" si="85"/>
        <v>0.66726426843585485</v>
      </c>
      <c r="M329" s="169">
        <f t="shared" si="85"/>
        <v>0.66044885270254317</v>
      </c>
      <c r="N329" s="169">
        <f t="shared" si="85"/>
        <v>0.67506678668144848</v>
      </c>
      <c r="O329" s="169">
        <f t="shared" si="85"/>
        <v>0.67280471259861219</v>
      </c>
      <c r="P329" s="169">
        <f t="shared" si="85"/>
        <v>0.68529267180685605</v>
      </c>
      <c r="Q329" s="169">
        <f t="shared" si="85"/>
        <v>0.68603495413688764</v>
      </c>
    </row>
    <row r="330" spans="1:17" ht="12" customHeight="1" x14ac:dyDescent="0.3">
      <c r="A330" s="167" t="s">
        <v>160</v>
      </c>
      <c r="B330" s="174"/>
      <c r="C330" s="174">
        <f t="shared" si="85"/>
        <v>0.57638630786070721</v>
      </c>
      <c r="D330" s="174">
        <f t="shared" si="85"/>
        <v>0.58624003270827652</v>
      </c>
      <c r="E330" s="174">
        <f t="shared" si="85"/>
        <v>0.57816792145119078</v>
      </c>
      <c r="F330" s="174">
        <f t="shared" si="85"/>
        <v>0.5941285370971755</v>
      </c>
      <c r="G330" s="174">
        <f t="shared" si="85"/>
        <v>0.58882726334313262</v>
      </c>
      <c r="H330" s="174">
        <f t="shared" si="85"/>
        <v>0.59202838232298893</v>
      </c>
      <c r="I330" s="174">
        <f t="shared" si="85"/>
        <v>0.59835696270395144</v>
      </c>
      <c r="J330" s="174">
        <f t="shared" si="85"/>
        <v>0.60065845262812101</v>
      </c>
      <c r="K330" s="174">
        <f t="shared" si="85"/>
        <v>0.60082545180533109</v>
      </c>
      <c r="L330" s="174">
        <f t="shared" si="85"/>
        <v>0.60872857630348909</v>
      </c>
      <c r="M330" s="174">
        <f t="shared" si="85"/>
        <v>0.60539222722132136</v>
      </c>
      <c r="N330" s="174">
        <f t="shared" si="85"/>
        <v>0.61682451178993314</v>
      </c>
      <c r="O330" s="174">
        <f t="shared" si="85"/>
        <v>0.61516651619000684</v>
      </c>
      <c r="P330" s="174">
        <f t="shared" si="85"/>
        <v>0.61639814852767094</v>
      </c>
      <c r="Q330" s="174">
        <f t="shared" si="85"/>
        <v>0.61826158157495514</v>
      </c>
    </row>
    <row r="331" spans="1:17" ht="12" customHeight="1" x14ac:dyDescent="0.3">
      <c r="A331" s="167" t="s">
        <v>159</v>
      </c>
      <c r="B331" s="174"/>
      <c r="C331" s="174">
        <f t="shared" si="85"/>
        <v>0.71076867906584262</v>
      </c>
      <c r="D331" s="174">
        <f t="shared" si="85"/>
        <v>0.71455565391449949</v>
      </c>
      <c r="E331" s="174">
        <f t="shared" si="85"/>
        <v>0.71716956590272396</v>
      </c>
      <c r="F331" s="174">
        <f t="shared" si="85"/>
        <v>0.69623713438116819</v>
      </c>
      <c r="G331" s="174">
        <f t="shared" si="85"/>
        <v>0.72207892807248097</v>
      </c>
      <c r="H331" s="174">
        <f t="shared" si="85"/>
        <v>0.74235642038650118</v>
      </c>
      <c r="I331" s="174">
        <f t="shared" si="85"/>
        <v>0.75006783263314536</v>
      </c>
      <c r="J331" s="174">
        <f t="shared" si="85"/>
        <v>0.74445022391226356</v>
      </c>
      <c r="K331" s="174">
        <f t="shared" si="85"/>
        <v>0.73748943353685958</v>
      </c>
      <c r="L331" s="174">
        <f t="shared" si="85"/>
        <v>0.74615044266486374</v>
      </c>
      <c r="M331" s="174">
        <f t="shared" si="85"/>
        <v>0.72492722130933185</v>
      </c>
      <c r="N331" s="174">
        <f t="shared" si="85"/>
        <v>0.74589162787161312</v>
      </c>
      <c r="O331" s="174">
        <f t="shared" si="85"/>
        <v>0.73807105396207795</v>
      </c>
      <c r="P331" s="174">
        <f t="shared" si="85"/>
        <v>0.75101173028227342</v>
      </c>
      <c r="Q331" s="174">
        <f t="shared" si="85"/>
        <v>0.75995011395521195</v>
      </c>
    </row>
    <row r="332" spans="1:17" ht="12" customHeight="1" x14ac:dyDescent="0.3">
      <c r="A332" s="166" t="s">
        <v>203</v>
      </c>
      <c r="B332" s="173"/>
      <c r="C332" s="173">
        <f t="shared" si="85"/>
        <v>0.62207985578443814</v>
      </c>
      <c r="D332" s="173">
        <f t="shared" si="85"/>
        <v>0.62827064889641893</v>
      </c>
      <c r="E332" s="173">
        <f t="shared" si="85"/>
        <v>0.63169964350812402</v>
      </c>
      <c r="F332" s="173">
        <f t="shared" si="85"/>
        <v>0.5981106640933197</v>
      </c>
      <c r="G332" s="173">
        <f t="shared" si="85"/>
        <v>0.62919633127427843</v>
      </c>
      <c r="H332" s="173">
        <f t="shared" si="85"/>
        <v>0.64217007972471629</v>
      </c>
      <c r="I332" s="173">
        <f t="shared" si="85"/>
        <v>0.65041724374773813</v>
      </c>
      <c r="J332" s="173">
        <f t="shared" si="85"/>
        <v>0.61688963517025086</v>
      </c>
      <c r="K332" s="173">
        <f t="shared" si="85"/>
        <v>0.63171321848971695</v>
      </c>
      <c r="L332" s="173">
        <f t="shared" si="85"/>
        <v>0.62007542766344681</v>
      </c>
      <c r="M332" s="173">
        <f t="shared" si="85"/>
        <v>0.62902950942454627</v>
      </c>
      <c r="N332" s="173">
        <f t="shared" si="85"/>
        <v>0.64592741473330062</v>
      </c>
      <c r="O332" s="173">
        <f t="shared" si="85"/>
        <v>0.62137658565726117</v>
      </c>
      <c r="P332" s="173">
        <f t="shared" si="85"/>
        <v>0.62445346978243188</v>
      </c>
      <c r="Q332" s="173">
        <f t="shared" si="85"/>
        <v>0.67274357689199926</v>
      </c>
    </row>
    <row r="333" spans="1:17" ht="12" customHeight="1" x14ac:dyDescent="0.3">
      <c r="A333" s="147" t="s">
        <v>59</v>
      </c>
      <c r="B333" s="172"/>
      <c r="C333" s="172">
        <f t="shared" si="85"/>
        <v>1.0162525607750659</v>
      </c>
      <c r="D333" s="172">
        <f t="shared" si="85"/>
        <v>1.01538742197621</v>
      </c>
      <c r="E333" s="172">
        <f t="shared" si="85"/>
        <v>1.0137203079968478</v>
      </c>
      <c r="F333" s="172">
        <f t="shared" si="85"/>
        <v>1.0161785382843549</v>
      </c>
      <c r="G333" s="172">
        <f t="shared" si="85"/>
        <v>1.0145805767941765</v>
      </c>
      <c r="H333" s="172">
        <f t="shared" si="85"/>
        <v>1.0160546478542853</v>
      </c>
      <c r="I333" s="172">
        <f t="shared" si="85"/>
        <v>1.0154301977810749</v>
      </c>
      <c r="J333" s="172">
        <f t="shared" si="85"/>
        <v>1.0125594308538108</v>
      </c>
      <c r="K333" s="172">
        <f t="shared" si="85"/>
        <v>1.013050519373478</v>
      </c>
      <c r="L333" s="172">
        <f t="shared" si="85"/>
        <v>1.0104077677654353</v>
      </c>
      <c r="M333" s="172">
        <f t="shared" si="85"/>
        <v>1.0142990965324272</v>
      </c>
      <c r="N333" s="172">
        <f t="shared" si="85"/>
        <v>1.015161687528747</v>
      </c>
      <c r="O333" s="172">
        <f t="shared" si="85"/>
        <v>1.013660314176718</v>
      </c>
      <c r="P333" s="172">
        <f t="shared" si="85"/>
        <v>1.0151853367746004</v>
      </c>
      <c r="Q333" s="172">
        <f t="shared" si="85"/>
        <v>1.0223047828956549</v>
      </c>
    </row>
    <row r="334" spans="1:17" ht="12" customHeight="1" x14ac:dyDescent="0.3">
      <c r="A334" s="163" t="s">
        <v>142</v>
      </c>
      <c r="B334" s="171"/>
      <c r="C334" s="171">
        <f t="shared" si="85"/>
        <v>0.7272650986460929</v>
      </c>
      <c r="D334" s="171">
        <f t="shared" si="85"/>
        <v>0.74297101238946728</v>
      </c>
      <c r="E334" s="171">
        <f t="shared" si="85"/>
        <v>0.71856656699692645</v>
      </c>
      <c r="F334" s="171">
        <f t="shared" si="85"/>
        <v>0.74767293655950795</v>
      </c>
      <c r="G334" s="171">
        <f t="shared" si="85"/>
        <v>0.73269141469633114</v>
      </c>
      <c r="H334" s="171">
        <f t="shared" si="85"/>
        <v>0.73559587040720054</v>
      </c>
      <c r="I334" s="171">
        <f t="shared" si="85"/>
        <v>0.74397115608818942</v>
      </c>
      <c r="J334" s="171">
        <f t="shared" si="85"/>
        <v>0.75286968638217633</v>
      </c>
      <c r="K334" s="171">
        <f t="shared" si="85"/>
        <v>0.74373705990654859</v>
      </c>
      <c r="L334" s="171">
        <f t="shared" si="85"/>
        <v>0.75083547082408997</v>
      </c>
      <c r="M334" s="171">
        <f t="shared" si="85"/>
        <v>0.75435234029558673</v>
      </c>
      <c r="N334" s="171">
        <f t="shared" si="85"/>
        <v>0.74884343560685329</v>
      </c>
      <c r="O334" s="171">
        <f t="shared" si="85"/>
        <v>0.75086866262470964</v>
      </c>
      <c r="P334" s="171">
        <f t="shared" si="85"/>
        <v>0.7598039453794192</v>
      </c>
      <c r="Q334" s="171">
        <f t="shared" si="85"/>
        <v>0.76319203969026261</v>
      </c>
    </row>
    <row r="335" spans="1:17" ht="12" customHeight="1" x14ac:dyDescent="0.3">
      <c r="A335" s="161" t="s">
        <v>141</v>
      </c>
      <c r="B335" s="170"/>
      <c r="C335" s="170">
        <f t="shared" si="85"/>
        <v>0.82991062211854782</v>
      </c>
      <c r="D335" s="170">
        <f t="shared" si="85"/>
        <v>0.83133332032118568</v>
      </c>
      <c r="E335" s="170">
        <f t="shared" si="85"/>
        <v>0.80620242185044932</v>
      </c>
      <c r="F335" s="170">
        <f t="shared" si="85"/>
        <v>0.85201272144940166</v>
      </c>
      <c r="G335" s="170">
        <f t="shared" si="85"/>
        <v>0.83357285325977704</v>
      </c>
      <c r="H335" s="170">
        <f t="shared" si="85"/>
        <v>0.85091734457691304</v>
      </c>
      <c r="I335" s="170">
        <f t="shared" si="85"/>
        <v>0.85145946312747534</v>
      </c>
      <c r="J335" s="170">
        <f t="shared" si="85"/>
        <v>0.86535676962796471</v>
      </c>
      <c r="K335" s="170">
        <f t="shared" si="85"/>
        <v>0.85603861636898193</v>
      </c>
      <c r="L335" s="170">
        <f t="shared" si="85"/>
        <v>0.81284907440169751</v>
      </c>
      <c r="M335" s="170">
        <f t="shared" si="85"/>
        <v>0.81868020252269069</v>
      </c>
      <c r="N335" s="170">
        <f t="shared" si="85"/>
        <v>0.87177648436748179</v>
      </c>
      <c r="O335" s="170">
        <f t="shared" si="85"/>
        <v>0.83464370794805243</v>
      </c>
      <c r="P335" s="170">
        <f t="shared" si="85"/>
        <v>0.87837634407452836</v>
      </c>
      <c r="Q335" s="170">
        <f t="shared" si="85"/>
        <v>0.85259274203279523</v>
      </c>
    </row>
    <row r="336" spans="1:17" ht="12" customHeight="1" x14ac:dyDescent="0.3">
      <c r="A336" s="148" t="s">
        <v>60</v>
      </c>
      <c r="B336" s="73"/>
      <c r="C336" s="73">
        <f t="shared" si="85"/>
        <v>0.76974398105079611</v>
      </c>
      <c r="D336" s="73">
        <f t="shared" si="85"/>
        <v>0.77587784561560835</v>
      </c>
      <c r="E336" s="73">
        <f t="shared" si="85"/>
        <v>0.72319086460875659</v>
      </c>
      <c r="F336" s="73">
        <f t="shared" si="85"/>
        <v>0.79604806066089684</v>
      </c>
      <c r="G336" s="73">
        <f t="shared" si="85"/>
        <v>0.77196145723931819</v>
      </c>
      <c r="H336" s="73">
        <f t="shared" si="85"/>
        <v>0.79289583167204003</v>
      </c>
      <c r="I336" s="73">
        <f t="shared" si="85"/>
        <v>0.76209028057560946</v>
      </c>
      <c r="J336" s="73">
        <f t="shared" si="85"/>
        <v>0.81482578679671269</v>
      </c>
      <c r="K336" s="73">
        <f t="shared" si="85"/>
        <v>0.73959122804639099</v>
      </c>
      <c r="L336" s="73">
        <f t="shared" si="85"/>
        <v>0.74864171359217491</v>
      </c>
      <c r="M336" s="73">
        <f t="shared" si="85"/>
        <v>0.75400071806108093</v>
      </c>
      <c r="N336" s="73">
        <f t="shared" si="85"/>
        <v>0.80146888033950658</v>
      </c>
      <c r="O336" s="73">
        <f t="shared" si="85"/>
        <v>0.76428321623240658</v>
      </c>
      <c r="P336" s="73">
        <f t="shared" si="85"/>
        <v>0.83562030929042674</v>
      </c>
      <c r="Q336" s="73">
        <f t="shared" si="85"/>
        <v>0.8014505972488486</v>
      </c>
    </row>
    <row r="337" spans="1:17" ht="12" customHeight="1" x14ac:dyDescent="0.3">
      <c r="A337" s="148" t="s">
        <v>59</v>
      </c>
      <c r="B337" s="73"/>
      <c r="C337" s="73">
        <f t="shared" si="85"/>
        <v>1.0135841862975852</v>
      </c>
      <c r="D337" s="73">
        <f t="shared" si="85"/>
        <v>1.0118289829062379</v>
      </c>
      <c r="E337" s="73">
        <f t="shared" si="85"/>
        <v>1.0107278774858632</v>
      </c>
      <c r="F337" s="73">
        <f t="shared" si="85"/>
        <v>1.004470423614241</v>
      </c>
      <c r="G337" s="73">
        <f t="shared" si="85"/>
        <v>1.0066873966726761</v>
      </c>
      <c r="H337" s="73">
        <f t="shared" si="85"/>
        <v>1.0060253802277381</v>
      </c>
      <c r="I337" s="73">
        <f t="shared" si="85"/>
        <v>1.0079754570409896</v>
      </c>
      <c r="J337" s="73">
        <f t="shared" si="85"/>
        <v>1.002446415898113</v>
      </c>
      <c r="K337" s="73">
        <f t="shared" si="85"/>
        <v>1.0065169979257549</v>
      </c>
      <c r="L337" s="73">
        <f t="shared" si="85"/>
        <v>1.0105693067039803</v>
      </c>
      <c r="M337" s="73">
        <f t="shared" si="85"/>
        <v>1.0071954159584313</v>
      </c>
      <c r="N337" s="73">
        <f t="shared" si="85"/>
        <v>1.0021405679675641</v>
      </c>
      <c r="O337" s="73">
        <f t="shared" si="85"/>
        <v>1.0019250528993311</v>
      </c>
      <c r="P337" s="73">
        <f t="shared" si="85"/>
        <v>1.0008695562595182</v>
      </c>
      <c r="Q337" s="73">
        <f t="shared" si="85"/>
        <v>1.0016384705267865</v>
      </c>
    </row>
    <row r="338" spans="1:17" ht="12" customHeight="1" x14ac:dyDescent="0.3">
      <c r="A338" s="158" t="s">
        <v>62</v>
      </c>
      <c r="B338" s="169"/>
      <c r="C338" s="169">
        <f t="shared" si="85"/>
        <v>0.54678833716000896</v>
      </c>
      <c r="D338" s="169">
        <f t="shared" si="85"/>
        <v>0.53659707209406038</v>
      </c>
      <c r="E338" s="169">
        <f t="shared" si="85"/>
        <v>0.54910027598644928</v>
      </c>
      <c r="F338" s="169">
        <f t="shared" si="85"/>
        <v>0.54902241570278143</v>
      </c>
      <c r="G338" s="169">
        <f t="shared" si="85"/>
        <v>0.54393918090754401</v>
      </c>
      <c r="H338" s="169">
        <f t="shared" si="85"/>
        <v>0.55830248538459526</v>
      </c>
      <c r="I338" s="169">
        <f t="shared" si="85"/>
        <v>0.56072336819238489</v>
      </c>
      <c r="J338" s="169">
        <f t="shared" si="85"/>
        <v>0.58709264598086686</v>
      </c>
      <c r="K338" s="169">
        <f t="shared" si="85"/>
        <v>0.54544213372816408</v>
      </c>
      <c r="L338" s="169">
        <f t="shared" si="85"/>
        <v>0.53219441631098463</v>
      </c>
      <c r="M338" s="169">
        <f t="shared" si="85"/>
        <v>0.53241739748356554</v>
      </c>
      <c r="N338" s="169">
        <f t="shared" si="85"/>
        <v>0.54737612683901471</v>
      </c>
      <c r="O338" s="169">
        <f t="shared" si="85"/>
        <v>0.5439978844140142</v>
      </c>
      <c r="P338" s="169">
        <f t="shared" si="85"/>
        <v>0.58832522697558121</v>
      </c>
      <c r="Q338" s="169">
        <f t="shared" si="85"/>
        <v>0.60034151178900119</v>
      </c>
    </row>
    <row r="339" spans="1:17" ht="12" customHeight="1" x14ac:dyDescent="0.3">
      <c r="A339" s="23" t="s">
        <v>203</v>
      </c>
      <c r="B339" s="73"/>
      <c r="C339" s="73">
        <f t="shared" ref="C339:Q340" si="86">IF(C320=0,"",C320/C301)</f>
        <v>0.49146906935490897</v>
      </c>
      <c r="D339" s="73">
        <f t="shared" si="86"/>
        <v>0.49551116079304675</v>
      </c>
      <c r="E339" s="73">
        <f t="shared" si="86"/>
        <v>0.4996689114013893</v>
      </c>
      <c r="F339" s="73">
        <f t="shared" si="86"/>
        <v>0.50528085685554558</v>
      </c>
      <c r="G339" s="73">
        <f t="shared" si="86"/>
        <v>0.50974537889771798</v>
      </c>
      <c r="H339" s="73">
        <f t="shared" si="86"/>
        <v>0.51375068987533523</v>
      </c>
      <c r="I339" s="73">
        <f t="shared" si="86"/>
        <v>0.51842360337341986</v>
      </c>
      <c r="J339" s="73">
        <f t="shared" si="86"/>
        <v>0.52508174366910709</v>
      </c>
      <c r="K339" s="73">
        <f t="shared" si="86"/>
        <v>0.52485175989971011</v>
      </c>
      <c r="L339" s="73">
        <f t="shared" si="86"/>
        <v>0.52422967218329652</v>
      </c>
      <c r="M339" s="73">
        <f t="shared" si="86"/>
        <v>0.52570589706604642</v>
      </c>
      <c r="N339" s="73">
        <f t="shared" si="86"/>
        <v>0.527005526033411</v>
      </c>
      <c r="O339" s="73">
        <f t="shared" si="86"/>
        <v>0.52761961701155746</v>
      </c>
      <c r="P339" s="73">
        <f t="shared" si="86"/>
        <v>0.52811370678195535</v>
      </c>
      <c r="Q339" s="73">
        <f t="shared" si="86"/>
        <v>0.53059647285618672</v>
      </c>
    </row>
    <row r="340" spans="1:17" ht="12" customHeight="1" x14ac:dyDescent="0.3">
      <c r="A340" s="29" t="s">
        <v>140</v>
      </c>
      <c r="B340" s="65"/>
      <c r="C340" s="65">
        <f t="shared" si="86"/>
        <v>0.82544297836130553</v>
      </c>
      <c r="D340" s="65">
        <f t="shared" si="86"/>
        <v>0.82672944026521389</v>
      </c>
      <c r="E340" s="65">
        <f t="shared" si="86"/>
        <v>0.82917521743829692</v>
      </c>
      <c r="F340" s="65">
        <f t="shared" si="86"/>
        <v>0.83071680881191867</v>
      </c>
      <c r="G340" s="65">
        <f t="shared" si="86"/>
        <v>0.8354407302268867</v>
      </c>
      <c r="H340" s="65">
        <f t="shared" si="86"/>
        <v>0.83907514706291908</v>
      </c>
      <c r="I340" s="65">
        <f t="shared" si="86"/>
        <v>0.84301165331252714</v>
      </c>
      <c r="J340" s="65">
        <f t="shared" si="86"/>
        <v>0.84818135204702982</v>
      </c>
      <c r="K340" s="65">
        <f t="shared" si="86"/>
        <v>0.84318741701809596</v>
      </c>
      <c r="L340" s="65">
        <f t="shared" si="86"/>
        <v>0.84093391748152746</v>
      </c>
      <c r="M340" s="65">
        <f t="shared" si="86"/>
        <v>0.84463086725383008</v>
      </c>
      <c r="N340" s="65">
        <f t="shared" si="86"/>
        <v>0.84842171241238273</v>
      </c>
      <c r="O340" s="65">
        <f t="shared" si="86"/>
        <v>0.83947850204428032</v>
      </c>
      <c r="P340" s="65">
        <f t="shared" si="86"/>
        <v>0.85785120060341424</v>
      </c>
      <c r="Q340" s="65">
        <f t="shared" si="86"/>
        <v>0.8546017062741702</v>
      </c>
    </row>
    <row r="342" spans="1:17" ht="12" customHeight="1" x14ac:dyDescent="0.3">
      <c r="A342" s="152" t="s">
        <v>190</v>
      </c>
      <c r="B342" s="168"/>
      <c r="C342" s="168">
        <f>SUM(C343,C346,C348,C357)</f>
        <v>7461.055803361869</v>
      </c>
      <c r="D342" s="168">
        <f t="shared" ref="D342:Q342" si="87">SUM(D343,D346,D348,D357)</f>
        <v>8728.5196975242761</v>
      </c>
      <c r="E342" s="168">
        <f t="shared" si="87"/>
        <v>8709.9109267611911</v>
      </c>
      <c r="F342" s="168">
        <f t="shared" si="87"/>
        <v>8884.7453146527114</v>
      </c>
      <c r="G342" s="168">
        <f t="shared" si="87"/>
        <v>7637.6709120281157</v>
      </c>
      <c r="H342" s="168">
        <f t="shared" si="87"/>
        <v>7318.6626541992209</v>
      </c>
      <c r="I342" s="168">
        <f t="shared" si="87"/>
        <v>5384.7130551446653</v>
      </c>
      <c r="J342" s="168">
        <f t="shared" si="87"/>
        <v>8287.4268036284448</v>
      </c>
      <c r="K342" s="168">
        <f t="shared" si="87"/>
        <v>7642.4448879466618</v>
      </c>
      <c r="L342" s="168">
        <f t="shared" si="87"/>
        <v>7815.4035788582605</v>
      </c>
      <c r="M342" s="168">
        <f t="shared" si="87"/>
        <v>5268.1193584341263</v>
      </c>
      <c r="N342" s="168">
        <f t="shared" si="87"/>
        <v>8727.6994251650267</v>
      </c>
      <c r="O342" s="168">
        <f t="shared" si="87"/>
        <v>5070.1732501720171</v>
      </c>
      <c r="P342" s="168">
        <f t="shared" si="87"/>
        <v>4745.1234179661878</v>
      </c>
      <c r="Q342" s="168">
        <f t="shared" si="87"/>
        <v>6905.3923848860641</v>
      </c>
    </row>
    <row r="343" spans="1:17" ht="12" customHeight="1" x14ac:dyDescent="0.3">
      <c r="A343" s="158" t="s">
        <v>65</v>
      </c>
      <c r="B343" s="157"/>
      <c r="C343" s="157">
        <f>SUM(C344:C345)</f>
        <v>6114.9029820892274</v>
      </c>
      <c r="D343" s="157">
        <f t="shared" ref="D343:Q343" si="88">SUM(D344:D345)</f>
        <v>7087.363167798927</v>
      </c>
      <c r="E343" s="157">
        <f t="shared" si="88"/>
        <v>7108.6866793914551</v>
      </c>
      <c r="F343" s="157">
        <f t="shared" si="88"/>
        <v>7221.9639089750108</v>
      </c>
      <c r="G343" s="157">
        <f t="shared" si="88"/>
        <v>6300.0135877043876</v>
      </c>
      <c r="H343" s="157">
        <f t="shared" si="88"/>
        <v>5890.9097839344895</v>
      </c>
      <c r="I343" s="157">
        <f t="shared" si="88"/>
        <v>4294.4354701727052</v>
      </c>
      <c r="J343" s="157">
        <f t="shared" si="88"/>
        <v>6938.7537373070145</v>
      </c>
      <c r="K343" s="157">
        <f t="shared" si="88"/>
        <v>5963.4399335237413</v>
      </c>
      <c r="L343" s="157">
        <f t="shared" si="88"/>
        <v>6204.7346347173925</v>
      </c>
      <c r="M343" s="157">
        <f t="shared" si="88"/>
        <v>4070.7732958246597</v>
      </c>
      <c r="N343" s="157">
        <f t="shared" si="88"/>
        <v>6857.5312235463671</v>
      </c>
      <c r="O343" s="157">
        <f t="shared" si="88"/>
        <v>4042.4220194394197</v>
      </c>
      <c r="P343" s="157">
        <f t="shared" si="88"/>
        <v>3636.0498932884111</v>
      </c>
      <c r="Q343" s="157">
        <f t="shared" si="88"/>
        <v>5414.2365362152696</v>
      </c>
    </row>
    <row r="344" spans="1:17" ht="12" customHeight="1" x14ac:dyDescent="0.3">
      <c r="A344" s="23" t="s">
        <v>161</v>
      </c>
      <c r="B344" s="156"/>
      <c r="C344" s="156">
        <f>RES_hhdet_in_emi!C$64</f>
        <v>6114.9029820892274</v>
      </c>
      <c r="D344" s="156">
        <f>RES_hhdet_in_emi!D$64</f>
        <v>7087.363167798927</v>
      </c>
      <c r="E344" s="156">
        <f>RES_hhdet_in_emi!E$64</f>
        <v>7108.6866793914551</v>
      </c>
      <c r="F344" s="156">
        <f>RES_hhdet_in_emi!F$64</f>
        <v>7221.9639089750108</v>
      </c>
      <c r="G344" s="156">
        <f>RES_hhdet_in_emi!G$64</f>
        <v>6300.0135877043876</v>
      </c>
      <c r="H344" s="156">
        <f>RES_hhdet_in_emi!H$64</f>
        <v>5890.9097839344895</v>
      </c>
      <c r="I344" s="156">
        <f>RES_hhdet_in_emi!I$64</f>
        <v>4294.4354701727052</v>
      </c>
      <c r="J344" s="156">
        <f>RES_hhdet_in_emi!J$64</f>
        <v>6938.7537373070145</v>
      </c>
      <c r="K344" s="156">
        <f>RES_hhdet_in_emi!K$64</f>
        <v>5963.4399335237413</v>
      </c>
      <c r="L344" s="156">
        <f>RES_hhdet_in_emi!L$64</f>
        <v>6204.7346347173925</v>
      </c>
      <c r="M344" s="156">
        <f>RES_hhdet_in_emi!M$64</f>
        <v>4070.7732958246597</v>
      </c>
      <c r="N344" s="156">
        <f>RES_hhdet_in_emi!N$64</f>
        <v>6857.5312235463671</v>
      </c>
      <c r="O344" s="156">
        <f>RES_hhdet_in_emi!O$64</f>
        <v>4042.4220194394197</v>
      </c>
      <c r="P344" s="156">
        <f>RES_hhdet_in_emi!P$64</f>
        <v>3636.0498932884111</v>
      </c>
      <c r="Q344" s="156">
        <f>RES_hhdet_in_emi!Q$64</f>
        <v>5414.2365362152696</v>
      </c>
    </row>
    <row r="345" spans="1:17" ht="12" customHeight="1" x14ac:dyDescent="0.3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3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3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3">
      <c r="A348" s="158" t="s">
        <v>63</v>
      </c>
      <c r="B348" s="157"/>
      <c r="C348" s="157">
        <f>SUM(C349:C350,C353:C354)</f>
        <v>890.34957137695869</v>
      </c>
      <c r="D348" s="157">
        <f t="shared" ref="D348:Q348" si="90">SUM(D349:D350,D353:D354)</f>
        <v>1099.1054525919035</v>
      </c>
      <c r="E348" s="157">
        <f t="shared" si="90"/>
        <v>1023.679295096123</v>
      </c>
      <c r="F348" s="157">
        <f t="shared" si="90"/>
        <v>1080.3196184296651</v>
      </c>
      <c r="G348" s="157">
        <f t="shared" si="90"/>
        <v>819.45927049131808</v>
      </c>
      <c r="H348" s="157">
        <f t="shared" si="90"/>
        <v>898.17872112183932</v>
      </c>
      <c r="I348" s="157">
        <f t="shared" si="90"/>
        <v>700.54477723873447</v>
      </c>
      <c r="J348" s="157">
        <f t="shared" si="90"/>
        <v>749.0896538276146</v>
      </c>
      <c r="K348" s="157">
        <f t="shared" si="90"/>
        <v>1050.4938448314419</v>
      </c>
      <c r="L348" s="157">
        <f t="shared" si="90"/>
        <v>1015.1809947016841</v>
      </c>
      <c r="M348" s="157">
        <f t="shared" si="90"/>
        <v>743.41696273616674</v>
      </c>
      <c r="N348" s="157">
        <f t="shared" si="90"/>
        <v>1152.6771125349339</v>
      </c>
      <c r="O348" s="157">
        <f t="shared" si="90"/>
        <v>625.67810186756628</v>
      </c>
      <c r="P348" s="157">
        <f t="shared" si="90"/>
        <v>702.28545253427342</v>
      </c>
      <c r="Q348" s="157">
        <f t="shared" si="90"/>
        <v>999.14626409464654</v>
      </c>
    </row>
    <row r="349" spans="1:17" ht="12" customHeight="1" x14ac:dyDescent="0.3">
      <c r="A349" s="167" t="s">
        <v>160</v>
      </c>
      <c r="B349" s="132"/>
      <c r="C349" s="132">
        <f>RES_hhdet_in_emi!C$69</f>
        <v>752.76831767650617</v>
      </c>
      <c r="D349" s="132">
        <f>RES_hhdet_in_emi!D$69</f>
        <v>941.41180298422671</v>
      </c>
      <c r="E349" s="132">
        <f>RES_hhdet_in_emi!E$69</f>
        <v>823.38438516030271</v>
      </c>
      <c r="F349" s="132">
        <f>RES_hhdet_in_emi!F$69</f>
        <v>985.17517904392275</v>
      </c>
      <c r="G349" s="132">
        <f>RES_hhdet_in_emi!G$69</f>
        <v>647.14460188932856</v>
      </c>
      <c r="H349" s="132">
        <f>RES_hhdet_in_emi!H$69</f>
        <v>704.74759022698925</v>
      </c>
      <c r="I349" s="132">
        <f>RES_hhdet_in_emi!I$69</f>
        <v>437.02867942911098</v>
      </c>
      <c r="J349" s="132">
        <f>RES_hhdet_in_emi!J$69</f>
        <v>610.96649266898953</v>
      </c>
      <c r="K349" s="132">
        <f>RES_hhdet_in_emi!K$69</f>
        <v>756.63019943090001</v>
      </c>
      <c r="L349" s="132">
        <f>RES_hhdet_in_emi!L$69</f>
        <v>716.77753476489556</v>
      </c>
      <c r="M349" s="132">
        <f>RES_hhdet_in_emi!M$69</f>
        <v>562.80509770344645</v>
      </c>
      <c r="N349" s="132">
        <f>RES_hhdet_in_emi!N$69</f>
        <v>905.35146720172406</v>
      </c>
      <c r="O349" s="132">
        <f>RES_hhdet_in_emi!O$69</f>
        <v>517.97554148624965</v>
      </c>
      <c r="P349" s="132">
        <f>RES_hhdet_in_emi!P$69</f>
        <v>593.50398911072443</v>
      </c>
      <c r="Q349" s="132">
        <f>RES_hhdet_in_emi!Q$69</f>
        <v>668.137881695332</v>
      </c>
    </row>
    <row r="350" spans="1:17" ht="12" customHeight="1" x14ac:dyDescent="0.3">
      <c r="A350" s="167" t="s">
        <v>159</v>
      </c>
      <c r="B350" s="132"/>
      <c r="C350" s="132">
        <f>SUM(C351:C352)</f>
        <v>137.58125370045258</v>
      </c>
      <c r="D350" s="132">
        <f t="shared" ref="D350:Q350" si="91">SUM(D351:D352)</f>
        <v>157.69364960767689</v>
      </c>
      <c r="E350" s="132">
        <f t="shared" si="91"/>
        <v>200.29490993582036</v>
      </c>
      <c r="F350" s="132">
        <f t="shared" si="91"/>
        <v>95.144439385742331</v>
      </c>
      <c r="G350" s="132">
        <f t="shared" si="91"/>
        <v>172.3146686019895</v>
      </c>
      <c r="H350" s="132">
        <f t="shared" si="91"/>
        <v>193.43113089485001</v>
      </c>
      <c r="I350" s="132">
        <f t="shared" si="91"/>
        <v>263.51609780962355</v>
      </c>
      <c r="J350" s="132">
        <f t="shared" si="91"/>
        <v>138.12316115862504</v>
      </c>
      <c r="K350" s="132">
        <f t="shared" si="91"/>
        <v>293.86364540054183</v>
      </c>
      <c r="L350" s="132">
        <f t="shared" si="91"/>
        <v>298.40345993678858</v>
      </c>
      <c r="M350" s="132">
        <f t="shared" si="91"/>
        <v>180.61186503272032</v>
      </c>
      <c r="N350" s="132">
        <f t="shared" si="91"/>
        <v>247.32564533320982</v>
      </c>
      <c r="O350" s="132">
        <f t="shared" si="91"/>
        <v>107.70256038131659</v>
      </c>
      <c r="P350" s="132">
        <f t="shared" si="91"/>
        <v>108.78146342354894</v>
      </c>
      <c r="Q350" s="132">
        <f t="shared" si="91"/>
        <v>331.00838239931448</v>
      </c>
    </row>
    <row r="351" spans="1:17" ht="12" customHeight="1" x14ac:dyDescent="0.3">
      <c r="A351" s="166" t="s">
        <v>203</v>
      </c>
      <c r="B351" s="165"/>
      <c r="C351" s="165">
        <f>RES_hhdet_in_emi!C$71</f>
        <v>137.58125370045258</v>
      </c>
      <c r="D351" s="165">
        <f>RES_hhdet_in_emi!D$71</f>
        <v>157.69364960767689</v>
      </c>
      <c r="E351" s="165">
        <f>RES_hhdet_in_emi!E$71</f>
        <v>200.29490993582036</v>
      </c>
      <c r="F351" s="165">
        <f>RES_hhdet_in_emi!F$71</f>
        <v>95.144439385742331</v>
      </c>
      <c r="G351" s="165">
        <f>RES_hhdet_in_emi!G$71</f>
        <v>172.3146686019895</v>
      </c>
      <c r="H351" s="165">
        <f>RES_hhdet_in_emi!H$71</f>
        <v>193.43113089485001</v>
      </c>
      <c r="I351" s="165">
        <f>RES_hhdet_in_emi!I$71</f>
        <v>263.51609780962355</v>
      </c>
      <c r="J351" s="165">
        <f>RES_hhdet_in_emi!J$71</f>
        <v>138.12316115862504</v>
      </c>
      <c r="K351" s="165">
        <f>RES_hhdet_in_emi!K$71</f>
        <v>293.86364540054183</v>
      </c>
      <c r="L351" s="165">
        <f>RES_hhdet_in_emi!L$71</f>
        <v>298.40345993678858</v>
      </c>
      <c r="M351" s="165">
        <f>RES_hhdet_in_emi!M$71</f>
        <v>180.61186503272032</v>
      </c>
      <c r="N351" s="165">
        <f>RES_hhdet_in_emi!N$71</f>
        <v>247.32564533320982</v>
      </c>
      <c r="O351" s="165">
        <f>RES_hhdet_in_emi!O$71</f>
        <v>107.70256038131659</v>
      </c>
      <c r="P351" s="165">
        <f>RES_hhdet_in_emi!P$71</f>
        <v>108.78146342354894</v>
      </c>
      <c r="Q351" s="165">
        <f>RES_hhdet_in_emi!Q$71</f>
        <v>331.00838239931448</v>
      </c>
    </row>
    <row r="352" spans="1:17" ht="12" customHeight="1" x14ac:dyDescent="0.3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3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3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3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3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3">
      <c r="A357" s="158" t="s">
        <v>62</v>
      </c>
      <c r="B357" s="157"/>
      <c r="C357" s="157">
        <f>SUM(C358:C359)</f>
        <v>455.80324989568271</v>
      </c>
      <c r="D357" s="157">
        <f t="shared" ref="D357:Q357" si="93">SUM(D358:D359)</f>
        <v>542.05107713344478</v>
      </c>
      <c r="E357" s="157">
        <f t="shared" si="93"/>
        <v>577.54495227361338</v>
      </c>
      <c r="F357" s="157">
        <f t="shared" si="93"/>
        <v>582.46178724803565</v>
      </c>
      <c r="G357" s="157">
        <f t="shared" si="93"/>
        <v>518.19805383240919</v>
      </c>
      <c r="H357" s="157">
        <f t="shared" si="93"/>
        <v>529.57414914289257</v>
      </c>
      <c r="I357" s="157">
        <f t="shared" si="93"/>
        <v>389.7328077332258</v>
      </c>
      <c r="J357" s="157">
        <f t="shared" si="93"/>
        <v>599.58341249381522</v>
      </c>
      <c r="K357" s="157">
        <f t="shared" si="93"/>
        <v>628.51110959147763</v>
      </c>
      <c r="L357" s="157">
        <f t="shared" si="93"/>
        <v>595.48794943918404</v>
      </c>
      <c r="M357" s="157">
        <f t="shared" si="93"/>
        <v>453.92909987329972</v>
      </c>
      <c r="N357" s="157">
        <f t="shared" si="93"/>
        <v>717.49108908372523</v>
      </c>
      <c r="O357" s="157">
        <f t="shared" si="93"/>
        <v>402.07312886503109</v>
      </c>
      <c r="P357" s="157">
        <f t="shared" si="93"/>
        <v>406.78807214350326</v>
      </c>
      <c r="Q357" s="157">
        <f t="shared" si="93"/>
        <v>492.00958457614774</v>
      </c>
    </row>
    <row r="358" spans="1:17" ht="12" customHeight="1" x14ac:dyDescent="0.3">
      <c r="A358" s="23" t="s">
        <v>203</v>
      </c>
      <c r="B358" s="156"/>
      <c r="C358" s="156">
        <f>RES_hhdet_in_emi!C$78</f>
        <v>455.80324989568271</v>
      </c>
      <c r="D358" s="156">
        <f>RES_hhdet_in_emi!D$78</f>
        <v>542.05107713344478</v>
      </c>
      <c r="E358" s="156">
        <f>RES_hhdet_in_emi!E$78</f>
        <v>577.54495227361338</v>
      </c>
      <c r="F358" s="156">
        <f>RES_hhdet_in_emi!F$78</f>
        <v>582.46178724803565</v>
      </c>
      <c r="G358" s="156">
        <f>RES_hhdet_in_emi!G$78</f>
        <v>518.19805383240919</v>
      </c>
      <c r="H358" s="156">
        <f>RES_hhdet_in_emi!H$78</f>
        <v>529.57414914289257</v>
      </c>
      <c r="I358" s="156">
        <f>RES_hhdet_in_emi!I$78</f>
        <v>389.7328077332258</v>
      </c>
      <c r="J358" s="156">
        <f>RES_hhdet_in_emi!J$78</f>
        <v>599.58341249381522</v>
      </c>
      <c r="K358" s="156">
        <f>RES_hhdet_in_emi!K$78</f>
        <v>628.51110959147763</v>
      </c>
      <c r="L358" s="156">
        <f>RES_hhdet_in_emi!L$78</f>
        <v>595.48794943918404</v>
      </c>
      <c r="M358" s="156">
        <f>RES_hhdet_in_emi!M$78</f>
        <v>453.92909987329972</v>
      </c>
      <c r="N358" s="156">
        <f>RES_hhdet_in_emi!N$78</f>
        <v>717.49108908372523</v>
      </c>
      <c r="O358" s="156">
        <f>RES_hhdet_in_emi!O$78</f>
        <v>402.07312886503109</v>
      </c>
      <c r="P358" s="156">
        <f>RES_hhdet_in_emi!P$78</f>
        <v>406.78807214350326</v>
      </c>
      <c r="Q358" s="156">
        <f>RES_hhdet_in_emi!Q$78</f>
        <v>492.00958457614774</v>
      </c>
    </row>
    <row r="359" spans="1:17" ht="12" customHeight="1" x14ac:dyDescent="0.3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3">
      <c r="A361" s="152" t="s">
        <v>189</v>
      </c>
      <c r="B361" s="168"/>
      <c r="C361" s="168">
        <f t="shared" ref="C361:Q361" si="94">SUM(C362,C365,C367,C376)</f>
        <v>16004.621494087734</v>
      </c>
      <c r="D361" s="168">
        <f t="shared" si="94"/>
        <v>16253.908077169239</v>
      </c>
      <c r="E361" s="168">
        <f t="shared" si="94"/>
        <v>15627.872068889106</v>
      </c>
      <c r="F361" s="168">
        <f t="shared" si="94"/>
        <v>16150.459584051336</v>
      </c>
      <c r="G361" s="168">
        <f t="shared" si="94"/>
        <v>16380.085753269082</v>
      </c>
      <c r="H361" s="168">
        <f t="shared" si="94"/>
        <v>15053.068383197109</v>
      </c>
      <c r="I361" s="168">
        <f t="shared" si="94"/>
        <v>14445.565840891468</v>
      </c>
      <c r="J361" s="168">
        <f t="shared" si="94"/>
        <v>14566.227983583782</v>
      </c>
      <c r="K361" s="168">
        <f t="shared" si="94"/>
        <v>14476.550012706386</v>
      </c>
      <c r="L361" s="168">
        <f t="shared" si="94"/>
        <v>15586.541919261208</v>
      </c>
      <c r="M361" s="168">
        <f t="shared" si="94"/>
        <v>14057.35870419389</v>
      </c>
      <c r="N361" s="168">
        <f t="shared" si="94"/>
        <v>14348.643102733338</v>
      </c>
      <c r="O361" s="168">
        <f t="shared" si="94"/>
        <v>14871.617837357959</v>
      </c>
      <c r="P361" s="168">
        <f t="shared" si="94"/>
        <v>12085.20551058266</v>
      </c>
      <c r="Q361" s="168">
        <f t="shared" si="94"/>
        <v>13445.586881515768</v>
      </c>
    </row>
    <row r="362" spans="1:17" ht="12" customHeight="1" x14ac:dyDescent="0.3">
      <c r="A362" s="158" t="s">
        <v>65</v>
      </c>
      <c r="B362" s="157"/>
      <c r="C362" s="157">
        <f t="shared" ref="C362:Q362" si="95">SUM(C363:C364)</f>
        <v>12369.321131927678</v>
      </c>
      <c r="D362" s="157">
        <f t="shared" si="95"/>
        <v>12695.20420790404</v>
      </c>
      <c r="E362" s="157">
        <f t="shared" si="95"/>
        <v>11987.989606876705</v>
      </c>
      <c r="F362" s="157">
        <f t="shared" si="95"/>
        <v>12512.459421469832</v>
      </c>
      <c r="G362" s="157">
        <f t="shared" si="95"/>
        <v>12615.901705594895</v>
      </c>
      <c r="H362" s="157">
        <f t="shared" si="95"/>
        <v>11477.225272106854</v>
      </c>
      <c r="I362" s="157">
        <f t="shared" si="95"/>
        <v>10974.219723055541</v>
      </c>
      <c r="J362" s="157">
        <f t="shared" si="95"/>
        <v>10999.965307561279</v>
      </c>
      <c r="K362" s="157">
        <f t="shared" si="95"/>
        <v>10800.189825134339</v>
      </c>
      <c r="L362" s="157">
        <f t="shared" si="95"/>
        <v>11935.955378685687</v>
      </c>
      <c r="M362" s="157">
        <f t="shared" si="95"/>
        <v>10311.531544975525</v>
      </c>
      <c r="N362" s="157">
        <f t="shared" si="95"/>
        <v>10662.124904105796</v>
      </c>
      <c r="O362" s="157">
        <f t="shared" si="95"/>
        <v>11045.95314426583</v>
      </c>
      <c r="P362" s="157">
        <f t="shared" si="95"/>
        <v>8425.4930878926189</v>
      </c>
      <c r="Q362" s="157">
        <f t="shared" si="95"/>
        <v>9960.0184516623376</v>
      </c>
    </row>
    <row r="363" spans="1:17" ht="12" customHeight="1" x14ac:dyDescent="0.3">
      <c r="A363" s="23" t="s">
        <v>161</v>
      </c>
      <c r="B363" s="156"/>
      <c r="C363" s="156">
        <f t="shared" ref="C363:Q366" si="96">IF(C287=0,0,C287/0.086*1000000/C$49)</f>
        <v>12176.104432331136</v>
      </c>
      <c r="D363" s="156">
        <f t="shared" si="96"/>
        <v>12494.819328177859</v>
      </c>
      <c r="E363" s="156">
        <f t="shared" si="96"/>
        <v>11770.039491943317</v>
      </c>
      <c r="F363" s="156">
        <f t="shared" si="96"/>
        <v>12285.469551623099</v>
      </c>
      <c r="G363" s="156">
        <f t="shared" si="96"/>
        <v>12377.865855142862</v>
      </c>
      <c r="H363" s="156">
        <f t="shared" si="96"/>
        <v>11270.947109345483</v>
      </c>
      <c r="I363" s="156">
        <f t="shared" si="96"/>
        <v>10748.541192574297</v>
      </c>
      <c r="J363" s="156">
        <f t="shared" si="96"/>
        <v>10827.903907351387</v>
      </c>
      <c r="K363" s="156">
        <f t="shared" si="96"/>
        <v>10630.215289509933</v>
      </c>
      <c r="L363" s="156">
        <f t="shared" si="96"/>
        <v>11760.613829428461</v>
      </c>
      <c r="M363" s="156">
        <f t="shared" si="96"/>
        <v>10124.395398275657</v>
      </c>
      <c r="N363" s="156">
        <f t="shared" si="96"/>
        <v>10462.200878895859</v>
      </c>
      <c r="O363" s="156">
        <f t="shared" si="96"/>
        <v>10854.627530126489</v>
      </c>
      <c r="P363" s="156">
        <f t="shared" si="96"/>
        <v>8267.4028793198613</v>
      </c>
      <c r="Q363" s="156">
        <f t="shared" si="96"/>
        <v>9735.8566123900728</v>
      </c>
    </row>
    <row r="364" spans="1:17" ht="12" customHeight="1" x14ac:dyDescent="0.3">
      <c r="A364" s="23" t="s">
        <v>60</v>
      </c>
      <c r="B364" s="156"/>
      <c r="C364" s="156">
        <f t="shared" si="96"/>
        <v>193.21669959654247</v>
      </c>
      <c r="D364" s="156">
        <f t="shared" si="96"/>
        <v>200.38487972618191</v>
      </c>
      <c r="E364" s="156">
        <f t="shared" si="96"/>
        <v>217.95011493338791</v>
      </c>
      <c r="F364" s="156">
        <f t="shared" si="96"/>
        <v>226.98986984673357</v>
      </c>
      <c r="G364" s="156">
        <f t="shared" si="96"/>
        <v>238.03585045203315</v>
      </c>
      <c r="H364" s="156">
        <f t="shared" si="96"/>
        <v>206.27816276137219</v>
      </c>
      <c r="I364" s="156">
        <f t="shared" si="96"/>
        <v>225.67853048124388</v>
      </c>
      <c r="J364" s="156">
        <f t="shared" si="96"/>
        <v>172.06140020989122</v>
      </c>
      <c r="K364" s="156">
        <f t="shared" si="96"/>
        <v>169.97453562440631</v>
      </c>
      <c r="L364" s="156">
        <f t="shared" si="96"/>
        <v>175.34154925722638</v>
      </c>
      <c r="M364" s="156">
        <f t="shared" si="96"/>
        <v>187.13614669986805</v>
      </c>
      <c r="N364" s="156">
        <f t="shared" si="96"/>
        <v>199.92402520993664</v>
      </c>
      <c r="O364" s="156">
        <f t="shared" si="96"/>
        <v>191.32561413934164</v>
      </c>
      <c r="P364" s="156">
        <f t="shared" si="96"/>
        <v>158.09020857275834</v>
      </c>
      <c r="Q364" s="156">
        <f t="shared" si="96"/>
        <v>224.16183927226416</v>
      </c>
    </row>
    <row r="365" spans="1:17" ht="12" customHeight="1" x14ac:dyDescent="0.3">
      <c r="A365" s="158" t="s">
        <v>112</v>
      </c>
      <c r="B365" s="157"/>
      <c r="C365" s="157">
        <f t="shared" ref="C365:Q365" si="97">C366</f>
        <v>82.239075089930154</v>
      </c>
      <c r="D365" s="157">
        <f t="shared" si="97"/>
        <v>57.613748490119356</v>
      </c>
      <c r="E365" s="157">
        <f t="shared" si="97"/>
        <v>56.329836179325476</v>
      </c>
      <c r="F365" s="157">
        <f t="shared" si="97"/>
        <v>77.530151124027441</v>
      </c>
      <c r="G365" s="157">
        <f t="shared" si="97"/>
        <v>94.350546591902045</v>
      </c>
      <c r="H365" s="157">
        <f t="shared" si="97"/>
        <v>82.208992219156627</v>
      </c>
      <c r="I365" s="157">
        <f t="shared" si="97"/>
        <v>65.377640434586212</v>
      </c>
      <c r="J365" s="157">
        <f t="shared" si="97"/>
        <v>135.52449756922286</v>
      </c>
      <c r="K365" s="157">
        <f t="shared" si="97"/>
        <v>145.52139967976589</v>
      </c>
      <c r="L365" s="157">
        <f t="shared" si="97"/>
        <v>144.03517269173039</v>
      </c>
      <c r="M365" s="157">
        <f t="shared" si="97"/>
        <v>213.0007418846148</v>
      </c>
      <c r="N365" s="157">
        <f t="shared" si="97"/>
        <v>198.87588316672728</v>
      </c>
      <c r="O365" s="157">
        <f t="shared" si="97"/>
        <v>238.0464225402232</v>
      </c>
      <c r="P365" s="157">
        <f t="shared" si="97"/>
        <v>205.3316641870598</v>
      </c>
      <c r="Q365" s="157">
        <f t="shared" si="97"/>
        <v>102.79120478299764</v>
      </c>
    </row>
    <row r="366" spans="1:17" ht="12" customHeight="1" x14ac:dyDescent="0.3">
      <c r="A366" s="23" t="s">
        <v>60</v>
      </c>
      <c r="B366" s="156"/>
      <c r="C366" s="156">
        <f t="shared" si="96"/>
        <v>82.239075089930154</v>
      </c>
      <c r="D366" s="156">
        <f t="shared" si="96"/>
        <v>57.613748490119356</v>
      </c>
      <c r="E366" s="156">
        <f t="shared" si="96"/>
        <v>56.329836179325476</v>
      </c>
      <c r="F366" s="156">
        <f t="shared" si="96"/>
        <v>77.530151124027441</v>
      </c>
      <c r="G366" s="156">
        <f t="shared" si="96"/>
        <v>94.350546591902045</v>
      </c>
      <c r="H366" s="156">
        <f t="shared" si="96"/>
        <v>82.208992219156627</v>
      </c>
      <c r="I366" s="156">
        <f t="shared" si="96"/>
        <v>65.377640434586212</v>
      </c>
      <c r="J366" s="156">
        <f t="shared" si="96"/>
        <v>135.52449756922286</v>
      </c>
      <c r="K366" s="156">
        <f t="shared" si="96"/>
        <v>145.52139967976589</v>
      </c>
      <c r="L366" s="156">
        <f t="shared" si="96"/>
        <v>144.03517269173039</v>
      </c>
      <c r="M366" s="156">
        <f t="shared" si="96"/>
        <v>213.0007418846148</v>
      </c>
      <c r="N366" s="156">
        <f t="shared" si="96"/>
        <v>198.87588316672728</v>
      </c>
      <c r="O366" s="156">
        <f t="shared" si="96"/>
        <v>238.0464225402232</v>
      </c>
      <c r="P366" s="156">
        <f t="shared" si="96"/>
        <v>205.3316641870598</v>
      </c>
      <c r="Q366" s="156">
        <f t="shared" si="96"/>
        <v>102.79120478299764</v>
      </c>
    </row>
    <row r="367" spans="1:17" ht="12" customHeight="1" x14ac:dyDescent="0.3">
      <c r="A367" s="158" t="s">
        <v>63</v>
      </c>
      <c r="B367" s="157"/>
      <c r="C367" s="157">
        <f t="shared" ref="C367:Q367" si="98">IF(C291=0,0,C291/0.086*1000000/SUM(C$53:C$56))</f>
        <v>2465.1550401513464</v>
      </c>
      <c r="D367" s="157">
        <f t="shared" si="98"/>
        <v>2410.0226048832528</v>
      </c>
      <c r="E367" s="157">
        <f t="shared" si="98"/>
        <v>2458.4324055404172</v>
      </c>
      <c r="F367" s="157">
        <f t="shared" si="98"/>
        <v>2415.7293914575071</v>
      </c>
      <c r="G367" s="157">
        <f t="shared" si="98"/>
        <v>2532.20899815249</v>
      </c>
      <c r="H367" s="157">
        <f t="shared" si="98"/>
        <v>2319.5332287806968</v>
      </c>
      <c r="I367" s="157">
        <f t="shared" si="98"/>
        <v>2284.1813621591023</v>
      </c>
      <c r="J367" s="157">
        <f t="shared" si="98"/>
        <v>2274.7519669827034</v>
      </c>
      <c r="K367" s="157">
        <f t="shared" si="98"/>
        <v>2334.5411133210509</v>
      </c>
      <c r="L367" s="157">
        <f t="shared" si="98"/>
        <v>2348.7303327513032</v>
      </c>
      <c r="M367" s="157">
        <f t="shared" si="98"/>
        <v>2379.613121524822</v>
      </c>
      <c r="N367" s="157">
        <f t="shared" si="98"/>
        <v>2318.9347690224567</v>
      </c>
      <c r="O367" s="157">
        <f t="shared" si="98"/>
        <v>2448.1451595140475</v>
      </c>
      <c r="P367" s="157">
        <f t="shared" si="98"/>
        <v>2323.3151981785804</v>
      </c>
      <c r="Q367" s="157">
        <f t="shared" si="98"/>
        <v>2255.4119927444781</v>
      </c>
    </row>
    <row r="368" spans="1:17" ht="12" customHeight="1" x14ac:dyDescent="0.3">
      <c r="A368" s="167" t="s">
        <v>160</v>
      </c>
      <c r="B368" s="132"/>
      <c r="C368" s="132">
        <f t="shared" ref="C368:Q368" si="99">IF(C292=0,0,C292/0.086*1000000/C$53)</f>
        <v>2651.435506680622</v>
      </c>
      <c r="D368" s="132">
        <f t="shared" si="99"/>
        <v>2526.4673380818704</v>
      </c>
      <c r="E368" s="132">
        <f t="shared" si="99"/>
        <v>2562.990813454247</v>
      </c>
      <c r="F368" s="132">
        <f t="shared" si="99"/>
        <v>2567.4838486647541</v>
      </c>
      <c r="G368" s="132">
        <f t="shared" si="99"/>
        <v>2624.6397251987519</v>
      </c>
      <c r="H368" s="132">
        <f t="shared" si="99"/>
        <v>2501.7471668829489</v>
      </c>
      <c r="I368" s="132">
        <f t="shared" si="99"/>
        <v>2655.6613051573058</v>
      </c>
      <c r="J368" s="132">
        <f t="shared" si="99"/>
        <v>2625.0050439648062</v>
      </c>
      <c r="K368" s="132">
        <f t="shared" si="99"/>
        <v>2568.2045629487538</v>
      </c>
      <c r="L368" s="132">
        <f t="shared" si="99"/>
        <v>2567.7688873493371</v>
      </c>
      <c r="M368" s="132">
        <f t="shared" si="99"/>
        <v>2497.9832047292725</v>
      </c>
      <c r="N368" s="132">
        <f t="shared" si="99"/>
        <v>2481.714937497447</v>
      </c>
      <c r="O368" s="132">
        <f t="shared" si="99"/>
        <v>2557.4157082780157</v>
      </c>
      <c r="P368" s="132">
        <f t="shared" si="99"/>
        <v>2470.5793135728263</v>
      </c>
      <c r="Q368" s="132">
        <f t="shared" si="99"/>
        <v>2453.5848664792707</v>
      </c>
    </row>
    <row r="369" spans="1:17" ht="12" customHeight="1" x14ac:dyDescent="0.3">
      <c r="A369" s="167" t="s">
        <v>159</v>
      </c>
      <c r="B369" s="132"/>
      <c r="C369" s="132">
        <f t="shared" ref="C369:Q369" si="100">IF(C293=0,0,C293/0.086*1000000/C$54)</f>
        <v>2164.1297842636109</v>
      </c>
      <c r="D369" s="132">
        <f t="shared" si="100"/>
        <v>2185.9203859768927</v>
      </c>
      <c r="E369" s="132">
        <f t="shared" si="100"/>
        <v>2196.6996800505217</v>
      </c>
      <c r="F369" s="132">
        <f t="shared" si="100"/>
        <v>2356.2930897133256</v>
      </c>
      <c r="G369" s="132">
        <f t="shared" si="100"/>
        <v>2197.4660677051638</v>
      </c>
      <c r="H369" s="132">
        <f t="shared" si="100"/>
        <v>2004.6303792116298</v>
      </c>
      <c r="I369" s="132">
        <f t="shared" si="100"/>
        <v>1971.9395395311724</v>
      </c>
      <c r="J369" s="132">
        <f t="shared" si="100"/>
        <v>1936.6351908819217</v>
      </c>
      <c r="K369" s="132">
        <f t="shared" si="100"/>
        <v>2069.1464491524271</v>
      </c>
      <c r="L369" s="132">
        <f t="shared" si="100"/>
        <v>2040.0041936123505</v>
      </c>
      <c r="M369" s="132">
        <f t="shared" si="100"/>
        <v>2111.4034137437197</v>
      </c>
      <c r="N369" s="132">
        <f t="shared" si="100"/>
        <v>2074.1648057858274</v>
      </c>
      <c r="O369" s="132">
        <f t="shared" si="100"/>
        <v>2146.5893227033489</v>
      </c>
      <c r="P369" s="132">
        <f t="shared" si="100"/>
        <v>1964.1186107101016</v>
      </c>
      <c r="Q369" s="132">
        <f t="shared" si="100"/>
        <v>2017.4837689877227</v>
      </c>
    </row>
    <row r="370" spans="1:17" ht="12" customHeight="1" x14ac:dyDescent="0.3">
      <c r="A370" s="166" t="s">
        <v>203</v>
      </c>
      <c r="B370" s="165"/>
      <c r="C370" s="165">
        <f t="shared" ref="C370:Q371" si="101">IF(C294=0,0,C294/0.086*1000000/C$54)</f>
        <v>1677.200776839966</v>
      </c>
      <c r="D370" s="165">
        <f t="shared" si="101"/>
        <v>1698.6974997852242</v>
      </c>
      <c r="E370" s="165">
        <f t="shared" si="101"/>
        <v>1705.2295355507792</v>
      </c>
      <c r="F370" s="165">
        <f t="shared" si="101"/>
        <v>1803.2376216159037</v>
      </c>
      <c r="G370" s="165">
        <f t="shared" si="101"/>
        <v>1667.8482716558133</v>
      </c>
      <c r="H370" s="165">
        <f t="shared" si="101"/>
        <v>1467.4683800486687</v>
      </c>
      <c r="I370" s="165">
        <f t="shared" si="101"/>
        <v>1433.588957204297</v>
      </c>
      <c r="J370" s="165">
        <f t="shared" si="101"/>
        <v>1312.2804187401307</v>
      </c>
      <c r="K370" s="165">
        <f t="shared" si="101"/>
        <v>1495.2018618740549</v>
      </c>
      <c r="L370" s="165">
        <f t="shared" si="101"/>
        <v>1381.0950208663023</v>
      </c>
      <c r="M370" s="165">
        <f t="shared" si="101"/>
        <v>1585.8525708554882</v>
      </c>
      <c r="N370" s="165">
        <f t="shared" si="101"/>
        <v>1512.6181997251613</v>
      </c>
      <c r="O370" s="165">
        <f t="shared" si="101"/>
        <v>1508.0333962898987</v>
      </c>
      <c r="P370" s="165">
        <f t="shared" si="101"/>
        <v>1327.9395432069691</v>
      </c>
      <c r="Q370" s="165">
        <f t="shared" si="101"/>
        <v>1514.1734186028527</v>
      </c>
    </row>
    <row r="371" spans="1:17" ht="12" customHeight="1" x14ac:dyDescent="0.3">
      <c r="A371" s="147" t="s">
        <v>59</v>
      </c>
      <c r="B371" s="164"/>
      <c r="C371" s="164">
        <f t="shared" si="101"/>
        <v>486.9290074236448</v>
      </c>
      <c r="D371" s="164">
        <f t="shared" si="101"/>
        <v>487.22288619166812</v>
      </c>
      <c r="E371" s="164">
        <f t="shared" si="101"/>
        <v>491.47014449974256</v>
      </c>
      <c r="F371" s="164">
        <f t="shared" si="101"/>
        <v>553.05546809742248</v>
      </c>
      <c r="G371" s="164">
        <f t="shared" si="101"/>
        <v>529.617796049351</v>
      </c>
      <c r="H371" s="164">
        <f t="shared" si="101"/>
        <v>537.1619991629608</v>
      </c>
      <c r="I371" s="164">
        <f t="shared" si="101"/>
        <v>538.35058232687572</v>
      </c>
      <c r="J371" s="164">
        <f t="shared" si="101"/>
        <v>624.35477214179093</v>
      </c>
      <c r="K371" s="164">
        <f t="shared" si="101"/>
        <v>573.94458727837241</v>
      </c>
      <c r="L371" s="164">
        <f t="shared" si="101"/>
        <v>658.90917274604828</v>
      </c>
      <c r="M371" s="164">
        <f t="shared" si="101"/>
        <v>525.5508428882315</v>
      </c>
      <c r="N371" s="164">
        <f t="shared" si="101"/>
        <v>561.54660606066602</v>
      </c>
      <c r="O371" s="164">
        <f t="shared" si="101"/>
        <v>638.55592641344992</v>
      </c>
      <c r="P371" s="164">
        <f t="shared" si="101"/>
        <v>636.17906750313227</v>
      </c>
      <c r="Q371" s="164">
        <f t="shared" si="101"/>
        <v>503.31035038487033</v>
      </c>
    </row>
    <row r="372" spans="1:17" ht="12" customHeight="1" x14ac:dyDescent="0.3">
      <c r="A372" s="163" t="s">
        <v>142</v>
      </c>
      <c r="B372" s="162"/>
      <c r="C372" s="162">
        <f t="shared" ref="C372:Q372" si="102">IF(C296=0,0,C296/0.086*1000000/C$55)</f>
        <v>2292.9837263312793</v>
      </c>
      <c r="D372" s="162">
        <f t="shared" si="102"/>
        <v>2213.1258688861526</v>
      </c>
      <c r="E372" s="162">
        <f t="shared" si="102"/>
        <v>2460.8148062726596</v>
      </c>
      <c r="F372" s="162">
        <f t="shared" si="102"/>
        <v>2089.7779752224324</v>
      </c>
      <c r="G372" s="162">
        <f t="shared" si="102"/>
        <v>2682.5978551784924</v>
      </c>
      <c r="H372" s="162">
        <f t="shared" si="102"/>
        <v>2294.8808096094476</v>
      </c>
      <c r="I372" s="162">
        <f t="shared" si="102"/>
        <v>2278.373461681505</v>
      </c>
      <c r="J372" s="162">
        <f t="shared" si="102"/>
        <v>2237.5412768518941</v>
      </c>
      <c r="K372" s="162">
        <f t="shared" si="102"/>
        <v>2189.9687056832481</v>
      </c>
      <c r="L372" s="162">
        <f t="shared" si="102"/>
        <v>2551.4052196463704</v>
      </c>
      <c r="M372" s="162">
        <f t="shared" si="102"/>
        <v>2489.8707580982036</v>
      </c>
      <c r="N372" s="162">
        <f t="shared" si="102"/>
        <v>2303.9254132724354</v>
      </c>
      <c r="O372" s="162">
        <f t="shared" si="102"/>
        <v>2453.269846356759</v>
      </c>
      <c r="P372" s="162">
        <f t="shared" si="102"/>
        <v>2457.4969694334245</v>
      </c>
      <c r="Q372" s="162">
        <f t="shared" si="102"/>
        <v>2249.3780396379993</v>
      </c>
    </row>
    <row r="373" spans="1:17" ht="12" customHeight="1" x14ac:dyDescent="0.3">
      <c r="A373" s="161" t="s">
        <v>141</v>
      </c>
      <c r="B373" s="160"/>
      <c r="C373" s="160">
        <f t="shared" ref="C373:Q373" si="103">IF(C297=0,0,C297/0.086*1000000/C$56)</f>
        <v>1948.7316155937137</v>
      </c>
      <c r="D373" s="160">
        <f t="shared" si="103"/>
        <v>2024.7591474841297</v>
      </c>
      <c r="E373" s="160">
        <f t="shared" si="103"/>
        <v>2091.2973377961789</v>
      </c>
      <c r="F373" s="160">
        <f t="shared" si="103"/>
        <v>1910.4659891615306</v>
      </c>
      <c r="G373" s="160">
        <f t="shared" si="103"/>
        <v>2074.6923901417931</v>
      </c>
      <c r="H373" s="160">
        <f t="shared" si="103"/>
        <v>1959.5347340765429</v>
      </c>
      <c r="I373" s="160">
        <f t="shared" si="103"/>
        <v>1796.0695040232881</v>
      </c>
      <c r="J373" s="160">
        <f t="shared" si="103"/>
        <v>1879.3995371239325</v>
      </c>
      <c r="K373" s="160">
        <f t="shared" si="103"/>
        <v>1621.2526521169739</v>
      </c>
      <c r="L373" s="160">
        <f t="shared" si="103"/>
        <v>2181.1019796652108</v>
      </c>
      <c r="M373" s="160">
        <f t="shared" si="103"/>
        <v>2101.9184185417862</v>
      </c>
      <c r="N373" s="160">
        <f t="shared" si="103"/>
        <v>1834.5657379187455</v>
      </c>
      <c r="O373" s="160">
        <f t="shared" si="103"/>
        <v>2260.5351994550761</v>
      </c>
      <c r="P373" s="160">
        <f t="shared" si="103"/>
        <v>1968.7282988831441</v>
      </c>
      <c r="Q373" s="160">
        <f t="shared" si="103"/>
        <v>2056.5447902880501</v>
      </c>
    </row>
    <row r="374" spans="1:17" ht="12" customHeight="1" x14ac:dyDescent="0.3">
      <c r="A374" s="148" t="s">
        <v>60</v>
      </c>
      <c r="B374" s="156"/>
      <c r="C374" s="156">
        <f t="shared" ref="C374:Q375" si="104">IF(C298=0,0,C298/0.086*1000000/C$56)</f>
        <v>1467.8895184746586</v>
      </c>
      <c r="D374" s="156">
        <f t="shared" si="104"/>
        <v>1548.8810441720525</v>
      </c>
      <c r="E374" s="156">
        <f t="shared" si="104"/>
        <v>1487.5425483560284</v>
      </c>
      <c r="F374" s="156">
        <f t="shared" si="104"/>
        <v>1397.476022459472</v>
      </c>
      <c r="G374" s="156">
        <f t="shared" si="104"/>
        <v>1530.1224343106044</v>
      </c>
      <c r="H374" s="156">
        <f t="shared" si="104"/>
        <v>1426.0790465323232</v>
      </c>
      <c r="I374" s="156">
        <f t="shared" si="104"/>
        <v>1143.2718620983544</v>
      </c>
      <c r="J374" s="156">
        <f t="shared" si="104"/>
        <v>1373.2296868344606</v>
      </c>
      <c r="K374" s="156">
        <f t="shared" si="104"/>
        <v>913.97497999330108</v>
      </c>
      <c r="L374" s="156">
        <f t="shared" si="104"/>
        <v>1646.439708665187</v>
      </c>
      <c r="M374" s="156">
        <f t="shared" si="104"/>
        <v>1564.9758963616355</v>
      </c>
      <c r="N374" s="156">
        <f t="shared" si="104"/>
        <v>1191.8048034318062</v>
      </c>
      <c r="O374" s="156">
        <f t="shared" si="104"/>
        <v>1591.2407250266929</v>
      </c>
      <c r="P374" s="156">
        <f t="shared" si="104"/>
        <v>1459.3461554157248</v>
      </c>
      <c r="Q374" s="156">
        <f t="shared" si="104"/>
        <v>1531.1577641041126</v>
      </c>
    </row>
    <row r="375" spans="1:17" ht="12" customHeight="1" x14ac:dyDescent="0.3">
      <c r="A375" s="148" t="s">
        <v>59</v>
      </c>
      <c r="B375" s="156"/>
      <c r="C375" s="156">
        <f t="shared" si="104"/>
        <v>480.84209711905498</v>
      </c>
      <c r="D375" s="156">
        <f t="shared" si="104"/>
        <v>475.87810331207737</v>
      </c>
      <c r="E375" s="156">
        <f t="shared" si="104"/>
        <v>603.75478944015072</v>
      </c>
      <c r="F375" s="156">
        <f t="shared" si="104"/>
        <v>512.98996670205838</v>
      </c>
      <c r="G375" s="156">
        <f t="shared" si="104"/>
        <v>544.56995583118874</v>
      </c>
      <c r="H375" s="156">
        <f t="shared" si="104"/>
        <v>533.45568754421993</v>
      </c>
      <c r="I375" s="156">
        <f t="shared" si="104"/>
        <v>652.79764192493394</v>
      </c>
      <c r="J375" s="156">
        <f t="shared" si="104"/>
        <v>506.1698502894717</v>
      </c>
      <c r="K375" s="156">
        <f t="shared" si="104"/>
        <v>707.2776721236728</v>
      </c>
      <c r="L375" s="156">
        <f t="shared" si="104"/>
        <v>534.66227100002379</v>
      </c>
      <c r="M375" s="156">
        <f t="shared" si="104"/>
        <v>536.94252218015117</v>
      </c>
      <c r="N375" s="156">
        <f t="shared" si="104"/>
        <v>642.76093448693939</v>
      </c>
      <c r="O375" s="156">
        <f t="shared" si="104"/>
        <v>669.2944744283833</v>
      </c>
      <c r="P375" s="156">
        <f t="shared" si="104"/>
        <v>509.38214346741972</v>
      </c>
      <c r="Q375" s="156">
        <f t="shared" si="104"/>
        <v>525.38702618393734</v>
      </c>
    </row>
    <row r="376" spans="1:17" ht="12" customHeight="1" x14ac:dyDescent="0.3">
      <c r="A376" s="158" t="s">
        <v>62</v>
      </c>
      <c r="B376" s="157"/>
      <c r="C376" s="157">
        <f t="shared" ref="C376:Q376" si="105">IF(C300=0,0,C300/0.086*1000000/SUM(C$58:C$59))</f>
        <v>1087.9062469187791</v>
      </c>
      <c r="D376" s="157">
        <f t="shared" si="105"/>
        <v>1091.0675158918273</v>
      </c>
      <c r="E376" s="157">
        <f t="shared" si="105"/>
        <v>1125.1202202926579</v>
      </c>
      <c r="F376" s="157">
        <f t="shared" si="105"/>
        <v>1144.7406199999687</v>
      </c>
      <c r="G376" s="157">
        <f t="shared" si="105"/>
        <v>1137.6245029297947</v>
      </c>
      <c r="H376" s="157">
        <f t="shared" si="105"/>
        <v>1174.1008900904005</v>
      </c>
      <c r="I376" s="157">
        <f t="shared" si="105"/>
        <v>1121.7871152422374</v>
      </c>
      <c r="J376" s="157">
        <f t="shared" si="105"/>
        <v>1155.9862114705772</v>
      </c>
      <c r="K376" s="157">
        <f t="shared" si="105"/>
        <v>1196.2976745712288</v>
      </c>
      <c r="L376" s="157">
        <f t="shared" si="105"/>
        <v>1157.8210351324863</v>
      </c>
      <c r="M376" s="157">
        <f t="shared" si="105"/>
        <v>1153.2132958089273</v>
      </c>
      <c r="N376" s="157">
        <f t="shared" si="105"/>
        <v>1168.7075464383577</v>
      </c>
      <c r="O376" s="157">
        <f t="shared" si="105"/>
        <v>1139.4731110378582</v>
      </c>
      <c r="P376" s="157">
        <f t="shared" si="105"/>
        <v>1131.065560324399</v>
      </c>
      <c r="Q376" s="157">
        <f t="shared" si="105"/>
        <v>1127.3652323259535</v>
      </c>
    </row>
    <row r="377" spans="1:17" ht="12" customHeight="1" x14ac:dyDescent="0.3">
      <c r="A377" s="23" t="s">
        <v>203</v>
      </c>
      <c r="B377" s="156"/>
      <c r="C377" s="156">
        <f t="shared" ref="C377:Q377" si="106">IF(C301=0,0,C301/0.086*1000000/C$58)</f>
        <v>1142.1683553637981</v>
      </c>
      <c r="D377" s="156">
        <f t="shared" si="106"/>
        <v>1180.3915619215979</v>
      </c>
      <c r="E377" s="156">
        <f t="shared" si="106"/>
        <v>1179.157848911221</v>
      </c>
      <c r="F377" s="156">
        <f t="shared" si="106"/>
        <v>1220.2637514866781</v>
      </c>
      <c r="G377" s="156">
        <f t="shared" si="106"/>
        <v>1206.9614582899712</v>
      </c>
      <c r="H377" s="156">
        <f t="shared" si="106"/>
        <v>1234.9611072729463</v>
      </c>
      <c r="I377" s="156">
        <f t="shared" si="106"/>
        <v>1219.3791674270678</v>
      </c>
      <c r="J377" s="156">
        <f t="shared" si="106"/>
        <v>1224.3752714453658</v>
      </c>
      <c r="K377" s="156">
        <f t="shared" si="106"/>
        <v>1207.0061874962075</v>
      </c>
      <c r="L377" s="156">
        <f t="shared" si="106"/>
        <v>1174.0539929070544</v>
      </c>
      <c r="M377" s="156">
        <f t="shared" si="106"/>
        <v>1170.937721237201</v>
      </c>
      <c r="N377" s="156">
        <f t="shared" si="106"/>
        <v>1192.1616529762107</v>
      </c>
      <c r="O377" s="156">
        <f t="shared" si="106"/>
        <v>1156.7833321117682</v>
      </c>
      <c r="P377" s="156">
        <f t="shared" si="106"/>
        <v>1203.9285438290487</v>
      </c>
      <c r="Q377" s="156">
        <f t="shared" si="106"/>
        <v>1184.8149667149421</v>
      </c>
    </row>
    <row r="378" spans="1:17" ht="12" customHeight="1" x14ac:dyDescent="0.3">
      <c r="A378" s="29" t="s">
        <v>140</v>
      </c>
      <c r="B378" s="57"/>
      <c r="C378" s="57">
        <f t="shared" ref="C378:Q378" si="107">IF(C302=0,0,C302/0.086*1000000/C$59)</f>
        <v>877.83395460220004</v>
      </c>
      <c r="D378" s="57">
        <f t="shared" si="107"/>
        <v>711.0830311835457</v>
      </c>
      <c r="E378" s="57">
        <f t="shared" si="107"/>
        <v>893.19741825991639</v>
      </c>
      <c r="F378" s="57">
        <f t="shared" si="107"/>
        <v>818.50490100571972</v>
      </c>
      <c r="G378" s="57">
        <f t="shared" si="107"/>
        <v>763.64005624150695</v>
      </c>
      <c r="H378" s="57">
        <f t="shared" si="107"/>
        <v>895.86536908464882</v>
      </c>
      <c r="I378" s="57">
        <f t="shared" si="107"/>
        <v>731.22998317787415</v>
      </c>
      <c r="J378" s="57">
        <f t="shared" si="107"/>
        <v>935.88821125116942</v>
      </c>
      <c r="K378" s="57">
        <f t="shared" si="107"/>
        <v>1060.2729072205796</v>
      </c>
      <c r="L378" s="57">
        <f t="shared" si="107"/>
        <v>753.81083234223297</v>
      </c>
      <c r="M378" s="57">
        <f t="shared" si="107"/>
        <v>676.70544907981889</v>
      </c>
      <c r="N378" s="57">
        <f t="shared" si="107"/>
        <v>905.45196579932929</v>
      </c>
      <c r="O378" s="57">
        <f t="shared" si="107"/>
        <v>897.24581810018674</v>
      </c>
      <c r="P378" s="57">
        <f t="shared" si="107"/>
        <v>889.96413599392781</v>
      </c>
      <c r="Q378" s="57">
        <f t="shared" si="107"/>
        <v>958.01862525427646</v>
      </c>
    </row>
    <row r="380" spans="1:17" ht="12" customHeight="1" x14ac:dyDescent="0.3">
      <c r="A380" s="152" t="s">
        <v>188</v>
      </c>
      <c r="B380" s="168"/>
      <c r="C380" s="168">
        <f t="shared" ref="C380:Q380" si="108">SUM(C381,C384,C386,C395)</f>
        <v>10833.463046655464</v>
      </c>
      <c r="D380" s="168">
        <f t="shared" si="108"/>
        <v>11038.1034123058</v>
      </c>
      <c r="E380" s="168">
        <f t="shared" si="108"/>
        <v>10569.818838181785</v>
      </c>
      <c r="F380" s="168">
        <f t="shared" si="108"/>
        <v>11093.486111824557</v>
      </c>
      <c r="G380" s="168">
        <f t="shared" si="108"/>
        <v>11302.321191120123</v>
      </c>
      <c r="H380" s="168">
        <f t="shared" si="108"/>
        <v>10443.775178727363</v>
      </c>
      <c r="I380" s="168">
        <f t="shared" si="108"/>
        <v>10155.934222211881</v>
      </c>
      <c r="J380" s="168">
        <f t="shared" si="108"/>
        <v>10333.557419073055</v>
      </c>
      <c r="K380" s="168">
        <f t="shared" si="108"/>
        <v>10238.274335715774</v>
      </c>
      <c r="L380" s="168">
        <f t="shared" si="108"/>
        <v>11101.784935070882</v>
      </c>
      <c r="M380" s="168">
        <f t="shared" si="108"/>
        <v>10174.334662812815</v>
      </c>
      <c r="N380" s="168">
        <f t="shared" si="108"/>
        <v>10589.184820535293</v>
      </c>
      <c r="O380" s="168">
        <f t="shared" si="108"/>
        <v>10986.814108280121</v>
      </c>
      <c r="P380" s="168">
        <f t="shared" si="108"/>
        <v>9118.7304441412343</v>
      </c>
      <c r="Q380" s="168">
        <f t="shared" si="108"/>
        <v>10013.563421576753</v>
      </c>
    </row>
    <row r="381" spans="1:17" ht="12" customHeight="1" x14ac:dyDescent="0.3">
      <c r="A381" s="158" t="s">
        <v>65</v>
      </c>
      <c r="B381" s="157"/>
      <c r="C381" s="157">
        <f t="shared" ref="C381:Q381" si="109">SUM(C382:C383)</f>
        <v>8519.1231665876094</v>
      </c>
      <c r="D381" s="157">
        <f t="shared" si="109"/>
        <v>8817.6626380227735</v>
      </c>
      <c r="E381" s="157">
        <f t="shared" si="109"/>
        <v>8263.8610974177627</v>
      </c>
      <c r="F381" s="157">
        <f t="shared" si="109"/>
        <v>8757.4477922680817</v>
      </c>
      <c r="G381" s="157">
        <f t="shared" si="109"/>
        <v>8806.1731496113262</v>
      </c>
      <c r="H381" s="157">
        <f t="shared" si="109"/>
        <v>8078.0028107020689</v>
      </c>
      <c r="I381" s="157">
        <f t="shared" si="109"/>
        <v>7822.3272794881241</v>
      </c>
      <c r="J381" s="157">
        <f t="shared" si="109"/>
        <v>7732.0852252060504</v>
      </c>
      <c r="K381" s="157">
        <f t="shared" si="109"/>
        <v>7669.1328270021595</v>
      </c>
      <c r="L381" s="157">
        <f t="shared" si="109"/>
        <v>8520.8206792355249</v>
      </c>
      <c r="M381" s="157">
        <f t="shared" si="109"/>
        <v>7346.953946410742</v>
      </c>
      <c r="N381" s="157">
        <f t="shared" si="109"/>
        <v>7752.0019787696929</v>
      </c>
      <c r="O381" s="157">
        <f t="shared" si="109"/>
        <v>7922.135993980256</v>
      </c>
      <c r="P381" s="157">
        <f t="shared" si="109"/>
        <v>6141.5076730123983</v>
      </c>
      <c r="Q381" s="157">
        <f t="shared" si="109"/>
        <v>7413.8757831349349</v>
      </c>
    </row>
    <row r="382" spans="1:17" ht="12" customHeight="1" x14ac:dyDescent="0.3">
      <c r="A382" s="23" t="s">
        <v>161</v>
      </c>
      <c r="B382" s="156"/>
      <c r="C382" s="156">
        <f t="shared" ref="C382:Q383" si="110">IF(C306=0,0,C306/0.086*1000000/C$49)</f>
        <v>8314.4543739974233</v>
      </c>
      <c r="D382" s="156">
        <f t="shared" si="110"/>
        <v>8606.5234021145843</v>
      </c>
      <c r="E382" s="156">
        <f t="shared" si="110"/>
        <v>8032.1133699296133</v>
      </c>
      <c r="F382" s="156">
        <f t="shared" si="110"/>
        <v>8517.6911401403249</v>
      </c>
      <c r="G382" s="156">
        <f t="shared" si="110"/>
        <v>8554.1765196676442</v>
      </c>
      <c r="H382" s="156">
        <f t="shared" si="110"/>
        <v>7860.8230041294655</v>
      </c>
      <c r="I382" s="156">
        <f t="shared" si="110"/>
        <v>7586.6637659655735</v>
      </c>
      <c r="J382" s="156">
        <f t="shared" si="110"/>
        <v>7553.3350248408824</v>
      </c>
      <c r="K382" s="156">
        <f t="shared" si="110"/>
        <v>7490.928911009486</v>
      </c>
      <c r="L382" s="156">
        <f t="shared" si="110"/>
        <v>8337.5930258070512</v>
      </c>
      <c r="M382" s="156">
        <f t="shared" si="110"/>
        <v>7150.9900184541311</v>
      </c>
      <c r="N382" s="156">
        <f t="shared" si="110"/>
        <v>7543.6096294526988</v>
      </c>
      <c r="O382" s="156">
        <f t="shared" si="110"/>
        <v>7723.2363250866729</v>
      </c>
      <c r="P382" s="156">
        <f t="shared" si="110"/>
        <v>5977.7826317395584</v>
      </c>
      <c r="Q382" s="156">
        <f t="shared" si="110"/>
        <v>7180.8673131130645</v>
      </c>
    </row>
    <row r="383" spans="1:17" ht="12" customHeight="1" x14ac:dyDescent="0.3">
      <c r="A383" s="23" t="s">
        <v>60</v>
      </c>
      <c r="B383" s="156"/>
      <c r="C383" s="156">
        <f t="shared" si="110"/>
        <v>204.66879259018592</v>
      </c>
      <c r="D383" s="156">
        <f t="shared" si="110"/>
        <v>211.13923590818936</v>
      </c>
      <c r="E383" s="156">
        <f t="shared" si="110"/>
        <v>231.74772748814922</v>
      </c>
      <c r="F383" s="156">
        <f t="shared" si="110"/>
        <v>239.75665212775718</v>
      </c>
      <c r="G383" s="156">
        <f t="shared" si="110"/>
        <v>251.99662994368174</v>
      </c>
      <c r="H383" s="156">
        <f t="shared" si="110"/>
        <v>217.17980657260344</v>
      </c>
      <c r="I383" s="156">
        <f t="shared" si="110"/>
        <v>235.66351352255055</v>
      </c>
      <c r="J383" s="156">
        <f t="shared" si="110"/>
        <v>178.7502003651677</v>
      </c>
      <c r="K383" s="156">
        <f t="shared" si="110"/>
        <v>178.20391599267333</v>
      </c>
      <c r="L383" s="156">
        <f t="shared" si="110"/>
        <v>183.22765342847416</v>
      </c>
      <c r="M383" s="156">
        <f t="shared" si="110"/>
        <v>195.96392795661126</v>
      </c>
      <c r="N383" s="156">
        <f t="shared" si="110"/>
        <v>208.39234931699451</v>
      </c>
      <c r="O383" s="156">
        <f t="shared" si="110"/>
        <v>198.89966889358286</v>
      </c>
      <c r="P383" s="156">
        <f t="shared" si="110"/>
        <v>163.72504127283946</v>
      </c>
      <c r="Q383" s="156">
        <f t="shared" si="110"/>
        <v>233.00847002187018</v>
      </c>
    </row>
    <row r="384" spans="1:17" ht="12" customHeight="1" x14ac:dyDescent="0.3">
      <c r="A384" s="158" t="s">
        <v>112</v>
      </c>
      <c r="B384" s="157"/>
      <c r="C384" s="157">
        <f t="shared" ref="C384:Q384" si="111">C385</f>
        <v>153.18238058393078</v>
      </c>
      <c r="D384" s="157">
        <f t="shared" si="111"/>
        <v>110.42817816012003</v>
      </c>
      <c r="E384" s="157">
        <f t="shared" si="111"/>
        <v>110.95485847631541</v>
      </c>
      <c r="F384" s="157">
        <f t="shared" si="111"/>
        <v>158.69786287778862</v>
      </c>
      <c r="G384" s="157">
        <f t="shared" si="111"/>
        <v>201.47896155757837</v>
      </c>
      <c r="H384" s="157">
        <f t="shared" si="111"/>
        <v>185.01135794086844</v>
      </c>
      <c r="I384" s="157">
        <f t="shared" si="111"/>
        <v>155.53199841519793</v>
      </c>
      <c r="J384" s="157">
        <f t="shared" si="111"/>
        <v>326.13879977874569</v>
      </c>
      <c r="K384" s="157">
        <f t="shared" si="111"/>
        <v>373.93296356754558</v>
      </c>
      <c r="L384" s="157">
        <f t="shared" si="111"/>
        <v>397.55453861404339</v>
      </c>
      <c r="M384" s="157">
        <f t="shared" si="111"/>
        <v>641.77713871705237</v>
      </c>
      <c r="N384" s="157">
        <f t="shared" si="111"/>
        <v>632.02438854076786</v>
      </c>
      <c r="O384" s="157">
        <f t="shared" si="111"/>
        <v>797.6835521020829</v>
      </c>
      <c r="P384" s="157">
        <f t="shared" si="111"/>
        <v>719.63748901744668</v>
      </c>
      <c r="Q384" s="157">
        <f t="shared" si="111"/>
        <v>375.59202752665254</v>
      </c>
    </row>
    <row r="385" spans="1:17" ht="12" customHeight="1" x14ac:dyDescent="0.3">
      <c r="A385" s="23" t="s">
        <v>60</v>
      </c>
      <c r="B385" s="156"/>
      <c r="C385" s="156">
        <f t="shared" ref="C385:Q385" si="112">IF(C309=0,0,C309/0.086*1000000/C$49)</f>
        <v>153.18238058393078</v>
      </c>
      <c r="D385" s="156">
        <f t="shared" si="112"/>
        <v>110.42817816012003</v>
      </c>
      <c r="E385" s="156">
        <f t="shared" si="112"/>
        <v>110.95485847631541</v>
      </c>
      <c r="F385" s="156">
        <f t="shared" si="112"/>
        <v>158.69786287778862</v>
      </c>
      <c r="G385" s="156">
        <f t="shared" si="112"/>
        <v>201.47896155757837</v>
      </c>
      <c r="H385" s="156">
        <f t="shared" si="112"/>
        <v>185.01135794086844</v>
      </c>
      <c r="I385" s="156">
        <f t="shared" si="112"/>
        <v>155.53199841519793</v>
      </c>
      <c r="J385" s="156">
        <f t="shared" si="112"/>
        <v>326.13879977874569</v>
      </c>
      <c r="K385" s="156">
        <f t="shared" si="112"/>
        <v>373.93296356754558</v>
      </c>
      <c r="L385" s="156">
        <f t="shared" si="112"/>
        <v>397.55453861404339</v>
      </c>
      <c r="M385" s="156">
        <f t="shared" si="112"/>
        <v>641.77713871705237</v>
      </c>
      <c r="N385" s="156">
        <f t="shared" si="112"/>
        <v>632.02438854076786</v>
      </c>
      <c r="O385" s="156">
        <f t="shared" si="112"/>
        <v>797.6835521020829</v>
      </c>
      <c r="P385" s="156">
        <f t="shared" si="112"/>
        <v>719.63748901744668</v>
      </c>
      <c r="Q385" s="156">
        <f t="shared" si="112"/>
        <v>375.59202752665254</v>
      </c>
    </row>
    <row r="386" spans="1:17" ht="12" customHeight="1" x14ac:dyDescent="0.3">
      <c r="A386" s="158" t="s">
        <v>63</v>
      </c>
      <c r="B386" s="157"/>
      <c r="C386" s="157">
        <f t="shared" ref="C386:Q386" si="113">IF(C310=0,0,C310/0.086*1000000/SUM(C$53:C$56))</f>
        <v>1566.3030517452196</v>
      </c>
      <c r="D386" s="157">
        <f t="shared" si="113"/>
        <v>1524.5489616384104</v>
      </c>
      <c r="E386" s="157">
        <f t="shared" si="113"/>
        <v>1577.1990588070721</v>
      </c>
      <c r="F386" s="157">
        <f t="shared" si="113"/>
        <v>1548.8521961332046</v>
      </c>
      <c r="G386" s="157">
        <f t="shared" si="113"/>
        <v>1675.8705396472351</v>
      </c>
      <c r="H386" s="157">
        <f t="shared" si="113"/>
        <v>1525.2575650546883</v>
      </c>
      <c r="I386" s="157">
        <f t="shared" si="113"/>
        <v>1549.0626946551126</v>
      </c>
      <c r="J386" s="157">
        <f t="shared" si="113"/>
        <v>1596.6623904786002</v>
      </c>
      <c r="K386" s="157">
        <f t="shared" si="113"/>
        <v>1542.6973889538974</v>
      </c>
      <c r="L386" s="157">
        <f t="shared" si="113"/>
        <v>1567.2238272364002</v>
      </c>
      <c r="M386" s="157">
        <f t="shared" si="113"/>
        <v>1571.6127559869863</v>
      </c>
      <c r="N386" s="157">
        <f t="shared" si="113"/>
        <v>1565.4358430478767</v>
      </c>
      <c r="O386" s="157">
        <f t="shared" si="113"/>
        <v>1647.1236004465322</v>
      </c>
      <c r="P386" s="157">
        <f t="shared" si="113"/>
        <v>1592.1508796092746</v>
      </c>
      <c r="Q386" s="157">
        <f t="shared" si="113"/>
        <v>1547.2914630022447</v>
      </c>
    </row>
    <row r="387" spans="1:17" ht="12" customHeight="1" x14ac:dyDescent="0.3">
      <c r="A387" s="167" t="s">
        <v>160</v>
      </c>
      <c r="B387" s="132"/>
      <c r="C387" s="132">
        <f t="shared" ref="C387:Q387" si="114">IF(C311=0,0,C311/0.086*1000000/C$53)</f>
        <v>1528.251122226427</v>
      </c>
      <c r="D387" s="132">
        <f t="shared" si="114"/>
        <v>1481.1162949135075</v>
      </c>
      <c r="E387" s="132">
        <f t="shared" si="114"/>
        <v>1481.8390713133385</v>
      </c>
      <c r="F387" s="132">
        <f t="shared" si="114"/>
        <v>1525.4154230278166</v>
      </c>
      <c r="G387" s="132">
        <f t="shared" si="114"/>
        <v>1545.4594266504525</v>
      </c>
      <c r="H387" s="132">
        <f t="shared" si="114"/>
        <v>1481.1053281908328</v>
      </c>
      <c r="I387" s="132">
        <f t="shared" si="114"/>
        <v>1589.0334325243371</v>
      </c>
      <c r="J387" s="132">
        <f t="shared" si="114"/>
        <v>1576.7314678489131</v>
      </c>
      <c r="K387" s="132">
        <f t="shared" si="114"/>
        <v>1543.0426668621981</v>
      </c>
      <c r="L387" s="132">
        <f t="shared" si="114"/>
        <v>1563.0742990725564</v>
      </c>
      <c r="M387" s="132">
        <f t="shared" si="114"/>
        <v>1512.2596158725087</v>
      </c>
      <c r="N387" s="132">
        <f t="shared" si="114"/>
        <v>1530.7826047236474</v>
      </c>
      <c r="O387" s="132">
        <f t="shared" si="114"/>
        <v>1573.2365117109857</v>
      </c>
      <c r="P387" s="132">
        <f t="shared" si="114"/>
        <v>1522.8605146770544</v>
      </c>
      <c r="Q387" s="132">
        <f t="shared" si="114"/>
        <v>1516.957260077849</v>
      </c>
    </row>
    <row r="388" spans="1:17" ht="12" customHeight="1" x14ac:dyDescent="0.3">
      <c r="A388" s="167" t="s">
        <v>159</v>
      </c>
      <c r="B388" s="132"/>
      <c r="C388" s="132">
        <f t="shared" ref="C388:Q390" si="115">IF(C312=0,0,C312/0.086*1000000/C$54)</f>
        <v>1538.1956680880937</v>
      </c>
      <c r="D388" s="132">
        <f t="shared" si="115"/>
        <v>1561.9617708067535</v>
      </c>
      <c r="E388" s="132">
        <f t="shared" si="115"/>
        <v>1575.4061559604854</v>
      </c>
      <c r="F388" s="132">
        <f t="shared" si="115"/>
        <v>1640.5387485441549</v>
      </c>
      <c r="G388" s="132">
        <f t="shared" si="115"/>
        <v>1586.7439426441949</v>
      </c>
      <c r="H388" s="132">
        <f t="shared" si="115"/>
        <v>1488.1502325095798</v>
      </c>
      <c r="I388" s="132">
        <f t="shared" si="115"/>
        <v>1479.088416499749</v>
      </c>
      <c r="J388" s="132">
        <f t="shared" si="115"/>
        <v>1441.7285014884162</v>
      </c>
      <c r="K388" s="132">
        <f t="shared" si="115"/>
        <v>1525.9736426902282</v>
      </c>
      <c r="L388" s="132">
        <f t="shared" si="115"/>
        <v>1522.1500321020337</v>
      </c>
      <c r="M388" s="132">
        <f t="shared" si="115"/>
        <v>1530.6138097882722</v>
      </c>
      <c r="N388" s="132">
        <f t="shared" si="115"/>
        <v>1547.1021634615988</v>
      </c>
      <c r="O388" s="132">
        <f t="shared" si="115"/>
        <v>1584.3354438314036</v>
      </c>
      <c r="P388" s="132">
        <f t="shared" si="115"/>
        <v>1475.0761163090085</v>
      </c>
      <c r="Q388" s="132">
        <f t="shared" si="115"/>
        <v>1533.1870201450104</v>
      </c>
    </row>
    <row r="389" spans="1:17" ht="12" customHeight="1" x14ac:dyDescent="0.3">
      <c r="A389" s="166" t="s">
        <v>203</v>
      </c>
      <c r="B389" s="165"/>
      <c r="C389" s="165">
        <f t="shared" si="115"/>
        <v>1043.3528173781535</v>
      </c>
      <c r="D389" s="165">
        <f t="shared" si="115"/>
        <v>1067.2417804687873</v>
      </c>
      <c r="E389" s="165">
        <f t="shared" si="115"/>
        <v>1077.1928897069513</v>
      </c>
      <c r="F389" s="165">
        <f t="shared" si="115"/>
        <v>1078.5356513827467</v>
      </c>
      <c r="G389" s="165">
        <f t="shared" si="115"/>
        <v>1049.4040136479839</v>
      </c>
      <c r="H389" s="165">
        <f t="shared" si="115"/>
        <v>942.36428660935371</v>
      </c>
      <c r="I389" s="165">
        <f t="shared" si="115"/>
        <v>932.43097821201286</v>
      </c>
      <c r="J389" s="165">
        <f t="shared" si="115"/>
        <v>809.53218875766345</v>
      </c>
      <c r="K389" s="165">
        <f t="shared" si="115"/>
        <v>944.53878045627641</v>
      </c>
      <c r="L389" s="165">
        <f t="shared" si="115"/>
        <v>856.3830857075294</v>
      </c>
      <c r="M389" s="165">
        <f t="shared" si="115"/>
        <v>997.54806466488333</v>
      </c>
      <c r="N389" s="165">
        <f t="shared" si="115"/>
        <v>977.04156322701272</v>
      </c>
      <c r="O389" s="165">
        <f t="shared" si="115"/>
        <v>937.05664284374075</v>
      </c>
      <c r="P389" s="165">
        <f t="shared" si="115"/>
        <v>829.23645541688961</v>
      </c>
      <c r="Q389" s="165">
        <f t="shared" si="115"/>
        <v>1018.6504416656695</v>
      </c>
    </row>
    <row r="390" spans="1:17" ht="12" customHeight="1" x14ac:dyDescent="0.3">
      <c r="A390" s="147" t="s">
        <v>59</v>
      </c>
      <c r="B390" s="164"/>
      <c r="C390" s="164">
        <f t="shared" si="115"/>
        <v>494.84285070994008</v>
      </c>
      <c r="D390" s="164">
        <f t="shared" si="115"/>
        <v>494.71999033796618</v>
      </c>
      <c r="E390" s="164">
        <f t="shared" si="115"/>
        <v>498.2132662535343</v>
      </c>
      <c r="F390" s="164">
        <f t="shared" si="115"/>
        <v>562.00309716140839</v>
      </c>
      <c r="G390" s="164">
        <f t="shared" si="115"/>
        <v>537.33992899621103</v>
      </c>
      <c r="H390" s="164">
        <f t="shared" si="115"/>
        <v>545.78594590022612</v>
      </c>
      <c r="I390" s="164">
        <f t="shared" si="115"/>
        <v>546.65743828773611</v>
      </c>
      <c r="J390" s="164">
        <f t="shared" si="115"/>
        <v>632.19631273075254</v>
      </c>
      <c r="K390" s="164">
        <f t="shared" si="115"/>
        <v>581.43486223395178</v>
      </c>
      <c r="L390" s="164">
        <f t="shared" si="115"/>
        <v>665.76694639450432</v>
      </c>
      <c r="M390" s="164">
        <f t="shared" si="115"/>
        <v>533.06574512338887</v>
      </c>
      <c r="N390" s="164">
        <f t="shared" si="115"/>
        <v>570.06060023458622</v>
      </c>
      <c r="O390" s="164">
        <f t="shared" si="115"/>
        <v>647.27880098766286</v>
      </c>
      <c r="P390" s="164">
        <f t="shared" si="115"/>
        <v>645.83966089211867</v>
      </c>
      <c r="Q390" s="164">
        <f t="shared" si="115"/>
        <v>514.53657847934085</v>
      </c>
    </row>
    <row r="391" spans="1:17" ht="12" customHeight="1" x14ac:dyDescent="0.3">
      <c r="A391" s="163" t="s">
        <v>142</v>
      </c>
      <c r="B391" s="162"/>
      <c r="C391" s="162">
        <f t="shared" ref="C391:Q391" si="116">IF(C315=0,0,C315/0.086*1000000/C$55)</f>
        <v>1667.6070359242035</v>
      </c>
      <c r="D391" s="162">
        <f t="shared" si="116"/>
        <v>1644.2883673516642</v>
      </c>
      <c r="E391" s="162">
        <f t="shared" si="116"/>
        <v>1768.2592473585516</v>
      </c>
      <c r="F391" s="162">
        <f t="shared" si="116"/>
        <v>1562.4704354919388</v>
      </c>
      <c r="G391" s="162">
        <f t="shared" si="116"/>
        <v>1965.5164175720731</v>
      </c>
      <c r="H391" s="162">
        <f t="shared" si="116"/>
        <v>1688.1048466254426</v>
      </c>
      <c r="I391" s="162">
        <f t="shared" si="116"/>
        <v>1695.0441382878391</v>
      </c>
      <c r="J391" s="162">
        <f t="shared" si="116"/>
        <v>1684.5769993706597</v>
      </c>
      <c r="K391" s="162">
        <f t="shared" si="116"/>
        <v>1628.7608864522085</v>
      </c>
      <c r="L391" s="162">
        <f t="shared" si="116"/>
        <v>1915.6855393562234</v>
      </c>
      <c r="M391" s="162">
        <f t="shared" si="116"/>
        <v>1878.2398334049271</v>
      </c>
      <c r="N391" s="162">
        <f t="shared" si="116"/>
        <v>1725.2794218568697</v>
      </c>
      <c r="O391" s="162">
        <f t="shared" si="116"/>
        <v>1842.0834485914261</v>
      </c>
      <c r="P391" s="162">
        <f t="shared" si="116"/>
        <v>1867.2158931334818</v>
      </c>
      <c r="Q391" s="162">
        <f t="shared" si="116"/>
        <v>1716.7074141058092</v>
      </c>
    </row>
    <row r="392" spans="1:17" ht="12" customHeight="1" x14ac:dyDescent="0.3">
      <c r="A392" s="161" t="s">
        <v>141</v>
      </c>
      <c r="B392" s="160"/>
      <c r="C392" s="160">
        <f t="shared" ref="C392:Q394" si="117">IF(C316=0,0,C316/0.086*1000000/C$56)</f>
        <v>1617.2730674394618</v>
      </c>
      <c r="D392" s="160">
        <f t="shared" si="117"/>
        <v>1683.249744928675</v>
      </c>
      <c r="E392" s="160">
        <f t="shared" si="117"/>
        <v>1686.0089785406772</v>
      </c>
      <c r="F392" s="160">
        <f t="shared" si="117"/>
        <v>1627.7413266620385</v>
      </c>
      <c r="G392" s="160">
        <f t="shared" si="117"/>
        <v>1729.4072552868408</v>
      </c>
      <c r="H392" s="160">
        <f t="shared" si="117"/>
        <v>1667.4020925266395</v>
      </c>
      <c r="I392" s="160">
        <f t="shared" si="117"/>
        <v>1529.2803756352996</v>
      </c>
      <c r="J392" s="160">
        <f t="shared" si="117"/>
        <v>1626.3511122858581</v>
      </c>
      <c r="K392" s="160">
        <f t="shared" si="117"/>
        <v>1387.8548771027567</v>
      </c>
      <c r="L392" s="160">
        <f t="shared" si="117"/>
        <v>1772.9067253465766</v>
      </c>
      <c r="M392" s="160">
        <f t="shared" si="117"/>
        <v>1720.7989965779632</v>
      </c>
      <c r="N392" s="160">
        <f t="shared" si="117"/>
        <v>1599.331269343839</v>
      </c>
      <c r="O392" s="160">
        <f t="shared" si="117"/>
        <v>1886.741480820275</v>
      </c>
      <c r="P392" s="160">
        <f t="shared" si="117"/>
        <v>1729.2843656490418</v>
      </c>
      <c r="Q392" s="160">
        <f t="shared" si="117"/>
        <v>1753.3951618649485</v>
      </c>
    </row>
    <row r="393" spans="1:17" ht="12" customHeight="1" x14ac:dyDescent="0.3">
      <c r="A393" s="148" t="s">
        <v>60</v>
      </c>
      <c r="B393" s="156"/>
      <c r="C393" s="156">
        <f t="shared" si="117"/>
        <v>1129.8991216934201</v>
      </c>
      <c r="D393" s="156">
        <f t="shared" si="117"/>
        <v>1201.7424876670661</v>
      </c>
      <c r="E393" s="156">
        <f t="shared" si="117"/>
        <v>1075.7771816879092</v>
      </c>
      <c r="F393" s="156">
        <f t="shared" si="117"/>
        <v>1112.4580774989668</v>
      </c>
      <c r="G393" s="156">
        <f t="shared" si="117"/>
        <v>1181.1955441449868</v>
      </c>
      <c r="H393" s="156">
        <f t="shared" si="117"/>
        <v>1130.7321316303162</v>
      </c>
      <c r="I393" s="156">
        <f t="shared" si="117"/>
        <v>871.27637416073435</v>
      </c>
      <c r="J393" s="156">
        <f t="shared" si="117"/>
        <v>1118.9429600274927</v>
      </c>
      <c r="K393" s="156">
        <f t="shared" si="117"/>
        <v>675.96787785692129</v>
      </c>
      <c r="L393" s="156">
        <f t="shared" si="117"/>
        <v>1232.5934448213068</v>
      </c>
      <c r="M393" s="156">
        <f t="shared" si="117"/>
        <v>1179.9929496049569</v>
      </c>
      <c r="N393" s="156">
        <f t="shared" si="117"/>
        <v>955.19446138973547</v>
      </c>
      <c r="O393" s="156">
        <f t="shared" si="117"/>
        <v>1216.1585791233872</v>
      </c>
      <c r="P393" s="156">
        <f t="shared" si="117"/>
        <v>1219.459285750283</v>
      </c>
      <c r="Q393" s="156">
        <f t="shared" si="117"/>
        <v>1227.1473045234527</v>
      </c>
    </row>
    <row r="394" spans="1:17" ht="12" customHeight="1" x14ac:dyDescent="0.3">
      <c r="A394" s="148" t="s">
        <v>59</v>
      </c>
      <c r="B394" s="156"/>
      <c r="C394" s="156">
        <f t="shared" si="117"/>
        <v>487.37394574604178</v>
      </c>
      <c r="D394" s="156">
        <f t="shared" si="117"/>
        <v>481.5072572616088</v>
      </c>
      <c r="E394" s="156">
        <f t="shared" si="117"/>
        <v>610.23179685276784</v>
      </c>
      <c r="F394" s="156">
        <f t="shared" si="117"/>
        <v>515.28324916307201</v>
      </c>
      <c r="G394" s="156">
        <f t="shared" si="117"/>
        <v>548.21171114185358</v>
      </c>
      <c r="H394" s="156">
        <f t="shared" si="117"/>
        <v>536.66996089632323</v>
      </c>
      <c r="I394" s="156">
        <f t="shared" si="117"/>
        <v>658.0040014745656</v>
      </c>
      <c r="J394" s="156">
        <f t="shared" si="117"/>
        <v>507.40815225836536</v>
      </c>
      <c r="K394" s="156">
        <f t="shared" si="117"/>
        <v>711.88699924583545</v>
      </c>
      <c r="L394" s="156">
        <f t="shared" si="117"/>
        <v>540.31328052526965</v>
      </c>
      <c r="M394" s="156">
        <f t="shared" si="117"/>
        <v>540.80604697300657</v>
      </c>
      <c r="N394" s="156">
        <f t="shared" si="117"/>
        <v>644.13680795410357</v>
      </c>
      <c r="O394" s="156">
        <f t="shared" si="117"/>
        <v>670.58290169688803</v>
      </c>
      <c r="P394" s="156">
        <f t="shared" si="117"/>
        <v>509.82507989875864</v>
      </c>
      <c r="Q394" s="156">
        <f t="shared" si="117"/>
        <v>526.24785734149566</v>
      </c>
    </row>
    <row r="395" spans="1:17" ht="12" customHeight="1" x14ac:dyDescent="0.3">
      <c r="A395" s="158" t="s">
        <v>62</v>
      </c>
      <c r="B395" s="157"/>
      <c r="C395" s="157">
        <f t="shared" ref="C395:Q395" si="118">IF(C319=0,0,C319/0.086*1000000/SUM(C$58:C$59))</f>
        <v>594.85444773870529</v>
      </c>
      <c r="D395" s="157">
        <f t="shared" si="118"/>
        <v>585.46363448449415</v>
      </c>
      <c r="E395" s="157">
        <f t="shared" si="118"/>
        <v>617.80382348063313</v>
      </c>
      <c r="F395" s="157">
        <f t="shared" si="118"/>
        <v>628.48826054548249</v>
      </c>
      <c r="G395" s="157">
        <f t="shared" si="118"/>
        <v>618.79854030398451</v>
      </c>
      <c r="H395" s="157">
        <f t="shared" si="118"/>
        <v>655.50344502973621</v>
      </c>
      <c r="I395" s="157">
        <f t="shared" si="118"/>
        <v>629.01224965344647</v>
      </c>
      <c r="J395" s="157">
        <f t="shared" si="118"/>
        <v>678.67100360965912</v>
      </c>
      <c r="K395" s="157">
        <f t="shared" si="118"/>
        <v>652.51115619217171</v>
      </c>
      <c r="L395" s="157">
        <f t="shared" si="118"/>
        <v>616.18588998491362</v>
      </c>
      <c r="M395" s="157">
        <f t="shared" si="118"/>
        <v>613.99082169803455</v>
      </c>
      <c r="N395" s="157">
        <f t="shared" si="118"/>
        <v>639.7226101769561</v>
      </c>
      <c r="O395" s="157">
        <f t="shared" si="118"/>
        <v>619.87096175124987</v>
      </c>
      <c r="P395" s="157">
        <f t="shared" si="118"/>
        <v>665.43440250211506</v>
      </c>
      <c r="Q395" s="157">
        <f t="shared" si="118"/>
        <v>676.80414791292139</v>
      </c>
    </row>
    <row r="396" spans="1:17" ht="12" customHeight="1" x14ac:dyDescent="0.3">
      <c r="A396" s="23" t="s">
        <v>203</v>
      </c>
      <c r="B396" s="156"/>
      <c r="C396" s="156">
        <f t="shared" ref="C396:Q396" si="119">IF(C320=0,0,C320/0.086*1000000/C$58)</f>
        <v>561.34041865727295</v>
      </c>
      <c r="D396" s="156">
        <f t="shared" si="119"/>
        <v>584.89719303808863</v>
      </c>
      <c r="E396" s="156">
        <f t="shared" si="119"/>
        <v>589.18851873587357</v>
      </c>
      <c r="F396" s="156">
        <f t="shared" si="119"/>
        <v>616.5759139409513</v>
      </c>
      <c r="G396" s="156">
        <f t="shared" si="119"/>
        <v>615.24302587096361</v>
      </c>
      <c r="H396" s="156">
        <f t="shared" si="119"/>
        <v>634.46212083068394</v>
      </c>
      <c r="I396" s="156">
        <f t="shared" si="119"/>
        <v>632.15494185602131</v>
      </c>
      <c r="J396" s="156">
        <f t="shared" si="119"/>
        <v>642.89710243586899</v>
      </c>
      <c r="K396" s="156">
        <f t="shared" si="119"/>
        <v>633.49932171722401</v>
      </c>
      <c r="L396" s="156">
        <f t="shared" si="119"/>
        <v>615.4739398271555</v>
      </c>
      <c r="M396" s="156">
        <f t="shared" si="119"/>
        <v>615.56886515147505</v>
      </c>
      <c r="N396" s="156">
        <f t="shared" si="119"/>
        <v>628.27577904358873</v>
      </c>
      <c r="O396" s="156">
        <f t="shared" si="119"/>
        <v>610.34157865416455</v>
      </c>
      <c r="P396" s="156">
        <f t="shared" si="119"/>
        <v>635.81116598216067</v>
      </c>
      <c r="Q396" s="156">
        <f t="shared" si="119"/>
        <v>628.65864232616855</v>
      </c>
    </row>
    <row r="397" spans="1:17" ht="12" customHeight="1" x14ac:dyDescent="0.3">
      <c r="A397" s="29" t="s">
        <v>140</v>
      </c>
      <c r="B397" s="57"/>
      <c r="C397" s="57">
        <f t="shared" ref="C397:Q397" si="120">IF(C321=0,0,C321/0.086*1000000/C$59)</f>
        <v>724.6018739935231</v>
      </c>
      <c r="D397" s="57">
        <f t="shared" si="120"/>
        <v>587.87327635246436</v>
      </c>
      <c r="E397" s="57">
        <f t="shared" si="120"/>
        <v>740.61716350099175</v>
      </c>
      <c r="F397" s="57">
        <f t="shared" si="120"/>
        <v>679.94577936038695</v>
      </c>
      <c r="G397" s="57">
        <f t="shared" si="120"/>
        <v>637.97600621690538</v>
      </c>
      <c r="H397" s="57">
        <f t="shared" si="120"/>
        <v>751.69836631327792</v>
      </c>
      <c r="I397" s="57">
        <f t="shared" si="120"/>
        <v>616.43539707047103</v>
      </c>
      <c r="J397" s="57">
        <f t="shared" si="120"/>
        <v>793.80292838389312</v>
      </c>
      <c r="K397" s="57">
        <f t="shared" si="120"/>
        <v>894.00877397358772</v>
      </c>
      <c r="L397" s="57">
        <f t="shared" si="120"/>
        <v>633.90509628156485</v>
      </c>
      <c r="M397" s="57">
        <f t="shared" si="120"/>
        <v>571.56631033168003</v>
      </c>
      <c r="N397" s="57">
        <f t="shared" si="120"/>
        <v>768.20510733062497</v>
      </c>
      <c r="O397" s="57">
        <f t="shared" si="120"/>
        <v>753.21857534423953</v>
      </c>
      <c r="P397" s="57">
        <f t="shared" si="120"/>
        <v>763.45680255637126</v>
      </c>
      <c r="Q397" s="57">
        <f t="shared" si="120"/>
        <v>818.72435178473938</v>
      </c>
    </row>
    <row r="399" spans="1:17" ht="12" customHeight="1" x14ac:dyDescent="0.3">
      <c r="A399" s="152" t="s">
        <v>187</v>
      </c>
      <c r="B399" s="168"/>
      <c r="C399" s="168">
        <f t="shared" ref="C399:Q399" si="121">SUM(C400,C403,C405,C414)</f>
        <v>3000.2953276388221</v>
      </c>
      <c r="D399" s="168">
        <f t="shared" si="121"/>
        <v>3108.0411692755997</v>
      </c>
      <c r="E399" s="168">
        <f t="shared" si="121"/>
        <v>2912.6000855541297</v>
      </c>
      <c r="F399" s="168">
        <f t="shared" si="121"/>
        <v>3052.5668827912355</v>
      </c>
      <c r="G399" s="168">
        <f t="shared" si="121"/>
        <v>3030.7957246922429</v>
      </c>
      <c r="H399" s="168">
        <f t="shared" si="121"/>
        <v>2828.1038715139166</v>
      </c>
      <c r="I399" s="168">
        <f t="shared" si="121"/>
        <v>2722.0007868723114</v>
      </c>
      <c r="J399" s="168">
        <f t="shared" si="121"/>
        <v>2603.2042286083647</v>
      </c>
      <c r="K399" s="168">
        <f t="shared" si="121"/>
        <v>2744.039313269664</v>
      </c>
      <c r="L399" s="168">
        <f t="shared" si="121"/>
        <v>2992.1486327151561</v>
      </c>
      <c r="M399" s="168">
        <f t="shared" si="121"/>
        <v>2646.4788024770628</v>
      </c>
      <c r="N399" s="168">
        <f t="shared" si="121"/>
        <v>2689.6073333849026</v>
      </c>
      <c r="O399" s="168">
        <f t="shared" si="121"/>
        <v>2749.9093881108638</v>
      </c>
      <c r="P399" s="168">
        <f t="shared" si="121"/>
        <v>2177.4381095345329</v>
      </c>
      <c r="Q399" s="168">
        <f t="shared" si="121"/>
        <v>2508.0160816314765</v>
      </c>
    </row>
    <row r="400" spans="1:17" ht="12" customHeight="1" x14ac:dyDescent="0.3">
      <c r="A400" s="158" t="s">
        <v>65</v>
      </c>
      <c r="B400" s="157"/>
      <c r="C400" s="157">
        <f t="shared" ref="C400:Q400" si="122">SUM(C401:C402)</f>
        <v>2458.9703293547641</v>
      </c>
      <c r="D400" s="157">
        <f t="shared" si="122"/>
        <v>2523.660055825329</v>
      </c>
      <c r="E400" s="157">
        <f t="shared" si="122"/>
        <v>2377.1496177943336</v>
      </c>
      <c r="F400" s="157">
        <f t="shared" si="122"/>
        <v>2481.2785371453692</v>
      </c>
      <c r="G400" s="157">
        <f t="shared" si="122"/>
        <v>2499.9838912995588</v>
      </c>
      <c r="H400" s="157">
        <f t="shared" si="122"/>
        <v>2276.3864866930694</v>
      </c>
      <c r="I400" s="157">
        <f t="shared" si="122"/>
        <v>2170.8597299932485</v>
      </c>
      <c r="J400" s="157">
        <f t="shared" si="122"/>
        <v>2179.5659253752056</v>
      </c>
      <c r="K400" s="157">
        <f t="shared" si="122"/>
        <v>2141.1883055538742</v>
      </c>
      <c r="L400" s="157">
        <f t="shared" si="122"/>
        <v>2375.4996228028726</v>
      </c>
      <c r="M400" s="157">
        <f t="shared" si="122"/>
        <v>2044.9831342264497</v>
      </c>
      <c r="N400" s="157">
        <f t="shared" si="122"/>
        <v>2113.2792697449599</v>
      </c>
      <c r="O400" s="157">
        <f t="shared" si="122"/>
        <v>2192.4880499074447</v>
      </c>
      <c r="P400" s="157">
        <f t="shared" si="122"/>
        <v>1668.5074145465724</v>
      </c>
      <c r="Q400" s="157">
        <f t="shared" si="122"/>
        <v>1966.4331214986628</v>
      </c>
    </row>
    <row r="401" spans="1:17" ht="12" customHeight="1" x14ac:dyDescent="0.3">
      <c r="A401" s="23" t="s">
        <v>161</v>
      </c>
      <c r="B401" s="156"/>
      <c r="C401" s="156">
        <f t="shared" ref="C401:Q401" si="123">IF(C344=0,0,C344*1000000/C$49)</f>
        <v>2458.9703293547641</v>
      </c>
      <c r="D401" s="156">
        <f t="shared" si="123"/>
        <v>2523.660055825329</v>
      </c>
      <c r="E401" s="156">
        <f t="shared" si="123"/>
        <v>2377.1496177943336</v>
      </c>
      <c r="F401" s="156">
        <f t="shared" si="123"/>
        <v>2481.2785371453692</v>
      </c>
      <c r="G401" s="156">
        <f t="shared" si="123"/>
        <v>2499.9838912995588</v>
      </c>
      <c r="H401" s="156">
        <f t="shared" si="123"/>
        <v>2276.3864866930694</v>
      </c>
      <c r="I401" s="156">
        <f t="shared" si="123"/>
        <v>2170.8597299932485</v>
      </c>
      <c r="J401" s="156">
        <f t="shared" si="123"/>
        <v>2179.5659253752056</v>
      </c>
      <c r="K401" s="156">
        <f t="shared" si="123"/>
        <v>2141.1883055538742</v>
      </c>
      <c r="L401" s="156">
        <f t="shared" si="123"/>
        <v>2375.4996228028726</v>
      </c>
      <c r="M401" s="156">
        <f t="shared" si="123"/>
        <v>2044.9831342264497</v>
      </c>
      <c r="N401" s="156">
        <f t="shared" si="123"/>
        <v>2113.2792697449599</v>
      </c>
      <c r="O401" s="156">
        <f t="shared" si="123"/>
        <v>2192.4880499074447</v>
      </c>
      <c r="P401" s="156">
        <f t="shared" si="123"/>
        <v>1668.5074145465724</v>
      </c>
      <c r="Q401" s="156">
        <f t="shared" si="123"/>
        <v>1966.4331214986628</v>
      </c>
    </row>
    <row r="402" spans="1:17" ht="12" customHeight="1" x14ac:dyDescent="0.3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3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3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3">
      <c r="A405" s="158" t="s">
        <v>63</v>
      </c>
      <c r="B405" s="157"/>
      <c r="C405" s="157">
        <f t="shared" ref="C405:Q405" si="127">IF(C348=0,0,C348*1000000/SUM(C$53:C$56))</f>
        <v>358.03400073269171</v>
      </c>
      <c r="D405" s="157">
        <f t="shared" si="127"/>
        <v>391.36819465502799</v>
      </c>
      <c r="E405" s="157">
        <f t="shared" si="127"/>
        <v>342.31904637693759</v>
      </c>
      <c r="F405" s="157">
        <f t="shared" si="127"/>
        <v>371.16965914705708</v>
      </c>
      <c r="G405" s="157">
        <f t="shared" si="127"/>
        <v>325.17945354953895</v>
      </c>
      <c r="H405" s="157">
        <f t="shared" si="127"/>
        <v>347.07744277004451</v>
      </c>
      <c r="I405" s="157">
        <f t="shared" si="127"/>
        <v>354.12907156886433</v>
      </c>
      <c r="J405" s="157">
        <f t="shared" si="127"/>
        <v>235.30022052165194</v>
      </c>
      <c r="K405" s="157">
        <f t="shared" si="127"/>
        <v>377.18249209903854</v>
      </c>
      <c r="L405" s="157">
        <f t="shared" si="127"/>
        <v>388.66482000649415</v>
      </c>
      <c r="M405" s="157">
        <f t="shared" si="127"/>
        <v>373.46102079736073</v>
      </c>
      <c r="N405" s="157">
        <f t="shared" si="127"/>
        <v>355.21947581739425</v>
      </c>
      <c r="O405" s="157">
        <f t="shared" si="127"/>
        <v>339.34897317416755</v>
      </c>
      <c r="P405" s="157">
        <f t="shared" si="127"/>
        <v>322.26413802641554</v>
      </c>
      <c r="Q405" s="157">
        <f t="shared" si="127"/>
        <v>362.88667733582093</v>
      </c>
    </row>
    <row r="406" spans="1:17" ht="12" customHeight="1" x14ac:dyDescent="0.3">
      <c r="A406" s="167" t="s">
        <v>160</v>
      </c>
      <c r="B406" s="132"/>
      <c r="C406" s="132">
        <f t="shared" ref="C406:Q406" si="128">IF(C349=0,0,C349*1000000/C$53)</f>
        <v>535.41780333536428</v>
      </c>
      <c r="D406" s="132">
        <f t="shared" si="128"/>
        <v>510.25447231174786</v>
      </c>
      <c r="E406" s="132">
        <f t="shared" si="128"/>
        <v>517.60451808862786</v>
      </c>
      <c r="F406" s="132">
        <f t="shared" si="128"/>
        <v>518.55759934729576</v>
      </c>
      <c r="G406" s="132">
        <f t="shared" si="128"/>
        <v>530.07418815410665</v>
      </c>
      <c r="H406" s="132">
        <f t="shared" si="128"/>
        <v>505.22657861630125</v>
      </c>
      <c r="I406" s="132">
        <f t="shared" si="128"/>
        <v>536.34835314926988</v>
      </c>
      <c r="J406" s="132">
        <f t="shared" si="128"/>
        <v>528.61050415908471</v>
      </c>
      <c r="K406" s="132">
        <f t="shared" si="128"/>
        <v>516.97516988287816</v>
      </c>
      <c r="L406" s="132">
        <f t="shared" si="128"/>
        <v>518.65726087136898</v>
      </c>
      <c r="M406" s="132">
        <f t="shared" si="128"/>
        <v>504.55755150573805</v>
      </c>
      <c r="N406" s="132">
        <f t="shared" si="128"/>
        <v>501.2877538825162</v>
      </c>
      <c r="O406" s="132">
        <f t="shared" si="128"/>
        <v>516.5688737669683</v>
      </c>
      <c r="P406" s="132">
        <f t="shared" si="128"/>
        <v>498.63610224360872</v>
      </c>
      <c r="Q406" s="132">
        <f t="shared" si="128"/>
        <v>495.58229531653251</v>
      </c>
    </row>
    <row r="407" spans="1:17" ht="12" customHeight="1" x14ac:dyDescent="0.3">
      <c r="A407" s="167" t="s">
        <v>159</v>
      </c>
      <c r="B407" s="132"/>
      <c r="C407" s="132">
        <f t="shared" ref="C407:Q407" si="129">IF(C350=0,0,C350*1000000/C$54)</f>
        <v>338.74517130134535</v>
      </c>
      <c r="D407" s="132">
        <f t="shared" si="129"/>
        <v>343.10195147148988</v>
      </c>
      <c r="E407" s="132">
        <f t="shared" si="129"/>
        <v>344.43475160170038</v>
      </c>
      <c r="F407" s="132">
        <f t="shared" si="129"/>
        <v>364.20230777760378</v>
      </c>
      <c r="G407" s="132">
        <f t="shared" si="129"/>
        <v>336.85488409042551</v>
      </c>
      <c r="H407" s="132">
        <f t="shared" si="129"/>
        <v>296.39417243207384</v>
      </c>
      <c r="I407" s="132">
        <f t="shared" si="129"/>
        <v>289.53813071034551</v>
      </c>
      <c r="J407" s="132">
        <f t="shared" si="129"/>
        <v>263.42055909289888</v>
      </c>
      <c r="K407" s="132">
        <f t="shared" si="129"/>
        <v>301.44267686391731</v>
      </c>
      <c r="L407" s="132">
        <f t="shared" si="129"/>
        <v>278.96760952087629</v>
      </c>
      <c r="M407" s="132">
        <f t="shared" si="129"/>
        <v>320.32774028587266</v>
      </c>
      <c r="N407" s="132">
        <f t="shared" si="129"/>
        <v>305.53770098498455</v>
      </c>
      <c r="O407" s="132">
        <f t="shared" si="129"/>
        <v>304.588670522423</v>
      </c>
      <c r="P407" s="132">
        <f t="shared" si="129"/>
        <v>268.02998524173438</v>
      </c>
      <c r="Q407" s="132">
        <f t="shared" si="129"/>
        <v>305.83655960188406</v>
      </c>
    </row>
    <row r="408" spans="1:17" ht="12" customHeight="1" x14ac:dyDescent="0.3">
      <c r="A408" s="166" t="s">
        <v>203</v>
      </c>
      <c r="B408" s="165"/>
      <c r="C408" s="165">
        <f t="shared" ref="C408:Q408" si="130">IF(C351=0,0,C351*1000000/C$54)</f>
        <v>338.74517130134535</v>
      </c>
      <c r="D408" s="165">
        <f t="shared" si="130"/>
        <v>343.10195147148988</v>
      </c>
      <c r="E408" s="165">
        <f t="shared" si="130"/>
        <v>344.43475160170038</v>
      </c>
      <c r="F408" s="165">
        <f t="shared" si="130"/>
        <v>364.20230777760378</v>
      </c>
      <c r="G408" s="165">
        <f t="shared" si="130"/>
        <v>336.85488409042551</v>
      </c>
      <c r="H408" s="165">
        <f t="shared" si="130"/>
        <v>296.39417243207384</v>
      </c>
      <c r="I408" s="165">
        <f t="shared" si="130"/>
        <v>289.53813071034551</v>
      </c>
      <c r="J408" s="165">
        <f t="shared" si="130"/>
        <v>263.42055909289888</v>
      </c>
      <c r="K408" s="165">
        <f t="shared" si="130"/>
        <v>301.44267686391731</v>
      </c>
      <c r="L408" s="165">
        <f t="shared" si="130"/>
        <v>278.96760952087629</v>
      </c>
      <c r="M408" s="165">
        <f t="shared" si="130"/>
        <v>320.32774028587266</v>
      </c>
      <c r="N408" s="165">
        <f t="shared" si="130"/>
        <v>305.53770098498455</v>
      </c>
      <c r="O408" s="165">
        <f t="shared" si="130"/>
        <v>304.588670522423</v>
      </c>
      <c r="P408" s="165">
        <f t="shared" si="130"/>
        <v>268.02998524173438</v>
      </c>
      <c r="Q408" s="165">
        <f t="shared" si="130"/>
        <v>305.83655960188406</v>
      </c>
    </row>
    <row r="409" spans="1:17" ht="12" customHeight="1" x14ac:dyDescent="0.3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3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3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3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3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3">
      <c r="A414" s="158" t="s">
        <v>62</v>
      </c>
      <c r="B414" s="157"/>
      <c r="C414" s="157">
        <f t="shared" ref="C414:Q414" si="136">IF(C357=0,0,C357*1000000/SUM(C$58:C$59))</f>
        <v>183.29099755136619</v>
      </c>
      <c r="D414" s="157">
        <f t="shared" si="136"/>
        <v>193.01291879524274</v>
      </c>
      <c r="E414" s="157">
        <f t="shared" si="136"/>
        <v>193.13142138285883</v>
      </c>
      <c r="F414" s="157">
        <f t="shared" si="136"/>
        <v>200.11868649880898</v>
      </c>
      <c r="G414" s="157">
        <f t="shared" si="136"/>
        <v>205.63237984314529</v>
      </c>
      <c r="H414" s="157">
        <f t="shared" si="136"/>
        <v>204.63994205080272</v>
      </c>
      <c r="I414" s="157">
        <f t="shared" si="136"/>
        <v>197.0119853101987</v>
      </c>
      <c r="J414" s="157">
        <f t="shared" si="136"/>
        <v>188.33808271150693</v>
      </c>
      <c r="K414" s="157">
        <f t="shared" si="136"/>
        <v>225.66851561675139</v>
      </c>
      <c r="L414" s="157">
        <f t="shared" si="136"/>
        <v>227.98418990578924</v>
      </c>
      <c r="M414" s="157">
        <f t="shared" si="136"/>
        <v>228.03464745325263</v>
      </c>
      <c r="N414" s="157">
        <f t="shared" si="136"/>
        <v>221.10858782254863</v>
      </c>
      <c r="O414" s="157">
        <f t="shared" si="136"/>
        <v>218.07236502925139</v>
      </c>
      <c r="P414" s="157">
        <f t="shared" si="136"/>
        <v>186.66655696154513</v>
      </c>
      <c r="Q414" s="157">
        <f t="shared" si="136"/>
        <v>178.69628279699282</v>
      </c>
    </row>
    <row r="415" spans="1:17" ht="12" customHeight="1" x14ac:dyDescent="0.3">
      <c r="A415" s="23" t="s">
        <v>203</v>
      </c>
      <c r="B415" s="156"/>
      <c r="C415" s="156">
        <f t="shared" ref="C415:Q415" si="137">IF(C358=0,0,C358*1000000/C$58)</f>
        <v>230.63544205878216</v>
      </c>
      <c r="D415" s="156">
        <f t="shared" si="137"/>
        <v>238.38502091157667</v>
      </c>
      <c r="E415" s="156">
        <f t="shared" si="137"/>
        <v>238.13072258045639</v>
      </c>
      <c r="F415" s="156">
        <f t="shared" si="137"/>
        <v>246.44589407739912</v>
      </c>
      <c r="G415" s="156">
        <f t="shared" si="137"/>
        <v>243.75675444761873</v>
      </c>
      <c r="H415" s="156">
        <f t="shared" si="137"/>
        <v>249.40213227157597</v>
      </c>
      <c r="I415" s="156">
        <f t="shared" si="137"/>
        <v>246.24115659636382</v>
      </c>
      <c r="J415" s="156">
        <f t="shared" si="137"/>
        <v>246.85867090973701</v>
      </c>
      <c r="K415" s="156">
        <f t="shared" si="137"/>
        <v>243.43420831603163</v>
      </c>
      <c r="L415" s="156">
        <f t="shared" si="137"/>
        <v>237.14449749814753</v>
      </c>
      <c r="M415" s="156">
        <f t="shared" si="137"/>
        <v>236.51673884291552</v>
      </c>
      <c r="N415" s="156">
        <f t="shared" si="137"/>
        <v>240.80771200687167</v>
      </c>
      <c r="O415" s="156">
        <f t="shared" si="137"/>
        <v>233.65640926714872</v>
      </c>
      <c r="P415" s="156">
        <f t="shared" si="137"/>
        <v>243.07884195126849</v>
      </c>
      <c r="Q415" s="156">
        <f t="shared" si="137"/>
        <v>239.31783383073542</v>
      </c>
    </row>
    <row r="416" spans="1:17" ht="12" customHeight="1" x14ac:dyDescent="0.3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3">
      <c r="A418" s="152" t="s">
        <v>186</v>
      </c>
      <c r="B418" s="168"/>
      <c r="C418" s="184">
        <f>C361/RES_summary!C$21</f>
        <v>169.60423099512133</v>
      </c>
      <c r="D418" s="184">
        <f>D361/RES_summary!D$21</f>
        <v>169.01855963302273</v>
      </c>
      <c r="E418" s="184">
        <f>E361/RES_summary!E$21</f>
        <v>161.22984814379384</v>
      </c>
      <c r="F418" s="184">
        <f>F361/RES_summary!F$21</f>
        <v>165.7033584660611</v>
      </c>
      <c r="G418" s="184">
        <f>G361/RES_summary!G$21</f>
        <v>165.51347430802946</v>
      </c>
      <c r="H418" s="184">
        <f>H361/RES_summary!H$21</f>
        <v>148.98487501253521</v>
      </c>
      <c r="I418" s="184">
        <f>I361/RES_summary!I$21</f>
        <v>141.37153100903856</v>
      </c>
      <c r="J418" s="184">
        <f>J361/RES_summary!J$21</f>
        <v>140.25851861965907</v>
      </c>
      <c r="K418" s="184">
        <f>K361/RES_summary!K$21</f>
        <v>138.5558894247313</v>
      </c>
      <c r="L418" s="184">
        <f>L361/RES_summary!L$21</f>
        <v>147.03763425716571</v>
      </c>
      <c r="M418" s="184">
        <f>M361/RES_summary!M$21</f>
        <v>132.56090004629186</v>
      </c>
      <c r="N418" s="184">
        <f>N361/RES_summary!N$21</f>
        <v>132.61986529623212</v>
      </c>
      <c r="O418" s="184">
        <f>O361/RES_summary!O$21</f>
        <v>136.49460290911026</v>
      </c>
      <c r="P418" s="184">
        <f>P361/RES_summary!P$21</f>
        <v>110.28238467364444</v>
      </c>
      <c r="Q418" s="184">
        <f>Q361/RES_summary!Q$21</f>
        <v>120.42843107162629</v>
      </c>
    </row>
    <row r="419" spans="1:17" ht="12" customHeight="1" x14ac:dyDescent="0.3">
      <c r="A419" s="158" t="s">
        <v>65</v>
      </c>
      <c r="B419" s="157"/>
      <c r="C419" s="178">
        <f>C362/RES_summary!C$21</f>
        <v>131.08021325510751</v>
      </c>
      <c r="D419" s="178">
        <f>D362/RES_summary!D$21</f>
        <v>132.0128746440362</v>
      </c>
      <c r="E419" s="178">
        <f>E362/RES_summary!E$21</f>
        <v>123.67785808240896</v>
      </c>
      <c r="F419" s="178">
        <f>F362/RES_summary!F$21</f>
        <v>128.37755718452183</v>
      </c>
      <c r="G419" s="178">
        <f>G362/RES_summary!G$21</f>
        <v>127.47807027840922</v>
      </c>
      <c r="H419" s="178">
        <f>H362/RES_summary!H$21</f>
        <v>113.5936494226155</v>
      </c>
      <c r="I419" s="178">
        <f>I362/RES_summary!I$21</f>
        <v>107.39920200884329</v>
      </c>
      <c r="J419" s="178">
        <f>J362/RES_summary!J$21</f>
        <v>105.91889956994874</v>
      </c>
      <c r="K419" s="178">
        <f>K362/RES_summary!K$21</f>
        <v>103.36923547834064</v>
      </c>
      <c r="L419" s="178">
        <f>L362/RES_summary!L$21</f>
        <v>112.59935979206756</v>
      </c>
      <c r="M419" s="178">
        <f>M362/RES_summary!M$21</f>
        <v>97.237747945485779</v>
      </c>
      <c r="N419" s="178">
        <f>N362/RES_summary!N$21</f>
        <v>98.546570461756858</v>
      </c>
      <c r="O419" s="178">
        <f>O362/RES_summary!O$21</f>
        <v>101.38190778354868</v>
      </c>
      <c r="P419" s="178">
        <f>P362/RES_summary!P$21</f>
        <v>76.886029697256475</v>
      </c>
      <c r="Q419" s="178">
        <f>Q362/RES_summary!Q$21</f>
        <v>89.20915138535949</v>
      </c>
    </row>
    <row r="420" spans="1:17" ht="12" customHeight="1" x14ac:dyDescent="0.3">
      <c r="A420" s="23" t="s">
        <v>161</v>
      </c>
      <c r="B420" s="156"/>
      <c r="C420" s="177">
        <f>C363/RES_summary!C$21</f>
        <v>129.03265656889704</v>
      </c>
      <c r="D420" s="177">
        <f>D363/RES_summary!D$21</f>
        <v>129.92914416009623</v>
      </c>
      <c r="E420" s="177">
        <f>E363/RES_summary!E$21</f>
        <v>121.42930730219193</v>
      </c>
      <c r="F420" s="177">
        <f>F363/RES_summary!F$21</f>
        <v>126.04864613554334</v>
      </c>
      <c r="G420" s="177">
        <f>G363/RES_summary!G$21</f>
        <v>125.07282398045747</v>
      </c>
      <c r="H420" s="177">
        <f>H363/RES_summary!H$21</f>
        <v>111.55205062597926</v>
      </c>
      <c r="I420" s="177">
        <f>I363/RES_summary!I$21</f>
        <v>105.19059905611641</v>
      </c>
      <c r="J420" s="177">
        <f>J363/RES_summary!J$21</f>
        <v>104.26211669299103</v>
      </c>
      <c r="K420" s="177">
        <f>K363/RES_summary!K$21</f>
        <v>101.74239946131145</v>
      </c>
      <c r="L420" s="177">
        <f>L363/RES_summary!L$21</f>
        <v>110.94525288860434</v>
      </c>
      <c r="M420" s="177">
        <f>M363/RES_summary!M$21</f>
        <v>95.473053982719605</v>
      </c>
      <c r="N420" s="177">
        <f>N363/RES_summary!N$21</f>
        <v>96.698737387717159</v>
      </c>
      <c r="O420" s="177">
        <f>O363/RES_summary!O$21</f>
        <v>99.625884060111574</v>
      </c>
      <c r="P420" s="177">
        <f>P363/RES_summary!P$21</f>
        <v>75.443392649860755</v>
      </c>
      <c r="Q420" s="177">
        <f>Q363/RES_summary!Q$21</f>
        <v>87.201395320296925</v>
      </c>
    </row>
    <row r="421" spans="1:17" ht="12" customHeight="1" x14ac:dyDescent="0.3">
      <c r="A421" s="23" t="s">
        <v>60</v>
      </c>
      <c r="B421" s="156"/>
      <c r="C421" s="177">
        <f>C364/RES_summary!C$21</f>
        <v>2.0475566862104579</v>
      </c>
      <c r="D421" s="177">
        <f>D364/RES_summary!D$21</f>
        <v>2.0837304839399771</v>
      </c>
      <c r="E421" s="177">
        <f>E364/RES_summary!E$21</f>
        <v>2.2485507802170308</v>
      </c>
      <c r="F421" s="177">
        <f>F364/RES_summary!F$21</f>
        <v>2.3289110489784988</v>
      </c>
      <c r="G421" s="177">
        <f>G364/RES_summary!G$21</f>
        <v>2.4052462979517419</v>
      </c>
      <c r="H421" s="177">
        <f>H364/RES_summary!H$21</f>
        <v>2.0415987966362521</v>
      </c>
      <c r="I421" s="177">
        <f>I364/RES_summary!I$21</f>
        <v>2.2086029527268782</v>
      </c>
      <c r="J421" s="177">
        <f>J364/RES_summary!J$21</f>
        <v>1.6567828769576962</v>
      </c>
      <c r="K421" s="177">
        <f>K364/RES_summary!K$21</f>
        <v>1.6268360170292016</v>
      </c>
      <c r="L421" s="177">
        <f>L364/RES_summary!L$21</f>
        <v>1.6541069034632219</v>
      </c>
      <c r="M421" s="177">
        <f>M364/RES_summary!M$21</f>
        <v>1.7646939627661693</v>
      </c>
      <c r="N421" s="177">
        <f>N364/RES_summary!N$21</f>
        <v>1.847833074039702</v>
      </c>
      <c r="O421" s="177">
        <f>O364/RES_summary!O$21</f>
        <v>1.7560237234371114</v>
      </c>
      <c r="P421" s="177">
        <f>P364/RES_summary!P$21</f>
        <v>1.4426370473957335</v>
      </c>
      <c r="Q421" s="177">
        <f>Q364/RES_summary!Q$21</f>
        <v>2.0077560650625572</v>
      </c>
    </row>
    <row r="422" spans="1:17" ht="12" customHeight="1" x14ac:dyDescent="0.3">
      <c r="A422" s="158" t="s">
        <v>112</v>
      </c>
      <c r="B422" s="157"/>
      <c r="C422" s="178">
        <f>C365/RES_summary!C$21</f>
        <v>0.87150421480009421</v>
      </c>
      <c r="D422" s="178">
        <f>D365/RES_summary!D$21</f>
        <v>0.5991047038427163</v>
      </c>
      <c r="E422" s="178">
        <f>E365/RES_summary!E$21</f>
        <v>0.58114443816297634</v>
      </c>
      <c r="F422" s="178">
        <f>F365/RES_summary!F$21</f>
        <v>0.79545763739869646</v>
      </c>
      <c r="G422" s="178">
        <f>G365/RES_summary!G$21</f>
        <v>0.95337026951587656</v>
      </c>
      <c r="H422" s="178">
        <f>H365/RES_summary!H$21</f>
        <v>0.81364783038846511</v>
      </c>
      <c r="I422" s="178">
        <f>I365/RES_summary!I$21</f>
        <v>0.6398182822186701</v>
      </c>
      <c r="J422" s="178">
        <f>J365/RES_summary!J$21</f>
        <v>1.3049682654394417</v>
      </c>
      <c r="K422" s="178">
        <f>K365/RES_summary!K$21</f>
        <v>1.3927936521660478</v>
      </c>
      <c r="L422" s="178">
        <f>L365/RES_summary!L$21</f>
        <v>1.3587742009818564</v>
      </c>
      <c r="M422" s="178">
        <f>M365/RES_summary!M$21</f>
        <v>2.0085971090947972</v>
      </c>
      <c r="N422" s="178">
        <f>N365/RES_summary!N$21</f>
        <v>1.8381454362898115</v>
      </c>
      <c r="O422" s="178">
        <f>O365/RES_summary!O$21</f>
        <v>2.1848363960066948</v>
      </c>
      <c r="P422" s="178">
        <f>P365/RES_summary!P$21</f>
        <v>1.8737344231116149</v>
      </c>
      <c r="Q422" s="178">
        <f>Q365/RES_summary!Q$21</f>
        <v>0.92067260648894245</v>
      </c>
    </row>
    <row r="423" spans="1:17" ht="12" customHeight="1" x14ac:dyDescent="0.3">
      <c r="A423" s="23" t="s">
        <v>60</v>
      </c>
      <c r="B423" s="156"/>
      <c r="C423" s="177">
        <f>C366/RES_summary!C$21</f>
        <v>0.87150421480009421</v>
      </c>
      <c r="D423" s="177">
        <f>D366/RES_summary!D$21</f>
        <v>0.5991047038427163</v>
      </c>
      <c r="E423" s="177">
        <f>E366/RES_summary!E$21</f>
        <v>0.58114443816297634</v>
      </c>
      <c r="F423" s="177">
        <f>F366/RES_summary!F$21</f>
        <v>0.79545763739869646</v>
      </c>
      <c r="G423" s="177">
        <f>G366/RES_summary!G$21</f>
        <v>0.95337026951587656</v>
      </c>
      <c r="H423" s="177">
        <f>H366/RES_summary!H$21</f>
        <v>0.81364783038846511</v>
      </c>
      <c r="I423" s="177">
        <f>I366/RES_summary!I$21</f>
        <v>0.6398182822186701</v>
      </c>
      <c r="J423" s="177">
        <f>J366/RES_summary!J$21</f>
        <v>1.3049682654394417</v>
      </c>
      <c r="K423" s="177">
        <f>K366/RES_summary!K$21</f>
        <v>1.3927936521660478</v>
      </c>
      <c r="L423" s="177">
        <f>L366/RES_summary!L$21</f>
        <v>1.3587742009818564</v>
      </c>
      <c r="M423" s="177">
        <f>M366/RES_summary!M$21</f>
        <v>2.0085971090947972</v>
      </c>
      <c r="N423" s="177">
        <f>N366/RES_summary!N$21</f>
        <v>1.8381454362898115</v>
      </c>
      <c r="O423" s="177">
        <f>O366/RES_summary!O$21</f>
        <v>2.1848363960066948</v>
      </c>
      <c r="P423" s="177">
        <f>P366/RES_summary!P$21</f>
        <v>1.8737344231116149</v>
      </c>
      <c r="Q423" s="177">
        <f>Q366/RES_summary!Q$21</f>
        <v>0.92067260648894245</v>
      </c>
    </row>
    <row r="424" spans="1:17" ht="12" customHeight="1" x14ac:dyDescent="0.3">
      <c r="A424" s="158" t="s">
        <v>63</v>
      </c>
      <c r="B424" s="157"/>
      <c r="C424" s="178">
        <f>C367/RES_summary!C$21</f>
        <v>26.123749632133883</v>
      </c>
      <c r="D424" s="178">
        <f>D367/RES_summary!D$21</f>
        <v>25.060960565696423</v>
      </c>
      <c r="E424" s="178">
        <f>E367/RES_summary!E$21</f>
        <v>25.363189669701402</v>
      </c>
      <c r="F424" s="178">
        <f>F367/RES_summary!F$21</f>
        <v>24.785330177537229</v>
      </c>
      <c r="G424" s="178">
        <f>G367/RES_summary!G$21</f>
        <v>25.586844615549563</v>
      </c>
      <c r="H424" s="178">
        <f>H367/RES_summary!H$21</f>
        <v>22.957137998725937</v>
      </c>
      <c r="I424" s="178">
        <f>I367/RES_summary!I$21</f>
        <v>22.354141044212323</v>
      </c>
      <c r="J424" s="178">
        <f>J367/RES_summary!J$21</f>
        <v>21.903635002536308</v>
      </c>
      <c r="K424" s="178">
        <f>K367/RES_summary!K$21</f>
        <v>22.344026723970064</v>
      </c>
      <c r="L424" s="178">
        <f>L367/RES_summary!L$21</f>
        <v>22.15704762639016</v>
      </c>
      <c r="M424" s="178">
        <f>M367/RES_summary!M$21</f>
        <v>22.439752999771329</v>
      </c>
      <c r="N424" s="178">
        <f>N367/RES_summary!N$21</f>
        <v>21.433163714269487</v>
      </c>
      <c r="O424" s="178">
        <f>O367/RES_summary!O$21</f>
        <v>22.469552745788938</v>
      </c>
      <c r="P424" s="178">
        <f>P367/RES_summary!P$21</f>
        <v>21.201190180778447</v>
      </c>
      <c r="Q424" s="178">
        <f>Q367/RES_summary!Q$21</f>
        <v>20.201106139870294</v>
      </c>
    </row>
    <row r="425" spans="1:17" ht="12" customHeight="1" x14ac:dyDescent="0.3">
      <c r="A425" s="167" t="s">
        <v>160</v>
      </c>
      <c r="B425" s="132"/>
      <c r="C425" s="183">
        <f>C368/RES_summary!C$21</f>
        <v>28.097801644971636</v>
      </c>
      <c r="D425" s="183">
        <f>D368/RES_summary!D$21</f>
        <v>26.271827576180318</v>
      </c>
      <c r="E425" s="183">
        <f>E368/RES_summary!E$21</f>
        <v>26.441899308210871</v>
      </c>
      <c r="F425" s="183">
        <f>F368/RES_summary!F$21</f>
        <v>26.342327555263065</v>
      </c>
      <c r="G425" s="183">
        <f>G368/RES_summary!G$21</f>
        <v>26.520815963238675</v>
      </c>
      <c r="H425" s="183">
        <f>H368/RES_summary!H$21</f>
        <v>24.760565718752016</v>
      </c>
      <c r="I425" s="183">
        <f>I368/RES_summary!I$21</f>
        <v>25.989629529692479</v>
      </c>
      <c r="J425" s="183">
        <f>J368/RES_summary!J$21</f>
        <v>25.276229319668541</v>
      </c>
      <c r="K425" s="183">
        <f>K368/RES_summary!K$21</f>
        <v>24.580432985185659</v>
      </c>
      <c r="L425" s="183">
        <f>L368/RES_summary!L$21</f>
        <v>24.22337581169494</v>
      </c>
      <c r="M425" s="183">
        <f>M368/RES_summary!M$21</f>
        <v>23.555982947254641</v>
      </c>
      <c r="N425" s="183">
        <f>N368/RES_summary!N$21</f>
        <v>22.937688139435433</v>
      </c>
      <c r="O425" s="183">
        <f>O368/RES_summary!O$21</f>
        <v>23.472459109192915</v>
      </c>
      <c r="P425" s="183">
        <f>P368/RES_summary!P$21</f>
        <v>22.545034752416946</v>
      </c>
      <c r="Q425" s="183">
        <f>Q368/RES_summary!Q$21</f>
        <v>21.976086174222363</v>
      </c>
    </row>
    <row r="426" spans="1:17" ht="12" customHeight="1" x14ac:dyDescent="0.3">
      <c r="A426" s="167" t="s">
        <v>159</v>
      </c>
      <c r="B426" s="132"/>
      <c r="C426" s="183">
        <f>C369/RES_summary!C$21</f>
        <v>22.933723735313439</v>
      </c>
      <c r="D426" s="183">
        <f>D369/RES_summary!D$21</f>
        <v>22.730601979300747</v>
      </c>
      <c r="E426" s="183">
        <f>E369/RES_summary!E$21</f>
        <v>22.662941843319189</v>
      </c>
      <c r="F426" s="183">
        <f>F369/RES_summary!F$21</f>
        <v>24.175515034967614</v>
      </c>
      <c r="G426" s="183">
        <f>G369/RES_summary!G$21</f>
        <v>22.204416327142674</v>
      </c>
      <c r="H426" s="183">
        <f>H369/RES_summary!H$21</f>
        <v>19.840447069685311</v>
      </c>
      <c r="I426" s="183">
        <f>I369/RES_summary!I$21</f>
        <v>19.298386427455892</v>
      </c>
      <c r="J426" s="183">
        <f>J369/RES_summary!J$21</f>
        <v>18.647901384347893</v>
      </c>
      <c r="K426" s="183">
        <f>K369/RES_summary!K$21</f>
        <v>19.803919190739705</v>
      </c>
      <c r="L426" s="183">
        <f>L369/RES_summary!L$21</f>
        <v>19.244640155413951</v>
      </c>
      <c r="M426" s="183">
        <f>M369/RES_summary!M$21</f>
        <v>19.910535312951644</v>
      </c>
      <c r="N426" s="183">
        <f>N369/RES_summary!N$21</f>
        <v>19.170834146198917</v>
      </c>
      <c r="O426" s="183">
        <f>O369/RES_summary!O$21</f>
        <v>19.701814585048705</v>
      </c>
      <c r="P426" s="183">
        <f>P369/RES_summary!P$21</f>
        <v>17.923376146257382</v>
      </c>
      <c r="Q426" s="183">
        <f>Q369/RES_summary!Q$21</f>
        <v>18.07004834766073</v>
      </c>
    </row>
    <row r="427" spans="1:17" ht="12" customHeight="1" x14ac:dyDescent="0.3">
      <c r="A427" s="166" t="s">
        <v>203</v>
      </c>
      <c r="B427" s="165"/>
      <c r="C427" s="182">
        <f>C370/RES_summary!C$21</f>
        <v>17.773637951103371</v>
      </c>
      <c r="D427" s="182">
        <f>D370/RES_summary!D$21</f>
        <v>17.664145958177372</v>
      </c>
      <c r="E427" s="182">
        <f>E370/RES_summary!E$21</f>
        <v>17.592535813911848</v>
      </c>
      <c r="F427" s="182">
        <f>F370/RES_summary!F$21</f>
        <v>18.501178152798612</v>
      </c>
      <c r="G427" s="182">
        <f>G370/RES_summary!G$21</f>
        <v>16.852864277911511</v>
      </c>
      <c r="H427" s="182">
        <f>H370/RES_summary!H$21</f>
        <v>14.523988573017007</v>
      </c>
      <c r="I427" s="182">
        <f>I370/RES_summary!I$21</f>
        <v>14.029818419706528</v>
      </c>
      <c r="J427" s="182">
        <f>J370/RES_summary!J$21</f>
        <v>12.635976022997276</v>
      </c>
      <c r="K427" s="182">
        <f>K370/RES_summary!K$21</f>
        <v>14.310662668911938</v>
      </c>
      <c r="L427" s="182">
        <f>L370/RES_summary!L$21</f>
        <v>13.02873630369433</v>
      </c>
      <c r="M427" s="182">
        <f>M370/RES_summary!M$21</f>
        <v>14.954590585400046</v>
      </c>
      <c r="N427" s="182">
        <f>N370/RES_summary!N$21</f>
        <v>13.980640570394158</v>
      </c>
      <c r="O427" s="182">
        <f>O370/RES_summary!O$21</f>
        <v>13.841024013083111</v>
      </c>
      <c r="P427" s="182">
        <f>P370/RES_summary!P$21</f>
        <v>12.117985035426507</v>
      </c>
      <c r="Q427" s="182">
        <f>Q370/RES_summary!Q$21</f>
        <v>13.562035690936348</v>
      </c>
    </row>
    <row r="428" spans="1:17" ht="12" customHeight="1" x14ac:dyDescent="0.3">
      <c r="A428" s="147" t="s">
        <v>59</v>
      </c>
      <c r="B428" s="164"/>
      <c r="C428" s="181">
        <f>C371/RES_summary!C$21</f>
        <v>5.1600857842100671</v>
      </c>
      <c r="D428" s="181">
        <f>D371/RES_summary!D$21</f>
        <v>5.066456021123372</v>
      </c>
      <c r="E428" s="181">
        <f>E371/RES_summary!E$21</f>
        <v>5.0704060294073416</v>
      </c>
      <c r="F428" s="181">
        <f>F371/RES_summary!F$21</f>
        <v>5.6743368821690074</v>
      </c>
      <c r="G428" s="181">
        <f>G371/RES_summary!G$21</f>
        <v>5.3515520492311692</v>
      </c>
      <c r="H428" s="181">
        <f>H371/RES_summary!H$21</f>
        <v>5.3164584966683019</v>
      </c>
      <c r="I428" s="181">
        <f>I371/RES_summary!I$21</f>
        <v>5.2685680077493675</v>
      </c>
      <c r="J428" s="181">
        <f>J371/RES_summary!J$21</f>
        <v>6.0119253613506158</v>
      </c>
      <c r="K428" s="181">
        <f>K371/RES_summary!K$21</f>
        <v>5.4932565218277682</v>
      </c>
      <c r="L428" s="181">
        <f>L371/RES_summary!L$21</f>
        <v>6.215903851719621</v>
      </c>
      <c r="M428" s="181">
        <f>M371/RES_summary!M$21</f>
        <v>4.9559447275515991</v>
      </c>
      <c r="N428" s="181">
        <f>N371/RES_summary!N$21</f>
        <v>5.1901935758047602</v>
      </c>
      <c r="O428" s="181">
        <f>O371/RES_summary!O$21</f>
        <v>5.8607905719655928</v>
      </c>
      <c r="P428" s="181">
        <f>P371/RES_summary!P$21</f>
        <v>5.8053911108308718</v>
      </c>
      <c r="Q428" s="181">
        <f>Q371/RES_summary!Q$21</f>
        <v>4.508012656724385</v>
      </c>
    </row>
    <row r="429" spans="1:17" ht="12" customHeight="1" x14ac:dyDescent="0.3">
      <c r="A429" s="163" t="s">
        <v>142</v>
      </c>
      <c r="B429" s="162"/>
      <c r="C429" s="180">
        <f>C372/RES_summary!C$21</f>
        <v>24.299215181840303</v>
      </c>
      <c r="D429" s="180">
        <f>D372/RES_summary!D$21</f>
        <v>23.013502037158386</v>
      </c>
      <c r="E429" s="180">
        <f>E372/RES_summary!E$21</f>
        <v>25.387768454745448</v>
      </c>
      <c r="F429" s="180">
        <f>F372/RES_summary!F$21</f>
        <v>21.441075849303918</v>
      </c>
      <c r="G429" s="180">
        <f>G372/RES_summary!G$21</f>
        <v>27.106457064380574</v>
      </c>
      <c r="H429" s="180">
        <f>H372/RES_summary!H$21</f>
        <v>22.713145379049472</v>
      </c>
      <c r="I429" s="180">
        <f>I372/RES_summary!I$21</f>
        <v>22.297302025823591</v>
      </c>
      <c r="J429" s="180">
        <f>J372/RES_summary!J$21</f>
        <v>21.545332476965211</v>
      </c>
      <c r="K429" s="180">
        <f>K372/RES_summary!K$21</f>
        <v>20.960315928998291</v>
      </c>
      <c r="L429" s="180">
        <f>L372/RES_summary!L$21</f>
        <v>24.069007062085298</v>
      </c>
      <c r="M429" s="180">
        <f>M372/RES_summary!M$21</f>
        <v>23.479482571215211</v>
      </c>
      <c r="N429" s="180">
        <f>N372/RES_summary!N$21</f>
        <v>21.294437095766316</v>
      </c>
      <c r="O429" s="180">
        <f>O372/RES_summary!O$21</f>
        <v>22.516588119026697</v>
      </c>
      <c r="P429" s="180">
        <f>P372/RES_summary!P$21</f>
        <v>22.425653074749061</v>
      </c>
      <c r="Q429" s="180">
        <f>Q372/RES_summary!Q$21</f>
        <v>20.147061678131553</v>
      </c>
    </row>
    <row r="430" spans="1:17" ht="12" customHeight="1" x14ac:dyDescent="0.3">
      <c r="A430" s="161" t="s">
        <v>141</v>
      </c>
      <c r="B430" s="160"/>
      <c r="C430" s="179">
        <f>C373/RES_summary!C$21</f>
        <v>20.651105507290318</v>
      </c>
      <c r="D430" s="179">
        <f>D373/RES_summary!D$21</f>
        <v>21.054744070581428</v>
      </c>
      <c r="E430" s="179">
        <f>E373/RES_summary!E$21</f>
        <v>21.575525491255597</v>
      </c>
      <c r="F430" s="179">
        <f>F373/RES_summary!F$21</f>
        <v>19.601338834460556</v>
      </c>
      <c r="G430" s="179">
        <f>G373/RES_summary!G$21</f>
        <v>20.963842972816266</v>
      </c>
      <c r="H430" s="179">
        <f>H373/RES_summary!H$21</f>
        <v>19.394121517775901</v>
      </c>
      <c r="I430" s="179">
        <f>I373/RES_summary!I$21</f>
        <v>17.577234313913678</v>
      </c>
      <c r="J430" s="179">
        <f>J373/RES_summary!J$21</f>
        <v>18.096778058709255</v>
      </c>
      <c r="K430" s="179">
        <f>K373/RES_summary!K$21</f>
        <v>15.517102002832548</v>
      </c>
      <c r="L430" s="179">
        <f>L373/RES_summary!L$21</f>
        <v>20.575704144309292</v>
      </c>
      <c r="M430" s="179">
        <f>M373/RES_summary!M$21</f>
        <v>19.821091803160012</v>
      </c>
      <c r="N430" s="179">
        <f>N373/RES_summary!N$21</f>
        <v>16.956297490842143</v>
      </c>
      <c r="O430" s="179">
        <f>O373/RES_summary!O$21</f>
        <v>20.747632018662941</v>
      </c>
      <c r="P430" s="179">
        <f>P373/RES_summary!P$21</f>
        <v>17.965441413900525</v>
      </c>
      <c r="Q430" s="179">
        <f>Q373/RES_summary!Q$21</f>
        <v>18.419907193742091</v>
      </c>
    </row>
    <row r="431" spans="1:17" ht="12" customHeight="1" x14ac:dyDescent="0.3">
      <c r="A431" s="148" t="s">
        <v>60</v>
      </c>
      <c r="B431" s="156"/>
      <c r="C431" s="177">
        <f>C374/RES_summary!C$21</f>
        <v>15.555523950295344</v>
      </c>
      <c r="D431" s="177">
        <f>D374/RES_summary!D$21</f>
        <v>16.106258377120437</v>
      </c>
      <c r="E431" s="177">
        <f>E374/RES_summary!E$21</f>
        <v>15.346699673612257</v>
      </c>
      <c r="F431" s="177">
        <f>F374/RES_summary!F$21</f>
        <v>14.338073111306397</v>
      </c>
      <c r="G431" s="177">
        <f>G374/RES_summary!G$21</f>
        <v>15.461206005521902</v>
      </c>
      <c r="H431" s="177">
        <f>H374/RES_summary!H$21</f>
        <v>14.114345533883002</v>
      </c>
      <c r="I431" s="177">
        <f>I374/RES_summary!I$21</f>
        <v>11.188630150220856</v>
      </c>
      <c r="J431" s="177">
        <f>J374/RES_summary!J$21</f>
        <v>13.222857819952365</v>
      </c>
      <c r="K431" s="177">
        <f>K374/RES_summary!K$21</f>
        <v>8.7477068882966655</v>
      </c>
      <c r="L431" s="177">
        <f>L374/RES_summary!L$21</f>
        <v>15.531899311804571</v>
      </c>
      <c r="M431" s="177">
        <f>M374/RES_summary!M$21</f>
        <v>14.757723533835591</v>
      </c>
      <c r="N431" s="177">
        <f>N374/RES_summary!N$21</f>
        <v>11.015466156546855</v>
      </c>
      <c r="O431" s="177">
        <f>O374/RES_summary!O$21</f>
        <v>14.604717070507332</v>
      </c>
      <c r="P431" s="177">
        <f>P374/RES_summary!P$21</f>
        <v>13.317123481485728</v>
      </c>
      <c r="Q431" s="177">
        <f>Q374/RES_summary!Q$21</f>
        <v>13.714159811625127</v>
      </c>
    </row>
    <row r="432" spans="1:17" ht="12" customHeight="1" x14ac:dyDescent="0.3">
      <c r="A432" s="148" t="s">
        <v>59</v>
      </c>
      <c r="B432" s="156"/>
      <c r="C432" s="177">
        <f>C375/RES_summary!C$21</f>
        <v>5.0955815569949712</v>
      </c>
      <c r="D432" s="177">
        <f>D375/RES_summary!D$21</f>
        <v>4.948485693460996</v>
      </c>
      <c r="E432" s="177">
        <f>E375/RES_summary!E$21</f>
        <v>6.2288258176433411</v>
      </c>
      <c r="F432" s="177">
        <f>F375/RES_summary!F$21</f>
        <v>5.2632657231541566</v>
      </c>
      <c r="G432" s="177">
        <f>G375/RES_summary!G$21</f>
        <v>5.5026369672943636</v>
      </c>
      <c r="H432" s="177">
        <f>H375/RES_summary!H$21</f>
        <v>5.2797759838929013</v>
      </c>
      <c r="I432" s="177">
        <f>I375/RES_summary!I$21</f>
        <v>6.3886041636928228</v>
      </c>
      <c r="J432" s="177">
        <f>J375/RES_summary!J$21</f>
        <v>4.8739202387568872</v>
      </c>
      <c r="K432" s="177">
        <f>K375/RES_summary!K$21</f>
        <v>6.7693951145358824</v>
      </c>
      <c r="L432" s="177">
        <f>L375/RES_summary!L$21</f>
        <v>5.0438048325047227</v>
      </c>
      <c r="M432" s="177">
        <f>M375/RES_summary!M$21</f>
        <v>5.0633682693244255</v>
      </c>
      <c r="N432" s="177">
        <f>N375/RES_summary!N$21</f>
        <v>5.9408313342952876</v>
      </c>
      <c r="O432" s="177">
        <f>O375/RES_summary!O$21</f>
        <v>6.1429149481556102</v>
      </c>
      <c r="P432" s="177">
        <f>P375/RES_summary!P$21</f>
        <v>4.6483179324147983</v>
      </c>
      <c r="Q432" s="177">
        <f>Q375/RES_summary!Q$21</f>
        <v>4.7057473821169635</v>
      </c>
    </row>
    <row r="433" spans="1:17" ht="12" customHeight="1" x14ac:dyDescent="0.3">
      <c r="A433" s="158" t="s">
        <v>62</v>
      </c>
      <c r="B433" s="157"/>
      <c r="C433" s="178">
        <f>C376/RES_summary!C$21</f>
        <v>11.528763893079834</v>
      </c>
      <c r="D433" s="178">
        <f>D376/RES_summary!D$21</f>
        <v>11.345619719447406</v>
      </c>
      <c r="E433" s="178">
        <f>E376/RES_summary!E$21</f>
        <v>11.607655953520483</v>
      </c>
      <c r="F433" s="178">
        <f>F376/RES_summary!F$21</f>
        <v>11.745013466603336</v>
      </c>
      <c r="G433" s="178">
        <f>G376/RES_summary!G$21</f>
        <v>11.495189144554791</v>
      </c>
      <c r="H433" s="178">
        <f>H376/RES_summary!H$21</f>
        <v>11.620439760805288</v>
      </c>
      <c r="I433" s="178">
        <f>I376/RES_summary!I$21</f>
        <v>10.978369673764265</v>
      </c>
      <c r="J433" s="178">
        <f>J376/RES_summary!J$21</f>
        <v>11.131015781734591</v>
      </c>
      <c r="K433" s="178">
        <f>K376/RES_summary!K$21</f>
        <v>11.44983357025454</v>
      </c>
      <c r="L433" s="178">
        <f>L376/RES_summary!L$21</f>
        <v>10.922452637726133</v>
      </c>
      <c r="M433" s="178">
        <f>M376/RES_summary!M$21</f>
        <v>10.874801991939943</v>
      </c>
      <c r="N433" s="178">
        <f>N376/RES_summary!N$21</f>
        <v>10.801985683915955</v>
      </c>
      <c r="O433" s="178">
        <f>O376/RES_summary!O$21</f>
        <v>10.458305983765934</v>
      </c>
      <c r="P433" s="178">
        <f>P376/RES_summary!P$21</f>
        <v>10.321430372497876</v>
      </c>
      <c r="Q433" s="178">
        <f>Q376/RES_summary!Q$21</f>
        <v>10.097500939907546</v>
      </c>
    </row>
    <row r="434" spans="1:17" ht="12" customHeight="1" x14ac:dyDescent="0.3">
      <c r="A434" s="23" t="s">
        <v>203</v>
      </c>
      <c r="B434" s="156"/>
      <c r="C434" s="177">
        <f>C377/RES_summary!C$21</f>
        <v>12.103790498888102</v>
      </c>
      <c r="D434" s="177">
        <f>D377/RES_summary!D$21</f>
        <v>12.274468432561022</v>
      </c>
      <c r="E434" s="177">
        <f>E377/RES_summary!E$21</f>
        <v>12.165152112806677</v>
      </c>
      <c r="F434" s="177">
        <f>F377/RES_summary!F$21</f>
        <v>12.51987912687097</v>
      </c>
      <c r="G434" s="177">
        <f>G377/RES_summary!G$21</f>
        <v>12.195808210441744</v>
      </c>
      <c r="H434" s="177">
        <f>H377/RES_summary!H$21</f>
        <v>12.222792159622434</v>
      </c>
      <c r="I434" s="177">
        <f>I377/RES_summary!I$21</f>
        <v>11.933454298599704</v>
      </c>
      <c r="J434" s="177">
        <f>J377/RES_summary!J$21</f>
        <v>11.789535492717096</v>
      </c>
      <c r="K434" s="177">
        <f>K377/RES_summary!K$21</f>
        <v>11.552325360870009</v>
      </c>
      <c r="L434" s="177">
        <f>L377/RES_summary!L$21</f>
        <v>11.07558831852903</v>
      </c>
      <c r="M434" s="177">
        <f>M377/RES_summary!M$21</f>
        <v>11.041943333141855</v>
      </c>
      <c r="N434" s="177">
        <f>N377/RES_summary!N$21</f>
        <v>11.018764401417195</v>
      </c>
      <c r="O434" s="177">
        <f>O377/RES_summary!O$21</f>
        <v>10.617182561794786</v>
      </c>
      <c r="P434" s="177">
        <f>P377/RES_summary!P$21</f>
        <v>10.986334545479686</v>
      </c>
      <c r="Q434" s="177">
        <f>Q377/RES_summary!Q$21</f>
        <v>10.61206244167872</v>
      </c>
    </row>
    <row r="435" spans="1:17" ht="12" customHeight="1" x14ac:dyDescent="0.3">
      <c r="A435" s="29" t="s">
        <v>140</v>
      </c>
      <c r="B435" s="57"/>
      <c r="C435" s="176">
        <f>C378/RES_summary!C$21</f>
        <v>9.3025850606158809</v>
      </c>
      <c r="D435" s="176">
        <f>D378/RES_summary!D$21</f>
        <v>7.3942973677170052</v>
      </c>
      <c r="E435" s="176">
        <f>E378/RES_summary!E$21</f>
        <v>9.2149515604981431</v>
      </c>
      <c r="F435" s="176">
        <f>F378/RES_summary!F$21</f>
        <v>8.3978421983429499</v>
      </c>
      <c r="G435" s="176">
        <f>G378/RES_summary!G$21</f>
        <v>7.7162428044118014</v>
      </c>
      <c r="H435" s="176">
        <f>H378/RES_summary!H$21</f>
        <v>8.8666567269514687</v>
      </c>
      <c r="I435" s="176">
        <f>I378/RES_summary!I$21</f>
        <v>7.1561822762901253</v>
      </c>
      <c r="J435" s="176">
        <f>J378/RES_summary!J$21</f>
        <v>9.011687463056969</v>
      </c>
      <c r="K435" s="176">
        <f>K378/RES_summary!K$21</f>
        <v>10.147932730101404</v>
      </c>
      <c r="L435" s="176">
        <f>L378/RES_summary!L$21</f>
        <v>7.1111707804832047</v>
      </c>
      <c r="M435" s="176">
        <f>M378/RES_summary!M$21</f>
        <v>6.3813327442151921</v>
      </c>
      <c r="N435" s="176">
        <f>N378/RES_summary!N$21</f>
        <v>8.3687995357303748</v>
      </c>
      <c r="O435" s="176">
        <f>O378/RES_summary!O$21</f>
        <v>8.2350967455469668</v>
      </c>
      <c r="P435" s="176">
        <f>P378/RES_summary!P$21</f>
        <v>8.12128243127394</v>
      </c>
      <c r="Q435" s="176">
        <f>Q378/RES_summary!Q$21</f>
        <v>8.5807098636487655</v>
      </c>
    </row>
    <row r="437" spans="1:17" ht="12" customHeight="1" x14ac:dyDescent="0.3">
      <c r="A437" s="152" t="s">
        <v>185</v>
      </c>
      <c r="B437" s="168"/>
      <c r="C437" s="184">
        <f>C380/RES_summary!C$21</f>
        <v>114.80441257050774</v>
      </c>
      <c r="D437" s="184">
        <f>D380/RES_summary!D$21</f>
        <v>114.78127789148897</v>
      </c>
      <c r="E437" s="184">
        <f>E380/RES_summary!E$21</f>
        <v>109.0468541510527</v>
      </c>
      <c r="F437" s="184">
        <f>F380/RES_summary!F$21</f>
        <v>113.81892238170082</v>
      </c>
      <c r="G437" s="184">
        <f>G380/RES_summary!G$21</f>
        <v>114.20492397081695</v>
      </c>
      <c r="H437" s="184">
        <f>H380/RES_summary!H$21</f>
        <v>103.36527411238954</v>
      </c>
      <c r="I437" s="184">
        <f>I380/RES_summary!I$21</f>
        <v>99.391050903450036</v>
      </c>
      <c r="J437" s="184">
        <f>J380/RES_summary!J$21</f>
        <v>99.502043858150614</v>
      </c>
      <c r="K437" s="184">
        <f>K380/RES_summary!K$21</f>
        <v>97.991110141186013</v>
      </c>
      <c r="L437" s="184">
        <f>L380/RES_summary!L$21</f>
        <v>104.7301063533173</v>
      </c>
      <c r="M437" s="184">
        <f>M380/RES_summary!M$21</f>
        <v>95.943981273827319</v>
      </c>
      <c r="N437" s="184">
        <f>N380/RES_summary!N$21</f>
        <v>97.872408871106288</v>
      </c>
      <c r="O437" s="184">
        <f>O380/RES_summary!O$21</f>
        <v>100.83911820130031</v>
      </c>
      <c r="P437" s="184">
        <f>P380/RES_summary!P$21</f>
        <v>83.212100753723291</v>
      </c>
      <c r="Q437" s="184">
        <f>Q380/RES_summary!Q$21</f>
        <v>89.688738983535316</v>
      </c>
    </row>
    <row r="438" spans="1:17" ht="12" customHeight="1" x14ac:dyDescent="0.3">
      <c r="A438" s="158" t="s">
        <v>65</v>
      </c>
      <c r="B438" s="157"/>
      <c r="C438" s="178">
        <f>C381/RES_summary!C$21</f>
        <v>90.278881881434501</v>
      </c>
      <c r="D438" s="178">
        <f>D381/RES_summary!D$21</f>
        <v>91.691710777048144</v>
      </c>
      <c r="E438" s="178">
        <f>E381/RES_summary!E$21</f>
        <v>85.256717225788151</v>
      </c>
      <c r="F438" s="178">
        <f>F381/RES_summary!F$21</f>
        <v>89.851220840985874</v>
      </c>
      <c r="G438" s="178">
        <f>G381/RES_summary!G$21</f>
        <v>88.982459268222215</v>
      </c>
      <c r="H438" s="178">
        <f>H381/RES_summary!H$21</f>
        <v>79.950493046770134</v>
      </c>
      <c r="I438" s="178">
        <f>I381/RES_summary!I$21</f>
        <v>76.553206411937879</v>
      </c>
      <c r="J438" s="178">
        <f>J381/RES_summary!J$21</f>
        <v>74.452412851877696</v>
      </c>
      <c r="K438" s="178">
        <f>K381/RES_summary!K$21</f>
        <v>73.401709594414257</v>
      </c>
      <c r="L438" s="178">
        <f>L381/RES_summary!L$21</f>
        <v>80.382250347401836</v>
      </c>
      <c r="M438" s="178">
        <f>M381/RES_summary!M$21</f>
        <v>69.281779616557955</v>
      </c>
      <c r="N438" s="178">
        <f>N381/RES_summary!N$21</f>
        <v>71.649245914041856</v>
      </c>
      <c r="O438" s="178">
        <f>O381/RES_summary!O$21</f>
        <v>72.710906003378696</v>
      </c>
      <c r="P438" s="178">
        <f>P381/RES_summary!P$21</f>
        <v>56.043739684707916</v>
      </c>
      <c r="Q438" s="178">
        <f>Q381/RES_summary!Q$21</f>
        <v>66.404050384018021</v>
      </c>
    </row>
    <row r="439" spans="1:17" ht="12" customHeight="1" x14ac:dyDescent="0.3">
      <c r="A439" s="23" t="s">
        <v>161</v>
      </c>
      <c r="B439" s="156"/>
      <c r="C439" s="177">
        <f>C382/RES_summary!C$21</f>
        <v>88.109965035210948</v>
      </c>
      <c r="D439" s="177">
        <f>D382/RES_summary!D$21</f>
        <v>89.496149600881196</v>
      </c>
      <c r="E439" s="177">
        <f>E382/RES_summary!E$21</f>
        <v>82.865819044264981</v>
      </c>
      <c r="F439" s="177">
        <f>F382/RES_summary!F$21</f>
        <v>87.391322887903442</v>
      </c>
      <c r="G439" s="177">
        <f>G382/RES_summary!G$21</f>
        <v>86.436145508688355</v>
      </c>
      <c r="H439" s="177">
        <f>H382/RES_summary!H$21</f>
        <v>77.800997308506979</v>
      </c>
      <c r="I439" s="177">
        <f>I382/RES_summary!I$21</f>
        <v>74.246885422050212</v>
      </c>
      <c r="J439" s="177">
        <f>J382/RES_summary!J$21</f>
        <v>72.731223376164337</v>
      </c>
      <c r="K439" s="177">
        <f>K382/RES_summary!K$21</f>
        <v>71.696109706480811</v>
      </c>
      <c r="L439" s="177">
        <f>L382/RES_summary!L$21</f>
        <v>78.653748872849505</v>
      </c>
      <c r="M439" s="177">
        <f>M382/RES_summary!M$21</f>
        <v>67.43383967185234</v>
      </c>
      <c r="N439" s="177">
        <f>N382/RES_summary!N$21</f>
        <v>69.72314286044228</v>
      </c>
      <c r="O439" s="177">
        <f>O382/RES_summary!O$21</f>
        <v>70.88536613130205</v>
      </c>
      <c r="P439" s="177">
        <f>P382/RES_summary!P$21</f>
        <v>54.549682511534606</v>
      </c>
      <c r="Q439" s="177">
        <f>Q382/RES_summary!Q$21</f>
        <v>64.317057475608024</v>
      </c>
    </row>
    <row r="440" spans="1:17" ht="12" customHeight="1" x14ac:dyDescent="0.3">
      <c r="A440" s="23" t="s">
        <v>60</v>
      </c>
      <c r="B440" s="156"/>
      <c r="C440" s="177">
        <f>C383/RES_summary!C$21</f>
        <v>2.1689168462235537</v>
      </c>
      <c r="D440" s="177">
        <f>D383/RES_summary!D$21</f>
        <v>2.1955611761669482</v>
      </c>
      <c r="E440" s="177">
        <f>E383/RES_summary!E$21</f>
        <v>2.3908981815231645</v>
      </c>
      <c r="F440" s="177">
        <f>F383/RES_summary!F$21</f>
        <v>2.4598979530824341</v>
      </c>
      <c r="G440" s="177">
        <f>G383/RES_summary!G$21</f>
        <v>2.5463137595338572</v>
      </c>
      <c r="H440" s="177">
        <f>H383/RES_summary!H$21</f>
        <v>2.1494957382631461</v>
      </c>
      <c r="I440" s="177">
        <f>I383/RES_summary!I$21</f>
        <v>2.3063209898876638</v>
      </c>
      <c r="J440" s="177">
        <f>J383/RES_summary!J$21</f>
        <v>1.7211894757133477</v>
      </c>
      <c r="K440" s="177">
        <f>K383/RES_summary!K$21</f>
        <v>1.7055998879334471</v>
      </c>
      <c r="L440" s="177">
        <f>L383/RES_summary!L$21</f>
        <v>1.7285014745523297</v>
      </c>
      <c r="M440" s="177">
        <f>M383/RES_summary!M$21</f>
        <v>1.8479399447056171</v>
      </c>
      <c r="N440" s="177">
        <f>N383/RES_summary!N$21</f>
        <v>1.9261030535995749</v>
      </c>
      <c r="O440" s="177">
        <f>O383/RES_summary!O$21</f>
        <v>1.8255398720766383</v>
      </c>
      <c r="P440" s="177">
        <f>P383/RES_summary!P$21</f>
        <v>1.4940571731733063</v>
      </c>
      <c r="Q440" s="177">
        <f>Q383/RES_summary!Q$21</f>
        <v>2.086992908409997</v>
      </c>
    </row>
    <row r="441" spans="1:17" ht="12" customHeight="1" x14ac:dyDescent="0.3">
      <c r="A441" s="158" t="s">
        <v>112</v>
      </c>
      <c r="B441" s="157"/>
      <c r="C441" s="178">
        <f>C384/RES_summary!C$21</f>
        <v>1.6233048604452778</v>
      </c>
      <c r="D441" s="178">
        <f>D384/RES_summary!D$21</f>
        <v>1.1483030128451961</v>
      </c>
      <c r="E441" s="178">
        <f>E384/RES_summary!E$21</f>
        <v>1.1447006287289188</v>
      </c>
      <c r="F441" s="178">
        <f>F384/RES_summary!F$21</f>
        <v>1.6282365664816263</v>
      </c>
      <c r="G441" s="178">
        <f>G384/RES_summary!G$21</f>
        <v>2.0358552103863876</v>
      </c>
      <c r="H441" s="178">
        <f>H384/RES_summary!H$21</f>
        <v>1.831114649654267</v>
      </c>
      <c r="I441" s="178">
        <f>I384/RES_summary!I$21</f>
        <v>1.5221139122574499</v>
      </c>
      <c r="J441" s="178">
        <f>J384/RES_summary!J$21</f>
        <v>3.1403974297885435</v>
      </c>
      <c r="K441" s="178">
        <f>K384/RES_summary!K$21</f>
        <v>3.5789338141236424</v>
      </c>
      <c r="L441" s="178">
        <f>L384/RES_summary!L$21</f>
        <v>3.7503815245748062</v>
      </c>
      <c r="M441" s="178">
        <f>M384/RES_summary!M$21</f>
        <v>6.0519587589441759</v>
      </c>
      <c r="N441" s="178">
        <f>N384/RES_summary!N$21</f>
        <v>5.8415969142227144</v>
      </c>
      <c r="O441" s="178">
        <f>O384/RES_summary!O$21</f>
        <v>7.3212948908486419</v>
      </c>
      <c r="P441" s="178">
        <f>P384/RES_summary!P$21</f>
        <v>6.56698293793196</v>
      </c>
      <c r="Q441" s="178">
        <f>Q384/RES_summary!Q$21</f>
        <v>3.3640746957820173</v>
      </c>
    </row>
    <row r="442" spans="1:17" ht="12" customHeight="1" x14ac:dyDescent="0.3">
      <c r="A442" s="23" t="s">
        <v>60</v>
      </c>
      <c r="B442" s="156"/>
      <c r="C442" s="177">
        <f>C385/RES_summary!C$21</f>
        <v>1.6233048604452778</v>
      </c>
      <c r="D442" s="177">
        <f>D385/RES_summary!D$21</f>
        <v>1.1483030128451961</v>
      </c>
      <c r="E442" s="177">
        <f>E385/RES_summary!E$21</f>
        <v>1.1447006287289188</v>
      </c>
      <c r="F442" s="177">
        <f>F385/RES_summary!F$21</f>
        <v>1.6282365664816263</v>
      </c>
      <c r="G442" s="177">
        <f>G385/RES_summary!G$21</f>
        <v>2.0358552103863876</v>
      </c>
      <c r="H442" s="177">
        <f>H385/RES_summary!H$21</f>
        <v>1.831114649654267</v>
      </c>
      <c r="I442" s="177">
        <f>I385/RES_summary!I$21</f>
        <v>1.5221139122574499</v>
      </c>
      <c r="J442" s="177">
        <f>J385/RES_summary!J$21</f>
        <v>3.1403974297885435</v>
      </c>
      <c r="K442" s="177">
        <f>K385/RES_summary!K$21</f>
        <v>3.5789338141236424</v>
      </c>
      <c r="L442" s="177">
        <f>L385/RES_summary!L$21</f>
        <v>3.7503815245748062</v>
      </c>
      <c r="M442" s="177">
        <f>M385/RES_summary!M$21</f>
        <v>6.0519587589441759</v>
      </c>
      <c r="N442" s="177">
        <f>N385/RES_summary!N$21</f>
        <v>5.8415969142227144</v>
      </c>
      <c r="O442" s="177">
        <f>O385/RES_summary!O$21</f>
        <v>7.3212948908486419</v>
      </c>
      <c r="P442" s="177">
        <f>P385/RES_summary!P$21</f>
        <v>6.56698293793196</v>
      </c>
      <c r="Q442" s="177">
        <f>Q385/RES_summary!Q$21</f>
        <v>3.3640746957820173</v>
      </c>
    </row>
    <row r="443" spans="1:17" ht="12" customHeight="1" x14ac:dyDescent="0.3">
      <c r="A443" s="158" t="s">
        <v>63</v>
      </c>
      <c r="B443" s="157"/>
      <c r="C443" s="178">
        <f>C386/RES_summary!C$21</f>
        <v>16.598432190020489</v>
      </c>
      <c r="D443" s="178">
        <f>D386/RES_summary!D$21</f>
        <v>15.853237779047491</v>
      </c>
      <c r="E443" s="178">
        <f>E386/RES_summary!E$21</f>
        <v>16.271669208901766</v>
      </c>
      <c r="F443" s="178">
        <f>F386/RES_summary!F$21</f>
        <v>15.89118930833706</v>
      </c>
      <c r="G443" s="178">
        <f>G386/RES_summary!G$21</f>
        <v>16.933925724541929</v>
      </c>
      <c r="H443" s="178">
        <f>H386/RES_summary!H$21</f>
        <v>15.095946016245568</v>
      </c>
      <c r="I443" s="178">
        <f>I386/RES_summary!I$21</f>
        <v>15.159902158520467</v>
      </c>
      <c r="J443" s="178">
        <f>J386/RES_summary!J$21</f>
        <v>15.374296068731034</v>
      </c>
      <c r="K443" s="178">
        <f>K386/RES_summary!K$21</f>
        <v>14.765245079256109</v>
      </c>
      <c r="L443" s="178">
        <f>L386/RES_summary!L$21</f>
        <v>14.784606175121622</v>
      </c>
      <c r="M443" s="178">
        <f>M386/RES_summary!M$21</f>
        <v>14.820309123627428</v>
      </c>
      <c r="N443" s="178">
        <f>N386/RES_summary!N$21</f>
        <v>14.468816957009322</v>
      </c>
      <c r="O443" s="178">
        <f>O386/RES_summary!O$21</f>
        <v>15.117620977349883</v>
      </c>
      <c r="P443" s="178">
        <f>P386/RES_summary!P$21</f>
        <v>14.529020264470942</v>
      </c>
      <c r="Q443" s="178">
        <f>Q386/RES_summary!Q$21</f>
        <v>13.858664924180319</v>
      </c>
    </row>
    <row r="444" spans="1:17" ht="12" customHeight="1" x14ac:dyDescent="0.3">
      <c r="A444" s="167" t="s">
        <v>160</v>
      </c>
      <c r="B444" s="132"/>
      <c r="C444" s="183">
        <f>C387/RES_summary!C$21</f>
        <v>16.195188149147704</v>
      </c>
      <c r="D444" s="183">
        <f>D387/RES_summary!D$21</f>
        <v>15.401597057566144</v>
      </c>
      <c r="E444" s="183">
        <f>E387/RES_summary!E$21</f>
        <v>15.287857962249959</v>
      </c>
      <c r="F444" s="183">
        <f>F387/RES_summary!F$21</f>
        <v>15.650728534143063</v>
      </c>
      <c r="G444" s="183">
        <f>G387/RES_summary!G$21</f>
        <v>15.616179485260693</v>
      </c>
      <c r="H444" s="183">
        <f>H387/RES_summary!H$21</f>
        <v>14.658957667874811</v>
      </c>
      <c r="I444" s="183">
        <f>I387/RES_summary!I$21</f>
        <v>15.551075787187719</v>
      </c>
      <c r="J444" s="183">
        <f>J387/RES_summary!J$21</f>
        <v>15.182380791425649</v>
      </c>
      <c r="K444" s="183">
        <f>K387/RES_summary!K$21</f>
        <v>14.76854975389484</v>
      </c>
      <c r="L444" s="183">
        <f>L387/RES_summary!L$21</f>
        <v>14.745461071117438</v>
      </c>
      <c r="M444" s="183">
        <f>M387/RES_summary!M$21</f>
        <v>14.260608980825957</v>
      </c>
      <c r="N444" s="183">
        <f>N387/RES_summary!N$21</f>
        <v>14.148528288197003</v>
      </c>
      <c r="O444" s="183">
        <f>O387/RES_summary!O$21</f>
        <v>14.439470896614598</v>
      </c>
      <c r="P444" s="183">
        <f>P387/RES_summary!P$21</f>
        <v>13.896717679881805</v>
      </c>
      <c r="Q444" s="183">
        <f>Q387/RES_summary!Q$21</f>
        <v>13.586969794902222</v>
      </c>
    </row>
    <row r="445" spans="1:17" ht="12" customHeight="1" x14ac:dyDescent="0.3">
      <c r="A445" s="167" t="s">
        <v>159</v>
      </c>
      <c r="B445" s="132"/>
      <c r="C445" s="183">
        <f>C388/RES_summary!C$21</f>
        <v>16.300572525409695</v>
      </c>
      <c r="D445" s="183">
        <f>D388/RES_summary!D$21</f>
        <v>16.242280161189459</v>
      </c>
      <c r="E445" s="183">
        <f>E388/RES_summary!E$21</f>
        <v>16.2531721638519</v>
      </c>
      <c r="F445" s="183">
        <f>F388/RES_summary!F$21</f>
        <v>16.831891310134701</v>
      </c>
      <c r="G445" s="183">
        <f>G388/RES_summary!G$21</f>
        <v>16.03334113997828</v>
      </c>
      <c r="H445" s="183">
        <f>H388/RES_summary!H$21</f>
        <v>14.728683265519434</v>
      </c>
      <c r="I445" s="183">
        <f>I388/RES_summary!I$21</f>
        <v>14.475098880958749</v>
      </c>
      <c r="J445" s="183">
        <f>J388/RES_summary!J$21</f>
        <v>13.882434361071601</v>
      </c>
      <c r="K445" s="183">
        <f>K388/RES_summary!K$21</f>
        <v>14.60518114578837</v>
      </c>
      <c r="L445" s="183">
        <f>L388/RES_summary!L$21</f>
        <v>14.359396770888132</v>
      </c>
      <c r="M445" s="183">
        <f>M388/RES_summary!M$21</f>
        <v>14.433689039199363</v>
      </c>
      <c r="N445" s="183">
        <f>N388/RES_summary!N$21</f>
        <v>14.299364688965015</v>
      </c>
      <c r="O445" s="183">
        <f>O388/RES_summary!O$21</f>
        <v>14.541339055752335</v>
      </c>
      <c r="P445" s="183">
        <f>P388/RES_summary!P$21</f>
        <v>13.460665732100782</v>
      </c>
      <c r="Q445" s="183">
        <f>Q388/RES_summary!Q$21</f>
        <v>13.73233530098096</v>
      </c>
    </row>
    <row r="446" spans="1:17" ht="12" customHeight="1" x14ac:dyDescent="0.3">
      <c r="A446" s="166" t="s">
        <v>203</v>
      </c>
      <c r="B446" s="165"/>
      <c r="C446" s="182">
        <f>C389/RES_summary!C$21</f>
        <v>11.056622133387201</v>
      </c>
      <c r="D446" s="182">
        <f>D389/RES_summary!D$21</f>
        <v>11.097864443345152</v>
      </c>
      <c r="E446" s="182">
        <f>E389/RES_summary!E$21</f>
        <v>11.113198602052019</v>
      </c>
      <c r="F446" s="182">
        <f>F389/RES_summary!F$21</f>
        <v>11.065751951479198</v>
      </c>
      <c r="G446" s="182">
        <f>G389/RES_summary!G$21</f>
        <v>10.603760375125265</v>
      </c>
      <c r="H446" s="182">
        <f>H389/RES_summary!H$21</f>
        <v>9.3268708998551979</v>
      </c>
      <c r="I446" s="182">
        <f>I389/RES_summary!I$21</f>
        <v>9.1252358268267653</v>
      </c>
      <c r="J446" s="182">
        <f>J389/RES_summary!J$21</f>
        <v>7.795002638846829</v>
      </c>
      <c r="K446" s="182">
        <f>K389/RES_summary!K$21</f>
        <v>9.0402347732990034</v>
      </c>
      <c r="L446" s="182">
        <f>L389/RES_summary!L$21</f>
        <v>8.0787992354275371</v>
      </c>
      <c r="M446" s="182">
        <f>M389/RES_summary!M$21</f>
        <v>9.4068787795791309</v>
      </c>
      <c r="N446" s="182">
        <f>N389/RES_summary!N$21</f>
        <v>9.0304790199501941</v>
      </c>
      <c r="O446" s="182">
        <f>O389/RES_summary!O$21</f>
        <v>8.600488243249746</v>
      </c>
      <c r="P446" s="182">
        <f>P389/RES_summary!P$21</f>
        <v>7.5671178021436694</v>
      </c>
      <c r="Q446" s="182">
        <f>Q389/RES_summary!Q$21</f>
        <v>9.1237724006574741</v>
      </c>
    </row>
    <row r="447" spans="1:17" ht="12" customHeight="1" x14ac:dyDescent="0.3">
      <c r="A447" s="147" t="s">
        <v>59</v>
      </c>
      <c r="B447" s="164"/>
      <c r="C447" s="181">
        <f>C390/RES_summary!C$21</f>
        <v>5.2439503920224944</v>
      </c>
      <c r="D447" s="181">
        <f>D390/RES_summary!D$21</f>
        <v>5.1444157178443071</v>
      </c>
      <c r="E447" s="181">
        <f>E390/RES_summary!E$21</f>
        <v>5.1399735617998843</v>
      </c>
      <c r="F447" s="181">
        <f>F390/RES_summary!F$21</f>
        <v>5.7661393586555052</v>
      </c>
      <c r="G447" s="181">
        <f>G390/RES_summary!G$21</f>
        <v>5.4295807648530161</v>
      </c>
      <c r="H447" s="181">
        <f>H390/RES_summary!H$21</f>
        <v>5.4018123656642354</v>
      </c>
      <c r="I447" s="181">
        <f>I390/RES_summary!I$21</f>
        <v>5.3498630541319825</v>
      </c>
      <c r="J447" s="181">
        <f>J390/RES_summary!J$21</f>
        <v>6.0874317222247702</v>
      </c>
      <c r="K447" s="181">
        <f>K390/RES_summary!K$21</f>
        <v>5.5649463724893673</v>
      </c>
      <c r="L447" s="181">
        <f>L390/RES_summary!L$21</f>
        <v>6.2805975354605943</v>
      </c>
      <c r="M447" s="181">
        <f>M390/RES_summary!M$21</f>
        <v>5.026810259620234</v>
      </c>
      <c r="N447" s="181">
        <f>N390/RES_summary!N$21</f>
        <v>5.2688856690148214</v>
      </c>
      <c r="O447" s="181">
        <f>O390/RES_summary!O$21</f>
        <v>5.9408508125025898</v>
      </c>
      <c r="P447" s="181">
        <f>P390/RES_summary!P$21</f>
        <v>5.8935479299571112</v>
      </c>
      <c r="Q447" s="181">
        <f>Q390/RES_summary!Q$21</f>
        <v>4.608562900323486</v>
      </c>
    </row>
    <row r="448" spans="1:17" ht="12" customHeight="1" x14ac:dyDescent="0.3">
      <c r="A448" s="163" t="s">
        <v>142</v>
      </c>
      <c r="B448" s="162"/>
      <c r="C448" s="180">
        <f>C391/RES_summary!C$21</f>
        <v>17.671971126243726</v>
      </c>
      <c r="D448" s="180">
        <f>D391/RES_summary!D$21</f>
        <v>17.098364907174634</v>
      </c>
      <c r="E448" s="180">
        <f>E391/RES_summary!E$21</f>
        <v>18.242801622239302</v>
      </c>
      <c r="F448" s="180">
        <f>F391/RES_summary!F$21</f>
        <v>16.030912143244208</v>
      </c>
      <c r="G448" s="180">
        <f>G391/RES_summary!G$21</f>
        <v>19.860668373906361</v>
      </c>
      <c r="H448" s="180">
        <f>H391/RES_summary!H$21</f>
        <v>16.707695944787183</v>
      </c>
      <c r="I448" s="180">
        <f>I391/RES_summary!I$21</f>
        <v>16.588549565799504</v>
      </c>
      <c r="J448" s="180">
        <f>J391/RES_summary!J$21</f>
        <v>16.220827704932514</v>
      </c>
      <c r="K448" s="180">
        <f>K391/RES_summary!K$21</f>
        <v>15.588963743745586</v>
      </c>
      <c r="L448" s="180">
        <f>L391/RES_summary!L$21</f>
        <v>18.071864249729163</v>
      </c>
      <c r="M448" s="180">
        <f>M391/RES_summary!M$21</f>
        <v>17.711802626525639</v>
      </c>
      <c r="N448" s="180">
        <f>N391/RES_summary!N$21</f>
        <v>15.946199434107671</v>
      </c>
      <c r="O448" s="180">
        <f>O391/RES_summary!O$21</f>
        <v>16.907000407804997</v>
      </c>
      <c r="P448" s="180">
        <f>P391/RES_summary!P$21</f>
        <v>17.039099683904439</v>
      </c>
      <c r="Q448" s="180">
        <f>Q391/RES_summary!Q$21</f>
        <v>15.376077095898747</v>
      </c>
    </row>
    <row r="449" spans="1:17" ht="12" customHeight="1" x14ac:dyDescent="0.3">
      <c r="A449" s="161" t="s">
        <v>141</v>
      </c>
      <c r="B449" s="160"/>
      <c r="C449" s="179">
        <f>C392/RES_summary!C$21</f>
        <v>17.138571818991075</v>
      </c>
      <c r="D449" s="179">
        <f>D392/RES_summary!D$21</f>
        <v>17.503510296709258</v>
      </c>
      <c r="E449" s="179">
        <f>E392/RES_summary!E$21</f>
        <v>17.394240903746372</v>
      </c>
      <c r="F449" s="179">
        <f>F392/RES_summary!F$21</f>
        <v>16.700590044400577</v>
      </c>
      <c r="G449" s="179">
        <f>G392/RES_summary!G$21</f>
        <v>17.474890402140378</v>
      </c>
      <c r="H449" s="179">
        <f>H392/RES_summary!H$21</f>
        <v>16.502794382307844</v>
      </c>
      <c r="I449" s="179">
        <f>I392/RES_summary!I$21</f>
        <v>14.966302492190774</v>
      </c>
      <c r="J449" s="179">
        <f>J392/RES_summary!J$21</f>
        <v>15.660169401558868</v>
      </c>
      <c r="K449" s="179">
        <f>K392/RES_summary!K$21</f>
        <v>13.283238528561133</v>
      </c>
      <c r="L449" s="179">
        <f>L392/RES_summary!L$21</f>
        <v>16.72494206886498</v>
      </c>
      <c r="M449" s="179">
        <f>M392/RES_summary!M$21</f>
        <v>16.227135451631881</v>
      </c>
      <c r="N449" s="179">
        <f>N392/RES_summary!N$21</f>
        <v>14.782101414455516</v>
      </c>
      <c r="O449" s="179">
        <f>O392/RES_summary!O$21</f>
        <v>17.316880519198573</v>
      </c>
      <c r="P449" s="179">
        <f>P392/RES_summary!P$21</f>
        <v>15.780418748827069</v>
      </c>
      <c r="Q449" s="179">
        <f>Q392/RES_summary!Q$21</f>
        <v>15.704679182302179</v>
      </c>
    </row>
    <row r="450" spans="1:17" ht="12" customHeight="1" x14ac:dyDescent="0.3">
      <c r="A450" s="148" t="s">
        <v>60</v>
      </c>
      <c r="B450" s="156"/>
      <c r="C450" s="177">
        <f>C393/RES_summary!C$21</f>
        <v>11.973770932831346</v>
      </c>
      <c r="D450" s="177">
        <f>D393/RES_summary!D$21</f>
        <v>12.496489050568549</v>
      </c>
      <c r="E450" s="177">
        <f>E393/RES_summary!E$21</f>
        <v>11.098593005850571</v>
      </c>
      <c r="F450" s="177">
        <f>F393/RES_summary!F$21</f>
        <v>11.41379529386961</v>
      </c>
      <c r="G450" s="177">
        <f>G393/RES_summary!G$21</f>
        <v>11.935455118699982</v>
      </c>
      <c r="H450" s="177">
        <f>H393/RES_summary!H$21</f>
        <v>11.191205740594706</v>
      </c>
      <c r="I450" s="177">
        <f>I393/RES_summary!I$21</f>
        <v>8.5267462904385347</v>
      </c>
      <c r="J450" s="177">
        <f>J393/RES_summary!J$21</f>
        <v>10.774325526843752</v>
      </c>
      <c r="K450" s="177">
        <f>K393/RES_summary!K$21</f>
        <v>6.4697272801052055</v>
      </c>
      <c r="L450" s="177">
        <f>L393/RES_summary!L$21</f>
        <v>11.627827716130495</v>
      </c>
      <c r="M450" s="177">
        <f>M393/RES_summary!M$21</f>
        <v>11.127334141458949</v>
      </c>
      <c r="N450" s="177">
        <f>N393/RES_summary!N$21</f>
        <v>8.828553326905336</v>
      </c>
      <c r="O450" s="177">
        <f>O393/RES_summary!O$21</f>
        <v>11.162140134811674</v>
      </c>
      <c r="P450" s="177">
        <f>P393/RES_summary!P$21</f>
        <v>11.128058842457907</v>
      </c>
      <c r="Q450" s="177">
        <f>Q393/RES_summary!Q$21</f>
        <v>10.991221571793114</v>
      </c>
    </row>
    <row r="451" spans="1:17" ht="12" customHeight="1" x14ac:dyDescent="0.3">
      <c r="A451" s="148" t="s">
        <v>59</v>
      </c>
      <c r="B451" s="156"/>
      <c r="C451" s="177">
        <f>C394/RES_summary!C$21</f>
        <v>5.1648008861597301</v>
      </c>
      <c r="D451" s="177">
        <f>D394/RES_summary!D$21</f>
        <v>5.0070212461407078</v>
      </c>
      <c r="E451" s="177">
        <f>E394/RES_summary!E$21</f>
        <v>6.295647897895801</v>
      </c>
      <c r="F451" s="177">
        <f>F394/RES_summary!F$21</f>
        <v>5.2867947505309703</v>
      </c>
      <c r="G451" s="177">
        <f>G394/RES_summary!G$21</f>
        <v>5.5394352834403922</v>
      </c>
      <c r="H451" s="177">
        <f>H394/RES_summary!H$21</f>
        <v>5.3115886417131346</v>
      </c>
      <c r="I451" s="177">
        <f>I394/RES_summary!I$21</f>
        <v>6.439556201752243</v>
      </c>
      <c r="J451" s="177">
        <f>J394/RES_summary!J$21</f>
        <v>4.8858438747151167</v>
      </c>
      <c r="K451" s="177">
        <f>K394/RES_summary!K$21</f>
        <v>6.813511248455927</v>
      </c>
      <c r="L451" s="177">
        <f>L394/RES_summary!L$21</f>
        <v>5.0971143527344829</v>
      </c>
      <c r="M451" s="177">
        <f>M394/RES_summary!M$21</f>
        <v>5.0998013101729374</v>
      </c>
      <c r="N451" s="177">
        <f>N394/RES_summary!N$21</f>
        <v>5.9535480875501801</v>
      </c>
      <c r="O451" s="177">
        <f>O394/RES_summary!O$21</f>
        <v>6.1547403843869031</v>
      </c>
      <c r="P451" s="177">
        <f>P394/RES_summary!P$21</f>
        <v>4.6523599063691607</v>
      </c>
      <c r="Q451" s="177">
        <f>Q394/RES_summary!Q$21</f>
        <v>4.7134576105090646</v>
      </c>
    </row>
    <row r="452" spans="1:17" ht="12" customHeight="1" x14ac:dyDescent="0.3">
      <c r="A452" s="158" t="s">
        <v>62</v>
      </c>
      <c r="B452" s="157"/>
      <c r="C452" s="178">
        <f>C395/RES_summary!C$21</f>
        <v>6.3037936386074733</v>
      </c>
      <c r="D452" s="178">
        <f>D395/RES_summary!D$21</f>
        <v>6.0880263225481119</v>
      </c>
      <c r="E452" s="178">
        <f>E395/RES_summary!E$21</f>
        <v>6.3737670876338486</v>
      </c>
      <c r="F452" s="178">
        <f>F395/RES_summary!F$21</f>
        <v>6.4482756658962623</v>
      </c>
      <c r="G452" s="178">
        <f>G395/RES_summary!G$21</f>
        <v>6.2526837676664258</v>
      </c>
      <c r="H452" s="178">
        <f>H395/RES_summary!H$21</f>
        <v>6.4877203997195645</v>
      </c>
      <c r="I452" s="178">
        <f>I395/RES_summary!I$21</f>
        <v>6.1558284207342329</v>
      </c>
      <c r="J452" s="178">
        <f>J395/RES_summary!J$21</f>
        <v>6.5349375077533489</v>
      </c>
      <c r="K452" s="178">
        <f>K395/RES_summary!K$21</f>
        <v>6.2452216533919982</v>
      </c>
      <c r="L452" s="178">
        <f>L395/RES_summary!L$21</f>
        <v>5.8128683062190349</v>
      </c>
      <c r="M452" s="178">
        <f>M395/RES_summary!M$21</f>
        <v>5.7899337746977615</v>
      </c>
      <c r="N452" s="178">
        <f>N395/RES_summary!N$21</f>
        <v>5.9127490858324006</v>
      </c>
      <c r="O452" s="178">
        <f>O395/RES_summary!O$21</f>
        <v>5.689296329723093</v>
      </c>
      <c r="P452" s="178">
        <f>P395/RES_summary!P$21</f>
        <v>6.0723578666124709</v>
      </c>
      <c r="Q452" s="178">
        <f>Q395/RES_summary!Q$21</f>
        <v>6.0619489795549564</v>
      </c>
    </row>
    <row r="453" spans="1:17" ht="12" customHeight="1" x14ac:dyDescent="0.3">
      <c r="A453" s="23" t="s">
        <v>203</v>
      </c>
      <c r="B453" s="156"/>
      <c r="C453" s="177">
        <f>C396/RES_summary!C$21</f>
        <v>5.9486386521553269</v>
      </c>
      <c r="D453" s="177">
        <f>D396/RES_summary!D$21</f>
        <v>6.0821361011359221</v>
      </c>
      <c r="E453" s="177">
        <f>E396/RES_summary!E$21</f>
        <v>6.0785483132384224</v>
      </c>
      <c r="F453" s="177">
        <f>F396/RES_summary!F$21</f>
        <v>6.3260552529532239</v>
      </c>
      <c r="G453" s="177">
        <f>G396/RES_summary!G$21</f>
        <v>6.2167568771955262</v>
      </c>
      <c r="H453" s="177">
        <f>H396/RES_summary!H$21</f>
        <v>6.2794679042088637</v>
      </c>
      <c r="I453" s="177">
        <f>I396/RES_summary!I$21</f>
        <v>6.1865843781720873</v>
      </c>
      <c r="J453" s="177">
        <f>J396/RES_summary!J$21</f>
        <v>6.1904698535647187</v>
      </c>
      <c r="K453" s="177">
        <f>K396/RES_summary!K$21</f>
        <v>6.0632582965866781</v>
      </c>
      <c r="L453" s="177">
        <f>L396/RES_summary!L$21</f>
        <v>5.8061520334596226</v>
      </c>
      <c r="M453" s="177">
        <f>M396/RES_summary!M$21</f>
        <v>5.8048147253017905</v>
      </c>
      <c r="N453" s="177">
        <f>N396/RES_summary!N$21</f>
        <v>5.8069497296070924</v>
      </c>
      <c r="O453" s="177">
        <f>O396/RES_summary!O$21</f>
        <v>5.601833796995952</v>
      </c>
      <c r="P453" s="177">
        <f>P396/RES_summary!P$21</f>
        <v>5.8020338607599253</v>
      </c>
      <c r="Q453" s="177">
        <f>Q396/RES_summary!Q$21</f>
        <v>5.6307229012843418</v>
      </c>
    </row>
    <row r="454" spans="1:17" ht="12" customHeight="1" x14ac:dyDescent="0.3">
      <c r="A454" s="29" t="s">
        <v>140</v>
      </c>
      <c r="B454" s="57"/>
      <c r="C454" s="176">
        <f>C397/RES_summary!C$21</f>
        <v>7.6787535188941591</v>
      </c>
      <c r="D454" s="176">
        <f>D397/RES_summary!D$21</f>
        <v>6.1130833239672242</v>
      </c>
      <c r="E454" s="176">
        <f>E397/RES_summary!E$21</f>
        <v>7.6408094638594237</v>
      </c>
      <c r="F454" s="176">
        <f>F397/RES_summary!F$21</f>
        <v>6.9762286719135238</v>
      </c>
      <c r="G454" s="176">
        <f>G397/RES_summary!G$21</f>
        <v>6.4464635231257557</v>
      </c>
      <c r="H454" s="176">
        <f>H397/RES_summary!H$21</f>
        <v>7.4397912971232234</v>
      </c>
      <c r="I454" s="176">
        <f>I397/RES_summary!I$21</f>
        <v>6.0327450521411414</v>
      </c>
      <c r="J454" s="176">
        <f>J397/RES_summary!J$21</f>
        <v>7.6435452566409285</v>
      </c>
      <c r="K454" s="176">
        <f>K397/RES_summary!K$21</f>
        <v>8.5566091867675969</v>
      </c>
      <c r="L454" s="176">
        <f>L397/RES_summary!L$21</f>
        <v>5.9800247023119129</v>
      </c>
      <c r="M454" s="176">
        <f>M397/RES_summary!M$21</f>
        <v>5.3898706099817417</v>
      </c>
      <c r="N454" s="176">
        <f>N397/RES_summary!N$21</f>
        <v>7.100271232940317</v>
      </c>
      <c r="O454" s="176">
        <f>O397/RES_summary!O$21</f>
        <v>6.9131866801414956</v>
      </c>
      <c r="P454" s="176">
        <f>P397/RES_summary!P$21</f>
        <v>6.9668518841077649</v>
      </c>
      <c r="Q454" s="176">
        <f>Q397/RES_summary!Q$21</f>
        <v>7.3330892905178366</v>
      </c>
    </row>
    <row r="456" spans="1:17" ht="12" customHeight="1" x14ac:dyDescent="0.3">
      <c r="A456" s="152" t="s">
        <v>184</v>
      </c>
      <c r="B456" s="168"/>
      <c r="C456" s="184">
        <f>C399/RES_summary!C$21</f>
        <v>31.794740162422269</v>
      </c>
      <c r="D456" s="184">
        <f>D399/RES_summary!D$21</f>
        <v>32.319405229624394</v>
      </c>
      <c r="E456" s="184">
        <f>E399/RES_summary!E$21</f>
        <v>30.048753114145132</v>
      </c>
      <c r="F456" s="184">
        <f>F399/RES_summary!F$21</f>
        <v>31.319268766833318</v>
      </c>
      <c r="G456" s="184">
        <f>G399/RES_summary!G$21</f>
        <v>30.624841522067118</v>
      </c>
      <c r="H456" s="184">
        <f>H399/RES_summary!H$21</f>
        <v>27.990618995014405</v>
      </c>
      <c r="I456" s="184">
        <f>I399/RES_summary!I$21</f>
        <v>26.638860871662377</v>
      </c>
      <c r="J456" s="184">
        <f>J399/RES_summary!J$21</f>
        <v>25.066308805583404</v>
      </c>
      <c r="K456" s="184">
        <f>K399/RES_summary!K$21</f>
        <v>26.263357452762907</v>
      </c>
      <c r="L456" s="184">
        <f>L399/RES_summary!L$21</f>
        <v>28.226816350878124</v>
      </c>
      <c r="M456" s="184">
        <f>M399/RES_summary!M$21</f>
        <v>24.956296512881053</v>
      </c>
      <c r="N456" s="184">
        <f>N399/RES_summary!N$21</f>
        <v>24.859170285259609</v>
      </c>
      <c r="O456" s="184">
        <f>O399/RES_summary!O$21</f>
        <v>25.239203566900539</v>
      </c>
      <c r="P456" s="184">
        <f>P399/RES_summary!P$21</f>
        <v>19.870002788820017</v>
      </c>
      <c r="Q456" s="184">
        <f>Q399/RES_summary!Q$21</f>
        <v>22.463611627731112</v>
      </c>
    </row>
    <row r="457" spans="1:17" ht="12" customHeight="1" x14ac:dyDescent="0.3">
      <c r="A457" s="158" t="s">
        <v>65</v>
      </c>
      <c r="B457" s="157"/>
      <c r="C457" s="178">
        <f>C400/RES_summary!C$21</f>
        <v>26.058208993202246</v>
      </c>
      <c r="D457" s="178">
        <f>D400/RES_summary!D$21</f>
        <v>26.242635654998576</v>
      </c>
      <c r="E457" s="178">
        <f>E400/RES_summary!E$21</f>
        <v>24.524610273399954</v>
      </c>
      <c r="F457" s="178">
        <f>F400/RES_summary!F$21</f>
        <v>25.457862963897433</v>
      </c>
      <c r="G457" s="178">
        <f>G400/RES_summary!G$21</f>
        <v>25.261224257053478</v>
      </c>
      <c r="H457" s="178">
        <f>H400/RES_summary!H$21</f>
        <v>22.530101343242546</v>
      </c>
      <c r="I457" s="178">
        <f>I400/RES_summary!I$21</f>
        <v>21.245118883904812</v>
      </c>
      <c r="J457" s="178">
        <f>J400/RES_summary!J$21</f>
        <v>20.987086586283102</v>
      </c>
      <c r="K457" s="178">
        <f>K400/RES_summary!K$21</f>
        <v>20.493435925096303</v>
      </c>
      <c r="L457" s="178">
        <f>L400/RES_summary!L$21</f>
        <v>22.40957914366421</v>
      </c>
      <c r="M457" s="178">
        <f>M400/RES_summary!M$21</f>
        <v>19.284192041828543</v>
      </c>
      <c r="N457" s="178">
        <f>N400/RES_summary!N$21</f>
        <v>19.532356480001084</v>
      </c>
      <c r="O457" s="178">
        <f>O400/RES_summary!O$21</f>
        <v>20.123082036396127</v>
      </c>
      <c r="P457" s="178">
        <f>P400/RES_summary!P$21</f>
        <v>15.22580450623893</v>
      </c>
      <c r="Q457" s="178">
        <f>Q400/RES_summary!Q$21</f>
        <v>17.612801710792091</v>
      </c>
    </row>
    <row r="458" spans="1:17" ht="12" customHeight="1" x14ac:dyDescent="0.3">
      <c r="A458" s="23" t="s">
        <v>161</v>
      </c>
      <c r="B458" s="156"/>
      <c r="C458" s="177">
        <f>C401/RES_summary!C$21</f>
        <v>26.058208993202246</v>
      </c>
      <c r="D458" s="177">
        <f>D401/RES_summary!D$21</f>
        <v>26.242635654998576</v>
      </c>
      <c r="E458" s="177">
        <f>E401/RES_summary!E$21</f>
        <v>24.524610273399954</v>
      </c>
      <c r="F458" s="177">
        <f>F401/RES_summary!F$21</f>
        <v>25.457862963897433</v>
      </c>
      <c r="G458" s="177">
        <f>G401/RES_summary!G$21</f>
        <v>25.261224257053478</v>
      </c>
      <c r="H458" s="177">
        <f>H401/RES_summary!H$21</f>
        <v>22.530101343242546</v>
      </c>
      <c r="I458" s="177">
        <f>I401/RES_summary!I$21</f>
        <v>21.245118883904812</v>
      </c>
      <c r="J458" s="177">
        <f>J401/RES_summary!J$21</f>
        <v>20.987086586283102</v>
      </c>
      <c r="K458" s="177">
        <f>K401/RES_summary!K$21</f>
        <v>20.493435925096303</v>
      </c>
      <c r="L458" s="177">
        <f>L401/RES_summary!L$21</f>
        <v>22.40957914366421</v>
      </c>
      <c r="M458" s="177">
        <f>M401/RES_summary!M$21</f>
        <v>19.284192041828543</v>
      </c>
      <c r="N458" s="177">
        <f>N401/RES_summary!N$21</f>
        <v>19.532356480001084</v>
      </c>
      <c r="O458" s="177">
        <f>O401/RES_summary!O$21</f>
        <v>20.123082036396127</v>
      </c>
      <c r="P458" s="177">
        <f>P401/RES_summary!P$21</f>
        <v>15.22580450623893</v>
      </c>
      <c r="Q458" s="177">
        <f>Q401/RES_summary!Q$21</f>
        <v>17.612801710792091</v>
      </c>
    </row>
    <row r="459" spans="1:17" ht="12" customHeight="1" x14ac:dyDescent="0.3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3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3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3">
      <c r="A462" s="158" t="s">
        <v>63</v>
      </c>
      <c r="B462" s="157"/>
      <c r="C462" s="178">
        <f>C405/RES_summary!C$21</f>
        <v>3.7941591675133934</v>
      </c>
      <c r="D462" s="178">
        <f>D405/RES_summary!D$21</f>
        <v>4.0696974680005473</v>
      </c>
      <c r="E462" s="178">
        <f>E405/RES_summary!E$21</f>
        <v>3.5316419036955455</v>
      </c>
      <c r="F462" s="178">
        <f>F405/RES_summary!F$21</f>
        <v>3.8081925013518561</v>
      </c>
      <c r="G462" s="178">
        <f>G405/RES_summary!G$21</f>
        <v>3.2857936119064055</v>
      </c>
      <c r="H462" s="178">
        <f>H405/RES_summary!H$21</f>
        <v>3.4351328323523451</v>
      </c>
      <c r="I462" s="178">
        <f>I405/RES_summary!I$21</f>
        <v>3.4656841811473265</v>
      </c>
      <c r="J462" s="178">
        <f>J405/RES_summary!J$21</f>
        <v>2.2657108208412229</v>
      </c>
      <c r="K462" s="178">
        <f>K405/RES_summary!K$21</f>
        <v>3.6100352378397114</v>
      </c>
      <c r="L462" s="178">
        <f>L405/RES_summary!L$21</f>
        <v>3.6665192284967612</v>
      </c>
      <c r="M462" s="178">
        <f>M405/RES_summary!M$21</f>
        <v>3.5217376244610787</v>
      </c>
      <c r="N462" s="178">
        <f>N405/RES_summary!N$21</f>
        <v>3.283178673844565</v>
      </c>
      <c r="O462" s="178">
        <f>O405/RES_summary!O$21</f>
        <v>3.1146109217967393</v>
      </c>
      <c r="P462" s="178">
        <f>P405/RES_summary!P$21</f>
        <v>2.9407905066428714</v>
      </c>
      <c r="Q462" s="178">
        <f>Q405/RES_summary!Q$21</f>
        <v>3.2502763615641994</v>
      </c>
    </row>
    <row r="463" spans="1:17" ht="12" customHeight="1" x14ac:dyDescent="0.3">
      <c r="A463" s="167" t="s">
        <v>160</v>
      </c>
      <c r="B463" s="132"/>
      <c r="C463" s="183">
        <f>C406/RES_summary!C$21</f>
        <v>5.673931422204352</v>
      </c>
      <c r="D463" s="183">
        <f>D406/RES_summary!D$21</f>
        <v>5.3059532234945177</v>
      </c>
      <c r="E463" s="183">
        <f>E406/RES_summary!E$21</f>
        <v>5.3400294987123775</v>
      </c>
      <c r="F463" s="183">
        <f>F406/RES_summary!F$21</f>
        <v>5.3203895110698989</v>
      </c>
      <c r="G463" s="183">
        <f>G406/RES_summary!G$21</f>
        <v>5.3561636882691266</v>
      </c>
      <c r="H463" s="183">
        <f>H406/RES_summary!H$21</f>
        <v>5.00038375911328</v>
      </c>
      <c r="I463" s="183">
        <f>I406/RES_summary!I$21</f>
        <v>5.248973191776992</v>
      </c>
      <c r="J463" s="183">
        <f>J406/RES_summary!J$21</f>
        <v>5.0900017714746006</v>
      </c>
      <c r="K463" s="183">
        <f>K406/RES_summary!K$21</f>
        <v>4.9479989645842801</v>
      </c>
      <c r="L463" s="183">
        <f>L406/RES_summary!L$21</f>
        <v>4.8928195249381217</v>
      </c>
      <c r="M463" s="183">
        <f>M406/RES_summary!M$21</f>
        <v>4.7579779786653278</v>
      </c>
      <c r="N463" s="183">
        <f>N406/RES_summary!N$21</f>
        <v>4.6332405035487882</v>
      </c>
      <c r="O463" s="183">
        <f>O406/RES_summary!O$21</f>
        <v>4.7411696609704572</v>
      </c>
      <c r="P463" s="183">
        <f>P406/RES_summary!P$21</f>
        <v>4.5502559630982313</v>
      </c>
      <c r="Q463" s="183">
        <f>Q406/RES_summary!Q$21</f>
        <v>4.4387945887206373</v>
      </c>
    </row>
    <row r="464" spans="1:17" ht="12" customHeight="1" x14ac:dyDescent="0.3">
      <c r="A464" s="167" t="s">
        <v>159</v>
      </c>
      <c r="B464" s="132"/>
      <c r="C464" s="183">
        <f>C407/RES_summary!C$21</f>
        <v>3.5897515166540415</v>
      </c>
      <c r="D464" s="183">
        <f>D407/RES_summary!D$21</f>
        <v>3.5677941187846347</v>
      </c>
      <c r="E464" s="183">
        <f>E407/RES_summary!E$21</f>
        <v>3.5534692408148842</v>
      </c>
      <c r="F464" s="183">
        <f>F407/RES_summary!F$21</f>
        <v>3.736707630254342</v>
      </c>
      <c r="G464" s="183">
        <f>G407/RES_summary!G$21</f>
        <v>3.4037686397525531</v>
      </c>
      <c r="H464" s="183">
        <f>H407/RES_summary!H$21</f>
        <v>2.9335048250712585</v>
      </c>
      <c r="I464" s="183">
        <f>I407/RES_summary!I$21</f>
        <v>2.8335649343792433</v>
      </c>
      <c r="J464" s="183">
        <f>J407/RES_summary!J$21</f>
        <v>2.5364821581793038</v>
      </c>
      <c r="K464" s="183">
        <f>K407/RES_summary!K$21</f>
        <v>2.8851251276576551</v>
      </c>
      <c r="L464" s="183">
        <f>L407/RES_summary!L$21</f>
        <v>2.6316765803989632</v>
      </c>
      <c r="M464" s="183">
        <f>M407/RES_summary!M$21</f>
        <v>3.0206907610191136</v>
      </c>
      <c r="N464" s="183">
        <f>N407/RES_summary!N$21</f>
        <v>2.8239861049878776</v>
      </c>
      <c r="O464" s="183">
        <f>O407/RES_summary!O$21</f>
        <v>2.7955740988135802</v>
      </c>
      <c r="P464" s="183">
        <f>P407/RES_summary!P$21</f>
        <v>2.44588194305974</v>
      </c>
      <c r="Q464" s="183">
        <f>Q407/RES_summary!Q$21</f>
        <v>2.7392941164831242</v>
      </c>
    </row>
    <row r="465" spans="1:17" ht="12" customHeight="1" x14ac:dyDescent="0.3">
      <c r="A465" s="166" t="s">
        <v>203</v>
      </c>
      <c r="B465" s="165"/>
      <c r="C465" s="182">
        <f>C408/RES_summary!C$21</f>
        <v>3.5897515166540415</v>
      </c>
      <c r="D465" s="182">
        <f>D408/RES_summary!D$21</f>
        <v>3.5677941187846347</v>
      </c>
      <c r="E465" s="182">
        <f>E408/RES_summary!E$21</f>
        <v>3.5534692408148842</v>
      </c>
      <c r="F465" s="182">
        <f>F408/RES_summary!F$21</f>
        <v>3.736707630254342</v>
      </c>
      <c r="G465" s="182">
        <f>G408/RES_summary!G$21</f>
        <v>3.4037686397525531</v>
      </c>
      <c r="H465" s="182">
        <f>H408/RES_summary!H$21</f>
        <v>2.9335048250712585</v>
      </c>
      <c r="I465" s="182">
        <f>I408/RES_summary!I$21</f>
        <v>2.8335649343792433</v>
      </c>
      <c r="J465" s="182">
        <f>J408/RES_summary!J$21</f>
        <v>2.5364821581793038</v>
      </c>
      <c r="K465" s="182">
        <f>K408/RES_summary!K$21</f>
        <v>2.8851251276576551</v>
      </c>
      <c r="L465" s="182">
        <f>L408/RES_summary!L$21</f>
        <v>2.6316765803989632</v>
      </c>
      <c r="M465" s="182">
        <f>M408/RES_summary!M$21</f>
        <v>3.0206907610191136</v>
      </c>
      <c r="N465" s="182">
        <f>N408/RES_summary!N$21</f>
        <v>2.8239861049878776</v>
      </c>
      <c r="O465" s="182">
        <f>O408/RES_summary!O$21</f>
        <v>2.7955740988135802</v>
      </c>
      <c r="P465" s="182">
        <f>P408/RES_summary!P$21</f>
        <v>2.44588194305974</v>
      </c>
      <c r="Q465" s="182">
        <f>Q408/RES_summary!Q$21</f>
        <v>2.7392941164831242</v>
      </c>
    </row>
    <row r="466" spans="1:17" ht="12" customHeight="1" x14ac:dyDescent="0.3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3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3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3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3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3">
      <c r="A471" s="158" t="s">
        <v>62</v>
      </c>
      <c r="B471" s="157"/>
      <c r="C471" s="178">
        <f>C414/RES_summary!C$21</f>
        <v>1.9423720017066286</v>
      </c>
      <c r="D471" s="178">
        <f>D414/RES_summary!D$21</f>
        <v>2.0070721066252672</v>
      </c>
      <c r="E471" s="178">
        <f>E414/RES_summary!E$21</f>
        <v>1.9925009370496367</v>
      </c>
      <c r="F471" s="178">
        <f>F414/RES_summary!F$21</f>
        <v>2.0532133015840279</v>
      </c>
      <c r="G471" s="178">
        <f>G414/RES_summary!G$21</f>
        <v>2.0778236531072376</v>
      </c>
      <c r="H471" s="178">
        <f>H414/RES_summary!H$21</f>
        <v>2.0253848194195152</v>
      </c>
      <c r="I471" s="178">
        <f>I414/RES_summary!I$21</f>
        <v>1.9280578066102396</v>
      </c>
      <c r="J471" s="178">
        <f>J414/RES_summary!J$21</f>
        <v>1.8135113984590783</v>
      </c>
      <c r="K471" s="178">
        <f>K414/RES_summary!K$21</f>
        <v>2.1598862898268929</v>
      </c>
      <c r="L471" s="178">
        <f>L414/RES_summary!L$21</f>
        <v>2.1507179787171538</v>
      </c>
      <c r="M471" s="178">
        <f>M414/RES_summary!M$21</f>
        <v>2.1503668465914312</v>
      </c>
      <c r="N471" s="178">
        <f>N414/RES_summary!N$21</f>
        <v>2.0436351314139634</v>
      </c>
      <c r="O471" s="178">
        <f>O414/RES_summary!O$21</f>
        <v>2.0015106087076724</v>
      </c>
      <c r="P471" s="178">
        <f>P414/RES_summary!P$21</f>
        <v>1.703407775938216</v>
      </c>
      <c r="Q471" s="178">
        <f>Q414/RES_summary!Q$21</f>
        <v>1.6005335553748212</v>
      </c>
    </row>
    <row r="472" spans="1:17" ht="12" customHeight="1" x14ac:dyDescent="0.3">
      <c r="A472" s="23" t="s">
        <v>203</v>
      </c>
      <c r="B472" s="156"/>
      <c r="C472" s="177">
        <f>C415/RES_summary!C$21</f>
        <v>2.4440907149881501</v>
      </c>
      <c r="D472" s="177">
        <f>D415/RES_summary!D$21</f>
        <v>2.4788803210445995</v>
      </c>
      <c r="E472" s="177">
        <f>E415/RES_summary!E$21</f>
        <v>2.4567503541605373</v>
      </c>
      <c r="F472" s="177">
        <f>F415/RES_summary!F$21</f>
        <v>2.5285294276778885</v>
      </c>
      <c r="G472" s="177">
        <f>G415/RES_summary!G$21</f>
        <v>2.4630534859454358</v>
      </c>
      <c r="H472" s="177">
        <f>H415/RES_summary!H$21</f>
        <v>2.4684100648753406</v>
      </c>
      <c r="I472" s="177">
        <f>I415/RES_summary!I$21</f>
        <v>2.4098390944937935</v>
      </c>
      <c r="J472" s="177">
        <f>J415/RES_summary!J$21</f>
        <v>2.3770073851129552</v>
      </c>
      <c r="K472" s="177">
        <f>K415/RES_summary!K$21</f>
        <v>2.3299227523151709</v>
      </c>
      <c r="L472" s="177">
        <f>L415/RES_summary!L$21</f>
        <v>2.2371329105490734</v>
      </c>
      <c r="M472" s="177">
        <f>M415/RES_summary!M$21</f>
        <v>2.2303529729007185</v>
      </c>
      <c r="N472" s="177">
        <f>N415/RES_summary!N$21</f>
        <v>2.2257077620504453</v>
      </c>
      <c r="O472" s="177">
        <f>O415/RES_summary!O$21</f>
        <v>2.1445439997773628</v>
      </c>
      <c r="P472" s="177">
        <f>P415/RES_summary!P$21</f>
        <v>2.2181926762122028</v>
      </c>
      <c r="Q472" s="177">
        <f>Q415/RES_summary!Q$21</f>
        <v>2.1435041482136166</v>
      </c>
    </row>
    <row r="473" spans="1:17" ht="12" customHeight="1" x14ac:dyDescent="0.3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RES_hhdet_num!B$81</f>
        <v>25353999</v>
      </c>
      <c r="C5" s="151">
        <f>RES_hhdet_num!C$81</f>
        <v>24480779</v>
      </c>
      <c r="D5" s="151">
        <f>RES_hhdet_num!D$81</f>
        <v>25480944</v>
      </c>
      <c r="E5" s="151">
        <f>RES_hhdet_num!E$81</f>
        <v>26204117</v>
      </c>
      <c r="F5" s="151">
        <f>RES_hhdet_num!F$81</f>
        <v>26664104</v>
      </c>
      <c r="G5" s="151">
        <f>RES_hhdet_num!G$81</f>
        <v>27730544</v>
      </c>
      <c r="H5" s="151">
        <f>RES_hhdet_num!H$81</f>
        <v>29117561</v>
      </c>
      <c r="I5" s="151">
        <f>RES_hhdet_num!I$81</f>
        <v>32320125</v>
      </c>
      <c r="J5" s="151">
        <f>RES_hhdet_num!J$81</f>
        <v>33511449</v>
      </c>
      <c r="K5" s="151">
        <f>RES_hhdet_num!K$81</f>
        <v>34935017</v>
      </c>
      <c r="L5" s="151">
        <f>RES_hhdet_num!L$81</f>
        <v>36047105</v>
      </c>
      <c r="M5" s="151">
        <f>RES_hhdet_num!M$81</f>
        <v>37514914</v>
      </c>
      <c r="N5" s="151">
        <f>RES_hhdet_num!N$81</f>
        <v>39059158.999999993</v>
      </c>
      <c r="O5" s="151">
        <f>RES_hhdet_num!O$81</f>
        <v>40686699</v>
      </c>
      <c r="P5" s="151">
        <f>RES_hhdet_num!P$81</f>
        <v>41957915</v>
      </c>
      <c r="Q5" s="151">
        <f>RES_hhdet_num!Q$81</f>
        <v>42077309.999999993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157</v>
      </c>
      <c r="B7" s="67">
        <f>RES_hhdet_num!B$83</f>
        <v>25353999</v>
      </c>
      <c r="C7" s="67">
        <f>RES_hhdet_num!C$83</f>
        <v>24480779</v>
      </c>
      <c r="D7" s="67">
        <f>RES_hhdet_num!D$83</f>
        <v>25480944</v>
      </c>
      <c r="E7" s="67">
        <f>RES_hhdet_num!E$83</f>
        <v>26204117</v>
      </c>
      <c r="F7" s="67">
        <f>RES_hhdet_num!F$83</f>
        <v>26664104</v>
      </c>
      <c r="G7" s="67">
        <f>RES_hhdet_num!G$83</f>
        <v>27730544</v>
      </c>
      <c r="H7" s="67">
        <f>RES_hhdet_num!H$83</f>
        <v>29117561</v>
      </c>
      <c r="I7" s="67">
        <f>RES_hhdet_num!I$83</f>
        <v>32320125</v>
      </c>
      <c r="J7" s="67">
        <f>RES_hhdet_num!J$83</f>
        <v>33511449</v>
      </c>
      <c r="K7" s="67">
        <f>RES_hhdet_num!K$83</f>
        <v>34935017</v>
      </c>
      <c r="L7" s="67">
        <f>RES_hhdet_num!L$83</f>
        <v>36047105</v>
      </c>
      <c r="M7" s="67">
        <f>RES_hhdet_num!M$83</f>
        <v>37514914</v>
      </c>
      <c r="N7" s="67">
        <f>RES_hhdet_num!N$83</f>
        <v>39059158.999999993</v>
      </c>
      <c r="O7" s="67">
        <f>RES_hhdet_num!O$83</f>
        <v>40686699</v>
      </c>
      <c r="P7" s="67">
        <f>RES_hhdet_num!P$83</f>
        <v>41957915</v>
      </c>
      <c r="Q7" s="67">
        <f>RES_hhdet_num!Q$83</f>
        <v>42077309.999999993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RES_hhdet_num!B$86</f>
        <v>532639</v>
      </c>
      <c r="C9" s="67">
        <f>RES_hhdet_num!C$86</f>
        <v>595796</v>
      </c>
      <c r="D9" s="67">
        <f>RES_hhdet_num!D$86</f>
        <v>775970</v>
      </c>
      <c r="E9" s="67">
        <f>RES_hhdet_num!E$86</f>
        <v>896047</v>
      </c>
      <c r="F9" s="67">
        <f>RES_hhdet_num!F$86</f>
        <v>1004722</v>
      </c>
      <c r="G9" s="67">
        <f>RES_hhdet_num!G$86</f>
        <v>1203499</v>
      </c>
      <c r="H9" s="67">
        <f>RES_hhdet_num!H$86</f>
        <v>1474107</v>
      </c>
      <c r="I9" s="67">
        <f>RES_hhdet_num!I$86</f>
        <v>1908515</v>
      </c>
      <c r="J9" s="67">
        <f>RES_hhdet_num!J$86</f>
        <v>2158383</v>
      </c>
      <c r="K9" s="67">
        <f>RES_hhdet_num!K$86</f>
        <v>2391125.0000000005</v>
      </c>
      <c r="L9" s="67">
        <f>RES_hhdet_num!L$86</f>
        <v>2645938.0000000005</v>
      </c>
      <c r="M9" s="67">
        <f>RES_hhdet_num!M$86</f>
        <v>2945797</v>
      </c>
      <c r="N9" s="67">
        <f>RES_hhdet_num!N$86</f>
        <v>3406893</v>
      </c>
      <c r="O9" s="67">
        <f>RES_hhdet_num!O$86</f>
        <v>3797742</v>
      </c>
      <c r="P9" s="67">
        <f>RES_hhdet_num!P$86</f>
        <v>4063211.0000000009</v>
      </c>
      <c r="Q9" s="67">
        <f>RES_hhdet_num!Q$86</f>
        <v>4143398.0000000014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156</v>
      </c>
      <c r="B11" s="67">
        <f>RES_hhdet_num!B$88</f>
        <v>10792145</v>
      </c>
      <c r="C11" s="67">
        <f>RES_hhdet_num!C$88</f>
        <v>10714845</v>
      </c>
      <c r="D11" s="67">
        <f>RES_hhdet_num!D$88</f>
        <v>11280843</v>
      </c>
      <c r="E11" s="67">
        <f>RES_hhdet_num!E$88</f>
        <v>12101615</v>
      </c>
      <c r="F11" s="67">
        <f>RES_hhdet_num!F$88</f>
        <v>12676557</v>
      </c>
      <c r="G11" s="67">
        <f>RES_hhdet_num!G$88</f>
        <v>13424576</v>
      </c>
      <c r="H11" s="67">
        <f>RES_hhdet_num!H$88</f>
        <v>14336146</v>
      </c>
      <c r="I11" s="67">
        <f>RES_hhdet_num!I$88</f>
        <v>16710882</v>
      </c>
      <c r="J11" s="67">
        <f>RES_hhdet_num!J$88</f>
        <v>17996223</v>
      </c>
      <c r="K11" s="67">
        <f>RES_hhdet_num!K$88</f>
        <v>18781865</v>
      </c>
      <c r="L11" s="67">
        <f>RES_hhdet_num!L$88</f>
        <v>19077127</v>
      </c>
      <c r="M11" s="67">
        <f>RES_hhdet_num!M$88</f>
        <v>20289294</v>
      </c>
      <c r="N11" s="67">
        <f>RES_hhdet_num!N$88</f>
        <v>21220604.999999996</v>
      </c>
      <c r="O11" s="67">
        <f>RES_hhdet_num!O$88</f>
        <v>22768172</v>
      </c>
      <c r="P11" s="67">
        <f>RES_hhdet_num!P$88</f>
        <v>24225746</v>
      </c>
      <c r="Q11" s="67">
        <f>RES_hhdet_num!Q$88</f>
        <v>24302398.999999996</v>
      </c>
    </row>
    <row r="12" spans="1:17" ht="12" customHeight="1" x14ac:dyDescent="0.3">
      <c r="A12" s="23" t="s">
        <v>155</v>
      </c>
      <c r="B12" s="67">
        <f>RES_hhdet_num!B$89</f>
        <v>383067</v>
      </c>
      <c r="C12" s="67">
        <f>RES_hhdet_num!C$89</f>
        <v>415200</v>
      </c>
      <c r="D12" s="67">
        <f>RES_hhdet_num!D$89</f>
        <v>455181</v>
      </c>
      <c r="E12" s="67">
        <f>RES_hhdet_num!E$89</f>
        <v>532736</v>
      </c>
      <c r="F12" s="67">
        <f>RES_hhdet_num!F$89</f>
        <v>568319</v>
      </c>
      <c r="G12" s="67">
        <f>RES_hhdet_num!G$89</f>
        <v>712139</v>
      </c>
      <c r="H12" s="67">
        <f>RES_hhdet_num!H$89</f>
        <v>866508</v>
      </c>
      <c r="I12" s="67">
        <f>RES_hhdet_num!I$89</f>
        <v>1119146</v>
      </c>
      <c r="J12" s="67">
        <f>RES_hhdet_num!J$89</f>
        <v>1317333</v>
      </c>
      <c r="K12" s="67">
        <f>RES_hhdet_num!K$89</f>
        <v>1762467</v>
      </c>
      <c r="L12" s="67">
        <f>RES_hhdet_num!L$89</f>
        <v>2138492</v>
      </c>
      <c r="M12" s="67">
        <f>RES_hhdet_num!M$89</f>
        <v>2656783</v>
      </c>
      <c r="N12" s="67">
        <f>RES_hhdet_num!N$89</f>
        <v>2943041.9999999995</v>
      </c>
      <c r="O12" s="67">
        <f>RES_hhdet_num!O$89</f>
        <v>3414025</v>
      </c>
      <c r="P12" s="67">
        <f>RES_hhdet_num!P$89</f>
        <v>3758556</v>
      </c>
      <c r="Q12" s="67">
        <f>RES_hhdet_num!Q$89</f>
        <v>4107114.9999999995</v>
      </c>
    </row>
    <row r="13" spans="1:17" ht="12" customHeight="1" x14ac:dyDescent="0.3">
      <c r="A13" s="23" t="s">
        <v>144</v>
      </c>
      <c r="B13" s="67">
        <f>RES_hhdet_num!B$92</f>
        <v>7360450</v>
      </c>
      <c r="C13" s="67">
        <f>RES_hhdet_num!C$92</f>
        <v>7274077</v>
      </c>
      <c r="D13" s="67">
        <f>RES_hhdet_num!D$92</f>
        <v>7185012.0000000009</v>
      </c>
      <c r="E13" s="67">
        <f>RES_hhdet_num!E$92</f>
        <v>6945022</v>
      </c>
      <c r="F13" s="67">
        <f>RES_hhdet_num!F$92</f>
        <v>6750174.9999999991</v>
      </c>
      <c r="G13" s="67">
        <f>RES_hhdet_num!G$92</f>
        <v>6424355</v>
      </c>
      <c r="H13" s="67">
        <f>RES_hhdet_num!H$92</f>
        <v>5764716.0000000009</v>
      </c>
      <c r="I13" s="67">
        <f>RES_hhdet_num!I$92</f>
        <v>5337781</v>
      </c>
      <c r="J13" s="67">
        <f>RES_hhdet_num!J$92</f>
        <v>4892568</v>
      </c>
      <c r="K13" s="67">
        <f>RES_hhdet_num!K$92</f>
        <v>4445900</v>
      </c>
      <c r="L13" s="67">
        <f>RES_hhdet_num!L$92</f>
        <v>4173918</v>
      </c>
      <c r="M13" s="67">
        <f>RES_hhdet_num!M$92</f>
        <v>3478060</v>
      </c>
      <c r="N13" s="67">
        <f>RES_hhdet_num!N$92</f>
        <v>3075300.9999999995</v>
      </c>
      <c r="O13" s="67">
        <f>RES_hhdet_num!O$92</f>
        <v>2996183</v>
      </c>
      <c r="P13" s="67">
        <f>RES_hhdet_num!P$92</f>
        <v>2630355</v>
      </c>
      <c r="Q13" s="67">
        <f>RES_hhdet_num!Q$92</f>
        <v>2532742.9999999995</v>
      </c>
    </row>
    <row r="14" spans="1:17" ht="12" customHeight="1" x14ac:dyDescent="0.3">
      <c r="A14" s="23" t="s">
        <v>143</v>
      </c>
      <c r="B14" s="67">
        <f>RES_hhdet_num!B$93</f>
        <v>271151</v>
      </c>
      <c r="C14" s="67">
        <f>RES_hhdet_num!C$93</f>
        <v>283322.00000000006</v>
      </c>
      <c r="D14" s="67">
        <f>RES_hhdet_num!D$93</f>
        <v>292853.99999999994</v>
      </c>
      <c r="E14" s="67">
        <f>RES_hhdet_num!E$93</f>
        <v>301982</v>
      </c>
      <c r="F14" s="67">
        <f>RES_hhdet_num!F$93</f>
        <v>304998.99999999994</v>
      </c>
      <c r="G14" s="67">
        <f>RES_hhdet_num!G$93</f>
        <v>313773.99999999994</v>
      </c>
      <c r="H14" s="67">
        <f>RES_hhdet_num!H$93</f>
        <v>325184</v>
      </c>
      <c r="I14" s="67">
        <f>RES_hhdet_num!I$93</f>
        <v>383176.99999999994</v>
      </c>
      <c r="J14" s="67">
        <f>RES_hhdet_num!J$93</f>
        <v>445046.99999999988</v>
      </c>
      <c r="K14" s="67">
        <f>RES_hhdet_num!K$93</f>
        <v>501734</v>
      </c>
      <c r="L14" s="67">
        <f>RES_hhdet_num!L$93</f>
        <v>568234</v>
      </c>
      <c r="M14" s="67">
        <f>RES_hhdet_num!M$93</f>
        <v>542960</v>
      </c>
      <c r="N14" s="67">
        <f>RES_hhdet_num!N$93</f>
        <v>473849.99999999994</v>
      </c>
      <c r="O14" s="67">
        <f>RES_hhdet_num!O$93</f>
        <v>555061</v>
      </c>
      <c r="P14" s="67">
        <f>RES_hhdet_num!P$93</f>
        <v>517095</v>
      </c>
      <c r="Q14" s="67">
        <f>RES_hhdet_num!Q$93</f>
        <v>491910.99999999983</v>
      </c>
    </row>
    <row r="15" spans="1:17" ht="12" customHeight="1" x14ac:dyDescent="0.3">
      <c r="A15" s="23" t="s">
        <v>142</v>
      </c>
      <c r="B15" s="67">
        <f>RES_hhdet_num!B$96</f>
        <v>6152663</v>
      </c>
      <c r="C15" s="67">
        <f>RES_hhdet_num!C$96</f>
        <v>5404328</v>
      </c>
      <c r="D15" s="67">
        <f>RES_hhdet_num!D$96</f>
        <v>5871812</v>
      </c>
      <c r="E15" s="67">
        <f>RES_hhdet_num!E$96</f>
        <v>5885532</v>
      </c>
      <c r="F15" s="67">
        <f>RES_hhdet_num!F$96</f>
        <v>5912783</v>
      </c>
      <c r="G15" s="67">
        <f>RES_hhdet_num!G$96</f>
        <v>6335207</v>
      </c>
      <c r="H15" s="67">
        <f>RES_hhdet_num!H$96</f>
        <v>7192548</v>
      </c>
      <c r="I15" s="67">
        <f>RES_hhdet_num!I$96</f>
        <v>7984030.9999999991</v>
      </c>
      <c r="J15" s="67">
        <f>RES_hhdet_num!J$96</f>
        <v>7991033</v>
      </c>
      <c r="K15" s="67">
        <f>RES_hhdet_num!K$96</f>
        <v>8421978</v>
      </c>
      <c r="L15" s="67">
        <f>RES_hhdet_num!L$96</f>
        <v>8862898</v>
      </c>
      <c r="M15" s="67">
        <f>RES_hhdet_num!M$96</f>
        <v>9185983</v>
      </c>
      <c r="N15" s="67">
        <f>RES_hhdet_num!N$96</f>
        <v>9667510.9999999981</v>
      </c>
      <c r="O15" s="67">
        <f>RES_hhdet_num!O$96</f>
        <v>9129441</v>
      </c>
      <c r="P15" s="67">
        <f>RES_hhdet_num!P$96</f>
        <v>8978532</v>
      </c>
      <c r="Q15" s="67">
        <f>RES_hhdet_num!Q$96</f>
        <v>8830173.9999999981</v>
      </c>
    </row>
    <row r="16" spans="1:17" ht="12" customHeight="1" x14ac:dyDescent="0.3">
      <c r="A16" s="23" t="s">
        <v>141</v>
      </c>
      <c r="B16" s="67">
        <f>RES_hhdet_num!B$97</f>
        <v>394523</v>
      </c>
      <c r="C16" s="67">
        <f>RES_hhdet_num!C$97</f>
        <v>389007</v>
      </c>
      <c r="D16" s="67">
        <f>RES_hhdet_num!D$97</f>
        <v>395242</v>
      </c>
      <c r="E16" s="67">
        <f>RES_hhdet_num!E$97</f>
        <v>437230</v>
      </c>
      <c r="F16" s="67">
        <f>RES_hhdet_num!F$97</f>
        <v>451271</v>
      </c>
      <c r="G16" s="67">
        <f>RES_hhdet_num!G$97</f>
        <v>520493</v>
      </c>
      <c r="H16" s="67">
        <f>RES_hhdet_num!H$97</f>
        <v>632459</v>
      </c>
      <c r="I16" s="67">
        <f>RES_hhdet_num!I$97</f>
        <v>785108</v>
      </c>
      <c r="J16" s="67">
        <f>RES_hhdet_num!J$97</f>
        <v>869244.99999999988</v>
      </c>
      <c r="K16" s="67">
        <f>RES_hhdet_num!K$97</f>
        <v>1021073</v>
      </c>
      <c r="L16" s="67">
        <f>RES_hhdet_num!L$97</f>
        <v>1226436</v>
      </c>
      <c r="M16" s="67">
        <f>RES_hhdet_num!M$97</f>
        <v>1361834</v>
      </c>
      <c r="N16" s="67">
        <f>RES_hhdet_num!N$97</f>
        <v>1678849.9999999998</v>
      </c>
      <c r="O16" s="67">
        <f>RES_hhdet_num!O$97</f>
        <v>1823817</v>
      </c>
      <c r="P16" s="67">
        <f>RES_hhdet_num!P$97</f>
        <v>1847631</v>
      </c>
      <c r="Q16" s="67">
        <f>RES_hhdet_num!Q$97</f>
        <v>1812967.9999999998</v>
      </c>
    </row>
    <row r="17" spans="1:17" ht="12" customHeight="1" x14ac:dyDescent="0.3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3">
      <c r="A18" s="23" t="s">
        <v>55</v>
      </c>
      <c r="B18" s="67">
        <f>RES_hhdet_num!B$101</f>
        <v>1540732</v>
      </c>
      <c r="C18" s="67">
        <f>RES_hhdet_num!C$101</f>
        <v>1405873</v>
      </c>
      <c r="D18" s="67">
        <f>RES_hhdet_num!D$101</f>
        <v>1372378</v>
      </c>
      <c r="E18" s="67">
        <f>RES_hhdet_num!E$101</f>
        <v>1518744</v>
      </c>
      <c r="F18" s="67">
        <f>RES_hhdet_num!F$101</f>
        <v>1747344.0000000002</v>
      </c>
      <c r="G18" s="67">
        <f>RES_hhdet_num!G$101</f>
        <v>1892096.9999999998</v>
      </c>
      <c r="H18" s="67">
        <f>RES_hhdet_num!H$101</f>
        <v>1887059.9999999998</v>
      </c>
      <c r="I18" s="67">
        <f>RES_hhdet_num!I$101</f>
        <v>2257381</v>
      </c>
      <c r="J18" s="67">
        <f>RES_hhdet_num!J$101</f>
        <v>2581662</v>
      </c>
      <c r="K18" s="67">
        <f>RES_hhdet_num!K$101</f>
        <v>2765647.0000000005</v>
      </c>
      <c r="L18" s="67">
        <f>RES_hhdet_num!L$101</f>
        <v>2706303</v>
      </c>
      <c r="M18" s="67">
        <f>RES_hhdet_num!M$101</f>
        <v>2583746.0000000005</v>
      </c>
      <c r="N18" s="67">
        <f>RES_hhdet_num!N$101</f>
        <v>2594702</v>
      </c>
      <c r="O18" s="67">
        <f>RES_hhdet_num!O$101</f>
        <v>2602535.0000000005</v>
      </c>
      <c r="P18" s="67">
        <f>RES_hhdet_num!P$101</f>
        <v>2599310.0000000005</v>
      </c>
      <c r="Q18" s="67">
        <f>RES_hhdet_num!Q$101</f>
        <v>2439127.0000000005</v>
      </c>
    </row>
    <row r="19" spans="1:17" ht="12" customHeight="1" x14ac:dyDescent="0.3">
      <c r="A19" s="23" t="s">
        <v>57</v>
      </c>
      <c r="B19" s="67">
        <f>RES_hhdet_num!B$102</f>
        <v>7542969</v>
      </c>
      <c r="C19" s="67">
        <f>RES_hhdet_num!C$102</f>
        <v>6698602</v>
      </c>
      <c r="D19" s="67">
        <f>RES_hhdet_num!D$102</f>
        <v>6935826</v>
      </c>
      <c r="E19" s="67">
        <f>RES_hhdet_num!E$102</f>
        <v>7442459</v>
      </c>
      <c r="F19" s="67">
        <f>RES_hhdet_num!F$102</f>
        <v>7571971</v>
      </c>
      <c r="G19" s="67">
        <f>RES_hhdet_num!G$102</f>
        <v>7484031</v>
      </c>
      <c r="H19" s="67">
        <f>RES_hhdet_num!H$102</f>
        <v>7387585</v>
      </c>
      <c r="I19" s="67">
        <f>RES_hhdet_num!I$102</f>
        <v>7400855</v>
      </c>
      <c r="J19" s="67">
        <f>RES_hhdet_num!J$102</f>
        <v>8318517.0000000009</v>
      </c>
      <c r="K19" s="67">
        <f>RES_hhdet_num!K$102</f>
        <v>8466638.0000000019</v>
      </c>
      <c r="L19" s="67">
        <f>RES_hhdet_num!L$102</f>
        <v>9022724.6047210619</v>
      </c>
      <c r="M19" s="67">
        <f>RES_hhdet_num!M$102</f>
        <v>8797699</v>
      </c>
      <c r="N19" s="67">
        <f>RES_hhdet_num!N$102</f>
        <v>9120214.1724117473</v>
      </c>
      <c r="O19" s="67">
        <f>RES_hhdet_num!O$102</f>
        <v>9531375.0000000019</v>
      </c>
      <c r="P19" s="67">
        <f>RES_hhdet_num!P$102</f>
        <v>9478520.0000000019</v>
      </c>
      <c r="Q19" s="67">
        <f>RES_hhdet_num!Q$102</f>
        <v>9522732.9999999963</v>
      </c>
    </row>
    <row r="20" spans="1:17" ht="12" customHeight="1" x14ac:dyDescent="0.3">
      <c r="A20" s="29" t="s">
        <v>140</v>
      </c>
      <c r="B20" s="83">
        <f>RES_hhdet_num!B$103</f>
        <v>16270298</v>
      </c>
      <c r="C20" s="83">
        <f>RES_hhdet_num!C$103</f>
        <v>16376304</v>
      </c>
      <c r="D20" s="83">
        <f>RES_hhdet_num!D$103</f>
        <v>17172740</v>
      </c>
      <c r="E20" s="83">
        <f>RES_hhdet_num!E$103</f>
        <v>17242914</v>
      </c>
      <c r="F20" s="83">
        <f>RES_hhdet_num!F$103</f>
        <v>17344789</v>
      </c>
      <c r="G20" s="83">
        <f>RES_hhdet_num!G$103</f>
        <v>18354416</v>
      </c>
      <c r="H20" s="83">
        <f>RES_hhdet_num!H$103</f>
        <v>19842916</v>
      </c>
      <c r="I20" s="83">
        <f>RES_hhdet_num!I$103</f>
        <v>22661889</v>
      </c>
      <c r="J20" s="83">
        <f>RES_hhdet_num!J$103</f>
        <v>22611270</v>
      </c>
      <c r="K20" s="83">
        <f>RES_hhdet_num!K$103</f>
        <v>23702732</v>
      </c>
      <c r="L20" s="83">
        <f>RES_hhdet_num!L$103</f>
        <v>24318077.395278942</v>
      </c>
      <c r="M20" s="83">
        <f>RES_hhdet_num!M$103</f>
        <v>26133469</v>
      </c>
      <c r="N20" s="83">
        <f>RES_hhdet_num!N$103</f>
        <v>27344242.827588249</v>
      </c>
      <c r="O20" s="83">
        <f>RES_hhdet_num!O$103</f>
        <v>28552789</v>
      </c>
      <c r="P20" s="83">
        <f>RES_hhdet_num!P$103</f>
        <v>29880085</v>
      </c>
      <c r="Q20" s="83">
        <f>RES_hhdet_num!Q$103</f>
        <v>30115450</v>
      </c>
    </row>
    <row r="22" spans="1:17" ht="12" customHeight="1" x14ac:dyDescent="0.3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3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3">
      <c r="A24" s="23" t="s">
        <v>157</v>
      </c>
      <c r="B24" s="67"/>
      <c r="C24" s="67">
        <f>B7+C41-C7</f>
        <v>1839055.625</v>
      </c>
      <c r="D24" s="67">
        <f t="shared" ref="D24:Q24" si="0">C7+D41-D7</f>
        <v>1609404.1875</v>
      </c>
      <c r="E24" s="67">
        <f t="shared" si="0"/>
        <v>1662911.375</v>
      </c>
      <c r="F24" s="67">
        <f t="shared" si="0"/>
        <v>1612747</v>
      </c>
      <c r="G24" s="67">
        <f t="shared" si="0"/>
        <v>1586074</v>
      </c>
      <c r="H24" s="67">
        <f t="shared" si="0"/>
        <v>1584624.9375</v>
      </c>
      <c r="I24" s="67">
        <f t="shared" si="0"/>
        <v>1584624.9375</v>
      </c>
      <c r="J24" s="67">
        <f t="shared" si="0"/>
        <v>1584624.9375</v>
      </c>
      <c r="K24" s="67">
        <f t="shared" si="0"/>
        <v>1584624.9375</v>
      </c>
      <c r="L24" s="67">
        <f t="shared" si="0"/>
        <v>1807919.0625</v>
      </c>
      <c r="M24" s="67">
        <f t="shared" si="0"/>
        <v>1660339.625</v>
      </c>
      <c r="N24" s="67">
        <f t="shared" si="0"/>
        <v>1603726.5000000075</v>
      </c>
      <c r="O24" s="67">
        <f t="shared" si="0"/>
        <v>1625629.4999999925</v>
      </c>
      <c r="P24" s="67">
        <f t="shared" si="0"/>
        <v>1571748.8125</v>
      </c>
      <c r="Q24" s="67">
        <f t="shared" si="0"/>
        <v>1868394.5625000075</v>
      </c>
    </row>
    <row r="25" spans="1:17" ht="12" customHeight="1" x14ac:dyDescent="0.3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3">
      <c r="A26" s="23" t="s">
        <v>60</v>
      </c>
      <c r="B26" s="67"/>
      <c r="C26" s="67">
        <f>B9+C43-C9</f>
        <v>65289.25</v>
      </c>
      <c r="D26" s="67">
        <f t="shared" ref="D26:Q26" si="1">C9+D43-D9</f>
        <v>112704.0625</v>
      </c>
      <c r="E26" s="67">
        <f t="shared" si="1"/>
        <v>115673.8125</v>
      </c>
      <c r="F26" s="67">
        <f t="shared" si="1"/>
        <v>134519.3125</v>
      </c>
      <c r="G26" s="67">
        <f t="shared" si="1"/>
        <v>130909.8125</v>
      </c>
      <c r="H26" s="67">
        <f t="shared" si="1"/>
        <v>137066.3125</v>
      </c>
      <c r="I26" s="67">
        <f t="shared" si="1"/>
        <v>130381.3125</v>
      </c>
      <c r="J26" s="67">
        <f t="shared" si="1"/>
        <v>120288.0625</v>
      </c>
      <c r="K26" s="67">
        <f t="shared" si="1"/>
        <v>136220.49999999953</v>
      </c>
      <c r="L26" s="67">
        <f t="shared" si="1"/>
        <v>220803.49505311204</v>
      </c>
      <c r="M26" s="67">
        <f t="shared" si="1"/>
        <v>185014.86201516446</v>
      </c>
      <c r="N26" s="67">
        <f t="shared" si="1"/>
        <v>388303.89443928096</v>
      </c>
      <c r="O26" s="67">
        <f t="shared" si="1"/>
        <v>592787.0625</v>
      </c>
      <c r="P26" s="67">
        <f t="shared" si="1"/>
        <v>676449.99999999907</v>
      </c>
      <c r="Q26" s="67">
        <f t="shared" si="1"/>
        <v>601518.31249999953</v>
      </c>
    </row>
    <row r="27" spans="1:17" ht="12" customHeight="1" x14ac:dyDescent="0.3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3">
      <c r="A28" s="23" t="s">
        <v>156</v>
      </c>
      <c r="B28" s="67"/>
      <c r="C28" s="67">
        <f t="shared" ref="C28:Q33" si="2">B11+C45-C11</f>
        <v>734588.10342160054</v>
      </c>
      <c r="D28" s="67">
        <f t="shared" si="2"/>
        <v>573097.78552505188</v>
      </c>
      <c r="E28" s="67">
        <f t="shared" si="2"/>
        <v>630699.0641645398</v>
      </c>
      <c r="F28" s="67">
        <f t="shared" si="2"/>
        <v>585665.03159849904</v>
      </c>
      <c r="G28" s="67">
        <f t="shared" si="2"/>
        <v>627162.68491312861</v>
      </c>
      <c r="H28" s="67">
        <f t="shared" si="2"/>
        <v>641391.503426034</v>
      </c>
      <c r="I28" s="67">
        <f t="shared" si="2"/>
        <v>538229.16698447987</v>
      </c>
      <c r="J28" s="67">
        <f t="shared" si="2"/>
        <v>675102.28002118319</v>
      </c>
      <c r="K28" s="67">
        <f t="shared" si="2"/>
        <v>808294.02835542336</v>
      </c>
      <c r="L28" s="67">
        <f t="shared" si="2"/>
        <v>1243011.2033605427</v>
      </c>
      <c r="M28" s="67">
        <f t="shared" si="2"/>
        <v>904436.9380806759</v>
      </c>
      <c r="N28" s="67">
        <f t="shared" si="2"/>
        <v>832936.69525926933</v>
      </c>
      <c r="O28" s="67">
        <f t="shared" si="2"/>
        <v>968762.99270553887</v>
      </c>
      <c r="P28" s="67">
        <f t="shared" si="2"/>
        <v>1054242.1036261953</v>
      </c>
      <c r="Q28" s="67">
        <f t="shared" si="2"/>
        <v>1302090.0561919808</v>
      </c>
    </row>
    <row r="29" spans="1:17" ht="12" customHeight="1" x14ac:dyDescent="0.3">
      <c r="A29" s="23" t="s">
        <v>155</v>
      </c>
      <c r="B29" s="67"/>
      <c r="C29" s="67">
        <f t="shared" si="2"/>
        <v>24071.54609838326</v>
      </c>
      <c r="D29" s="67">
        <f t="shared" si="2"/>
        <v>25498.181230609014</v>
      </c>
      <c r="E29" s="67">
        <f t="shared" si="2"/>
        <v>33799.427352168364</v>
      </c>
      <c r="F29" s="67">
        <f t="shared" si="2"/>
        <v>28477.093077737605</v>
      </c>
      <c r="G29" s="67">
        <f t="shared" si="2"/>
        <v>24581.841937965713</v>
      </c>
      <c r="H29" s="67">
        <f t="shared" si="2"/>
        <v>30782.193162810872</v>
      </c>
      <c r="I29" s="67">
        <f t="shared" si="2"/>
        <v>39407.460623615887</v>
      </c>
      <c r="J29" s="67">
        <f t="shared" si="2"/>
        <v>37305.975225065369</v>
      </c>
      <c r="K29" s="67">
        <f t="shared" si="2"/>
        <v>36778.074334944598</v>
      </c>
      <c r="L29" s="67">
        <f t="shared" si="2"/>
        <v>50768.627825320698</v>
      </c>
      <c r="M29" s="67">
        <f t="shared" si="2"/>
        <v>57765.35277184099</v>
      </c>
      <c r="N29" s="67">
        <f t="shared" si="2"/>
        <v>72941.713437976316</v>
      </c>
      <c r="O29" s="67">
        <f t="shared" si="2"/>
        <v>70989.961018352769</v>
      </c>
      <c r="P29" s="67">
        <f t="shared" si="2"/>
        <v>87388.219170499127</v>
      </c>
      <c r="Q29" s="67">
        <f t="shared" si="2"/>
        <v>87000.513835107442</v>
      </c>
    </row>
    <row r="30" spans="1:17" ht="12" customHeight="1" x14ac:dyDescent="0.3">
      <c r="A30" s="23" t="s">
        <v>144</v>
      </c>
      <c r="B30" s="67"/>
      <c r="C30" s="67">
        <f t="shared" si="2"/>
        <v>800508.22173628211</v>
      </c>
      <c r="D30" s="67">
        <f t="shared" si="2"/>
        <v>968048.20056959894</v>
      </c>
      <c r="E30" s="67">
        <f t="shared" si="2"/>
        <v>860048.98406093754</v>
      </c>
      <c r="F30" s="67">
        <f t="shared" si="2"/>
        <v>752848.23463256471</v>
      </c>
      <c r="G30" s="67">
        <f t="shared" si="2"/>
        <v>860934.95394328795</v>
      </c>
      <c r="H30" s="67">
        <f t="shared" si="2"/>
        <v>1089078.361366733</v>
      </c>
      <c r="I30" s="67">
        <f t="shared" si="2"/>
        <v>918473.10910223797</v>
      </c>
      <c r="J30" s="67">
        <f t="shared" si="2"/>
        <v>884535.72891736776</v>
      </c>
      <c r="K30" s="67">
        <f t="shared" si="2"/>
        <v>854465.32915884629</v>
      </c>
      <c r="L30" s="67">
        <f t="shared" si="2"/>
        <v>1262736.4864110807</v>
      </c>
      <c r="M30" s="67">
        <f t="shared" si="2"/>
        <v>997227.79767363332</v>
      </c>
      <c r="N30" s="67">
        <f t="shared" si="2"/>
        <v>790195.43680747459</v>
      </c>
      <c r="O30" s="67">
        <f t="shared" si="2"/>
        <v>702752.28760335082</v>
      </c>
      <c r="P30" s="67">
        <f t="shared" si="2"/>
        <v>629094.29507845594</v>
      </c>
      <c r="Q30" s="67">
        <f t="shared" si="2"/>
        <v>597560.52843468217</v>
      </c>
    </row>
    <row r="31" spans="1:17" ht="12" customHeight="1" x14ac:dyDescent="0.3">
      <c r="A31" s="23" t="s">
        <v>143</v>
      </c>
      <c r="B31" s="67"/>
      <c r="C31" s="67">
        <f t="shared" si="2"/>
        <v>31492.949540914211</v>
      </c>
      <c r="D31" s="67">
        <f t="shared" si="2"/>
        <v>32251.825008016836</v>
      </c>
      <c r="E31" s="67">
        <f t="shared" si="2"/>
        <v>30099.556478712999</v>
      </c>
      <c r="F31" s="67">
        <f t="shared" si="2"/>
        <v>28390.663237036322</v>
      </c>
      <c r="G31" s="67">
        <f t="shared" si="2"/>
        <v>29455.533309785416</v>
      </c>
      <c r="H31" s="67">
        <f t="shared" si="2"/>
        <v>36959.868347939278</v>
      </c>
      <c r="I31" s="67">
        <f t="shared" si="2"/>
        <v>34179.362046427501</v>
      </c>
      <c r="J31" s="67">
        <f t="shared" si="2"/>
        <v>39567.883464317361</v>
      </c>
      <c r="K31" s="67">
        <f t="shared" si="2"/>
        <v>33374.824953521951</v>
      </c>
      <c r="L31" s="67">
        <f t="shared" si="2"/>
        <v>63501.250395177281</v>
      </c>
      <c r="M31" s="67">
        <f t="shared" si="2"/>
        <v>94470.093799809692</v>
      </c>
      <c r="N31" s="67">
        <f t="shared" si="2"/>
        <v>102089.54613916093</v>
      </c>
      <c r="O31" s="67">
        <f t="shared" si="2"/>
        <v>48063.338204429718</v>
      </c>
      <c r="P31" s="67">
        <f t="shared" si="2"/>
        <v>97966.861429787823</v>
      </c>
      <c r="Q31" s="67">
        <f t="shared" si="2"/>
        <v>173033.28938957659</v>
      </c>
    </row>
    <row r="32" spans="1:17" ht="12" customHeight="1" x14ac:dyDescent="0.3">
      <c r="A32" s="23" t="s">
        <v>142</v>
      </c>
      <c r="B32" s="67"/>
      <c r="C32" s="67">
        <f t="shared" si="2"/>
        <v>1039410.3304567607</v>
      </c>
      <c r="D32" s="67">
        <f t="shared" si="2"/>
        <v>837014.0669871103</v>
      </c>
      <c r="E32" s="67">
        <f t="shared" si="2"/>
        <v>674919.19367069565</v>
      </c>
      <c r="F32" s="67">
        <f t="shared" si="2"/>
        <v>667866.63827599492</v>
      </c>
      <c r="G32" s="67">
        <f t="shared" si="2"/>
        <v>671442.77514443081</v>
      </c>
      <c r="H32" s="67">
        <f t="shared" si="2"/>
        <v>564358.95802412741</v>
      </c>
      <c r="I32" s="67">
        <f t="shared" si="2"/>
        <v>996839.55924364645</v>
      </c>
      <c r="J32" s="67">
        <f t="shared" si="2"/>
        <v>912014.03600025177</v>
      </c>
      <c r="K32" s="67">
        <f t="shared" si="2"/>
        <v>773346.79356090724</v>
      </c>
      <c r="L32" s="67">
        <f t="shared" si="2"/>
        <v>1594009.9081285279</v>
      </c>
      <c r="M32" s="67">
        <f t="shared" si="2"/>
        <v>1165377.5371725019</v>
      </c>
      <c r="N32" s="67">
        <f t="shared" si="2"/>
        <v>1349803.5115100276</v>
      </c>
      <c r="O32" s="67">
        <f t="shared" si="2"/>
        <v>1847079.4377162475</v>
      </c>
      <c r="P32" s="67">
        <f t="shared" si="2"/>
        <v>1326524.419630859</v>
      </c>
      <c r="Q32" s="67">
        <f t="shared" si="2"/>
        <v>1755413.5270604398</v>
      </c>
    </row>
    <row r="33" spans="1:17" ht="12" customHeight="1" x14ac:dyDescent="0.3">
      <c r="A33" s="23" t="s">
        <v>141</v>
      </c>
      <c r="B33" s="67"/>
      <c r="C33" s="67">
        <f t="shared" si="2"/>
        <v>50607.100551875948</v>
      </c>
      <c r="D33" s="67">
        <f t="shared" si="2"/>
        <v>45429.246469334466</v>
      </c>
      <c r="E33" s="67">
        <f t="shared" si="2"/>
        <v>47328.715415971586</v>
      </c>
      <c r="F33" s="67">
        <f t="shared" si="2"/>
        <v>49028.43610705965</v>
      </c>
      <c r="G33" s="67">
        <f t="shared" si="2"/>
        <v>40749.664417210501</v>
      </c>
      <c r="H33" s="67">
        <f t="shared" si="2"/>
        <v>45799.17539455113</v>
      </c>
      <c r="I33" s="67">
        <f t="shared" si="2"/>
        <v>75754.246480537113</v>
      </c>
      <c r="J33" s="67">
        <f t="shared" si="2"/>
        <v>70062.007127185236</v>
      </c>
      <c r="K33" s="67">
        <f t="shared" si="2"/>
        <v>86242.085752001964</v>
      </c>
      <c r="L33" s="67">
        <f t="shared" si="2"/>
        <v>124049.64726442611</v>
      </c>
      <c r="M33" s="67">
        <f t="shared" si="2"/>
        <v>153412.38616546663</v>
      </c>
      <c r="N33" s="67">
        <f t="shared" si="2"/>
        <v>127600.86434075702</v>
      </c>
      <c r="O33" s="67">
        <f t="shared" si="2"/>
        <v>191610.32564503956</v>
      </c>
      <c r="P33" s="67">
        <f t="shared" si="2"/>
        <v>212000.39139230805</v>
      </c>
      <c r="Q33" s="67">
        <f t="shared" si="2"/>
        <v>316020.55796650448</v>
      </c>
    </row>
    <row r="34" spans="1:17" ht="12" customHeight="1" x14ac:dyDescent="0.3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3">
      <c r="A35" s="23" t="s">
        <v>55</v>
      </c>
      <c r="B35" s="67"/>
      <c r="C35" s="67">
        <f t="shared" ref="C35:Q37" si="3">B18+C52-C18</f>
        <v>234034.30750373029</v>
      </c>
      <c r="D35" s="67">
        <f t="shared" si="3"/>
        <v>254772.94408201007</v>
      </c>
      <c r="E35" s="67">
        <f t="shared" si="3"/>
        <v>167280.06471528625</v>
      </c>
      <c r="F35" s="67">
        <f t="shared" si="3"/>
        <v>145967.71796309669</v>
      </c>
      <c r="G35" s="67">
        <f t="shared" si="3"/>
        <v>145608.59043323505</v>
      </c>
      <c r="H35" s="67">
        <f t="shared" si="3"/>
        <v>167048.68245209684</v>
      </c>
      <c r="I35" s="67">
        <f t="shared" si="3"/>
        <v>139127.07596821664</v>
      </c>
      <c r="J35" s="67">
        <f t="shared" si="3"/>
        <v>142753.61114908988</v>
      </c>
      <c r="K35" s="67">
        <f t="shared" si="3"/>
        <v>136399.96352257906</v>
      </c>
      <c r="L35" s="67">
        <f t="shared" si="3"/>
        <v>301952.77397007914</v>
      </c>
      <c r="M35" s="67">
        <f t="shared" si="3"/>
        <v>436033.97461592499</v>
      </c>
      <c r="N35" s="67">
        <f t="shared" si="3"/>
        <v>498980.80700190831</v>
      </c>
      <c r="O35" s="67">
        <f t="shared" si="3"/>
        <v>371567.48783062864</v>
      </c>
      <c r="P35" s="67">
        <f t="shared" si="3"/>
        <v>247670.45191686647</v>
      </c>
      <c r="Q35" s="67">
        <f t="shared" si="3"/>
        <v>556521.1631135596</v>
      </c>
    </row>
    <row r="36" spans="1:17" ht="12" customHeight="1" x14ac:dyDescent="0.3">
      <c r="A36" s="23" t="s">
        <v>57</v>
      </c>
      <c r="B36" s="67"/>
      <c r="C36" s="67">
        <f t="shared" si="3"/>
        <v>1225512.7045757519</v>
      </c>
      <c r="D36" s="67">
        <f t="shared" si="3"/>
        <v>927541.1743627172</v>
      </c>
      <c r="E36" s="67">
        <f t="shared" si="3"/>
        <v>1304178.5326175727</v>
      </c>
      <c r="F36" s="67">
        <f t="shared" si="3"/>
        <v>1513072.0596853644</v>
      </c>
      <c r="G36" s="67">
        <f t="shared" si="3"/>
        <v>1787764.1215176117</v>
      </c>
      <c r="H36" s="67">
        <f t="shared" si="3"/>
        <v>2093578.2598628756</v>
      </c>
      <c r="I36" s="67">
        <f t="shared" si="3"/>
        <v>2393876.0994198434</v>
      </c>
      <c r="J36" s="67">
        <f t="shared" si="3"/>
        <v>2458582.5376297506</v>
      </c>
      <c r="K36" s="67">
        <f t="shared" si="3"/>
        <v>3198530.8323634546</v>
      </c>
      <c r="L36" s="67">
        <f t="shared" si="3"/>
        <v>3543861.9938274361</v>
      </c>
      <c r="M36" s="67">
        <f t="shared" si="3"/>
        <v>4910087.964281708</v>
      </c>
      <c r="N36" s="67">
        <f t="shared" si="3"/>
        <v>4919773.6405954286</v>
      </c>
      <c r="O36" s="67">
        <f t="shared" si="3"/>
        <v>5655200.8225193806</v>
      </c>
      <c r="P36" s="67">
        <f t="shared" si="3"/>
        <v>6765652.1556010861</v>
      </c>
      <c r="Q36" s="67">
        <f t="shared" si="3"/>
        <v>7391900.8006498851</v>
      </c>
    </row>
    <row r="37" spans="1:17" ht="12" customHeight="1" x14ac:dyDescent="0.3">
      <c r="A37" s="29" t="s">
        <v>140</v>
      </c>
      <c r="B37" s="83"/>
      <c r="C37" s="83">
        <f t="shared" si="3"/>
        <v>1731230.1310392767</v>
      </c>
      <c r="D37" s="83">
        <f t="shared" si="3"/>
        <v>1651587.4404237717</v>
      </c>
      <c r="E37" s="83">
        <f t="shared" si="3"/>
        <v>1982177.3130785897</v>
      </c>
      <c r="F37" s="83">
        <f t="shared" si="3"/>
        <v>1788890.2096809372</v>
      </c>
      <c r="G37" s="83">
        <f t="shared" si="3"/>
        <v>1580553.1035032906</v>
      </c>
      <c r="H37" s="83">
        <f t="shared" si="3"/>
        <v>1537993.5825938731</v>
      </c>
      <c r="I37" s="83">
        <f t="shared" si="3"/>
        <v>1739922.2735526934</v>
      </c>
      <c r="J37" s="83">
        <f t="shared" si="3"/>
        <v>2321396.3085620627</v>
      </c>
      <c r="K37" s="83">
        <f t="shared" si="3"/>
        <v>2302545.3980982788</v>
      </c>
      <c r="L37" s="83">
        <f t="shared" si="3"/>
        <v>3297132.4099777862</v>
      </c>
      <c r="M37" s="83">
        <f t="shared" si="3"/>
        <v>2991191.7491233088</v>
      </c>
      <c r="N37" s="83">
        <f t="shared" si="3"/>
        <v>3048713.8177589141</v>
      </c>
      <c r="O37" s="83">
        <f t="shared" si="3"/>
        <v>3376020.0209579915</v>
      </c>
      <c r="P37" s="83">
        <f t="shared" si="3"/>
        <v>3340837.9831216298</v>
      </c>
      <c r="Q37" s="83">
        <f t="shared" si="3"/>
        <v>4841555.1226539835</v>
      </c>
    </row>
    <row r="39" spans="1:17" ht="12" customHeight="1" x14ac:dyDescent="0.3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3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3">
      <c r="A41" s="23" t="s">
        <v>157</v>
      </c>
      <c r="B41" s="67"/>
      <c r="C41" s="67">
        <f>RES_hhdet_in!C$83</f>
        <v>965835.62499999988</v>
      </c>
      <c r="D41" s="67">
        <f>RES_hhdet_in!D$83</f>
        <v>2609569.1875</v>
      </c>
      <c r="E41" s="67">
        <f>RES_hhdet_in!E$83</f>
        <v>2386084.3750000005</v>
      </c>
      <c r="F41" s="67">
        <f>RES_hhdet_in!F$83</f>
        <v>2072733.9999999998</v>
      </c>
      <c r="G41" s="67">
        <f>RES_hhdet_in!G$83</f>
        <v>2652514</v>
      </c>
      <c r="H41" s="67">
        <f>RES_hhdet_in!H$83</f>
        <v>2971641.9375000005</v>
      </c>
      <c r="I41" s="67">
        <f>RES_hhdet_in!I$83</f>
        <v>4787188.9375</v>
      </c>
      <c r="J41" s="67">
        <f>RES_hhdet_in!J$83</f>
        <v>2775948.9375</v>
      </c>
      <c r="K41" s="67">
        <f>RES_hhdet_in!K$83</f>
        <v>3008192.9375</v>
      </c>
      <c r="L41" s="67">
        <f>RES_hhdet_in!L$83</f>
        <v>2920007.0624999995</v>
      </c>
      <c r="M41" s="67">
        <f>RES_hhdet_in!M$83</f>
        <v>3128148.6249999995</v>
      </c>
      <c r="N41" s="67">
        <f>RES_hhdet_in!N$83</f>
        <v>3147971.5</v>
      </c>
      <c r="O41" s="67">
        <f>RES_hhdet_in!O$83</f>
        <v>3253169.5</v>
      </c>
      <c r="P41" s="67">
        <f>RES_hhdet_in!P$83</f>
        <v>2842964.8124999995</v>
      </c>
      <c r="Q41" s="67">
        <f>RES_hhdet_in!Q$83</f>
        <v>1987789.5624999998</v>
      </c>
    </row>
    <row r="42" spans="1:17" ht="12" customHeight="1" x14ac:dyDescent="0.3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3">
      <c r="A43" s="23" t="s">
        <v>60</v>
      </c>
      <c r="B43" s="67"/>
      <c r="C43" s="67">
        <f>RES_hhdet_in!C$86</f>
        <v>128446.25</v>
      </c>
      <c r="D43" s="67">
        <f>RES_hhdet_in!D$86</f>
        <v>292878.0625</v>
      </c>
      <c r="E43" s="67">
        <f>RES_hhdet_in!E$86</f>
        <v>235750.8125</v>
      </c>
      <c r="F43" s="67">
        <f>RES_hhdet_in!F$86</f>
        <v>243194.31249999997</v>
      </c>
      <c r="G43" s="67">
        <f>RES_hhdet_in!G$86</f>
        <v>329686.8125</v>
      </c>
      <c r="H43" s="67">
        <f>RES_hhdet_in!H$86</f>
        <v>407674.3125</v>
      </c>
      <c r="I43" s="67">
        <f>RES_hhdet_in!I$86</f>
        <v>564789.3125</v>
      </c>
      <c r="J43" s="67">
        <f>RES_hhdet_in!J$86</f>
        <v>370156.0625</v>
      </c>
      <c r="K43" s="67">
        <f>RES_hhdet_in!K$86</f>
        <v>368962.5</v>
      </c>
      <c r="L43" s="67">
        <f>RES_hhdet_in!L$86</f>
        <v>475616.49505311192</v>
      </c>
      <c r="M43" s="67">
        <f>RES_hhdet_in!M$86</f>
        <v>484873.86201516417</v>
      </c>
      <c r="N43" s="67">
        <f>RES_hhdet_in!N$86</f>
        <v>849399.8944392812</v>
      </c>
      <c r="O43" s="67">
        <f>RES_hhdet_in!O$86</f>
        <v>983636.06250000012</v>
      </c>
      <c r="P43" s="67">
        <f>RES_hhdet_in!P$86</f>
        <v>941919.00000000023</v>
      </c>
      <c r="Q43" s="67">
        <f>RES_hhdet_in!Q$86</f>
        <v>681705.31250000023</v>
      </c>
    </row>
    <row r="44" spans="1:17" ht="12" customHeight="1" x14ac:dyDescent="0.3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3">
      <c r="A45" s="23" t="s">
        <v>156</v>
      </c>
      <c r="B45" s="67"/>
      <c r="C45" s="67">
        <f>RES_hhdet_in!C$88</f>
        <v>657288.10342160088</v>
      </c>
      <c r="D45" s="67">
        <f>RES_hhdet_in!D$88</f>
        <v>1139095.7855250526</v>
      </c>
      <c r="E45" s="67">
        <f>RES_hhdet_in!E$88</f>
        <v>1451471.0641645403</v>
      </c>
      <c r="F45" s="67">
        <f>RES_hhdet_in!F$88</f>
        <v>1160607.031598499</v>
      </c>
      <c r="G45" s="67">
        <f>RES_hhdet_in!G$88</f>
        <v>1375181.6849131291</v>
      </c>
      <c r="H45" s="67">
        <f>RES_hhdet_in!H$88</f>
        <v>1552961.5034260349</v>
      </c>
      <c r="I45" s="67">
        <f>RES_hhdet_in!I$88</f>
        <v>2912965.1669844785</v>
      </c>
      <c r="J45" s="67">
        <f>RES_hhdet_in!J$88</f>
        <v>1960443.2800211827</v>
      </c>
      <c r="K45" s="67">
        <f>RES_hhdet_in!K$88</f>
        <v>1593936.028355425</v>
      </c>
      <c r="L45" s="67">
        <f>RES_hhdet_in!L$88</f>
        <v>1538273.203360541</v>
      </c>
      <c r="M45" s="67">
        <f>RES_hhdet_in!M$88</f>
        <v>2116603.9380806745</v>
      </c>
      <c r="N45" s="67">
        <f>RES_hhdet_in!N$88</f>
        <v>1764247.6952592642</v>
      </c>
      <c r="O45" s="67">
        <f>RES_hhdet_in!O$88</f>
        <v>2516329.9927055417</v>
      </c>
      <c r="P45" s="67">
        <f>RES_hhdet_in!P$88</f>
        <v>2511816.1036261963</v>
      </c>
      <c r="Q45" s="67">
        <f>RES_hhdet_in!Q$88</f>
        <v>1378743.0561919769</v>
      </c>
    </row>
    <row r="46" spans="1:17" ht="12" customHeight="1" x14ac:dyDescent="0.3">
      <c r="A46" s="23" t="s">
        <v>155</v>
      </c>
      <c r="B46" s="67"/>
      <c r="C46" s="67">
        <f>RES_hhdet_in!C$89</f>
        <v>56204.54609838326</v>
      </c>
      <c r="D46" s="67">
        <f>RES_hhdet_in!D$89</f>
        <v>65479.181230609021</v>
      </c>
      <c r="E46" s="67">
        <f>RES_hhdet_in!E$89</f>
        <v>111354.42735216831</v>
      </c>
      <c r="F46" s="67">
        <f>RES_hhdet_in!F$89</f>
        <v>64060.093077737591</v>
      </c>
      <c r="G46" s="67">
        <f>RES_hhdet_in!G$89</f>
        <v>168401.84193796566</v>
      </c>
      <c r="H46" s="67">
        <f>RES_hhdet_in!H$89</f>
        <v>185151.1931628109</v>
      </c>
      <c r="I46" s="67">
        <f>RES_hhdet_in!I$89</f>
        <v>292045.46062361577</v>
      </c>
      <c r="J46" s="67">
        <f>RES_hhdet_in!J$89</f>
        <v>235492.9752250654</v>
      </c>
      <c r="K46" s="67">
        <f>RES_hhdet_in!K$89</f>
        <v>481912.0743349446</v>
      </c>
      <c r="L46" s="67">
        <f>RES_hhdet_in!L$89</f>
        <v>426793.62782532058</v>
      </c>
      <c r="M46" s="67">
        <f>RES_hhdet_in!M$89</f>
        <v>576056.35277184111</v>
      </c>
      <c r="N46" s="67">
        <f>RES_hhdet_in!N$89</f>
        <v>359200.71343797602</v>
      </c>
      <c r="O46" s="67">
        <f>RES_hhdet_in!O$89</f>
        <v>541972.96101835335</v>
      </c>
      <c r="P46" s="67">
        <f>RES_hhdet_in!P$89</f>
        <v>431919.2191704993</v>
      </c>
      <c r="Q46" s="67">
        <f>RES_hhdet_in!Q$89</f>
        <v>435559.51383510686</v>
      </c>
    </row>
    <row r="47" spans="1:17" ht="12" customHeight="1" x14ac:dyDescent="0.3">
      <c r="A47" s="23" t="s">
        <v>144</v>
      </c>
      <c r="B47" s="67"/>
      <c r="C47" s="67">
        <f>RES_hhdet_in!C$92</f>
        <v>714135.22173628176</v>
      </c>
      <c r="D47" s="67">
        <f>RES_hhdet_in!D$92</f>
        <v>878983.20056959987</v>
      </c>
      <c r="E47" s="67">
        <f>RES_hhdet_in!E$92</f>
        <v>620058.98406093707</v>
      </c>
      <c r="F47" s="67">
        <f>RES_hhdet_in!F$92</f>
        <v>558001.23463256378</v>
      </c>
      <c r="G47" s="67">
        <f>RES_hhdet_in!G$92</f>
        <v>535114.95394328842</v>
      </c>
      <c r="H47" s="67">
        <f>RES_hhdet_in!H$92</f>
        <v>429439.36136673432</v>
      </c>
      <c r="I47" s="67">
        <f>RES_hhdet_in!I$92</f>
        <v>491538.10910223681</v>
      </c>
      <c r="J47" s="67">
        <f>RES_hhdet_in!J$92</f>
        <v>439322.72891736752</v>
      </c>
      <c r="K47" s="67">
        <f>RES_hhdet_in!K$92</f>
        <v>407797.32915884646</v>
      </c>
      <c r="L47" s="67">
        <f>RES_hhdet_in!L$92</f>
        <v>990754.48641108093</v>
      </c>
      <c r="M47" s="67">
        <f>RES_hhdet_in!M$92</f>
        <v>301369.79767363326</v>
      </c>
      <c r="N47" s="67">
        <f>RES_hhdet_in!N$92</f>
        <v>387436.43680747389</v>
      </c>
      <c r="O47" s="67">
        <f>RES_hhdet_in!O$92</f>
        <v>623634.28760335129</v>
      </c>
      <c r="P47" s="67">
        <f>RES_hhdet_in!P$92</f>
        <v>263266.29507845588</v>
      </c>
      <c r="Q47" s="67">
        <f>RES_hhdet_in!Q$92</f>
        <v>499948.52843468182</v>
      </c>
    </row>
    <row r="48" spans="1:17" ht="12" customHeight="1" x14ac:dyDescent="0.3">
      <c r="A48" s="23" t="s">
        <v>143</v>
      </c>
      <c r="B48" s="67"/>
      <c r="C48" s="67">
        <f>RES_hhdet_in!C$93</f>
        <v>43663.949540914291</v>
      </c>
      <c r="D48" s="67">
        <f>RES_hhdet_in!D$93</f>
        <v>41783.825008016735</v>
      </c>
      <c r="E48" s="67">
        <f>RES_hhdet_in!E$93</f>
        <v>39227.55647871305</v>
      </c>
      <c r="F48" s="67">
        <f>RES_hhdet_in!F$93</f>
        <v>31407.663237036282</v>
      </c>
      <c r="G48" s="67">
        <f>RES_hhdet_in!G$93</f>
        <v>38230.533309785424</v>
      </c>
      <c r="H48" s="67">
        <f>RES_hhdet_in!H$93</f>
        <v>48369.868347939359</v>
      </c>
      <c r="I48" s="67">
        <f>RES_hhdet_in!I$93</f>
        <v>92172.362046427428</v>
      </c>
      <c r="J48" s="67">
        <f>RES_hhdet_in!J$93</f>
        <v>101437.8834643173</v>
      </c>
      <c r="K48" s="67">
        <f>RES_hhdet_in!K$93</f>
        <v>90061.824953522111</v>
      </c>
      <c r="L48" s="67">
        <f>RES_hhdet_in!L$93</f>
        <v>130001.25039517727</v>
      </c>
      <c r="M48" s="67">
        <f>RES_hhdet_in!M$93</f>
        <v>69196.093799809751</v>
      </c>
      <c r="N48" s="67">
        <f>RES_hhdet_in!N$93</f>
        <v>32979.546139160811</v>
      </c>
      <c r="O48" s="67">
        <f>RES_hhdet_in!O$93</f>
        <v>129274.33820442981</v>
      </c>
      <c r="P48" s="67">
        <f>RES_hhdet_in!P$93</f>
        <v>60000.861429787794</v>
      </c>
      <c r="Q48" s="67">
        <f>RES_hhdet_in!Q$93</f>
        <v>147849.28938957641</v>
      </c>
    </row>
    <row r="49" spans="1:17" ht="12" customHeight="1" x14ac:dyDescent="0.3">
      <c r="A49" s="23" t="s">
        <v>142</v>
      </c>
      <c r="B49" s="67"/>
      <c r="C49" s="67">
        <f>RES_hhdet_in!C$96</f>
        <v>291075.33045676083</v>
      </c>
      <c r="D49" s="67">
        <f>RES_hhdet_in!D$96</f>
        <v>1304498.0669871101</v>
      </c>
      <c r="E49" s="67">
        <f>RES_hhdet_in!E$96</f>
        <v>688639.19367069541</v>
      </c>
      <c r="F49" s="67">
        <f>RES_hhdet_in!F$96</f>
        <v>695117.63827599492</v>
      </c>
      <c r="G49" s="67">
        <f>RES_hhdet_in!G$96</f>
        <v>1093866.7751444308</v>
      </c>
      <c r="H49" s="67">
        <f>RES_hhdet_in!H$96</f>
        <v>1421699.9580241279</v>
      </c>
      <c r="I49" s="67">
        <f>RES_hhdet_in!I$96</f>
        <v>1788322.559243646</v>
      </c>
      <c r="J49" s="67">
        <f>RES_hhdet_in!J$96</f>
        <v>919016.03600025224</v>
      </c>
      <c r="K49" s="67">
        <f>RES_hhdet_in!K$96</f>
        <v>1204291.793560907</v>
      </c>
      <c r="L49" s="67">
        <f>RES_hhdet_in!L$96</f>
        <v>2034929.9081285277</v>
      </c>
      <c r="M49" s="67">
        <f>RES_hhdet_in!M$96</f>
        <v>1488462.5371725024</v>
      </c>
      <c r="N49" s="67">
        <f>RES_hhdet_in!N$96</f>
        <v>1831331.5115100257</v>
      </c>
      <c r="O49" s="67">
        <f>RES_hhdet_in!O$96</f>
        <v>1309009.4377162498</v>
      </c>
      <c r="P49" s="67">
        <f>RES_hhdet_in!P$96</f>
        <v>1175615.4196308597</v>
      </c>
      <c r="Q49" s="67">
        <f>RES_hhdet_in!Q$96</f>
        <v>1607055.5270604384</v>
      </c>
    </row>
    <row r="50" spans="1:17" ht="12" customHeight="1" x14ac:dyDescent="0.3">
      <c r="A50" s="23" t="s">
        <v>141</v>
      </c>
      <c r="B50" s="67"/>
      <c r="C50" s="67">
        <f>RES_hhdet_in!C$97</f>
        <v>45091.100551875948</v>
      </c>
      <c r="D50" s="67">
        <f>RES_hhdet_in!D$97</f>
        <v>51664.246469334459</v>
      </c>
      <c r="E50" s="67">
        <f>RES_hhdet_in!E$97</f>
        <v>89316.715415971586</v>
      </c>
      <c r="F50" s="67">
        <f>RES_hhdet_in!F$97</f>
        <v>63069.436107059635</v>
      </c>
      <c r="G50" s="67">
        <f>RES_hhdet_in!G$97</f>
        <v>109971.66441721056</v>
      </c>
      <c r="H50" s="67">
        <f>RES_hhdet_in!H$97</f>
        <v>157765.17539455119</v>
      </c>
      <c r="I50" s="67">
        <f>RES_hhdet_in!I$97</f>
        <v>228403.24648053714</v>
      </c>
      <c r="J50" s="67">
        <f>RES_hhdet_in!J$97</f>
        <v>154199.00712718506</v>
      </c>
      <c r="K50" s="67">
        <f>RES_hhdet_in!K$97</f>
        <v>238070.08575200208</v>
      </c>
      <c r="L50" s="67">
        <f>RES_hhdet_in!L$97</f>
        <v>329412.64726442611</v>
      </c>
      <c r="M50" s="67">
        <f>RES_hhdet_in!M$97</f>
        <v>288810.38616546651</v>
      </c>
      <c r="N50" s="67">
        <f>RES_hhdet_in!N$97</f>
        <v>444616.86434075679</v>
      </c>
      <c r="O50" s="67">
        <f>RES_hhdet_in!O$97</f>
        <v>336577.32564503979</v>
      </c>
      <c r="P50" s="67">
        <f>RES_hhdet_in!P$97</f>
        <v>235814.39139230805</v>
      </c>
      <c r="Q50" s="67">
        <f>RES_hhdet_in!Q$97</f>
        <v>281357.55796650401</v>
      </c>
    </row>
    <row r="51" spans="1:17" ht="12" customHeight="1" x14ac:dyDescent="0.3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3">
      <c r="A52" s="23" t="s">
        <v>55</v>
      </c>
      <c r="B52" s="67"/>
      <c r="C52" s="67">
        <f>RES_hhdet_in!C$101</f>
        <v>99175.307503730335</v>
      </c>
      <c r="D52" s="67">
        <f>RES_hhdet_in!D$101</f>
        <v>221277.94408201004</v>
      </c>
      <c r="E52" s="67">
        <f>RES_hhdet_in!E$101</f>
        <v>313646.06471528637</v>
      </c>
      <c r="F52" s="67">
        <f>RES_hhdet_in!F$101</f>
        <v>374567.71796309686</v>
      </c>
      <c r="G52" s="67">
        <f>RES_hhdet_in!G$101</f>
        <v>290361.59043323447</v>
      </c>
      <c r="H52" s="67">
        <f>RES_hhdet_in!H$101</f>
        <v>162011.68245209695</v>
      </c>
      <c r="I52" s="67">
        <f>RES_hhdet_in!I$101</f>
        <v>509448.07596821676</v>
      </c>
      <c r="J52" s="67">
        <f>RES_hhdet_in!J$101</f>
        <v>467034.61114908988</v>
      </c>
      <c r="K52" s="67">
        <f>RES_hhdet_in!K$101</f>
        <v>320384.96352257958</v>
      </c>
      <c r="L52" s="67">
        <f>RES_hhdet_in!L$101</f>
        <v>242608.77397007871</v>
      </c>
      <c r="M52" s="67">
        <f>RES_hhdet_in!M$101</f>
        <v>313476.97461592557</v>
      </c>
      <c r="N52" s="67">
        <f>RES_hhdet_in!N$101</f>
        <v>509936.80700190761</v>
      </c>
      <c r="O52" s="67">
        <f>RES_hhdet_in!O$101</f>
        <v>379400.48783062911</v>
      </c>
      <c r="P52" s="67">
        <f>RES_hhdet_in!P$101</f>
        <v>244445.45191686635</v>
      </c>
      <c r="Q52" s="67">
        <f>RES_hhdet_in!Q$101</f>
        <v>396338.16311355965</v>
      </c>
    </row>
    <row r="53" spans="1:17" ht="12" customHeight="1" x14ac:dyDescent="0.3">
      <c r="A53" s="23" t="s">
        <v>57</v>
      </c>
      <c r="B53" s="67"/>
      <c r="C53" s="67">
        <f>RES_hhdet_in!C$102</f>
        <v>381145.70457575202</v>
      </c>
      <c r="D53" s="67">
        <f>RES_hhdet_in!D$102</f>
        <v>1164765.1743627172</v>
      </c>
      <c r="E53" s="67">
        <f>RES_hhdet_in!E$102</f>
        <v>1810811.5326175732</v>
      </c>
      <c r="F53" s="67">
        <f>RES_hhdet_in!F$102</f>
        <v>1642584.0596853651</v>
      </c>
      <c r="G53" s="67">
        <f>RES_hhdet_in!G$102</f>
        <v>1699824.1215176121</v>
      </c>
      <c r="H53" s="67">
        <f>RES_hhdet_in!H$102</f>
        <v>1997132.2598628756</v>
      </c>
      <c r="I53" s="67">
        <f>RES_hhdet_in!I$102</f>
        <v>2407146.0994198443</v>
      </c>
      <c r="J53" s="67">
        <f>RES_hhdet_in!J$102</f>
        <v>3376244.537629752</v>
      </c>
      <c r="K53" s="67">
        <f>RES_hhdet_in!K$102</f>
        <v>3346651.8323634556</v>
      </c>
      <c r="L53" s="67">
        <f>RES_hhdet_in!L$102</f>
        <v>4099948.5985484952</v>
      </c>
      <c r="M53" s="67">
        <f>RES_hhdet_in!M$102</f>
        <v>4685062.3595606461</v>
      </c>
      <c r="N53" s="67">
        <f>RES_hhdet_in!N$102</f>
        <v>5242288.8130071769</v>
      </c>
      <c r="O53" s="67">
        <f>RES_hhdet_in!O$102</f>
        <v>6066361.6501076352</v>
      </c>
      <c r="P53" s="67">
        <f>RES_hhdet_in!P$102</f>
        <v>6712797.1556010852</v>
      </c>
      <c r="Q53" s="67">
        <f>RES_hhdet_in!Q$102</f>
        <v>7436113.8006498814</v>
      </c>
    </row>
    <row r="54" spans="1:17" ht="12" customHeight="1" x14ac:dyDescent="0.3">
      <c r="A54" s="29" t="s">
        <v>140</v>
      </c>
      <c r="B54" s="83"/>
      <c r="C54" s="83">
        <f>RES_hhdet_in!C$103</f>
        <v>1837236.1310392781</v>
      </c>
      <c r="D54" s="83">
        <f>RES_hhdet_in!D$103</f>
        <v>2448023.4404237699</v>
      </c>
      <c r="E54" s="83">
        <f>RES_hhdet_in!E$103</f>
        <v>2052351.3130785879</v>
      </c>
      <c r="F54" s="83">
        <f>RES_hhdet_in!F$103</f>
        <v>1890765.2096809368</v>
      </c>
      <c r="G54" s="83">
        <f>RES_hhdet_in!G$103</f>
        <v>2590180.1035032915</v>
      </c>
      <c r="H54" s="83">
        <f>RES_hhdet_in!H$103</f>
        <v>3026493.5825938722</v>
      </c>
      <c r="I54" s="83">
        <f>RES_hhdet_in!I$103</f>
        <v>4558895.2735526916</v>
      </c>
      <c r="J54" s="83">
        <f>RES_hhdet_in!J$103</f>
        <v>2270777.3085620636</v>
      </c>
      <c r="K54" s="83">
        <f>RES_hhdet_in!K$103</f>
        <v>3394007.3980982779</v>
      </c>
      <c r="L54" s="83">
        <f>RES_hhdet_in!L$103</f>
        <v>3912477.805256729</v>
      </c>
      <c r="M54" s="83">
        <f>RES_hhdet_in!M$103</f>
        <v>4806583.353844367</v>
      </c>
      <c r="N54" s="83">
        <f>RES_hhdet_in!N$103</f>
        <v>4259487.6453471612</v>
      </c>
      <c r="O54" s="83">
        <f>RES_hhdet_in!O$103</f>
        <v>4584566.1933697443</v>
      </c>
      <c r="P54" s="83">
        <f>RES_hhdet_in!P$103</f>
        <v>4668133.9831216298</v>
      </c>
      <c r="Q54" s="83">
        <f>RES_hhdet_in!Q$103</f>
        <v>5076920.1226539854</v>
      </c>
    </row>
    <row r="56" spans="1:17" ht="12" customHeight="1" x14ac:dyDescent="0.3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3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3">
      <c r="A58" s="148" t="s">
        <v>157</v>
      </c>
      <c r="B58" s="67"/>
      <c r="C58" s="67">
        <f>RES_hhdet_in_new!C$83</f>
        <v>411429.48712829233</v>
      </c>
      <c r="D58" s="67">
        <f>RES_hhdet_in_new!D$83</f>
        <v>981213.93311720854</v>
      </c>
      <c r="E58" s="67">
        <f>RES_hhdet_in_new!E$83</f>
        <v>902618.56097144657</v>
      </c>
      <c r="F58" s="67">
        <f>RES_hhdet_in_new!F$83</f>
        <v>886281.47719076904</v>
      </c>
      <c r="G58" s="67">
        <f>RES_hhdet_in_new!G$83</f>
        <v>1151962.6385061452</v>
      </c>
      <c r="H58" s="67">
        <f>RES_hhdet_in_new!H$83</f>
        <v>1347329.0020962504</v>
      </c>
      <c r="I58" s="67">
        <f>RES_hhdet_in_new!I$83</f>
        <v>1992840.3649140606</v>
      </c>
      <c r="J58" s="67">
        <f>RES_hhdet_in_new!J$83</f>
        <v>1259256.2570700091</v>
      </c>
      <c r="K58" s="67">
        <f>RES_hhdet_in_new!K$83</f>
        <v>1300354.637641032</v>
      </c>
      <c r="L58" s="67">
        <f>RES_hhdet_in_new!L$83</f>
        <v>1192272.5306402175</v>
      </c>
      <c r="M58" s="67">
        <f>RES_hhdet_in_new!M$83</f>
        <v>1391787.3420324277</v>
      </c>
      <c r="N58" s="67">
        <f>RES_hhdet_in_new!N$83</f>
        <v>1315704.0559266435</v>
      </c>
      <c r="O58" s="67">
        <f>RES_hhdet_in_new!O$83</f>
        <v>1415323.4576828752</v>
      </c>
      <c r="P58" s="67">
        <f>RES_hhdet_in_new!P$83</f>
        <v>1474578.3965790893</v>
      </c>
      <c r="Q58" s="67">
        <f>RES_hhdet_in_new!Q$83</f>
        <v>1032166.9093845738</v>
      </c>
    </row>
    <row r="59" spans="1:17" ht="12" customHeight="1" x14ac:dyDescent="0.3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3">
      <c r="A60" s="148" t="s">
        <v>60</v>
      </c>
      <c r="B60" s="67"/>
      <c r="C60" s="67">
        <f>RES_hhdet_in_new!C$86</f>
        <v>28993.171656052</v>
      </c>
      <c r="D60" s="67">
        <f>RES_hhdet_in_new!D$86</f>
        <v>94725</v>
      </c>
      <c r="E60" s="67">
        <f>RES_hhdet_in_new!E$86</f>
        <v>59714</v>
      </c>
      <c r="F60" s="67">
        <f>RES_hhdet_in_new!F$86</f>
        <v>82925</v>
      </c>
      <c r="G60" s="67">
        <f>RES_hhdet_in_new!G$86</f>
        <v>120170</v>
      </c>
      <c r="H60" s="67">
        <f>RES_hhdet_in_new!H$86</f>
        <v>155532</v>
      </c>
      <c r="I60" s="67">
        <f>RES_hhdet_in_new!I$86</f>
        <v>206409</v>
      </c>
      <c r="J60" s="67">
        <f>RES_hhdet_in_new!J$86</f>
        <v>151997</v>
      </c>
      <c r="K60" s="67">
        <f>RES_hhdet_in_new!K$86</f>
        <v>166680.49975832243</v>
      </c>
      <c r="L60" s="67">
        <f>RES_hhdet_in_new!L$86</f>
        <v>131344.29744109369</v>
      </c>
      <c r="M60" s="67">
        <f>RES_hhdet_in_new!M$86</f>
        <v>92208.582872726707</v>
      </c>
      <c r="N60" s="67">
        <f>RES_hhdet_in_new!N$86</f>
        <v>159140.44453799262</v>
      </c>
      <c r="O60" s="67">
        <f>RES_hhdet_in_new!O$86</f>
        <v>221874.30204001037</v>
      </c>
      <c r="P60" s="67">
        <f>RES_hhdet_in_new!P$86</f>
        <v>373630.64560935373</v>
      </c>
      <c r="Q60" s="67">
        <f>RES_hhdet_in_new!Q$86</f>
        <v>191598.18646049636</v>
      </c>
    </row>
    <row r="61" spans="1:17" ht="12" customHeight="1" x14ac:dyDescent="0.3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3">
      <c r="A62" s="148" t="s">
        <v>156</v>
      </c>
      <c r="B62" s="67"/>
      <c r="C62" s="67">
        <f>RES_hhdet_in_new!C$88</f>
        <v>205515.05682152964</v>
      </c>
      <c r="D62" s="67">
        <f>RES_hhdet_in_new!D$88</f>
        <v>364801.01481436926</v>
      </c>
      <c r="E62" s="67">
        <f>RES_hhdet_in_new!E$88</f>
        <v>431828.33258602489</v>
      </c>
      <c r="F62" s="67">
        <f>RES_hhdet_in_new!F$88</f>
        <v>415593.68545868556</v>
      </c>
      <c r="G62" s="67">
        <f>RES_hhdet_in_new!G$88</f>
        <v>452150.12135391007</v>
      </c>
      <c r="H62" s="67">
        <f>RES_hhdet_in_new!H$88</f>
        <v>511750.46017165756</v>
      </c>
      <c r="I62" s="67">
        <f>RES_hhdet_in_new!I$88</f>
        <v>890295.43233759934</v>
      </c>
      <c r="J62" s="67">
        <f>RES_hhdet_in_new!J$88</f>
        <v>509719.15206425294</v>
      </c>
      <c r="K62" s="67">
        <f>RES_hhdet_in_new!K$88</f>
        <v>395745.13823553838</v>
      </c>
      <c r="L62" s="67">
        <f>RES_hhdet_in_new!L$88</f>
        <v>473503.95769587852</v>
      </c>
      <c r="M62" s="67">
        <f>RES_hhdet_in_new!M$88</f>
        <v>440636.51565426827</v>
      </c>
      <c r="N62" s="67">
        <f>RES_hhdet_in_new!N$88</f>
        <v>397246.21326537826</v>
      </c>
      <c r="O62" s="67">
        <f>RES_hhdet_in_new!O$88</f>
        <v>391098.30137323012</v>
      </c>
      <c r="P62" s="67">
        <f>RES_hhdet_in_new!P$88</f>
        <v>549372.94360687956</v>
      </c>
      <c r="Q62" s="67">
        <f>RES_hhdet_in_new!Q$88</f>
        <v>172762.19353634902</v>
      </c>
    </row>
    <row r="63" spans="1:17" ht="12" customHeight="1" x14ac:dyDescent="0.3">
      <c r="A63" s="148" t="s">
        <v>155</v>
      </c>
      <c r="B63" s="67"/>
      <c r="C63" s="67">
        <f>RES_hhdet_in_new!C$89</f>
        <v>43112.413327603012</v>
      </c>
      <c r="D63" s="67">
        <f>RES_hhdet_in_new!D$89</f>
        <v>51900.736327428851</v>
      </c>
      <c r="E63" s="67">
        <f>RES_hhdet_in_new!E$89</f>
        <v>91599.570022880725</v>
      </c>
      <c r="F63" s="67">
        <f>RES_hhdet_in_new!F$89</f>
        <v>48780.79470190782</v>
      </c>
      <c r="G63" s="67">
        <f>RES_hhdet_in_new!G$89</f>
        <v>120195.87364759596</v>
      </c>
      <c r="H63" s="67">
        <f>RES_hhdet_in_new!H$89</f>
        <v>151591.80572461133</v>
      </c>
      <c r="I63" s="67">
        <f>RES_hhdet_in_new!I$89</f>
        <v>245518.53601916335</v>
      </c>
      <c r="J63" s="67">
        <f>RES_hhdet_in_new!J$89</f>
        <v>218220.3561819965</v>
      </c>
      <c r="K63" s="67">
        <f>RES_hhdet_in_new!K$89</f>
        <v>399787.24944612622</v>
      </c>
      <c r="L63" s="67">
        <f>RES_hhdet_in_new!L$89</f>
        <v>241357.59768118977</v>
      </c>
      <c r="M63" s="67">
        <f>RES_hhdet_in_new!M$89</f>
        <v>412262.18094055849</v>
      </c>
      <c r="N63" s="67">
        <f>RES_hhdet_in_new!N$89</f>
        <v>283588.5575338162</v>
      </c>
      <c r="O63" s="67">
        <f>RES_hhdet_in_new!O$89</f>
        <v>391352.67253559735</v>
      </c>
      <c r="P63" s="67">
        <f>RES_hhdet_in_new!P$89</f>
        <v>367116.11566153885</v>
      </c>
      <c r="Q63" s="67">
        <f>RES_hhdet_in_new!Q$89</f>
        <v>290369.07168193965</v>
      </c>
    </row>
    <row r="64" spans="1:17" ht="12" customHeight="1" x14ac:dyDescent="0.3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136.47905648426976</v>
      </c>
      <c r="G64" s="67">
        <f>RES_hhdet_in_new!G$92</f>
        <v>80.550591858249135</v>
      </c>
      <c r="H64" s="67">
        <f>RES_hhdet_in_new!H$92</f>
        <v>381.1102876539004</v>
      </c>
      <c r="I64" s="67">
        <f>RES_hhdet_in_new!I$92</f>
        <v>465.90155538268618</v>
      </c>
      <c r="J64" s="67">
        <f>RES_hhdet_in_new!J$92</f>
        <v>132.94683651868698</v>
      </c>
      <c r="K64" s="67">
        <f>RES_hhdet_in_new!K$92</f>
        <v>37.539024145124081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1039.4169242969535</v>
      </c>
      <c r="Q64" s="67">
        <f>RES_hhdet_in_new!Q$92</f>
        <v>1136.3504635620479</v>
      </c>
    </row>
    <row r="65" spans="1:17" ht="12" customHeight="1" x14ac:dyDescent="0.3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403.5359527214581</v>
      </c>
      <c r="I65" s="67">
        <f>RES_hhdet_in_new!I$93</f>
        <v>345.03025529982159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162.50037298025353</v>
      </c>
      <c r="O65" s="67">
        <f>RES_hhdet_in_new!O$93</f>
        <v>149.42605675863905</v>
      </c>
      <c r="P65" s="67">
        <f>RES_hhdet_in_new!P$93</f>
        <v>500.58948741939116</v>
      </c>
      <c r="Q65" s="67">
        <f>RES_hhdet_in_new!Q$93</f>
        <v>112.03123084100723</v>
      </c>
    </row>
    <row r="66" spans="1:17" ht="12" customHeight="1" x14ac:dyDescent="0.3">
      <c r="A66" s="148" t="s">
        <v>142</v>
      </c>
      <c r="B66" s="67"/>
      <c r="C66" s="67">
        <f>RES_hhdet_in_new!C$96</f>
        <v>134045.75617025961</v>
      </c>
      <c r="D66" s="67">
        <f>RES_hhdet_in_new!D$96</f>
        <v>527892.68420387711</v>
      </c>
      <c r="E66" s="67">
        <f>RES_hhdet_in_new!E$96</f>
        <v>303484.86782441527</v>
      </c>
      <c r="F66" s="67">
        <f>RES_hhdet_in_new!F$96</f>
        <v>371993.53856936446</v>
      </c>
      <c r="G66" s="67">
        <f>RES_hhdet_in_new!G$96</f>
        <v>509738.77492019179</v>
      </c>
      <c r="H66" s="67">
        <f>RES_hhdet_in_new!H$96</f>
        <v>550054.64867426117</v>
      </c>
      <c r="I66" s="67">
        <f>RES_hhdet_in_new!I$96</f>
        <v>685776.6216477697</v>
      </c>
      <c r="J66" s="67">
        <f>RES_hhdet_in_new!J$96</f>
        <v>439049.92727067572</v>
      </c>
      <c r="K66" s="67">
        <f>RES_hhdet_in_new!K$96</f>
        <v>373315.68733337068</v>
      </c>
      <c r="L66" s="67">
        <f>RES_hhdet_in_new!L$96</f>
        <v>320805.59192988393</v>
      </c>
      <c r="M66" s="67">
        <f>RES_hhdet_in_new!M$96</f>
        <v>365703.7383816503</v>
      </c>
      <c r="N66" s="67">
        <f>RES_hhdet_in_new!N$96</f>
        <v>392943.51933135034</v>
      </c>
      <c r="O66" s="67">
        <f>RES_hhdet_in_new!O$96</f>
        <v>414796.40244346159</v>
      </c>
      <c r="P66" s="67">
        <f>RES_hhdet_in_new!P$96</f>
        <v>414139.49200395099</v>
      </c>
      <c r="Q66" s="67">
        <f>RES_hhdet_in_new!Q$96</f>
        <v>404479.51319307869</v>
      </c>
    </row>
    <row r="67" spans="1:17" ht="12" customHeight="1" x14ac:dyDescent="0.3">
      <c r="A67" s="148" t="s">
        <v>141</v>
      </c>
      <c r="B67" s="67"/>
      <c r="C67" s="67">
        <f>RES_hhdet_in_new!C$97</f>
        <v>28756.260808900068</v>
      </c>
      <c r="D67" s="67">
        <f>RES_hhdet_in_new!D$97</f>
        <v>36619.497771533337</v>
      </c>
      <c r="E67" s="67">
        <f>RES_hhdet_in_new!E$97</f>
        <v>75705.790538125628</v>
      </c>
      <c r="F67" s="67">
        <f>RES_hhdet_in_new!F$97</f>
        <v>49776.979404326928</v>
      </c>
      <c r="G67" s="67">
        <f>RES_hhdet_in_new!G$97</f>
        <v>69797.317992589087</v>
      </c>
      <c r="H67" s="67">
        <f>RES_hhdet_in_new!H$97</f>
        <v>133147.44128534498</v>
      </c>
      <c r="I67" s="67">
        <f>RES_hhdet_in_new!I$97</f>
        <v>170438.84309884568</v>
      </c>
      <c r="J67" s="67">
        <f>RES_hhdet_in_new!J$97</f>
        <v>92133.874716565246</v>
      </c>
      <c r="K67" s="67">
        <f>RES_hhdet_in_new!K$97</f>
        <v>131469.0236018516</v>
      </c>
      <c r="L67" s="67">
        <f>RES_hhdet_in_new!L$97</f>
        <v>156605.3833332652</v>
      </c>
      <c r="M67" s="67">
        <f>RES_hhdet_in_new!M$97</f>
        <v>173184.9070559504</v>
      </c>
      <c r="N67" s="67">
        <f>RES_hhdet_in_new!N$97</f>
        <v>241763.26542311837</v>
      </c>
      <c r="O67" s="67">
        <f>RES_hhdet_in_new!O$97</f>
        <v>217926.65527382755</v>
      </c>
      <c r="P67" s="67">
        <f>RES_hhdet_in_new!P$97</f>
        <v>142409.83889500346</v>
      </c>
      <c r="Q67" s="67">
        <f>RES_hhdet_in_new!Q$97</f>
        <v>163307.74927880341</v>
      </c>
    </row>
    <row r="68" spans="1:17" ht="12" customHeight="1" x14ac:dyDescent="0.3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3">
      <c r="A69" s="148" t="s">
        <v>55</v>
      </c>
      <c r="B69" s="67"/>
      <c r="C69" s="67">
        <f>RES_hhdet_in_new!C$101</f>
        <v>2615.9685573650959</v>
      </c>
      <c r="D69" s="67">
        <f>RES_hhdet_in_new!D$101</f>
        <v>29538.754814481217</v>
      </c>
      <c r="E69" s="67">
        <f>RES_hhdet_in_new!E$101</f>
        <v>77125.006992383453</v>
      </c>
      <c r="F69" s="67">
        <f>RES_hhdet_in_new!F$101</f>
        <v>109417.47381884301</v>
      </c>
      <c r="G69" s="67">
        <f>RES_hhdet_in_new!G$101</f>
        <v>86563.798184493688</v>
      </c>
      <c r="H69" s="67">
        <f>RES_hhdet_in_new!H$101</f>
        <v>43895.409496644854</v>
      </c>
      <c r="I69" s="67">
        <f>RES_hhdet_in_new!I$101</f>
        <v>118939.89779678945</v>
      </c>
      <c r="J69" s="67">
        <f>RES_hhdet_in_new!J$101</f>
        <v>114026.12429769246</v>
      </c>
      <c r="K69" s="67">
        <f>RES_hhdet_in_new!K$101</f>
        <v>68871.060876909847</v>
      </c>
      <c r="L69" s="67">
        <f>RES_hhdet_in_new!L$101</f>
        <v>11742.600721565732</v>
      </c>
      <c r="M69" s="67">
        <f>RES_hhdet_in_new!M$101</f>
        <v>12266.847855858334</v>
      </c>
      <c r="N69" s="67">
        <f>RES_hhdet_in_new!N$101</f>
        <v>46278.288693692397</v>
      </c>
      <c r="O69" s="67">
        <f>RES_hhdet_in_new!O$101</f>
        <v>92342.423411184616</v>
      </c>
      <c r="P69" s="67">
        <f>RES_hhdet_in_new!P$101</f>
        <v>63555.064831537667</v>
      </c>
      <c r="Q69" s="67">
        <f>RES_hhdet_in_new!Q$101</f>
        <v>31762.319745747496</v>
      </c>
    </row>
    <row r="70" spans="1:17" ht="12" customHeight="1" x14ac:dyDescent="0.3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3">
      <c r="A71" s="159" t="s">
        <v>140</v>
      </c>
      <c r="B71" s="83"/>
      <c r="C71" s="83">
        <f>RES_hhdet_in_new!C$103</f>
        <v>408813.51857092726</v>
      </c>
      <c r="D71" s="83">
        <f>RES_hhdet_in_new!D$103</f>
        <v>951675.17830272741</v>
      </c>
      <c r="E71" s="83">
        <f>RES_hhdet_in_new!E$103</f>
        <v>825493.55397906306</v>
      </c>
      <c r="F71" s="83">
        <f>RES_hhdet_in_new!F$103</f>
        <v>776864.00337192614</v>
      </c>
      <c r="G71" s="83">
        <f>RES_hhdet_in_new!G$103</f>
        <v>1065398.8403216512</v>
      </c>
      <c r="H71" s="83">
        <f>RES_hhdet_in_new!H$103</f>
        <v>1303433.5925996059</v>
      </c>
      <c r="I71" s="83">
        <f>RES_hhdet_in_new!I$103</f>
        <v>1873900.4671172714</v>
      </c>
      <c r="J71" s="83">
        <f>RES_hhdet_in_new!J$103</f>
        <v>1145230.1327723169</v>
      </c>
      <c r="K71" s="83">
        <f>RES_hhdet_in_new!K$103</f>
        <v>1231483.5767641224</v>
      </c>
      <c r="L71" s="83">
        <f>RES_hhdet_in_new!L$103</f>
        <v>1180529.9299186515</v>
      </c>
      <c r="M71" s="83">
        <f>RES_hhdet_in_new!M$103</f>
        <v>1379520.4941765692</v>
      </c>
      <c r="N71" s="83">
        <f>RES_hhdet_in_new!N$103</f>
        <v>1269425.7672329508</v>
      </c>
      <c r="O71" s="83">
        <f>RES_hhdet_in_new!O$103</f>
        <v>1322981.0342716903</v>
      </c>
      <c r="P71" s="83">
        <f>RES_hhdet_in_new!P$103</f>
        <v>1411023.3317475514</v>
      </c>
      <c r="Q71" s="83">
        <f>RES_hhdet_in_new!Q$103</f>
        <v>1000404.5896388263</v>
      </c>
    </row>
    <row r="73" spans="1:17" ht="12" customHeight="1" x14ac:dyDescent="0.3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3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3">
      <c r="A75" s="148" t="s">
        <v>157</v>
      </c>
      <c r="B75" s="67"/>
      <c r="C75" s="67">
        <f>C41-C58</f>
        <v>554406.13787170756</v>
      </c>
      <c r="D75" s="67">
        <f t="shared" ref="D75:Q75" si="4">D41-D58</f>
        <v>1628355.2543827915</v>
      </c>
      <c r="E75" s="67">
        <f t="shared" si="4"/>
        <v>1483465.8140285539</v>
      </c>
      <c r="F75" s="67">
        <f t="shared" si="4"/>
        <v>1186452.5228092307</v>
      </c>
      <c r="G75" s="67">
        <f t="shared" si="4"/>
        <v>1500551.3614938548</v>
      </c>
      <c r="H75" s="67">
        <f t="shared" si="4"/>
        <v>1624312.93540375</v>
      </c>
      <c r="I75" s="67">
        <f t="shared" si="4"/>
        <v>2794348.5725859394</v>
      </c>
      <c r="J75" s="67">
        <f t="shared" si="4"/>
        <v>1516692.6804299909</v>
      </c>
      <c r="K75" s="67">
        <f t="shared" si="4"/>
        <v>1707838.299858968</v>
      </c>
      <c r="L75" s="67">
        <f t="shared" si="4"/>
        <v>1727734.5318597821</v>
      </c>
      <c r="M75" s="67">
        <f t="shared" si="4"/>
        <v>1736361.2829675719</v>
      </c>
      <c r="N75" s="67">
        <f t="shared" si="4"/>
        <v>1832267.4440733565</v>
      </c>
      <c r="O75" s="67">
        <f t="shared" si="4"/>
        <v>1837846.0423171248</v>
      </c>
      <c r="P75" s="67">
        <f t="shared" si="4"/>
        <v>1368386.4159209102</v>
      </c>
      <c r="Q75" s="67">
        <f t="shared" si="4"/>
        <v>955622.65311542596</v>
      </c>
    </row>
    <row r="76" spans="1:17" ht="12" customHeight="1" x14ac:dyDescent="0.3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3">
      <c r="A77" s="148" t="s">
        <v>60</v>
      </c>
      <c r="B77" s="67"/>
      <c r="C77" s="67">
        <f>C43-C60</f>
        <v>99453.078343948</v>
      </c>
      <c r="D77" s="67">
        <f t="shared" ref="D77:Q77" si="5">D43-D60</f>
        <v>198153.0625</v>
      </c>
      <c r="E77" s="67">
        <f t="shared" si="5"/>
        <v>176036.8125</v>
      </c>
      <c r="F77" s="67">
        <f t="shared" si="5"/>
        <v>160269.31249999997</v>
      </c>
      <c r="G77" s="67">
        <f t="shared" si="5"/>
        <v>209516.8125</v>
      </c>
      <c r="H77" s="67">
        <f t="shared" si="5"/>
        <v>252142.3125</v>
      </c>
      <c r="I77" s="67">
        <f t="shared" si="5"/>
        <v>358380.3125</v>
      </c>
      <c r="J77" s="67">
        <f t="shared" si="5"/>
        <v>218159.0625</v>
      </c>
      <c r="K77" s="67">
        <f t="shared" si="5"/>
        <v>202282.00024167757</v>
      </c>
      <c r="L77" s="67">
        <f t="shared" si="5"/>
        <v>344272.19761201821</v>
      </c>
      <c r="M77" s="67">
        <f t="shared" si="5"/>
        <v>392665.27914243744</v>
      </c>
      <c r="N77" s="67">
        <f t="shared" si="5"/>
        <v>690259.44990128861</v>
      </c>
      <c r="O77" s="67">
        <f t="shared" si="5"/>
        <v>761761.76045998977</v>
      </c>
      <c r="P77" s="67">
        <f t="shared" si="5"/>
        <v>568288.35439064656</v>
      </c>
      <c r="Q77" s="67">
        <f t="shared" si="5"/>
        <v>490107.12603950384</v>
      </c>
    </row>
    <row r="78" spans="1:17" ht="12" customHeight="1" x14ac:dyDescent="0.3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3">
      <c r="A79" s="148" t="s">
        <v>156</v>
      </c>
      <c r="B79" s="67"/>
      <c r="C79" s="67">
        <f t="shared" ref="C79:Q84" si="6">C45-C62</f>
        <v>451773.04660007125</v>
      </c>
      <c r="D79" s="67">
        <f t="shared" si="6"/>
        <v>774294.77071068331</v>
      </c>
      <c r="E79" s="67">
        <f t="shared" si="6"/>
        <v>1019642.7315785154</v>
      </c>
      <c r="F79" s="67">
        <f t="shared" si="6"/>
        <v>745013.34613981354</v>
      </c>
      <c r="G79" s="67">
        <f t="shared" si="6"/>
        <v>923031.56355921901</v>
      </c>
      <c r="H79" s="67">
        <f t="shared" si="6"/>
        <v>1041211.0432543773</v>
      </c>
      <c r="I79" s="67">
        <f t="shared" si="6"/>
        <v>2022669.7346468791</v>
      </c>
      <c r="J79" s="67">
        <f t="shared" si="6"/>
        <v>1450724.1279569298</v>
      </c>
      <c r="K79" s="67">
        <f t="shared" si="6"/>
        <v>1198190.8901198865</v>
      </c>
      <c r="L79" s="67">
        <f t="shared" si="6"/>
        <v>1064769.2456646624</v>
      </c>
      <c r="M79" s="67">
        <f t="shared" si="6"/>
        <v>1675967.4224264063</v>
      </c>
      <c r="N79" s="67">
        <f t="shared" si="6"/>
        <v>1367001.4819938859</v>
      </c>
      <c r="O79" s="67">
        <f t="shared" si="6"/>
        <v>2125231.6913323114</v>
      </c>
      <c r="P79" s="67">
        <f t="shared" si="6"/>
        <v>1962443.1600193167</v>
      </c>
      <c r="Q79" s="67">
        <f t="shared" si="6"/>
        <v>1205980.8626556278</v>
      </c>
    </row>
    <row r="80" spans="1:17" ht="12" customHeight="1" x14ac:dyDescent="0.3">
      <c r="A80" s="148" t="s">
        <v>155</v>
      </c>
      <c r="B80" s="67"/>
      <c r="C80" s="67">
        <f t="shared" si="6"/>
        <v>13092.132770780248</v>
      </c>
      <c r="D80" s="67">
        <f t="shared" si="6"/>
        <v>13578.444903180171</v>
      </c>
      <c r="E80" s="67">
        <f t="shared" si="6"/>
        <v>19754.857329287581</v>
      </c>
      <c r="F80" s="67">
        <f t="shared" si="6"/>
        <v>15279.298375829771</v>
      </c>
      <c r="G80" s="67">
        <f t="shared" si="6"/>
        <v>48205.968290369696</v>
      </c>
      <c r="H80" s="67">
        <f t="shared" si="6"/>
        <v>33559.38743819957</v>
      </c>
      <c r="I80" s="67">
        <f t="shared" si="6"/>
        <v>46526.924604452419</v>
      </c>
      <c r="J80" s="67">
        <f t="shared" si="6"/>
        <v>17272.619043068902</v>
      </c>
      <c r="K80" s="67">
        <f t="shared" si="6"/>
        <v>82124.824888818373</v>
      </c>
      <c r="L80" s="67">
        <f t="shared" si="6"/>
        <v>185436.03014413081</v>
      </c>
      <c r="M80" s="67">
        <f t="shared" si="6"/>
        <v>163794.17183128261</v>
      </c>
      <c r="N80" s="67">
        <f t="shared" si="6"/>
        <v>75612.155904159823</v>
      </c>
      <c r="O80" s="67">
        <f t="shared" si="6"/>
        <v>150620.288482756</v>
      </c>
      <c r="P80" s="67">
        <f t="shared" si="6"/>
        <v>64803.103508960456</v>
      </c>
      <c r="Q80" s="67">
        <f t="shared" si="6"/>
        <v>145190.44215316721</v>
      </c>
    </row>
    <row r="81" spans="1:17" ht="12" customHeight="1" x14ac:dyDescent="0.3">
      <c r="A81" s="148" t="s">
        <v>144</v>
      </c>
      <c r="B81" s="67"/>
      <c r="C81" s="67">
        <f t="shared" si="6"/>
        <v>714135.22173628176</v>
      </c>
      <c r="D81" s="67">
        <f t="shared" si="6"/>
        <v>878983.20056959987</v>
      </c>
      <c r="E81" s="67">
        <f t="shared" si="6"/>
        <v>620058.98406093707</v>
      </c>
      <c r="F81" s="67">
        <f t="shared" si="6"/>
        <v>557864.75557607948</v>
      </c>
      <c r="G81" s="67">
        <f t="shared" si="6"/>
        <v>535034.4033514302</v>
      </c>
      <c r="H81" s="67">
        <f t="shared" si="6"/>
        <v>429058.25107908039</v>
      </c>
      <c r="I81" s="67">
        <f t="shared" si="6"/>
        <v>491072.2075468541</v>
      </c>
      <c r="J81" s="67">
        <f t="shared" si="6"/>
        <v>439189.78208084882</v>
      </c>
      <c r="K81" s="67">
        <f t="shared" si="6"/>
        <v>407759.79013470135</v>
      </c>
      <c r="L81" s="67">
        <f t="shared" si="6"/>
        <v>990754.48641108093</v>
      </c>
      <c r="M81" s="67">
        <f t="shared" si="6"/>
        <v>301369.79767363326</v>
      </c>
      <c r="N81" s="67">
        <f t="shared" si="6"/>
        <v>387436.43680747389</v>
      </c>
      <c r="O81" s="67">
        <f t="shared" si="6"/>
        <v>623634.28760335129</v>
      </c>
      <c r="P81" s="67">
        <f t="shared" si="6"/>
        <v>262226.87815415894</v>
      </c>
      <c r="Q81" s="67">
        <f t="shared" si="6"/>
        <v>498812.17797111976</v>
      </c>
    </row>
    <row r="82" spans="1:17" ht="12" customHeight="1" x14ac:dyDescent="0.3">
      <c r="A82" s="148" t="s">
        <v>143</v>
      </c>
      <c r="B82" s="67"/>
      <c r="C82" s="67">
        <f t="shared" si="6"/>
        <v>43663.949540914291</v>
      </c>
      <c r="D82" s="67">
        <f t="shared" si="6"/>
        <v>41783.825008016735</v>
      </c>
      <c r="E82" s="67">
        <f t="shared" si="6"/>
        <v>39227.55647871305</v>
      </c>
      <c r="F82" s="67">
        <f t="shared" si="6"/>
        <v>31407.663237036282</v>
      </c>
      <c r="G82" s="67">
        <f t="shared" si="6"/>
        <v>38230.533309785424</v>
      </c>
      <c r="H82" s="67">
        <f t="shared" si="6"/>
        <v>47966.332395217898</v>
      </c>
      <c r="I82" s="67">
        <f t="shared" si="6"/>
        <v>91827.33179112761</v>
      </c>
      <c r="J82" s="67">
        <f t="shared" si="6"/>
        <v>101437.8834643173</v>
      </c>
      <c r="K82" s="67">
        <f t="shared" si="6"/>
        <v>90061.824953522111</v>
      </c>
      <c r="L82" s="67">
        <f t="shared" si="6"/>
        <v>130001.25039517727</v>
      </c>
      <c r="M82" s="67">
        <f t="shared" si="6"/>
        <v>69196.093799809751</v>
      </c>
      <c r="N82" s="67">
        <f t="shared" si="6"/>
        <v>32817.045766180556</v>
      </c>
      <c r="O82" s="67">
        <f t="shared" si="6"/>
        <v>129124.91214767116</v>
      </c>
      <c r="P82" s="67">
        <f t="shared" si="6"/>
        <v>59500.271942368403</v>
      </c>
      <c r="Q82" s="67">
        <f t="shared" si="6"/>
        <v>147737.25815873541</v>
      </c>
    </row>
    <row r="83" spans="1:17" ht="12" customHeight="1" x14ac:dyDescent="0.3">
      <c r="A83" s="148" t="s">
        <v>142</v>
      </c>
      <c r="B83" s="67"/>
      <c r="C83" s="67">
        <f t="shared" si="6"/>
        <v>157029.57428650121</v>
      </c>
      <c r="D83" s="67">
        <f t="shared" si="6"/>
        <v>776605.38278323296</v>
      </c>
      <c r="E83" s="67">
        <f t="shared" si="6"/>
        <v>385154.32584628015</v>
      </c>
      <c r="F83" s="67">
        <f t="shared" si="6"/>
        <v>323124.09970663046</v>
      </c>
      <c r="G83" s="67">
        <f t="shared" si="6"/>
        <v>584128.00022423896</v>
      </c>
      <c r="H83" s="67">
        <f t="shared" si="6"/>
        <v>871645.3093498667</v>
      </c>
      <c r="I83" s="67">
        <f t="shared" si="6"/>
        <v>1102545.9375958764</v>
      </c>
      <c r="J83" s="67">
        <f t="shared" si="6"/>
        <v>479966.10872957652</v>
      </c>
      <c r="K83" s="67">
        <f t="shared" si="6"/>
        <v>830976.10622753634</v>
      </c>
      <c r="L83" s="67">
        <f t="shared" si="6"/>
        <v>1714124.3161986438</v>
      </c>
      <c r="M83" s="67">
        <f t="shared" si="6"/>
        <v>1122758.7987908521</v>
      </c>
      <c r="N83" s="67">
        <f t="shared" si="6"/>
        <v>1438387.9921786753</v>
      </c>
      <c r="O83" s="67">
        <f t="shared" si="6"/>
        <v>894213.03527278826</v>
      </c>
      <c r="P83" s="67">
        <f t="shared" si="6"/>
        <v>761475.92762690876</v>
      </c>
      <c r="Q83" s="67">
        <f t="shared" si="6"/>
        <v>1202576.0138673596</v>
      </c>
    </row>
    <row r="84" spans="1:17" ht="12" customHeight="1" x14ac:dyDescent="0.3">
      <c r="A84" s="148" t="s">
        <v>141</v>
      </c>
      <c r="B84" s="67"/>
      <c r="C84" s="67">
        <f t="shared" si="6"/>
        <v>16334.839742975881</v>
      </c>
      <c r="D84" s="67">
        <f t="shared" si="6"/>
        <v>15044.748697801122</v>
      </c>
      <c r="E84" s="67">
        <f t="shared" si="6"/>
        <v>13610.924877845959</v>
      </c>
      <c r="F84" s="67">
        <f t="shared" si="6"/>
        <v>13292.456702732707</v>
      </c>
      <c r="G84" s="67">
        <f t="shared" si="6"/>
        <v>40174.346424621472</v>
      </c>
      <c r="H84" s="67">
        <f t="shared" si="6"/>
        <v>24617.734109206212</v>
      </c>
      <c r="I84" s="67">
        <f t="shared" si="6"/>
        <v>57964.40338169146</v>
      </c>
      <c r="J84" s="67">
        <f t="shared" si="6"/>
        <v>62065.132410619815</v>
      </c>
      <c r="K84" s="67">
        <f t="shared" si="6"/>
        <v>106601.06215015048</v>
      </c>
      <c r="L84" s="67">
        <f t="shared" si="6"/>
        <v>172807.26393116091</v>
      </c>
      <c r="M84" s="67">
        <f t="shared" si="6"/>
        <v>115625.47910951611</v>
      </c>
      <c r="N84" s="67">
        <f t="shared" si="6"/>
        <v>202853.59891763842</v>
      </c>
      <c r="O84" s="67">
        <f t="shared" si="6"/>
        <v>118650.67037121224</v>
      </c>
      <c r="P84" s="67">
        <f t="shared" si="6"/>
        <v>93404.552497304598</v>
      </c>
      <c r="Q84" s="67">
        <f t="shared" si="6"/>
        <v>118049.8086877006</v>
      </c>
    </row>
    <row r="85" spans="1:17" ht="12" customHeight="1" x14ac:dyDescent="0.3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3">
      <c r="A86" s="148" t="s">
        <v>55</v>
      </c>
      <c r="B86" s="67"/>
      <c r="C86" s="67">
        <f t="shared" ref="C86:Q88" si="7">C52-C69</f>
        <v>96559.338946365242</v>
      </c>
      <c r="D86" s="67">
        <f t="shared" si="7"/>
        <v>191739.18926752883</v>
      </c>
      <c r="E86" s="67">
        <f t="shared" si="7"/>
        <v>236521.05772290291</v>
      </c>
      <c r="F86" s="67">
        <f t="shared" si="7"/>
        <v>265150.24414425384</v>
      </c>
      <c r="G86" s="67">
        <f t="shared" si="7"/>
        <v>203797.79224874079</v>
      </c>
      <c r="H86" s="67">
        <f t="shared" si="7"/>
        <v>118116.27295545209</v>
      </c>
      <c r="I86" s="67">
        <f t="shared" si="7"/>
        <v>390508.17817142734</v>
      </c>
      <c r="J86" s="67">
        <f t="shared" si="7"/>
        <v>353008.48685139744</v>
      </c>
      <c r="K86" s="67">
        <f t="shared" si="7"/>
        <v>251513.90264566973</v>
      </c>
      <c r="L86" s="67">
        <f t="shared" si="7"/>
        <v>230866.17324851296</v>
      </c>
      <c r="M86" s="67">
        <f t="shared" si="7"/>
        <v>301210.12676006724</v>
      </c>
      <c r="N86" s="67">
        <f t="shared" si="7"/>
        <v>463658.51830821519</v>
      </c>
      <c r="O86" s="67">
        <f t="shared" si="7"/>
        <v>287058.06441944448</v>
      </c>
      <c r="P86" s="67">
        <f t="shared" si="7"/>
        <v>180890.38708532869</v>
      </c>
      <c r="Q86" s="67">
        <f t="shared" si="7"/>
        <v>364575.84336781217</v>
      </c>
    </row>
    <row r="87" spans="1:17" ht="12" customHeight="1" x14ac:dyDescent="0.3">
      <c r="A87" s="148" t="s">
        <v>57</v>
      </c>
      <c r="B87" s="67"/>
      <c r="C87" s="67">
        <f t="shared" si="7"/>
        <v>381145.70457575202</v>
      </c>
      <c r="D87" s="67">
        <f t="shared" si="7"/>
        <v>1164765.1743627172</v>
      </c>
      <c r="E87" s="67">
        <f t="shared" si="7"/>
        <v>1810811.5326175732</v>
      </c>
      <c r="F87" s="67">
        <f t="shared" si="7"/>
        <v>1642584.0596853651</v>
      </c>
      <c r="G87" s="67">
        <f t="shared" si="7"/>
        <v>1699824.1215176121</v>
      </c>
      <c r="H87" s="67">
        <f t="shared" si="7"/>
        <v>1997132.2598628756</v>
      </c>
      <c r="I87" s="67">
        <f t="shared" si="7"/>
        <v>2407146.0994198443</v>
      </c>
      <c r="J87" s="67">
        <f t="shared" si="7"/>
        <v>3376244.537629752</v>
      </c>
      <c r="K87" s="67">
        <f t="shared" si="7"/>
        <v>3346651.8323634556</v>
      </c>
      <c r="L87" s="67">
        <f t="shared" si="7"/>
        <v>4099948.5985484952</v>
      </c>
      <c r="M87" s="67">
        <f t="shared" si="7"/>
        <v>4685062.3595606461</v>
      </c>
      <c r="N87" s="67">
        <f t="shared" si="7"/>
        <v>5242288.8130071769</v>
      </c>
      <c r="O87" s="67">
        <f t="shared" si="7"/>
        <v>6066361.6501076352</v>
      </c>
      <c r="P87" s="67">
        <f t="shared" si="7"/>
        <v>6712797.1556010852</v>
      </c>
      <c r="Q87" s="67">
        <f t="shared" si="7"/>
        <v>7436113.8006498814</v>
      </c>
    </row>
    <row r="88" spans="1:17" ht="12" customHeight="1" x14ac:dyDescent="0.3">
      <c r="A88" s="159" t="s">
        <v>140</v>
      </c>
      <c r="B88" s="83"/>
      <c r="C88" s="83">
        <f t="shared" si="7"/>
        <v>1428422.6124683509</v>
      </c>
      <c r="D88" s="83">
        <f t="shared" si="7"/>
        <v>1496348.2621210425</v>
      </c>
      <c r="E88" s="83">
        <f t="shared" si="7"/>
        <v>1226857.7590995249</v>
      </c>
      <c r="F88" s="83">
        <f t="shared" si="7"/>
        <v>1113901.2063090107</v>
      </c>
      <c r="G88" s="83">
        <f t="shared" si="7"/>
        <v>1524781.2631816403</v>
      </c>
      <c r="H88" s="83">
        <f t="shared" si="7"/>
        <v>1723059.9899942663</v>
      </c>
      <c r="I88" s="83">
        <f t="shared" si="7"/>
        <v>2684994.8064354202</v>
      </c>
      <c r="J88" s="83">
        <f t="shared" si="7"/>
        <v>1125547.1757897467</v>
      </c>
      <c r="K88" s="83">
        <f t="shared" si="7"/>
        <v>2162523.8213341553</v>
      </c>
      <c r="L88" s="83">
        <f t="shared" si="7"/>
        <v>2731947.8753380775</v>
      </c>
      <c r="M88" s="83">
        <f t="shared" si="7"/>
        <v>3427062.8596677976</v>
      </c>
      <c r="N88" s="83">
        <f t="shared" si="7"/>
        <v>2990061.8781142104</v>
      </c>
      <c r="O88" s="83">
        <f t="shared" si="7"/>
        <v>3261585.1590980543</v>
      </c>
      <c r="P88" s="83">
        <f t="shared" si="7"/>
        <v>3257110.6513740784</v>
      </c>
      <c r="Q88" s="83">
        <f t="shared" si="7"/>
        <v>4076515.533015159</v>
      </c>
    </row>
    <row r="90" spans="1:17" ht="12" customHeight="1" x14ac:dyDescent="0.3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3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3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" customHeight="1" x14ac:dyDescent="0.3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3">
      <c r="A94" s="23" t="s">
        <v>157</v>
      </c>
      <c r="B94" s="80">
        <f>RES_hhdet_numvin!B83</f>
        <v>1040307.9999999998</v>
      </c>
      <c r="C94" s="80">
        <f>RES_hhdet_numvin!C83</f>
        <v>901762.75</v>
      </c>
      <c r="D94" s="80">
        <f>RES_hhdet_numvin!D83</f>
        <v>2480741.1874999995</v>
      </c>
      <c r="E94" s="80">
        <f>RES_hhdet_numvin!E83</f>
        <v>2358819.9375</v>
      </c>
      <c r="F94" s="80">
        <f>RES_hhdet_numvin!F83</f>
        <v>2016869.9374999998</v>
      </c>
      <c r="G94" s="80">
        <f>RES_hhdet_numvin!G83</f>
        <v>2613545.3124999995</v>
      </c>
      <c r="H94" s="80">
        <f>RES_hhdet_numvin!H83</f>
        <v>2896952.8124999991</v>
      </c>
      <c r="I94" s="80">
        <f>RES_hhdet_numvin!I83</f>
        <v>4704912.1249999991</v>
      </c>
      <c r="J94" s="80">
        <f>RES_hhdet_numvin!J83</f>
        <v>2775948.9374999995</v>
      </c>
      <c r="K94" s="80">
        <f>RES_hhdet_numvin!K83</f>
        <v>3008192.9374999995</v>
      </c>
      <c r="L94" s="80">
        <f>RES_hhdet_numvin!L83</f>
        <v>2919212.0624999991</v>
      </c>
      <c r="M94" s="80">
        <f>RES_hhdet_numvin!M83</f>
        <v>3128148.6249999986</v>
      </c>
      <c r="N94" s="80">
        <f>RES_hhdet_numvin!N83</f>
        <v>3147971.4999999995</v>
      </c>
      <c r="O94" s="80">
        <f>RES_hhdet_numvin!O83</f>
        <v>3253169.4999999995</v>
      </c>
      <c r="P94" s="80">
        <f>RES_hhdet_numvin!P83</f>
        <v>2842964.8124999995</v>
      </c>
      <c r="Q94" s="80">
        <f>RES_hhdet_numvin!Q83</f>
        <v>1987789.5624999995</v>
      </c>
    </row>
    <row r="95" spans="1:17" ht="12.9" customHeight="1" x14ac:dyDescent="0.3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3">
      <c r="A96" s="23" t="s">
        <v>60</v>
      </c>
      <c r="B96" s="80">
        <f>RES_hhdet_numvin!B86</f>
        <v>5568.6249999999991</v>
      </c>
      <c r="C96" s="80">
        <f>RES_hhdet_numvin!C86</f>
        <v>0</v>
      </c>
      <c r="D96" s="80">
        <f>RES_hhdet_numvin!D86</f>
        <v>64757.999999999985</v>
      </c>
      <c r="E96" s="80">
        <f>RES_hhdet_numvin!E86</f>
        <v>76440.999999999985</v>
      </c>
      <c r="F96" s="80">
        <f>RES_hhdet_numvin!F86</f>
        <v>50965.999999999993</v>
      </c>
      <c r="G96" s="80">
        <f>RES_hhdet_numvin!G86</f>
        <v>136455.99999999997</v>
      </c>
      <c r="H96" s="80">
        <f>RES_hhdet_numvin!H86</f>
        <v>189892.24999999997</v>
      </c>
      <c r="I96" s="80">
        <f>RES_hhdet_numvin!I86</f>
        <v>493185.81249999988</v>
      </c>
      <c r="J96" s="80">
        <f>RES_hhdet_numvin!J86</f>
        <v>330946.31249999994</v>
      </c>
      <c r="K96" s="80">
        <f>RES_hhdet_numvin!K86</f>
        <v>358188.18749999994</v>
      </c>
      <c r="L96" s="80">
        <f>RES_hhdet_numvin!L86</f>
        <v>292561.43749999994</v>
      </c>
      <c r="M96" s="80">
        <f>RES_hhdet_numvin!M86</f>
        <v>229128.81249999994</v>
      </c>
      <c r="N96" s="80">
        <f>RES_hhdet_numvin!N86</f>
        <v>412331.3125</v>
      </c>
      <c r="O96" s="80">
        <f>RES_hhdet_numvin!O86</f>
        <v>503709.3125</v>
      </c>
      <c r="P96" s="80">
        <f>RES_hhdet_numvin!P86</f>
        <v>642301.06249999988</v>
      </c>
      <c r="Q96" s="80">
        <f>RES_hhdet_numvin!Q86</f>
        <v>356963.875</v>
      </c>
    </row>
    <row r="97" spans="1:17" ht="12" customHeight="1" x14ac:dyDescent="0.3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3">
      <c r="A98" s="23" t="s">
        <v>156</v>
      </c>
      <c r="B98" s="80">
        <f>RES_hhdet_numvin!B88</f>
        <v>970315.97331171238</v>
      </c>
      <c r="C98" s="80">
        <f>RES_hhdet_numvin!C88</f>
        <v>675862.15397290944</v>
      </c>
      <c r="D98" s="80">
        <f>RES_hhdet_numvin!D88</f>
        <v>1295371.3951373133</v>
      </c>
      <c r="E98" s="80">
        <f>RES_hhdet_numvin!E88</f>
        <v>1698270.2518353208</v>
      </c>
      <c r="F98" s="80">
        <f>RES_hhdet_numvin!F88</f>
        <v>1291707.63609483</v>
      </c>
      <c r="G98" s="80">
        <f>RES_hhdet_numvin!G88</f>
        <v>1782372.6521434411</v>
      </c>
      <c r="H98" s="80">
        <f>RES_hhdet_numvin!H88</f>
        <v>2195233.4363462278</v>
      </c>
      <c r="I98" s="80">
        <f>RES_hhdet_numvin!I88</f>
        <v>3014109.3383083809</v>
      </c>
      <c r="J98" s="80">
        <f>RES_hhdet_numvin!J88</f>
        <v>1629292.5895646706</v>
      </c>
      <c r="K98" s="80">
        <f>RES_hhdet_numvin!K88</f>
        <v>1523271.0455934112</v>
      </c>
      <c r="L98" s="80">
        <f>RES_hhdet_numvin!L88</f>
        <v>1345249.7271263471</v>
      </c>
      <c r="M98" s="80">
        <f>RES_hhdet_numvin!M88</f>
        <v>1606495.9189587976</v>
      </c>
      <c r="N98" s="80">
        <f>RES_hhdet_numvin!N88</f>
        <v>1399763.3580604796</v>
      </c>
      <c r="O98" s="80">
        <f>RES_hhdet_numvin!O88</f>
        <v>1409481.0910717838</v>
      </c>
      <c r="P98" s="80">
        <f>RES_hhdet_numvin!P88</f>
        <v>1587996.9124678713</v>
      </c>
      <c r="Q98" s="80">
        <f>RES_hhdet_numvin!Q88</f>
        <v>877605.52000649937</v>
      </c>
    </row>
    <row r="99" spans="1:17" ht="12" customHeight="1" x14ac:dyDescent="0.3">
      <c r="A99" s="23" t="s">
        <v>155</v>
      </c>
      <c r="B99" s="80">
        <f>RES_hhdet_numvin!B89</f>
        <v>37592.295435051012</v>
      </c>
      <c r="C99" s="80">
        <f>RES_hhdet_numvin!C89</f>
        <v>59406.092128326971</v>
      </c>
      <c r="D99" s="80">
        <f>RES_hhdet_numvin!D89</f>
        <v>175272.46415623365</v>
      </c>
      <c r="E99" s="80">
        <f>RES_hhdet_numvin!E89</f>
        <v>191063.76187359565</v>
      </c>
      <c r="F99" s="80">
        <f>RES_hhdet_numvin!F89</f>
        <v>50963.59263095029</v>
      </c>
      <c r="G99" s="80">
        <f>RES_hhdet_numvin!G89</f>
        <v>171516.44663938967</v>
      </c>
      <c r="H99" s="80">
        <f>RES_hhdet_numvin!H89</f>
        <v>162017.85072667146</v>
      </c>
      <c r="I99" s="80">
        <f>RES_hhdet_numvin!I89</f>
        <v>324286.23476105405</v>
      </c>
      <c r="J99" s="80">
        <f>RES_hhdet_numvin!J89</f>
        <v>235457.7951731417</v>
      </c>
      <c r="K99" s="80">
        <f>RES_hhdet_numvin!K89</f>
        <v>417241.94446383655</v>
      </c>
      <c r="L99" s="80">
        <f>RES_hhdet_numvin!L89</f>
        <v>266047.75115613645</v>
      </c>
      <c r="M99" s="80">
        <f>RES_hhdet_numvin!M89</f>
        <v>458598.90649301524</v>
      </c>
      <c r="N99" s="80">
        <f>RES_hhdet_numvin!N89</f>
        <v>350151.88138542359</v>
      </c>
      <c r="O99" s="80">
        <f>RES_hhdet_numvin!O89</f>
        <v>460849.72832094249</v>
      </c>
      <c r="P99" s="80">
        <f>RES_hhdet_numvin!P89</f>
        <v>406084.84406661015</v>
      </c>
      <c r="Q99" s="80">
        <f>RES_hhdet_numvin!Q89</f>
        <v>340563.4105896207</v>
      </c>
    </row>
    <row r="100" spans="1:17" ht="12" customHeight="1" x14ac:dyDescent="0.3">
      <c r="A100" s="23" t="s">
        <v>144</v>
      </c>
      <c r="B100" s="80">
        <f>RES_hhdet_numvin!B92</f>
        <v>4198.5783576791055</v>
      </c>
      <c r="C100" s="80">
        <f>RES_hhdet_numvin!C92</f>
        <v>10852.463377246828</v>
      </c>
      <c r="D100" s="80">
        <f>RES_hhdet_numvin!D92</f>
        <v>419806.92922035384</v>
      </c>
      <c r="E100" s="80">
        <f>RES_hhdet_numvin!E92</f>
        <v>111086.98578043235</v>
      </c>
      <c r="F100" s="80">
        <f>RES_hhdet_numvin!F92</f>
        <v>91693.036270646087</v>
      </c>
      <c r="G100" s="80">
        <f>RES_hhdet_numvin!G92</f>
        <v>262286.70218324906</v>
      </c>
      <c r="H100" s="80">
        <f>RES_hhdet_numvin!H92</f>
        <v>188363.1901080205</v>
      </c>
      <c r="I100" s="80">
        <f>RES_hhdet_numvin!I92</f>
        <v>315097.91057277011</v>
      </c>
      <c r="J100" s="80">
        <f>RES_hhdet_numvin!J92</f>
        <v>207328.97537024834</v>
      </c>
      <c r="K100" s="80">
        <f>RES_hhdet_numvin!K92</f>
        <v>269874.29274613142</v>
      </c>
      <c r="L100" s="80">
        <f>RES_hhdet_numvin!L92</f>
        <v>226977.9982815691</v>
      </c>
      <c r="M100" s="80">
        <f>RES_hhdet_numvin!M92</f>
        <v>187817.18499540258</v>
      </c>
      <c r="N100" s="80">
        <f>RES_hhdet_numvin!N92</f>
        <v>75140.588563313053</v>
      </c>
      <c r="O100" s="80">
        <f>RES_hhdet_numvin!O92</f>
        <v>123920.17874851776</v>
      </c>
      <c r="P100" s="80">
        <f>RES_hhdet_numvin!P92</f>
        <v>23042.028599564474</v>
      </c>
      <c r="Q100" s="80">
        <f>RES_hhdet_numvin!Q92</f>
        <v>15255.956824855006</v>
      </c>
    </row>
    <row r="101" spans="1:17" ht="12" customHeight="1" x14ac:dyDescent="0.3">
      <c r="A101" s="23" t="s">
        <v>143</v>
      </c>
      <c r="B101" s="80">
        <f>RES_hhdet_numvin!B93</f>
        <v>13655.525098870612</v>
      </c>
      <c r="C101" s="80">
        <f>RES_hhdet_numvin!C93</f>
        <v>11933.383010078514</v>
      </c>
      <c r="D101" s="80">
        <f>RES_hhdet_numvin!D93</f>
        <v>30765.768240715159</v>
      </c>
      <c r="E101" s="80">
        <f>RES_hhdet_numvin!E93</f>
        <v>5123.0611470142667</v>
      </c>
      <c r="F101" s="80">
        <f>RES_hhdet_numvin!F93</f>
        <v>3105.4603106719351</v>
      </c>
      <c r="G101" s="80">
        <f>RES_hhdet_numvin!G93</f>
        <v>13981.865628401909</v>
      </c>
      <c r="H101" s="80">
        <f>RES_hhdet_numvin!H93</f>
        <v>20486.312803631867</v>
      </c>
      <c r="I101" s="80">
        <f>RES_hhdet_numvin!I93</f>
        <v>47920.459875623244</v>
      </c>
      <c r="J101" s="80">
        <f>RES_hhdet_numvin!J93</f>
        <v>48541.086529890657</v>
      </c>
      <c r="K101" s="80">
        <f>RES_hhdet_numvin!K93</f>
        <v>62565.897462590117</v>
      </c>
      <c r="L101" s="80">
        <f>RES_hhdet_numvin!L93</f>
        <v>63287.434735530333</v>
      </c>
      <c r="M101" s="80">
        <f>RES_hhdet_numvin!M93</f>
        <v>43149.708708325648</v>
      </c>
      <c r="N101" s="80">
        <f>RES_hhdet_numvin!N93</f>
        <v>23921.587980779692</v>
      </c>
      <c r="O101" s="80">
        <f>RES_hhdet_numvin!O93</f>
        <v>79264.577768715011</v>
      </c>
      <c r="P101" s="80">
        <f>RES_hhdet_numvin!P93</f>
        <v>13678.96346857406</v>
      </c>
      <c r="Q101" s="80">
        <f>RES_hhdet_numvin!Q93</f>
        <v>10529.907230586865</v>
      </c>
    </row>
    <row r="102" spans="1:17" ht="12" customHeight="1" x14ac:dyDescent="0.3">
      <c r="A102" s="23" t="s">
        <v>142</v>
      </c>
      <c r="B102" s="80">
        <f>RES_hhdet_numvin!B96</f>
        <v>0</v>
      </c>
      <c r="C102" s="80">
        <f>RES_hhdet_numvin!C96</f>
        <v>103694.77579196428</v>
      </c>
      <c r="D102" s="80">
        <f>RES_hhdet_numvin!D96</f>
        <v>516514.48598872306</v>
      </c>
      <c r="E102" s="80">
        <f>RES_hhdet_numvin!E96</f>
        <v>281409.68298340804</v>
      </c>
      <c r="F102" s="80">
        <f>RES_hhdet_numvin!F96</f>
        <v>548926.2322219481</v>
      </c>
      <c r="G102" s="80">
        <f>RES_hhdet_numvin!G96</f>
        <v>343783.77126127313</v>
      </c>
      <c r="H102" s="80">
        <f>RES_hhdet_numvin!H96</f>
        <v>267775.43427179748</v>
      </c>
      <c r="I102" s="80">
        <f>RES_hhdet_numvin!I96</f>
        <v>937684.59632507153</v>
      </c>
      <c r="J102" s="80">
        <f>RES_hhdet_numvin!J96</f>
        <v>617012.12078870414</v>
      </c>
      <c r="K102" s="80">
        <f>RES_hhdet_numvin!K96</f>
        <v>655530.2860550317</v>
      </c>
      <c r="L102" s="80">
        <f>RES_hhdet_numvin!L96</f>
        <v>881841.58903888892</v>
      </c>
      <c r="M102" s="80">
        <f>RES_hhdet_numvin!M96</f>
        <v>645161.75366967241</v>
      </c>
      <c r="N102" s="80">
        <f>RES_hhdet_numvin!N96</f>
        <v>942162.27893939917</v>
      </c>
      <c r="O102" s="80">
        <f>RES_hhdet_numvin!O96</f>
        <v>884086.69105215673</v>
      </c>
      <c r="P102" s="80">
        <f>RES_hhdet_numvin!P96</f>
        <v>655921.34608259459</v>
      </c>
      <c r="Q102" s="80">
        <f>RES_hhdet_numvin!Q96</f>
        <v>548668.95552936499</v>
      </c>
    </row>
    <row r="103" spans="1:17" ht="12" customHeight="1" x14ac:dyDescent="0.3">
      <c r="A103" s="23" t="s">
        <v>141</v>
      </c>
      <c r="B103" s="80">
        <f>RES_hhdet_numvin!B97</f>
        <v>14545.627796686689</v>
      </c>
      <c r="C103" s="80">
        <f>RES_hhdet_numvin!C97</f>
        <v>40013.881719473837</v>
      </c>
      <c r="D103" s="80">
        <f>RES_hhdet_numvin!D97</f>
        <v>43010.144756660884</v>
      </c>
      <c r="E103" s="80">
        <f>RES_hhdet_numvin!E97</f>
        <v>71866.193880228573</v>
      </c>
      <c r="F103" s="80">
        <f>RES_hhdet_numvin!F97</f>
        <v>30473.979970953133</v>
      </c>
      <c r="G103" s="80">
        <f>RES_hhdet_numvin!G97</f>
        <v>39603.874644244876</v>
      </c>
      <c r="H103" s="80">
        <f>RES_hhdet_numvin!H97</f>
        <v>63076.588243650076</v>
      </c>
      <c r="I103" s="80">
        <f>RES_hhdet_numvin!I97</f>
        <v>65813.585157099573</v>
      </c>
      <c r="J103" s="80">
        <f>RES_hhdet_numvin!J97</f>
        <v>38316.370073343889</v>
      </c>
      <c r="K103" s="80">
        <f>RES_hhdet_numvin!K97</f>
        <v>79709.471178998792</v>
      </c>
      <c r="L103" s="80">
        <f>RES_hhdet_numvin!L97</f>
        <v>135807.56216152775</v>
      </c>
      <c r="M103" s="80">
        <f>RES_hhdet_numvin!M97</f>
        <v>186925.15217478544</v>
      </c>
      <c r="N103" s="80">
        <f>RES_hhdet_numvin!N97</f>
        <v>356831.80507060484</v>
      </c>
      <c r="O103" s="80">
        <f>RES_hhdet_numvin!O97</f>
        <v>295567.23303788388</v>
      </c>
      <c r="P103" s="80">
        <f>RES_hhdet_numvin!P97</f>
        <v>156240.71781478514</v>
      </c>
      <c r="Q103" s="80">
        <f>RES_hhdet_numvin!Q97</f>
        <v>195165.81231907255</v>
      </c>
    </row>
    <row r="104" spans="1:17" ht="12" customHeight="1" x14ac:dyDescent="0.3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3">
      <c r="A105" s="23" t="s">
        <v>55</v>
      </c>
      <c r="B105" s="80">
        <f>RES_hhdet_numvin!B101</f>
        <v>34596.917019991488</v>
      </c>
      <c r="C105" s="80">
        <f>RES_hhdet_numvin!C101</f>
        <v>25387.416852779206</v>
      </c>
      <c r="D105" s="80">
        <f>RES_hhdet_numvin!D101</f>
        <v>154769.00529254289</v>
      </c>
      <c r="E105" s="80">
        <f>RES_hhdet_numvin!E101</f>
        <v>278468.72157520021</v>
      </c>
      <c r="F105" s="80">
        <f>RES_hhdet_numvin!F101</f>
        <v>268544.00335969613</v>
      </c>
      <c r="G105" s="80">
        <f>RES_hhdet_numvin!G101</f>
        <v>205443.90549155787</v>
      </c>
      <c r="H105" s="80">
        <f>RES_hhdet_numvin!H101</f>
        <v>126003.67925544447</v>
      </c>
      <c r="I105" s="80">
        <f>RES_hhdet_numvin!I101</f>
        <v>179564.08009522996</v>
      </c>
      <c r="J105" s="80">
        <f>RES_hhdet_numvin!J101</f>
        <v>370827.17729921994</v>
      </c>
      <c r="K105" s="80">
        <f>RES_hhdet_numvin!K101</f>
        <v>227616.29623301694</v>
      </c>
      <c r="L105" s="80">
        <f>RES_hhdet_numvin!L101</f>
        <v>83316.867440578135</v>
      </c>
      <c r="M105" s="80">
        <f>RES_hhdet_numvin!M101</f>
        <v>53003.06930048202</v>
      </c>
      <c r="N105" s="80">
        <f>RES_hhdet_numvin!N101</f>
        <v>148476.84216774191</v>
      </c>
      <c r="O105" s="80">
        <f>RES_hhdet_numvin!O101</f>
        <v>139579.09883901326</v>
      </c>
      <c r="P105" s="80">
        <f>RES_hhdet_numvin!P101</f>
        <v>106610.58391345452</v>
      </c>
      <c r="Q105" s="80">
        <f>RES_hhdet_numvin!Q101</f>
        <v>36919.335864050714</v>
      </c>
    </row>
    <row r="106" spans="1:17" ht="12" customHeight="1" x14ac:dyDescent="0.3">
      <c r="A106" s="23" t="s">
        <v>57</v>
      </c>
      <c r="B106" s="80">
        <f>RES_hhdet_numvin!B102</f>
        <v>852484.08714889165</v>
      </c>
      <c r="C106" s="80">
        <f>RES_hhdet_numvin!C102</f>
        <v>134339.76401999863</v>
      </c>
      <c r="D106" s="80">
        <f>RES_hhdet_numvin!D102</f>
        <v>490997.41959739348</v>
      </c>
      <c r="E106" s="80">
        <f>RES_hhdet_numvin!E102</f>
        <v>588235.55546520697</v>
      </c>
      <c r="F106" s="80">
        <f>RES_hhdet_numvin!F102</f>
        <v>401505.30366178905</v>
      </c>
      <c r="G106" s="80">
        <f>RES_hhdet_numvin!G102</f>
        <v>794549.64697146509</v>
      </c>
      <c r="H106" s="80">
        <f>RES_hhdet_numvin!H102</f>
        <v>1209783.5778365983</v>
      </c>
      <c r="I106" s="80">
        <f>RES_hhdet_numvin!I102</f>
        <v>2360542.0839691241</v>
      </c>
      <c r="J106" s="80">
        <f>RES_hhdet_numvin!J102</f>
        <v>206263.75757470314</v>
      </c>
      <c r="K106" s="80">
        <f>RES_hhdet_numvin!K102</f>
        <v>196863.5584302872</v>
      </c>
      <c r="L106" s="80">
        <f>RES_hhdet_numvin!L102</f>
        <v>124642.92881374135</v>
      </c>
      <c r="M106" s="80">
        <f>RES_hhdet_numvin!M102</f>
        <v>158929.16880820889</v>
      </c>
      <c r="N106" s="80">
        <f>RES_hhdet_numvin!N102</f>
        <v>330307.53892036551</v>
      </c>
      <c r="O106" s="80">
        <f>RES_hhdet_numvin!O102</f>
        <v>471968.86529475782</v>
      </c>
      <c r="P106" s="80">
        <f>RES_hhdet_numvin!P102</f>
        <v>571699.84699141653</v>
      </c>
      <c r="Q106" s="80">
        <f>RES_hhdet_numvin!Q102</f>
        <v>629619.89649604959</v>
      </c>
    </row>
    <row r="107" spans="1:17" ht="12" customHeight="1" x14ac:dyDescent="0.3">
      <c r="A107" s="29" t="s">
        <v>140</v>
      </c>
      <c r="B107" s="78">
        <f>RES_hhdet_numvin!B103</f>
        <v>153226.99583111657</v>
      </c>
      <c r="C107" s="78">
        <f>RES_hhdet_numvin!C103</f>
        <v>742035.56912722206</v>
      </c>
      <c r="D107" s="78">
        <f>RES_hhdet_numvin!D103</f>
        <v>1834974.7626100634</v>
      </c>
      <c r="E107" s="78">
        <f>RES_hhdet_numvin!E103</f>
        <v>1492115.6604595925</v>
      </c>
      <c r="F107" s="78">
        <f>RES_hhdet_numvin!F103</f>
        <v>1346820.6304785146</v>
      </c>
      <c r="G107" s="78">
        <f>RES_hhdet_numvin!G103</f>
        <v>1613551.7600369765</v>
      </c>
      <c r="H107" s="78">
        <f>RES_hhdet_numvin!H103</f>
        <v>1561165.5554079565</v>
      </c>
      <c r="I107" s="78">
        <f>RES_hhdet_numvin!I103</f>
        <v>2164805.9609356453</v>
      </c>
      <c r="J107" s="78">
        <f>RES_hhdet_numvin!J103</f>
        <v>2198858.0026260763</v>
      </c>
      <c r="K107" s="78">
        <f>RES_hhdet_numvin!K103</f>
        <v>2583713.082836695</v>
      </c>
      <c r="L107" s="78">
        <f>RES_hhdet_numvin!L103</f>
        <v>2711252.2662456799</v>
      </c>
      <c r="M107" s="78">
        <f>RES_hhdet_numvin!M103</f>
        <v>2916216.3868913087</v>
      </c>
      <c r="N107" s="78">
        <f>RES_hhdet_numvin!N103</f>
        <v>2669187.1189118922</v>
      </c>
      <c r="O107" s="78">
        <f>RES_hhdet_numvin!O103</f>
        <v>2641621.5358662289</v>
      </c>
      <c r="P107" s="78">
        <f>RES_hhdet_numvin!P103</f>
        <v>2164654.3815951282</v>
      </c>
      <c r="Q107" s="78">
        <f>RES_hhdet_numvin!Q103</f>
        <v>1321250.3301398992</v>
      </c>
    </row>
    <row r="109" spans="1:17" s="28" customFormat="1" ht="12" customHeight="1" x14ac:dyDescent="0.3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3">
      <c r="A111" s="152" t="s">
        <v>118</v>
      </c>
      <c r="B111" s="168">
        <f>SUM(B112,B115,B117,B130)</f>
        <v>35057.014068302233</v>
      </c>
      <c r="C111" s="168">
        <f t="shared" ref="C111:Q111" si="8">SUM(C112,C115,C117,C130)</f>
        <v>35194.604247773932</v>
      </c>
      <c r="D111" s="168">
        <f t="shared" si="8"/>
        <v>35759.233560105771</v>
      </c>
      <c r="E111" s="168">
        <f t="shared" si="8"/>
        <v>39031.496173815045</v>
      </c>
      <c r="F111" s="168">
        <f t="shared" si="8"/>
        <v>38189.775619381522</v>
      </c>
      <c r="G111" s="168">
        <f t="shared" si="8"/>
        <v>40318.65973443343</v>
      </c>
      <c r="H111" s="168">
        <f t="shared" si="8"/>
        <v>41058.835329054818</v>
      </c>
      <c r="I111" s="168">
        <f t="shared" si="8"/>
        <v>43302.005751126489</v>
      </c>
      <c r="J111" s="168">
        <f t="shared" si="8"/>
        <v>46444.437188614742</v>
      </c>
      <c r="K111" s="168">
        <f t="shared" si="8"/>
        <v>47880.185773826488</v>
      </c>
      <c r="L111" s="168">
        <f t="shared" si="8"/>
        <v>51399.710144195356</v>
      </c>
      <c r="M111" s="168">
        <f t="shared" si="8"/>
        <v>46679.870866716672</v>
      </c>
      <c r="N111" s="168">
        <f t="shared" si="8"/>
        <v>51401.441318336205</v>
      </c>
      <c r="O111" s="168">
        <f t="shared" si="8"/>
        <v>52315.295038221935</v>
      </c>
      <c r="P111" s="168">
        <f t="shared" si="8"/>
        <v>47406.68490516812</v>
      </c>
      <c r="Q111" s="168">
        <f t="shared" si="8"/>
        <v>49610.60793628751</v>
      </c>
    </row>
    <row r="112" spans="1:17" ht="12" customHeight="1" x14ac:dyDescent="0.3">
      <c r="A112" s="158" t="s">
        <v>65</v>
      </c>
      <c r="B112" s="157">
        <f>SUM(B113:B114)</f>
        <v>26778.288775533241</v>
      </c>
      <c r="C112" s="157">
        <f t="shared" ref="C112:Q112" si="9">SUM(C113:C114)</f>
        <v>27101.686196100261</v>
      </c>
      <c r="D112" s="157">
        <f t="shared" si="9"/>
        <v>27209.436236547022</v>
      </c>
      <c r="E112" s="157">
        <f t="shared" si="9"/>
        <v>29971.707479825287</v>
      </c>
      <c r="F112" s="157">
        <f t="shared" si="9"/>
        <v>29013.278564631026</v>
      </c>
      <c r="G112" s="157">
        <f t="shared" si="9"/>
        <v>30549.236972864826</v>
      </c>
      <c r="H112" s="157">
        <f t="shared" si="9"/>
        <v>30910.421857412999</v>
      </c>
      <c r="I112" s="157">
        <f t="shared" si="9"/>
        <v>32080.190076763593</v>
      </c>
      <c r="J112" s="157">
        <f t="shared" si="9"/>
        <v>34954.625990492466</v>
      </c>
      <c r="K112" s="157">
        <f t="shared" si="9"/>
        <v>35951.20662085661</v>
      </c>
      <c r="L112" s="157">
        <f t="shared" si="9"/>
        <v>38982.513889151123</v>
      </c>
      <c r="M112" s="157">
        <f t="shared" si="9"/>
        <v>34221.301266041541</v>
      </c>
      <c r="N112" s="157">
        <f t="shared" si="9"/>
        <v>38134.192692876182</v>
      </c>
      <c r="O112" s="157">
        <f t="shared" si="9"/>
        <v>38534.798191465859</v>
      </c>
      <c r="P112" s="157">
        <f t="shared" si="9"/>
        <v>33562.907280584725</v>
      </c>
      <c r="Q112" s="157">
        <f t="shared" si="9"/>
        <v>35667.706869462512</v>
      </c>
    </row>
    <row r="113" spans="1:17" ht="12" customHeight="1" x14ac:dyDescent="0.3">
      <c r="A113" s="23" t="s">
        <v>157</v>
      </c>
      <c r="B113" s="156">
        <f>RES_hhdet_fec!B$83</f>
        <v>26667.382649658477</v>
      </c>
      <c r="C113" s="156">
        <f>RES_hhdet_fec!C$83</f>
        <v>26979.552203950265</v>
      </c>
      <c r="D113" s="156">
        <f>RES_hhdet_fec!D$83</f>
        <v>27082.323428794574</v>
      </c>
      <c r="E113" s="156">
        <f>RES_hhdet_fec!E$83</f>
        <v>29805.341202727359</v>
      </c>
      <c r="F113" s="156">
        <f>RES_hhdet_fec!F$83</f>
        <v>28855.862930100317</v>
      </c>
      <c r="G113" s="156">
        <f>RES_hhdet_fec!G$83</f>
        <v>30370.232018892701</v>
      </c>
      <c r="H113" s="156">
        <f>RES_hhdet_fec!H$83</f>
        <v>30722.370492970804</v>
      </c>
      <c r="I113" s="156">
        <f>RES_hhdet_fec!I$83</f>
        <v>31873.79016474514</v>
      </c>
      <c r="J113" s="156">
        <f>RES_hhdet_fec!J$83</f>
        <v>34757.098508416711</v>
      </c>
      <c r="K113" s="156">
        <f>RES_hhdet_fec!K$83</f>
        <v>35748.700761704677</v>
      </c>
      <c r="L113" s="156">
        <f>RES_hhdet_fec!L$83</f>
        <v>38736.466003715963</v>
      </c>
      <c r="M113" s="156">
        <f>RES_hhdet_fec!M$83</f>
        <v>34013.410587172075</v>
      </c>
      <c r="N113" s="156">
        <f>RES_hhdet_fec!N$83</f>
        <v>37884.886527285758</v>
      </c>
      <c r="O113" s="156">
        <f>RES_hhdet_fec!O$83</f>
        <v>38277.426584987865</v>
      </c>
      <c r="P113" s="156">
        <f>RES_hhdet_fec!P$83</f>
        <v>33344.823511389572</v>
      </c>
      <c r="Q113" s="156">
        <f>RES_hhdet_fec!Q$83</f>
        <v>35394.597676874095</v>
      </c>
    </row>
    <row r="114" spans="1:17" ht="12" customHeight="1" x14ac:dyDescent="0.3">
      <c r="A114" s="23" t="s">
        <v>60</v>
      </c>
      <c r="B114" s="156">
        <f>RES_hhdet_fec!B$84</f>
        <v>110.90612587476497</v>
      </c>
      <c r="C114" s="156">
        <f>RES_hhdet_fec!C$84</f>
        <v>122.13399214999842</v>
      </c>
      <c r="D114" s="156">
        <f>RES_hhdet_fec!D$84</f>
        <v>127.11280775244752</v>
      </c>
      <c r="E114" s="156">
        <f>RES_hhdet_fec!E$84</f>
        <v>166.36627709792967</v>
      </c>
      <c r="F114" s="156">
        <f>RES_hhdet_fec!F$84</f>
        <v>157.41563453070918</v>
      </c>
      <c r="G114" s="156">
        <f>RES_hhdet_fec!G$84</f>
        <v>179.00495397212686</v>
      </c>
      <c r="H114" s="156">
        <f>RES_hhdet_fec!H$84</f>
        <v>188.05136444219414</v>
      </c>
      <c r="I114" s="156">
        <f>RES_hhdet_fec!I$84</f>
        <v>206.39991201845262</v>
      </c>
      <c r="J114" s="156">
        <f>RES_hhdet_fec!J$84</f>
        <v>197.52748207575286</v>
      </c>
      <c r="K114" s="156">
        <f>RES_hhdet_fec!K$84</f>
        <v>202.50585915193204</v>
      </c>
      <c r="L114" s="156">
        <f>RES_hhdet_fec!L$84</f>
        <v>246.04788543516102</v>
      </c>
      <c r="M114" s="156">
        <f>RES_hhdet_fec!M$84</f>
        <v>207.89067886946765</v>
      </c>
      <c r="N114" s="156">
        <f>RES_hhdet_fec!N$84</f>
        <v>249.30616559042323</v>
      </c>
      <c r="O114" s="156">
        <f>RES_hhdet_fec!O$84</f>
        <v>257.3716064779955</v>
      </c>
      <c r="P114" s="156">
        <f>RES_hhdet_fec!P$84</f>
        <v>218.08376919515018</v>
      </c>
      <c r="Q114" s="156">
        <f>RES_hhdet_fec!Q$84</f>
        <v>273.10919258841432</v>
      </c>
    </row>
    <row r="115" spans="1:17" ht="12" customHeight="1" x14ac:dyDescent="0.3">
      <c r="A115" s="158" t="s">
        <v>112</v>
      </c>
      <c r="B115" s="157">
        <f>B116</f>
        <v>64.424586839591299</v>
      </c>
      <c r="C115" s="157">
        <f t="shared" ref="C115:Q115" si="10">C116</f>
        <v>70.822048030008176</v>
      </c>
      <c r="D115" s="157">
        <f t="shared" si="10"/>
        <v>90.218498492876236</v>
      </c>
      <c r="E115" s="157">
        <f t="shared" si="10"/>
        <v>101.68919705820262</v>
      </c>
      <c r="F115" s="157">
        <f t="shared" si="10"/>
        <v>110.92662054943885</v>
      </c>
      <c r="G115" s="157">
        <f t="shared" si="10"/>
        <v>129.8655107367191</v>
      </c>
      <c r="H115" s="157">
        <f t="shared" si="10"/>
        <v>154.90453968822834</v>
      </c>
      <c r="I115" s="157">
        <f t="shared" si="10"/>
        <v>195.08998817539512</v>
      </c>
      <c r="J115" s="157">
        <f t="shared" si="10"/>
        <v>214.07955128792804</v>
      </c>
      <c r="K115" s="157">
        <f t="shared" si="10"/>
        <v>229.45123067874809</v>
      </c>
      <c r="L115" s="157">
        <f t="shared" si="10"/>
        <v>240.52603367503349</v>
      </c>
      <c r="M115" s="157">
        <f t="shared" si="10"/>
        <v>258.59326054056726</v>
      </c>
      <c r="N115" s="157">
        <f t="shared" si="10"/>
        <v>284.65704773348506</v>
      </c>
      <c r="O115" s="157">
        <f t="shared" si="10"/>
        <v>299.63218754781406</v>
      </c>
      <c r="P115" s="157">
        <f t="shared" si="10"/>
        <v>303.70929235774702</v>
      </c>
      <c r="Q115" s="157">
        <f t="shared" si="10"/>
        <v>290.88288933067497</v>
      </c>
    </row>
    <row r="116" spans="1:17" ht="12" customHeight="1" x14ac:dyDescent="0.3">
      <c r="A116" s="23" t="s">
        <v>60</v>
      </c>
      <c r="B116" s="156">
        <f>RES_hhdet_fec!B$86</f>
        <v>64.424586839591299</v>
      </c>
      <c r="C116" s="156">
        <f>RES_hhdet_fec!C$86</f>
        <v>70.822048030008176</v>
      </c>
      <c r="D116" s="156">
        <f>RES_hhdet_fec!D$86</f>
        <v>90.218498492876236</v>
      </c>
      <c r="E116" s="156">
        <f>RES_hhdet_fec!E$86</f>
        <v>101.68919705820262</v>
      </c>
      <c r="F116" s="156">
        <f>RES_hhdet_fec!F$86</f>
        <v>110.92662054943885</v>
      </c>
      <c r="G116" s="156">
        <f>RES_hhdet_fec!G$86</f>
        <v>129.8655107367191</v>
      </c>
      <c r="H116" s="156">
        <f>RES_hhdet_fec!H$86</f>
        <v>154.90453968822834</v>
      </c>
      <c r="I116" s="156">
        <f>RES_hhdet_fec!I$86</f>
        <v>195.08998817539512</v>
      </c>
      <c r="J116" s="156">
        <f>RES_hhdet_fec!J$86</f>
        <v>214.07955128792804</v>
      </c>
      <c r="K116" s="156">
        <f>RES_hhdet_fec!K$86</f>
        <v>229.45123067874809</v>
      </c>
      <c r="L116" s="156">
        <f>RES_hhdet_fec!L$86</f>
        <v>240.52603367503349</v>
      </c>
      <c r="M116" s="156">
        <f>RES_hhdet_fec!M$86</f>
        <v>258.59326054056726</v>
      </c>
      <c r="N116" s="156">
        <f>RES_hhdet_fec!N$86</f>
        <v>284.65704773348506</v>
      </c>
      <c r="O116" s="156">
        <f>RES_hhdet_fec!O$86</f>
        <v>299.63218754781406</v>
      </c>
      <c r="P116" s="156">
        <f>RES_hhdet_fec!P$86</f>
        <v>303.70929235774702</v>
      </c>
      <c r="Q116" s="156">
        <f>RES_hhdet_fec!Q$86</f>
        <v>290.88288933067497</v>
      </c>
    </row>
    <row r="117" spans="1:17" ht="12" customHeight="1" x14ac:dyDescent="0.3">
      <c r="A117" s="158" t="s">
        <v>63</v>
      </c>
      <c r="B117" s="157">
        <f>RES_hhdet_fec!B$87</f>
        <v>5419.5433945523582</v>
      </c>
      <c r="C117" s="157">
        <f>RES_hhdet_fec!C$87</f>
        <v>5318.973950759947</v>
      </c>
      <c r="D117" s="157">
        <f>RES_hhdet_fec!D$87</f>
        <v>5607.7462410911739</v>
      </c>
      <c r="E117" s="157">
        <f>RES_hhdet_fec!E$87</f>
        <v>5884.1647751478058</v>
      </c>
      <c r="F117" s="157">
        <f>RES_hhdet_fec!F$87</f>
        <v>5941.2880593825548</v>
      </c>
      <c r="G117" s="157">
        <f>RES_hhdet_fec!G$87</f>
        <v>6280.3112247053405</v>
      </c>
      <c r="H117" s="157">
        <f>RES_hhdet_fec!H$87</f>
        <v>6617.4120171687091</v>
      </c>
      <c r="I117" s="157">
        <f>RES_hhdet_fec!I$87</f>
        <v>7381.7723786544093</v>
      </c>
      <c r="J117" s="157">
        <f>RES_hhdet_fec!J$87</f>
        <v>7634.2769106384449</v>
      </c>
      <c r="K117" s="157">
        <f>RES_hhdet_fec!K$87</f>
        <v>7907.4786719329377</v>
      </c>
      <c r="L117" s="157">
        <f>RES_hhdet_fec!L$87</f>
        <v>8189.3258905894609</v>
      </c>
      <c r="M117" s="157">
        <f>RES_hhdet_fec!M$87</f>
        <v>8259.3026020519283</v>
      </c>
      <c r="N117" s="157">
        <f>RES_hhdet_fec!N$87</f>
        <v>8879.5660285443719</v>
      </c>
      <c r="O117" s="157">
        <f>RES_hhdet_fec!O$87</f>
        <v>9205.6373197211869</v>
      </c>
      <c r="P117" s="157">
        <f>RES_hhdet_fec!P$87</f>
        <v>9311.9228488713288</v>
      </c>
      <c r="Q117" s="157">
        <f>RES_hhdet_fec!Q$87</f>
        <v>9334.2731678098808</v>
      </c>
    </row>
    <row r="118" spans="1:17" ht="12" customHeight="1" x14ac:dyDescent="0.3">
      <c r="A118" s="167" t="s">
        <v>156</v>
      </c>
      <c r="B118" s="132">
        <f>RES_hhdet_fec!B$88</f>
        <v>2638.4888319738507</v>
      </c>
      <c r="C118" s="132">
        <f>RES_hhdet_fec!C$88</f>
        <v>2647.4155606678373</v>
      </c>
      <c r="D118" s="132">
        <f>RES_hhdet_fec!D$88</f>
        <v>2809.0549060658368</v>
      </c>
      <c r="E118" s="132">
        <f>RES_hhdet_fec!E$88</f>
        <v>3070.870237662421</v>
      </c>
      <c r="F118" s="132">
        <f>RES_hhdet_fec!F$88</f>
        <v>3150.436972631835</v>
      </c>
      <c r="G118" s="132">
        <f>RES_hhdet_fec!G$88</f>
        <v>3420.6635875883458</v>
      </c>
      <c r="H118" s="132">
        <f>RES_hhdet_fec!H$88</f>
        <v>3676.3315273606099</v>
      </c>
      <c r="I118" s="132">
        <f>RES_hhdet_fec!I$88</f>
        <v>4316.4353103250178</v>
      </c>
      <c r="J118" s="132">
        <f>RES_hhdet_fec!J$88</f>
        <v>4599.7623398355045</v>
      </c>
      <c r="K118" s="132">
        <f>RES_hhdet_fec!K$88</f>
        <v>4813.4497816451076</v>
      </c>
      <c r="L118" s="132">
        <f>RES_hhdet_fec!L$88</f>
        <v>4791.6922755931309</v>
      </c>
      <c r="M118" s="132">
        <f>RES_hhdet_fec!M$88</f>
        <v>4883.0618388984158</v>
      </c>
      <c r="N118" s="132">
        <f>RES_hhdet_fec!N$88</f>
        <v>5337.5860282594813</v>
      </c>
      <c r="O118" s="132">
        <f>RES_hhdet_fec!O$88</f>
        <v>5669.4554933175596</v>
      </c>
      <c r="P118" s="132">
        <f>RES_hhdet_fec!P$88</f>
        <v>5957.7520353047139</v>
      </c>
      <c r="Q118" s="132">
        <f>RES_hhdet_fec!Q$88</f>
        <v>5919.488323866567</v>
      </c>
    </row>
    <row r="119" spans="1:17" ht="12" customHeight="1" x14ac:dyDescent="0.3">
      <c r="A119" s="167" t="s">
        <v>155</v>
      </c>
      <c r="B119" s="132">
        <f>SUM(B120:B121)</f>
        <v>70.742049447087481</v>
      </c>
      <c r="C119" s="132">
        <f t="shared" ref="C119:Q119" si="11">SUM(C120:C121)</f>
        <v>77.612844267419163</v>
      </c>
      <c r="D119" s="132">
        <f t="shared" si="11"/>
        <v>86.281491533049206</v>
      </c>
      <c r="E119" s="132">
        <f t="shared" si="11"/>
        <v>104.43393934345529</v>
      </c>
      <c r="F119" s="132">
        <f t="shared" si="11"/>
        <v>112.07238391567671</v>
      </c>
      <c r="G119" s="132">
        <f t="shared" si="11"/>
        <v>144.74819188186873</v>
      </c>
      <c r="H119" s="132">
        <f t="shared" si="11"/>
        <v>176.32910200747571</v>
      </c>
      <c r="I119" s="132">
        <f t="shared" si="11"/>
        <v>224.09395495383052</v>
      </c>
      <c r="J119" s="132">
        <f t="shared" si="11"/>
        <v>259.49553452230367</v>
      </c>
      <c r="K119" s="132">
        <f t="shared" si="11"/>
        <v>352.60623114540863</v>
      </c>
      <c r="L119" s="132">
        <f t="shared" si="11"/>
        <v>426.67295435275827</v>
      </c>
      <c r="M119" s="132">
        <f t="shared" si="11"/>
        <v>517.88948767899592</v>
      </c>
      <c r="N119" s="132">
        <f t="shared" si="11"/>
        <v>576.13188557732678</v>
      </c>
      <c r="O119" s="132">
        <f t="shared" si="11"/>
        <v>659.36052522533873</v>
      </c>
      <c r="P119" s="132">
        <f t="shared" si="11"/>
        <v>721.37757765306469</v>
      </c>
      <c r="Q119" s="132">
        <f t="shared" si="11"/>
        <v>782.90646895250347</v>
      </c>
    </row>
    <row r="120" spans="1:17" ht="12" customHeight="1" x14ac:dyDescent="0.3">
      <c r="A120" s="166" t="s">
        <v>55</v>
      </c>
      <c r="B120" s="165">
        <f>RES_hhdet_fec!B$90</f>
        <v>52.017042921794875</v>
      </c>
      <c r="C120" s="165">
        <f>RES_hhdet_fec!C$90</f>
        <v>57.284769491178039</v>
      </c>
      <c r="D120" s="165">
        <f>RES_hhdet_fec!D$90</f>
        <v>64.137103886221013</v>
      </c>
      <c r="E120" s="165">
        <f>RES_hhdet_fec!E$90</f>
        <v>78.823735143083951</v>
      </c>
      <c r="F120" s="165">
        <f>RES_hhdet_fec!F$90</f>
        <v>84.285272125772764</v>
      </c>
      <c r="G120" s="165">
        <f>RES_hhdet_fec!G$90</f>
        <v>109.91789246582947</v>
      </c>
      <c r="H120" s="165">
        <f>RES_hhdet_fec!H$90</f>
        <v>133.95127135103269</v>
      </c>
      <c r="I120" s="165">
        <f>RES_hhdet_fec!I$90</f>
        <v>168.88913829586554</v>
      </c>
      <c r="J120" s="165">
        <f>RES_hhdet_fec!J$90</f>
        <v>193.39296032950639</v>
      </c>
      <c r="K120" s="165">
        <f>RES_hhdet_fec!K$90</f>
        <v>263.43373742655524</v>
      </c>
      <c r="L120" s="165">
        <f>RES_hhdet_fec!L$90</f>
        <v>316.65757288201615</v>
      </c>
      <c r="M120" s="165">
        <f>RES_hhdet_fec!M$90</f>
        <v>383.95798339649696</v>
      </c>
      <c r="N120" s="165">
        <f>RES_hhdet_fec!N$90</f>
        <v>425.08772906592753</v>
      </c>
      <c r="O120" s="165">
        <f>RES_hhdet_fec!O$90</f>
        <v>482.83062995919408</v>
      </c>
      <c r="P120" s="165">
        <f>RES_hhdet_fec!P$90</f>
        <v>526.07736977065156</v>
      </c>
      <c r="Q120" s="165">
        <f>RES_hhdet_fec!Q$90</f>
        <v>572.34533736400329</v>
      </c>
    </row>
    <row r="121" spans="1:17" ht="12" customHeight="1" x14ac:dyDescent="0.3">
      <c r="A121" s="147" t="s">
        <v>59</v>
      </c>
      <c r="B121" s="164">
        <f>RES_hhdet_fec!B$91</f>
        <v>18.725006525292606</v>
      </c>
      <c r="C121" s="164">
        <f>RES_hhdet_fec!C$91</f>
        <v>20.328074776241127</v>
      </c>
      <c r="D121" s="164">
        <f>RES_hhdet_fec!D$91</f>
        <v>22.144387646828196</v>
      </c>
      <c r="E121" s="164">
        <f>RES_hhdet_fec!E$91</f>
        <v>25.610204200371339</v>
      </c>
      <c r="F121" s="164">
        <f>RES_hhdet_fec!F$91</f>
        <v>27.787111789903953</v>
      </c>
      <c r="G121" s="164">
        <f>RES_hhdet_fec!G$91</f>
        <v>34.830299416039267</v>
      </c>
      <c r="H121" s="164">
        <f>RES_hhdet_fec!H$91</f>
        <v>42.377830656443017</v>
      </c>
      <c r="I121" s="164">
        <f>RES_hhdet_fec!I$91</f>
        <v>55.204816657964983</v>
      </c>
      <c r="J121" s="164">
        <f>RES_hhdet_fec!J$91</f>
        <v>66.102574192797292</v>
      </c>
      <c r="K121" s="164">
        <f>RES_hhdet_fec!K$91</f>
        <v>89.172493718853403</v>
      </c>
      <c r="L121" s="164">
        <f>RES_hhdet_fec!L$91</f>
        <v>110.0153814707421</v>
      </c>
      <c r="M121" s="164">
        <f>RES_hhdet_fec!M$91</f>
        <v>133.93150428249891</v>
      </c>
      <c r="N121" s="164">
        <f>RES_hhdet_fec!N$91</f>
        <v>151.04415651139931</v>
      </c>
      <c r="O121" s="164">
        <f>RES_hhdet_fec!O$91</f>
        <v>176.52989526614468</v>
      </c>
      <c r="P121" s="164">
        <f>RES_hhdet_fec!P$91</f>
        <v>195.30020788241313</v>
      </c>
      <c r="Q121" s="164">
        <f>RES_hhdet_fec!Q$91</f>
        <v>210.56113158850022</v>
      </c>
    </row>
    <row r="122" spans="1:17" ht="12" customHeight="1" x14ac:dyDescent="0.3">
      <c r="A122" s="163" t="s">
        <v>144</v>
      </c>
      <c r="B122" s="162">
        <f>RES_hhdet_fec!B$92</f>
        <v>1493.927296212426</v>
      </c>
      <c r="C122" s="162">
        <f>RES_hhdet_fec!C$92</f>
        <v>1482.3345740809464</v>
      </c>
      <c r="D122" s="162">
        <f>RES_hhdet_fec!D$92</f>
        <v>1473.3902612241693</v>
      </c>
      <c r="E122" s="162">
        <f>RES_hhdet_fec!E$92</f>
        <v>1430.3851026143307</v>
      </c>
      <c r="F122" s="162">
        <f>RES_hhdet_fec!F$92</f>
        <v>1380.182757848592</v>
      </c>
      <c r="G122" s="162">
        <f>RES_hhdet_fec!G$92</f>
        <v>1337.1233700082835</v>
      </c>
      <c r="H122" s="162">
        <f>RES_hhdet_fec!H$92</f>
        <v>1194.0598553582943</v>
      </c>
      <c r="I122" s="162">
        <f>RES_hhdet_fec!I$92</f>
        <v>1115.7846182789879</v>
      </c>
      <c r="J122" s="162">
        <f>RES_hhdet_fec!J$92</f>
        <v>1017.1123161772575</v>
      </c>
      <c r="K122" s="162">
        <f>RES_hhdet_fec!K$92</f>
        <v>921.18325523404997</v>
      </c>
      <c r="L122" s="162">
        <f>RES_hhdet_fec!L$92</f>
        <v>875.1963665127231</v>
      </c>
      <c r="M122" s="162">
        <f>RES_hhdet_fec!M$92</f>
        <v>722.03409003915374</v>
      </c>
      <c r="N122" s="162">
        <f>RES_hhdet_fec!N$92</f>
        <v>656.42117247649958</v>
      </c>
      <c r="O122" s="162">
        <f>RES_hhdet_fec!O$92</f>
        <v>636.22486966848032</v>
      </c>
      <c r="P122" s="162">
        <f>RES_hhdet_fec!P$92</f>
        <v>551.85814990103211</v>
      </c>
      <c r="Q122" s="162">
        <f>RES_hhdet_fec!Q$92</f>
        <v>527.26027367371717</v>
      </c>
    </row>
    <row r="123" spans="1:17" ht="12" customHeight="1" x14ac:dyDescent="0.3">
      <c r="A123" s="161" t="s">
        <v>143</v>
      </c>
      <c r="B123" s="160">
        <f>SUM(B124:B125)</f>
        <v>36.931289552475661</v>
      </c>
      <c r="C123" s="160">
        <f t="shared" ref="C123:Q123" si="12">SUM(C124:C125)</f>
        <v>38.783717754918328</v>
      </c>
      <c r="D123" s="160">
        <f t="shared" si="12"/>
        <v>40.786188120082585</v>
      </c>
      <c r="E123" s="160">
        <f t="shared" si="12"/>
        <v>43.380608843633368</v>
      </c>
      <c r="F123" s="160">
        <f t="shared" si="12"/>
        <v>44.101264954750476</v>
      </c>
      <c r="G123" s="160">
        <f t="shared" si="12"/>
        <v>46.989677417907302</v>
      </c>
      <c r="H123" s="160">
        <f t="shared" si="12"/>
        <v>49.799826502342384</v>
      </c>
      <c r="I123" s="160">
        <f t="shared" si="12"/>
        <v>58.915041745936215</v>
      </c>
      <c r="J123" s="160">
        <f t="shared" si="12"/>
        <v>68.918286931156118</v>
      </c>
      <c r="K123" s="160">
        <f t="shared" si="12"/>
        <v>79.55343691554333</v>
      </c>
      <c r="L123" s="160">
        <f t="shared" si="12"/>
        <v>91.548043595848753</v>
      </c>
      <c r="M123" s="160">
        <f t="shared" si="12"/>
        <v>88.568804882837412</v>
      </c>
      <c r="N123" s="160">
        <f t="shared" si="12"/>
        <v>78.554837525613465</v>
      </c>
      <c r="O123" s="160">
        <f t="shared" si="12"/>
        <v>91.463795483937673</v>
      </c>
      <c r="P123" s="160">
        <f t="shared" si="12"/>
        <v>83.717438263291285</v>
      </c>
      <c r="Q123" s="160">
        <f t="shared" si="12"/>
        <v>77.889553376926017</v>
      </c>
    </row>
    <row r="124" spans="1:17" ht="12" customHeight="1" x14ac:dyDescent="0.3">
      <c r="A124" s="148" t="s">
        <v>57</v>
      </c>
      <c r="B124" s="156">
        <f>RES_hhdet_fec!B$94</f>
        <v>21.362085058822963</v>
      </c>
      <c r="C124" s="156">
        <f>RES_hhdet_fec!C$94</f>
        <v>22.548401390365232</v>
      </c>
      <c r="D124" s="156">
        <f>RES_hhdet_fec!D$94</f>
        <v>24.062510638144307</v>
      </c>
      <c r="E124" s="156">
        <f>RES_hhdet_fec!E$94</f>
        <v>26.267573862950776</v>
      </c>
      <c r="F124" s="156">
        <f>RES_hhdet_fec!F$94</f>
        <v>26.11827822487993</v>
      </c>
      <c r="G124" s="156">
        <f>RES_hhdet_fec!G$94</f>
        <v>28.810401172237707</v>
      </c>
      <c r="H124" s="156">
        <f>RES_hhdet_fec!H$94</f>
        <v>30.648824113822712</v>
      </c>
      <c r="I124" s="156">
        <f>RES_hhdet_fec!I$94</f>
        <v>35.395945203820581</v>
      </c>
      <c r="J124" s="156">
        <f>RES_hhdet_fec!J$94</f>
        <v>41.506650551101465</v>
      </c>
      <c r="K124" s="156">
        <f>RES_hhdet_fec!K$94</f>
        <v>49.084960256429163</v>
      </c>
      <c r="L124" s="156">
        <f>RES_hhdet_fec!L$94</f>
        <v>57.31657014853613</v>
      </c>
      <c r="M124" s="156">
        <f>RES_hhdet_fec!M$94</f>
        <v>56.966876599245111</v>
      </c>
      <c r="N124" s="156">
        <f>RES_hhdet_fec!N$94</f>
        <v>50.637252628129431</v>
      </c>
      <c r="O124" s="156">
        <f>RES_hhdet_fec!O$94</f>
        <v>57.715857914362211</v>
      </c>
      <c r="P124" s="156">
        <f>RES_hhdet_fec!P$94</f>
        <v>51.202702381947084</v>
      </c>
      <c r="Q124" s="156">
        <f>RES_hhdet_fec!Q$94</f>
        <v>45.6715739860865</v>
      </c>
    </row>
    <row r="125" spans="1:17" ht="12" customHeight="1" x14ac:dyDescent="0.3">
      <c r="A125" s="148" t="s">
        <v>59</v>
      </c>
      <c r="B125" s="156">
        <f>RES_hhdet_fec!B$95</f>
        <v>15.569204493652698</v>
      </c>
      <c r="C125" s="156">
        <f>RES_hhdet_fec!C$95</f>
        <v>16.235316364553093</v>
      </c>
      <c r="D125" s="156">
        <f>RES_hhdet_fec!D$95</f>
        <v>16.723677481938275</v>
      </c>
      <c r="E125" s="156">
        <f>RES_hhdet_fec!E$95</f>
        <v>17.113034980682595</v>
      </c>
      <c r="F125" s="156">
        <f>RES_hhdet_fec!F$95</f>
        <v>17.982986729870543</v>
      </c>
      <c r="G125" s="156">
        <f>RES_hhdet_fec!G$95</f>
        <v>18.179276245669591</v>
      </c>
      <c r="H125" s="156">
        <f>RES_hhdet_fec!H$95</f>
        <v>19.151002388519668</v>
      </c>
      <c r="I125" s="156">
        <f>RES_hhdet_fec!I$95</f>
        <v>23.519096542115633</v>
      </c>
      <c r="J125" s="156">
        <f>RES_hhdet_fec!J$95</f>
        <v>27.411636380054656</v>
      </c>
      <c r="K125" s="156">
        <f>RES_hhdet_fec!K$95</f>
        <v>30.468476659114174</v>
      </c>
      <c r="L125" s="156">
        <f>RES_hhdet_fec!L$95</f>
        <v>34.231473447312631</v>
      </c>
      <c r="M125" s="156">
        <f>RES_hhdet_fec!M$95</f>
        <v>31.601928283592304</v>
      </c>
      <c r="N125" s="156">
        <f>RES_hhdet_fec!N$95</f>
        <v>27.917584897484026</v>
      </c>
      <c r="O125" s="156">
        <f>RES_hhdet_fec!O$95</f>
        <v>33.74793756957547</v>
      </c>
      <c r="P125" s="156">
        <f>RES_hhdet_fec!P$95</f>
        <v>32.514735881344201</v>
      </c>
      <c r="Q125" s="156">
        <f>RES_hhdet_fec!Q$95</f>
        <v>32.217979390839517</v>
      </c>
    </row>
    <row r="126" spans="1:17" ht="12" customHeight="1" x14ac:dyDescent="0.3">
      <c r="A126" s="163" t="s">
        <v>142</v>
      </c>
      <c r="B126" s="162">
        <f>RES_hhdet_fec!B$96</f>
        <v>1123.9406859617447</v>
      </c>
      <c r="C126" s="162">
        <f>RES_hhdet_fec!C$96</f>
        <v>1015.9250624736404</v>
      </c>
      <c r="D126" s="162">
        <f>RES_hhdet_fec!D$96</f>
        <v>1137.9898864950549</v>
      </c>
      <c r="E126" s="162">
        <f>RES_hhdet_fec!E$96</f>
        <v>1165.2459708914178</v>
      </c>
      <c r="F126" s="162">
        <f>RES_hhdet_fec!F$96</f>
        <v>1182.5289669571955</v>
      </c>
      <c r="G126" s="162">
        <f>RES_hhdet_fec!G$96</f>
        <v>1247.0594437177531</v>
      </c>
      <c r="H126" s="162">
        <f>RES_hhdet_fec!H$96</f>
        <v>1417.7189160828286</v>
      </c>
      <c r="I126" s="162">
        <f>RES_hhdet_fec!I$96</f>
        <v>1542.6765353509413</v>
      </c>
      <c r="J126" s="162">
        <f>RES_hhdet_fec!J$96</f>
        <v>1550.4882484699692</v>
      </c>
      <c r="K126" s="162">
        <f>RES_hhdet_fec!K$96</f>
        <v>1578.2466117933732</v>
      </c>
      <c r="L126" s="162">
        <f>RES_hhdet_fec!L$96</f>
        <v>1806.918856812704</v>
      </c>
      <c r="M126" s="162">
        <f>RES_hhdet_fec!M$96</f>
        <v>1826.4236899150378</v>
      </c>
      <c r="N126" s="162">
        <f>RES_hhdet_fec!N$96</f>
        <v>1960.1483874455735</v>
      </c>
      <c r="O126" s="162">
        <f>RES_hhdet_fec!O$96</f>
        <v>1858.9829428933851</v>
      </c>
      <c r="P126" s="162">
        <f>RES_hhdet_fec!P$96</f>
        <v>1707.6350999265219</v>
      </c>
      <c r="Q126" s="162">
        <f>RES_hhdet_fec!Q$96</f>
        <v>1735.9738350258224</v>
      </c>
    </row>
    <row r="127" spans="1:17" ht="12" customHeight="1" x14ac:dyDescent="0.3">
      <c r="A127" s="161" t="s">
        <v>141</v>
      </c>
      <c r="B127" s="160">
        <f>SUM(B128:B129)</f>
        <v>55.513241404774135</v>
      </c>
      <c r="C127" s="160">
        <f t="shared" ref="C127:Q127" si="13">SUM(C128:C129)</f>
        <v>56.902191515184782</v>
      </c>
      <c r="D127" s="160">
        <f t="shared" si="13"/>
        <v>60.243507652982089</v>
      </c>
      <c r="E127" s="160">
        <f t="shared" si="13"/>
        <v>69.848915792548425</v>
      </c>
      <c r="F127" s="160">
        <f t="shared" si="13"/>
        <v>71.965713074505189</v>
      </c>
      <c r="G127" s="160">
        <f t="shared" si="13"/>
        <v>83.726954091181852</v>
      </c>
      <c r="H127" s="160">
        <f t="shared" si="13"/>
        <v>103.17278985715777</v>
      </c>
      <c r="I127" s="160">
        <f t="shared" si="13"/>
        <v>123.86691799969523</v>
      </c>
      <c r="J127" s="160">
        <f t="shared" si="13"/>
        <v>138.50018470225376</v>
      </c>
      <c r="K127" s="160">
        <f t="shared" si="13"/>
        <v>162.4393551994556</v>
      </c>
      <c r="L127" s="160">
        <f t="shared" si="13"/>
        <v>197.29739372229636</v>
      </c>
      <c r="M127" s="160">
        <f t="shared" si="13"/>
        <v>221.32469063748738</v>
      </c>
      <c r="N127" s="160">
        <f t="shared" si="13"/>
        <v>270.72371725987784</v>
      </c>
      <c r="O127" s="160">
        <f t="shared" si="13"/>
        <v>290.14969313248497</v>
      </c>
      <c r="P127" s="160">
        <f t="shared" si="13"/>
        <v>289.58254782270581</v>
      </c>
      <c r="Q127" s="160">
        <f t="shared" si="13"/>
        <v>290.75471291434462</v>
      </c>
    </row>
    <row r="128" spans="1:17" ht="12" customHeight="1" x14ac:dyDescent="0.3">
      <c r="A128" s="148" t="s">
        <v>60</v>
      </c>
      <c r="B128" s="156">
        <f>RES_hhdet_fec!B$98</f>
        <v>33.128935168486876</v>
      </c>
      <c r="C128" s="156">
        <f>RES_hhdet_fec!C$98</f>
        <v>35.194182406681684</v>
      </c>
      <c r="D128" s="156">
        <f>RES_hhdet_fec!D$98</f>
        <v>38.57199792520187</v>
      </c>
      <c r="E128" s="156">
        <f>RES_hhdet_fec!E$98</f>
        <v>47.106869436833669</v>
      </c>
      <c r="F128" s="156">
        <f>RES_hhdet_fec!F$98</f>
        <v>47.536581122067503</v>
      </c>
      <c r="G128" s="156">
        <f>RES_hhdet_fec!G$98</f>
        <v>56.541330544455811</v>
      </c>
      <c r="H128" s="156">
        <f>RES_hhdet_fec!H$98</f>
        <v>69.897738353434249</v>
      </c>
      <c r="I128" s="156">
        <f>RES_hhdet_fec!I$98</f>
        <v>80.515792915369957</v>
      </c>
      <c r="J128" s="156">
        <f>RES_hhdet_fec!J$98</f>
        <v>89.980379145257231</v>
      </c>
      <c r="K128" s="156">
        <f>RES_hhdet_fec!K$98</f>
        <v>104.37991005907257</v>
      </c>
      <c r="L128" s="156">
        <f>RES_hhdet_fec!L$98</f>
        <v>126.82686221557077</v>
      </c>
      <c r="M128" s="156">
        <f>RES_hhdet_fec!M$98</f>
        <v>144.68280588180198</v>
      </c>
      <c r="N128" s="156">
        <f>RES_hhdet_fec!N$98</f>
        <v>173.41289721351211</v>
      </c>
      <c r="O128" s="156">
        <f>RES_hhdet_fec!O$98</f>
        <v>183.55305426093454</v>
      </c>
      <c r="P128" s="156">
        <f>RES_hhdet_fec!P$98</f>
        <v>183.04944374301613</v>
      </c>
      <c r="Q128" s="156">
        <f>RES_hhdet_fec!Q$98</f>
        <v>191.28739356559754</v>
      </c>
    </row>
    <row r="129" spans="1:17" ht="12" customHeight="1" x14ac:dyDescent="0.3">
      <c r="A129" s="148" t="s">
        <v>59</v>
      </c>
      <c r="B129" s="156">
        <f>RES_hhdet_fec!B$99</f>
        <v>22.384306236287262</v>
      </c>
      <c r="C129" s="156">
        <f>RES_hhdet_fec!C$99</f>
        <v>21.708009108503095</v>
      </c>
      <c r="D129" s="156">
        <f>RES_hhdet_fec!D$99</f>
        <v>21.671509727780215</v>
      </c>
      <c r="E129" s="156">
        <f>RES_hhdet_fec!E$99</f>
        <v>22.742046355714756</v>
      </c>
      <c r="F129" s="156">
        <f>RES_hhdet_fec!F$99</f>
        <v>24.429131952437686</v>
      </c>
      <c r="G129" s="156">
        <f>RES_hhdet_fec!G$99</f>
        <v>27.185623546726042</v>
      </c>
      <c r="H129" s="156">
        <f>RES_hhdet_fec!H$99</f>
        <v>33.275051503723525</v>
      </c>
      <c r="I129" s="156">
        <f>RES_hhdet_fec!I$99</f>
        <v>43.351125084325275</v>
      </c>
      <c r="J129" s="156">
        <f>RES_hhdet_fec!J$99</f>
        <v>48.519805556996523</v>
      </c>
      <c r="K129" s="156">
        <f>RES_hhdet_fec!K$99</f>
        <v>58.059445140383026</v>
      </c>
      <c r="L129" s="156">
        <f>RES_hhdet_fec!L$99</f>
        <v>70.470531506725592</v>
      </c>
      <c r="M129" s="156">
        <f>RES_hhdet_fec!M$99</f>
        <v>76.641884755685382</v>
      </c>
      <c r="N129" s="156">
        <f>RES_hhdet_fec!N$99</f>
        <v>97.310820046365706</v>
      </c>
      <c r="O129" s="156">
        <f>RES_hhdet_fec!O$99</f>
        <v>106.59663887155041</v>
      </c>
      <c r="P129" s="156">
        <f>RES_hhdet_fec!P$99</f>
        <v>106.53310407968971</v>
      </c>
      <c r="Q129" s="156">
        <f>RES_hhdet_fec!Q$99</f>
        <v>99.467319348747097</v>
      </c>
    </row>
    <row r="130" spans="1:17" ht="12" customHeight="1" x14ac:dyDescent="0.3">
      <c r="A130" s="158" t="s">
        <v>62</v>
      </c>
      <c r="B130" s="157">
        <f>SUM(B131:B133)</f>
        <v>2794.7573113770386</v>
      </c>
      <c r="C130" s="157">
        <f t="shared" ref="C130:Q130" si="14">SUM(C131:C133)</f>
        <v>2703.1220528837143</v>
      </c>
      <c r="D130" s="157">
        <f t="shared" si="14"/>
        <v>2851.8325839746985</v>
      </c>
      <c r="E130" s="157">
        <f t="shared" si="14"/>
        <v>3073.9347217837494</v>
      </c>
      <c r="F130" s="157">
        <f t="shared" si="14"/>
        <v>3124.2823748185065</v>
      </c>
      <c r="G130" s="157">
        <f t="shared" si="14"/>
        <v>3359.2460261265428</v>
      </c>
      <c r="H130" s="157">
        <f t="shared" si="14"/>
        <v>3376.0969147848832</v>
      </c>
      <c r="I130" s="157">
        <f t="shared" si="14"/>
        <v>3644.9533075330946</v>
      </c>
      <c r="J130" s="157">
        <f t="shared" si="14"/>
        <v>3641.4547361959085</v>
      </c>
      <c r="K130" s="157">
        <f t="shared" si="14"/>
        <v>3792.04925035819</v>
      </c>
      <c r="L130" s="157">
        <f t="shared" si="14"/>
        <v>3987.3443307797343</v>
      </c>
      <c r="M130" s="157">
        <f t="shared" si="14"/>
        <v>3940.6737380826303</v>
      </c>
      <c r="N130" s="157">
        <f t="shared" si="14"/>
        <v>4103.025549182169</v>
      </c>
      <c r="O130" s="157">
        <f t="shared" si="14"/>
        <v>4275.2273394870717</v>
      </c>
      <c r="P130" s="157">
        <f t="shared" si="14"/>
        <v>4228.1454833543248</v>
      </c>
      <c r="Q130" s="157">
        <f t="shared" si="14"/>
        <v>4317.7450096844404</v>
      </c>
    </row>
    <row r="131" spans="1:17" ht="12" customHeight="1" x14ac:dyDescent="0.3">
      <c r="A131" s="23" t="s">
        <v>55</v>
      </c>
      <c r="B131" s="156">
        <f>RES_hhdet_fec!B$101</f>
        <v>201.33939889585912</v>
      </c>
      <c r="C131" s="156">
        <f>RES_hhdet_fec!C$101</f>
        <v>178.98004589071587</v>
      </c>
      <c r="D131" s="156">
        <f>RES_hhdet_fec!D$101</f>
        <v>189.8879112533659</v>
      </c>
      <c r="E131" s="156">
        <f>RES_hhdet_fec!E$101</f>
        <v>211.19032446713152</v>
      </c>
      <c r="F131" s="156">
        <f>RES_hhdet_fec!F$101</f>
        <v>212.42451514207357</v>
      </c>
      <c r="G131" s="156">
        <f>RES_hhdet_fec!G$101</f>
        <v>347.02185797115919</v>
      </c>
      <c r="H131" s="156">
        <f>RES_hhdet_fec!H$101</f>
        <v>305.51602831756082</v>
      </c>
      <c r="I131" s="156">
        <f>RES_hhdet_fec!I$101</f>
        <v>366.91658663396629</v>
      </c>
      <c r="J131" s="156">
        <f>RES_hhdet_fec!J$101</f>
        <v>343.27570141827414</v>
      </c>
      <c r="K131" s="156">
        <f>RES_hhdet_fec!K$101</f>
        <v>394.26550922366056</v>
      </c>
      <c r="L131" s="156">
        <f>RES_hhdet_fec!L$101</f>
        <v>386.62773372329326</v>
      </c>
      <c r="M131" s="156">
        <f>RES_hhdet_fec!M$101</f>
        <v>375.5979697415392</v>
      </c>
      <c r="N131" s="156">
        <f>RES_hhdet_fec!N$101</f>
        <v>375.92311943218027</v>
      </c>
      <c r="O131" s="156">
        <f>RES_hhdet_fec!O$101</f>
        <v>372.77601175422626</v>
      </c>
      <c r="P131" s="156">
        <f>RES_hhdet_fec!P$101</f>
        <v>381.83738330087732</v>
      </c>
      <c r="Q131" s="156">
        <f>RES_hhdet_fec!Q$101</f>
        <v>354.31690681972623</v>
      </c>
    </row>
    <row r="132" spans="1:17" ht="12" customHeight="1" x14ac:dyDescent="0.3">
      <c r="A132" s="23" t="s">
        <v>57</v>
      </c>
      <c r="B132" s="156">
        <f>RES_hhdet_fec!B$102</f>
        <v>1215.0801485375189</v>
      </c>
      <c r="C132" s="156">
        <f>RES_hhdet_fec!C$102</f>
        <v>1109.9107333728236</v>
      </c>
      <c r="D132" s="156">
        <f>RES_hhdet_fec!D$102</f>
        <v>1144.4529857939363</v>
      </c>
      <c r="E132" s="156">
        <f>RES_hhdet_fec!E$102</f>
        <v>1295.1977344997999</v>
      </c>
      <c r="F132" s="156">
        <f>RES_hhdet_fec!F$102</f>
        <v>1301.8010022777003</v>
      </c>
      <c r="G132" s="156">
        <f>RES_hhdet_fec!G$102</f>
        <v>1336.736685713367</v>
      </c>
      <c r="H132" s="156">
        <f>RES_hhdet_fec!H$102</f>
        <v>1235.4441399553791</v>
      </c>
      <c r="I132" s="156">
        <f>RES_hhdet_fec!I$102</f>
        <v>1253.2701556600989</v>
      </c>
      <c r="J132" s="156">
        <f>RES_hhdet_fec!J$102</f>
        <v>1283.5809359348295</v>
      </c>
      <c r="K132" s="156">
        <f>RES_hhdet_fec!K$102</f>
        <v>1300.4155735602114</v>
      </c>
      <c r="L132" s="156">
        <f>RES_hhdet_fec!L$102</f>
        <v>1380.0493026035704</v>
      </c>
      <c r="M132" s="156">
        <f>RES_hhdet_fec!M$102</f>
        <v>1283.9315173227947</v>
      </c>
      <c r="N132" s="156">
        <f>RES_hhdet_fec!N$102</f>
        <v>1302.4533300243356</v>
      </c>
      <c r="O132" s="156">
        <f>RES_hhdet_fec!O$102</f>
        <v>1340.9992880472084</v>
      </c>
      <c r="P132" s="156">
        <f>RES_hhdet_fec!P$102</f>
        <v>1293.1827160176404</v>
      </c>
      <c r="Q132" s="156">
        <f>RES_hhdet_fec!Q$102</f>
        <v>1291.3517387908014</v>
      </c>
    </row>
    <row r="133" spans="1:17" ht="12" customHeight="1" x14ac:dyDescent="0.3">
      <c r="A133" s="29" t="s">
        <v>140</v>
      </c>
      <c r="B133" s="57">
        <f>RES_hhdet_fec!B$103</f>
        <v>1378.3377639436608</v>
      </c>
      <c r="C133" s="57">
        <f>RES_hhdet_fec!C$103</f>
        <v>1414.2312736201748</v>
      </c>
      <c r="D133" s="57">
        <f>RES_hhdet_fec!D$103</f>
        <v>1517.4916869273961</v>
      </c>
      <c r="E133" s="57">
        <f>RES_hhdet_fec!E$103</f>
        <v>1567.5466628168181</v>
      </c>
      <c r="F133" s="57">
        <f>RES_hhdet_fec!F$103</f>
        <v>1610.0568573987323</v>
      </c>
      <c r="G133" s="57">
        <f>RES_hhdet_fec!G$103</f>
        <v>1675.4874824420167</v>
      </c>
      <c r="H133" s="57">
        <f>RES_hhdet_fec!H$103</f>
        <v>1835.1367465119433</v>
      </c>
      <c r="I133" s="57">
        <f>RES_hhdet_fec!I$103</f>
        <v>2024.7665652390292</v>
      </c>
      <c r="J133" s="57">
        <f>RES_hhdet_fec!J$103</f>
        <v>2014.5980988428048</v>
      </c>
      <c r="K133" s="57">
        <f>RES_hhdet_fec!K$103</f>
        <v>2097.3681675743182</v>
      </c>
      <c r="L133" s="57">
        <f>RES_hhdet_fec!L$103</f>
        <v>2220.6672944528709</v>
      </c>
      <c r="M133" s="57">
        <f>RES_hhdet_fec!M$103</f>
        <v>2281.1442510182965</v>
      </c>
      <c r="N133" s="57">
        <f>RES_hhdet_fec!N$103</f>
        <v>2424.6490997256528</v>
      </c>
      <c r="O133" s="57">
        <f>RES_hhdet_fec!O$103</f>
        <v>2561.4520396856374</v>
      </c>
      <c r="P133" s="57">
        <f>RES_hhdet_fec!P$103</f>
        <v>2553.1253840358077</v>
      </c>
      <c r="Q133" s="57">
        <f>RES_hhdet_fec!Q$103</f>
        <v>2672.0763640739124</v>
      </c>
    </row>
    <row r="135" spans="1:17" ht="12" customHeight="1" x14ac:dyDescent="0.3">
      <c r="A135" s="152" t="s">
        <v>119</v>
      </c>
      <c r="B135" s="168">
        <f>SUM(B136,B139,B141,B154)</f>
        <v>17409.484779322243</v>
      </c>
      <c r="C135" s="168">
        <f t="shared" ref="C135:Q135" si="15">SUM(C136,C139,C141,C154)</f>
        <v>17658.577591291949</v>
      </c>
      <c r="D135" s="168">
        <f t="shared" si="15"/>
        <v>18230.438766310472</v>
      </c>
      <c r="E135" s="168">
        <f t="shared" si="15"/>
        <v>20138.847371103086</v>
      </c>
      <c r="F135" s="168">
        <f t="shared" si="15"/>
        <v>19917.036389198638</v>
      </c>
      <c r="G135" s="168">
        <f t="shared" si="15"/>
        <v>21300.722872974951</v>
      </c>
      <c r="H135" s="168">
        <f t="shared" si="15"/>
        <v>22100.589417953088</v>
      </c>
      <c r="I135" s="168">
        <f t="shared" si="15"/>
        <v>23731.744177537919</v>
      </c>
      <c r="J135" s="168">
        <f t="shared" si="15"/>
        <v>25670.461222876103</v>
      </c>
      <c r="K135" s="168">
        <f t="shared" si="15"/>
        <v>26742.456053365633</v>
      </c>
      <c r="L135" s="168">
        <f t="shared" si="15"/>
        <v>29088.524117169807</v>
      </c>
      <c r="M135" s="168">
        <f t="shared" si="15"/>
        <v>26729.439510462966</v>
      </c>
      <c r="N135" s="168">
        <f t="shared" si="15"/>
        <v>29695.562415529406</v>
      </c>
      <c r="O135" s="168">
        <f t="shared" si="15"/>
        <v>30564.798261745676</v>
      </c>
      <c r="P135" s="168">
        <f t="shared" si="15"/>
        <v>27951.365337050931</v>
      </c>
      <c r="Q135" s="168">
        <f t="shared" si="15"/>
        <v>29500.091125464569</v>
      </c>
    </row>
    <row r="136" spans="1:17" ht="12" customHeight="1" x14ac:dyDescent="0.3">
      <c r="A136" s="158" t="s">
        <v>65</v>
      </c>
      <c r="B136" s="157">
        <f>SUM(B137:B138)</f>
        <v>12881.777764070146</v>
      </c>
      <c r="C136" s="157">
        <f t="shared" ref="C136:Q136" si="16">SUM(C137:C138)</f>
        <v>13169.291841568218</v>
      </c>
      <c r="D136" s="157">
        <f t="shared" si="16"/>
        <v>13394.238753718555</v>
      </c>
      <c r="E136" s="157">
        <f t="shared" si="16"/>
        <v>14979.35169452558</v>
      </c>
      <c r="F136" s="157">
        <f t="shared" si="16"/>
        <v>14620.942433937875</v>
      </c>
      <c r="G136" s="157">
        <f t="shared" si="16"/>
        <v>15621.44444304042</v>
      </c>
      <c r="H136" s="157">
        <f t="shared" si="16"/>
        <v>16029.305199879627</v>
      </c>
      <c r="I136" s="157">
        <f t="shared" si="16"/>
        <v>16906.247951721209</v>
      </c>
      <c r="J136" s="157">
        <f t="shared" si="16"/>
        <v>18604.83179833995</v>
      </c>
      <c r="K136" s="157">
        <f t="shared" si="16"/>
        <v>19350.645989309134</v>
      </c>
      <c r="L136" s="157">
        <f t="shared" si="16"/>
        <v>21248.132430562582</v>
      </c>
      <c r="M136" s="157">
        <f t="shared" si="16"/>
        <v>18741.055686687589</v>
      </c>
      <c r="N136" s="157">
        <f t="shared" si="16"/>
        <v>21080.077175895967</v>
      </c>
      <c r="O136" s="157">
        <f t="shared" si="16"/>
        <v>21534.411699419088</v>
      </c>
      <c r="P136" s="157">
        <f t="shared" si="16"/>
        <v>18843.115814387624</v>
      </c>
      <c r="Q136" s="157">
        <f t="shared" si="16"/>
        <v>20220.192624355859</v>
      </c>
    </row>
    <row r="137" spans="1:17" ht="12" customHeight="1" x14ac:dyDescent="0.3">
      <c r="A137" s="23" t="s">
        <v>157</v>
      </c>
      <c r="B137" s="156">
        <f>RES_hhdet_tes!B$83</f>
        <v>12770.871638195382</v>
      </c>
      <c r="C137" s="156">
        <f>RES_hhdet_tes!C$83</f>
        <v>13047.157849418219</v>
      </c>
      <c r="D137" s="156">
        <f>RES_hhdet_tes!D$83</f>
        <v>13267.125945966107</v>
      </c>
      <c r="E137" s="156">
        <f>RES_hhdet_tes!E$83</f>
        <v>14812.98541742765</v>
      </c>
      <c r="F137" s="156">
        <f>RES_hhdet_tes!F$83</f>
        <v>14463.526799407166</v>
      </c>
      <c r="G137" s="156">
        <f>RES_hhdet_tes!G$83</f>
        <v>15442.439489068292</v>
      </c>
      <c r="H137" s="156">
        <f>RES_hhdet_tes!H$83</f>
        <v>15841.253835437434</v>
      </c>
      <c r="I137" s="156">
        <f>RES_hhdet_tes!I$83</f>
        <v>16699.848039702756</v>
      </c>
      <c r="J137" s="156">
        <f>RES_hhdet_tes!J$83</f>
        <v>18407.304316264199</v>
      </c>
      <c r="K137" s="156">
        <f>RES_hhdet_tes!K$83</f>
        <v>19148.1401301572</v>
      </c>
      <c r="L137" s="156">
        <f>RES_hhdet_tes!L$83</f>
        <v>21002.084545127422</v>
      </c>
      <c r="M137" s="156">
        <f>RES_hhdet_tes!M$83</f>
        <v>18533.165007818119</v>
      </c>
      <c r="N137" s="156">
        <f>RES_hhdet_tes!N$83</f>
        <v>20830.771010305543</v>
      </c>
      <c r="O137" s="156">
        <f>RES_hhdet_tes!O$83</f>
        <v>21277.040092941093</v>
      </c>
      <c r="P137" s="156">
        <f>RES_hhdet_tes!P$83</f>
        <v>18625.032045192474</v>
      </c>
      <c r="Q137" s="156">
        <f>RES_hhdet_tes!Q$83</f>
        <v>19947.083431767445</v>
      </c>
    </row>
    <row r="138" spans="1:17" ht="12" customHeight="1" x14ac:dyDescent="0.3">
      <c r="A138" s="23" t="s">
        <v>60</v>
      </c>
      <c r="B138" s="156">
        <f>RES_hhdet_tes!B$84</f>
        <v>110.90612587476494</v>
      </c>
      <c r="C138" s="156">
        <f>RES_hhdet_tes!C$84</f>
        <v>122.13399214999842</v>
      </c>
      <c r="D138" s="156">
        <f>RES_hhdet_tes!D$84</f>
        <v>127.11280775244752</v>
      </c>
      <c r="E138" s="156">
        <f>RES_hhdet_tes!E$84</f>
        <v>166.36627709792967</v>
      </c>
      <c r="F138" s="156">
        <f>RES_hhdet_tes!F$84</f>
        <v>157.41563453070918</v>
      </c>
      <c r="G138" s="156">
        <f>RES_hhdet_tes!G$84</f>
        <v>179.00495397212686</v>
      </c>
      <c r="H138" s="156">
        <f>RES_hhdet_tes!H$84</f>
        <v>188.05136444219414</v>
      </c>
      <c r="I138" s="156">
        <f>RES_hhdet_tes!I$84</f>
        <v>206.39991201845262</v>
      </c>
      <c r="J138" s="156">
        <f>RES_hhdet_tes!J$84</f>
        <v>197.52748207575286</v>
      </c>
      <c r="K138" s="156">
        <f>RES_hhdet_tes!K$84</f>
        <v>202.50585915193204</v>
      </c>
      <c r="L138" s="156">
        <f>RES_hhdet_tes!L$84</f>
        <v>246.04788543516094</v>
      </c>
      <c r="M138" s="156">
        <f>RES_hhdet_tes!M$84</f>
        <v>207.89067886946771</v>
      </c>
      <c r="N138" s="156">
        <f>RES_hhdet_tes!N$84</f>
        <v>249.30616559042326</v>
      </c>
      <c r="O138" s="156">
        <f>RES_hhdet_tes!O$84</f>
        <v>257.37160647799561</v>
      </c>
      <c r="P138" s="156">
        <f>RES_hhdet_tes!P$84</f>
        <v>218.0837691951501</v>
      </c>
      <c r="Q138" s="156">
        <f>RES_hhdet_tes!Q$84</f>
        <v>273.1091925884142</v>
      </c>
    </row>
    <row r="139" spans="1:17" ht="12" customHeight="1" x14ac:dyDescent="0.3">
      <c r="A139" s="158" t="s">
        <v>112</v>
      </c>
      <c r="B139" s="157">
        <f>B140</f>
        <v>100.65281238894995</v>
      </c>
      <c r="C139" s="157">
        <f t="shared" ref="C139:Q139" si="17">C140</f>
        <v>114.82584984298708</v>
      </c>
      <c r="D139" s="157">
        <f t="shared" si="17"/>
        <v>153.95454142768867</v>
      </c>
      <c r="E139" s="157">
        <f t="shared" si="17"/>
        <v>179.07085667694338</v>
      </c>
      <c r="F139" s="157">
        <f t="shared" si="17"/>
        <v>201.12377195702769</v>
      </c>
      <c r="G139" s="157">
        <f t="shared" si="17"/>
        <v>244.41250854771815</v>
      </c>
      <c r="H139" s="157">
        <f t="shared" si="17"/>
        <v>303.15427111824363</v>
      </c>
      <c r="I139" s="157">
        <f t="shared" si="17"/>
        <v>398.49496715198939</v>
      </c>
      <c r="J139" s="157">
        <f t="shared" si="17"/>
        <v>451.35446516631009</v>
      </c>
      <c r="K139" s="157">
        <f t="shared" si="17"/>
        <v>501.87206881338506</v>
      </c>
      <c r="L139" s="157">
        <f t="shared" si="17"/>
        <v>556.18988893359756</v>
      </c>
      <c r="M139" s="157">
        <f t="shared" si="17"/>
        <v>629.17546144045355</v>
      </c>
      <c r="N139" s="157">
        <f t="shared" si="17"/>
        <v>733.8591173077134</v>
      </c>
      <c r="O139" s="157">
        <f t="shared" si="17"/>
        <v>818.27271720669637</v>
      </c>
      <c r="P139" s="157">
        <f t="shared" si="17"/>
        <v>876.17270570084429</v>
      </c>
      <c r="Q139" s="157">
        <f t="shared" si="17"/>
        <v>896.72526699131163</v>
      </c>
    </row>
    <row r="140" spans="1:17" ht="12" customHeight="1" x14ac:dyDescent="0.3">
      <c r="A140" s="23" t="s">
        <v>60</v>
      </c>
      <c r="B140" s="156">
        <f>RES_hhdet_tes!B$86</f>
        <v>100.65281238894995</v>
      </c>
      <c r="C140" s="156">
        <f>RES_hhdet_tes!C$86</f>
        <v>114.82584984298708</v>
      </c>
      <c r="D140" s="156">
        <f>RES_hhdet_tes!D$86</f>
        <v>153.95454142768867</v>
      </c>
      <c r="E140" s="156">
        <f>RES_hhdet_tes!E$86</f>
        <v>179.07085667694338</v>
      </c>
      <c r="F140" s="156">
        <f>RES_hhdet_tes!F$86</f>
        <v>201.12377195702769</v>
      </c>
      <c r="G140" s="156">
        <f>RES_hhdet_tes!G$86</f>
        <v>244.41250854771815</v>
      </c>
      <c r="H140" s="156">
        <f>RES_hhdet_tes!H$86</f>
        <v>303.15427111824363</v>
      </c>
      <c r="I140" s="156">
        <f>RES_hhdet_tes!I$86</f>
        <v>398.49496715198939</v>
      </c>
      <c r="J140" s="156">
        <f>RES_hhdet_tes!J$86</f>
        <v>451.35446516631009</v>
      </c>
      <c r="K140" s="156">
        <f>RES_hhdet_tes!K$86</f>
        <v>501.87206881338506</v>
      </c>
      <c r="L140" s="156">
        <f>RES_hhdet_tes!L$86</f>
        <v>556.18988893359756</v>
      </c>
      <c r="M140" s="156">
        <f>RES_hhdet_tes!M$86</f>
        <v>629.17546144045355</v>
      </c>
      <c r="N140" s="156">
        <f>RES_hhdet_tes!N$86</f>
        <v>733.8591173077134</v>
      </c>
      <c r="O140" s="156">
        <f>RES_hhdet_tes!O$86</f>
        <v>818.27271720669637</v>
      </c>
      <c r="P140" s="156">
        <f>RES_hhdet_tes!P$86</f>
        <v>876.17270570084429</v>
      </c>
      <c r="Q140" s="156">
        <f>RES_hhdet_tes!Q$86</f>
        <v>896.72526699131163</v>
      </c>
    </row>
    <row r="141" spans="1:17" ht="12" customHeight="1" x14ac:dyDescent="0.3">
      <c r="A141" s="158" t="s">
        <v>63</v>
      </c>
      <c r="B141" s="157">
        <f>RES_hhdet_tes!B$87</f>
        <v>2791.7368131488161</v>
      </c>
      <c r="C141" s="157">
        <f>RES_hhdet_tes!C$87</f>
        <v>2750.3801546369218</v>
      </c>
      <c r="D141" s="157">
        <f>RES_hhdet_tes!D$87</f>
        <v>2941.6226787558994</v>
      </c>
      <c r="E141" s="157">
        <f>RES_hhdet_tes!E$87</f>
        <v>3110.4658949385203</v>
      </c>
      <c r="F141" s="157">
        <f>RES_hhdet_tes!F$87</f>
        <v>3169.8802517614004</v>
      </c>
      <c r="G141" s="157">
        <f>RES_hhdet_tes!G$87</f>
        <v>3379.7568922895157</v>
      </c>
      <c r="H141" s="157">
        <f>RES_hhdet_tes!H$87</f>
        <v>3618.5200030884566</v>
      </c>
      <c r="I141" s="157">
        <f>RES_hhdet_tes!I$87</f>
        <v>4069.1768331849553</v>
      </c>
      <c r="J141" s="157">
        <f>RES_hhdet_tes!J$87</f>
        <v>4238.7145569148797</v>
      </c>
      <c r="K141" s="157">
        <f>RES_hhdet_tes!K$87</f>
        <v>4414.1448859188204</v>
      </c>
      <c r="L141" s="157">
        <f>RES_hhdet_tes!L$87</f>
        <v>4661.5237817365569</v>
      </c>
      <c r="M141" s="157">
        <f>RES_hhdet_tes!M$87</f>
        <v>4724.2569724973591</v>
      </c>
      <c r="N141" s="157">
        <f>RES_hhdet_tes!N$87</f>
        <v>5108.0026934705011</v>
      </c>
      <c r="O141" s="157">
        <f>RES_hhdet_tes!O$87</f>
        <v>5297.1160638764386</v>
      </c>
      <c r="P141" s="157">
        <f>RES_hhdet_tes!P$87</f>
        <v>5335.5664465254749</v>
      </c>
      <c r="Q141" s="157">
        <f>RES_hhdet_tes!Q$87</f>
        <v>5385.024850382586</v>
      </c>
    </row>
    <row r="142" spans="1:17" ht="12" customHeight="1" x14ac:dyDescent="0.3">
      <c r="A142" s="167" t="s">
        <v>156</v>
      </c>
      <c r="B142" s="132">
        <f>RES_hhdet_tes!B$88</f>
        <v>1144.0145316531384</v>
      </c>
      <c r="C142" s="132">
        <f>RES_hhdet_tes!C$88</f>
        <v>1160.1986221083707</v>
      </c>
      <c r="D142" s="132">
        <f>RES_hhdet_tes!D$88</f>
        <v>1246.9831682391132</v>
      </c>
      <c r="E142" s="132">
        <f>RES_hhdet_tes!E$88</f>
        <v>1381.143187528663</v>
      </c>
      <c r="F142" s="132">
        <f>RES_hhdet_tes!F$88</f>
        <v>1429.939465076337</v>
      </c>
      <c r="G142" s="132">
        <f>RES_hhdet_tes!G$88</f>
        <v>1569.1100825847948</v>
      </c>
      <c r="H142" s="132">
        <f>RES_hhdet_tes!H$88</f>
        <v>1705.7959726545268</v>
      </c>
      <c r="I142" s="132">
        <f>RES_hhdet_tes!I$88</f>
        <v>2033.4592494380379</v>
      </c>
      <c r="J142" s="132">
        <f>RES_hhdet_tes!J$88</f>
        <v>2185.357189941717</v>
      </c>
      <c r="K142" s="132">
        <f>RES_hhdet_tes!K$88</f>
        <v>2304.0266936400008</v>
      </c>
      <c r="L142" s="132">
        <f>RES_hhdet_tes!L$88</f>
        <v>2312.1574956586505</v>
      </c>
      <c r="M142" s="132">
        <f>RES_hhdet_tes!M$88</f>
        <v>2370.3285720823969</v>
      </c>
      <c r="N142" s="132">
        <f>RES_hhdet_tes!N$88</f>
        <v>2608.9491907187421</v>
      </c>
      <c r="O142" s="132">
        <f>RES_hhdet_tes!O$88</f>
        <v>2789.2078270716306</v>
      </c>
      <c r="P142" s="132">
        <f>RES_hhdet_tes!P$88</f>
        <v>2947.5713021930942</v>
      </c>
      <c r="Q142" s="132">
        <f>RES_hhdet_tes!Q$88</f>
        <v>2943.9886420770381</v>
      </c>
    </row>
    <row r="143" spans="1:17" ht="12" customHeight="1" x14ac:dyDescent="0.3">
      <c r="A143" s="167" t="s">
        <v>155</v>
      </c>
      <c r="B143" s="132">
        <f>SUM(B144:B145)</f>
        <v>42.543302960966699</v>
      </c>
      <c r="C143" s="132">
        <f t="shared" ref="C143:Q143" si="18">SUM(C144:C145)</f>
        <v>47.102594601401663</v>
      </c>
      <c r="D143" s="132">
        <f t="shared" si="18"/>
        <v>52.629722779413328</v>
      </c>
      <c r="E143" s="132">
        <f t="shared" si="18"/>
        <v>64.008578369850582</v>
      </c>
      <c r="F143" s="132">
        <f t="shared" si="18"/>
        <v>69.272167224039066</v>
      </c>
      <c r="G143" s="132">
        <f t="shared" si="18"/>
        <v>89.861060896898707</v>
      </c>
      <c r="H143" s="132">
        <f t="shared" si="18"/>
        <v>110.28290712772892</v>
      </c>
      <c r="I143" s="132">
        <f t="shared" si="18"/>
        <v>141.85742375832277</v>
      </c>
      <c r="J143" s="132">
        <f t="shared" si="18"/>
        <v>165.77037062412586</v>
      </c>
      <c r="K143" s="132">
        <f t="shared" si="18"/>
        <v>225.97492146305569</v>
      </c>
      <c r="L143" s="132">
        <f t="shared" si="18"/>
        <v>274.81865137362684</v>
      </c>
      <c r="M143" s="132">
        <f t="shared" si="18"/>
        <v>334.82470482332917</v>
      </c>
      <c r="N143" s="132">
        <f t="shared" si="18"/>
        <v>373.3891786223171</v>
      </c>
      <c r="O143" s="132">
        <f t="shared" si="18"/>
        <v>429.23183382002298</v>
      </c>
      <c r="P143" s="132">
        <f t="shared" si="18"/>
        <v>471.03261856618394</v>
      </c>
      <c r="Q143" s="132">
        <f t="shared" si="18"/>
        <v>511.51046704798347</v>
      </c>
    </row>
    <row r="144" spans="1:17" ht="12" customHeight="1" x14ac:dyDescent="0.3">
      <c r="A144" s="166" t="s">
        <v>55</v>
      </c>
      <c r="B144" s="165">
        <f>RES_hhdet_tes!B$90</f>
        <v>23.818296435674103</v>
      </c>
      <c r="C144" s="165">
        <f>RES_hhdet_tes!C$90</f>
        <v>26.774519825160539</v>
      </c>
      <c r="D144" s="165">
        <f>RES_hhdet_tes!D$90</f>
        <v>30.485335132585128</v>
      </c>
      <c r="E144" s="165">
        <f>RES_hhdet_tes!E$90</f>
        <v>38.398374169479254</v>
      </c>
      <c r="F144" s="165">
        <f>RES_hhdet_tes!F$90</f>
        <v>41.485055434135106</v>
      </c>
      <c r="G144" s="165">
        <f>RES_hhdet_tes!G$90</f>
        <v>55.030761480859439</v>
      </c>
      <c r="H144" s="165">
        <f>RES_hhdet_tes!H$90</f>
        <v>67.905076471285923</v>
      </c>
      <c r="I144" s="165">
        <f>RES_hhdet_tes!I$90</f>
        <v>86.652607100357784</v>
      </c>
      <c r="J144" s="165">
        <f>RES_hhdet_tes!J$90</f>
        <v>99.667796431328568</v>
      </c>
      <c r="K144" s="165">
        <f>RES_hhdet_tes!K$90</f>
        <v>136.8024277442023</v>
      </c>
      <c r="L144" s="165">
        <f>RES_hhdet_tes!L$90</f>
        <v>164.80326990288469</v>
      </c>
      <c r="M144" s="165">
        <f>RES_hhdet_tes!M$90</f>
        <v>200.89320054083024</v>
      </c>
      <c r="N144" s="165">
        <f>RES_hhdet_tes!N$90</f>
        <v>222.34502211091777</v>
      </c>
      <c r="O144" s="165">
        <f>RES_hhdet_tes!O$90</f>
        <v>252.70193855387831</v>
      </c>
      <c r="P144" s="165">
        <f>RES_hhdet_tes!P$90</f>
        <v>275.73241068377087</v>
      </c>
      <c r="Q144" s="165">
        <f>RES_hhdet_tes!Q$90</f>
        <v>300.94933545948328</v>
      </c>
    </row>
    <row r="145" spans="1:17" ht="12" customHeight="1" x14ac:dyDescent="0.3">
      <c r="A145" s="147" t="s">
        <v>59</v>
      </c>
      <c r="B145" s="164">
        <f>RES_hhdet_tes!B$91</f>
        <v>18.725006525292599</v>
      </c>
      <c r="C145" s="164">
        <f>RES_hhdet_tes!C$91</f>
        <v>20.328074776241127</v>
      </c>
      <c r="D145" s="164">
        <f>RES_hhdet_tes!D$91</f>
        <v>22.1443876468282</v>
      </c>
      <c r="E145" s="164">
        <f>RES_hhdet_tes!E$91</f>
        <v>25.610204200371331</v>
      </c>
      <c r="F145" s="164">
        <f>RES_hhdet_tes!F$91</f>
        <v>27.787111789903957</v>
      </c>
      <c r="G145" s="164">
        <f>RES_hhdet_tes!G$91</f>
        <v>34.830299416039267</v>
      </c>
      <c r="H145" s="164">
        <f>RES_hhdet_tes!H$91</f>
        <v>42.377830656443003</v>
      </c>
      <c r="I145" s="164">
        <f>RES_hhdet_tes!I$91</f>
        <v>55.204816657964983</v>
      </c>
      <c r="J145" s="164">
        <f>RES_hhdet_tes!J$91</f>
        <v>66.102574192797292</v>
      </c>
      <c r="K145" s="164">
        <f>RES_hhdet_tes!K$91</f>
        <v>89.172493718853403</v>
      </c>
      <c r="L145" s="164">
        <f>RES_hhdet_tes!L$91</f>
        <v>110.01538147074214</v>
      </c>
      <c r="M145" s="164">
        <f>RES_hhdet_tes!M$91</f>
        <v>133.93150428249893</v>
      </c>
      <c r="N145" s="164">
        <f>RES_hhdet_tes!N$91</f>
        <v>151.04415651139934</v>
      </c>
      <c r="O145" s="164">
        <f>RES_hhdet_tes!O$91</f>
        <v>176.52989526614471</v>
      </c>
      <c r="P145" s="164">
        <f>RES_hhdet_tes!P$91</f>
        <v>195.30020788241305</v>
      </c>
      <c r="Q145" s="164">
        <f>RES_hhdet_tes!Q$91</f>
        <v>210.56113158850019</v>
      </c>
    </row>
    <row r="146" spans="1:17" ht="12" customHeight="1" x14ac:dyDescent="0.3">
      <c r="A146" s="163" t="s">
        <v>144</v>
      </c>
      <c r="B146" s="162">
        <f>RES_hhdet_tes!B$92</f>
        <v>769.17838461938118</v>
      </c>
      <c r="C146" s="162">
        <f>RES_hhdet_tes!C$92</f>
        <v>771.76746222360305</v>
      </c>
      <c r="D146" s="162">
        <f>RES_hhdet_tes!D$92</f>
        <v>775.94989145722798</v>
      </c>
      <c r="E146" s="162">
        <f>RES_hhdet_tes!E$92</f>
        <v>762.13303877608257</v>
      </c>
      <c r="F146" s="162">
        <f>RES_hhdet_tes!F$92</f>
        <v>745.82352273581898</v>
      </c>
      <c r="G146" s="162">
        <f>RES_hhdet_tes!G$92</f>
        <v>731.4111552431865</v>
      </c>
      <c r="H146" s="162">
        <f>RES_hhdet_tes!H$92</f>
        <v>663.57906777085861</v>
      </c>
      <c r="I146" s="162">
        <f>RES_hhdet_tes!I$92</f>
        <v>630.57165641333779</v>
      </c>
      <c r="J146" s="162">
        <f>RES_hhdet_tes!J$92</f>
        <v>587.42242081147367</v>
      </c>
      <c r="K146" s="162">
        <f>RES_hhdet_tes!K$92</f>
        <v>535.97338800385182</v>
      </c>
      <c r="L146" s="162">
        <f>RES_hhdet_tes!L$92</f>
        <v>514.83093116346015</v>
      </c>
      <c r="M146" s="162">
        <f>RES_hhdet_tes!M$92</f>
        <v>426.98274884081371</v>
      </c>
      <c r="N146" s="162">
        <f>RES_hhdet_tes!N$92</f>
        <v>389.79658519977318</v>
      </c>
      <c r="O146" s="162">
        <f>RES_hhdet_tes!O$92</f>
        <v>380.23036721126073</v>
      </c>
      <c r="P146" s="162">
        <f>RES_hhdet_tes!P$92</f>
        <v>331.02274256514534</v>
      </c>
      <c r="Q146" s="162">
        <f>RES_hhdet_tes!Q$92</f>
        <v>316.97124825060547</v>
      </c>
    </row>
    <row r="147" spans="1:17" ht="12" customHeight="1" x14ac:dyDescent="0.3">
      <c r="A147" s="161" t="s">
        <v>143</v>
      </c>
      <c r="B147" s="160">
        <f>SUM(B148:B149)</f>
        <v>26.823224398840406</v>
      </c>
      <c r="C147" s="160">
        <f t="shared" ref="C147:Q147" si="19">SUM(C148:C149)</f>
        <v>28.299446913620613</v>
      </c>
      <c r="D147" s="160">
        <f t="shared" si="19"/>
        <v>29.768703937277174</v>
      </c>
      <c r="E147" s="160">
        <f t="shared" si="19"/>
        <v>31.634003213619337</v>
      </c>
      <c r="F147" s="160">
        <f t="shared" si="19"/>
        <v>32.607538749600252</v>
      </c>
      <c r="G147" s="160">
        <f t="shared" si="19"/>
        <v>34.551690542912695</v>
      </c>
      <c r="H147" s="160">
        <f t="shared" si="19"/>
        <v>36.893340569070006</v>
      </c>
      <c r="I147" s="160">
        <f t="shared" si="19"/>
        <v>44.21952526029672</v>
      </c>
      <c r="J147" s="160">
        <f t="shared" si="19"/>
        <v>52.059662449237599</v>
      </c>
      <c r="K147" s="160">
        <f t="shared" si="19"/>
        <v>60.050394968637718</v>
      </c>
      <c r="L147" s="160">
        <f t="shared" si="19"/>
        <v>69.113363612752067</v>
      </c>
      <c r="M147" s="160">
        <f t="shared" si="19"/>
        <v>66.594531206123634</v>
      </c>
      <c r="N147" s="160">
        <f t="shared" si="19"/>
        <v>59.075892317891842</v>
      </c>
      <c r="O147" s="160">
        <f t="shared" si="19"/>
        <v>69.266420693592579</v>
      </c>
      <c r="P147" s="160">
        <f t="shared" si="19"/>
        <v>63.893466491040797</v>
      </c>
      <c r="Q147" s="160">
        <f t="shared" si="19"/>
        <v>59.981398991321512</v>
      </c>
    </row>
    <row r="148" spans="1:17" ht="12" customHeight="1" x14ac:dyDescent="0.3">
      <c r="A148" s="148" t="s">
        <v>57</v>
      </c>
      <c r="B148" s="156">
        <f>RES_hhdet_tes!B$94</f>
        <v>11.254019905187707</v>
      </c>
      <c r="C148" s="156">
        <f>RES_hhdet_tes!C$94</f>
        <v>12.064130549067519</v>
      </c>
      <c r="D148" s="156">
        <f>RES_hhdet_tes!D$94</f>
        <v>13.045026455338901</v>
      </c>
      <c r="E148" s="156">
        <f>RES_hhdet_tes!E$94</f>
        <v>14.520968232936736</v>
      </c>
      <c r="F148" s="156">
        <f>RES_hhdet_tes!F$94</f>
        <v>14.624552019729713</v>
      </c>
      <c r="G148" s="156">
        <f>RES_hhdet_tes!G$94</f>
        <v>16.372414297243104</v>
      </c>
      <c r="H148" s="156">
        <f>RES_hhdet_tes!H$94</f>
        <v>17.742338180550338</v>
      </c>
      <c r="I148" s="156">
        <f>RES_hhdet_tes!I$94</f>
        <v>20.700428718181087</v>
      </c>
      <c r="J148" s="156">
        <f>RES_hhdet_tes!J$94</f>
        <v>24.648026069182936</v>
      </c>
      <c r="K148" s="156">
        <f>RES_hhdet_tes!K$94</f>
        <v>29.581918309523541</v>
      </c>
      <c r="L148" s="156">
        <f>RES_hhdet_tes!L$94</f>
        <v>34.881890165439444</v>
      </c>
      <c r="M148" s="156">
        <f>RES_hhdet_tes!M$94</f>
        <v>34.992602922531333</v>
      </c>
      <c r="N148" s="156">
        <f>RES_hhdet_tes!N$94</f>
        <v>31.158307420407816</v>
      </c>
      <c r="O148" s="156">
        <f>RES_hhdet_tes!O$94</f>
        <v>35.518483124017109</v>
      </c>
      <c r="P148" s="156">
        <f>RES_hhdet_tes!P$94</f>
        <v>31.378730609696593</v>
      </c>
      <c r="Q148" s="156">
        <f>RES_hhdet_tes!Q$94</f>
        <v>27.763419600481999</v>
      </c>
    </row>
    <row r="149" spans="1:17" ht="12" customHeight="1" x14ac:dyDescent="0.3">
      <c r="A149" s="148" t="s">
        <v>59</v>
      </c>
      <c r="B149" s="156">
        <f>RES_hhdet_tes!B$95</f>
        <v>15.569204493652698</v>
      </c>
      <c r="C149" s="156">
        <f>RES_hhdet_tes!C$95</f>
        <v>16.235316364553093</v>
      </c>
      <c r="D149" s="156">
        <f>RES_hhdet_tes!D$95</f>
        <v>16.723677481938275</v>
      </c>
      <c r="E149" s="156">
        <f>RES_hhdet_tes!E$95</f>
        <v>17.113034980682599</v>
      </c>
      <c r="F149" s="156">
        <f>RES_hhdet_tes!F$95</f>
        <v>17.982986729870543</v>
      </c>
      <c r="G149" s="156">
        <f>RES_hhdet_tes!G$95</f>
        <v>18.179276245669588</v>
      </c>
      <c r="H149" s="156">
        <f>RES_hhdet_tes!H$95</f>
        <v>19.151002388519665</v>
      </c>
      <c r="I149" s="156">
        <f>RES_hhdet_tes!I$95</f>
        <v>23.51909654211563</v>
      </c>
      <c r="J149" s="156">
        <f>RES_hhdet_tes!J$95</f>
        <v>27.411636380054663</v>
      </c>
      <c r="K149" s="156">
        <f>RES_hhdet_tes!K$95</f>
        <v>30.468476659114174</v>
      </c>
      <c r="L149" s="156">
        <f>RES_hhdet_tes!L$95</f>
        <v>34.231473447312631</v>
      </c>
      <c r="M149" s="156">
        <f>RES_hhdet_tes!M$95</f>
        <v>31.601928283592304</v>
      </c>
      <c r="N149" s="156">
        <f>RES_hhdet_tes!N$95</f>
        <v>27.917584897484026</v>
      </c>
      <c r="O149" s="156">
        <f>RES_hhdet_tes!O$95</f>
        <v>33.74793756957547</v>
      </c>
      <c r="P149" s="156">
        <f>RES_hhdet_tes!P$95</f>
        <v>32.514735881344201</v>
      </c>
      <c r="Q149" s="156">
        <f>RES_hhdet_tes!Q$95</f>
        <v>32.217979390839517</v>
      </c>
    </row>
    <row r="150" spans="1:17" ht="12" customHeight="1" x14ac:dyDescent="0.3">
      <c r="A150" s="163" t="s">
        <v>142</v>
      </c>
      <c r="B150" s="162">
        <f>RES_hhdet_tes!B$96</f>
        <v>763.62877217109531</v>
      </c>
      <c r="C150" s="162">
        <f>RES_hhdet_tes!C$96</f>
        <v>696.25370116997465</v>
      </c>
      <c r="D150" s="162">
        <f>RES_hhdet_tes!D$96</f>
        <v>786.98649594120116</v>
      </c>
      <c r="E150" s="162">
        <f>RES_hhdet_tes!E$96</f>
        <v>814.2049687246996</v>
      </c>
      <c r="F150" s="162">
        <f>RES_hhdet_tes!F$96</f>
        <v>832.54126301535302</v>
      </c>
      <c r="G150" s="162">
        <f>RES_hhdet_tes!G$96</f>
        <v>885.35064481409074</v>
      </c>
      <c r="H150" s="162">
        <f>RES_hhdet_tes!H$96</f>
        <v>1015.615843491664</v>
      </c>
      <c r="I150" s="162">
        <f>RES_hhdet_tes!I$96</f>
        <v>1114.4476424365143</v>
      </c>
      <c r="J150" s="162">
        <f>RES_hhdet_tes!J$96</f>
        <v>1130.6282647490195</v>
      </c>
      <c r="K150" s="162">
        <f>RES_hhdet_tes!K$96</f>
        <v>1150.1560377720832</v>
      </c>
      <c r="L150" s="162">
        <f>RES_hhdet_tes!L$96</f>
        <v>1323.9773558245347</v>
      </c>
      <c r="M150" s="162">
        <f>RES_hhdet_tes!M$96</f>
        <v>1338.7786282826257</v>
      </c>
      <c r="N150" s="162">
        <f>RES_hhdet_tes!N$96</f>
        <v>1447.0296423342093</v>
      </c>
      <c r="O150" s="162">
        <f>RES_hhdet_tes!O$96</f>
        <v>1381.723055995031</v>
      </c>
      <c r="P150" s="162">
        <f>RES_hhdet_tes!P$96</f>
        <v>1274.7258265177152</v>
      </c>
      <c r="Q150" s="162">
        <f>RES_hhdet_tes!Q$96</f>
        <v>1304.5340166763449</v>
      </c>
    </row>
    <row r="151" spans="1:17" ht="12" customHeight="1" x14ac:dyDescent="0.3">
      <c r="A151" s="161" t="s">
        <v>141</v>
      </c>
      <c r="B151" s="160">
        <f>SUM(B152:B153)</f>
        <v>45.548597345393958</v>
      </c>
      <c r="C151" s="160">
        <f t="shared" ref="C151:Q151" si="20">SUM(C152:C153)</f>
        <v>46.758327619951089</v>
      </c>
      <c r="D151" s="160">
        <f t="shared" si="20"/>
        <v>49.304696401666135</v>
      </c>
      <c r="E151" s="160">
        <f t="shared" si="20"/>
        <v>57.342118325604943</v>
      </c>
      <c r="F151" s="160">
        <f t="shared" si="20"/>
        <v>59.696294960251961</v>
      </c>
      <c r="G151" s="160">
        <f t="shared" si="20"/>
        <v>69.472258207632464</v>
      </c>
      <c r="H151" s="160">
        <f t="shared" si="20"/>
        <v>86.352871474608605</v>
      </c>
      <c r="I151" s="160">
        <f t="shared" si="20"/>
        <v>104.62133587844559</v>
      </c>
      <c r="J151" s="160">
        <f t="shared" si="20"/>
        <v>117.47664833930625</v>
      </c>
      <c r="K151" s="160">
        <f t="shared" si="20"/>
        <v>137.96345007119209</v>
      </c>
      <c r="L151" s="160">
        <f t="shared" si="20"/>
        <v>166.62598410353252</v>
      </c>
      <c r="M151" s="160">
        <f t="shared" si="20"/>
        <v>186.74778726206983</v>
      </c>
      <c r="N151" s="160">
        <f t="shared" si="20"/>
        <v>229.76220427756732</v>
      </c>
      <c r="O151" s="160">
        <f t="shared" si="20"/>
        <v>247.45655908490104</v>
      </c>
      <c r="P151" s="160">
        <f t="shared" si="20"/>
        <v>247.3204901922951</v>
      </c>
      <c r="Q151" s="160">
        <f t="shared" si="20"/>
        <v>248.03907733929188</v>
      </c>
    </row>
    <row r="152" spans="1:17" ht="12" customHeight="1" x14ac:dyDescent="0.3">
      <c r="A152" s="148" t="s">
        <v>60</v>
      </c>
      <c r="B152" s="156">
        <f>RES_hhdet_tes!B$98</f>
        <v>23.164291109106699</v>
      </c>
      <c r="C152" s="156">
        <f>RES_hhdet_tes!C$98</f>
        <v>25.05031851144799</v>
      </c>
      <c r="D152" s="156">
        <f>RES_hhdet_tes!D$98</f>
        <v>27.633186673885916</v>
      </c>
      <c r="E152" s="156">
        <f>RES_hhdet_tes!E$98</f>
        <v>34.600071969890195</v>
      </c>
      <c r="F152" s="156">
        <f>RES_hhdet_tes!F$98</f>
        <v>35.267163007814283</v>
      </c>
      <c r="G152" s="156">
        <f>RES_hhdet_tes!G$98</f>
        <v>42.286634660906415</v>
      </c>
      <c r="H152" s="156">
        <f>RES_hhdet_tes!H$98</f>
        <v>53.077819970885088</v>
      </c>
      <c r="I152" s="156">
        <f>RES_hhdet_tes!I$98</f>
        <v>61.270210794120302</v>
      </c>
      <c r="J152" s="156">
        <f>RES_hhdet_tes!J$98</f>
        <v>68.956842782309749</v>
      </c>
      <c r="K152" s="156">
        <f>RES_hhdet_tes!K$98</f>
        <v>79.904004930809023</v>
      </c>
      <c r="L152" s="156">
        <f>RES_hhdet_tes!L$98</f>
        <v>96.15545259680691</v>
      </c>
      <c r="M152" s="156">
        <f>RES_hhdet_tes!M$98</f>
        <v>110.10590250638444</v>
      </c>
      <c r="N152" s="156">
        <f>RES_hhdet_tes!N$98</f>
        <v>132.45138423120162</v>
      </c>
      <c r="O152" s="156">
        <f>RES_hhdet_tes!O$98</f>
        <v>140.85992021335062</v>
      </c>
      <c r="P152" s="156">
        <f>RES_hhdet_tes!P$98</f>
        <v>140.78738611260539</v>
      </c>
      <c r="Q152" s="156">
        <f>RES_hhdet_tes!Q$98</f>
        <v>148.57175799054477</v>
      </c>
    </row>
    <row r="153" spans="1:17" ht="12" customHeight="1" x14ac:dyDescent="0.3">
      <c r="A153" s="148" t="s">
        <v>59</v>
      </c>
      <c r="B153" s="156">
        <f>RES_hhdet_tes!B$99</f>
        <v>22.384306236287259</v>
      </c>
      <c r="C153" s="156">
        <f>RES_hhdet_tes!C$99</f>
        <v>21.708009108503095</v>
      </c>
      <c r="D153" s="156">
        <f>RES_hhdet_tes!D$99</f>
        <v>21.671509727780215</v>
      </c>
      <c r="E153" s="156">
        <f>RES_hhdet_tes!E$99</f>
        <v>22.742046355714749</v>
      </c>
      <c r="F153" s="156">
        <f>RES_hhdet_tes!F$99</f>
        <v>24.429131952437679</v>
      </c>
      <c r="G153" s="156">
        <f>RES_hhdet_tes!G$99</f>
        <v>27.185623546726045</v>
      </c>
      <c r="H153" s="156">
        <f>RES_hhdet_tes!H$99</f>
        <v>33.275051503723517</v>
      </c>
      <c r="I153" s="156">
        <f>RES_hhdet_tes!I$99</f>
        <v>43.351125084325282</v>
      </c>
      <c r="J153" s="156">
        <f>RES_hhdet_tes!J$99</f>
        <v>48.519805556996509</v>
      </c>
      <c r="K153" s="156">
        <f>RES_hhdet_tes!K$99</f>
        <v>58.059445140383048</v>
      </c>
      <c r="L153" s="156">
        <f>RES_hhdet_tes!L$99</f>
        <v>70.470531506725607</v>
      </c>
      <c r="M153" s="156">
        <f>RES_hhdet_tes!M$99</f>
        <v>76.641884755685382</v>
      </c>
      <c r="N153" s="156">
        <f>RES_hhdet_tes!N$99</f>
        <v>97.310820046365706</v>
      </c>
      <c r="O153" s="156">
        <f>RES_hhdet_tes!O$99</f>
        <v>106.59663887155043</v>
      </c>
      <c r="P153" s="156">
        <f>RES_hhdet_tes!P$99</f>
        <v>106.53310407968969</v>
      </c>
      <c r="Q153" s="156">
        <f>RES_hhdet_tes!Q$99</f>
        <v>99.467319348747111</v>
      </c>
    </row>
    <row r="154" spans="1:17" ht="12" customHeight="1" x14ac:dyDescent="0.3">
      <c r="A154" s="158" t="s">
        <v>62</v>
      </c>
      <c r="B154" s="157">
        <f>SUM(B155:B157)</f>
        <v>1635.3173897143329</v>
      </c>
      <c r="C154" s="157">
        <f t="shared" ref="C154:Q154" si="21">SUM(C155:C157)</f>
        <v>1624.0797452438221</v>
      </c>
      <c r="D154" s="157">
        <f t="shared" si="21"/>
        <v>1740.6227924083305</v>
      </c>
      <c r="E154" s="157">
        <f t="shared" si="21"/>
        <v>1869.9589249620446</v>
      </c>
      <c r="F154" s="157">
        <f t="shared" si="21"/>
        <v>1925.0899315423351</v>
      </c>
      <c r="G154" s="157">
        <f t="shared" si="21"/>
        <v>2055.1090290972984</v>
      </c>
      <c r="H154" s="157">
        <f t="shared" si="21"/>
        <v>2149.609943866762</v>
      </c>
      <c r="I154" s="157">
        <f t="shared" si="21"/>
        <v>2357.8244254797651</v>
      </c>
      <c r="J154" s="157">
        <f t="shared" si="21"/>
        <v>2375.5604024549621</v>
      </c>
      <c r="K154" s="157">
        <f t="shared" si="21"/>
        <v>2475.793109324296</v>
      </c>
      <c r="L154" s="157">
        <f t="shared" si="21"/>
        <v>2622.6780159370737</v>
      </c>
      <c r="M154" s="157">
        <f t="shared" si="21"/>
        <v>2634.9513898375667</v>
      </c>
      <c r="N154" s="157">
        <f t="shared" si="21"/>
        <v>2773.6234288552241</v>
      </c>
      <c r="O154" s="157">
        <f t="shared" si="21"/>
        <v>2914.997781243454</v>
      </c>
      <c r="P154" s="157">
        <f t="shared" si="21"/>
        <v>2896.5103704369908</v>
      </c>
      <c r="Q154" s="157">
        <f t="shared" si="21"/>
        <v>2998.1483837348142</v>
      </c>
    </row>
    <row r="155" spans="1:17" ht="12" customHeight="1" x14ac:dyDescent="0.3">
      <c r="A155" s="23" t="s">
        <v>55</v>
      </c>
      <c r="B155" s="156">
        <f>RES_hhdet_tes!B$101</f>
        <v>64.411705638080051</v>
      </c>
      <c r="C155" s="156">
        <f>RES_hhdet_tes!C$101</f>
        <v>57.310823255124035</v>
      </c>
      <c r="D155" s="156">
        <f>RES_hhdet_tes!D$101</f>
        <v>60.638048334948969</v>
      </c>
      <c r="E155" s="156">
        <f>RES_hhdet_tes!E$101</f>
        <v>67.890963658354295</v>
      </c>
      <c r="F155" s="156">
        <f>RES_hhdet_tes!F$101</f>
        <v>69.050029258342818</v>
      </c>
      <c r="G155" s="156">
        <f>RES_hhdet_tes!G$101</f>
        <v>112.62351742929776</v>
      </c>
      <c r="H155" s="156">
        <f>RES_hhdet_tes!H$101</f>
        <v>100.32455681824634</v>
      </c>
      <c r="I155" s="156">
        <f>RES_hhdet_tes!I$101</f>
        <v>121.8082077154662</v>
      </c>
      <c r="J155" s="156">
        <f>RES_hhdet_tes!J$101</f>
        <v>114.45097143390647</v>
      </c>
      <c r="K155" s="156">
        <f>RES_hhdet_tes!K$101</f>
        <v>132.35054372151296</v>
      </c>
      <c r="L155" s="156">
        <f>RES_hhdet_tes!L$101</f>
        <v>130.11641242390436</v>
      </c>
      <c r="M155" s="156">
        <f>RES_hhdet_tes!M$101</f>
        <v>126.86636571595469</v>
      </c>
      <c r="N155" s="156">
        <f>RES_hhdet_tes!N$101</f>
        <v>127.32420749980717</v>
      </c>
      <c r="O155" s="156">
        <f>RES_hhdet_tes!O$101</f>
        <v>126.63002060260325</v>
      </c>
      <c r="P155" s="156">
        <f>RES_hhdet_tes!P$101</f>
        <v>129.89834950158439</v>
      </c>
      <c r="Q155" s="156">
        <f>RES_hhdet_tes!Q$101</f>
        <v>121.34007392549515</v>
      </c>
    </row>
    <row r="156" spans="1:17" ht="12" customHeight="1" x14ac:dyDescent="0.3">
      <c r="A156" s="23" t="s">
        <v>57</v>
      </c>
      <c r="B156" s="156">
        <f>RES_hhdet_tes!B$102</f>
        <v>483.40057440225871</v>
      </c>
      <c r="C156" s="156">
        <f>RES_hhdet_tes!C$102</f>
        <v>445.25730112948048</v>
      </c>
      <c r="D156" s="156">
        <f>RES_hhdet_tes!D$102</f>
        <v>467.36168819633036</v>
      </c>
      <c r="E156" s="156">
        <f>RES_hhdet_tes!E$102</f>
        <v>541.16565917575952</v>
      </c>
      <c r="F156" s="156">
        <f>RES_hhdet_tes!F$102</f>
        <v>552.77407804315419</v>
      </c>
      <c r="G156" s="156">
        <f>RES_hhdet_tes!G$102</f>
        <v>576.70545875542268</v>
      </c>
      <c r="H156" s="156">
        <f>RES_hhdet_tes!H$102</f>
        <v>541.94150021915209</v>
      </c>
      <c r="I156" s="156">
        <f>RES_hhdet_tes!I$102</f>
        <v>559.39629502047853</v>
      </c>
      <c r="J156" s="156">
        <f>RES_hhdet_tes!J$102</f>
        <v>584.0963047483549</v>
      </c>
      <c r="K156" s="156">
        <f>RES_hhdet_tes!K$102</f>
        <v>592.83659076691367</v>
      </c>
      <c r="L156" s="156">
        <f>RES_hhdet_tes!L$102</f>
        <v>633.74811213835119</v>
      </c>
      <c r="M156" s="156">
        <f>RES_hhdet_tes!M$102</f>
        <v>594.00755976837331</v>
      </c>
      <c r="N156" s="156">
        <f>RES_hhdet_tes!N$102</f>
        <v>606.19099878435554</v>
      </c>
      <c r="O156" s="156">
        <f>RES_hhdet_tes!O$102</f>
        <v>626.79977855967968</v>
      </c>
      <c r="P156" s="156">
        <f>RES_hhdet_tes!P$102</f>
        <v>606.88458673223545</v>
      </c>
      <c r="Q156" s="156">
        <f>RES_hhdet_tes!Q$102</f>
        <v>608.57353132941512</v>
      </c>
    </row>
    <row r="157" spans="1:17" ht="12" customHeight="1" x14ac:dyDescent="0.3">
      <c r="A157" s="29" t="s">
        <v>140</v>
      </c>
      <c r="B157" s="57">
        <f>RES_hhdet_tes!B$103</f>
        <v>1087.505109673994</v>
      </c>
      <c r="C157" s="57">
        <f>RES_hhdet_tes!C$103</f>
        <v>1121.5116208592176</v>
      </c>
      <c r="D157" s="57">
        <f>RES_hhdet_tes!D$103</f>
        <v>1212.6230558770512</v>
      </c>
      <c r="E157" s="57">
        <f>RES_hhdet_tes!E$103</f>
        <v>1260.9023021279309</v>
      </c>
      <c r="F157" s="57">
        <f>RES_hhdet_tes!F$103</f>
        <v>1303.2658242408381</v>
      </c>
      <c r="G157" s="57">
        <f>RES_hhdet_tes!G$103</f>
        <v>1365.780052912578</v>
      </c>
      <c r="H157" s="57">
        <f>RES_hhdet_tes!H$103</f>
        <v>1507.3438868293636</v>
      </c>
      <c r="I157" s="57">
        <f>RES_hhdet_tes!I$103</f>
        <v>1676.6199227438203</v>
      </c>
      <c r="J157" s="57">
        <f>RES_hhdet_tes!J$103</f>
        <v>1677.0131262727004</v>
      </c>
      <c r="K157" s="57">
        <f>RES_hhdet_tes!K$103</f>
        <v>1750.6059748358691</v>
      </c>
      <c r="L157" s="57">
        <f>RES_hhdet_tes!L$103</f>
        <v>1858.8134913748183</v>
      </c>
      <c r="M157" s="57">
        <f>RES_hhdet_tes!M$103</f>
        <v>1914.0774643532388</v>
      </c>
      <c r="N157" s="57">
        <f>RES_hhdet_tes!N$103</f>
        <v>2040.1082225710616</v>
      </c>
      <c r="O157" s="57">
        <f>RES_hhdet_tes!O$103</f>
        <v>2161.5679820811711</v>
      </c>
      <c r="P157" s="57">
        <f>RES_hhdet_tes!P$103</f>
        <v>2159.727434203171</v>
      </c>
      <c r="Q157" s="57">
        <f>RES_hhdet_tes!Q$103</f>
        <v>2268.234778479904</v>
      </c>
    </row>
    <row r="159" spans="1:17" ht="12" customHeight="1" x14ac:dyDescent="0.3">
      <c r="A159" s="152" t="s">
        <v>199</v>
      </c>
      <c r="B159" s="175">
        <f t="shared" ref="B159:Q174" si="22">IF(B135=0,"",B135/B111)</f>
        <v>0.49660489468392888</v>
      </c>
      <c r="C159" s="175">
        <f t="shared" si="22"/>
        <v>0.5017410472063728</v>
      </c>
      <c r="D159" s="175">
        <f t="shared" si="22"/>
        <v>0.50981066849958934</v>
      </c>
      <c r="E159" s="175">
        <f t="shared" si="22"/>
        <v>0.51596401227923161</v>
      </c>
      <c r="F159" s="175">
        <f t="shared" si="22"/>
        <v>0.52152797617094748</v>
      </c>
      <c r="G159" s="175">
        <f t="shared" si="22"/>
        <v>0.52830929929904025</v>
      </c>
      <c r="H159" s="175">
        <f t="shared" si="22"/>
        <v>0.53826634975965471</v>
      </c>
      <c r="I159" s="175">
        <f t="shared" si="22"/>
        <v>0.54805184577207589</v>
      </c>
      <c r="J159" s="175">
        <f t="shared" si="22"/>
        <v>0.55271336626658252</v>
      </c>
      <c r="K159" s="175">
        <f t="shared" si="22"/>
        <v>0.5585286610977247</v>
      </c>
      <c r="L159" s="175">
        <f t="shared" si="22"/>
        <v>0.56592778510940334</v>
      </c>
      <c r="M159" s="175">
        <f t="shared" si="22"/>
        <v>0.57261168495479686</v>
      </c>
      <c r="N159" s="175">
        <f t="shared" si="22"/>
        <v>0.57771847741818561</v>
      </c>
      <c r="O159" s="175">
        <f t="shared" si="22"/>
        <v>0.58424210815240196</v>
      </c>
      <c r="P159" s="175">
        <f t="shared" si="22"/>
        <v>0.58960809837187678</v>
      </c>
      <c r="Q159" s="175">
        <f t="shared" si="22"/>
        <v>0.59463272780994947</v>
      </c>
    </row>
    <row r="160" spans="1:17" ht="12" customHeight="1" x14ac:dyDescent="0.3">
      <c r="A160" s="158" t="s">
        <v>65</v>
      </c>
      <c r="B160" s="169">
        <f t="shared" si="22"/>
        <v>0.48105306026275868</v>
      </c>
      <c r="C160" s="169">
        <f t="shared" si="22"/>
        <v>0.48592149382436522</v>
      </c>
      <c r="D160" s="169">
        <f t="shared" si="22"/>
        <v>0.49226447168088527</v>
      </c>
      <c r="E160" s="169">
        <f t="shared" si="22"/>
        <v>0.49978306056165001</v>
      </c>
      <c r="F160" s="169">
        <f t="shared" si="22"/>
        <v>0.50393968407836898</v>
      </c>
      <c r="G160" s="169">
        <f t="shared" si="22"/>
        <v>0.51135301536061517</v>
      </c>
      <c r="H160" s="169">
        <f t="shared" si="22"/>
        <v>0.51857283843686675</v>
      </c>
      <c r="I160" s="169">
        <f t="shared" si="22"/>
        <v>0.52699961911905213</v>
      </c>
      <c r="J160" s="169">
        <f t="shared" si="22"/>
        <v>0.53225664046299326</v>
      </c>
      <c r="K160" s="169">
        <f t="shared" si="22"/>
        <v>0.53824746950448987</v>
      </c>
      <c r="L160" s="169">
        <f t="shared" si="22"/>
        <v>0.54506829628747877</v>
      </c>
      <c r="M160" s="169">
        <f t="shared" si="22"/>
        <v>0.54764298823682378</v>
      </c>
      <c r="N160" s="169">
        <f t="shared" si="22"/>
        <v>0.55278676923017489</v>
      </c>
      <c r="O160" s="169">
        <f t="shared" si="22"/>
        <v>0.55883027056278245</v>
      </c>
      <c r="P160" s="169">
        <f t="shared" si="22"/>
        <v>0.5614268053973942</v>
      </c>
      <c r="Q160" s="169">
        <f t="shared" si="22"/>
        <v>0.56690475500312321</v>
      </c>
    </row>
    <row r="161" spans="1:17" ht="12" customHeight="1" x14ac:dyDescent="0.3">
      <c r="A161" s="23" t="s">
        <v>157</v>
      </c>
      <c r="B161" s="73">
        <f t="shared" si="22"/>
        <v>0.47889482841162651</v>
      </c>
      <c r="C161" s="73">
        <f t="shared" si="22"/>
        <v>0.48359430693248845</v>
      </c>
      <c r="D161" s="73">
        <f t="shared" si="22"/>
        <v>0.48988137893147604</v>
      </c>
      <c r="E161" s="73">
        <f t="shared" si="22"/>
        <v>0.4969909693928341</v>
      </c>
      <c r="F161" s="73">
        <f t="shared" si="22"/>
        <v>0.50123355639868516</v>
      </c>
      <c r="G161" s="73">
        <f t="shared" si="22"/>
        <v>0.50847288487825404</v>
      </c>
      <c r="H161" s="73">
        <f t="shared" si="22"/>
        <v>0.5156260269389652</v>
      </c>
      <c r="I161" s="73">
        <f t="shared" si="22"/>
        <v>0.5239366875852145</v>
      </c>
      <c r="J161" s="73">
        <f t="shared" si="22"/>
        <v>0.52959841604173952</v>
      </c>
      <c r="K161" s="73">
        <f t="shared" si="22"/>
        <v>0.53563177743985013</v>
      </c>
      <c r="L161" s="73">
        <f t="shared" si="22"/>
        <v>0.54217864229309676</v>
      </c>
      <c r="M161" s="73">
        <f t="shared" si="22"/>
        <v>0.54487817269367789</v>
      </c>
      <c r="N161" s="73">
        <f t="shared" si="22"/>
        <v>0.549843827440334</v>
      </c>
      <c r="O161" s="73">
        <f t="shared" si="22"/>
        <v>0.55586391226430565</v>
      </c>
      <c r="P161" s="73">
        <f t="shared" si="22"/>
        <v>0.55855842328362404</v>
      </c>
      <c r="Q161" s="73">
        <f t="shared" si="22"/>
        <v>0.56356293731233309</v>
      </c>
    </row>
    <row r="162" spans="1:17" ht="12" customHeight="1" x14ac:dyDescent="0.3">
      <c r="A162" s="23" t="s">
        <v>60</v>
      </c>
      <c r="B162" s="73">
        <f t="shared" si="22"/>
        <v>0.99999999999999978</v>
      </c>
      <c r="C162" s="73">
        <f t="shared" si="22"/>
        <v>1</v>
      </c>
      <c r="D162" s="73">
        <f t="shared" si="22"/>
        <v>1</v>
      </c>
      <c r="E162" s="73">
        <f t="shared" si="22"/>
        <v>1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1</v>
      </c>
      <c r="J162" s="73">
        <f t="shared" si="22"/>
        <v>1</v>
      </c>
      <c r="K162" s="73">
        <f t="shared" si="22"/>
        <v>1</v>
      </c>
      <c r="L162" s="73">
        <f t="shared" si="22"/>
        <v>0.99999999999999967</v>
      </c>
      <c r="M162" s="73">
        <f t="shared" si="22"/>
        <v>1.0000000000000002</v>
      </c>
      <c r="N162" s="73">
        <f t="shared" si="22"/>
        <v>1.0000000000000002</v>
      </c>
      <c r="O162" s="73">
        <f t="shared" si="22"/>
        <v>1.0000000000000004</v>
      </c>
      <c r="P162" s="73">
        <f t="shared" si="22"/>
        <v>0.99999999999999956</v>
      </c>
      <c r="Q162" s="73">
        <f t="shared" si="22"/>
        <v>0.99999999999999956</v>
      </c>
    </row>
    <row r="163" spans="1:17" ht="12" customHeight="1" x14ac:dyDescent="0.3">
      <c r="A163" s="158" t="s">
        <v>112</v>
      </c>
      <c r="B163" s="169">
        <f t="shared" si="22"/>
        <v>1.5623353959500299</v>
      </c>
      <c r="C163" s="169">
        <f t="shared" si="22"/>
        <v>1.6213291345985075</v>
      </c>
      <c r="D163" s="169">
        <f t="shared" si="22"/>
        <v>1.7064631311708773</v>
      </c>
      <c r="E163" s="169">
        <f t="shared" si="22"/>
        <v>1.7609624410196763</v>
      </c>
      <c r="F163" s="169">
        <f t="shared" si="22"/>
        <v>1.8131244868078253</v>
      </c>
      <c r="G163" s="169">
        <f t="shared" si="22"/>
        <v>1.8820432550658057</v>
      </c>
      <c r="H163" s="169">
        <f t="shared" si="22"/>
        <v>1.9570392948353419</v>
      </c>
      <c r="I163" s="169">
        <f t="shared" si="22"/>
        <v>2.0426213096785037</v>
      </c>
      <c r="J163" s="169">
        <f t="shared" si="22"/>
        <v>2.108349267601263</v>
      </c>
      <c r="K163" s="169">
        <f t="shared" si="22"/>
        <v>2.1872712006328268</v>
      </c>
      <c r="L163" s="169">
        <f t="shared" si="22"/>
        <v>2.3123895589824039</v>
      </c>
      <c r="M163" s="169">
        <f t="shared" si="22"/>
        <v>2.4330698337814978</v>
      </c>
      <c r="N163" s="169">
        <f t="shared" si="22"/>
        <v>2.5780465410953091</v>
      </c>
      <c r="O163" s="169">
        <f t="shared" si="22"/>
        <v>2.7309239501384339</v>
      </c>
      <c r="P163" s="169">
        <f t="shared" si="22"/>
        <v>2.8849058219423127</v>
      </c>
      <c r="Q163" s="169">
        <f t="shared" si="22"/>
        <v>3.0827707640510833</v>
      </c>
    </row>
    <row r="164" spans="1:17" ht="12" customHeight="1" x14ac:dyDescent="0.3">
      <c r="A164" s="23" t="s">
        <v>60</v>
      </c>
      <c r="B164" s="73">
        <f t="shared" si="22"/>
        <v>1.5623353959500299</v>
      </c>
      <c r="C164" s="73">
        <f t="shared" si="22"/>
        <v>1.6213291345985075</v>
      </c>
      <c r="D164" s="73">
        <f t="shared" si="22"/>
        <v>1.7064631311708773</v>
      </c>
      <c r="E164" s="73">
        <f t="shared" si="22"/>
        <v>1.7609624410196763</v>
      </c>
      <c r="F164" s="73">
        <f t="shared" si="22"/>
        <v>1.8131244868078253</v>
      </c>
      <c r="G164" s="73">
        <f t="shared" si="22"/>
        <v>1.8820432550658057</v>
      </c>
      <c r="H164" s="73">
        <f t="shared" si="22"/>
        <v>1.9570392948353419</v>
      </c>
      <c r="I164" s="73">
        <f t="shared" si="22"/>
        <v>2.0426213096785037</v>
      </c>
      <c r="J164" s="73">
        <f t="shared" si="22"/>
        <v>2.108349267601263</v>
      </c>
      <c r="K164" s="73">
        <f t="shared" si="22"/>
        <v>2.1872712006328268</v>
      </c>
      <c r="L164" s="73">
        <f t="shared" si="22"/>
        <v>2.3123895589824039</v>
      </c>
      <c r="M164" s="73">
        <f t="shared" si="22"/>
        <v>2.4330698337814978</v>
      </c>
      <c r="N164" s="73">
        <f t="shared" si="22"/>
        <v>2.5780465410953091</v>
      </c>
      <c r="O164" s="73">
        <f t="shared" si="22"/>
        <v>2.7309239501384339</v>
      </c>
      <c r="P164" s="73">
        <f t="shared" si="22"/>
        <v>2.8849058219423127</v>
      </c>
      <c r="Q164" s="73">
        <f t="shared" si="22"/>
        <v>3.0827707640510833</v>
      </c>
    </row>
    <row r="165" spans="1:17" ht="12" customHeight="1" x14ac:dyDescent="0.3">
      <c r="A165" s="158" t="s">
        <v>63</v>
      </c>
      <c r="B165" s="169">
        <f t="shared" si="22"/>
        <v>0.51512398921928126</v>
      </c>
      <c r="C165" s="169">
        <f t="shared" si="22"/>
        <v>0.5170884798644223</v>
      </c>
      <c r="D165" s="169">
        <f t="shared" si="22"/>
        <v>0.52456415684449886</v>
      </c>
      <c r="E165" s="169">
        <f t="shared" si="22"/>
        <v>0.52861638206934602</v>
      </c>
      <c r="F165" s="169">
        <f t="shared" si="22"/>
        <v>0.53353417980727036</v>
      </c>
      <c r="G165" s="169">
        <f t="shared" si="22"/>
        <v>0.53815117935466439</v>
      </c>
      <c r="H165" s="169">
        <f t="shared" si="22"/>
        <v>0.54681799980117562</v>
      </c>
      <c r="I165" s="169">
        <f t="shared" si="22"/>
        <v>0.55124658746612665</v>
      </c>
      <c r="J165" s="169">
        <f t="shared" si="22"/>
        <v>0.55522148417333228</v>
      </c>
      <c r="K165" s="169">
        <f t="shared" si="22"/>
        <v>0.55822406471819264</v>
      </c>
      <c r="L165" s="169">
        <f t="shared" si="22"/>
        <v>0.56921947471808632</v>
      </c>
      <c r="M165" s="169">
        <f t="shared" si="22"/>
        <v>0.5719922371319428</v>
      </c>
      <c r="N165" s="169">
        <f t="shared" si="22"/>
        <v>0.57525364156877112</v>
      </c>
      <c r="O165" s="169">
        <f t="shared" si="22"/>
        <v>0.57542089481718506</v>
      </c>
      <c r="P165" s="169">
        <f t="shared" si="22"/>
        <v>0.57298224363748718</v>
      </c>
      <c r="Q165" s="169">
        <f t="shared" si="22"/>
        <v>0.57690885552325066</v>
      </c>
    </row>
    <row r="166" spans="1:17" ht="12" customHeight="1" x14ac:dyDescent="0.3">
      <c r="A166" s="167" t="s">
        <v>156</v>
      </c>
      <c r="B166" s="174">
        <f t="shared" si="22"/>
        <v>0.43358702822225037</v>
      </c>
      <c r="C166" s="174">
        <f t="shared" si="22"/>
        <v>0.43823819703458222</v>
      </c>
      <c r="D166" s="174">
        <f t="shared" si="22"/>
        <v>0.44391555520911813</v>
      </c>
      <c r="E166" s="174">
        <f t="shared" si="22"/>
        <v>0.44975628425771708</v>
      </c>
      <c r="F166" s="174">
        <f t="shared" si="22"/>
        <v>0.45388607278874832</v>
      </c>
      <c r="G166" s="174">
        <f t="shared" si="22"/>
        <v>0.45871511255249076</v>
      </c>
      <c r="H166" s="174">
        <f t="shared" si="22"/>
        <v>0.46399405493203388</v>
      </c>
      <c r="I166" s="174">
        <f t="shared" si="22"/>
        <v>0.47109688973536895</v>
      </c>
      <c r="J166" s="174">
        <f t="shared" si="22"/>
        <v>0.47510219626257238</v>
      </c>
      <c r="K166" s="174">
        <f t="shared" si="22"/>
        <v>0.47866432562064593</v>
      </c>
      <c r="L166" s="174">
        <f t="shared" si="22"/>
        <v>0.48253463759261217</v>
      </c>
      <c r="M166" s="174">
        <f t="shared" si="22"/>
        <v>0.48541850385763829</v>
      </c>
      <c r="N166" s="174">
        <f t="shared" si="22"/>
        <v>0.48878822316040255</v>
      </c>
      <c r="O166" s="174">
        <f t="shared" si="22"/>
        <v>0.49197102444127089</v>
      </c>
      <c r="P166" s="174">
        <f t="shared" si="22"/>
        <v>0.49474554911420349</v>
      </c>
      <c r="Q166" s="174">
        <f t="shared" si="22"/>
        <v>0.49733836456899133</v>
      </c>
    </row>
    <row r="167" spans="1:17" ht="12" customHeight="1" x14ac:dyDescent="0.3">
      <c r="A167" s="167" t="s">
        <v>155</v>
      </c>
      <c r="B167" s="174">
        <f t="shared" si="22"/>
        <v>0.60138635074161328</v>
      </c>
      <c r="C167" s="174">
        <f t="shared" si="22"/>
        <v>0.60689174641129218</v>
      </c>
      <c r="D167" s="174">
        <f t="shared" si="22"/>
        <v>0.60997697008116825</v>
      </c>
      <c r="E167" s="174">
        <f t="shared" si="22"/>
        <v>0.61290973769880963</v>
      </c>
      <c r="F167" s="174">
        <f t="shared" si="22"/>
        <v>0.61810202302968287</v>
      </c>
      <c r="G167" s="174">
        <f t="shared" si="22"/>
        <v>0.62080955712549224</v>
      </c>
      <c r="H167" s="174">
        <f t="shared" si="22"/>
        <v>0.62543792188684388</v>
      </c>
      <c r="I167" s="174">
        <f t="shared" si="22"/>
        <v>0.63302655257947171</v>
      </c>
      <c r="J167" s="174">
        <f t="shared" si="22"/>
        <v>0.63881781599551135</v>
      </c>
      <c r="K167" s="174">
        <f t="shared" si="22"/>
        <v>0.64087047108894568</v>
      </c>
      <c r="L167" s="174">
        <f t="shared" si="22"/>
        <v>0.64409672225537029</v>
      </c>
      <c r="M167" s="174">
        <f t="shared" si="22"/>
        <v>0.64651766986794679</v>
      </c>
      <c r="N167" s="174">
        <f t="shared" si="22"/>
        <v>0.64809670835724276</v>
      </c>
      <c r="O167" s="174">
        <f t="shared" si="22"/>
        <v>0.65098200058811762</v>
      </c>
      <c r="P167" s="174">
        <f t="shared" si="22"/>
        <v>0.65296265528330544</v>
      </c>
      <c r="Q167" s="174">
        <f t="shared" si="22"/>
        <v>0.65334811670717619</v>
      </c>
    </row>
    <row r="168" spans="1:17" ht="12" customHeight="1" x14ac:dyDescent="0.3">
      <c r="A168" s="166" t="s">
        <v>55</v>
      </c>
      <c r="B168" s="173">
        <f t="shared" si="22"/>
        <v>0.45789408812576615</v>
      </c>
      <c r="C168" s="173">
        <f t="shared" si="22"/>
        <v>0.46739334142356748</v>
      </c>
      <c r="D168" s="173">
        <f t="shared" si="22"/>
        <v>0.47531511847909441</v>
      </c>
      <c r="E168" s="173">
        <f t="shared" si="22"/>
        <v>0.48714228144323551</v>
      </c>
      <c r="F168" s="173">
        <f t="shared" si="22"/>
        <v>0.49219815500186065</v>
      </c>
      <c r="G168" s="173">
        <f t="shared" si="22"/>
        <v>0.50065335357450591</v>
      </c>
      <c r="H168" s="173">
        <f t="shared" si="22"/>
        <v>0.50693864855775717</v>
      </c>
      <c r="I168" s="173">
        <f t="shared" si="22"/>
        <v>0.51307388962194189</v>
      </c>
      <c r="J168" s="173">
        <f t="shared" si="22"/>
        <v>0.51536413870242637</v>
      </c>
      <c r="K168" s="173">
        <f t="shared" si="22"/>
        <v>0.51930488889010473</v>
      </c>
      <c r="L168" s="173">
        <f t="shared" si="22"/>
        <v>0.52044632440951899</v>
      </c>
      <c r="M168" s="173">
        <f t="shared" si="22"/>
        <v>0.52321662584985618</v>
      </c>
      <c r="N168" s="173">
        <f t="shared" si="22"/>
        <v>0.52305678782939868</v>
      </c>
      <c r="O168" s="173">
        <f t="shared" si="22"/>
        <v>0.52337594774224483</v>
      </c>
      <c r="P168" s="173">
        <f t="shared" si="22"/>
        <v>0.5241290093964297</v>
      </c>
      <c r="Q168" s="173">
        <f t="shared" si="22"/>
        <v>0.52581774640733014</v>
      </c>
    </row>
    <row r="169" spans="1:17" ht="12" customHeight="1" x14ac:dyDescent="0.3">
      <c r="A169" s="147" t="s">
        <v>59</v>
      </c>
      <c r="B169" s="172">
        <f t="shared" si="22"/>
        <v>0.99999999999999967</v>
      </c>
      <c r="C169" s="172">
        <f t="shared" si="22"/>
        <v>1</v>
      </c>
      <c r="D169" s="172">
        <f t="shared" si="22"/>
        <v>1.0000000000000002</v>
      </c>
      <c r="E169" s="172">
        <f t="shared" si="22"/>
        <v>0.99999999999999978</v>
      </c>
      <c r="F169" s="172">
        <f t="shared" si="22"/>
        <v>1.0000000000000002</v>
      </c>
      <c r="G169" s="172">
        <f t="shared" si="22"/>
        <v>1</v>
      </c>
      <c r="H169" s="172">
        <f t="shared" si="22"/>
        <v>0.99999999999999967</v>
      </c>
      <c r="I169" s="172">
        <f t="shared" si="22"/>
        <v>1</v>
      </c>
      <c r="J169" s="172">
        <f t="shared" si="22"/>
        <v>1</v>
      </c>
      <c r="K169" s="172">
        <f t="shared" si="22"/>
        <v>1</v>
      </c>
      <c r="L169" s="172">
        <f t="shared" si="22"/>
        <v>1.0000000000000004</v>
      </c>
      <c r="M169" s="172">
        <f t="shared" si="22"/>
        <v>1.0000000000000002</v>
      </c>
      <c r="N169" s="172">
        <f t="shared" si="22"/>
        <v>1.0000000000000002</v>
      </c>
      <c r="O169" s="172">
        <f t="shared" si="22"/>
        <v>1.0000000000000002</v>
      </c>
      <c r="P169" s="172">
        <f t="shared" si="22"/>
        <v>0.99999999999999956</v>
      </c>
      <c r="Q169" s="172">
        <f t="shared" si="22"/>
        <v>0.99999999999999989</v>
      </c>
    </row>
    <row r="170" spans="1:17" ht="12" customHeight="1" x14ac:dyDescent="0.3">
      <c r="A170" s="163" t="s">
        <v>144</v>
      </c>
      <c r="B170" s="171">
        <f t="shared" si="22"/>
        <v>0.51487002518093716</v>
      </c>
      <c r="C170" s="171">
        <f t="shared" si="22"/>
        <v>0.52064323110192723</v>
      </c>
      <c r="D170" s="171">
        <f t="shared" si="22"/>
        <v>0.52664247340180492</v>
      </c>
      <c r="E170" s="171">
        <f t="shared" si="22"/>
        <v>0.53281667809817346</v>
      </c>
      <c r="F170" s="171">
        <f t="shared" si="22"/>
        <v>0.54038026376912385</v>
      </c>
      <c r="G170" s="171">
        <f t="shared" si="22"/>
        <v>0.54700349395482883</v>
      </c>
      <c r="H170" s="171">
        <f t="shared" si="22"/>
        <v>0.555733504307238</v>
      </c>
      <c r="I170" s="171">
        <f t="shared" si="22"/>
        <v>0.56513743430694197</v>
      </c>
      <c r="J170" s="171">
        <f t="shared" si="22"/>
        <v>0.57753938426314411</v>
      </c>
      <c r="K170" s="171">
        <f t="shared" si="22"/>
        <v>0.5818314488007863</v>
      </c>
      <c r="L170" s="171">
        <f t="shared" si="22"/>
        <v>0.58824619349693774</v>
      </c>
      <c r="M170" s="171">
        <f t="shared" si="22"/>
        <v>0.59136092704107601</v>
      </c>
      <c r="N170" s="171">
        <f t="shared" si="22"/>
        <v>0.59382086005723445</v>
      </c>
      <c r="O170" s="171">
        <f t="shared" si="22"/>
        <v>0.59763518425393924</v>
      </c>
      <c r="P170" s="171">
        <f t="shared" si="22"/>
        <v>0.59983302344000822</v>
      </c>
      <c r="Q170" s="171">
        <f t="shared" si="22"/>
        <v>0.60116656626164822</v>
      </c>
    </row>
    <row r="171" spans="1:17" ht="12" customHeight="1" x14ac:dyDescent="0.3">
      <c r="A171" s="161" t="s">
        <v>143</v>
      </c>
      <c r="B171" s="170">
        <f t="shared" si="22"/>
        <v>0.72630077974199336</v>
      </c>
      <c r="C171" s="170">
        <f t="shared" si="22"/>
        <v>0.72967339264508335</v>
      </c>
      <c r="D171" s="170">
        <f t="shared" si="22"/>
        <v>0.72987217755266165</v>
      </c>
      <c r="E171" s="170">
        <f t="shared" si="22"/>
        <v>0.72921989932517994</v>
      </c>
      <c r="F171" s="170">
        <f t="shared" si="22"/>
        <v>0.73937876346759646</v>
      </c>
      <c r="G171" s="170">
        <f t="shared" si="22"/>
        <v>0.7353038463240309</v>
      </c>
      <c r="H171" s="170">
        <f t="shared" si="22"/>
        <v>0.74083271288775854</v>
      </c>
      <c r="I171" s="170">
        <f t="shared" si="22"/>
        <v>0.75056426932510578</v>
      </c>
      <c r="J171" s="170">
        <f t="shared" si="22"/>
        <v>0.75538242123227839</v>
      </c>
      <c r="K171" s="170">
        <f t="shared" si="22"/>
        <v>0.75484350264325206</v>
      </c>
      <c r="L171" s="170">
        <f t="shared" si="22"/>
        <v>0.75494091296874</v>
      </c>
      <c r="M171" s="170">
        <f t="shared" si="22"/>
        <v>0.75189601230611292</v>
      </c>
      <c r="N171" s="170">
        <f t="shared" si="22"/>
        <v>0.75203379166343065</v>
      </c>
      <c r="O171" s="170">
        <f t="shared" si="22"/>
        <v>0.75730971284432136</v>
      </c>
      <c r="P171" s="170">
        <f t="shared" si="22"/>
        <v>0.7632037938152848</v>
      </c>
      <c r="Q171" s="170">
        <f t="shared" si="22"/>
        <v>0.77008271829544717</v>
      </c>
    </row>
    <row r="172" spans="1:17" ht="12" customHeight="1" x14ac:dyDescent="0.3">
      <c r="A172" s="148" t="s">
        <v>57</v>
      </c>
      <c r="B172" s="73">
        <f t="shared" si="22"/>
        <v>0.52682216526141834</v>
      </c>
      <c r="C172" s="73">
        <f t="shared" si="22"/>
        <v>0.53503263225669007</v>
      </c>
      <c r="D172" s="73">
        <f t="shared" si="22"/>
        <v>0.54213072989398292</v>
      </c>
      <c r="E172" s="73">
        <f t="shared" si="22"/>
        <v>0.55280964693195001</v>
      </c>
      <c r="F172" s="73">
        <f t="shared" si="22"/>
        <v>0.55993553226638637</v>
      </c>
      <c r="G172" s="73">
        <f t="shared" si="22"/>
        <v>0.56828137169502169</v>
      </c>
      <c r="H172" s="73">
        <f t="shared" si="22"/>
        <v>0.57889131780910608</v>
      </c>
      <c r="I172" s="73">
        <f t="shared" si="22"/>
        <v>0.58482486055907656</v>
      </c>
      <c r="J172" s="73">
        <f t="shared" si="22"/>
        <v>0.59383317473032882</v>
      </c>
      <c r="K172" s="73">
        <f t="shared" si="22"/>
        <v>0.6026676634753696</v>
      </c>
      <c r="L172" s="73">
        <f t="shared" si="22"/>
        <v>0.60858299921022629</v>
      </c>
      <c r="M172" s="73">
        <f t="shared" si="22"/>
        <v>0.61426226978705434</v>
      </c>
      <c r="N172" s="73">
        <f t="shared" si="22"/>
        <v>0.61532381405501269</v>
      </c>
      <c r="O172" s="73">
        <f t="shared" si="22"/>
        <v>0.61540249781470491</v>
      </c>
      <c r="P172" s="73">
        <f t="shared" si="22"/>
        <v>0.61283348631926948</v>
      </c>
      <c r="Q172" s="73">
        <f t="shared" si="22"/>
        <v>0.6078927695581483</v>
      </c>
    </row>
    <row r="173" spans="1:17" ht="12" customHeight="1" x14ac:dyDescent="0.3">
      <c r="A173" s="148" t="s">
        <v>59</v>
      </c>
      <c r="B173" s="73">
        <f t="shared" si="22"/>
        <v>1</v>
      </c>
      <c r="C173" s="73">
        <f t="shared" si="22"/>
        <v>1</v>
      </c>
      <c r="D173" s="73">
        <f t="shared" si="22"/>
        <v>1</v>
      </c>
      <c r="E173" s="73">
        <f t="shared" si="22"/>
        <v>1.0000000000000002</v>
      </c>
      <c r="F173" s="73">
        <f t="shared" si="22"/>
        <v>1</v>
      </c>
      <c r="G173" s="73">
        <f t="shared" si="22"/>
        <v>0.99999999999999978</v>
      </c>
      <c r="H173" s="73">
        <f t="shared" si="22"/>
        <v>0.99999999999999978</v>
      </c>
      <c r="I173" s="73">
        <f t="shared" si="22"/>
        <v>0.99999999999999989</v>
      </c>
      <c r="J173" s="73">
        <f t="shared" si="22"/>
        <v>1.0000000000000002</v>
      </c>
      <c r="K173" s="73">
        <f t="shared" si="22"/>
        <v>1</v>
      </c>
      <c r="L173" s="73">
        <f t="shared" si="22"/>
        <v>1</v>
      </c>
      <c r="M173" s="73">
        <f t="shared" si="22"/>
        <v>1</v>
      </c>
      <c r="N173" s="73">
        <f t="shared" si="22"/>
        <v>1</v>
      </c>
      <c r="O173" s="73">
        <f t="shared" si="22"/>
        <v>1</v>
      </c>
      <c r="P173" s="73">
        <f t="shared" si="22"/>
        <v>1</v>
      </c>
      <c r="Q173" s="73">
        <f t="shared" si="22"/>
        <v>1</v>
      </c>
    </row>
    <row r="174" spans="1:17" ht="12" customHeight="1" x14ac:dyDescent="0.3">
      <c r="A174" s="163" t="s">
        <v>142</v>
      </c>
      <c r="B174" s="171">
        <f t="shared" si="22"/>
        <v>0.6794208819993609</v>
      </c>
      <c r="C174" s="171">
        <f t="shared" si="22"/>
        <v>0.68533962482891297</v>
      </c>
      <c r="D174" s="171">
        <f t="shared" si="22"/>
        <v>0.69155842708328064</v>
      </c>
      <c r="E174" s="171">
        <f t="shared" si="22"/>
        <v>0.69874085735034086</v>
      </c>
      <c r="F174" s="171">
        <f t="shared" si="22"/>
        <v>0.70403456175588874</v>
      </c>
      <c r="G174" s="171">
        <f t="shared" si="22"/>
        <v>0.70995063569276984</v>
      </c>
      <c r="H174" s="171">
        <f t="shared" si="22"/>
        <v>0.71637320485066291</v>
      </c>
      <c r="I174" s="171">
        <f t="shared" si="22"/>
        <v>0.72241174147566212</v>
      </c>
      <c r="J174" s="171">
        <f t="shared" si="22"/>
        <v>0.72920789039499656</v>
      </c>
      <c r="K174" s="171">
        <f t="shared" si="22"/>
        <v>0.72875558811759622</v>
      </c>
      <c r="L174" s="171">
        <f t="shared" si="22"/>
        <v>0.73272651443792614</v>
      </c>
      <c r="M174" s="171">
        <f t="shared" si="22"/>
        <v>0.73300550998925307</v>
      </c>
      <c r="N174" s="171">
        <f t="shared" si="22"/>
        <v>0.73822454034714668</v>
      </c>
      <c r="O174" s="171">
        <f t="shared" si="22"/>
        <v>0.74326828079684781</v>
      </c>
      <c r="P174" s="171">
        <f t="shared" si="22"/>
        <v>0.7464860768981415</v>
      </c>
      <c r="Q174" s="171">
        <f t="shared" ref="Q174" si="23">IF(Q150=0,"",Q150/Q126)</f>
        <v>0.75147101318894016</v>
      </c>
    </row>
    <row r="175" spans="1:17" ht="12" customHeight="1" x14ac:dyDescent="0.3">
      <c r="A175" s="161" t="s">
        <v>141</v>
      </c>
      <c r="B175" s="170">
        <f t="shared" ref="B175:Q181" si="24">IF(B151=0,"",B151/B127)</f>
        <v>0.82049968967362052</v>
      </c>
      <c r="C175" s="170">
        <f t="shared" si="24"/>
        <v>0.82173157790369589</v>
      </c>
      <c r="D175" s="170">
        <f t="shared" si="24"/>
        <v>0.81842340067038777</v>
      </c>
      <c r="E175" s="170">
        <f t="shared" si="24"/>
        <v>0.82094500215166222</v>
      </c>
      <c r="F175" s="170">
        <f t="shared" si="24"/>
        <v>0.82951022660539953</v>
      </c>
      <c r="G175" s="170">
        <f t="shared" si="24"/>
        <v>0.82974782687035908</v>
      </c>
      <c r="H175" s="170">
        <f t="shared" si="24"/>
        <v>0.83697331044516432</v>
      </c>
      <c r="I175" s="170">
        <f t="shared" si="24"/>
        <v>0.84462693968621227</v>
      </c>
      <c r="J175" s="170">
        <f t="shared" si="24"/>
        <v>0.84820571605630934</v>
      </c>
      <c r="K175" s="170">
        <f t="shared" si="24"/>
        <v>0.84932281282322186</v>
      </c>
      <c r="L175" s="170">
        <f t="shared" si="24"/>
        <v>0.84454224640222553</v>
      </c>
      <c r="M175" s="170">
        <f t="shared" si="24"/>
        <v>0.84377295061014312</v>
      </c>
      <c r="N175" s="170">
        <f t="shared" si="24"/>
        <v>0.84869625241223312</v>
      </c>
      <c r="O175" s="170">
        <f t="shared" si="24"/>
        <v>0.8528582484900652</v>
      </c>
      <c r="P175" s="170">
        <f t="shared" si="24"/>
        <v>0.85405868569025345</v>
      </c>
      <c r="Q175" s="170">
        <f t="shared" si="24"/>
        <v>0.85308703977005995</v>
      </c>
    </row>
    <row r="176" spans="1:17" ht="12" customHeight="1" x14ac:dyDescent="0.3">
      <c r="A176" s="148" t="s">
        <v>60</v>
      </c>
      <c r="B176" s="73">
        <f t="shared" si="24"/>
        <v>0.69921628906265565</v>
      </c>
      <c r="C176" s="73">
        <f t="shared" si="24"/>
        <v>0.71177441265668207</v>
      </c>
      <c r="D176" s="73">
        <f t="shared" si="24"/>
        <v>0.71640537592767939</v>
      </c>
      <c r="E176" s="73">
        <f t="shared" si="24"/>
        <v>0.73450162117620588</v>
      </c>
      <c r="F176" s="73">
        <f t="shared" si="24"/>
        <v>0.7418952346878499</v>
      </c>
      <c r="G176" s="73">
        <f t="shared" si="24"/>
        <v>0.74788892043597044</v>
      </c>
      <c r="H176" s="73">
        <f t="shared" si="24"/>
        <v>0.75936391106819323</v>
      </c>
      <c r="I176" s="73">
        <f t="shared" si="24"/>
        <v>0.76097133960440955</v>
      </c>
      <c r="J176" s="73">
        <f t="shared" si="24"/>
        <v>0.76635421452260455</v>
      </c>
      <c r="K176" s="73">
        <f t="shared" si="24"/>
        <v>0.76551134107692087</v>
      </c>
      <c r="L176" s="73">
        <f t="shared" si="24"/>
        <v>0.75816314396684437</v>
      </c>
      <c r="M176" s="73">
        <f t="shared" si="24"/>
        <v>0.76101580858429718</v>
      </c>
      <c r="N176" s="73">
        <f t="shared" si="24"/>
        <v>0.76379200370617628</v>
      </c>
      <c r="O176" s="73">
        <f t="shared" si="24"/>
        <v>0.76740711714394894</v>
      </c>
      <c r="P176" s="73">
        <f t="shared" si="24"/>
        <v>0.7691221739534887</v>
      </c>
      <c r="Q176" s="73">
        <f t="shared" si="24"/>
        <v>0.77669393273214082</v>
      </c>
    </row>
    <row r="177" spans="1:17" ht="12" customHeight="1" x14ac:dyDescent="0.3">
      <c r="A177" s="148" t="s">
        <v>59</v>
      </c>
      <c r="B177" s="73">
        <f t="shared" si="24"/>
        <v>0.99999999999999989</v>
      </c>
      <c r="C177" s="73">
        <f t="shared" si="24"/>
        <v>1</v>
      </c>
      <c r="D177" s="73">
        <f t="shared" si="24"/>
        <v>1</v>
      </c>
      <c r="E177" s="73">
        <f t="shared" si="24"/>
        <v>0.99999999999999967</v>
      </c>
      <c r="F177" s="73">
        <f t="shared" si="24"/>
        <v>0.99999999999999967</v>
      </c>
      <c r="G177" s="73">
        <f t="shared" si="24"/>
        <v>1.0000000000000002</v>
      </c>
      <c r="H177" s="73">
        <f t="shared" si="24"/>
        <v>0.99999999999999978</v>
      </c>
      <c r="I177" s="73">
        <f t="shared" si="24"/>
        <v>1.0000000000000002</v>
      </c>
      <c r="J177" s="73">
        <f t="shared" si="24"/>
        <v>0.99999999999999967</v>
      </c>
      <c r="K177" s="73">
        <f t="shared" si="24"/>
        <v>1.0000000000000004</v>
      </c>
      <c r="L177" s="73">
        <f t="shared" si="24"/>
        <v>1.0000000000000002</v>
      </c>
      <c r="M177" s="73">
        <f t="shared" si="24"/>
        <v>1</v>
      </c>
      <c r="N177" s="73">
        <f t="shared" si="24"/>
        <v>1</v>
      </c>
      <c r="O177" s="73">
        <f t="shared" si="24"/>
        <v>1.0000000000000002</v>
      </c>
      <c r="P177" s="73">
        <f t="shared" si="24"/>
        <v>0.99999999999999989</v>
      </c>
      <c r="Q177" s="73">
        <f t="shared" si="24"/>
        <v>1.0000000000000002</v>
      </c>
    </row>
    <row r="178" spans="1:17" ht="12" customHeight="1" x14ac:dyDescent="0.3">
      <c r="A178" s="158" t="s">
        <v>62</v>
      </c>
      <c r="B178" s="169">
        <f t="shared" si="24"/>
        <v>0.58513752985176948</v>
      </c>
      <c r="C178" s="169">
        <f t="shared" si="24"/>
        <v>0.60081628334585913</v>
      </c>
      <c r="D178" s="169">
        <f t="shared" si="24"/>
        <v>0.61035237558803812</v>
      </c>
      <c r="E178" s="169">
        <f t="shared" si="24"/>
        <v>0.60832746762980738</v>
      </c>
      <c r="F178" s="169">
        <f t="shared" si="24"/>
        <v>0.61617027547139236</v>
      </c>
      <c r="G178" s="169">
        <f t="shared" si="24"/>
        <v>0.61177687287971283</v>
      </c>
      <c r="H178" s="169">
        <f t="shared" si="24"/>
        <v>0.6367145251230828</v>
      </c>
      <c r="I178" s="169">
        <f t="shared" si="24"/>
        <v>0.64687369810932949</v>
      </c>
      <c r="J178" s="169">
        <f t="shared" si="24"/>
        <v>0.65236576438586225</v>
      </c>
      <c r="K178" s="169">
        <f t="shared" si="24"/>
        <v>0.65289054700184523</v>
      </c>
      <c r="L178" s="169">
        <f t="shared" si="24"/>
        <v>0.65775057240271073</v>
      </c>
      <c r="M178" s="169">
        <f t="shared" si="24"/>
        <v>0.66865504859573222</v>
      </c>
      <c r="N178" s="169">
        <f t="shared" si="24"/>
        <v>0.67599467651574174</v>
      </c>
      <c r="O178" s="169">
        <f t="shared" si="24"/>
        <v>0.68183456685912436</v>
      </c>
      <c r="P178" s="169">
        <f t="shared" si="24"/>
        <v>0.68505456631995909</v>
      </c>
      <c r="Q178" s="169">
        <f t="shared" si="24"/>
        <v>0.69437828704801907</v>
      </c>
    </row>
    <row r="179" spans="1:17" ht="12" customHeight="1" x14ac:dyDescent="0.3">
      <c r="A179" s="23" t="s">
        <v>55</v>
      </c>
      <c r="B179" s="73">
        <f t="shared" si="24"/>
        <v>0.3199160521552783</v>
      </c>
      <c r="C179" s="73">
        <f t="shared" si="24"/>
        <v>0.32020789228156571</v>
      </c>
      <c r="D179" s="73">
        <f t="shared" si="24"/>
        <v>0.31933601214897833</v>
      </c>
      <c r="E179" s="73">
        <f t="shared" si="24"/>
        <v>0.32146815357026676</v>
      </c>
      <c r="F179" s="73">
        <f t="shared" si="24"/>
        <v>0.32505678175685532</v>
      </c>
      <c r="G179" s="73">
        <f t="shared" si="24"/>
        <v>0.32454300742824632</v>
      </c>
      <c r="H179" s="73">
        <f t="shared" si="24"/>
        <v>0.32837739273687644</v>
      </c>
      <c r="I179" s="73">
        <f t="shared" si="24"/>
        <v>0.33197792673510645</v>
      </c>
      <c r="J179" s="73">
        <f t="shared" si="24"/>
        <v>0.33340830988340303</v>
      </c>
      <c r="K179" s="73">
        <f t="shared" si="24"/>
        <v>0.33568887114199125</v>
      </c>
      <c r="L179" s="73">
        <f t="shared" si="24"/>
        <v>0.33654184910859952</v>
      </c>
      <c r="M179" s="73">
        <f t="shared" si="24"/>
        <v>0.337771702555409</v>
      </c>
      <c r="N179" s="73">
        <f t="shared" si="24"/>
        <v>0.3386974647691961</v>
      </c>
      <c r="O179" s="73">
        <f t="shared" si="24"/>
        <v>0.33969466009012211</v>
      </c>
      <c r="P179" s="73">
        <f t="shared" si="24"/>
        <v>0.34019285481858669</v>
      </c>
      <c r="Q179" s="73">
        <f t="shared" si="24"/>
        <v>0.34246199261169341</v>
      </c>
    </row>
    <row r="180" spans="1:17" ht="12" customHeight="1" x14ac:dyDescent="0.3">
      <c r="A180" s="23" t="s">
        <v>57</v>
      </c>
      <c r="B180" s="73">
        <f t="shared" si="24"/>
        <v>0.39783431157531779</v>
      </c>
      <c r="C180" s="73">
        <f t="shared" si="24"/>
        <v>0.40116496556116887</v>
      </c>
      <c r="D180" s="73">
        <f t="shared" si="24"/>
        <v>0.40837124285372861</v>
      </c>
      <c r="E180" s="73">
        <f t="shared" si="24"/>
        <v>0.41782474193776714</v>
      </c>
      <c r="F180" s="73">
        <f t="shared" si="24"/>
        <v>0.42462256295393169</v>
      </c>
      <c r="G180" s="73">
        <f t="shared" si="24"/>
        <v>0.43142786826985025</v>
      </c>
      <c r="H180" s="73">
        <f t="shared" si="24"/>
        <v>0.43866127386279524</v>
      </c>
      <c r="I180" s="73">
        <f t="shared" si="24"/>
        <v>0.4463493305845489</v>
      </c>
      <c r="J180" s="73">
        <f t="shared" si="24"/>
        <v>0.45505218128139202</v>
      </c>
      <c r="K180" s="73">
        <f t="shared" si="24"/>
        <v>0.45588241391471179</v>
      </c>
      <c r="L180" s="73">
        <f t="shared" si="24"/>
        <v>0.45922135603614744</v>
      </c>
      <c r="M180" s="73">
        <f t="shared" si="24"/>
        <v>0.46264738559185414</v>
      </c>
      <c r="N180" s="73">
        <f t="shared" si="24"/>
        <v>0.46542243381037629</v>
      </c>
      <c r="O180" s="73">
        <f t="shared" si="24"/>
        <v>0.46741246184585139</v>
      </c>
      <c r="P180" s="73">
        <f t="shared" si="24"/>
        <v>0.46929531242200495</v>
      </c>
      <c r="Q180" s="73">
        <f t="shared" si="24"/>
        <v>0.4712686040902167</v>
      </c>
    </row>
    <row r="181" spans="1:17" ht="12" customHeight="1" x14ac:dyDescent="0.3">
      <c r="A181" s="29" t="s">
        <v>140</v>
      </c>
      <c r="B181" s="65">
        <f t="shared" si="24"/>
        <v>0.78899754336154537</v>
      </c>
      <c r="C181" s="65">
        <f t="shared" si="24"/>
        <v>0.79301854072873945</v>
      </c>
      <c r="D181" s="65">
        <f t="shared" si="24"/>
        <v>0.79909700087541158</v>
      </c>
      <c r="E181" s="65">
        <f t="shared" si="24"/>
        <v>0.80437943701282888</v>
      </c>
      <c r="F181" s="65">
        <f t="shared" si="24"/>
        <v>0.80945329244238173</v>
      </c>
      <c r="G181" s="65">
        <f t="shared" si="24"/>
        <v>0.81515383864399793</v>
      </c>
      <c r="H181" s="65">
        <f t="shared" si="24"/>
        <v>0.82137960001857202</v>
      </c>
      <c r="I181" s="65">
        <f t="shared" si="24"/>
        <v>0.82805591100122244</v>
      </c>
      <c r="J181" s="65">
        <f t="shared" si="24"/>
        <v>0.83243061096701376</v>
      </c>
      <c r="K181" s="65">
        <f t="shared" si="24"/>
        <v>0.83466794333038241</v>
      </c>
      <c r="L181" s="65">
        <f t="shared" si="24"/>
        <v>0.83705177088799054</v>
      </c>
      <c r="M181" s="65">
        <f t="shared" si="24"/>
        <v>0.8390865520664903</v>
      </c>
      <c r="N181" s="65">
        <f t="shared" si="24"/>
        <v>0.84140349331451636</v>
      </c>
      <c r="O181" s="65">
        <f t="shared" si="24"/>
        <v>0.84388383955315305</v>
      </c>
      <c r="P181" s="65">
        <f t="shared" si="24"/>
        <v>0.8459151468656898</v>
      </c>
      <c r="Q181" s="65">
        <f t="shared" si="24"/>
        <v>0.84886600135248313</v>
      </c>
    </row>
    <row r="183" spans="1:17" ht="12" customHeight="1" x14ac:dyDescent="0.3">
      <c r="A183" s="152" t="s">
        <v>121</v>
      </c>
      <c r="B183" s="168">
        <f>SUM(B184,B187,B189,B202)</f>
        <v>7213.2835340115125</v>
      </c>
      <c r="C183" s="168">
        <f t="shared" ref="C183:Q183" si="25">SUM(C184,C187,C189,C202)</f>
        <v>6930.9829594119819</v>
      </c>
      <c r="D183" s="168">
        <f t="shared" si="25"/>
        <v>7002.6096430687039</v>
      </c>
      <c r="E183" s="168">
        <f t="shared" si="25"/>
        <v>7293.0691355072213</v>
      </c>
      <c r="F183" s="168">
        <f t="shared" si="25"/>
        <v>7177.4913569615765</v>
      </c>
      <c r="G183" s="168">
        <f t="shared" si="25"/>
        <v>7163.3062509224437</v>
      </c>
      <c r="H183" s="168">
        <f t="shared" si="25"/>
        <v>6522.494269132897</v>
      </c>
      <c r="I183" s="168">
        <f t="shared" si="25"/>
        <v>6375.3365552853265</v>
      </c>
      <c r="J183" s="168">
        <f t="shared" si="25"/>
        <v>6203.9146105216787</v>
      </c>
      <c r="K183" s="168">
        <f t="shared" si="25"/>
        <v>6014.6124701545687</v>
      </c>
      <c r="L183" s="168">
        <f t="shared" si="25"/>
        <v>6130.6733636435047</v>
      </c>
      <c r="M183" s="168">
        <f t="shared" si="25"/>
        <v>5471.0003917485465</v>
      </c>
      <c r="N183" s="168">
        <f t="shared" si="25"/>
        <v>5330.8784050618251</v>
      </c>
      <c r="O183" s="168">
        <f t="shared" si="25"/>
        <v>5404.7507764616448</v>
      </c>
      <c r="P183" s="168">
        <f t="shared" si="25"/>
        <v>5037.782410994766</v>
      </c>
      <c r="Q183" s="168">
        <f t="shared" si="25"/>
        <v>4950.0470572012855</v>
      </c>
    </row>
    <row r="184" spans="1:17" ht="12" customHeight="1" x14ac:dyDescent="0.3">
      <c r="A184" s="158" t="s">
        <v>65</v>
      </c>
      <c r="B184" s="157">
        <f>SUM(B185:B186)</f>
        <v>0</v>
      </c>
      <c r="C184" s="157">
        <f t="shared" ref="C184:Q184" si="26">SUM(C185:C186)</f>
        <v>21.623236721394054</v>
      </c>
      <c r="D184" s="157">
        <f t="shared" si="26"/>
        <v>21.500598102143165</v>
      </c>
      <c r="E184" s="157">
        <f t="shared" si="26"/>
        <v>21.500451686230189</v>
      </c>
      <c r="F184" s="157">
        <f t="shared" si="26"/>
        <v>21.500493887044712</v>
      </c>
      <c r="G184" s="157">
        <f t="shared" si="26"/>
        <v>21.406054383558825</v>
      </c>
      <c r="H184" s="157">
        <f t="shared" si="26"/>
        <v>21.230124637369371</v>
      </c>
      <c r="I184" s="157">
        <f t="shared" si="26"/>
        <v>21.053548644225515</v>
      </c>
      <c r="J184" s="157">
        <f t="shared" si="26"/>
        <v>14.541309105097877</v>
      </c>
      <c r="K184" s="157">
        <f t="shared" si="26"/>
        <v>14.109133128324233</v>
      </c>
      <c r="L184" s="157">
        <f t="shared" si="26"/>
        <v>19.20439071140602</v>
      </c>
      <c r="M184" s="157">
        <f t="shared" si="26"/>
        <v>18.286360554881536</v>
      </c>
      <c r="N184" s="157">
        <f t="shared" si="26"/>
        <v>19.56822017362617</v>
      </c>
      <c r="O184" s="157">
        <f t="shared" si="26"/>
        <v>25.520270545071373</v>
      </c>
      <c r="P184" s="157">
        <f t="shared" si="26"/>
        <v>24.136674146191947</v>
      </c>
      <c r="Q184" s="157">
        <f t="shared" si="26"/>
        <v>21.525577145669111</v>
      </c>
    </row>
    <row r="185" spans="1:17" ht="12" customHeight="1" x14ac:dyDescent="0.3">
      <c r="A185" s="23" t="s">
        <v>157</v>
      </c>
      <c r="B185" s="156">
        <f>RES_hhdet_emi!B$83</f>
        <v>0</v>
      </c>
      <c r="C185" s="156">
        <f>RES_hhdet_emi!C$83</f>
        <v>21.623236721394054</v>
      </c>
      <c r="D185" s="156">
        <f>RES_hhdet_emi!D$83</f>
        <v>21.500598102143165</v>
      </c>
      <c r="E185" s="156">
        <f>RES_hhdet_emi!E$83</f>
        <v>21.500451686230189</v>
      </c>
      <c r="F185" s="156">
        <f>RES_hhdet_emi!F$83</f>
        <v>21.500493887044712</v>
      </c>
      <c r="G185" s="156">
        <f>RES_hhdet_emi!G$83</f>
        <v>21.406054383558825</v>
      </c>
      <c r="H185" s="156">
        <f>RES_hhdet_emi!H$83</f>
        <v>21.230124637369371</v>
      </c>
      <c r="I185" s="156">
        <f>RES_hhdet_emi!I$83</f>
        <v>21.053548644225515</v>
      </c>
      <c r="J185" s="156">
        <f>RES_hhdet_emi!J$83</f>
        <v>14.541309105097877</v>
      </c>
      <c r="K185" s="156">
        <f>RES_hhdet_emi!K$83</f>
        <v>14.109133128324233</v>
      </c>
      <c r="L185" s="156">
        <f>RES_hhdet_emi!L$83</f>
        <v>19.20439071140602</v>
      </c>
      <c r="M185" s="156">
        <f>RES_hhdet_emi!M$83</f>
        <v>18.286360554881536</v>
      </c>
      <c r="N185" s="156">
        <f>RES_hhdet_emi!N$83</f>
        <v>19.56822017362617</v>
      </c>
      <c r="O185" s="156">
        <f>RES_hhdet_emi!O$83</f>
        <v>25.520270545071373</v>
      </c>
      <c r="P185" s="156">
        <f>RES_hhdet_emi!P$83</f>
        <v>24.136674146191947</v>
      </c>
      <c r="Q185" s="156">
        <f>RES_hhdet_emi!Q$83</f>
        <v>21.525577145669111</v>
      </c>
    </row>
    <row r="186" spans="1:17" ht="12" customHeight="1" x14ac:dyDescent="0.3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3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3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3">
      <c r="A189" s="158" t="s">
        <v>63</v>
      </c>
      <c r="B189" s="157">
        <f>RES_hhdet_emi!B$87</f>
        <v>4003.1987699305787</v>
      </c>
      <c r="C189" s="157">
        <f>RES_hhdet_emi!C$87</f>
        <v>3977.1189655863386</v>
      </c>
      <c r="D189" s="157">
        <f>RES_hhdet_emi!D$87</f>
        <v>3957.6121198247461</v>
      </c>
      <c r="E189" s="157">
        <f>RES_hhdet_emi!E$87</f>
        <v>3849.823608819815</v>
      </c>
      <c r="F189" s="157">
        <f>RES_hhdet_emi!F$87</f>
        <v>3716.8008077463419</v>
      </c>
      <c r="G189" s="157">
        <f>RES_hhdet_emi!G$87</f>
        <v>3610.4145792639624</v>
      </c>
      <c r="H189" s="157">
        <f>RES_hhdet_emi!H$87</f>
        <v>3237.3803461162975</v>
      </c>
      <c r="I189" s="157">
        <f>RES_hhdet_emi!I$87</f>
        <v>3043.3051778912295</v>
      </c>
      <c r="J189" s="157">
        <f>RES_hhdet_emi!J$87</f>
        <v>2798.3183073336832</v>
      </c>
      <c r="K189" s="157">
        <f>RES_hhdet_emi!K$87</f>
        <v>2564.9734053722691</v>
      </c>
      <c r="L189" s="157">
        <f>RES_hhdet_emi!L$87</f>
        <v>2465.5570178233611</v>
      </c>
      <c r="M189" s="157">
        <f>RES_hhdet_emi!M$87</f>
        <v>2060.732846378879</v>
      </c>
      <c r="N189" s="157">
        <f>RES_hhdet_emi!N$87</f>
        <v>1870.3967639341413</v>
      </c>
      <c r="O189" s="157">
        <f>RES_hhdet_emi!O$87</f>
        <v>1836.4836440038625</v>
      </c>
      <c r="P189" s="157">
        <f>RES_hhdet_emi!P$87</f>
        <v>1597.2240803368759</v>
      </c>
      <c r="Q189" s="157">
        <f>RES_hhdet_emi!Q$87</f>
        <v>1516.9370288149707</v>
      </c>
    </row>
    <row r="190" spans="1:17" ht="12" customHeight="1" x14ac:dyDescent="0.3">
      <c r="A190" s="167" t="s">
        <v>156</v>
      </c>
      <c r="B190" s="132">
        <f>RES_hhdet_emi!B$88</f>
        <v>0</v>
      </c>
      <c r="C190" s="132">
        <f>RES_hhdet_emi!C$88</f>
        <v>1.3987763988097606</v>
      </c>
      <c r="D190" s="132">
        <f>RES_hhdet_emi!D$88</f>
        <v>1.5169614290925946</v>
      </c>
      <c r="E190" s="132">
        <f>RES_hhdet_emi!E$88</f>
        <v>1.5129174278373279</v>
      </c>
      <c r="F190" s="132">
        <f>RES_hhdet_emi!F$88</f>
        <v>1.5073154116349847</v>
      </c>
      <c r="G190" s="132">
        <f>RES_hhdet_emi!G$88</f>
        <v>1.7554605290181682</v>
      </c>
      <c r="H190" s="132">
        <f>RES_hhdet_emi!H$88</f>
        <v>1.8202041691862987</v>
      </c>
      <c r="I190" s="132">
        <f>RES_hhdet_emi!I$88</f>
        <v>1.9969463665479499</v>
      </c>
      <c r="J190" s="132">
        <f>RES_hhdet_emi!J$88</f>
        <v>1.5487610265797709</v>
      </c>
      <c r="K190" s="132">
        <f>RES_hhdet_emi!K$88</f>
        <v>1.6090824114274278</v>
      </c>
      <c r="L190" s="132">
        <f>RES_hhdet_emi!L$88</f>
        <v>1.9207603223435563</v>
      </c>
      <c r="M190" s="132">
        <f>RES_hhdet_emi!M$88</f>
        <v>2.6235390452494709</v>
      </c>
      <c r="N190" s="132">
        <f>RES_hhdet_emi!N$88</f>
        <v>2.3538335019026362</v>
      </c>
      <c r="O190" s="132">
        <f>RES_hhdet_emi!O$88</f>
        <v>3.0695901949207691</v>
      </c>
      <c r="P190" s="132">
        <f>RES_hhdet_emi!P$88</f>
        <v>3.871161964986229</v>
      </c>
      <c r="Q190" s="132">
        <f>RES_hhdet_emi!Q$88</f>
        <v>3.2007716780057955</v>
      </c>
    </row>
    <row r="191" spans="1:17" ht="12" customHeight="1" x14ac:dyDescent="0.3">
      <c r="A191" s="167" t="s">
        <v>155</v>
      </c>
      <c r="B191" s="132">
        <f>SUM(B192:B193)</f>
        <v>0</v>
      </c>
      <c r="C191" s="132">
        <f t="shared" ref="C191:Q191" si="28">SUM(C192:C193)</f>
        <v>1.3798872752201038E-2</v>
      </c>
      <c r="D191" s="132">
        <f t="shared" si="28"/>
        <v>1.8406033544253794E-2</v>
      </c>
      <c r="E191" s="132">
        <f t="shared" si="28"/>
        <v>2.251966480049997E-2</v>
      </c>
      <c r="F191" s="132">
        <f t="shared" si="28"/>
        <v>2.7849122452332731E-2</v>
      </c>
      <c r="G191" s="132">
        <f t="shared" si="28"/>
        <v>3.8573919243752156E-2</v>
      </c>
      <c r="H191" s="132">
        <f t="shared" si="28"/>
        <v>3.8043143164337635E-2</v>
      </c>
      <c r="I191" s="132">
        <f t="shared" si="28"/>
        <v>3.791533190255944E-2</v>
      </c>
      <c r="J191" s="132">
        <f t="shared" si="28"/>
        <v>3.5009781278348764E-2</v>
      </c>
      <c r="K191" s="132">
        <f t="shared" si="28"/>
        <v>4.1056288436342493E-2</v>
      </c>
      <c r="L191" s="132">
        <f t="shared" si="28"/>
        <v>5.7559513386273763E-2</v>
      </c>
      <c r="M191" s="132">
        <f t="shared" si="28"/>
        <v>8.9400399869004374E-2</v>
      </c>
      <c r="N191" s="132">
        <f t="shared" si="28"/>
        <v>8.5923254332303328E-2</v>
      </c>
      <c r="O191" s="132">
        <f t="shared" si="28"/>
        <v>0.11230867707469623</v>
      </c>
      <c r="P191" s="132">
        <f t="shared" si="28"/>
        <v>0.1440621023730998</v>
      </c>
      <c r="Q191" s="132">
        <f t="shared" si="28"/>
        <v>0.12433841448071571</v>
      </c>
    </row>
    <row r="192" spans="1:17" ht="12" customHeight="1" x14ac:dyDescent="0.3">
      <c r="A192" s="166" t="s">
        <v>55</v>
      </c>
      <c r="B192" s="165">
        <f>RES_hhdet_emi!B$90</f>
        <v>0</v>
      </c>
      <c r="C192" s="165">
        <f>RES_hhdet_emi!C$90</f>
        <v>1.3798872752201038E-2</v>
      </c>
      <c r="D192" s="165">
        <f>RES_hhdet_emi!D$90</f>
        <v>1.8406033544253794E-2</v>
      </c>
      <c r="E192" s="165">
        <f>RES_hhdet_emi!E$90</f>
        <v>2.251966480049997E-2</v>
      </c>
      <c r="F192" s="165">
        <f>RES_hhdet_emi!F$90</f>
        <v>2.7849122452332731E-2</v>
      </c>
      <c r="G192" s="165">
        <f>RES_hhdet_emi!G$90</f>
        <v>3.8573919243752156E-2</v>
      </c>
      <c r="H192" s="165">
        <f>RES_hhdet_emi!H$90</f>
        <v>3.8043143164337635E-2</v>
      </c>
      <c r="I192" s="165">
        <f>RES_hhdet_emi!I$90</f>
        <v>3.791533190255944E-2</v>
      </c>
      <c r="J192" s="165">
        <f>RES_hhdet_emi!J$90</f>
        <v>3.5009781278348764E-2</v>
      </c>
      <c r="K192" s="165">
        <f>RES_hhdet_emi!K$90</f>
        <v>4.1056288436342493E-2</v>
      </c>
      <c r="L192" s="165">
        <f>RES_hhdet_emi!L$90</f>
        <v>5.7559513386273763E-2</v>
      </c>
      <c r="M192" s="165">
        <f>RES_hhdet_emi!M$90</f>
        <v>8.9400399869004374E-2</v>
      </c>
      <c r="N192" s="165">
        <f>RES_hhdet_emi!N$90</f>
        <v>8.5923254332303328E-2</v>
      </c>
      <c r="O192" s="165">
        <f>RES_hhdet_emi!O$90</f>
        <v>0.11230867707469623</v>
      </c>
      <c r="P192" s="165">
        <f>RES_hhdet_emi!P$90</f>
        <v>0.1440621023730998</v>
      </c>
      <c r="Q192" s="165">
        <f>RES_hhdet_emi!Q$90</f>
        <v>0.12433841448071571</v>
      </c>
    </row>
    <row r="193" spans="1:17" ht="12" customHeight="1" x14ac:dyDescent="0.3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3">
      <c r="A194" s="163" t="s">
        <v>144</v>
      </c>
      <c r="B194" s="162">
        <f>RES_hhdet_emi!B$92</f>
        <v>3946.7629011865579</v>
      </c>
      <c r="C194" s="162">
        <f>RES_hhdet_emi!C$92</f>
        <v>3916.1364270948916</v>
      </c>
      <c r="D194" s="162">
        <f>RES_hhdet_emi!D$92</f>
        <v>3892.5067081325064</v>
      </c>
      <c r="E194" s="162">
        <f>RES_hhdet_emi!E$92</f>
        <v>3778.8926353518041</v>
      </c>
      <c r="F194" s="162">
        <f>RES_hhdet_emi!F$92</f>
        <v>3646.2645266236682</v>
      </c>
      <c r="G194" s="162">
        <f>RES_hhdet_emi!G$92</f>
        <v>3532.5071872224798</v>
      </c>
      <c r="H194" s="162">
        <f>RES_hhdet_emi!H$92</f>
        <v>3154.5518653233025</v>
      </c>
      <c r="I194" s="162">
        <f>RES_hhdet_emi!I$92</f>
        <v>2947.7588021204051</v>
      </c>
      <c r="J194" s="162">
        <f>RES_hhdet_emi!J$92</f>
        <v>2687.0793284290662</v>
      </c>
      <c r="K194" s="162">
        <f>RES_hhdet_emi!K$92</f>
        <v>2433.6471434517844</v>
      </c>
      <c r="L194" s="162">
        <f>RES_hhdet_emi!L$92</f>
        <v>2312.1557249560619</v>
      </c>
      <c r="M194" s="162">
        <f>RES_hhdet_emi!M$92</f>
        <v>1907.5207790790116</v>
      </c>
      <c r="N194" s="162">
        <f>RES_hhdet_emi!N$92</f>
        <v>1734.1799280674281</v>
      </c>
      <c r="O194" s="162">
        <f>RES_hhdet_emi!O$92</f>
        <v>1680.8239054109647</v>
      </c>
      <c r="P194" s="162">
        <f>RES_hhdet_emi!P$92</f>
        <v>1457.93793196556</v>
      </c>
      <c r="Q194" s="162">
        <f>RES_hhdet_emi!Q$92</f>
        <v>1392.9535210186027</v>
      </c>
    </row>
    <row r="195" spans="1:17" ht="12" customHeight="1" x14ac:dyDescent="0.3">
      <c r="A195" s="161" t="s">
        <v>143</v>
      </c>
      <c r="B195" s="160">
        <f>SUM(B196:B197)</f>
        <v>56.435868744020681</v>
      </c>
      <c r="C195" s="160">
        <f t="shared" ref="C195:Q195" si="29">SUM(C196:C197)</f>
        <v>59.569963219885331</v>
      </c>
      <c r="D195" s="160">
        <f t="shared" si="29"/>
        <v>63.570044229602843</v>
      </c>
      <c r="E195" s="160">
        <f t="shared" si="29"/>
        <v>69.395536375372885</v>
      </c>
      <c r="F195" s="160">
        <f t="shared" si="29"/>
        <v>69.001116588586129</v>
      </c>
      <c r="G195" s="160">
        <f t="shared" si="29"/>
        <v>76.113357593220627</v>
      </c>
      <c r="H195" s="160">
        <f t="shared" si="29"/>
        <v>80.970233480644112</v>
      </c>
      <c r="I195" s="160">
        <f t="shared" si="29"/>
        <v>93.511514072373686</v>
      </c>
      <c r="J195" s="160">
        <f t="shared" si="29"/>
        <v>109.65520809675887</v>
      </c>
      <c r="K195" s="160">
        <f t="shared" si="29"/>
        <v>129.67612322062072</v>
      </c>
      <c r="L195" s="160">
        <f t="shared" si="29"/>
        <v>151.42297303156934</v>
      </c>
      <c r="M195" s="160">
        <f t="shared" si="29"/>
        <v>150.49912785474899</v>
      </c>
      <c r="N195" s="160">
        <f t="shared" si="29"/>
        <v>133.77707911047841</v>
      </c>
      <c r="O195" s="160">
        <f t="shared" si="29"/>
        <v>152.47783972090252</v>
      </c>
      <c r="P195" s="160">
        <f t="shared" si="29"/>
        <v>135.27092430395646</v>
      </c>
      <c r="Q195" s="160">
        <f t="shared" si="29"/>
        <v>120.65839770388153</v>
      </c>
    </row>
    <row r="196" spans="1:17" ht="12" customHeight="1" x14ac:dyDescent="0.3">
      <c r="A196" s="148" t="s">
        <v>57</v>
      </c>
      <c r="B196" s="156">
        <f>RES_hhdet_emi!B$94</f>
        <v>56.435868744020681</v>
      </c>
      <c r="C196" s="156">
        <f>RES_hhdet_emi!C$94</f>
        <v>59.569963219885331</v>
      </c>
      <c r="D196" s="156">
        <f>RES_hhdet_emi!D$94</f>
        <v>63.570044229602843</v>
      </c>
      <c r="E196" s="156">
        <f>RES_hhdet_emi!E$94</f>
        <v>69.395536375372885</v>
      </c>
      <c r="F196" s="156">
        <f>RES_hhdet_emi!F$94</f>
        <v>69.001116588586129</v>
      </c>
      <c r="G196" s="156">
        <f>RES_hhdet_emi!G$94</f>
        <v>76.113357593220627</v>
      </c>
      <c r="H196" s="156">
        <f>RES_hhdet_emi!H$94</f>
        <v>80.970233480644112</v>
      </c>
      <c r="I196" s="156">
        <f>RES_hhdet_emi!I$94</f>
        <v>93.511514072373686</v>
      </c>
      <c r="J196" s="156">
        <f>RES_hhdet_emi!J$94</f>
        <v>109.65520809675887</v>
      </c>
      <c r="K196" s="156">
        <f>RES_hhdet_emi!K$94</f>
        <v>129.67612322062072</v>
      </c>
      <c r="L196" s="156">
        <f>RES_hhdet_emi!L$94</f>
        <v>151.42297303156934</v>
      </c>
      <c r="M196" s="156">
        <f>RES_hhdet_emi!M$94</f>
        <v>150.49912785474899</v>
      </c>
      <c r="N196" s="156">
        <f>RES_hhdet_emi!N$94</f>
        <v>133.77707911047841</v>
      </c>
      <c r="O196" s="156">
        <f>RES_hhdet_emi!O$94</f>
        <v>152.47783972090252</v>
      </c>
      <c r="P196" s="156">
        <f>RES_hhdet_emi!P$94</f>
        <v>135.27092430395646</v>
      </c>
      <c r="Q196" s="156">
        <f>RES_hhdet_emi!Q$94</f>
        <v>120.65839770388153</v>
      </c>
    </row>
    <row r="197" spans="1:17" ht="12" customHeight="1" x14ac:dyDescent="0.3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3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3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3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3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3">
      <c r="A202" s="158" t="s">
        <v>62</v>
      </c>
      <c r="B202" s="157">
        <f>SUM(B203:B205)</f>
        <v>3210.0847640809343</v>
      </c>
      <c r="C202" s="157">
        <f t="shared" ref="C202:Q202" si="31">SUM(C203:C205)</f>
        <v>2932.240757104249</v>
      </c>
      <c r="D202" s="157">
        <f t="shared" si="31"/>
        <v>3023.4969251418147</v>
      </c>
      <c r="E202" s="157">
        <f t="shared" si="31"/>
        <v>3421.7450750011762</v>
      </c>
      <c r="F202" s="157">
        <f t="shared" si="31"/>
        <v>3439.1900553281903</v>
      </c>
      <c r="G202" s="157">
        <f t="shared" si="31"/>
        <v>3531.4856172749228</v>
      </c>
      <c r="H202" s="157">
        <f t="shared" si="31"/>
        <v>3263.88379837923</v>
      </c>
      <c r="I202" s="157">
        <f t="shared" si="31"/>
        <v>3310.9778287498712</v>
      </c>
      <c r="J202" s="157">
        <f t="shared" si="31"/>
        <v>3391.0549940828978</v>
      </c>
      <c r="K202" s="157">
        <f t="shared" si="31"/>
        <v>3435.5299316539754</v>
      </c>
      <c r="L202" s="157">
        <f t="shared" si="31"/>
        <v>3645.9119551087374</v>
      </c>
      <c r="M202" s="157">
        <f t="shared" si="31"/>
        <v>3391.9811848147856</v>
      </c>
      <c r="N202" s="157">
        <f t="shared" si="31"/>
        <v>3440.9134209540575</v>
      </c>
      <c r="O202" s="157">
        <f t="shared" si="31"/>
        <v>3542.7468619127108</v>
      </c>
      <c r="P202" s="157">
        <f t="shared" si="31"/>
        <v>3416.4216565116981</v>
      </c>
      <c r="Q202" s="157">
        <f t="shared" si="31"/>
        <v>3411.5844512406452</v>
      </c>
    </row>
    <row r="203" spans="1:17" ht="12" customHeight="1" x14ac:dyDescent="0.3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3">
      <c r="A204" s="23" t="s">
        <v>57</v>
      </c>
      <c r="B204" s="156">
        <f>RES_hhdet_emi!B$102</f>
        <v>3210.0847640809343</v>
      </c>
      <c r="C204" s="156">
        <f>RES_hhdet_emi!C$102</f>
        <v>2932.240757104249</v>
      </c>
      <c r="D204" s="156">
        <f>RES_hhdet_emi!D$102</f>
        <v>3023.4969251418147</v>
      </c>
      <c r="E204" s="156">
        <f>RES_hhdet_emi!E$102</f>
        <v>3421.7450750011762</v>
      </c>
      <c r="F204" s="156">
        <f>RES_hhdet_emi!F$102</f>
        <v>3439.1900553281903</v>
      </c>
      <c r="G204" s="156">
        <f>RES_hhdet_emi!G$102</f>
        <v>3531.4856172749228</v>
      </c>
      <c r="H204" s="156">
        <f>RES_hhdet_emi!H$102</f>
        <v>3263.88379837923</v>
      </c>
      <c r="I204" s="156">
        <f>RES_hhdet_emi!I$102</f>
        <v>3310.9778287498712</v>
      </c>
      <c r="J204" s="156">
        <f>RES_hhdet_emi!J$102</f>
        <v>3391.0549940828978</v>
      </c>
      <c r="K204" s="156">
        <f>RES_hhdet_emi!K$102</f>
        <v>3435.5299316539754</v>
      </c>
      <c r="L204" s="156">
        <f>RES_hhdet_emi!L$102</f>
        <v>3645.9119551087374</v>
      </c>
      <c r="M204" s="156">
        <f>RES_hhdet_emi!M$102</f>
        <v>3391.9811848147856</v>
      </c>
      <c r="N204" s="156">
        <f>RES_hhdet_emi!N$102</f>
        <v>3440.9134209540575</v>
      </c>
      <c r="O204" s="156">
        <f>RES_hhdet_emi!O$102</f>
        <v>3542.7468619127108</v>
      </c>
      <c r="P204" s="156">
        <f>RES_hhdet_emi!P$102</f>
        <v>3416.4216565116981</v>
      </c>
      <c r="Q204" s="156">
        <f>RES_hhdet_emi!Q$102</f>
        <v>3411.5844512406452</v>
      </c>
    </row>
    <row r="205" spans="1:17" ht="12" customHeight="1" x14ac:dyDescent="0.3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3">
      <c r="A207" s="152" t="s">
        <v>198</v>
      </c>
      <c r="B207" s="168">
        <f>IF(B111=0,0,B111/0.086*1000000/B$5)</f>
        <v>16077.925161574341</v>
      </c>
      <c r="C207" s="168">
        <f t="shared" ref="C207:Q207" si="32">IF(C111=0,0,C111/0.086*1000000/C$5)</f>
        <v>16716.771319917603</v>
      </c>
      <c r="D207" s="168">
        <f t="shared" si="32"/>
        <v>16318.274605390554</v>
      </c>
      <c r="E207" s="168">
        <f t="shared" si="32"/>
        <v>17319.973295504213</v>
      </c>
      <c r="F207" s="168">
        <f t="shared" si="32"/>
        <v>16654.118899510046</v>
      </c>
      <c r="G207" s="168">
        <f t="shared" si="32"/>
        <v>16906.326281193524</v>
      </c>
      <c r="H207" s="168">
        <f t="shared" si="32"/>
        <v>16396.576546356588</v>
      </c>
      <c r="I207" s="168">
        <f t="shared" si="32"/>
        <v>15578.890699851581</v>
      </c>
      <c r="J207" s="168">
        <f t="shared" si="32"/>
        <v>16115.435510307254</v>
      </c>
      <c r="K207" s="168">
        <f t="shared" si="32"/>
        <v>15936.627316004591</v>
      </c>
      <c r="L207" s="168">
        <f t="shared" si="32"/>
        <v>16580.278726636108</v>
      </c>
      <c r="M207" s="168">
        <f t="shared" si="32"/>
        <v>14468.624294983389</v>
      </c>
      <c r="N207" s="168">
        <f t="shared" si="32"/>
        <v>15302.20295117436</v>
      </c>
      <c r="O207" s="168">
        <f t="shared" si="32"/>
        <v>14951.259234998923</v>
      </c>
      <c r="P207" s="168">
        <f t="shared" si="32"/>
        <v>13137.938864529318</v>
      </c>
      <c r="Q207" s="168">
        <f t="shared" si="32"/>
        <v>13709.705638095167</v>
      </c>
    </row>
    <row r="208" spans="1:17" ht="12" customHeight="1" x14ac:dyDescent="0.3">
      <c r="A208" s="158" t="s">
        <v>65</v>
      </c>
      <c r="B208" s="157">
        <f>SUM(B209:B210)</f>
        <v>12281.117896955568</v>
      </c>
      <c r="C208" s="157">
        <f t="shared" ref="C208:Q208" si="33">SUM(C209:C210)</f>
        <v>12872.788321040189</v>
      </c>
      <c r="D208" s="157">
        <f t="shared" si="33"/>
        <v>12416.68257848772</v>
      </c>
      <c r="E208" s="157">
        <f t="shared" si="33"/>
        <v>13299.750818148019</v>
      </c>
      <c r="F208" s="157">
        <f t="shared" si="33"/>
        <v>12652.354800292394</v>
      </c>
      <c r="G208" s="157">
        <f t="shared" si="33"/>
        <v>12809.834734254993</v>
      </c>
      <c r="H208" s="157">
        <f t="shared" si="33"/>
        <v>12343.874199144586</v>
      </c>
      <c r="I208" s="157">
        <f t="shared" si="33"/>
        <v>11541.584879664886</v>
      </c>
      <c r="J208" s="157">
        <f t="shared" si="33"/>
        <v>12128.66502502864</v>
      </c>
      <c r="K208" s="157">
        <f t="shared" si="33"/>
        <v>11966.139483745788</v>
      </c>
      <c r="L208" s="157">
        <f t="shared" si="33"/>
        <v>12574.797482979217</v>
      </c>
      <c r="M208" s="157">
        <f t="shared" si="33"/>
        <v>10607.037716910911</v>
      </c>
      <c r="N208" s="157">
        <f t="shared" si="33"/>
        <v>11352.544617409765</v>
      </c>
      <c r="O208" s="157">
        <f t="shared" si="33"/>
        <v>11012.912321492957</v>
      </c>
      <c r="P208" s="157">
        <f t="shared" si="33"/>
        <v>9301.3764799258806</v>
      </c>
      <c r="Q208" s="157">
        <f t="shared" si="33"/>
        <v>9856.6371650633027</v>
      </c>
    </row>
    <row r="209" spans="1:17" ht="12" customHeight="1" x14ac:dyDescent="0.3">
      <c r="A209" s="23" t="s">
        <v>157</v>
      </c>
      <c r="B209" s="156">
        <f>IF(B113=0,0,B113/0.086*1000000/B$7)</f>
        <v>12230.253884741051</v>
      </c>
      <c r="C209" s="156">
        <f t="shared" ref="C209:Q210" si="34">IF(C113=0,0,C113/0.086*1000000/C$7)</f>
        <v>12814.776984905069</v>
      </c>
      <c r="D209" s="156">
        <f t="shared" si="34"/>
        <v>12358.676254071395</v>
      </c>
      <c r="E209" s="156">
        <f t="shared" si="34"/>
        <v>13225.926861623861</v>
      </c>
      <c r="F209" s="156">
        <f t="shared" si="34"/>
        <v>12583.707664989883</v>
      </c>
      <c r="G209" s="156">
        <f t="shared" si="34"/>
        <v>12734.774794819104</v>
      </c>
      <c r="H209" s="156">
        <f t="shared" si="34"/>
        <v>12268.777120354791</v>
      </c>
      <c r="I209" s="156">
        <f t="shared" si="34"/>
        <v>11467.32777277069</v>
      </c>
      <c r="J209" s="156">
        <f t="shared" si="34"/>
        <v>12060.126323914064</v>
      </c>
      <c r="K209" s="156">
        <f t="shared" si="34"/>
        <v>11898.7366457147</v>
      </c>
      <c r="L209" s="156">
        <f t="shared" si="34"/>
        <v>12495.428503870779</v>
      </c>
      <c r="M209" s="156">
        <f t="shared" si="34"/>
        <v>10542.601117769929</v>
      </c>
      <c r="N209" s="156">
        <f t="shared" si="34"/>
        <v>11278.326201641668</v>
      </c>
      <c r="O209" s="156">
        <f t="shared" si="34"/>
        <v>10939.357740459451</v>
      </c>
      <c r="P209" s="156">
        <f t="shared" si="34"/>
        <v>9240.9383532616048</v>
      </c>
      <c r="Q209" s="156">
        <f t="shared" si="34"/>
        <v>9781.1644628893337</v>
      </c>
    </row>
    <row r="210" spans="1:17" ht="12" customHeight="1" x14ac:dyDescent="0.3">
      <c r="A210" s="23" t="s">
        <v>60</v>
      </c>
      <c r="B210" s="156">
        <f>IF(B114=0,0,B114/0.086*1000000/B$7)</f>
        <v>50.864012214516869</v>
      </c>
      <c r="C210" s="156">
        <f t="shared" si="34"/>
        <v>58.011336135119983</v>
      </c>
      <c r="D210" s="156">
        <f t="shared" si="34"/>
        <v>58.006324416325668</v>
      </c>
      <c r="E210" s="156">
        <f t="shared" si="34"/>
        <v>73.823956524158902</v>
      </c>
      <c r="F210" s="156">
        <f t="shared" si="34"/>
        <v>68.647135302511813</v>
      </c>
      <c r="G210" s="156">
        <f t="shared" si="34"/>
        <v>75.05993943588939</v>
      </c>
      <c r="H210" s="156">
        <f t="shared" si="34"/>
        <v>75.097078789794693</v>
      </c>
      <c r="I210" s="156">
        <f t="shared" si="34"/>
        <v>74.257106894195218</v>
      </c>
      <c r="J210" s="156">
        <f t="shared" si="34"/>
        <v>68.538701114576071</v>
      </c>
      <c r="K210" s="156">
        <f t="shared" si="34"/>
        <v>67.402838031088592</v>
      </c>
      <c r="L210" s="156">
        <f t="shared" si="34"/>
        <v>79.36897910843777</v>
      </c>
      <c r="M210" s="156">
        <f t="shared" si="34"/>
        <v>64.436599140980789</v>
      </c>
      <c r="N210" s="156">
        <f t="shared" si="34"/>
        <v>74.218415768097429</v>
      </c>
      <c r="O210" s="156">
        <f t="shared" si="34"/>
        <v>73.5545810335054</v>
      </c>
      <c r="P210" s="156">
        <f t="shared" si="34"/>
        <v>60.438126664276716</v>
      </c>
      <c r="Q210" s="156">
        <f t="shared" si="34"/>
        <v>75.472702173969651</v>
      </c>
    </row>
    <row r="211" spans="1:17" ht="12" customHeight="1" x14ac:dyDescent="0.3">
      <c r="A211" s="158" t="s">
        <v>112</v>
      </c>
      <c r="B211" s="157">
        <f>B212</f>
        <v>29.546546199120122</v>
      </c>
      <c r="C211" s="157">
        <f t="shared" ref="C211:Q211" si="35">C212</f>
        <v>33.639133231644472</v>
      </c>
      <c r="D211" s="157">
        <f t="shared" si="35"/>
        <v>41.170072351193127</v>
      </c>
      <c r="E211" s="157">
        <f t="shared" si="35"/>
        <v>45.123921707897608</v>
      </c>
      <c r="F211" s="157">
        <f t="shared" si="35"/>
        <v>48.373814660844218</v>
      </c>
      <c r="G211" s="157">
        <f t="shared" si="35"/>
        <v>54.454902808035179</v>
      </c>
      <c r="H211" s="157">
        <f t="shared" si="35"/>
        <v>61.860111764515473</v>
      </c>
      <c r="I211" s="157">
        <f t="shared" si="35"/>
        <v>70.188102137526329</v>
      </c>
      <c r="J211" s="157">
        <f t="shared" si="35"/>
        <v>74.281989656703999</v>
      </c>
      <c r="K211" s="157">
        <f t="shared" si="35"/>
        <v>76.371440323957898</v>
      </c>
      <c r="L211" s="157">
        <f t="shared" si="35"/>
        <v>77.587765926238148</v>
      </c>
      <c r="M211" s="157">
        <f t="shared" si="35"/>
        <v>80.152079740305126</v>
      </c>
      <c r="N211" s="157">
        <f t="shared" si="35"/>
        <v>84.742369166719499</v>
      </c>
      <c r="O211" s="157">
        <f t="shared" si="35"/>
        <v>85.632289904972382</v>
      </c>
      <c r="P211" s="157">
        <f t="shared" si="35"/>
        <v>84.167752365881057</v>
      </c>
      <c r="Q211" s="157">
        <f t="shared" si="35"/>
        <v>80.38439667991284</v>
      </c>
    </row>
    <row r="212" spans="1:17" ht="12" customHeight="1" x14ac:dyDescent="0.3">
      <c r="A212" s="23" t="s">
        <v>60</v>
      </c>
      <c r="B212" s="156">
        <f t="shared" ref="B212:Q226" si="36">IF(B116=0,0,B116/0.086*1000000/B$5)</f>
        <v>29.546546199120122</v>
      </c>
      <c r="C212" s="156">
        <f t="shared" si="36"/>
        <v>33.639133231644472</v>
      </c>
      <c r="D212" s="156">
        <f t="shared" si="36"/>
        <v>41.170072351193127</v>
      </c>
      <c r="E212" s="156">
        <f t="shared" si="36"/>
        <v>45.123921707897608</v>
      </c>
      <c r="F212" s="156">
        <f t="shared" si="36"/>
        <v>48.373814660844218</v>
      </c>
      <c r="G212" s="156">
        <f t="shared" si="36"/>
        <v>54.454902808035179</v>
      </c>
      <c r="H212" s="156">
        <f t="shared" si="36"/>
        <v>61.860111764515473</v>
      </c>
      <c r="I212" s="156">
        <f t="shared" si="36"/>
        <v>70.188102137526329</v>
      </c>
      <c r="J212" s="156">
        <f t="shared" si="36"/>
        <v>74.281989656703999</v>
      </c>
      <c r="K212" s="156">
        <f t="shared" si="36"/>
        <v>76.371440323957898</v>
      </c>
      <c r="L212" s="156">
        <f t="shared" si="36"/>
        <v>77.587765926238148</v>
      </c>
      <c r="M212" s="156">
        <f t="shared" si="36"/>
        <v>80.152079740305126</v>
      </c>
      <c r="N212" s="156">
        <f t="shared" si="36"/>
        <v>84.742369166719499</v>
      </c>
      <c r="O212" s="156">
        <f t="shared" si="36"/>
        <v>85.632289904972382</v>
      </c>
      <c r="P212" s="156">
        <f t="shared" si="36"/>
        <v>84.167752365881057</v>
      </c>
      <c r="Q212" s="156">
        <f t="shared" si="36"/>
        <v>80.38439667991284</v>
      </c>
    </row>
    <row r="213" spans="1:17" ht="12" customHeight="1" x14ac:dyDescent="0.3">
      <c r="A213" s="158" t="s">
        <v>63</v>
      </c>
      <c r="B213" s="157">
        <f t="shared" si="36"/>
        <v>2485.5229523470139</v>
      </c>
      <c r="C213" s="157">
        <f t="shared" si="36"/>
        <v>2526.4120194525744</v>
      </c>
      <c r="D213" s="157">
        <f t="shared" si="36"/>
        <v>2559.0241727541588</v>
      </c>
      <c r="E213" s="157">
        <f t="shared" si="36"/>
        <v>2611.0599582979103</v>
      </c>
      <c r="F213" s="157">
        <f t="shared" si="36"/>
        <v>2590.9269209474032</v>
      </c>
      <c r="G213" s="157">
        <f t="shared" si="36"/>
        <v>2633.4454421765427</v>
      </c>
      <c r="H213" s="157">
        <f t="shared" si="36"/>
        <v>2642.6200794230963</v>
      </c>
      <c r="I213" s="157">
        <f t="shared" si="36"/>
        <v>2655.7620845368988</v>
      </c>
      <c r="J213" s="157">
        <f t="shared" si="36"/>
        <v>2648.9651865429582</v>
      </c>
      <c r="K213" s="157">
        <f t="shared" si="36"/>
        <v>2631.9559660676528</v>
      </c>
      <c r="L213" s="157">
        <f t="shared" si="36"/>
        <v>2641.6745438508028</v>
      </c>
      <c r="M213" s="157">
        <f t="shared" si="36"/>
        <v>2560.005931226206</v>
      </c>
      <c r="N213" s="157">
        <f t="shared" si="36"/>
        <v>2643.4457478659947</v>
      </c>
      <c r="O213" s="157">
        <f t="shared" si="36"/>
        <v>2630.8915947042701</v>
      </c>
      <c r="P213" s="157">
        <f t="shared" si="36"/>
        <v>2580.6375903400954</v>
      </c>
      <c r="Q213" s="157">
        <f t="shared" si="36"/>
        <v>2579.4914192664073</v>
      </c>
    </row>
    <row r="214" spans="1:17" ht="12" customHeight="1" x14ac:dyDescent="0.3">
      <c r="A214" s="167" t="s">
        <v>156</v>
      </c>
      <c r="B214" s="132">
        <f>IF(B118=0,0,B118/0.086*1000000/B$11)</f>
        <v>2842.8178733115947</v>
      </c>
      <c r="C214" s="132">
        <f t="shared" ref="C214:Q214" si="37">IF(C118=0,0,C118/0.086*1000000/C$11)</f>
        <v>2873.014203026798</v>
      </c>
      <c r="D214" s="132">
        <f t="shared" si="37"/>
        <v>2895.4776819693734</v>
      </c>
      <c r="E214" s="132">
        <f t="shared" si="37"/>
        <v>2950.6634826170671</v>
      </c>
      <c r="F214" s="132">
        <f t="shared" si="37"/>
        <v>2889.8215859289357</v>
      </c>
      <c r="G214" s="132">
        <f t="shared" si="37"/>
        <v>2962.8613965322497</v>
      </c>
      <c r="H214" s="132">
        <f t="shared" si="37"/>
        <v>2981.8363328485252</v>
      </c>
      <c r="I214" s="132">
        <f t="shared" si="37"/>
        <v>3003.4984544557992</v>
      </c>
      <c r="J214" s="132">
        <f t="shared" si="37"/>
        <v>2972.0463345413327</v>
      </c>
      <c r="K214" s="132">
        <f t="shared" si="37"/>
        <v>2980.0206900751832</v>
      </c>
      <c r="L214" s="132">
        <f t="shared" si="37"/>
        <v>2920.6364271612074</v>
      </c>
      <c r="M214" s="132">
        <f t="shared" si="37"/>
        <v>2798.5098359952881</v>
      </c>
      <c r="N214" s="132">
        <f t="shared" si="37"/>
        <v>2924.749497809828</v>
      </c>
      <c r="O214" s="132">
        <f t="shared" si="37"/>
        <v>2895.4411045861702</v>
      </c>
      <c r="P214" s="132">
        <f t="shared" si="37"/>
        <v>2859.6100387179645</v>
      </c>
      <c r="Q214" s="132">
        <f t="shared" si="37"/>
        <v>2832.2825075764667</v>
      </c>
    </row>
    <row r="215" spans="1:17" ht="12" customHeight="1" x14ac:dyDescent="0.3">
      <c r="A215" s="167" t="s">
        <v>155</v>
      </c>
      <c r="B215" s="132">
        <f>IF(B119=0,0,B119/0.086*1000000/B$12)</f>
        <v>2147.3579564801221</v>
      </c>
      <c r="C215" s="132">
        <f t="shared" ref="C215:Q215" si="38">IF(C119=0,0,C119/0.086*1000000/C$12)</f>
        <v>2173.5908799183126</v>
      </c>
      <c r="D215" s="132">
        <f t="shared" si="38"/>
        <v>2204.1191468032216</v>
      </c>
      <c r="E215" s="132">
        <f t="shared" si="38"/>
        <v>2279.4557377399747</v>
      </c>
      <c r="F215" s="132">
        <f t="shared" si="38"/>
        <v>2293.0207415790255</v>
      </c>
      <c r="G215" s="132">
        <f t="shared" si="38"/>
        <v>2363.4690843420844</v>
      </c>
      <c r="H215" s="132">
        <f t="shared" si="38"/>
        <v>2366.2082697860424</v>
      </c>
      <c r="I215" s="132">
        <f t="shared" si="38"/>
        <v>2328.332194596454</v>
      </c>
      <c r="J215" s="132">
        <f t="shared" si="38"/>
        <v>2290.5293773904218</v>
      </c>
      <c r="K215" s="132">
        <f t="shared" si="38"/>
        <v>2326.3258008116863</v>
      </c>
      <c r="L215" s="132">
        <f t="shared" si="38"/>
        <v>2320.0056033440819</v>
      </c>
      <c r="M215" s="132">
        <f t="shared" si="38"/>
        <v>2266.6400631760548</v>
      </c>
      <c r="N215" s="132">
        <f t="shared" si="38"/>
        <v>2276.286907162515</v>
      </c>
      <c r="O215" s="132">
        <f t="shared" si="38"/>
        <v>2245.7313146381257</v>
      </c>
      <c r="P215" s="132">
        <f t="shared" si="38"/>
        <v>2231.7377652638124</v>
      </c>
      <c r="Q215" s="132">
        <f t="shared" si="38"/>
        <v>2216.534865098974</v>
      </c>
    </row>
    <row r="216" spans="1:17" ht="12" customHeight="1" x14ac:dyDescent="0.3">
      <c r="A216" s="166" t="s">
        <v>55</v>
      </c>
      <c r="B216" s="165">
        <f t="shared" ref="B216:Q217" si="39">IF(B120=0,0,B120/0.086*1000000/B$12)</f>
        <v>1578.9648711581538</v>
      </c>
      <c r="C216" s="165">
        <f t="shared" si="39"/>
        <v>1604.2918372534964</v>
      </c>
      <c r="D216" s="165">
        <f t="shared" si="39"/>
        <v>1638.4257641394436</v>
      </c>
      <c r="E216" s="165">
        <f t="shared" si="39"/>
        <v>1720.4676609114117</v>
      </c>
      <c r="F216" s="165">
        <f t="shared" si="39"/>
        <v>1724.4915334311461</v>
      </c>
      <c r="G216" s="165">
        <f t="shared" si="39"/>
        <v>1794.7549968088192</v>
      </c>
      <c r="H216" s="165">
        <f t="shared" si="39"/>
        <v>1797.5286121841075</v>
      </c>
      <c r="I216" s="165">
        <f t="shared" si="39"/>
        <v>1754.7551342602385</v>
      </c>
      <c r="J216" s="165">
        <f t="shared" si="39"/>
        <v>1707.0515599842099</v>
      </c>
      <c r="K216" s="165">
        <f t="shared" si="39"/>
        <v>1738.0087078691618</v>
      </c>
      <c r="L216" s="165">
        <f t="shared" si="39"/>
        <v>1721.8043373338205</v>
      </c>
      <c r="M216" s="165">
        <f t="shared" si="39"/>
        <v>1680.4638218148625</v>
      </c>
      <c r="N216" s="165">
        <f t="shared" si="39"/>
        <v>1679.5141117707608</v>
      </c>
      <c r="O216" s="165">
        <f t="shared" si="39"/>
        <v>1644.4840476236418</v>
      </c>
      <c r="P216" s="165">
        <f t="shared" si="39"/>
        <v>1627.5342759994505</v>
      </c>
      <c r="Q216" s="165">
        <f t="shared" si="39"/>
        <v>1620.4022389053873</v>
      </c>
    </row>
    <row r="217" spans="1:17" ht="12" customHeight="1" x14ac:dyDescent="0.3">
      <c r="A217" s="147" t="s">
        <v>59</v>
      </c>
      <c r="B217" s="164">
        <f t="shared" si="39"/>
        <v>568.39308532196799</v>
      </c>
      <c r="C217" s="164">
        <f t="shared" si="39"/>
        <v>569.29904266481628</v>
      </c>
      <c r="D217" s="164">
        <f t="shared" si="39"/>
        <v>565.69338266377861</v>
      </c>
      <c r="E217" s="164">
        <f t="shared" si="39"/>
        <v>558.98807682856273</v>
      </c>
      <c r="F217" s="164">
        <f t="shared" si="39"/>
        <v>568.52920814787967</v>
      </c>
      <c r="G217" s="164">
        <f t="shared" si="39"/>
        <v>568.71408753326523</v>
      </c>
      <c r="H217" s="164">
        <f t="shared" si="39"/>
        <v>568.67965760193488</v>
      </c>
      <c r="I217" s="164">
        <f t="shared" si="39"/>
        <v>573.57706033621594</v>
      </c>
      <c r="J217" s="164">
        <f t="shared" si="39"/>
        <v>583.47781740621235</v>
      </c>
      <c r="K217" s="164">
        <f t="shared" si="39"/>
        <v>588.31709294252471</v>
      </c>
      <c r="L217" s="164">
        <f t="shared" si="39"/>
        <v>598.20126601026095</v>
      </c>
      <c r="M217" s="164">
        <f t="shared" si="39"/>
        <v>586.17624136119252</v>
      </c>
      <c r="N217" s="164">
        <f t="shared" si="39"/>
        <v>596.77279539175493</v>
      </c>
      <c r="O217" s="164">
        <f t="shared" si="39"/>
        <v>601.24726701448412</v>
      </c>
      <c r="P217" s="164">
        <f t="shared" si="39"/>
        <v>604.20348926436156</v>
      </c>
      <c r="Q217" s="164">
        <f t="shared" si="39"/>
        <v>596.1326261935867</v>
      </c>
    </row>
    <row r="218" spans="1:17" ht="12" customHeight="1" x14ac:dyDescent="0.3">
      <c r="A218" s="163" t="s">
        <v>144</v>
      </c>
      <c r="B218" s="162">
        <f>IF(B122=0,0,B122/0.086*1000000/B$13)</f>
        <v>2360.0795644800314</v>
      </c>
      <c r="C218" s="162">
        <f t="shared" ref="C218:Q218" si="40">IF(C122=0,0,C122/0.086*1000000/C$13)</f>
        <v>2369.5719107489458</v>
      </c>
      <c r="D218" s="162">
        <f t="shared" si="40"/>
        <v>2384.4699073509487</v>
      </c>
      <c r="E218" s="162">
        <f t="shared" si="40"/>
        <v>2394.8642515632241</v>
      </c>
      <c r="F218" s="162">
        <f t="shared" si="40"/>
        <v>2377.5141709910749</v>
      </c>
      <c r="G218" s="162">
        <f t="shared" si="40"/>
        <v>2420.1567570420716</v>
      </c>
      <c r="H218" s="162">
        <f t="shared" si="40"/>
        <v>2408.5170757364044</v>
      </c>
      <c r="I218" s="162">
        <f t="shared" si="40"/>
        <v>2430.6429483394113</v>
      </c>
      <c r="J218" s="162">
        <f t="shared" si="40"/>
        <v>2417.3169177025175</v>
      </c>
      <c r="K218" s="162">
        <f t="shared" si="40"/>
        <v>2409.283429765836</v>
      </c>
      <c r="L218" s="162">
        <f t="shared" si="40"/>
        <v>2438.1652768919885</v>
      </c>
      <c r="M218" s="162">
        <f t="shared" si="40"/>
        <v>2413.9161581494905</v>
      </c>
      <c r="N218" s="162">
        <f t="shared" si="40"/>
        <v>2481.9698400651159</v>
      </c>
      <c r="O218" s="162">
        <f t="shared" si="40"/>
        <v>2469.1294226007835</v>
      </c>
      <c r="P218" s="162">
        <f t="shared" si="40"/>
        <v>2439.5776354930608</v>
      </c>
      <c r="Q218" s="162">
        <f t="shared" si="40"/>
        <v>2420.6693749861975</v>
      </c>
    </row>
    <row r="219" spans="1:17" ht="12" customHeight="1" x14ac:dyDescent="0.3">
      <c r="A219" s="161" t="s">
        <v>143</v>
      </c>
      <c r="B219" s="160">
        <f>IF(B123=0,0,B123/0.086*1000000/B$14)</f>
        <v>1583.7433734243705</v>
      </c>
      <c r="C219" s="160">
        <f t="shared" ref="C219:Q219" si="41">IF(C123=0,0,C123/0.086*1000000/C$14)</f>
        <v>1591.7347126820091</v>
      </c>
      <c r="D219" s="160">
        <f t="shared" si="41"/>
        <v>1619.4349450453444</v>
      </c>
      <c r="E219" s="160">
        <f t="shared" si="41"/>
        <v>1670.3832818787048</v>
      </c>
      <c r="F219" s="160">
        <f t="shared" si="41"/>
        <v>1681.3347140501673</v>
      </c>
      <c r="G219" s="160">
        <f t="shared" si="41"/>
        <v>1741.3539613946446</v>
      </c>
      <c r="H219" s="160">
        <f t="shared" si="41"/>
        <v>1780.7387510678172</v>
      </c>
      <c r="I219" s="160">
        <f t="shared" si="41"/>
        <v>1787.8385836121345</v>
      </c>
      <c r="J219" s="160">
        <f t="shared" si="41"/>
        <v>1800.6534802662372</v>
      </c>
      <c r="K219" s="160">
        <f t="shared" si="41"/>
        <v>1843.6860251332876</v>
      </c>
      <c r="L219" s="160">
        <f t="shared" si="41"/>
        <v>1873.3693070732318</v>
      </c>
      <c r="M219" s="160">
        <f t="shared" si="41"/>
        <v>1896.7692357062026</v>
      </c>
      <c r="N219" s="160">
        <f t="shared" si="41"/>
        <v>1927.6740388753551</v>
      </c>
      <c r="O219" s="160">
        <f t="shared" si="41"/>
        <v>1916.0641904712861</v>
      </c>
      <c r="P219" s="160">
        <f t="shared" si="41"/>
        <v>1882.5526923618979</v>
      </c>
      <c r="Q219" s="160">
        <f t="shared" si="41"/>
        <v>1841.1714337086325</v>
      </c>
    </row>
    <row r="220" spans="1:17" ht="12" customHeight="1" x14ac:dyDescent="0.3">
      <c r="A220" s="148" t="s">
        <v>57</v>
      </c>
      <c r="B220" s="156">
        <f t="shared" ref="B220:Q221" si="42">IF(B124=0,0,B124/0.086*1000000/B$14)</f>
        <v>916.0812163454691</v>
      </c>
      <c r="C220" s="156">
        <f t="shared" si="42"/>
        <v>925.41600666893555</v>
      </c>
      <c r="D220" s="156">
        <f t="shared" si="42"/>
        <v>955.41339823686712</v>
      </c>
      <c r="E220" s="156">
        <f t="shared" si="42"/>
        <v>1011.4407659501182</v>
      </c>
      <c r="F220" s="156">
        <f t="shared" si="42"/>
        <v>995.74395191993142</v>
      </c>
      <c r="G220" s="156">
        <f t="shared" si="42"/>
        <v>1067.6622817488442</v>
      </c>
      <c r="H220" s="156">
        <f t="shared" si="42"/>
        <v>1095.938532468155</v>
      </c>
      <c r="I220" s="156">
        <f t="shared" si="42"/>
        <v>1074.1269914007373</v>
      </c>
      <c r="J220" s="156">
        <f t="shared" si="42"/>
        <v>1084.4595548884406</v>
      </c>
      <c r="K220" s="156">
        <f t="shared" si="42"/>
        <v>1137.5656260467576</v>
      </c>
      <c r="L220" s="156">
        <f t="shared" si="42"/>
        <v>1172.8825552733749</v>
      </c>
      <c r="M220" s="156">
        <f t="shared" si="42"/>
        <v>1219.9895790697058</v>
      </c>
      <c r="N220" s="156">
        <f t="shared" si="42"/>
        <v>1242.5984238003252</v>
      </c>
      <c r="O220" s="156">
        <f t="shared" si="42"/>
        <v>1209.0826538185688</v>
      </c>
      <c r="P220" s="156">
        <f t="shared" si="42"/>
        <v>1151.3943477604671</v>
      </c>
      <c r="Q220" s="156">
        <f t="shared" si="42"/>
        <v>1079.5953206813911</v>
      </c>
    </row>
    <row r="221" spans="1:17" ht="12" customHeight="1" x14ac:dyDescent="0.3">
      <c r="A221" s="148" t="s">
        <v>59</v>
      </c>
      <c r="B221" s="156">
        <f t="shared" si="42"/>
        <v>667.66215707890115</v>
      </c>
      <c r="C221" s="156">
        <f t="shared" si="42"/>
        <v>666.31870601307332</v>
      </c>
      <c r="D221" s="156">
        <f t="shared" si="42"/>
        <v>664.02154680847707</v>
      </c>
      <c r="E221" s="156">
        <f t="shared" si="42"/>
        <v>658.94251592858677</v>
      </c>
      <c r="F221" s="156">
        <f t="shared" si="42"/>
        <v>685.59076213023593</v>
      </c>
      <c r="G221" s="156">
        <f t="shared" si="42"/>
        <v>673.69167964580026</v>
      </c>
      <c r="H221" s="156">
        <f t="shared" si="42"/>
        <v>684.80021859966189</v>
      </c>
      <c r="I221" s="156">
        <f t="shared" si="42"/>
        <v>713.71159221139703</v>
      </c>
      <c r="J221" s="156">
        <f t="shared" si="42"/>
        <v>716.19392537779686</v>
      </c>
      <c r="K221" s="156">
        <f t="shared" si="42"/>
        <v>706.12039908653014</v>
      </c>
      <c r="L221" s="156">
        <f t="shared" si="42"/>
        <v>700.48675179985696</v>
      </c>
      <c r="M221" s="156">
        <f t="shared" si="42"/>
        <v>676.77965663649695</v>
      </c>
      <c r="N221" s="156">
        <f t="shared" si="42"/>
        <v>685.07561507502953</v>
      </c>
      <c r="O221" s="156">
        <f t="shared" si="42"/>
        <v>706.98153665271718</v>
      </c>
      <c r="P221" s="156">
        <f t="shared" si="42"/>
        <v>731.15834460143071</v>
      </c>
      <c r="Q221" s="156">
        <f t="shared" si="42"/>
        <v>761.57611302724149</v>
      </c>
    </row>
    <row r="222" spans="1:17" ht="12" customHeight="1" x14ac:dyDescent="0.3">
      <c r="A222" s="163" t="s">
        <v>142</v>
      </c>
      <c r="B222" s="162">
        <f>IF(B126=0,0,B126/0.086*1000000/B$15)</f>
        <v>2124.1335245797177</v>
      </c>
      <c r="C222" s="162">
        <f t="shared" ref="C222:Q222" si="43">IF(C126=0,0,C126/0.086*1000000/C$15)</f>
        <v>2185.8558773239743</v>
      </c>
      <c r="D222" s="162">
        <f t="shared" si="43"/>
        <v>2253.5531690456328</v>
      </c>
      <c r="E222" s="162">
        <f t="shared" si="43"/>
        <v>2302.1490248547407</v>
      </c>
      <c r="F222" s="162">
        <f t="shared" si="43"/>
        <v>2325.527053011022</v>
      </c>
      <c r="G222" s="162">
        <f t="shared" si="43"/>
        <v>2288.9056673318469</v>
      </c>
      <c r="H222" s="162">
        <f t="shared" si="43"/>
        <v>2291.969921560722</v>
      </c>
      <c r="I222" s="162">
        <f t="shared" si="43"/>
        <v>2246.7471942765205</v>
      </c>
      <c r="J222" s="162">
        <f t="shared" si="43"/>
        <v>2256.1454973022678</v>
      </c>
      <c r="K222" s="162">
        <f t="shared" si="43"/>
        <v>2179.0254959458503</v>
      </c>
      <c r="L222" s="162">
        <f t="shared" si="43"/>
        <v>2370.6336664985956</v>
      </c>
      <c r="M222" s="162">
        <f t="shared" si="43"/>
        <v>2311.9447060215471</v>
      </c>
      <c r="N222" s="162">
        <f t="shared" si="43"/>
        <v>2357.6309465623835</v>
      </c>
      <c r="O222" s="162">
        <f t="shared" si="43"/>
        <v>2367.7332195167737</v>
      </c>
      <c r="P222" s="162">
        <f t="shared" si="43"/>
        <v>2211.5221165518888</v>
      </c>
      <c r="Q222" s="162">
        <f t="shared" si="43"/>
        <v>2285.9959801179598</v>
      </c>
    </row>
    <row r="223" spans="1:17" ht="12" customHeight="1" x14ac:dyDescent="0.3">
      <c r="A223" s="161" t="s">
        <v>141</v>
      </c>
      <c r="B223" s="160">
        <f>IF(B127=0,0,B127/0.086*1000000/B$16)</f>
        <v>1636.1601403017251</v>
      </c>
      <c r="C223" s="160">
        <f t="shared" ref="C223:Q223" si="44">IF(C127=0,0,C127/0.086*1000000/C$16)</f>
        <v>1700.8778497853536</v>
      </c>
      <c r="D223" s="160">
        <f t="shared" si="44"/>
        <v>1772.3468228114732</v>
      </c>
      <c r="E223" s="160">
        <f t="shared" si="44"/>
        <v>1857.5959912681908</v>
      </c>
      <c r="F223" s="160">
        <f t="shared" si="44"/>
        <v>1854.3416642004677</v>
      </c>
      <c r="G223" s="160">
        <f t="shared" si="44"/>
        <v>1870.4751718436053</v>
      </c>
      <c r="H223" s="160">
        <f t="shared" si="44"/>
        <v>1896.8559274043166</v>
      </c>
      <c r="I223" s="160">
        <f t="shared" si="44"/>
        <v>1834.5412350867093</v>
      </c>
      <c r="J223" s="160">
        <f t="shared" si="44"/>
        <v>1852.7196175758215</v>
      </c>
      <c r="K223" s="160">
        <f t="shared" si="44"/>
        <v>1849.8478675095482</v>
      </c>
      <c r="L223" s="160">
        <f t="shared" si="44"/>
        <v>1870.5874101518011</v>
      </c>
      <c r="M223" s="160">
        <f t="shared" si="44"/>
        <v>1889.7625660612002</v>
      </c>
      <c r="N223" s="160">
        <f t="shared" si="44"/>
        <v>1875.0634069132172</v>
      </c>
      <c r="O223" s="160">
        <f t="shared" si="44"/>
        <v>1849.8750922243883</v>
      </c>
      <c r="P223" s="160">
        <f t="shared" si="44"/>
        <v>1822.4628879743834</v>
      </c>
      <c r="Q223" s="160">
        <f t="shared" si="44"/>
        <v>1864.8253884337512</v>
      </c>
    </row>
    <row r="224" spans="1:17" ht="12" customHeight="1" x14ac:dyDescent="0.3">
      <c r="A224" s="148" t="s">
        <v>60</v>
      </c>
      <c r="B224" s="156">
        <f t="shared" ref="B224:Q225" si="45">IF(B128=0,0,B128/0.086*1000000/B$16)</f>
        <v>976.42007279107781</v>
      </c>
      <c r="C224" s="156">
        <f t="shared" si="45"/>
        <v>1051.9982394853087</v>
      </c>
      <c r="D224" s="156">
        <f t="shared" si="45"/>
        <v>1134.7771840579117</v>
      </c>
      <c r="E224" s="156">
        <f t="shared" si="45"/>
        <v>1252.7829649775535</v>
      </c>
      <c r="F224" s="156">
        <f t="shared" si="45"/>
        <v>1224.8758357613378</v>
      </c>
      <c r="G224" s="156">
        <f t="shared" si="45"/>
        <v>1263.1434657378234</v>
      </c>
      <c r="H224" s="156">
        <f t="shared" si="45"/>
        <v>1285.0863051336732</v>
      </c>
      <c r="I224" s="156">
        <f t="shared" si="45"/>
        <v>1192.4858110969708</v>
      </c>
      <c r="J224" s="156">
        <f t="shared" si="45"/>
        <v>1203.6692514000356</v>
      </c>
      <c r="K224" s="156">
        <f t="shared" si="45"/>
        <v>1188.6710200032912</v>
      </c>
      <c r="L224" s="156">
        <f t="shared" si="45"/>
        <v>1202.452436160557</v>
      </c>
      <c r="M224" s="156">
        <f t="shared" si="45"/>
        <v>1235.3621718417444</v>
      </c>
      <c r="N224" s="156">
        <f t="shared" si="45"/>
        <v>1201.0775455617954</v>
      </c>
      <c r="O224" s="156">
        <f t="shared" si="45"/>
        <v>1170.2587706131837</v>
      </c>
      <c r="P224" s="156">
        <f t="shared" si="45"/>
        <v>1152.0059492336725</v>
      </c>
      <c r="Q224" s="156">
        <f t="shared" si="45"/>
        <v>1226.8677760471355</v>
      </c>
    </row>
    <row r="225" spans="1:17" ht="12" customHeight="1" x14ac:dyDescent="0.3">
      <c r="A225" s="148" t="s">
        <v>59</v>
      </c>
      <c r="B225" s="156">
        <f t="shared" si="45"/>
        <v>659.74006751064724</v>
      </c>
      <c r="C225" s="156">
        <f t="shared" si="45"/>
        <v>648.87961030004476</v>
      </c>
      <c r="D225" s="156">
        <f t="shared" si="45"/>
        <v>637.56963875356132</v>
      </c>
      <c r="E225" s="156">
        <f t="shared" si="45"/>
        <v>604.81302629063725</v>
      </c>
      <c r="F225" s="156">
        <f t="shared" si="45"/>
        <v>629.46582843912972</v>
      </c>
      <c r="G225" s="156">
        <f t="shared" si="45"/>
        <v>607.33170610578202</v>
      </c>
      <c r="H225" s="156">
        <f t="shared" si="45"/>
        <v>611.76962227064348</v>
      </c>
      <c r="I225" s="156">
        <f t="shared" si="45"/>
        <v>642.05542398973876</v>
      </c>
      <c r="J225" s="156">
        <f t="shared" si="45"/>
        <v>649.05036617578628</v>
      </c>
      <c r="K225" s="156">
        <f t="shared" si="45"/>
        <v>661.17684750625688</v>
      </c>
      <c r="L225" s="156">
        <f t="shared" si="45"/>
        <v>668.13497399124412</v>
      </c>
      <c r="M225" s="156">
        <f t="shared" si="45"/>
        <v>654.40039421945551</v>
      </c>
      <c r="N225" s="156">
        <f t="shared" si="45"/>
        <v>673.98586135142148</v>
      </c>
      <c r="O225" s="156">
        <f t="shared" si="45"/>
        <v>679.61632161120417</v>
      </c>
      <c r="P225" s="156">
        <f t="shared" si="45"/>
        <v>670.45693874071105</v>
      </c>
      <c r="Q225" s="156">
        <f t="shared" si="45"/>
        <v>637.95761238661612</v>
      </c>
    </row>
    <row r="226" spans="1:17" ht="12" customHeight="1" x14ac:dyDescent="0.3">
      <c r="A226" s="158" t="s">
        <v>62</v>
      </c>
      <c r="B226" s="157">
        <f t="shared" si="36"/>
        <v>1281.7377660726377</v>
      </c>
      <c r="C226" s="157">
        <f t="shared" si="36"/>
        <v>1283.9318461931957</v>
      </c>
      <c r="D226" s="157">
        <f t="shared" si="36"/>
        <v>1301.3977817974799</v>
      </c>
      <c r="E226" s="157">
        <f t="shared" si="36"/>
        <v>1364.038597350388</v>
      </c>
      <c r="F226" s="157">
        <f t="shared" si="36"/>
        <v>1362.4633636094056</v>
      </c>
      <c r="G226" s="157">
        <f t="shared" si="36"/>
        <v>1408.5912019539542</v>
      </c>
      <c r="H226" s="157">
        <f t="shared" si="36"/>
        <v>1348.2221560243893</v>
      </c>
      <c r="I226" s="157">
        <f t="shared" si="36"/>
        <v>1311.3556335122735</v>
      </c>
      <c r="J226" s="157">
        <f t="shared" si="36"/>
        <v>1263.5233090789529</v>
      </c>
      <c r="K226" s="157">
        <f t="shared" si="36"/>
        <v>1262.1604258671912</v>
      </c>
      <c r="L226" s="157">
        <f t="shared" si="36"/>
        <v>1286.2189338798512</v>
      </c>
      <c r="M226" s="157">
        <f t="shared" si="36"/>
        <v>1221.4285671059679</v>
      </c>
      <c r="N226" s="157">
        <f t="shared" si="36"/>
        <v>1221.470216731881</v>
      </c>
      <c r="O226" s="157">
        <f t="shared" si="36"/>
        <v>1221.8230288967216</v>
      </c>
      <c r="P226" s="157">
        <f t="shared" si="36"/>
        <v>1171.7570418974628</v>
      </c>
      <c r="Q226" s="157">
        <f t="shared" si="36"/>
        <v>1193.1926570855437</v>
      </c>
    </row>
    <row r="227" spans="1:17" ht="12" customHeight="1" x14ac:dyDescent="0.3">
      <c r="A227" s="23" t="s">
        <v>55</v>
      </c>
      <c r="B227" s="156">
        <f>IF(B131=0,0,B131/0.086*1000000/B$18)</f>
        <v>1519.5087796674834</v>
      </c>
      <c r="C227" s="156">
        <f t="shared" ref="C227:Q227" si="46">IF(C131=0,0,C131/0.086*1000000/C$18)</f>
        <v>1480.3352253799951</v>
      </c>
      <c r="D227" s="156">
        <f t="shared" si="46"/>
        <v>1608.8854295699834</v>
      </c>
      <c r="E227" s="156">
        <f t="shared" si="46"/>
        <v>1616.9291515174557</v>
      </c>
      <c r="F227" s="156">
        <f t="shared" si="46"/>
        <v>1413.6040193871488</v>
      </c>
      <c r="G227" s="156">
        <f t="shared" si="46"/>
        <v>2132.6273882288133</v>
      </c>
      <c r="H227" s="156">
        <f t="shared" si="46"/>
        <v>1882.5643896754425</v>
      </c>
      <c r="I227" s="156">
        <f t="shared" si="46"/>
        <v>1890.0096782972212</v>
      </c>
      <c r="J227" s="156">
        <f t="shared" si="46"/>
        <v>1546.1272325611581</v>
      </c>
      <c r="K227" s="156">
        <f t="shared" si="46"/>
        <v>1657.6528622023714</v>
      </c>
      <c r="L227" s="156">
        <f t="shared" si="46"/>
        <v>1661.1855074483069</v>
      </c>
      <c r="M227" s="156">
        <f t="shared" si="46"/>
        <v>1690.3434984741514</v>
      </c>
      <c r="N227" s="156">
        <f t="shared" si="46"/>
        <v>1684.663234223</v>
      </c>
      <c r="O227" s="156">
        <f t="shared" si="46"/>
        <v>1665.5317941314293</v>
      </c>
      <c r="P227" s="156">
        <f t="shared" si="46"/>
        <v>1708.1339175650519</v>
      </c>
      <c r="Q227" s="156">
        <f t="shared" si="46"/>
        <v>1689.1141924088063</v>
      </c>
    </row>
    <row r="228" spans="1:17" ht="12" customHeight="1" x14ac:dyDescent="0.3">
      <c r="A228" s="23" t="s">
        <v>57</v>
      </c>
      <c r="B228" s="156">
        <f>IF(B132=0,0,B132/0.086*1000000/B$19)</f>
        <v>1873.1137482445943</v>
      </c>
      <c r="C228" s="156">
        <f t="shared" ref="C228:Q228" si="47">IF(C132=0,0,C132/0.086*1000000/C$19)</f>
        <v>1926.6615273081029</v>
      </c>
      <c r="D228" s="156">
        <f t="shared" si="47"/>
        <v>1918.6745541293894</v>
      </c>
      <c r="E228" s="156">
        <f t="shared" si="47"/>
        <v>2023.5837071125939</v>
      </c>
      <c r="F228" s="156">
        <f t="shared" si="47"/>
        <v>1999.1123786286882</v>
      </c>
      <c r="G228" s="156">
        <f t="shared" si="47"/>
        <v>2076.8820751646222</v>
      </c>
      <c r="H228" s="156">
        <f t="shared" si="47"/>
        <v>1944.5636881829278</v>
      </c>
      <c r="I228" s="156">
        <f t="shared" si="47"/>
        <v>1969.0844891225863</v>
      </c>
      <c r="J228" s="156">
        <f t="shared" si="47"/>
        <v>1794.2332413544909</v>
      </c>
      <c r="K228" s="156">
        <f t="shared" si="47"/>
        <v>1785.96407694147</v>
      </c>
      <c r="L228" s="156">
        <f t="shared" si="47"/>
        <v>1778.5187531489667</v>
      </c>
      <c r="M228" s="156">
        <f t="shared" si="47"/>
        <v>1696.9705655921478</v>
      </c>
      <c r="N228" s="156">
        <f t="shared" si="47"/>
        <v>1660.5757142070254</v>
      </c>
      <c r="O228" s="156">
        <f t="shared" si="47"/>
        <v>1635.9670013290965</v>
      </c>
      <c r="P228" s="156">
        <f t="shared" si="47"/>
        <v>1586.4299833504085</v>
      </c>
      <c r="Q228" s="156">
        <f t="shared" si="47"/>
        <v>1576.8286155787737</v>
      </c>
    </row>
    <row r="229" spans="1:17" ht="12" customHeight="1" x14ac:dyDescent="0.3">
      <c r="A229" s="29" t="s">
        <v>140</v>
      </c>
      <c r="B229" s="57">
        <f>IF(B133=0,0,B133/0.086*1000000/B$20)</f>
        <v>985.05775995439512</v>
      </c>
      <c r="C229" s="57">
        <f t="shared" ref="C229:Q229" si="48">IF(C133=0,0,C133/0.086*1000000/C$20)</f>
        <v>1004.167344063584</v>
      </c>
      <c r="D229" s="57">
        <f t="shared" si="48"/>
        <v>1027.5152464647094</v>
      </c>
      <c r="E229" s="57">
        <f t="shared" si="48"/>
        <v>1057.0885394974275</v>
      </c>
      <c r="F229" s="57">
        <f t="shared" si="48"/>
        <v>1079.378444159888</v>
      </c>
      <c r="G229" s="57">
        <f t="shared" si="48"/>
        <v>1061.4564138970741</v>
      </c>
      <c r="H229" s="57">
        <f t="shared" si="48"/>
        <v>1075.3862677262682</v>
      </c>
      <c r="I229" s="57">
        <f t="shared" si="48"/>
        <v>1038.9159204787063</v>
      </c>
      <c r="J229" s="57">
        <f t="shared" si="48"/>
        <v>1036.0125410412518</v>
      </c>
      <c r="K229" s="57">
        <f t="shared" si="48"/>
        <v>1028.9110111247339</v>
      </c>
      <c r="L229" s="57">
        <f t="shared" si="48"/>
        <v>1061.8319987421844</v>
      </c>
      <c r="M229" s="57">
        <f t="shared" si="48"/>
        <v>1014.9794178253006</v>
      </c>
      <c r="N229" s="57">
        <f t="shared" si="48"/>
        <v>1031.0614325883346</v>
      </c>
      <c r="O229" s="57">
        <f t="shared" si="48"/>
        <v>1043.1319351274669</v>
      </c>
      <c r="P229" s="57">
        <f t="shared" si="48"/>
        <v>993.55488665887833</v>
      </c>
      <c r="Q229" s="57">
        <f t="shared" si="48"/>
        <v>1031.7181179829054</v>
      </c>
    </row>
    <row r="231" spans="1:17" ht="12" customHeight="1" x14ac:dyDescent="0.3">
      <c r="A231" s="152" t="s">
        <v>74</v>
      </c>
      <c r="B231" s="168">
        <f t="shared" ref="B231:Q231" si="49">IF(B135=0,0,B135/0.086*1000000/B$5)</f>
        <v>7984.3763315997157</v>
      </c>
      <c r="C231" s="168">
        <f t="shared" si="49"/>
        <v>8387.4903479649165</v>
      </c>
      <c r="D231" s="168">
        <f t="shared" si="49"/>
        <v>8319.2304853340302</v>
      </c>
      <c r="E231" s="168">
        <f t="shared" si="49"/>
        <v>8936.4829141174996</v>
      </c>
      <c r="F231" s="168">
        <f t="shared" si="49"/>
        <v>8685.5889245718026</v>
      </c>
      <c r="G231" s="168">
        <f t="shared" si="49"/>
        <v>8931.7693913382991</v>
      </c>
      <c r="H231" s="168">
        <f t="shared" si="49"/>
        <v>8825.7254061621243</v>
      </c>
      <c r="I231" s="168">
        <f t="shared" si="49"/>
        <v>8538.0398031350869</v>
      </c>
      <c r="J231" s="168">
        <f t="shared" si="49"/>
        <v>8907.216609753943</v>
      </c>
      <c r="K231" s="168">
        <f t="shared" si="49"/>
        <v>8901.0631172214707</v>
      </c>
      <c r="L231" s="168">
        <f t="shared" si="49"/>
        <v>9383.2404162617313</v>
      </c>
      <c r="M231" s="168">
        <f t="shared" si="49"/>
        <v>8284.9033365283467</v>
      </c>
      <c r="N231" s="168">
        <f t="shared" si="49"/>
        <v>8840.3653900965182</v>
      </c>
      <c r="O231" s="168">
        <f t="shared" si="49"/>
        <v>8735.1552149888394</v>
      </c>
      <c r="P231" s="168">
        <f t="shared" si="49"/>
        <v>7746.2351504411063</v>
      </c>
      <c r="Q231" s="168">
        <f t="shared" si="49"/>
        <v>8152.2396610519727</v>
      </c>
    </row>
    <row r="232" spans="1:17" ht="12" customHeight="1" x14ac:dyDescent="0.3">
      <c r="A232" s="158" t="s">
        <v>65</v>
      </c>
      <c r="B232" s="157">
        <f t="shared" ref="B232:Q232" si="50">SUM(B233:B234)</f>
        <v>5907.8693477782108</v>
      </c>
      <c r="C232" s="157">
        <f t="shared" si="50"/>
        <v>6255.1645306446899</v>
      </c>
      <c r="D232" s="157">
        <f t="shared" si="50"/>
        <v>6112.2916895285098</v>
      </c>
      <c r="E232" s="157">
        <f t="shared" si="50"/>
        <v>6646.9901686013263</v>
      </c>
      <c r="F232" s="157">
        <f t="shared" si="50"/>
        <v>6376.0236809067856</v>
      </c>
      <c r="G232" s="157">
        <f t="shared" si="50"/>
        <v>6550.3476176324339</v>
      </c>
      <c r="H232" s="157">
        <f t="shared" si="50"/>
        <v>6401.1978807580144</v>
      </c>
      <c r="I232" s="157">
        <f t="shared" si="50"/>
        <v>6082.4108356136048</v>
      </c>
      <c r="J232" s="157">
        <f t="shared" si="50"/>
        <v>6455.5624995227518</v>
      </c>
      <c r="K232" s="157">
        <f t="shared" si="50"/>
        <v>6440.7442968639334</v>
      </c>
      <c r="L232" s="157">
        <f t="shared" si="50"/>
        <v>6854.1234402075579</v>
      </c>
      <c r="M232" s="157">
        <f t="shared" si="50"/>
        <v>5808.8698316297859</v>
      </c>
      <c r="N232" s="157">
        <f t="shared" si="50"/>
        <v>6275.5364615993567</v>
      </c>
      <c r="O232" s="157">
        <f t="shared" si="50"/>
        <v>6154.3487723041098</v>
      </c>
      <c r="P232" s="157">
        <f t="shared" si="50"/>
        <v>5222.042082923248</v>
      </c>
      <c r="Q232" s="157">
        <f t="shared" si="50"/>
        <v>5587.7744772148908</v>
      </c>
    </row>
    <row r="233" spans="1:17" ht="12" customHeight="1" x14ac:dyDescent="0.3">
      <c r="A233" s="23" t="s">
        <v>157</v>
      </c>
      <c r="B233" s="156">
        <f t="shared" ref="B233:Q234" si="51">IF(B137=0,0,B137/0.086*1000000/B$7)</f>
        <v>5857.0053355636937</v>
      </c>
      <c r="C233" s="156">
        <f t="shared" si="51"/>
        <v>6197.1531945095703</v>
      </c>
      <c r="D233" s="156">
        <f t="shared" si="51"/>
        <v>6054.2853651121841</v>
      </c>
      <c r="E233" s="156">
        <f t="shared" si="51"/>
        <v>6573.1662120771671</v>
      </c>
      <c r="F233" s="156">
        <f t="shared" si="51"/>
        <v>6307.3765456042738</v>
      </c>
      <c r="G233" s="156">
        <f t="shared" si="51"/>
        <v>6475.2876781965442</v>
      </c>
      <c r="H233" s="156">
        <f t="shared" si="51"/>
        <v>6326.1008019682195</v>
      </c>
      <c r="I233" s="156">
        <f t="shared" si="51"/>
        <v>6008.1537287194096</v>
      </c>
      <c r="J233" s="156">
        <f t="shared" si="51"/>
        <v>6387.0237984081759</v>
      </c>
      <c r="K233" s="156">
        <f t="shared" si="51"/>
        <v>6373.3414588328451</v>
      </c>
      <c r="L233" s="156">
        <f t="shared" si="51"/>
        <v>6774.7544610991199</v>
      </c>
      <c r="M233" s="156">
        <f t="shared" si="51"/>
        <v>5744.4332324888055</v>
      </c>
      <c r="N233" s="156">
        <f t="shared" si="51"/>
        <v>6201.318045831259</v>
      </c>
      <c r="O233" s="156">
        <f t="shared" si="51"/>
        <v>6080.7941912706046</v>
      </c>
      <c r="P233" s="156">
        <f t="shared" si="51"/>
        <v>5161.6039562589713</v>
      </c>
      <c r="Q233" s="156">
        <f t="shared" si="51"/>
        <v>5512.3017750409208</v>
      </c>
    </row>
    <row r="234" spans="1:17" ht="12" customHeight="1" x14ac:dyDescent="0.3">
      <c r="A234" s="23" t="s">
        <v>60</v>
      </c>
      <c r="B234" s="156">
        <f t="shared" si="51"/>
        <v>50.864012214516862</v>
      </c>
      <c r="C234" s="156">
        <f t="shared" si="51"/>
        <v>58.011336135119983</v>
      </c>
      <c r="D234" s="156">
        <f t="shared" si="51"/>
        <v>58.006324416325668</v>
      </c>
      <c r="E234" s="156">
        <f t="shared" si="51"/>
        <v>73.823956524158902</v>
      </c>
      <c r="F234" s="156">
        <f t="shared" si="51"/>
        <v>68.647135302511813</v>
      </c>
      <c r="G234" s="156">
        <f t="shared" si="51"/>
        <v>75.05993943588939</v>
      </c>
      <c r="H234" s="156">
        <f t="shared" si="51"/>
        <v>75.097078789794693</v>
      </c>
      <c r="I234" s="156">
        <f t="shared" si="51"/>
        <v>74.257106894195218</v>
      </c>
      <c r="J234" s="156">
        <f t="shared" si="51"/>
        <v>68.538701114576071</v>
      </c>
      <c r="K234" s="156">
        <f t="shared" si="51"/>
        <v>67.402838031088592</v>
      </c>
      <c r="L234" s="156">
        <f t="shared" si="51"/>
        <v>79.368979108437756</v>
      </c>
      <c r="M234" s="156">
        <f t="shared" si="51"/>
        <v>64.436599140980803</v>
      </c>
      <c r="N234" s="156">
        <f t="shared" si="51"/>
        <v>74.218415768097429</v>
      </c>
      <c r="O234" s="156">
        <f t="shared" si="51"/>
        <v>73.554581033505443</v>
      </c>
      <c r="P234" s="156">
        <f t="shared" si="51"/>
        <v>60.438126664276687</v>
      </c>
      <c r="Q234" s="156">
        <f t="shared" si="51"/>
        <v>75.472702173969623</v>
      </c>
    </row>
    <row r="235" spans="1:17" ht="12" customHeight="1" x14ac:dyDescent="0.3">
      <c r="A235" s="158" t="s">
        <v>112</v>
      </c>
      <c r="B235" s="157">
        <f t="shared" ref="B235:Q235" si="52">B236</f>
        <v>46.161614954958189</v>
      </c>
      <c r="C235" s="157">
        <f t="shared" si="52"/>
        <v>54.540106771106018</v>
      </c>
      <c r="D235" s="157">
        <f t="shared" si="52"/>
        <v>70.255210574948606</v>
      </c>
      <c r="E235" s="157">
        <f t="shared" si="52"/>
        <v>79.461531319120141</v>
      </c>
      <c r="F235" s="157">
        <f t="shared" si="52"/>
        <v>87.707747881880039</v>
      </c>
      <c r="G235" s="157">
        <f t="shared" si="52"/>
        <v>102.48648253512661</v>
      </c>
      <c r="H235" s="157">
        <f t="shared" si="52"/>
        <v>121.0626695060628</v>
      </c>
      <c r="I235" s="157">
        <f t="shared" si="52"/>
        <v>143.3677131120026</v>
      </c>
      <c r="J235" s="157">
        <f t="shared" si="52"/>
        <v>156.61237848867648</v>
      </c>
      <c r="K235" s="157">
        <f t="shared" si="52"/>
        <v>167.04505197144169</v>
      </c>
      <c r="L235" s="157">
        <f t="shared" si="52"/>
        <v>179.41313983260386</v>
      </c>
      <c r="M235" s="157">
        <f t="shared" si="52"/>
        <v>195.01560733098557</v>
      </c>
      <c r="N235" s="157">
        <f t="shared" si="52"/>
        <v>218.46977171448299</v>
      </c>
      <c r="O235" s="157">
        <f t="shared" si="52"/>
        <v>233.85527140668671</v>
      </c>
      <c r="P235" s="157">
        <f t="shared" si="52"/>
        <v>242.81603882012911</v>
      </c>
      <c r="Q235" s="157">
        <f t="shared" si="52"/>
        <v>247.8066679707203</v>
      </c>
    </row>
    <row r="236" spans="1:17" ht="12" customHeight="1" x14ac:dyDescent="0.3">
      <c r="A236" s="23" t="s">
        <v>60</v>
      </c>
      <c r="B236" s="156">
        <f t="shared" ref="B236:Q237" si="53">IF(B140=0,0,B140/0.086*1000000/B$5)</f>
        <v>46.161614954958189</v>
      </c>
      <c r="C236" s="156">
        <f t="shared" si="53"/>
        <v>54.540106771106018</v>
      </c>
      <c r="D236" s="156">
        <f t="shared" si="53"/>
        <v>70.255210574948606</v>
      </c>
      <c r="E236" s="156">
        <f t="shared" si="53"/>
        <v>79.461531319120141</v>
      </c>
      <c r="F236" s="156">
        <f t="shared" si="53"/>
        <v>87.707747881880039</v>
      </c>
      <c r="G236" s="156">
        <f t="shared" si="53"/>
        <v>102.48648253512661</v>
      </c>
      <c r="H236" s="156">
        <f t="shared" si="53"/>
        <v>121.0626695060628</v>
      </c>
      <c r="I236" s="156">
        <f t="shared" si="53"/>
        <v>143.3677131120026</v>
      </c>
      <c r="J236" s="156">
        <f t="shared" si="53"/>
        <v>156.61237848867648</v>
      </c>
      <c r="K236" s="156">
        <f t="shared" si="53"/>
        <v>167.04505197144169</v>
      </c>
      <c r="L236" s="156">
        <f t="shared" si="53"/>
        <v>179.41313983260386</v>
      </c>
      <c r="M236" s="156">
        <f t="shared" si="53"/>
        <v>195.01560733098557</v>
      </c>
      <c r="N236" s="156">
        <f t="shared" si="53"/>
        <v>218.46977171448299</v>
      </c>
      <c r="O236" s="156">
        <f t="shared" si="53"/>
        <v>233.85527140668671</v>
      </c>
      <c r="P236" s="156">
        <f t="shared" si="53"/>
        <v>242.81603882012911</v>
      </c>
      <c r="Q236" s="156">
        <f t="shared" si="53"/>
        <v>247.8066679707203</v>
      </c>
    </row>
    <row r="237" spans="1:17" ht="12" customHeight="1" x14ac:dyDescent="0.3">
      <c r="A237" s="158" t="s">
        <v>63</v>
      </c>
      <c r="B237" s="157">
        <f t="shared" si="53"/>
        <v>1280.3524985090794</v>
      </c>
      <c r="C237" s="157">
        <f t="shared" si="53"/>
        <v>1306.3785506499371</v>
      </c>
      <c r="D237" s="157">
        <f t="shared" si="53"/>
        <v>1342.3723575254764</v>
      </c>
      <c r="E237" s="157">
        <f t="shared" si="53"/>
        <v>1380.2490685215789</v>
      </c>
      <c r="F237" s="157">
        <f t="shared" si="53"/>
        <v>1382.3480697082493</v>
      </c>
      <c r="G237" s="157">
        <f t="shared" si="53"/>
        <v>1417.1917704734719</v>
      </c>
      <c r="H237" s="157">
        <f t="shared" si="53"/>
        <v>1445.0322260645614</v>
      </c>
      <c r="I237" s="157">
        <f t="shared" si="53"/>
        <v>1463.979786222892</v>
      </c>
      <c r="J237" s="157">
        <f t="shared" si="53"/>
        <v>1470.7623823958695</v>
      </c>
      <c r="K237" s="157">
        <f t="shared" si="53"/>
        <v>1469.2211575375825</v>
      </c>
      <c r="L237" s="157">
        <f t="shared" si="53"/>
        <v>1503.692596226894</v>
      </c>
      <c r="M237" s="157">
        <f t="shared" si="53"/>
        <v>1464.3035196731203</v>
      </c>
      <c r="N237" s="157">
        <f t="shared" si="53"/>
        <v>1520.6517927493971</v>
      </c>
      <c r="O237" s="157">
        <f t="shared" si="53"/>
        <v>1513.8699955917423</v>
      </c>
      <c r="P237" s="157">
        <f t="shared" si="53"/>
        <v>1478.6595165283061</v>
      </c>
      <c r="Q237" s="157">
        <f t="shared" si="53"/>
        <v>1488.1314425210287</v>
      </c>
    </row>
    <row r="238" spans="1:17" ht="12" customHeight="1" x14ac:dyDescent="0.3">
      <c r="A238" s="167" t="s">
        <v>156</v>
      </c>
      <c r="B238" s="132">
        <f t="shared" ref="B238:Q238" si="54">IF(B142=0,0,B142/0.086*1000000/B$11)</f>
        <v>1232.6089534662722</v>
      </c>
      <c r="C238" s="132">
        <f t="shared" si="54"/>
        <v>1259.064564389211</v>
      </c>
      <c r="D238" s="132">
        <f t="shared" si="54"/>
        <v>1285.3475827870448</v>
      </c>
      <c r="E238" s="132">
        <f t="shared" si="54"/>
        <v>1327.0794440367872</v>
      </c>
      <c r="F238" s="132">
        <f t="shared" si="54"/>
        <v>1311.6497706974371</v>
      </c>
      <c r="G238" s="132">
        <f t="shared" si="54"/>
        <v>1359.1092989877209</v>
      </c>
      <c r="H238" s="132">
        <f t="shared" si="54"/>
        <v>1383.554331222053</v>
      </c>
      <c r="I238" s="132">
        <f t="shared" si="54"/>
        <v>1414.9387802191145</v>
      </c>
      <c r="J238" s="132">
        <f t="shared" si="54"/>
        <v>1412.025740934715</v>
      </c>
      <c r="K238" s="132">
        <f t="shared" si="54"/>
        <v>1426.4295939504093</v>
      </c>
      <c r="L238" s="132">
        <f t="shared" si="54"/>
        <v>1409.3082399200148</v>
      </c>
      <c r="M238" s="132">
        <f t="shared" si="54"/>
        <v>1358.4484576197176</v>
      </c>
      <c r="N238" s="132">
        <f t="shared" si="54"/>
        <v>1429.5831102237457</v>
      </c>
      <c r="O238" s="132">
        <f t="shared" si="54"/>
        <v>1424.4731264326231</v>
      </c>
      <c r="P238" s="132">
        <f t="shared" si="54"/>
        <v>1414.779338858008</v>
      </c>
      <c r="Q238" s="132">
        <f t="shared" si="54"/>
        <v>1408.6027503154417</v>
      </c>
    </row>
    <row r="239" spans="1:17" ht="12" customHeight="1" x14ac:dyDescent="0.3">
      <c r="A239" s="167" t="s">
        <v>155</v>
      </c>
      <c r="B239" s="132">
        <f t="shared" ref="B239:Q241" si="55">IF(B143=0,0,B143/0.086*1000000/B$12)</f>
        <v>1291.3917651835484</v>
      </c>
      <c r="C239" s="132">
        <f t="shared" si="55"/>
        <v>1319.1343650972819</v>
      </c>
      <c r="D239" s="132">
        <f t="shared" si="55"/>
        <v>1344.4619188649192</v>
      </c>
      <c r="E239" s="132">
        <f t="shared" si="55"/>
        <v>1397.1006183142545</v>
      </c>
      <c r="F239" s="132">
        <f t="shared" si="55"/>
        <v>1417.3207592190192</v>
      </c>
      <c r="G239" s="132">
        <f t="shared" si="55"/>
        <v>1467.2641955302022</v>
      </c>
      <c r="H239" s="132">
        <f t="shared" si="55"/>
        <v>1479.9163830064469</v>
      </c>
      <c r="I239" s="132">
        <f t="shared" si="55"/>
        <v>1473.8961024051894</v>
      </c>
      <c r="J239" s="132">
        <f t="shared" si="55"/>
        <v>1463.2309743381079</v>
      </c>
      <c r="K239" s="132">
        <f t="shared" si="55"/>
        <v>1490.8735118725542</v>
      </c>
      <c r="L239" s="132">
        <f t="shared" si="55"/>
        <v>1494.3080047280157</v>
      </c>
      <c r="M239" s="132">
        <f t="shared" si="55"/>
        <v>1465.4228520739186</v>
      </c>
      <c r="N239" s="132">
        <f t="shared" si="55"/>
        <v>1475.2540518087148</v>
      </c>
      <c r="O239" s="132">
        <f t="shared" si="55"/>
        <v>1461.9306639865106</v>
      </c>
      <c r="P239" s="132">
        <f t="shared" si="55"/>
        <v>1457.2414171026885</v>
      </c>
      <c r="Q239" s="132">
        <f t="shared" si="55"/>
        <v>1448.1688797282095</v>
      </c>
    </row>
    <row r="240" spans="1:17" ht="12" customHeight="1" x14ac:dyDescent="0.3">
      <c r="A240" s="166" t="s">
        <v>55</v>
      </c>
      <c r="B240" s="165">
        <f t="shared" si="55"/>
        <v>722.99867986158063</v>
      </c>
      <c r="C240" s="165">
        <f t="shared" si="55"/>
        <v>749.83532243246577</v>
      </c>
      <c r="D240" s="165">
        <f t="shared" si="55"/>
        <v>778.76853620114036</v>
      </c>
      <c r="E240" s="165">
        <f t="shared" si="55"/>
        <v>838.11254148569196</v>
      </c>
      <c r="F240" s="165">
        <f t="shared" si="55"/>
        <v>848.79155107113945</v>
      </c>
      <c r="G240" s="165">
        <f t="shared" si="55"/>
        <v>898.55010799693707</v>
      </c>
      <c r="H240" s="165">
        <f t="shared" si="55"/>
        <v>911.2367254045123</v>
      </c>
      <c r="I240" s="165">
        <f t="shared" si="55"/>
        <v>900.3190420689732</v>
      </c>
      <c r="J240" s="165">
        <f t="shared" si="55"/>
        <v>879.75315693189566</v>
      </c>
      <c r="K240" s="165">
        <f t="shared" si="55"/>
        <v>902.55641893002962</v>
      </c>
      <c r="L240" s="165">
        <f t="shared" si="55"/>
        <v>896.10673871775441</v>
      </c>
      <c r="M240" s="165">
        <f t="shared" si="55"/>
        <v>879.24661071272624</v>
      </c>
      <c r="N240" s="165">
        <f t="shared" si="55"/>
        <v>878.48125641695958</v>
      </c>
      <c r="O240" s="165">
        <f t="shared" si="55"/>
        <v>860.68339697202634</v>
      </c>
      <c r="P240" s="165">
        <f t="shared" si="55"/>
        <v>853.03792783832739</v>
      </c>
      <c r="Q240" s="165">
        <f t="shared" si="55"/>
        <v>852.03625353462292</v>
      </c>
    </row>
    <row r="241" spans="1:17" ht="12" customHeight="1" x14ac:dyDescent="0.3">
      <c r="A241" s="147" t="s">
        <v>59</v>
      </c>
      <c r="B241" s="164">
        <f t="shared" si="55"/>
        <v>568.39308532196776</v>
      </c>
      <c r="C241" s="164">
        <f t="shared" si="55"/>
        <v>569.29904266481628</v>
      </c>
      <c r="D241" s="164">
        <f t="shared" si="55"/>
        <v>565.69338266377872</v>
      </c>
      <c r="E241" s="164">
        <f t="shared" si="55"/>
        <v>558.98807682856261</v>
      </c>
      <c r="F241" s="164">
        <f t="shared" si="55"/>
        <v>568.52920814787979</v>
      </c>
      <c r="G241" s="164">
        <f t="shared" si="55"/>
        <v>568.71408753326523</v>
      </c>
      <c r="H241" s="164">
        <f t="shared" si="55"/>
        <v>568.67965760193476</v>
      </c>
      <c r="I241" s="164">
        <f t="shared" si="55"/>
        <v>573.57706033621594</v>
      </c>
      <c r="J241" s="164">
        <f t="shared" si="55"/>
        <v>583.47781740621235</v>
      </c>
      <c r="K241" s="164">
        <f t="shared" si="55"/>
        <v>588.31709294252471</v>
      </c>
      <c r="L241" s="164">
        <f t="shared" si="55"/>
        <v>598.20126601026129</v>
      </c>
      <c r="M241" s="164">
        <f t="shared" si="55"/>
        <v>586.17624136119264</v>
      </c>
      <c r="N241" s="164">
        <f t="shared" si="55"/>
        <v>596.77279539175504</v>
      </c>
      <c r="O241" s="164">
        <f t="shared" si="55"/>
        <v>601.24726701448435</v>
      </c>
      <c r="P241" s="164">
        <f t="shared" si="55"/>
        <v>604.20348926436134</v>
      </c>
      <c r="Q241" s="164">
        <f t="shared" si="55"/>
        <v>596.13262619358659</v>
      </c>
    </row>
    <row r="242" spans="1:17" ht="12" customHeight="1" x14ac:dyDescent="0.3">
      <c r="A242" s="163" t="s">
        <v>144</v>
      </c>
      <c r="B242" s="162">
        <f t="shared" ref="B242:Q242" si="56">IF(B146=0,0,B146/0.086*1000000/B$13)</f>
        <v>1215.134224792849</v>
      </c>
      <c r="C242" s="162">
        <f t="shared" si="56"/>
        <v>1233.7015759406988</v>
      </c>
      <c r="D242" s="162">
        <f t="shared" si="56"/>
        <v>1255.7631297594762</v>
      </c>
      <c r="E242" s="162">
        <f t="shared" si="56"/>
        <v>1276.0236150139854</v>
      </c>
      <c r="F242" s="162">
        <f t="shared" si="56"/>
        <v>1284.7617348349868</v>
      </c>
      <c r="G242" s="162">
        <f t="shared" si="56"/>
        <v>1323.8342020204011</v>
      </c>
      <c r="H242" s="162">
        <f t="shared" si="56"/>
        <v>1338.4936346828133</v>
      </c>
      <c r="I242" s="162">
        <f t="shared" si="56"/>
        <v>1373.6473195407959</v>
      </c>
      <c r="J242" s="162">
        <f t="shared" si="56"/>
        <v>1396.0957242187937</v>
      </c>
      <c r="K242" s="162">
        <f t="shared" si="56"/>
        <v>1401.796868512384</v>
      </c>
      <c r="L242" s="162">
        <f t="shared" si="56"/>
        <v>1434.2414432481196</v>
      </c>
      <c r="M242" s="162">
        <f t="shared" si="56"/>
        <v>1427.4956970827154</v>
      </c>
      <c r="N242" s="162">
        <f t="shared" si="56"/>
        <v>1473.8454650635836</v>
      </c>
      <c r="O242" s="162">
        <f t="shared" si="56"/>
        <v>1475.6386174228417</v>
      </c>
      <c r="P242" s="162">
        <f t="shared" si="56"/>
        <v>1463.3392290144291</v>
      </c>
      <c r="Q242" s="162">
        <f t="shared" si="56"/>
        <v>1455.2254962151826</v>
      </c>
    </row>
    <row r="243" spans="1:17" ht="12" customHeight="1" x14ac:dyDescent="0.3">
      <c r="A243" s="161" t="s">
        <v>143</v>
      </c>
      <c r="B243" s="160">
        <f t="shared" ref="B243:Q245" si="57">IF(B147=0,0,B147/0.086*1000000/B$14)</f>
        <v>1150.2740470293352</v>
      </c>
      <c r="C243" s="160">
        <f t="shared" si="57"/>
        <v>1161.4464679936286</v>
      </c>
      <c r="D243" s="160">
        <f t="shared" si="57"/>
        <v>1181.9805097451203</v>
      </c>
      <c r="E243" s="160">
        <f t="shared" si="57"/>
        <v>1218.0767286460527</v>
      </c>
      <c r="F243" s="160">
        <f t="shared" si="57"/>
        <v>1243.1431818495578</v>
      </c>
      <c r="G243" s="160">
        <f t="shared" si="57"/>
        <v>1280.4242656250701</v>
      </c>
      <c r="H243" s="160">
        <f t="shared" si="57"/>
        <v>1319.22951989793</v>
      </c>
      <c r="I243" s="160">
        <f t="shared" si="57"/>
        <v>1341.8877601800739</v>
      </c>
      <c r="J243" s="160">
        <f t="shared" si="57"/>
        <v>1360.1819857238393</v>
      </c>
      <c r="K243" s="160">
        <f t="shared" si="57"/>
        <v>1391.6944169860255</v>
      </c>
      <c r="L243" s="160">
        <f t="shared" si="57"/>
        <v>1414.2831350094814</v>
      </c>
      <c r="M243" s="160">
        <f t="shared" si="57"/>
        <v>1426.1732245924075</v>
      </c>
      <c r="N243" s="160">
        <f t="shared" si="57"/>
        <v>1449.6760165465928</v>
      </c>
      <c r="O243" s="160">
        <f t="shared" si="57"/>
        <v>1451.0540218770966</v>
      </c>
      <c r="P243" s="160">
        <f t="shared" si="57"/>
        <v>1436.7713568677791</v>
      </c>
      <c r="Q243" s="160">
        <f t="shared" si="57"/>
        <v>1417.8543025182694</v>
      </c>
    </row>
    <row r="244" spans="1:17" ht="12" customHeight="1" x14ac:dyDescent="0.3">
      <c r="A244" s="148" t="s">
        <v>57</v>
      </c>
      <c r="B244" s="156">
        <f t="shared" si="57"/>
        <v>482.61188995043386</v>
      </c>
      <c r="C244" s="156">
        <f t="shared" si="57"/>
        <v>495.12776198055519</v>
      </c>
      <c r="D244" s="156">
        <f t="shared" si="57"/>
        <v>517.95896293664327</v>
      </c>
      <c r="E244" s="156">
        <f t="shared" si="57"/>
        <v>559.13421271746586</v>
      </c>
      <c r="F244" s="156">
        <f t="shared" si="57"/>
        <v>557.55241971932185</v>
      </c>
      <c r="G244" s="156">
        <f t="shared" si="57"/>
        <v>606.73258597926974</v>
      </c>
      <c r="H244" s="156">
        <f t="shared" si="57"/>
        <v>634.42930129826811</v>
      </c>
      <c r="I244" s="156">
        <f t="shared" si="57"/>
        <v>628.17616796867662</v>
      </c>
      <c r="J244" s="156">
        <f t="shared" si="57"/>
        <v>643.98806034604195</v>
      </c>
      <c r="K244" s="156">
        <f t="shared" si="57"/>
        <v>685.5740178994954</v>
      </c>
      <c r="L244" s="156">
        <f t="shared" si="57"/>
        <v>713.79638320962454</v>
      </c>
      <c r="M244" s="156">
        <f t="shared" si="57"/>
        <v>749.39356795591038</v>
      </c>
      <c r="N244" s="156">
        <f t="shared" si="57"/>
        <v>764.60040147156326</v>
      </c>
      <c r="O244" s="156">
        <f t="shared" si="57"/>
        <v>744.07248522437942</v>
      </c>
      <c r="P244" s="156">
        <f t="shared" si="57"/>
        <v>705.61301226634828</v>
      </c>
      <c r="Q244" s="156">
        <f t="shared" si="57"/>
        <v>656.278189491028</v>
      </c>
    </row>
    <row r="245" spans="1:17" ht="12" customHeight="1" x14ac:dyDescent="0.3">
      <c r="A245" s="148" t="s">
        <v>59</v>
      </c>
      <c r="B245" s="156">
        <f t="shared" si="57"/>
        <v>667.66215707890115</v>
      </c>
      <c r="C245" s="156">
        <f t="shared" si="57"/>
        <v>666.31870601307332</v>
      </c>
      <c r="D245" s="156">
        <f t="shared" si="57"/>
        <v>664.02154680847707</v>
      </c>
      <c r="E245" s="156">
        <f t="shared" si="57"/>
        <v>658.94251592858689</v>
      </c>
      <c r="F245" s="156">
        <f t="shared" si="57"/>
        <v>685.59076213023593</v>
      </c>
      <c r="G245" s="156">
        <f t="shared" si="57"/>
        <v>673.69167964580015</v>
      </c>
      <c r="H245" s="156">
        <f t="shared" si="57"/>
        <v>684.80021859966178</v>
      </c>
      <c r="I245" s="156">
        <f t="shared" si="57"/>
        <v>713.71159221139703</v>
      </c>
      <c r="J245" s="156">
        <f t="shared" si="57"/>
        <v>716.19392537779709</v>
      </c>
      <c r="K245" s="156">
        <f t="shared" si="57"/>
        <v>706.12039908653014</v>
      </c>
      <c r="L245" s="156">
        <f t="shared" si="57"/>
        <v>700.48675179985696</v>
      </c>
      <c r="M245" s="156">
        <f t="shared" si="57"/>
        <v>676.77965663649695</v>
      </c>
      <c r="N245" s="156">
        <f t="shared" si="57"/>
        <v>685.07561507502953</v>
      </c>
      <c r="O245" s="156">
        <f t="shared" si="57"/>
        <v>706.98153665271718</v>
      </c>
      <c r="P245" s="156">
        <f t="shared" si="57"/>
        <v>731.15834460143071</v>
      </c>
      <c r="Q245" s="156">
        <f t="shared" si="57"/>
        <v>761.57611302724149</v>
      </c>
    </row>
    <row r="246" spans="1:17" ht="12" customHeight="1" x14ac:dyDescent="0.3">
      <c r="A246" s="163" t="s">
        <v>142</v>
      </c>
      <c r="B246" s="162">
        <f t="shared" ref="B246:Q246" si="58">IF(B150=0,0,B150/0.086*1000000/B$15)</f>
        <v>1443.1806727543626</v>
      </c>
      <c r="C246" s="162">
        <f t="shared" si="58"/>
        <v>1498.0536468952866</v>
      </c>
      <c r="D246" s="162">
        <f t="shared" si="58"/>
        <v>1558.4636849337401</v>
      </c>
      <c r="E246" s="162">
        <f t="shared" si="58"/>
        <v>1608.6055833752525</v>
      </c>
      <c r="F246" s="162">
        <f t="shared" si="58"/>
        <v>1637.2514196180784</v>
      </c>
      <c r="G246" s="162">
        <f t="shared" si="58"/>
        <v>1625.0100335630282</v>
      </c>
      <c r="H246" s="162">
        <f t="shared" si="58"/>
        <v>1641.9058381297773</v>
      </c>
      <c r="I246" s="162">
        <f t="shared" si="58"/>
        <v>1623.076553272859</v>
      </c>
      <c r="J246" s="162">
        <f t="shared" si="58"/>
        <v>1645.1990985119567</v>
      </c>
      <c r="K246" s="162">
        <f t="shared" si="58"/>
        <v>1587.9770068212547</v>
      </c>
      <c r="L246" s="162">
        <f t="shared" si="58"/>
        <v>1737.0261434627171</v>
      </c>
      <c r="M246" s="162">
        <f t="shared" si="58"/>
        <v>1694.6682083042779</v>
      </c>
      <c r="N246" s="162">
        <f t="shared" si="58"/>
        <v>1740.4610218342241</v>
      </c>
      <c r="O246" s="162">
        <f t="shared" si="58"/>
        <v>1759.8609994558178</v>
      </c>
      <c r="P246" s="162">
        <f t="shared" si="58"/>
        <v>1650.8704687582938</v>
      </c>
      <c r="Q246" s="162">
        <f t="shared" si="58"/>
        <v>1717.8597153250878</v>
      </c>
    </row>
    <row r="247" spans="1:17" ht="12" customHeight="1" x14ac:dyDescent="0.3">
      <c r="A247" s="161" t="s">
        <v>141</v>
      </c>
      <c r="B247" s="160">
        <f t="shared" ref="B247:Q249" si="59">IF(B151=0,0,B151/0.086*1000000/B$16)</f>
        <v>1342.4688873739126</v>
      </c>
      <c r="C247" s="160">
        <f t="shared" si="59"/>
        <v>1397.6650393255641</v>
      </c>
      <c r="D247" s="160">
        <f t="shared" si="59"/>
        <v>1450.530113892723</v>
      </c>
      <c r="E247" s="160">
        <f t="shared" si="59"/>
        <v>1524.9841450485842</v>
      </c>
      <c r="F247" s="160">
        <f t="shared" si="59"/>
        <v>1538.1953740747635</v>
      </c>
      <c r="G247" s="160">
        <f t="shared" si="59"/>
        <v>1552.0227090521932</v>
      </c>
      <c r="H247" s="160">
        <f t="shared" si="59"/>
        <v>1587.6177849971232</v>
      </c>
      <c r="I247" s="160">
        <f t="shared" si="59"/>
        <v>1549.5029491194518</v>
      </c>
      <c r="J247" s="160">
        <f t="shared" si="59"/>
        <v>1571.4873698774716</v>
      </c>
      <c r="K247" s="160">
        <f t="shared" si="59"/>
        <v>1571.1179941282483</v>
      </c>
      <c r="L247" s="160">
        <f t="shared" si="59"/>
        <v>1579.7900934613235</v>
      </c>
      <c r="M247" s="160">
        <f t="shared" si="59"/>
        <v>1594.5305363180541</v>
      </c>
      <c r="N247" s="160">
        <f t="shared" si="59"/>
        <v>1591.3592864825614</v>
      </c>
      <c r="O247" s="160">
        <f t="shared" si="59"/>
        <v>1577.6812310798896</v>
      </c>
      <c r="P247" s="160">
        <f t="shared" si="59"/>
        <v>1556.4902588226655</v>
      </c>
      <c r="Q247" s="160">
        <f t="shared" si="59"/>
        <v>1590.858370307001</v>
      </c>
    </row>
    <row r="248" spans="1:17" ht="12" customHeight="1" x14ac:dyDescent="0.3">
      <c r="A248" s="148" t="s">
        <v>60</v>
      </c>
      <c r="B248" s="156">
        <f t="shared" si="59"/>
        <v>682.72881986326558</v>
      </c>
      <c r="C248" s="156">
        <f t="shared" si="59"/>
        <v>748.78542902551919</v>
      </c>
      <c r="D248" s="156">
        <f t="shared" si="59"/>
        <v>812.96047513916164</v>
      </c>
      <c r="E248" s="156">
        <f t="shared" si="59"/>
        <v>920.17111875794717</v>
      </c>
      <c r="F248" s="156">
        <f t="shared" si="59"/>
        <v>908.72954563563405</v>
      </c>
      <c r="G248" s="156">
        <f t="shared" si="59"/>
        <v>944.69100294641089</v>
      </c>
      <c r="H248" s="156">
        <f t="shared" si="59"/>
        <v>975.8481627264797</v>
      </c>
      <c r="I248" s="156">
        <f t="shared" si="59"/>
        <v>907.44752512971274</v>
      </c>
      <c r="J248" s="156">
        <f t="shared" si="59"/>
        <v>922.43700370168563</v>
      </c>
      <c r="K248" s="156">
        <f t="shared" si="59"/>
        <v>909.94114662199081</v>
      </c>
      <c r="L248" s="156">
        <f t="shared" si="59"/>
        <v>911.65511947007917</v>
      </c>
      <c r="M248" s="156">
        <f t="shared" si="59"/>
        <v>940.13014209859853</v>
      </c>
      <c r="N248" s="156">
        <f t="shared" si="59"/>
        <v>917.37342513114004</v>
      </c>
      <c r="O248" s="156">
        <f t="shared" si="59"/>
        <v>898.06490946868519</v>
      </c>
      <c r="P248" s="156">
        <f t="shared" si="59"/>
        <v>886.03332008195468</v>
      </c>
      <c r="Q248" s="156">
        <f t="shared" si="59"/>
        <v>952.9007579203851</v>
      </c>
    </row>
    <row r="249" spans="1:17" ht="12" customHeight="1" x14ac:dyDescent="0.3">
      <c r="A249" s="148" t="s">
        <v>59</v>
      </c>
      <c r="B249" s="156">
        <f t="shared" si="59"/>
        <v>659.74006751064712</v>
      </c>
      <c r="C249" s="156">
        <f t="shared" si="59"/>
        <v>648.87961030004476</v>
      </c>
      <c r="D249" s="156">
        <f t="shared" si="59"/>
        <v>637.56963875356132</v>
      </c>
      <c r="E249" s="156">
        <f t="shared" si="59"/>
        <v>604.81302629063714</v>
      </c>
      <c r="F249" s="156">
        <f t="shared" si="59"/>
        <v>629.46582843912961</v>
      </c>
      <c r="G249" s="156">
        <f t="shared" si="59"/>
        <v>607.33170610578213</v>
      </c>
      <c r="H249" s="156">
        <f t="shared" si="59"/>
        <v>611.76962227064337</v>
      </c>
      <c r="I249" s="156">
        <f t="shared" si="59"/>
        <v>642.05542398973887</v>
      </c>
      <c r="J249" s="156">
        <f t="shared" si="59"/>
        <v>649.05036617578605</v>
      </c>
      <c r="K249" s="156">
        <f t="shared" si="59"/>
        <v>661.17684750625699</v>
      </c>
      <c r="L249" s="156">
        <f t="shared" si="59"/>
        <v>668.13497399124435</v>
      </c>
      <c r="M249" s="156">
        <f t="shared" si="59"/>
        <v>654.40039421945551</v>
      </c>
      <c r="N249" s="156">
        <f t="shared" si="59"/>
        <v>673.98586135142148</v>
      </c>
      <c r="O249" s="156">
        <f t="shared" si="59"/>
        <v>679.6163216112044</v>
      </c>
      <c r="P249" s="156">
        <f t="shared" si="59"/>
        <v>670.45693874071105</v>
      </c>
      <c r="Q249" s="156">
        <f t="shared" si="59"/>
        <v>637.95761238661623</v>
      </c>
    </row>
    <row r="250" spans="1:17" ht="12" customHeight="1" x14ac:dyDescent="0.3">
      <c r="A250" s="158" t="s">
        <v>62</v>
      </c>
      <c r="B250" s="157">
        <f t="shared" ref="B250:Q250" si="60">IF(B154=0,0,B154/0.086*1000000/B$5)</f>
        <v>749.99287035746829</v>
      </c>
      <c r="C250" s="157">
        <f t="shared" si="60"/>
        <v>771.40715989918294</v>
      </c>
      <c r="D250" s="157">
        <f t="shared" si="60"/>
        <v>794.31122770509501</v>
      </c>
      <c r="E250" s="157">
        <f t="shared" si="60"/>
        <v>829.78214567547604</v>
      </c>
      <c r="F250" s="157">
        <f t="shared" si="60"/>
        <v>839.5094260748873</v>
      </c>
      <c r="G250" s="157">
        <f t="shared" si="60"/>
        <v>861.74352069726604</v>
      </c>
      <c r="H250" s="157">
        <f t="shared" si="60"/>
        <v>858.43262983348779</v>
      </c>
      <c r="I250" s="157">
        <f t="shared" si="60"/>
        <v>848.28146818658695</v>
      </c>
      <c r="J250" s="157">
        <f t="shared" si="60"/>
        <v>824.27934934664518</v>
      </c>
      <c r="K250" s="157">
        <f t="shared" si="60"/>
        <v>824.05261084851236</v>
      </c>
      <c r="L250" s="157">
        <f t="shared" si="60"/>
        <v>846.01123999467654</v>
      </c>
      <c r="M250" s="157">
        <f t="shared" si="60"/>
        <v>816.71437789445645</v>
      </c>
      <c r="N250" s="157">
        <f t="shared" si="60"/>
        <v>825.7073640332809</v>
      </c>
      <c r="O250" s="157">
        <f t="shared" si="60"/>
        <v>833.08117568629939</v>
      </c>
      <c r="P250" s="157">
        <f t="shared" si="60"/>
        <v>802.71751216942437</v>
      </c>
      <c r="Q250" s="157">
        <f t="shared" si="60"/>
        <v>828.52707334533397</v>
      </c>
    </row>
    <row r="251" spans="1:17" ht="12" customHeight="1" x14ac:dyDescent="0.3">
      <c r="A251" s="23" t="s">
        <v>55</v>
      </c>
      <c r="B251" s="156">
        <f t="shared" ref="B251:Q251" si="61">IF(B155=0,0,B155/0.086*1000000/B$18)</f>
        <v>486.1152500065059</v>
      </c>
      <c r="C251" s="156">
        <f t="shared" si="61"/>
        <v>474.01502238908478</v>
      </c>
      <c r="D251" s="156">
        <f t="shared" si="61"/>
        <v>513.77505708347428</v>
      </c>
      <c r="E251" s="156">
        <f t="shared" si="61"/>
        <v>519.79122879225463</v>
      </c>
      <c r="F251" s="156">
        <f t="shared" si="61"/>
        <v>459.5015732205419</v>
      </c>
      <c r="G251" s="156">
        <f t="shared" si="61"/>
        <v>692.12930629962534</v>
      </c>
      <c r="H251" s="156">
        <f t="shared" si="61"/>
        <v>618.19158594091095</v>
      </c>
      <c r="I251" s="156">
        <f t="shared" si="61"/>
        <v>627.44149451039698</v>
      </c>
      <c r="J251" s="156">
        <f t="shared" si="61"/>
        <v>515.49166747291895</v>
      </c>
      <c r="K251" s="156">
        <f t="shared" si="61"/>
        <v>556.4556180580048</v>
      </c>
      <c r="L251" s="156">
        <f t="shared" si="61"/>
        <v>559.05844238906047</v>
      </c>
      <c r="M251" s="156">
        <f t="shared" si="61"/>
        <v>570.95020138308053</v>
      </c>
      <c r="N251" s="156">
        <f t="shared" si="61"/>
        <v>570.59116642120455</v>
      </c>
      <c r="O251" s="156">
        <f t="shared" si="61"/>
        <v>565.77225667676714</v>
      </c>
      <c r="P251" s="156">
        <f t="shared" si="61"/>
        <v>581.09495382891134</v>
      </c>
      <c r="Q251" s="156">
        <f t="shared" si="61"/>
        <v>578.45741208101106</v>
      </c>
    </row>
    <row r="252" spans="1:17" ht="12" customHeight="1" x14ac:dyDescent="0.3">
      <c r="A252" s="23" t="s">
        <v>57</v>
      </c>
      <c r="B252" s="156">
        <f t="shared" ref="B252:Q252" si="62">IF(B156=0,0,B156/0.086*1000000/B$19)</f>
        <v>745.18891853515117</v>
      </c>
      <c r="C252" s="156">
        <f t="shared" si="62"/>
        <v>772.90910525058405</v>
      </c>
      <c r="D252" s="156">
        <f t="shared" si="62"/>
        <v>783.53151230164235</v>
      </c>
      <c r="E252" s="156">
        <f t="shared" si="62"/>
        <v>845.50334021378978</v>
      </c>
      <c r="F252" s="156">
        <f t="shared" si="62"/>
        <v>848.86822184624441</v>
      </c>
      <c r="G252" s="156">
        <f t="shared" si="62"/>
        <v>896.02480633613573</v>
      </c>
      <c r="H252" s="156">
        <f t="shared" si="62"/>
        <v>853.0047845656585</v>
      </c>
      <c r="I252" s="156">
        <f t="shared" si="62"/>
        <v>878.89954358428474</v>
      </c>
      <c r="J252" s="156">
        <f t="shared" si="62"/>
        <v>816.46975020594346</v>
      </c>
      <c r="K252" s="156">
        <f t="shared" si="62"/>
        <v>814.1896145610375</v>
      </c>
      <c r="L252" s="156">
        <f t="shared" si="62"/>
        <v>816.73379355678662</v>
      </c>
      <c r="M252" s="156">
        <f t="shared" si="62"/>
        <v>785.09899559753717</v>
      </c>
      <c r="N252" s="156">
        <f t="shared" si="62"/>
        <v>772.86919043263765</v>
      </c>
      <c r="O252" s="156">
        <f t="shared" si="62"/>
        <v>764.67136358980838</v>
      </c>
      <c r="P252" s="156">
        <f t="shared" si="62"/>
        <v>744.50415467206608</v>
      </c>
      <c r="Q252" s="156">
        <f t="shared" si="62"/>
        <v>743.1098205533176</v>
      </c>
    </row>
    <row r="253" spans="1:17" ht="12" customHeight="1" x14ac:dyDescent="0.3">
      <c r="A253" s="29" t="s">
        <v>140</v>
      </c>
      <c r="B253" s="57">
        <f t="shared" ref="B253:Q253" si="63">IF(B157=0,0,B157/0.086*1000000/B$20)</f>
        <v>777.20815267324451</v>
      </c>
      <c r="C253" s="57">
        <f t="shared" si="63"/>
        <v>796.32332183675737</v>
      </c>
      <c r="D253" s="57">
        <f t="shared" si="63"/>
        <v>821.08435180370873</v>
      </c>
      <c r="E253" s="57">
        <f t="shared" si="63"/>
        <v>850.30028427365426</v>
      </c>
      <c r="F253" s="57">
        <f t="shared" si="63"/>
        <v>873.70643541655681</v>
      </c>
      <c r="G253" s="57">
        <f t="shared" si="63"/>
        <v>865.25027034149218</v>
      </c>
      <c r="H253" s="57">
        <f t="shared" si="63"/>
        <v>883.30034245046738</v>
      </c>
      <c r="I253" s="57">
        <f t="shared" si="63"/>
        <v>860.28046898566879</v>
      </c>
      <c r="J253" s="57">
        <f t="shared" si="63"/>
        <v>862.40855250845777</v>
      </c>
      <c r="K253" s="57">
        <f t="shared" si="63"/>
        <v>858.79903752546591</v>
      </c>
      <c r="L253" s="57">
        <f t="shared" si="63"/>
        <v>888.80835493268012</v>
      </c>
      <c r="M253" s="57">
        <f t="shared" si="63"/>
        <v>851.65558012148517</v>
      </c>
      <c r="N253" s="57">
        <f t="shared" si="63"/>
        <v>867.53869120169441</v>
      </c>
      <c r="O253" s="57">
        <f t="shared" si="63"/>
        <v>880.28218257587741</v>
      </c>
      <c r="P253" s="57">
        <f t="shared" si="63"/>
        <v>840.46312786716896</v>
      </c>
      <c r="Q253" s="57">
        <f t="shared" si="63"/>
        <v>875.79043333505831</v>
      </c>
    </row>
    <row r="255" spans="1:17" ht="12" customHeight="1" x14ac:dyDescent="0.3">
      <c r="A255" s="152" t="s">
        <v>197</v>
      </c>
      <c r="B255" s="168">
        <f t="shared" ref="B255:Q255" si="64">IF(B183=0,0,B183*1000000/B$5)</f>
        <v>284.50279318901579</v>
      </c>
      <c r="C255" s="168">
        <f t="shared" si="64"/>
        <v>283.11937946958233</v>
      </c>
      <c r="D255" s="168">
        <f t="shared" si="64"/>
        <v>274.81751237586423</v>
      </c>
      <c r="E255" s="168">
        <f t="shared" si="64"/>
        <v>278.31768326737443</v>
      </c>
      <c r="F255" s="168">
        <f t="shared" si="64"/>
        <v>269.18179425648714</v>
      </c>
      <c r="G255" s="168">
        <f t="shared" si="64"/>
        <v>258.31827355865948</v>
      </c>
      <c r="H255" s="168">
        <f t="shared" si="64"/>
        <v>224.00551574813898</v>
      </c>
      <c r="I255" s="168">
        <f t="shared" si="64"/>
        <v>197.25593744718893</v>
      </c>
      <c r="J255" s="168">
        <f t="shared" si="64"/>
        <v>185.12821127256177</v>
      </c>
      <c r="K255" s="168">
        <f t="shared" si="64"/>
        <v>172.16572329575706</v>
      </c>
      <c r="L255" s="168">
        <f t="shared" si="64"/>
        <v>170.0739452902946</v>
      </c>
      <c r="M255" s="168">
        <f t="shared" si="64"/>
        <v>145.83534409138048</v>
      </c>
      <c r="N255" s="168">
        <f t="shared" si="64"/>
        <v>136.48216043417182</v>
      </c>
      <c r="O255" s="168">
        <f t="shared" si="64"/>
        <v>132.83827170303604</v>
      </c>
      <c r="P255" s="168">
        <f t="shared" si="64"/>
        <v>120.06751076631825</v>
      </c>
      <c r="Q255" s="168">
        <f t="shared" si="64"/>
        <v>117.64171847490455</v>
      </c>
    </row>
    <row r="256" spans="1:17" ht="12" customHeight="1" x14ac:dyDescent="0.3">
      <c r="A256" s="158" t="s">
        <v>65</v>
      </c>
      <c r="B256" s="157">
        <f t="shared" ref="B256:Q256" si="65">SUM(B257:B258)</f>
        <v>0</v>
      </c>
      <c r="C256" s="157">
        <f t="shared" si="65"/>
        <v>0.88327404619738836</v>
      </c>
      <c r="D256" s="157">
        <f t="shared" si="65"/>
        <v>0.84379127014066535</v>
      </c>
      <c r="E256" s="157">
        <f t="shared" si="65"/>
        <v>0.82049899587267872</v>
      </c>
      <c r="F256" s="157">
        <f t="shared" si="65"/>
        <v>0.80634601061579692</v>
      </c>
      <c r="G256" s="157">
        <f t="shared" si="65"/>
        <v>0.77193056088473511</v>
      </c>
      <c r="H256" s="157">
        <f t="shared" si="65"/>
        <v>0.7291175465338382</v>
      </c>
      <c r="I256" s="157">
        <f t="shared" si="65"/>
        <v>0.65140678274683395</v>
      </c>
      <c r="J256" s="157">
        <f t="shared" si="65"/>
        <v>0.43392063127732489</v>
      </c>
      <c r="K256" s="157">
        <f t="shared" si="65"/>
        <v>0.40386793366450152</v>
      </c>
      <c r="L256" s="157">
        <f t="shared" si="65"/>
        <v>0.53275819823550374</v>
      </c>
      <c r="M256" s="157">
        <f t="shared" si="65"/>
        <v>0.48744242236251789</v>
      </c>
      <c r="N256" s="157">
        <f t="shared" si="65"/>
        <v>0.5009892858580538</v>
      </c>
      <c r="O256" s="157">
        <f t="shared" si="65"/>
        <v>0.62723865961874603</v>
      </c>
      <c r="P256" s="157">
        <f t="shared" si="65"/>
        <v>0.57525914112252596</v>
      </c>
      <c r="Q256" s="157">
        <f t="shared" si="65"/>
        <v>0.51157208352124017</v>
      </c>
    </row>
    <row r="257" spans="1:17" ht="12" customHeight="1" x14ac:dyDescent="0.3">
      <c r="A257" s="23" t="s">
        <v>157</v>
      </c>
      <c r="B257" s="156">
        <f t="shared" ref="B257:Q257" si="66">IF(B185=0,0,B185*1000000/B$7)</f>
        <v>0</v>
      </c>
      <c r="C257" s="156">
        <f t="shared" si="66"/>
        <v>0.88327404619738836</v>
      </c>
      <c r="D257" s="156">
        <f t="shared" si="66"/>
        <v>0.84379127014066535</v>
      </c>
      <c r="E257" s="156">
        <f t="shared" si="66"/>
        <v>0.82049899587267872</v>
      </c>
      <c r="F257" s="156">
        <f t="shared" si="66"/>
        <v>0.80634601061579692</v>
      </c>
      <c r="G257" s="156">
        <f t="shared" si="66"/>
        <v>0.77193056088473511</v>
      </c>
      <c r="H257" s="156">
        <f t="shared" si="66"/>
        <v>0.7291175465338382</v>
      </c>
      <c r="I257" s="156">
        <f t="shared" si="66"/>
        <v>0.65140678274683395</v>
      </c>
      <c r="J257" s="156">
        <f t="shared" si="66"/>
        <v>0.43392063127732489</v>
      </c>
      <c r="K257" s="156">
        <f t="shared" si="66"/>
        <v>0.40386793366450152</v>
      </c>
      <c r="L257" s="156">
        <f t="shared" si="66"/>
        <v>0.53275819823550374</v>
      </c>
      <c r="M257" s="156">
        <f t="shared" si="66"/>
        <v>0.48744242236251789</v>
      </c>
      <c r="N257" s="156">
        <f t="shared" si="66"/>
        <v>0.5009892858580538</v>
      </c>
      <c r="O257" s="156">
        <f t="shared" si="66"/>
        <v>0.62723865961874603</v>
      </c>
      <c r="P257" s="156">
        <f t="shared" si="66"/>
        <v>0.57525914112252596</v>
      </c>
      <c r="Q257" s="156">
        <f t="shared" si="66"/>
        <v>0.51157208352124017</v>
      </c>
    </row>
    <row r="258" spans="1:17" ht="12" customHeight="1" x14ac:dyDescent="0.3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3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3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3">
      <c r="A261" s="158" t="s">
        <v>63</v>
      </c>
      <c r="B261" s="157">
        <f t="shared" ref="B261:Q261" si="70">IF(B189=0,0,B189*1000000/B$5)</f>
        <v>157.8922035111928</v>
      </c>
      <c r="C261" s="157">
        <f t="shared" si="70"/>
        <v>162.45884028389531</v>
      </c>
      <c r="D261" s="157">
        <f t="shared" si="70"/>
        <v>155.31654242577301</v>
      </c>
      <c r="E261" s="157">
        <f t="shared" si="70"/>
        <v>146.91674628150284</v>
      </c>
      <c r="F261" s="157">
        <f t="shared" si="70"/>
        <v>139.39342599872629</v>
      </c>
      <c r="G261" s="157">
        <f t="shared" si="70"/>
        <v>130.19631274683837</v>
      </c>
      <c r="H261" s="157">
        <f t="shared" si="70"/>
        <v>111.18308796936314</v>
      </c>
      <c r="I261" s="157">
        <f t="shared" si="70"/>
        <v>94.161305932177854</v>
      </c>
      <c r="J261" s="157">
        <f t="shared" si="70"/>
        <v>83.503351566018026</v>
      </c>
      <c r="K261" s="157">
        <f t="shared" si="70"/>
        <v>73.42127256936125</v>
      </c>
      <c r="L261" s="157">
        <f t="shared" si="70"/>
        <v>68.398197797669496</v>
      </c>
      <c r="M261" s="157">
        <f t="shared" si="70"/>
        <v>54.931029466810962</v>
      </c>
      <c r="N261" s="157">
        <f t="shared" si="70"/>
        <v>47.886252848765686</v>
      </c>
      <c r="O261" s="157">
        <f t="shared" si="70"/>
        <v>45.137199358538837</v>
      </c>
      <c r="P261" s="157">
        <f t="shared" si="70"/>
        <v>38.067289099967809</v>
      </c>
      <c r="Q261" s="157">
        <f t="shared" si="70"/>
        <v>36.051188367673006</v>
      </c>
    </row>
    <row r="262" spans="1:17" ht="12" customHeight="1" x14ac:dyDescent="0.3">
      <c r="A262" s="167" t="s">
        <v>156</v>
      </c>
      <c r="B262" s="132">
        <f t="shared" ref="B262:Q262" si="71">IF(B190=0,0,B190*1000000/B$11)</f>
        <v>0</v>
      </c>
      <c r="C262" s="132">
        <f t="shared" si="71"/>
        <v>0.13054564940601199</v>
      </c>
      <c r="D262" s="132">
        <f t="shared" si="71"/>
        <v>0.13447234653408391</v>
      </c>
      <c r="E262" s="132">
        <f t="shared" si="71"/>
        <v>0.12501781190670236</v>
      </c>
      <c r="F262" s="132">
        <f t="shared" si="71"/>
        <v>0.11890574164853948</v>
      </c>
      <c r="G262" s="132">
        <f t="shared" si="71"/>
        <v>0.13076469074465877</v>
      </c>
      <c r="H262" s="132">
        <f t="shared" si="71"/>
        <v>0.12696607367044802</v>
      </c>
      <c r="I262" s="132">
        <f t="shared" si="71"/>
        <v>0.11949975869304504</v>
      </c>
      <c r="J262" s="132">
        <f t="shared" si="71"/>
        <v>8.6060337581934335E-2</v>
      </c>
      <c r="K262" s="132">
        <f t="shared" si="71"/>
        <v>8.5672131677414776E-2</v>
      </c>
      <c r="L262" s="132">
        <f t="shared" si="71"/>
        <v>0.10068394063443391</v>
      </c>
      <c r="M262" s="132">
        <f t="shared" si="71"/>
        <v>0.12930657149773034</v>
      </c>
      <c r="N262" s="132">
        <f t="shared" si="71"/>
        <v>0.11092207323507679</v>
      </c>
      <c r="O262" s="132">
        <f t="shared" si="71"/>
        <v>0.13481935198490108</v>
      </c>
      <c r="P262" s="132">
        <f t="shared" si="71"/>
        <v>0.15979536667255692</v>
      </c>
      <c r="Q262" s="132">
        <f t="shared" si="71"/>
        <v>0.13170599651523276</v>
      </c>
    </row>
    <row r="263" spans="1:17" ht="12" customHeight="1" x14ac:dyDescent="0.3">
      <c r="A263" s="167" t="s">
        <v>155</v>
      </c>
      <c r="B263" s="132">
        <f t="shared" ref="B263:Q263" si="72">IF(B191=0,0,B191*1000000/B$12)</f>
        <v>0</v>
      </c>
      <c r="C263" s="132">
        <f t="shared" si="72"/>
        <v>3.3234279268306931E-2</v>
      </c>
      <c r="D263" s="132">
        <f t="shared" si="72"/>
        <v>4.043673515426565E-2</v>
      </c>
      <c r="E263" s="132">
        <f t="shared" si="72"/>
        <v>4.2271715822658824E-2</v>
      </c>
      <c r="F263" s="132">
        <f t="shared" si="72"/>
        <v>4.9002624322489183E-2</v>
      </c>
      <c r="G263" s="132">
        <f t="shared" si="72"/>
        <v>5.4166278273977631E-2</v>
      </c>
      <c r="H263" s="132">
        <f t="shared" si="72"/>
        <v>4.39039722245353E-2</v>
      </c>
      <c r="I263" s="132">
        <f t="shared" si="72"/>
        <v>3.387880750372109E-2</v>
      </c>
      <c r="J263" s="132">
        <f t="shared" si="72"/>
        <v>2.6576257695168016E-2</v>
      </c>
      <c r="K263" s="132">
        <f t="shared" si="72"/>
        <v>2.3294784206650394E-2</v>
      </c>
      <c r="L263" s="132">
        <f t="shared" si="72"/>
        <v>2.6915935802553279E-2</v>
      </c>
      <c r="M263" s="132">
        <f t="shared" si="72"/>
        <v>3.3649868984032334E-2</v>
      </c>
      <c r="N263" s="132">
        <f t="shared" si="72"/>
        <v>2.9195388422014822E-2</v>
      </c>
      <c r="O263" s="132">
        <f t="shared" si="72"/>
        <v>3.2896266745175047E-2</v>
      </c>
      <c r="P263" s="132">
        <f t="shared" si="72"/>
        <v>3.832910893787396E-2</v>
      </c>
      <c r="Q263" s="132">
        <f t="shared" si="72"/>
        <v>3.0273906253103632E-2</v>
      </c>
    </row>
    <row r="264" spans="1:17" ht="12" customHeight="1" x14ac:dyDescent="0.3">
      <c r="A264" s="166" t="s">
        <v>55</v>
      </c>
      <c r="B264" s="165">
        <f t="shared" ref="B264:Q264" si="73">IF(B192=0,0,B192*1000000/B$12)</f>
        <v>0</v>
      </c>
      <c r="C264" s="165">
        <f t="shared" si="73"/>
        <v>3.3234279268306931E-2</v>
      </c>
      <c r="D264" s="165">
        <f t="shared" si="73"/>
        <v>4.043673515426565E-2</v>
      </c>
      <c r="E264" s="165">
        <f t="shared" si="73"/>
        <v>4.2271715822658824E-2</v>
      </c>
      <c r="F264" s="165">
        <f t="shared" si="73"/>
        <v>4.9002624322489183E-2</v>
      </c>
      <c r="G264" s="165">
        <f t="shared" si="73"/>
        <v>5.4166278273977631E-2</v>
      </c>
      <c r="H264" s="165">
        <f t="shared" si="73"/>
        <v>4.39039722245353E-2</v>
      </c>
      <c r="I264" s="165">
        <f t="shared" si="73"/>
        <v>3.387880750372109E-2</v>
      </c>
      <c r="J264" s="165">
        <f t="shared" si="73"/>
        <v>2.6576257695168016E-2</v>
      </c>
      <c r="K264" s="165">
        <f t="shared" si="73"/>
        <v>2.3294784206650394E-2</v>
      </c>
      <c r="L264" s="165">
        <f t="shared" si="73"/>
        <v>2.6915935802553279E-2</v>
      </c>
      <c r="M264" s="165">
        <f t="shared" si="73"/>
        <v>3.3649868984032334E-2</v>
      </c>
      <c r="N264" s="165">
        <f t="shared" si="73"/>
        <v>2.9195388422014822E-2</v>
      </c>
      <c r="O264" s="165">
        <f t="shared" si="73"/>
        <v>3.2896266745175047E-2</v>
      </c>
      <c r="P264" s="165">
        <f t="shared" si="73"/>
        <v>3.832910893787396E-2</v>
      </c>
      <c r="Q264" s="165">
        <f t="shared" si="73"/>
        <v>3.0273906253103632E-2</v>
      </c>
    </row>
    <row r="265" spans="1:17" ht="12" customHeight="1" x14ac:dyDescent="0.3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3">
      <c r="A266" s="163" t="s">
        <v>144</v>
      </c>
      <c r="B266" s="162">
        <f t="shared" ref="B266:Q266" si="75">IF(B194=0,0,B194*1000000/B$13)</f>
        <v>536.21217468857992</v>
      </c>
      <c r="C266" s="162">
        <f t="shared" si="75"/>
        <v>538.368844197675</v>
      </c>
      <c r="D266" s="162">
        <f t="shared" si="75"/>
        <v>541.75368226698936</v>
      </c>
      <c r="E266" s="162">
        <f t="shared" si="75"/>
        <v>544.11528651051128</v>
      </c>
      <c r="F266" s="162">
        <f t="shared" si="75"/>
        <v>540.17333278376759</v>
      </c>
      <c r="G266" s="162">
        <f t="shared" si="75"/>
        <v>549.86176623528434</v>
      </c>
      <c r="H266" s="162">
        <f t="shared" si="75"/>
        <v>547.21722029728824</v>
      </c>
      <c r="I266" s="162">
        <f t="shared" si="75"/>
        <v>552.24423821816686</v>
      </c>
      <c r="J266" s="162">
        <f t="shared" si="75"/>
        <v>549.21655221328888</v>
      </c>
      <c r="K266" s="162">
        <f t="shared" si="75"/>
        <v>547.39133661391043</v>
      </c>
      <c r="L266" s="162">
        <f t="shared" si="75"/>
        <v>553.95331795115806</v>
      </c>
      <c r="M266" s="162">
        <f t="shared" si="75"/>
        <v>548.44389662024571</v>
      </c>
      <c r="N266" s="162">
        <f t="shared" si="75"/>
        <v>563.90575363758808</v>
      </c>
      <c r="O266" s="162">
        <f t="shared" si="75"/>
        <v>560.9883993771291</v>
      </c>
      <c r="P266" s="162">
        <f t="shared" si="75"/>
        <v>554.27420708062596</v>
      </c>
      <c r="Q266" s="162">
        <f t="shared" si="75"/>
        <v>549.97823348780469</v>
      </c>
    </row>
    <row r="267" spans="1:17" ht="12" customHeight="1" x14ac:dyDescent="0.3">
      <c r="A267" s="161" t="s">
        <v>143</v>
      </c>
      <c r="B267" s="160">
        <f t="shared" ref="B267:Q267" si="76">IF(B195=0,0,B195*1000000/B$14)</f>
        <v>208.13446656667568</v>
      </c>
      <c r="C267" s="160">
        <f t="shared" si="76"/>
        <v>210.25533922492895</v>
      </c>
      <c r="D267" s="160">
        <f t="shared" si="76"/>
        <v>217.07077325084464</v>
      </c>
      <c r="E267" s="160">
        <f t="shared" si="76"/>
        <v>229.8002409924197</v>
      </c>
      <c r="F267" s="160">
        <f t="shared" si="76"/>
        <v>226.23391089343289</v>
      </c>
      <c r="G267" s="160">
        <f t="shared" si="76"/>
        <v>242.57381935157355</v>
      </c>
      <c r="H267" s="160">
        <f t="shared" si="76"/>
        <v>248.99820864693254</v>
      </c>
      <c r="I267" s="160">
        <f t="shared" si="76"/>
        <v>244.04260713031758</v>
      </c>
      <c r="J267" s="160">
        <f t="shared" si="76"/>
        <v>246.39017473830606</v>
      </c>
      <c r="K267" s="160">
        <f t="shared" si="76"/>
        <v>258.45592130615171</v>
      </c>
      <c r="L267" s="160">
        <f t="shared" si="76"/>
        <v>266.47995901612597</v>
      </c>
      <c r="M267" s="160">
        <f t="shared" si="76"/>
        <v>277.18271669137505</v>
      </c>
      <c r="N267" s="160">
        <f t="shared" si="76"/>
        <v>282.31946630891304</v>
      </c>
      <c r="O267" s="160">
        <f t="shared" si="76"/>
        <v>274.70465358024171</v>
      </c>
      <c r="P267" s="160">
        <f t="shared" si="76"/>
        <v>261.59781917047439</v>
      </c>
      <c r="Q267" s="160">
        <f t="shared" si="76"/>
        <v>245.28501640313303</v>
      </c>
    </row>
    <row r="268" spans="1:17" ht="12" customHeight="1" x14ac:dyDescent="0.3">
      <c r="A268" s="148" t="s">
        <v>57</v>
      </c>
      <c r="B268" s="156">
        <f t="shared" ref="B268:Q268" si="77">IF(B196=0,0,B196*1000000/B$14)</f>
        <v>208.13446656667568</v>
      </c>
      <c r="C268" s="156">
        <f t="shared" si="77"/>
        <v>210.25533922492895</v>
      </c>
      <c r="D268" s="156">
        <f t="shared" si="77"/>
        <v>217.07077325084464</v>
      </c>
      <c r="E268" s="156">
        <f t="shared" si="77"/>
        <v>229.8002409924197</v>
      </c>
      <c r="F268" s="156">
        <f t="shared" si="77"/>
        <v>226.23391089343289</v>
      </c>
      <c r="G268" s="156">
        <f t="shared" si="77"/>
        <v>242.57381935157355</v>
      </c>
      <c r="H268" s="156">
        <f t="shared" si="77"/>
        <v>248.99820864693254</v>
      </c>
      <c r="I268" s="156">
        <f t="shared" si="77"/>
        <v>244.04260713031758</v>
      </c>
      <c r="J268" s="156">
        <f t="shared" si="77"/>
        <v>246.39017473830606</v>
      </c>
      <c r="K268" s="156">
        <f t="shared" si="77"/>
        <v>258.45592130615171</v>
      </c>
      <c r="L268" s="156">
        <f t="shared" si="77"/>
        <v>266.47995901612597</v>
      </c>
      <c r="M268" s="156">
        <f t="shared" si="77"/>
        <v>277.18271669137505</v>
      </c>
      <c r="N268" s="156">
        <f t="shared" si="77"/>
        <v>282.31946630891304</v>
      </c>
      <c r="O268" s="156">
        <f t="shared" si="77"/>
        <v>274.70465358024171</v>
      </c>
      <c r="P268" s="156">
        <f t="shared" si="77"/>
        <v>261.59781917047439</v>
      </c>
      <c r="Q268" s="156">
        <f t="shared" si="77"/>
        <v>245.28501640313303</v>
      </c>
    </row>
    <row r="269" spans="1:17" ht="12" customHeight="1" x14ac:dyDescent="0.3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3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3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3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3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3">
      <c r="A274" s="158" t="s">
        <v>62</v>
      </c>
      <c r="B274" s="157">
        <f t="shared" ref="B274:Q274" si="83">IF(B202=0,0,B202*1000000/B$5)</f>
        <v>126.610589677823</v>
      </c>
      <c r="C274" s="157">
        <f t="shared" si="83"/>
        <v>119.7772651394896</v>
      </c>
      <c r="D274" s="157">
        <f t="shared" si="83"/>
        <v>118.65717867995058</v>
      </c>
      <c r="E274" s="157">
        <f t="shared" si="83"/>
        <v>130.58043798999893</v>
      </c>
      <c r="F274" s="157">
        <f t="shared" si="83"/>
        <v>128.9820222471451</v>
      </c>
      <c r="G274" s="157">
        <f t="shared" si="83"/>
        <v>127.3500302509364</v>
      </c>
      <c r="H274" s="157">
        <f t="shared" si="83"/>
        <v>112.09331023224198</v>
      </c>
      <c r="I274" s="157">
        <f t="shared" si="83"/>
        <v>102.44322473226423</v>
      </c>
      <c r="J274" s="157">
        <f t="shared" si="83"/>
        <v>101.19093907526641</v>
      </c>
      <c r="K274" s="157">
        <f t="shared" si="83"/>
        <v>98.340582792731297</v>
      </c>
      <c r="L274" s="157">
        <f t="shared" si="83"/>
        <v>101.14298929438959</v>
      </c>
      <c r="M274" s="157">
        <f t="shared" si="83"/>
        <v>90.416872202206974</v>
      </c>
      <c r="N274" s="157">
        <f t="shared" si="83"/>
        <v>88.094918299548084</v>
      </c>
      <c r="O274" s="157">
        <f t="shared" si="83"/>
        <v>87.073833684878451</v>
      </c>
      <c r="P274" s="157">
        <f t="shared" si="83"/>
        <v>81.424962525227912</v>
      </c>
      <c r="Q274" s="157">
        <f t="shared" si="83"/>
        <v>81.078958023710314</v>
      </c>
    </row>
    <row r="275" spans="1:17" ht="12" customHeight="1" x14ac:dyDescent="0.3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3">
      <c r="A276" s="23" t="s">
        <v>57</v>
      </c>
      <c r="B276" s="156">
        <f t="shared" ref="B276:Q276" si="85">IF(B204=0,0,B204*1000000/B$19)</f>
        <v>425.57310842467132</v>
      </c>
      <c r="C276" s="156">
        <f t="shared" si="85"/>
        <v>437.73921142116654</v>
      </c>
      <c r="D276" s="156">
        <f t="shared" si="85"/>
        <v>435.92456401614095</v>
      </c>
      <c r="E276" s="156">
        <f t="shared" si="85"/>
        <v>459.76001681718049</v>
      </c>
      <c r="F276" s="156">
        <f t="shared" si="85"/>
        <v>454.20010923552007</v>
      </c>
      <c r="G276" s="156">
        <f t="shared" si="85"/>
        <v>471.86945341019072</v>
      </c>
      <c r="H276" s="156">
        <f t="shared" si="85"/>
        <v>441.80659828336729</v>
      </c>
      <c r="I276" s="156">
        <f t="shared" si="85"/>
        <v>447.37774605094563</v>
      </c>
      <c r="J276" s="156">
        <f t="shared" si="85"/>
        <v>407.65138715024534</v>
      </c>
      <c r="K276" s="156">
        <f t="shared" si="85"/>
        <v>405.77262564597362</v>
      </c>
      <c r="L276" s="156">
        <f t="shared" si="85"/>
        <v>404.08104146291311</v>
      </c>
      <c r="M276" s="156">
        <f t="shared" si="85"/>
        <v>385.5532207699747</v>
      </c>
      <c r="N276" s="156">
        <f t="shared" si="85"/>
        <v>377.28427818753113</v>
      </c>
      <c r="O276" s="156">
        <f t="shared" si="85"/>
        <v>371.6931567494417</v>
      </c>
      <c r="P276" s="156">
        <f t="shared" si="85"/>
        <v>360.43830223618221</v>
      </c>
      <c r="Q276" s="156">
        <f t="shared" si="85"/>
        <v>358.25686294477089</v>
      </c>
    </row>
    <row r="277" spans="1:17" ht="12" customHeight="1" x14ac:dyDescent="0.3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3">
      <c r="A279" s="152" t="s">
        <v>196</v>
      </c>
      <c r="B279" s="184">
        <f>B207/RES_summary!B$19</f>
        <v>185.5011803780327</v>
      </c>
      <c r="C279" s="184">
        <f>C207/RES_summary!C$19</f>
        <v>192.33318403397863</v>
      </c>
      <c r="D279" s="184">
        <f>D207/RES_summary!D$19</f>
        <v>187.06301167340189</v>
      </c>
      <c r="E279" s="184">
        <f>E207/RES_summary!E$19</f>
        <v>197.84080047683602</v>
      </c>
      <c r="F279" s="184">
        <f>F207/RES_summary!F$19</f>
        <v>189.54774945074149</v>
      </c>
      <c r="G279" s="184">
        <f>G207/RES_summary!G$19</f>
        <v>191.67301458212188</v>
      </c>
      <c r="H279" s="184">
        <f>H207/RES_summary!H$19</f>
        <v>185.01139222098442</v>
      </c>
      <c r="I279" s="184">
        <f>I207/RES_summary!I$19</f>
        <v>174.94731188621802</v>
      </c>
      <c r="J279" s="184">
        <f>J207/RES_summary!J$19</f>
        <v>179.94495724369372</v>
      </c>
      <c r="K279" s="184">
        <f>K207/RES_summary!K$19</f>
        <v>177.02098611769657</v>
      </c>
      <c r="L279" s="184">
        <f>L207/RES_summary!L$19</f>
        <v>183.152518728112</v>
      </c>
      <c r="M279" s="184">
        <f>M207/RES_summary!M$19</f>
        <v>159.01239318349593</v>
      </c>
      <c r="N279" s="184">
        <f>N207/RES_summary!N$19</f>
        <v>167.18144228654103</v>
      </c>
      <c r="O279" s="184">
        <f>O207/RES_summary!O$19</f>
        <v>162.45044691917579</v>
      </c>
      <c r="P279" s="184">
        <f>P207/RES_summary!P$19</f>
        <v>141.90408382049426</v>
      </c>
      <c r="Q279" s="184">
        <f>Q207/RES_summary!Q$19</f>
        <v>147.16505697869982</v>
      </c>
    </row>
    <row r="280" spans="1:17" ht="12" customHeight="1" x14ac:dyDescent="0.3">
      <c r="A280" s="158" t="s">
        <v>65</v>
      </c>
      <c r="B280" s="178">
        <f>B208/RES_summary!B$19</f>
        <v>141.69501620095636</v>
      </c>
      <c r="C280" s="178">
        <f>C208/RES_summary!C$19</f>
        <v>148.10661208430511</v>
      </c>
      <c r="D280" s="178">
        <f>D208/RES_summary!D$19</f>
        <v>142.33747711031265</v>
      </c>
      <c r="E280" s="178">
        <f>E208/RES_summary!E$19</f>
        <v>151.91901876014177</v>
      </c>
      <c r="F280" s="178">
        <f>F208/RES_summary!F$19</f>
        <v>144.00193682526572</v>
      </c>
      <c r="G280" s="178">
        <f>G208/RES_summary!G$19</f>
        <v>145.22963765017872</v>
      </c>
      <c r="H280" s="178">
        <f>H208/RES_summary!H$19</f>
        <v>139.28257185442121</v>
      </c>
      <c r="I280" s="178">
        <f>I208/RES_summary!I$19</f>
        <v>129.60930842291791</v>
      </c>
      <c r="J280" s="178">
        <f>J208/RES_summary!J$19</f>
        <v>135.42867693249522</v>
      </c>
      <c r="K280" s="178">
        <f>K208/RES_summary!K$19</f>
        <v>132.91757217082517</v>
      </c>
      <c r="L280" s="178">
        <f>L208/RES_summary!L$19</f>
        <v>138.90633984359036</v>
      </c>
      <c r="M280" s="178">
        <f>M208/RES_summary!M$19</f>
        <v>116.57296627284806</v>
      </c>
      <c r="N280" s="178">
        <f>N208/RES_summary!N$19</f>
        <v>124.03016669016382</v>
      </c>
      <c r="O280" s="178">
        <f>O208/RES_summary!O$19</f>
        <v>119.65898660363622</v>
      </c>
      <c r="P280" s="178">
        <f>P208/RES_summary!P$19</f>
        <v>100.46502128404165</v>
      </c>
      <c r="Q280" s="178">
        <f>Q208/RES_summary!Q$19</f>
        <v>105.80479321045813</v>
      </c>
    </row>
    <row r="281" spans="1:17" ht="12" customHeight="1" x14ac:dyDescent="0.3">
      <c r="A281" s="23" t="s">
        <v>157</v>
      </c>
      <c r="B281" s="177">
        <f>B209/RES_summary!B$19</f>
        <v>141.10816595692702</v>
      </c>
      <c r="C281" s="177">
        <f>C209/RES_summary!C$19</f>
        <v>147.43916830730979</v>
      </c>
      <c r="D281" s="177">
        <f>D209/RES_summary!D$19</f>
        <v>141.67252704642308</v>
      </c>
      <c r="E281" s="177">
        <f>E209/RES_summary!E$19</f>
        <v>151.07575010124043</v>
      </c>
      <c r="F281" s="177">
        <f>F209/RES_summary!F$19</f>
        <v>143.22063400874657</v>
      </c>
      <c r="G281" s="177">
        <f>G209/RES_summary!G$19</f>
        <v>144.37865650698188</v>
      </c>
      <c r="H281" s="177">
        <f>H209/RES_summary!H$19</f>
        <v>138.43521112278626</v>
      </c>
      <c r="I281" s="177">
        <f>I209/RES_summary!I$19</f>
        <v>128.77541841817506</v>
      </c>
      <c r="J281" s="177">
        <f>J209/RES_summary!J$19</f>
        <v>134.66337377741061</v>
      </c>
      <c r="K281" s="177">
        <f>K209/RES_summary!K$19</f>
        <v>132.16887443078249</v>
      </c>
      <c r="L281" s="177">
        <f>L209/RES_summary!L$19</f>
        <v>138.02959774098406</v>
      </c>
      <c r="M281" s="177">
        <f>M209/RES_summary!M$19</f>
        <v>115.86479819624898</v>
      </c>
      <c r="N281" s="177">
        <f>N209/RES_summary!N$19</f>
        <v>123.21930685305911</v>
      </c>
      <c r="O281" s="177">
        <f>O209/RES_summary!O$19</f>
        <v>118.85979140716242</v>
      </c>
      <c r="P281" s="177">
        <f>P209/RES_summary!P$19</f>
        <v>99.812223529343896</v>
      </c>
      <c r="Q281" s="177">
        <f>Q209/RES_summary!Q$19</f>
        <v>104.99464127802672</v>
      </c>
    </row>
    <row r="282" spans="1:17" ht="12" customHeight="1" x14ac:dyDescent="0.3">
      <c r="A282" s="23" t="s">
        <v>60</v>
      </c>
      <c r="B282" s="177">
        <f>B210/RES_summary!B$19</f>
        <v>0.58685024402935149</v>
      </c>
      <c r="C282" s="177">
        <f>C210/RES_summary!C$19</f>
        <v>0.66744377699533075</v>
      </c>
      <c r="D282" s="177">
        <f>D210/RES_summary!D$19</f>
        <v>0.66495006388958644</v>
      </c>
      <c r="E282" s="177">
        <f>E210/RES_summary!E$19</f>
        <v>0.84326865890133307</v>
      </c>
      <c r="F282" s="177">
        <f>F210/RES_summary!F$19</f>
        <v>0.78130281651912925</v>
      </c>
      <c r="G282" s="177">
        <f>G210/RES_summary!G$19</f>
        <v>0.85098114319681439</v>
      </c>
      <c r="H282" s="177">
        <f>H210/RES_summary!H$19</f>
        <v>0.84736073163493142</v>
      </c>
      <c r="I282" s="177">
        <f>I210/RES_summary!I$19</f>
        <v>0.83389000474281305</v>
      </c>
      <c r="J282" s="177">
        <f>J210/RES_summary!J$19</f>
        <v>0.76530315508460944</v>
      </c>
      <c r="K282" s="177">
        <f>K210/RES_summary!K$19</f>
        <v>0.74869774004265521</v>
      </c>
      <c r="L282" s="177">
        <f>L210/RES_summary!L$19</f>
        <v>0.87674210260628982</v>
      </c>
      <c r="M282" s="177">
        <f>M210/RES_summary!M$19</f>
        <v>0.70816807659906944</v>
      </c>
      <c r="N282" s="177">
        <f>N210/RES_summary!N$19</f>
        <v>0.8108598371047252</v>
      </c>
      <c r="O282" s="177">
        <f>O210/RES_summary!O$19</f>
        <v>0.79919519647380011</v>
      </c>
      <c r="P282" s="177">
        <f>P210/RES_summary!P$19</f>
        <v>0.65279775469775958</v>
      </c>
      <c r="Q282" s="177">
        <f>Q210/RES_summary!Q$19</f>
        <v>0.81015193243141648</v>
      </c>
    </row>
    <row r="283" spans="1:17" ht="12" customHeight="1" x14ac:dyDescent="0.3">
      <c r="A283" s="158" t="s">
        <v>112</v>
      </c>
      <c r="B283" s="178">
        <f>B211/RES_summary!B$19</f>
        <v>0.34089717055842855</v>
      </c>
      <c r="C283" s="178">
        <f>C211/RES_summary!C$19</f>
        <v>0.38703177059535759</v>
      </c>
      <c r="D283" s="178">
        <f>D211/RES_summary!D$19</f>
        <v>0.47194926614863875</v>
      </c>
      <c r="E283" s="178">
        <f>E211/RES_summary!E$19</f>
        <v>0.51543686811929645</v>
      </c>
      <c r="F283" s="178">
        <f>F211/RES_summary!F$19</f>
        <v>0.55056336253129889</v>
      </c>
      <c r="G283" s="178">
        <f>G211/RES_summary!G$19</f>
        <v>0.61737453816937127</v>
      </c>
      <c r="H283" s="178">
        <f>H211/RES_summary!H$19</f>
        <v>0.69800091306510015</v>
      </c>
      <c r="I283" s="178">
        <f>I211/RES_summary!I$19</f>
        <v>0.78819602961028079</v>
      </c>
      <c r="J283" s="178">
        <f>J211/RES_summary!J$19</f>
        <v>0.8294327164911508</v>
      </c>
      <c r="K283" s="178">
        <f>K211/RES_summary!K$19</f>
        <v>0.84831924655719593</v>
      </c>
      <c r="L283" s="178">
        <f>L211/RES_summary!L$19</f>
        <v>0.85706609558069724</v>
      </c>
      <c r="M283" s="178">
        <f>M211/RES_summary!M$19</f>
        <v>0.88088361120548053</v>
      </c>
      <c r="N283" s="178">
        <f>N211/RES_summary!N$19</f>
        <v>0.92583738075329891</v>
      </c>
      <c r="O283" s="178">
        <f>O211/RES_summary!O$19</f>
        <v>0.93042355477399297</v>
      </c>
      <c r="P283" s="178">
        <f>P211/RES_summary!P$19</f>
        <v>0.90910362042840021</v>
      </c>
      <c r="Q283" s="178">
        <f>Q211/RES_summary!Q$19</f>
        <v>0.86287588004270344</v>
      </c>
    </row>
    <row r="284" spans="1:17" ht="12" customHeight="1" x14ac:dyDescent="0.3">
      <c r="A284" s="23" t="s">
        <v>60</v>
      </c>
      <c r="B284" s="177">
        <f>B212/RES_summary!B$19</f>
        <v>0.34089717055842855</v>
      </c>
      <c r="C284" s="177">
        <f>C212/RES_summary!C$19</f>
        <v>0.38703177059535759</v>
      </c>
      <c r="D284" s="177">
        <f>D212/RES_summary!D$19</f>
        <v>0.47194926614863875</v>
      </c>
      <c r="E284" s="177">
        <f>E212/RES_summary!E$19</f>
        <v>0.51543686811929645</v>
      </c>
      <c r="F284" s="177">
        <f>F212/RES_summary!F$19</f>
        <v>0.55056336253129889</v>
      </c>
      <c r="G284" s="177">
        <f>G212/RES_summary!G$19</f>
        <v>0.61737453816937127</v>
      </c>
      <c r="H284" s="177">
        <f>H212/RES_summary!H$19</f>
        <v>0.69800091306510015</v>
      </c>
      <c r="I284" s="177">
        <f>I212/RES_summary!I$19</f>
        <v>0.78819602961028079</v>
      </c>
      <c r="J284" s="177">
        <f>J212/RES_summary!J$19</f>
        <v>0.8294327164911508</v>
      </c>
      <c r="K284" s="177">
        <f>K212/RES_summary!K$19</f>
        <v>0.84831924655719593</v>
      </c>
      <c r="L284" s="177">
        <f>L212/RES_summary!L$19</f>
        <v>0.85706609558069724</v>
      </c>
      <c r="M284" s="177">
        <f>M212/RES_summary!M$19</f>
        <v>0.88088361120548053</v>
      </c>
      <c r="N284" s="177">
        <f>N212/RES_summary!N$19</f>
        <v>0.92583738075329891</v>
      </c>
      <c r="O284" s="177">
        <f>O212/RES_summary!O$19</f>
        <v>0.93042355477399297</v>
      </c>
      <c r="P284" s="177">
        <f>P212/RES_summary!P$19</f>
        <v>0.90910362042840021</v>
      </c>
      <c r="Q284" s="177">
        <f>Q212/RES_summary!Q$19</f>
        <v>0.86287588004270344</v>
      </c>
    </row>
    <row r="285" spans="1:17" ht="12" customHeight="1" x14ac:dyDescent="0.3">
      <c r="A285" s="158" t="s">
        <v>63</v>
      </c>
      <c r="B285" s="178">
        <f>B213/RES_summary!B$19</f>
        <v>28.677048616882374</v>
      </c>
      <c r="C285" s="178">
        <f>C213/RES_summary!C$19</f>
        <v>29.067387391013416</v>
      </c>
      <c r="D285" s="178">
        <f>D213/RES_summary!D$19</f>
        <v>29.335133785669729</v>
      </c>
      <c r="E285" s="178">
        <f>E213/RES_summary!E$19</f>
        <v>29.82534576867743</v>
      </c>
      <c r="F285" s="178">
        <f>F213/RES_summary!F$19</f>
        <v>29.488462873371674</v>
      </c>
      <c r="G285" s="178">
        <f>G213/RES_summary!G$19</f>
        <v>29.856304571680884</v>
      </c>
      <c r="H285" s="178">
        <f>H213/RES_summary!H$19</f>
        <v>29.818103713475182</v>
      </c>
      <c r="I285" s="178">
        <f>I213/RES_summary!I$19</f>
        <v>29.823589281841212</v>
      </c>
      <c r="J285" s="178">
        <f>J213/RES_summary!J$19</f>
        <v>29.578345985600841</v>
      </c>
      <c r="K285" s="178">
        <f>K213/RES_summary!K$19</f>
        <v>29.235259838432203</v>
      </c>
      <c r="L285" s="178">
        <f>L213/RES_summary!L$19</f>
        <v>29.181014043445618</v>
      </c>
      <c r="M285" s="178">
        <f>M213/RES_summary!M$19</f>
        <v>28.134856596515863</v>
      </c>
      <c r="N285" s="178">
        <f>N213/RES_summary!N$19</f>
        <v>28.880486956327093</v>
      </c>
      <c r="O285" s="178">
        <f>O213/RES_summary!O$19</f>
        <v>28.585519696906154</v>
      </c>
      <c r="P285" s="178">
        <f>P213/RES_summary!P$19</f>
        <v>27.873703531886456</v>
      </c>
      <c r="Q285" s="178">
        <f>Q213/RES_summary!Q$19</f>
        <v>27.689216071684484</v>
      </c>
    </row>
    <row r="286" spans="1:17" ht="12" customHeight="1" x14ac:dyDescent="0.3">
      <c r="A286" s="167" t="s">
        <v>156</v>
      </c>
      <c r="B286" s="183">
        <f>B214/RES_summary!B$19</f>
        <v>32.799385853555748</v>
      </c>
      <c r="C286" s="183">
        <f>C214/RES_summary!C$19</f>
        <v>33.055185051470289</v>
      </c>
      <c r="D286" s="183">
        <f>D214/RES_summary!D$19</f>
        <v>33.19203705785096</v>
      </c>
      <c r="E286" s="183">
        <f>E214/RES_summary!E$19</f>
        <v>33.704533799151854</v>
      </c>
      <c r="F286" s="183">
        <f>F214/RES_summary!F$19</f>
        <v>32.890312674729195</v>
      </c>
      <c r="G286" s="183">
        <f>G214/RES_summary!G$19</f>
        <v>33.591010028835207</v>
      </c>
      <c r="H286" s="183">
        <f>H214/RES_summary!H$19</f>
        <v>33.645663151434213</v>
      </c>
      <c r="I286" s="183">
        <f>I214/RES_summary!I$19</f>
        <v>33.728587675787367</v>
      </c>
      <c r="J286" s="183">
        <f>J214/RES_summary!J$19</f>
        <v>33.185870171070562</v>
      </c>
      <c r="K286" s="183">
        <f>K214/RES_summary!K$19</f>
        <v>33.101495739846513</v>
      </c>
      <c r="L286" s="183">
        <f>L214/RES_summary!L$19</f>
        <v>32.2625407415076</v>
      </c>
      <c r="M286" s="183">
        <f>M214/RES_summary!M$19</f>
        <v>30.756050976004303</v>
      </c>
      <c r="N286" s="183">
        <f>N214/RES_summary!N$19</f>
        <v>31.953820043483237</v>
      </c>
      <c r="O286" s="183">
        <f>O214/RES_summary!O$19</f>
        <v>31.459938863685231</v>
      </c>
      <c r="P286" s="183">
        <f>P214/RES_summary!P$19</f>
        <v>30.886910558226194</v>
      </c>
      <c r="Q286" s="183">
        <f>Q214/RES_summary!Q$19</f>
        <v>30.402769221322078</v>
      </c>
    </row>
    <row r="287" spans="1:17" ht="12" customHeight="1" x14ac:dyDescent="0.3">
      <c r="A287" s="167" t="s">
        <v>155</v>
      </c>
      <c r="B287" s="183">
        <f>B215/RES_summary!B$19</f>
        <v>24.775425412057203</v>
      </c>
      <c r="C287" s="183">
        <f>C215/RES_summary!C$19</f>
        <v>25.008038138549288</v>
      </c>
      <c r="D287" s="183">
        <f>D215/RES_summary!D$19</f>
        <v>25.26671328057061</v>
      </c>
      <c r="E287" s="183">
        <f>E215/RES_summary!E$19</f>
        <v>26.037531358264427</v>
      </c>
      <c r="F287" s="183">
        <f>F215/RES_summary!F$19</f>
        <v>26.097863455445928</v>
      </c>
      <c r="G287" s="183">
        <f>G215/RES_summary!G$19</f>
        <v>26.795486892467189</v>
      </c>
      <c r="H287" s="183">
        <f>H215/RES_summary!H$19</f>
        <v>26.699200594724061</v>
      </c>
      <c r="I287" s="183">
        <f>I215/RES_summary!I$19</f>
        <v>26.14662792561148</v>
      </c>
      <c r="J287" s="183">
        <f>J215/RES_summary!J$19</f>
        <v>25.576051644172136</v>
      </c>
      <c r="K287" s="183">
        <f>K215/RES_summary!K$19</f>
        <v>25.840378840832912</v>
      </c>
      <c r="L287" s="183">
        <f>L215/RES_summary!L$19</f>
        <v>25.627727779580621</v>
      </c>
      <c r="M287" s="183">
        <f>M215/RES_summary!M$19</f>
        <v>24.910720852443607</v>
      </c>
      <c r="N287" s="183">
        <f>N215/RES_summary!N$19</f>
        <v>24.869159650519055</v>
      </c>
      <c r="O287" s="183">
        <f>O215/RES_summary!O$19</f>
        <v>24.400624053749006</v>
      </c>
      <c r="P287" s="183">
        <f>P215/RES_summary!P$19</f>
        <v>24.105204490057918</v>
      </c>
      <c r="Q287" s="183">
        <f>Q215/RES_summary!Q$19</f>
        <v>23.79310601762031</v>
      </c>
    </row>
    <row r="288" spans="1:17" ht="12" customHeight="1" x14ac:dyDescent="0.3">
      <c r="A288" s="166" t="s">
        <v>55</v>
      </c>
      <c r="B288" s="182">
        <f>B216/RES_summary!B$19</f>
        <v>18.217515284578255</v>
      </c>
      <c r="C288" s="182">
        <f>C216/RES_summary!C$19</f>
        <v>18.458023458815092</v>
      </c>
      <c r="D288" s="182">
        <f>D216/RES_summary!D$19</f>
        <v>18.781940202303868</v>
      </c>
      <c r="E288" s="182">
        <f>E216/RES_summary!E$19</f>
        <v>19.652380140653932</v>
      </c>
      <c r="F288" s="182">
        <f>F216/RES_summary!F$19</f>
        <v>19.627185988107019</v>
      </c>
      <c r="G288" s="182">
        <f>G216/RES_summary!G$19</f>
        <v>20.347773664899798</v>
      </c>
      <c r="H288" s="182">
        <f>H216/RES_summary!H$19</f>
        <v>20.282482148453919</v>
      </c>
      <c r="I288" s="182">
        <f>I216/RES_summary!I$19</f>
        <v>19.705491210634978</v>
      </c>
      <c r="J288" s="182">
        <f>J216/RES_summary!J$19</f>
        <v>19.060938178038899</v>
      </c>
      <c r="K288" s="182">
        <f>K216/RES_summary!K$19</f>
        <v>19.305465908659766</v>
      </c>
      <c r="L288" s="182">
        <f>L216/RES_summary!L$19</f>
        <v>19.019752703738622</v>
      </c>
      <c r="M288" s="182">
        <f>M216/RES_summary!M$19</f>
        <v>18.468554336414329</v>
      </c>
      <c r="N288" s="182">
        <f>N216/RES_summary!N$19</f>
        <v>18.34922673829039</v>
      </c>
      <c r="O288" s="182">
        <f>O216/RES_summary!O$19</f>
        <v>17.867870812015589</v>
      </c>
      <c r="P288" s="182">
        <f>P216/RES_summary!P$19</f>
        <v>17.57914713286555</v>
      </c>
      <c r="Q288" s="182">
        <f>Q216/RES_summary!Q$19</f>
        <v>17.39399766208669</v>
      </c>
    </row>
    <row r="289" spans="1:17" ht="12" customHeight="1" x14ac:dyDescent="0.3">
      <c r="A289" s="147" t="s">
        <v>59</v>
      </c>
      <c r="B289" s="181">
        <f>B217/RES_summary!B$19</f>
        <v>6.5579101274789444</v>
      </c>
      <c r="C289" s="181">
        <f>C217/RES_summary!C$19</f>
        <v>6.5500146797342005</v>
      </c>
      <c r="D289" s="181">
        <f>D217/RES_summary!D$19</f>
        <v>6.4847730782667483</v>
      </c>
      <c r="E289" s="181">
        <f>E217/RES_summary!E$19</f>
        <v>6.3851512176104945</v>
      </c>
      <c r="F289" s="181">
        <f>F217/RES_summary!F$19</f>
        <v>6.4706774673389109</v>
      </c>
      <c r="G289" s="181">
        <f>G217/RES_summary!G$19</f>
        <v>6.4477132275673901</v>
      </c>
      <c r="H289" s="181">
        <f>H217/RES_summary!H$19</f>
        <v>6.4167184462701421</v>
      </c>
      <c r="I289" s="181">
        <f>I217/RES_summary!I$19</f>
        <v>6.4411367149765066</v>
      </c>
      <c r="J289" s="181">
        <f>J217/RES_summary!J$19</f>
        <v>6.5151134661332417</v>
      </c>
      <c r="K289" s="181">
        <f>K217/RES_summary!K$19</f>
        <v>6.5349129321731487</v>
      </c>
      <c r="L289" s="181">
        <f>L217/RES_summary!L$19</f>
        <v>6.6079750758419937</v>
      </c>
      <c r="M289" s="181">
        <f>M217/RES_summary!M$19</f>
        <v>6.4421665160292809</v>
      </c>
      <c r="N289" s="181">
        <f>N217/RES_summary!N$19</f>
        <v>6.5199329122286729</v>
      </c>
      <c r="O289" s="181">
        <f>O217/RES_summary!O$19</f>
        <v>6.5327532417334213</v>
      </c>
      <c r="P289" s="181">
        <f>P217/RES_summary!P$19</f>
        <v>6.5260573571923652</v>
      </c>
      <c r="Q289" s="181">
        <f>Q217/RES_summary!Q$19</f>
        <v>6.3991083555336186</v>
      </c>
    </row>
    <row r="290" spans="1:17" ht="12" customHeight="1" x14ac:dyDescent="0.3">
      <c r="A290" s="163" t="s">
        <v>144</v>
      </c>
      <c r="B290" s="180">
        <f>B218/RES_summary!B$19</f>
        <v>27.22972899783359</v>
      </c>
      <c r="C290" s="180">
        <f>C218/RES_summary!C$19</f>
        <v>27.262878798181092</v>
      </c>
      <c r="D290" s="180">
        <f>D218/RES_summary!D$19</f>
        <v>27.334147322555769</v>
      </c>
      <c r="E290" s="180">
        <f>E218/RES_summary!E$19</f>
        <v>27.355807799404229</v>
      </c>
      <c r="F290" s="180">
        <f>F218/RES_summary!F$19</f>
        <v>27.05951981715836</v>
      </c>
      <c r="G290" s="180">
        <f>G218/RES_summary!G$19</f>
        <v>27.438175134450184</v>
      </c>
      <c r="H290" s="180">
        <f>H218/RES_summary!H$19</f>
        <v>27.176593608439674</v>
      </c>
      <c r="I290" s="180">
        <f>I218/RES_summary!I$19</f>
        <v>27.295553846540734</v>
      </c>
      <c r="J290" s="180">
        <f>J218/RES_summary!J$19</f>
        <v>26.991761353407178</v>
      </c>
      <c r="K290" s="180">
        <f>K218/RES_summary!K$19</f>
        <v>26.761856201899246</v>
      </c>
      <c r="L290" s="180">
        <f>L218/RES_summary!L$19</f>
        <v>26.93296770824503</v>
      </c>
      <c r="M290" s="180">
        <f>M218/RES_summary!M$19</f>
        <v>26.529307653993609</v>
      </c>
      <c r="N290" s="180">
        <f>N218/RES_summary!N$19</f>
        <v>27.116311219878138</v>
      </c>
      <c r="O290" s="180">
        <f>O218/RES_summary!O$19</f>
        <v>26.827919434627649</v>
      </c>
      <c r="P290" s="180">
        <f>P218/RES_summary!P$19</f>
        <v>26.35010200940016</v>
      </c>
      <c r="Q290" s="180">
        <f>Q218/RES_summary!Q$19</f>
        <v>25.984361437094524</v>
      </c>
    </row>
    <row r="291" spans="1:17" ht="12" customHeight="1" x14ac:dyDescent="0.3">
      <c r="A291" s="161" t="s">
        <v>143</v>
      </c>
      <c r="B291" s="179">
        <f>B219/RES_summary!B$19</f>
        <v>18.272647884208759</v>
      </c>
      <c r="C291" s="179">
        <f>C219/RES_summary!C$19</f>
        <v>18.313548685252336</v>
      </c>
      <c r="D291" s="179">
        <f>D219/RES_summary!D$19</f>
        <v>18.564240727341396</v>
      </c>
      <c r="E291" s="179">
        <f>E219/RES_summary!E$19</f>
        <v>19.080281473400902</v>
      </c>
      <c r="F291" s="179">
        <f>F219/RES_summary!F$19</f>
        <v>19.13599951126751</v>
      </c>
      <c r="G291" s="179">
        <f>G219/RES_summary!G$19</f>
        <v>19.742347194985548</v>
      </c>
      <c r="H291" s="179">
        <f>H219/RES_summary!H$19</f>
        <v>20.093033114898674</v>
      </c>
      <c r="I291" s="179">
        <f>I219/RES_summary!I$19</f>
        <v>20.077010636732059</v>
      </c>
      <c r="J291" s="179">
        <f>J219/RES_summary!J$19</f>
        <v>20.106097245090133</v>
      </c>
      <c r="K291" s="179">
        <f>K219/RES_summary!K$19</f>
        <v>20.47930919064336</v>
      </c>
      <c r="L291" s="179">
        <f>L219/RES_summary!L$19</f>
        <v>20.694001153743734</v>
      </c>
      <c r="M291" s="179">
        <f>M219/RES_summary!M$19</f>
        <v>20.8457839071161</v>
      </c>
      <c r="N291" s="179">
        <f>N219/RES_summary!N$19</f>
        <v>21.060453001819003</v>
      </c>
      <c r="O291" s="179">
        <f>O219/RES_summary!O$19</f>
        <v>20.81868016436086</v>
      </c>
      <c r="P291" s="179">
        <f>P219/RES_summary!P$19</f>
        <v>20.333624460277207</v>
      </c>
      <c r="Q291" s="179">
        <f>Q219/RES_summary!Q$19</f>
        <v>19.763815949219175</v>
      </c>
    </row>
    <row r="292" spans="1:17" ht="12" customHeight="1" x14ac:dyDescent="0.3">
      <c r="A292" s="148" t="s">
        <v>57</v>
      </c>
      <c r="B292" s="177">
        <f>B220/RES_summary!B$19</f>
        <v>10.569407759178089</v>
      </c>
      <c r="C292" s="177">
        <f>C220/RES_summary!C$19</f>
        <v>10.6472837195887</v>
      </c>
      <c r="D292" s="177">
        <f>D220/RES_summary!D$19</f>
        <v>10.952291954216086</v>
      </c>
      <c r="E292" s="177">
        <f>E220/RES_summary!E$19</f>
        <v>11.553381021806604</v>
      </c>
      <c r="F292" s="177">
        <f>F220/RES_summary!F$19</f>
        <v>11.332993732929515</v>
      </c>
      <c r="G292" s="177">
        <f>G220/RES_summary!G$19</f>
        <v>12.1044657895944</v>
      </c>
      <c r="H292" s="177">
        <f>H220/RES_summary!H$19</f>
        <v>12.36606392238693</v>
      </c>
      <c r="I292" s="177">
        <f>I220/RES_summary!I$19</f>
        <v>12.062195787263599</v>
      </c>
      <c r="J292" s="177">
        <f>J220/RES_summary!J$19</f>
        <v>12.109075681641011</v>
      </c>
      <c r="K292" s="177">
        <f>K220/RES_summary!K$19</f>
        <v>12.635859828017695</v>
      </c>
      <c r="L292" s="177">
        <f>L220/RES_summary!L$19</f>
        <v>12.956138899250321</v>
      </c>
      <c r="M292" s="177">
        <f>M220/RES_summary!M$19</f>
        <v>13.407872004393798</v>
      </c>
      <c r="N292" s="177">
        <f>N220/RES_summary!N$19</f>
        <v>13.575783652639247</v>
      </c>
      <c r="O292" s="177">
        <f>O220/RES_summary!O$19</f>
        <v>13.137088614935232</v>
      </c>
      <c r="P292" s="177">
        <f>P220/RES_summary!P$19</f>
        <v>12.436316055341774</v>
      </c>
      <c r="Q292" s="177">
        <f>Q220/RES_summary!Q$19</f>
        <v>11.588775942828288</v>
      </c>
    </row>
    <row r="293" spans="1:17" ht="12" customHeight="1" x14ac:dyDescent="0.3">
      <c r="A293" s="148" t="s">
        <v>59</v>
      </c>
      <c r="B293" s="177">
        <f>B221/RES_summary!B$19</f>
        <v>7.7032401250306677</v>
      </c>
      <c r="C293" s="177">
        <f>C221/RES_summary!C$19</f>
        <v>7.6662649656636335</v>
      </c>
      <c r="D293" s="177">
        <f>D221/RES_summary!D$19</f>
        <v>7.6119487731253095</v>
      </c>
      <c r="E293" s="177">
        <f>E221/RES_summary!E$19</f>
        <v>7.526900451594301</v>
      </c>
      <c r="F293" s="177">
        <f>F221/RES_summary!F$19</f>
        <v>7.8030057783379929</v>
      </c>
      <c r="G293" s="177">
        <f>G221/RES_summary!G$19</f>
        <v>7.6378814053911457</v>
      </c>
      <c r="H293" s="177">
        <f>H221/RES_summary!H$19</f>
        <v>7.7269691925117412</v>
      </c>
      <c r="I293" s="177">
        <f>I221/RES_summary!I$19</f>
        <v>8.0148148494684595</v>
      </c>
      <c r="J293" s="177">
        <f>J221/RES_summary!J$19</f>
        <v>7.9970215634491231</v>
      </c>
      <c r="K293" s="177">
        <f>K221/RES_summary!K$19</f>
        <v>7.8434493626256669</v>
      </c>
      <c r="L293" s="177">
        <f>L221/RES_summary!L$19</f>
        <v>7.7378622544934128</v>
      </c>
      <c r="M293" s="177">
        <f>M221/RES_summary!M$19</f>
        <v>7.437911902722302</v>
      </c>
      <c r="N293" s="177">
        <f>N221/RES_summary!N$19</f>
        <v>7.4846693491797502</v>
      </c>
      <c r="O293" s="177">
        <f>O221/RES_summary!O$19</f>
        <v>7.6815915494256251</v>
      </c>
      <c r="P293" s="177">
        <f>P221/RES_summary!P$19</f>
        <v>7.8973084049354316</v>
      </c>
      <c r="Q293" s="177">
        <f>Q221/RES_summary!Q$19</f>
        <v>8.1750400063908888</v>
      </c>
    </row>
    <row r="294" spans="1:17" ht="12" customHeight="1" x14ac:dyDescent="0.3">
      <c r="A294" s="163" t="s">
        <v>142</v>
      </c>
      <c r="B294" s="180">
        <f>B222/RES_summary!B$19</f>
        <v>24.507470468378859</v>
      </c>
      <c r="C294" s="180">
        <f>C222/RES_summary!C$19</f>
        <v>25.149151871461861</v>
      </c>
      <c r="D294" s="180">
        <f>D222/RES_summary!D$19</f>
        <v>25.833395561841979</v>
      </c>
      <c r="E294" s="180">
        <f>E222/RES_summary!E$19</f>
        <v>26.296749892360051</v>
      </c>
      <c r="F294" s="180">
        <f>F222/RES_summary!F$19</f>
        <v>26.467831882599473</v>
      </c>
      <c r="G294" s="180">
        <f>G222/RES_summary!G$19</f>
        <v>25.950135000034223</v>
      </c>
      <c r="H294" s="180">
        <f>H222/RES_summary!H$19</f>
        <v>25.861529381924168</v>
      </c>
      <c r="I294" s="180">
        <f>I222/RES_summary!I$19</f>
        <v>25.23044738546913</v>
      </c>
      <c r="J294" s="180">
        <f>J222/RES_summary!J$19</f>
        <v>25.192121229857371</v>
      </c>
      <c r="K294" s="180">
        <f>K222/RES_summary!K$19</f>
        <v>24.204195431021905</v>
      </c>
      <c r="L294" s="180">
        <f>L222/RES_summary!L$19</f>
        <v>26.186986006656056</v>
      </c>
      <c r="M294" s="180">
        <f>M222/RES_summary!M$19</f>
        <v>25.408625804173056</v>
      </c>
      <c r="N294" s="180">
        <f>N222/RES_summary!N$19</f>
        <v>25.757869195914253</v>
      </c>
      <c r="O294" s="180">
        <f>O222/RES_summary!O$19</f>
        <v>25.726215675231487</v>
      </c>
      <c r="P294" s="180">
        <f>P222/RES_summary!P$19</f>
        <v>23.886853412397819</v>
      </c>
      <c r="Q294" s="180">
        <f>Q222/RES_summary!Q$19</f>
        <v>24.538727347458966</v>
      </c>
    </row>
    <row r="295" spans="1:17" ht="12" customHeight="1" x14ac:dyDescent="0.3">
      <c r="A295" s="161" t="s">
        <v>141</v>
      </c>
      <c r="B295" s="179">
        <f>B223/RES_summary!B$19</f>
        <v>18.877413239790084</v>
      </c>
      <c r="C295" s="179">
        <f>C223/RES_summary!C$19</f>
        <v>19.569284417518535</v>
      </c>
      <c r="D295" s="179">
        <f>D223/RES_summary!D$19</f>
        <v>20.317131707991894</v>
      </c>
      <c r="E295" s="179">
        <f>E223/RES_summary!E$19</f>
        <v>21.21875545676826</v>
      </c>
      <c r="F295" s="179">
        <f>F223/RES_summary!F$19</f>
        <v>21.105066637435968</v>
      </c>
      <c r="G295" s="179">
        <f>G223/RES_summary!G$19</f>
        <v>21.206240133144178</v>
      </c>
      <c r="H295" s="179">
        <f>H223/RES_summary!H$19</f>
        <v>21.403245670187172</v>
      </c>
      <c r="I295" s="179">
        <f>I223/RES_summary!I$19</f>
        <v>20.601470528700723</v>
      </c>
      <c r="J295" s="179">
        <f>J223/RES_summary!J$19</f>
        <v>20.68746774829652</v>
      </c>
      <c r="K295" s="179">
        <f>K223/RES_summary!K$19</f>
        <v>20.547753748711933</v>
      </c>
      <c r="L295" s="179">
        <f>L223/RES_summary!L$19</f>
        <v>20.663271186147742</v>
      </c>
      <c r="M295" s="179">
        <f>M223/RES_summary!M$19</f>
        <v>20.768779536432131</v>
      </c>
      <c r="N295" s="179">
        <f>N223/RES_summary!N$19</f>
        <v>20.485665086699786</v>
      </c>
      <c r="O295" s="179">
        <f>O223/RES_summary!O$19</f>
        <v>20.09951340908076</v>
      </c>
      <c r="P295" s="179">
        <f>P223/RES_summary!P$19</f>
        <v>19.684588966468912</v>
      </c>
      <c r="Q295" s="179">
        <f>Q223/RES_summary!Q$19</f>
        <v>20.017726258221064</v>
      </c>
    </row>
    <row r="296" spans="1:17" ht="12" customHeight="1" x14ac:dyDescent="0.3">
      <c r="A296" s="148" t="s">
        <v>60</v>
      </c>
      <c r="B296" s="177">
        <f>B224/RES_summary!B$19</f>
        <v>11.265575267164241</v>
      </c>
      <c r="C296" s="177">
        <f>C224/RES_summary!C$19</f>
        <v>12.103663268831909</v>
      </c>
      <c r="D296" s="177">
        <f>D224/RES_summary!D$19</f>
        <v>13.008411903916159</v>
      </c>
      <c r="E296" s="177">
        <f>E224/RES_summary!E$19</f>
        <v>14.310159743678049</v>
      </c>
      <c r="F296" s="177">
        <f>F224/RES_summary!F$19</f>
        <v>13.940843068677024</v>
      </c>
      <c r="G296" s="177">
        <f>G224/RES_summary!G$19</f>
        <v>14.320705273327167</v>
      </c>
      <c r="H296" s="177">
        <f>H224/RES_summary!H$19</f>
        <v>14.50031997622896</v>
      </c>
      <c r="I296" s="177">
        <f>I224/RES_summary!I$19</f>
        <v>13.391337748833358</v>
      </c>
      <c r="J296" s="177">
        <f>J224/RES_summary!J$19</f>
        <v>13.440171184960963</v>
      </c>
      <c r="K296" s="177">
        <f>K224/RES_summary!K$19</f>
        <v>13.20352869889815</v>
      </c>
      <c r="L296" s="177">
        <f>L224/RES_summary!L$19</f>
        <v>13.282779859409647</v>
      </c>
      <c r="M296" s="177">
        <f>M224/RES_summary!M$19</f>
        <v>13.576819149352474</v>
      </c>
      <c r="N296" s="177">
        <f>N224/RES_summary!N$19</f>
        <v>13.122154829974303</v>
      </c>
      <c r="O296" s="177">
        <f>O224/RES_summary!O$19</f>
        <v>12.715254100616269</v>
      </c>
      <c r="P296" s="177">
        <f>P224/RES_summary!P$19</f>
        <v>12.442922019002694</v>
      </c>
      <c r="Q296" s="177">
        <f>Q224/RES_summary!Q$19</f>
        <v>13.169653013235186</v>
      </c>
    </row>
    <row r="297" spans="1:17" ht="12" customHeight="1" x14ac:dyDescent="0.3">
      <c r="A297" s="148" t="s">
        <v>59</v>
      </c>
      <c r="B297" s="177">
        <f>B225/RES_summary!B$19</f>
        <v>7.6118379726258416</v>
      </c>
      <c r="C297" s="177">
        <f>C225/RES_summary!C$19</f>
        <v>7.4656211486866226</v>
      </c>
      <c r="D297" s="177">
        <f>D225/RES_summary!D$19</f>
        <v>7.3087198040757331</v>
      </c>
      <c r="E297" s="177">
        <f>E225/RES_summary!E$19</f>
        <v>6.9085957130902118</v>
      </c>
      <c r="F297" s="177">
        <f>F225/RES_summary!F$19</f>
        <v>7.1642235687589411</v>
      </c>
      <c r="G297" s="177">
        <f>G225/RES_summary!G$19</f>
        <v>6.8855348598170121</v>
      </c>
      <c r="H297" s="177">
        <f>H225/RES_summary!H$19</f>
        <v>6.9029256939582124</v>
      </c>
      <c r="I297" s="177">
        <f>I225/RES_summary!I$19</f>
        <v>7.2101327798673687</v>
      </c>
      <c r="J297" s="177">
        <f>J225/RES_summary!J$19</f>
        <v>7.2472965633355608</v>
      </c>
      <c r="K297" s="177">
        <f>K225/RES_summary!K$19</f>
        <v>7.3442250498137804</v>
      </c>
      <c r="L297" s="177">
        <f>L225/RES_summary!L$19</f>
        <v>7.3804913267380972</v>
      </c>
      <c r="M297" s="177">
        <f>M225/RES_summary!M$19</f>
        <v>7.1919603870796518</v>
      </c>
      <c r="N297" s="177">
        <f>N225/RES_summary!N$19</f>
        <v>7.3635102567254807</v>
      </c>
      <c r="O297" s="177">
        <f>O225/RES_summary!O$19</f>
        <v>7.384259308464487</v>
      </c>
      <c r="P297" s="177">
        <f>P225/RES_summary!P$19</f>
        <v>7.2416669474662196</v>
      </c>
      <c r="Q297" s="177">
        <f>Q225/RES_summary!Q$19</f>
        <v>6.8480732449858852</v>
      </c>
    </row>
    <row r="298" spans="1:17" ht="12" customHeight="1" x14ac:dyDescent="0.3">
      <c r="A298" s="158" t="s">
        <v>62</v>
      </c>
      <c r="B298" s="178">
        <f>B226/RES_summary!B$19</f>
        <v>14.788218389635503</v>
      </c>
      <c r="C298" s="178">
        <f>C226/RES_summary!C$19</f>
        <v>14.772152788064762</v>
      </c>
      <c r="D298" s="178">
        <f>D226/RES_summary!D$19</f>
        <v>14.91845151127084</v>
      </c>
      <c r="E298" s="178">
        <f>E226/RES_summary!E$19</f>
        <v>15.580999079897557</v>
      </c>
      <c r="F298" s="178">
        <f>F226/RES_summary!F$19</f>
        <v>15.506786389572836</v>
      </c>
      <c r="G298" s="178">
        <f>G226/RES_summary!G$19</f>
        <v>15.96969782209294</v>
      </c>
      <c r="H298" s="178">
        <f>H226/RES_summary!H$19</f>
        <v>15.21271574002292</v>
      </c>
      <c r="I298" s="178">
        <f>I226/RES_summary!I$19</f>
        <v>14.726218151848666</v>
      </c>
      <c r="J298" s="178">
        <f>J226/RES_summary!J$19</f>
        <v>14.108501609106542</v>
      </c>
      <c r="K298" s="178">
        <f>K226/RES_summary!K$19</f>
        <v>14.019834861881993</v>
      </c>
      <c r="L298" s="178">
        <f>L226/RES_summary!L$19</f>
        <v>14.208098745495349</v>
      </c>
      <c r="M298" s="178">
        <f>M226/RES_summary!M$19</f>
        <v>13.423686702926526</v>
      </c>
      <c r="N298" s="178">
        <f>N226/RES_summary!N$19</f>
        <v>13.344951259296815</v>
      </c>
      <c r="O298" s="178">
        <f>O226/RES_summary!O$19</f>
        <v>13.275517063859386</v>
      </c>
      <c r="P298" s="178">
        <f>P226/RES_summary!P$19</f>
        <v>12.656255384137763</v>
      </c>
      <c r="Q298" s="178">
        <f>Q226/RES_summary!Q$19</f>
        <v>12.808171816514486</v>
      </c>
    </row>
    <row r="299" spans="1:17" ht="12" customHeight="1" x14ac:dyDescent="0.3">
      <c r="A299" s="23" t="s">
        <v>55</v>
      </c>
      <c r="B299" s="177">
        <f>B227/RES_summary!B$19</f>
        <v>17.531532793594717</v>
      </c>
      <c r="C299" s="177">
        <f>C227/RES_summary!C$19</f>
        <v>17.031852735567313</v>
      </c>
      <c r="D299" s="177">
        <f>D227/RES_summary!D$19</f>
        <v>18.443307345336397</v>
      </c>
      <c r="E299" s="177">
        <f>E227/RES_summary!E$19</f>
        <v>18.46969115902624</v>
      </c>
      <c r="F299" s="177">
        <f>F227/RES_summary!F$19</f>
        <v>16.088840370728899</v>
      </c>
      <c r="G299" s="177">
        <f>G227/RES_summary!G$19</f>
        <v>24.178352746978714</v>
      </c>
      <c r="H299" s="177">
        <f>H227/RES_summary!H$19</f>
        <v>21.241986563158193</v>
      </c>
      <c r="I299" s="177">
        <f>I227/RES_summary!I$19</f>
        <v>21.224368218989085</v>
      </c>
      <c r="J299" s="177">
        <f>J227/RES_summary!J$19</f>
        <v>17.264057094738959</v>
      </c>
      <c r="K299" s="177">
        <f>K227/RES_summary!K$19</f>
        <v>18.412888655129382</v>
      </c>
      <c r="L299" s="177">
        <f>L227/RES_summary!L$19</f>
        <v>18.350132394036187</v>
      </c>
      <c r="M299" s="177">
        <f>M227/RES_summary!M$19</f>
        <v>18.577133493453974</v>
      </c>
      <c r="N299" s="177">
        <f>N227/RES_summary!N$19</f>
        <v>18.405482541511802</v>
      </c>
      <c r="O299" s="177">
        <f>O227/RES_summary!O$19</f>
        <v>18.096561638192131</v>
      </c>
      <c r="P299" s="177">
        <f>P227/RES_summary!P$19</f>
        <v>18.449711260965309</v>
      </c>
      <c r="Q299" s="177">
        <f>Q227/RES_summary!Q$19</f>
        <v>18.131577214805183</v>
      </c>
    </row>
    <row r="300" spans="1:17" ht="12" customHeight="1" x14ac:dyDescent="0.3">
      <c r="A300" s="23" t="s">
        <v>57</v>
      </c>
      <c r="B300" s="177">
        <f>B228/RES_summary!B$19</f>
        <v>21.611296718317966</v>
      </c>
      <c r="C300" s="177">
        <f>C228/RES_summary!C$19</f>
        <v>22.167016525578827</v>
      </c>
      <c r="D300" s="177">
        <f>D228/RES_summary!D$19</f>
        <v>21.99454594286594</v>
      </c>
      <c r="E300" s="177">
        <f>E228/RES_summary!E$19</f>
        <v>23.114782778040311</v>
      </c>
      <c r="F300" s="177">
        <f>F228/RES_summary!F$19</f>
        <v>22.752764919874224</v>
      </c>
      <c r="G300" s="177">
        <f>G228/RES_summary!G$19</f>
        <v>23.546348370266578</v>
      </c>
      <c r="H300" s="177">
        <f>H228/RES_summary!H$19</f>
        <v>21.941557995107082</v>
      </c>
      <c r="I300" s="177">
        <f>I228/RES_summary!I$19</f>
        <v>22.112359916109128</v>
      </c>
      <c r="J300" s="177">
        <f>J228/RES_summary!J$19</f>
        <v>20.034408855674307</v>
      </c>
      <c r="K300" s="177">
        <f>K228/RES_summary!K$19</f>
        <v>19.838144909962178</v>
      </c>
      <c r="L300" s="177">
        <f>L228/RES_summary!L$19</f>
        <v>19.646243263758592</v>
      </c>
      <c r="M300" s="177">
        <f>M228/RES_summary!M$19</f>
        <v>18.649965974326783</v>
      </c>
      <c r="N300" s="177">
        <f>N228/RES_summary!N$19</f>
        <v>18.142318711426309</v>
      </c>
      <c r="O300" s="177">
        <f>O228/RES_summary!O$19</f>
        <v>17.775330247021479</v>
      </c>
      <c r="P300" s="177">
        <f>P228/RES_summary!P$19</f>
        <v>17.135175894332864</v>
      </c>
      <c r="Q300" s="177">
        <f>Q228/RES_summary!Q$19</f>
        <v>16.926262254127892</v>
      </c>
    </row>
    <row r="301" spans="1:17" ht="12" customHeight="1" x14ac:dyDescent="0.3">
      <c r="A301" s="29" t="s">
        <v>140</v>
      </c>
      <c r="B301" s="176">
        <f>B229/RES_summary!B$19</f>
        <v>11.365233721127007</v>
      </c>
      <c r="C301" s="176">
        <f>C229/RES_summary!C$19</f>
        <v>11.553349560783774</v>
      </c>
      <c r="D301" s="176">
        <f>D229/RES_summary!D$19</f>
        <v>11.778824734358372</v>
      </c>
      <c r="E301" s="176">
        <f>E229/RES_summary!E$19</f>
        <v>12.074801690563016</v>
      </c>
      <c r="F301" s="176">
        <f>F229/RES_summary!F$19</f>
        <v>12.284874158198104</v>
      </c>
      <c r="G301" s="176">
        <f>G229/RES_summary!G$19</f>
        <v>12.034107665690792</v>
      </c>
      <c r="H301" s="176">
        <f>H229/RES_summary!H$19</f>
        <v>12.13416166508093</v>
      </c>
      <c r="I301" s="176">
        <f>I229/RES_summary!I$19</f>
        <v>11.666783666777834</v>
      </c>
      <c r="J301" s="176">
        <f>J229/RES_summary!J$19</f>
        <v>11.568116311989399</v>
      </c>
      <c r="K301" s="176">
        <f>K229/RES_summary!K$19</f>
        <v>11.428945297211103</v>
      </c>
      <c r="L301" s="176">
        <f>L229/RES_summary!L$19</f>
        <v>11.729429175597042</v>
      </c>
      <c r="M301" s="176">
        <f>M229/RES_summary!M$19</f>
        <v>11.154778987270523</v>
      </c>
      <c r="N301" s="176">
        <f>N229/RES_summary!N$19</f>
        <v>11.264674631237732</v>
      </c>
      <c r="O301" s="176">
        <f>O229/RES_summary!O$19</f>
        <v>11.333978388953664</v>
      </c>
      <c r="P301" s="176">
        <f>P229/RES_summary!P$19</f>
        <v>10.731477545336732</v>
      </c>
      <c r="Q301" s="176">
        <f>Q229/RES_summary!Q$19</f>
        <v>11.074844320290376</v>
      </c>
    </row>
    <row r="303" spans="1:17" ht="12" customHeight="1" x14ac:dyDescent="0.3">
      <c r="A303" s="152" t="s">
        <v>71</v>
      </c>
      <c r="B303" s="184">
        <f>B231/RES_summary!B$19</f>
        <v>92.120794145377417</v>
      </c>
      <c r="C303" s="184">
        <f>C231/RES_summary!C$19</f>
        <v>96.501453169744451</v>
      </c>
      <c r="D303" s="184">
        <f>D231/RES_summary!D$19</f>
        <v>95.366719032763484</v>
      </c>
      <c r="E303" s="184">
        <f>E231/RES_summary!E$19</f>
        <v>102.07873320656324</v>
      </c>
      <c r="F303" s="184">
        <f>F231/RES_summary!F$19</f>
        <v>98.854454158803051</v>
      </c>
      <c r="G303" s="184">
        <f>G231/RES_summary!G$19</f>
        <v>101.26263602841553</v>
      </c>
      <c r="H303" s="184">
        <f>H231/RES_summary!H$19</f>
        <v>99.58540675474103</v>
      </c>
      <c r="I303" s="184">
        <f>I231/RES_summary!I$19</f>
        <v>95.880197192104831</v>
      </c>
      <c r="J303" s="184">
        <f>J231/RES_summary!J$19</f>
        <v>99.457983060858211</v>
      </c>
      <c r="K303" s="184">
        <f>K231/RES_summary!K$19</f>
        <v>98.871294362515982</v>
      </c>
      <c r="L303" s="184">
        <f>L231/RES_summary!L$19</f>
        <v>103.65109926100895</v>
      </c>
      <c r="M303" s="184">
        <f>M231/RES_summary!M$19</f>
        <v>91.052354389496244</v>
      </c>
      <c r="N303" s="184">
        <f>N231/RES_summary!N$19</f>
        <v>96.583808290356757</v>
      </c>
      <c r="O303" s="184">
        <f>O231/RES_summary!O$19</f>
        <v>94.910391578359125</v>
      </c>
      <c r="P303" s="184">
        <f>P231/RES_summary!P$19</f>
        <v>83.667797012605035</v>
      </c>
      <c r="Q303" s="184">
        <f>Q231/RES_summary!Q$19</f>
        <v>87.509159269550906</v>
      </c>
    </row>
    <row r="304" spans="1:17" ht="12" customHeight="1" x14ac:dyDescent="0.3">
      <c r="A304" s="158" t="s">
        <v>65</v>
      </c>
      <c r="B304" s="178">
        <f>B232/RES_summary!B$19</f>
        <v>68.162821167451227</v>
      </c>
      <c r="C304" s="178">
        <f>C232/RES_summary!C$19</f>
        <v>71.968186189271307</v>
      </c>
      <c r="D304" s="178">
        <f>D232/RES_summary!D$19</f>
        <v>70.067682970098161</v>
      </c>
      <c r="E304" s="178">
        <f>E232/RES_summary!E$19</f>
        <v>75.926552153466389</v>
      </c>
      <c r="F304" s="178">
        <f>F232/RES_summary!F$19</f>
        <v>72.568290550397663</v>
      </c>
      <c r="G304" s="178">
        <f>G232/RES_summary!G$19</f>
        <v>74.263613132148393</v>
      </c>
      <c r="H304" s="178">
        <f>H232/RES_summary!H$19</f>
        <v>72.228158631334068</v>
      </c>
      <c r="I304" s="178">
        <f>I232/RES_summary!I$19</f>
        <v>68.30405617316147</v>
      </c>
      <c r="J304" s="178">
        <f>J232/RES_summary!J$19</f>
        <v>72.082812606437997</v>
      </c>
      <c r="K304" s="178">
        <f>K232/RES_summary!K$19</f>
        <v>71.542546873627046</v>
      </c>
      <c r="L304" s="178">
        <f>L232/RES_summary!L$19</f>
        <v>75.713442002075325</v>
      </c>
      <c r="M304" s="178">
        <f>M232/RES_summary!M$19</f>
        <v>63.840367597292968</v>
      </c>
      <c r="N304" s="178">
        <f>N232/RES_summary!N$19</f>
        <v>68.562235131735719</v>
      </c>
      <c r="O304" s="178">
        <f>O232/RES_summary!O$19</f>
        <v>66.869063858978393</v>
      </c>
      <c r="P304" s="178">
        <f>P232/RES_summary!P$19</f>
        <v>56.403755953680729</v>
      </c>
      <c r="Q304" s="178">
        <f>Q232/RES_summary!Q$19</f>
        <v>59.981240373130888</v>
      </c>
    </row>
    <row r="305" spans="1:17" ht="12" customHeight="1" x14ac:dyDescent="0.3">
      <c r="A305" s="23" t="s">
        <v>157</v>
      </c>
      <c r="B305" s="177">
        <f>B233/RES_summary!B$19</f>
        <v>67.575970923421878</v>
      </c>
      <c r="C305" s="177">
        <f>C233/RES_summary!C$19</f>
        <v>71.30074241227598</v>
      </c>
      <c r="D305" s="177">
        <f>D233/RES_summary!D$19</f>
        <v>69.40273290620857</v>
      </c>
      <c r="E305" s="177">
        <f>E233/RES_summary!E$19</f>
        <v>75.083283494565052</v>
      </c>
      <c r="F305" s="177">
        <f>F233/RES_summary!F$19</f>
        <v>71.786987733878533</v>
      </c>
      <c r="G305" s="177">
        <f>G233/RES_summary!G$19</f>
        <v>73.412631988951574</v>
      </c>
      <c r="H305" s="177">
        <f>H233/RES_summary!H$19</f>
        <v>71.380797899699132</v>
      </c>
      <c r="I305" s="177">
        <f>I233/RES_summary!I$19</f>
        <v>67.470166168418658</v>
      </c>
      <c r="J305" s="177">
        <f>J233/RES_summary!J$19</f>
        <v>71.317509451353388</v>
      </c>
      <c r="K305" s="177">
        <f>K233/RES_summary!K$19</f>
        <v>70.793849133584388</v>
      </c>
      <c r="L305" s="177">
        <f>L233/RES_summary!L$19</f>
        <v>74.836699899469025</v>
      </c>
      <c r="M305" s="177">
        <f>M233/RES_summary!M$19</f>
        <v>63.132199520693902</v>
      </c>
      <c r="N305" s="177">
        <f>N233/RES_summary!N$19</f>
        <v>67.751375294630989</v>
      </c>
      <c r="O305" s="177">
        <f>O233/RES_summary!O$19</f>
        <v>66.069868662504589</v>
      </c>
      <c r="P305" s="177">
        <f>P233/RES_summary!P$19</f>
        <v>55.750958198982971</v>
      </c>
      <c r="Q305" s="177">
        <f>Q233/RES_summary!Q$19</f>
        <v>59.171088440699464</v>
      </c>
    </row>
    <row r="306" spans="1:17" ht="12" customHeight="1" x14ac:dyDescent="0.3">
      <c r="A306" s="23" t="s">
        <v>60</v>
      </c>
      <c r="B306" s="177">
        <f>B234/RES_summary!B$19</f>
        <v>0.58685024402935138</v>
      </c>
      <c r="C306" s="177">
        <f>C234/RES_summary!C$19</f>
        <v>0.66744377699533075</v>
      </c>
      <c r="D306" s="177">
        <f>D234/RES_summary!D$19</f>
        <v>0.66495006388958644</v>
      </c>
      <c r="E306" s="177">
        <f>E234/RES_summary!E$19</f>
        <v>0.84326865890133307</v>
      </c>
      <c r="F306" s="177">
        <f>F234/RES_summary!F$19</f>
        <v>0.78130281651912925</v>
      </c>
      <c r="G306" s="177">
        <f>G234/RES_summary!G$19</f>
        <v>0.85098114319681439</v>
      </c>
      <c r="H306" s="177">
        <f>H234/RES_summary!H$19</f>
        <v>0.84736073163493142</v>
      </c>
      <c r="I306" s="177">
        <f>I234/RES_summary!I$19</f>
        <v>0.83389000474281305</v>
      </c>
      <c r="J306" s="177">
        <f>J234/RES_summary!J$19</f>
        <v>0.76530315508460944</v>
      </c>
      <c r="K306" s="177">
        <f>K234/RES_summary!K$19</f>
        <v>0.74869774004265521</v>
      </c>
      <c r="L306" s="177">
        <f>L234/RES_summary!L$19</f>
        <v>0.87674210260628971</v>
      </c>
      <c r="M306" s="177">
        <f>M234/RES_summary!M$19</f>
        <v>0.70816807659906955</v>
      </c>
      <c r="N306" s="177">
        <f>N234/RES_summary!N$19</f>
        <v>0.8108598371047252</v>
      </c>
      <c r="O306" s="177">
        <f>O234/RES_summary!O$19</f>
        <v>0.79919519647380055</v>
      </c>
      <c r="P306" s="177">
        <f>P234/RES_summary!P$19</f>
        <v>0.65279775469775925</v>
      </c>
      <c r="Q306" s="177">
        <f>Q234/RES_summary!Q$19</f>
        <v>0.81015193243141614</v>
      </c>
    </row>
    <row r="307" spans="1:17" ht="12" customHeight="1" x14ac:dyDescent="0.3">
      <c r="A307" s="158" t="s">
        <v>112</v>
      </c>
      <c r="B307" s="178">
        <f>B235/RES_summary!B$19</f>
        <v>0.53259571594264743</v>
      </c>
      <c r="C307" s="178">
        <f>C235/RES_summary!C$19</f>
        <v>0.62750588568149912</v>
      </c>
      <c r="D307" s="178">
        <f>D235/RES_summary!D$19</f>
        <v>0.80536402246580407</v>
      </c>
      <c r="E307" s="178">
        <f>E235/RES_summary!E$19</f>
        <v>0.90766496547489328</v>
      </c>
      <c r="F307" s="178">
        <f>F235/RES_summary!F$19</f>
        <v>0.99823991414475199</v>
      </c>
      <c r="G307" s="178">
        <f>G235/RES_summary!G$19</f>
        <v>1.1619255854110322</v>
      </c>
      <c r="H307" s="178">
        <f>H235/RES_summary!H$19</f>
        <v>1.3660152146993485</v>
      </c>
      <c r="I307" s="178">
        <f>I235/RES_summary!I$19</f>
        <v>1.6099860062859481</v>
      </c>
      <c r="J307" s="178">
        <f>J235/RES_summary!J$19</f>
        <v>1.748733860338644</v>
      </c>
      <c r="K307" s="178">
        <f>K235/RES_summary!K$19</f>
        <v>1.8555042569370932</v>
      </c>
      <c r="L307" s="178">
        <f>L235/RES_summary!L$19</f>
        <v>1.9818706907786197</v>
      </c>
      <c r="M307" s="178">
        <f>M235/RES_summary!M$19</f>
        <v>2.1432513414965642</v>
      </c>
      <c r="N307" s="178">
        <f>N235/RES_summary!N$19</f>
        <v>2.386851857067783</v>
      </c>
      <c r="O307" s="178">
        <f>O235/RES_summary!O$19</f>
        <v>2.5409159695052361</v>
      </c>
      <c r="P307" s="178">
        <f>P235/RES_summary!P$19</f>
        <v>2.6226783273227259</v>
      </c>
      <c r="Q307" s="178">
        <f>Q235/RES_summary!Q$19</f>
        <v>2.6600485360004962</v>
      </c>
    </row>
    <row r="308" spans="1:17" ht="12" customHeight="1" x14ac:dyDescent="0.3">
      <c r="A308" s="23" t="s">
        <v>60</v>
      </c>
      <c r="B308" s="177">
        <f>B236/RES_summary!B$19</f>
        <v>0.53259571594264743</v>
      </c>
      <c r="C308" s="177">
        <f>C236/RES_summary!C$19</f>
        <v>0.62750588568149912</v>
      </c>
      <c r="D308" s="177">
        <f>D236/RES_summary!D$19</f>
        <v>0.80536402246580407</v>
      </c>
      <c r="E308" s="177">
        <f>E236/RES_summary!E$19</f>
        <v>0.90766496547489328</v>
      </c>
      <c r="F308" s="177">
        <f>F236/RES_summary!F$19</f>
        <v>0.99823991414475199</v>
      </c>
      <c r="G308" s="177">
        <f>G236/RES_summary!G$19</f>
        <v>1.1619255854110322</v>
      </c>
      <c r="H308" s="177">
        <f>H236/RES_summary!H$19</f>
        <v>1.3660152146993485</v>
      </c>
      <c r="I308" s="177">
        <f>I236/RES_summary!I$19</f>
        <v>1.6099860062859481</v>
      </c>
      <c r="J308" s="177">
        <f>J236/RES_summary!J$19</f>
        <v>1.748733860338644</v>
      </c>
      <c r="K308" s="177">
        <f>K236/RES_summary!K$19</f>
        <v>1.8555042569370932</v>
      </c>
      <c r="L308" s="177">
        <f>L236/RES_summary!L$19</f>
        <v>1.9818706907786197</v>
      </c>
      <c r="M308" s="177">
        <f>M236/RES_summary!M$19</f>
        <v>2.1432513414965642</v>
      </c>
      <c r="N308" s="177">
        <f>N236/RES_summary!N$19</f>
        <v>2.386851857067783</v>
      </c>
      <c r="O308" s="177">
        <f>O236/RES_summary!O$19</f>
        <v>2.5409159695052361</v>
      </c>
      <c r="P308" s="177">
        <f>P236/RES_summary!P$19</f>
        <v>2.6226783273227259</v>
      </c>
      <c r="Q308" s="177">
        <f>Q236/RES_summary!Q$19</f>
        <v>2.6600485360004962</v>
      </c>
    </row>
    <row r="309" spans="1:17" ht="12" customHeight="1" x14ac:dyDescent="0.3">
      <c r="A309" s="158" t="s">
        <v>63</v>
      </c>
      <c r="B309" s="178">
        <f>B237/RES_summary!B$19</f>
        <v>14.772235682563723</v>
      </c>
      <c r="C309" s="178">
        <f>C237/RES_summary!C$19</f>
        <v>15.030411159649404</v>
      </c>
      <c r="D309" s="178">
        <f>D237/RES_summary!D$19</f>
        <v>15.388159720200413</v>
      </c>
      <c r="E309" s="178">
        <f>E237/RES_summary!E$19</f>
        <v>15.766166374205543</v>
      </c>
      <c r="F309" s="178">
        <f>F237/RES_summary!F$19</f>
        <v>15.733102852921501</v>
      </c>
      <c r="G309" s="178">
        <f>G237/RES_summary!G$19</f>
        <v>16.067205516422124</v>
      </c>
      <c r="H309" s="178">
        <f>H237/RES_summary!H$19</f>
        <v>16.305075830466507</v>
      </c>
      <c r="I309" s="178">
        <f>I237/RES_summary!I$19</f>
        <v>16.440151817606314</v>
      </c>
      <c r="J309" s="178">
        <f>J237/RES_summary!J$19</f>
        <v>16.422533157517627</v>
      </c>
      <c r="K309" s="178">
        <f>K237/RES_summary!K$19</f>
        <v>16.319825580102155</v>
      </c>
      <c r="L309" s="178">
        <f>L237/RES_summary!L$19</f>
        <v>16.610401485551211</v>
      </c>
      <c r="M309" s="178">
        <f>M237/RES_summary!M$19</f>
        <v>16.092919566027511</v>
      </c>
      <c r="N309" s="178">
        <f>N237/RES_summary!N$19</f>
        <v>16.613605291906559</v>
      </c>
      <c r="O309" s="178">
        <f>O237/RES_summary!O$19</f>
        <v>16.44870532280801</v>
      </c>
      <c r="P309" s="178">
        <f>P237/RES_summary!P$19</f>
        <v>15.97113718818645</v>
      </c>
      <c r="Q309" s="178">
        <f>Q237/RES_summary!Q$19</f>
        <v>15.974153954251495</v>
      </c>
    </row>
    <row r="310" spans="1:17" ht="12" customHeight="1" x14ac:dyDescent="0.3">
      <c r="A310" s="167" t="s">
        <v>156</v>
      </c>
      <c r="B310" s="183">
        <f>B238/RES_summary!B$19</f>
        <v>14.221388239758156</v>
      </c>
      <c r="C310" s="183">
        <f>C238/RES_summary!C$19</f>
        <v>14.486044699600813</v>
      </c>
      <c r="D310" s="183">
        <f>D238/RES_summary!D$19</f>
        <v>14.734461559057532</v>
      </c>
      <c r="E310" s="183">
        <f>E238/RES_summary!E$19</f>
        <v>15.158825884145177</v>
      </c>
      <c r="F310" s="183">
        <f>F238/RES_summary!F$19</f>
        <v>14.92845485272683</v>
      </c>
      <c r="G310" s="183">
        <f>G238/RES_summary!G$19</f>
        <v>15.408703946128988</v>
      </c>
      <c r="H310" s="183">
        <f>H238/RES_summary!H$19</f>
        <v>15.611387676511274</v>
      </c>
      <c r="I310" s="183">
        <f>I238/RES_summary!I$19</f>
        <v>15.889432749230124</v>
      </c>
      <c r="J310" s="183">
        <f>J238/RES_summary!J$19</f>
        <v>15.766679803160212</v>
      </c>
      <c r="K310" s="183">
        <f>K238/RES_summary!K$19</f>
        <v>15.844505135348314</v>
      </c>
      <c r="L310" s="183">
        <f>L238/RES_summary!L$19</f>
        <v>15.567793404520254</v>
      </c>
      <c r="M310" s="183">
        <f>M238/RES_summary!M$19</f>
        <v>14.929556249341267</v>
      </c>
      <c r="N310" s="183">
        <f>N238/RES_summary!N$19</f>
        <v>15.61865092224143</v>
      </c>
      <c r="O310" s="183">
        <f>O238/RES_summary!O$19</f>
        <v>15.477378351626975</v>
      </c>
      <c r="P310" s="183">
        <f>P238/RES_summary!P$19</f>
        <v>15.281161524570907</v>
      </c>
      <c r="Q310" s="183">
        <f>Q238/RES_summary!Q$19</f>
        <v>15.120463522900787</v>
      </c>
    </row>
    <row r="311" spans="1:17" ht="12" customHeight="1" x14ac:dyDescent="0.3">
      <c r="A311" s="167" t="s">
        <v>155</v>
      </c>
      <c r="B311" s="183">
        <f>B239/RES_summary!B$19</f>
        <v>14.899602676628108</v>
      </c>
      <c r="C311" s="183">
        <f>C239/RES_summary!C$19</f>
        <v>15.177171940224378</v>
      </c>
      <c r="D311" s="183">
        <f>D239/RES_summary!D$19</f>
        <v>15.41211321079208</v>
      </c>
      <c r="E311" s="183">
        <f>E239/RES_summary!E$19</f>
        <v>15.958656515118381</v>
      </c>
      <c r="F311" s="183">
        <f>F239/RES_summary!F$19</f>
        <v>16.131142198563555</v>
      </c>
      <c r="G311" s="183">
        <f>G239/RES_summary!G$19</f>
        <v>16.63489435067449</v>
      </c>
      <c r="H311" s="183">
        <f>H239/RES_summary!H$19</f>
        <v>16.698692536004206</v>
      </c>
      <c r="I311" s="183">
        <f>I239/RES_summary!I$19</f>
        <v>16.551509737327983</v>
      </c>
      <c r="J311" s="183">
        <f>J239/RES_summary!J$19</f>
        <v>16.338437453118456</v>
      </c>
      <c r="K311" s="183">
        <f>K239/RES_summary!K$19</f>
        <v>16.560335760841411</v>
      </c>
      <c r="L311" s="183">
        <f>L239/RES_summary!L$19</f>
        <v>16.506735461680773</v>
      </c>
      <c r="M311" s="183">
        <f>M239/RES_summary!M$19</f>
        <v>16.105221200252714</v>
      </c>
      <c r="N311" s="183">
        <f>N239/RES_summary!N$19</f>
        <v>16.117620509112157</v>
      </c>
      <c r="O311" s="183">
        <f>O239/RES_summary!O$19</f>
        <v>15.884367062108073</v>
      </c>
      <c r="P311" s="183">
        <f>P239/RES_summary!P$19</f>
        <v>15.739798329975269</v>
      </c>
      <c r="Q311" s="183">
        <f>Q239/RES_summary!Q$19</f>
        <v>15.545181007226411</v>
      </c>
    </row>
    <row r="312" spans="1:17" ht="12" customHeight="1" x14ac:dyDescent="0.3">
      <c r="A312" s="166" t="s">
        <v>55</v>
      </c>
      <c r="B312" s="182">
        <f>B240/RES_summary!B$19</f>
        <v>8.3416925491491654</v>
      </c>
      <c r="C312" s="182">
        <f>C240/RES_summary!C$19</f>
        <v>8.6271572604901792</v>
      </c>
      <c r="D312" s="182">
        <f>D240/RES_summary!D$19</f>
        <v>8.9273401325253285</v>
      </c>
      <c r="E312" s="182">
        <f>E240/RES_summary!E$19</f>
        <v>9.5735052975078894</v>
      </c>
      <c r="F312" s="182">
        <f>F240/RES_summary!F$19</f>
        <v>9.6604647312246446</v>
      </c>
      <c r="G312" s="182">
        <f>G240/RES_summary!G$19</f>
        <v>10.187181123107099</v>
      </c>
      <c r="H312" s="182">
        <f>H240/RES_summary!H$19</f>
        <v>10.281974089734065</v>
      </c>
      <c r="I312" s="182">
        <f>I240/RES_summary!I$19</f>
        <v>10.110373022351473</v>
      </c>
      <c r="J312" s="182">
        <f>J240/RES_summary!J$19</f>
        <v>9.8233239869852138</v>
      </c>
      <c r="K312" s="182">
        <f>K240/RES_summary!K$19</f>
        <v>10.025422828668265</v>
      </c>
      <c r="L312" s="182">
        <f>L240/RES_summary!L$19</f>
        <v>9.8987603858387754</v>
      </c>
      <c r="M312" s="182">
        <f>M240/RES_summary!M$19</f>
        <v>9.6630546842234342</v>
      </c>
      <c r="N312" s="182">
        <f>N240/RES_summary!N$19</f>
        <v>9.5976875968834818</v>
      </c>
      <c r="O312" s="182">
        <f>O240/RES_summary!O$19</f>
        <v>9.3516138203746504</v>
      </c>
      <c r="P312" s="182">
        <f>P240/RES_summary!P$19</f>
        <v>9.213740972782908</v>
      </c>
      <c r="Q312" s="182">
        <f>Q240/RES_summary!Q$19</f>
        <v>9.1460726516927924</v>
      </c>
    </row>
    <row r="313" spans="1:17" ht="12" customHeight="1" x14ac:dyDescent="0.3">
      <c r="A313" s="147" t="s">
        <v>59</v>
      </c>
      <c r="B313" s="181">
        <f>B241/RES_summary!B$19</f>
        <v>6.5579101274789418</v>
      </c>
      <c r="C313" s="181">
        <f>C241/RES_summary!C$19</f>
        <v>6.5500146797342005</v>
      </c>
      <c r="D313" s="181">
        <f>D241/RES_summary!D$19</f>
        <v>6.4847730782667501</v>
      </c>
      <c r="E313" s="181">
        <f>E241/RES_summary!E$19</f>
        <v>6.3851512176104928</v>
      </c>
      <c r="F313" s="181">
        <f>F241/RES_summary!F$19</f>
        <v>6.4706774673389127</v>
      </c>
      <c r="G313" s="181">
        <f>G241/RES_summary!G$19</f>
        <v>6.4477132275673901</v>
      </c>
      <c r="H313" s="181">
        <f>H241/RES_summary!H$19</f>
        <v>6.4167184462701403</v>
      </c>
      <c r="I313" s="181">
        <f>I241/RES_summary!I$19</f>
        <v>6.4411367149765066</v>
      </c>
      <c r="J313" s="181">
        <f>J241/RES_summary!J$19</f>
        <v>6.5151134661332417</v>
      </c>
      <c r="K313" s="181">
        <f>K241/RES_summary!K$19</f>
        <v>6.5349129321731487</v>
      </c>
      <c r="L313" s="181">
        <f>L241/RES_summary!L$19</f>
        <v>6.6079750758419973</v>
      </c>
      <c r="M313" s="181">
        <f>M241/RES_summary!M$19</f>
        <v>6.4421665160292827</v>
      </c>
      <c r="N313" s="181">
        <f>N241/RES_summary!N$19</f>
        <v>6.5199329122286738</v>
      </c>
      <c r="O313" s="181">
        <f>O241/RES_summary!O$19</f>
        <v>6.5327532417334231</v>
      </c>
      <c r="P313" s="181">
        <f>P241/RES_summary!P$19</f>
        <v>6.5260573571923626</v>
      </c>
      <c r="Q313" s="181">
        <f>Q241/RES_summary!Q$19</f>
        <v>6.3991083555336177</v>
      </c>
    </row>
    <row r="314" spans="1:17" ht="12" customHeight="1" x14ac:dyDescent="0.3">
      <c r="A314" s="163" t="s">
        <v>144</v>
      </c>
      <c r="B314" s="180">
        <f>B242/RES_summary!B$19</f>
        <v>14.019771254784676</v>
      </c>
      <c r="C314" s="180">
        <f>C242/RES_summary!C$19</f>
        <v>14.194233306625232</v>
      </c>
      <c r="D314" s="180">
        <f>D242/RES_summary!D$19</f>
        <v>14.395322954280093</v>
      </c>
      <c r="E314" s="180">
        <f>E242/RES_summary!E$19</f>
        <v>14.575630638370663</v>
      </c>
      <c r="F314" s="180">
        <f>F242/RES_summary!F$19</f>
        <v>14.622430456261867</v>
      </c>
      <c r="G314" s="180">
        <f>G242/RES_summary!G$19</f>
        <v>15.008777666288758</v>
      </c>
      <c r="H314" s="180">
        <f>H242/RES_summary!H$19</f>
        <v>15.102943601151866</v>
      </c>
      <c r="I314" s="180">
        <f>I242/RES_summary!I$19</f>
        <v>15.425739268821014</v>
      </c>
      <c r="J314" s="180">
        <f>J242/RES_summary!J$19</f>
        <v>15.588805232224516</v>
      </c>
      <c r="K314" s="180">
        <f>K242/RES_summary!K$19</f>
        <v>15.570889566549349</v>
      </c>
      <c r="L314" s="180">
        <f>L242/RES_summary!L$19</f>
        <v>15.843215733951084</v>
      </c>
      <c r="M314" s="180">
        <f>M242/RES_summary!M$19</f>
        <v>15.688395968023576</v>
      </c>
      <c r="N314" s="180">
        <f>N242/RES_summary!N$19</f>
        <v>16.102231250167669</v>
      </c>
      <c r="O314" s="180">
        <f>O242/RES_summary!O$19</f>
        <v>16.033308574463529</v>
      </c>
      <c r="P314" s="180">
        <f>P242/RES_summary!P$19</f>
        <v>15.805661356251136</v>
      </c>
      <c r="Q314" s="180">
        <f>Q242/RES_summary!Q$19</f>
        <v>15.620929341639702</v>
      </c>
    </row>
    <row r="315" spans="1:17" ht="12" customHeight="1" x14ac:dyDescent="0.3">
      <c r="A315" s="161" t="s">
        <v>143</v>
      </c>
      <c r="B315" s="179">
        <f>B243/RES_summary!B$19</f>
        <v>13.271438406251706</v>
      </c>
      <c r="C315" s="179">
        <f>C243/RES_summary!C$19</f>
        <v>13.362909200538978</v>
      </c>
      <c r="D315" s="179">
        <f>D243/RES_summary!D$19</f>
        <v>13.549522804276471</v>
      </c>
      <c r="E315" s="179">
        <f>E243/RES_summary!E$19</f>
        <v>13.913720935129501</v>
      </c>
      <c r="F315" s="179">
        <f>F243/RES_summary!F$19</f>
        <v>14.148751656357502</v>
      </c>
      <c r="G315" s="179">
        <f>G243/RES_summary!G$19</f>
        <v>14.516623827937314</v>
      </c>
      <c r="H315" s="179">
        <f>H243/RES_summary!H$19</f>
        <v>14.885576232653955</v>
      </c>
      <c r="I315" s="179">
        <f>I243/RES_summary!I$19</f>
        <v>15.069086818791178</v>
      </c>
      <c r="J315" s="179">
        <f>J243/RES_summary!J$19</f>
        <v>15.187792418527831</v>
      </c>
      <c r="K315" s="179">
        <f>K243/RES_summary!K$19</f>
        <v>15.458673481179376</v>
      </c>
      <c r="L315" s="179">
        <f>L243/RES_summary!L$19</f>
        <v>15.622748123983452</v>
      </c>
      <c r="M315" s="179">
        <f>M243/RES_summary!M$19</f>
        <v>15.673861793155538</v>
      </c>
      <c r="N315" s="179">
        <f>N243/RES_summary!N$19</f>
        <v>15.838172325107424</v>
      </c>
      <c r="O315" s="179">
        <f>O243/RES_summary!O$19</f>
        <v>15.766188697069889</v>
      </c>
      <c r="P315" s="179">
        <f>P243/RES_summary!P$19</f>
        <v>15.518699330098835</v>
      </c>
      <c r="Q315" s="179">
        <f>Q243/RES_summary!Q$19</f>
        <v>15.219773110065617</v>
      </c>
    </row>
    <row r="316" spans="1:17" ht="12" customHeight="1" x14ac:dyDescent="0.3">
      <c r="A316" s="148" t="s">
        <v>57</v>
      </c>
      <c r="B316" s="177">
        <f>B244/RES_summary!B$19</f>
        <v>5.5681982812210364</v>
      </c>
      <c r="C316" s="177">
        <f>C244/RES_summary!C$19</f>
        <v>5.6966442348753432</v>
      </c>
      <c r="D316" s="177">
        <f>D244/RES_summary!D$19</f>
        <v>5.9375740311511622</v>
      </c>
      <c r="E316" s="177">
        <f>E244/RES_summary!E$19</f>
        <v>6.3868204835351996</v>
      </c>
      <c r="F316" s="177">
        <f>F244/RES_summary!F$19</f>
        <v>6.3457458780195095</v>
      </c>
      <c r="G316" s="177">
        <f>G244/RES_summary!G$19</f>
        <v>6.8787424225461677</v>
      </c>
      <c r="H316" s="177">
        <f>H244/RES_summary!H$19</f>
        <v>7.1586070401422139</v>
      </c>
      <c r="I316" s="177">
        <f>I244/RES_summary!I$19</f>
        <v>7.0542719693227154</v>
      </c>
      <c r="J316" s="177">
        <f>J244/RES_summary!J$19</f>
        <v>7.1907708550787026</v>
      </c>
      <c r="K316" s="177">
        <f>K244/RES_summary!K$19</f>
        <v>7.6152241185537095</v>
      </c>
      <c r="L316" s="177">
        <f>L244/RES_summary!L$19</f>
        <v>7.8848858694900406</v>
      </c>
      <c r="M316" s="177">
        <f>M244/RES_summary!M$19</f>
        <v>8.2359498904332362</v>
      </c>
      <c r="N316" s="177">
        <f>N244/RES_summary!N$19</f>
        <v>8.3535029759276735</v>
      </c>
      <c r="O316" s="177">
        <f>O244/RES_summary!O$19</f>
        <v>8.0845971476442635</v>
      </c>
      <c r="P316" s="177">
        <f>P244/RES_summary!P$19</f>
        <v>7.6213909251634027</v>
      </c>
      <c r="Q316" s="177">
        <f>Q244/RES_summary!Q$19</f>
        <v>7.0447331036747283</v>
      </c>
    </row>
    <row r="317" spans="1:17" ht="12" customHeight="1" x14ac:dyDescent="0.3">
      <c r="A317" s="148" t="s">
        <v>59</v>
      </c>
      <c r="B317" s="177">
        <f>B245/RES_summary!B$19</f>
        <v>7.7032401250306677</v>
      </c>
      <c r="C317" s="177">
        <f>C245/RES_summary!C$19</f>
        <v>7.6662649656636335</v>
      </c>
      <c r="D317" s="177">
        <f>D245/RES_summary!D$19</f>
        <v>7.6119487731253095</v>
      </c>
      <c r="E317" s="177">
        <f>E245/RES_summary!E$19</f>
        <v>7.5269004515943019</v>
      </c>
      <c r="F317" s="177">
        <f>F245/RES_summary!F$19</f>
        <v>7.8030057783379929</v>
      </c>
      <c r="G317" s="177">
        <f>G245/RES_summary!G$19</f>
        <v>7.6378814053911448</v>
      </c>
      <c r="H317" s="177">
        <f>H245/RES_summary!H$19</f>
        <v>7.7269691925117394</v>
      </c>
      <c r="I317" s="177">
        <f>I245/RES_summary!I$19</f>
        <v>8.0148148494684595</v>
      </c>
      <c r="J317" s="177">
        <f>J245/RES_summary!J$19</f>
        <v>7.9970215634491257</v>
      </c>
      <c r="K317" s="177">
        <f>K245/RES_summary!K$19</f>
        <v>7.8434493626256669</v>
      </c>
      <c r="L317" s="177">
        <f>L245/RES_summary!L$19</f>
        <v>7.7378622544934128</v>
      </c>
      <c r="M317" s="177">
        <f>M245/RES_summary!M$19</f>
        <v>7.437911902722302</v>
      </c>
      <c r="N317" s="177">
        <f>N245/RES_summary!N$19</f>
        <v>7.4846693491797502</v>
      </c>
      <c r="O317" s="177">
        <f>O245/RES_summary!O$19</f>
        <v>7.6815915494256251</v>
      </c>
      <c r="P317" s="177">
        <f>P245/RES_summary!P$19</f>
        <v>7.8973084049354316</v>
      </c>
      <c r="Q317" s="177">
        <f>Q245/RES_summary!Q$19</f>
        <v>8.1750400063908888</v>
      </c>
    </row>
    <row r="318" spans="1:17" ht="12" customHeight="1" x14ac:dyDescent="0.3">
      <c r="A318" s="163" t="s">
        <v>142</v>
      </c>
      <c r="B318" s="180">
        <f>B246/RES_summary!B$19</f>
        <v>16.65088720119925</v>
      </c>
      <c r="C318" s="180">
        <f>C246/RES_summary!C$19</f>
        <v>17.235710308353024</v>
      </c>
      <c r="D318" s="180">
        <f>D246/RES_summary!D$19</f>
        <v>17.865302400967639</v>
      </c>
      <c r="E318" s="180">
        <f>E246/RES_summary!E$19</f>
        <v>18.374613565315144</v>
      </c>
      <c r="F318" s="180">
        <f>F246/RES_summary!F$19</f>
        <v>18.634268420094461</v>
      </c>
      <c r="G318" s="180">
        <f>G246/RES_summary!G$19</f>
        <v>18.423314839587491</v>
      </c>
      <c r="H318" s="180">
        <f>H246/RES_summary!H$19</f>
        <v>18.526506685668604</v>
      </c>
      <c r="I318" s="180">
        <f>I246/RES_summary!I$19</f>
        <v>18.226771433946823</v>
      </c>
      <c r="J318" s="180">
        <f>J246/RES_summary!J$19</f>
        <v>18.370293576599295</v>
      </c>
      <c r="K318" s="180">
        <f>K246/RES_summary!K$19</f>
        <v>17.638942676247602</v>
      </c>
      <c r="L318" s="180">
        <f>L246/RES_summary!L$19</f>
        <v>19.187898980291841</v>
      </c>
      <c r="M318" s="180">
        <f>M246/RES_summary!M$19</f>
        <v>18.624662715713967</v>
      </c>
      <c r="N318" s="180">
        <f>N246/RES_summary!N$19</f>
        <v>19.015091147475729</v>
      </c>
      <c r="O318" s="180">
        <f>O246/RES_summary!O$19</f>
        <v>19.121480096338225</v>
      </c>
      <c r="P318" s="180">
        <f>P246/RES_summary!P$19</f>
        <v>17.831203493261832</v>
      </c>
      <c r="Q318" s="180">
        <f>Q246/RES_summary!Q$19</f>
        <v>18.440142302162148</v>
      </c>
    </row>
    <row r="319" spans="1:17" ht="12" customHeight="1" x14ac:dyDescent="0.3">
      <c r="A319" s="161" t="s">
        <v>141</v>
      </c>
      <c r="B319" s="179">
        <f>B247/RES_summary!B$19</f>
        <v>15.488911705088457</v>
      </c>
      <c r="C319" s="179">
        <f>C247/RES_summary!C$19</f>
        <v>16.080698962853713</v>
      </c>
      <c r="D319" s="179">
        <f>D247/RES_summary!D$19</f>
        <v>16.628016024322889</v>
      </c>
      <c r="E319" s="179">
        <f>E247/RES_summary!E$19</f>
        <v>17.419431244112218</v>
      </c>
      <c r="F319" s="179">
        <f>F247/RES_summary!F$19</f>
        <v>17.506868608941566</v>
      </c>
      <c r="G319" s="179">
        <f>G247/RES_summary!G$19</f>
        <v>17.595831666567381</v>
      </c>
      <c r="H319" s="179">
        <f>H247/RES_summary!H$19</f>
        <v>17.913945382847686</v>
      </c>
      <c r="I319" s="179">
        <f>I247/RES_summary!I$19</f>
        <v>17.400557005692193</v>
      </c>
      <c r="J319" s="179">
        <f>J247/RES_summary!J$19</f>
        <v>17.54722839483566</v>
      </c>
      <c r="K319" s="179">
        <f>K247/RES_summary!K$19</f>
        <v>17.451676011054921</v>
      </c>
      <c r="L319" s="179">
        <f>L247/RES_summary!L$19</f>
        <v>17.451005465567597</v>
      </c>
      <c r="M319" s="179">
        <f>M247/RES_summary!M$19</f>
        <v>17.524134390026894</v>
      </c>
      <c r="N319" s="179">
        <f>N247/RES_summary!N$19</f>
        <v>17.386107187254233</v>
      </c>
      <c r="O319" s="179">
        <f>O247/RES_summary!O$19</f>
        <v>17.142035801571197</v>
      </c>
      <c r="P319" s="179">
        <f>P247/RES_summary!P$19</f>
        <v>16.811794181055305</v>
      </c>
      <c r="Q319" s="179">
        <f>Q247/RES_summary!Q$19</f>
        <v>17.076862836553207</v>
      </c>
    </row>
    <row r="320" spans="1:17" ht="12" customHeight="1" x14ac:dyDescent="0.3">
      <c r="A320" s="148" t="s">
        <v>60</v>
      </c>
      <c r="B320" s="177">
        <f>B248/RES_summary!B$19</f>
        <v>7.877073732462617</v>
      </c>
      <c r="C320" s="177">
        <f>C248/RES_summary!C$19</f>
        <v>8.6150778141670887</v>
      </c>
      <c r="D320" s="177">
        <f>D248/RES_summary!D$19</f>
        <v>9.3192962202471552</v>
      </c>
      <c r="E320" s="177">
        <f>E248/RES_summary!E$19</f>
        <v>10.510835531022009</v>
      </c>
      <c r="F320" s="177">
        <f>F248/RES_summary!F$19</f>
        <v>10.342645040182626</v>
      </c>
      <c r="G320" s="177">
        <f>G248/RES_summary!G$19</f>
        <v>10.710296806750364</v>
      </c>
      <c r="H320" s="177">
        <f>H248/RES_summary!H$19</f>
        <v>11.011019688889474</v>
      </c>
      <c r="I320" s="177">
        <f>I248/RES_summary!I$19</f>
        <v>10.190424225824819</v>
      </c>
      <c r="J320" s="177">
        <f>J248/RES_summary!J$19</f>
        <v>10.299931831500102</v>
      </c>
      <c r="K320" s="177">
        <f>K248/RES_summary!K$19</f>
        <v>10.107450961241135</v>
      </c>
      <c r="L320" s="177">
        <f>L248/RES_summary!L$19</f>
        <v>10.070514138829498</v>
      </c>
      <c r="M320" s="177">
        <f>M248/RES_summary!M$19</f>
        <v>10.332174002947243</v>
      </c>
      <c r="N320" s="177">
        <f>N248/RES_summary!N$19</f>
        <v>10.022596930528753</v>
      </c>
      <c r="O320" s="177">
        <f>O248/RES_summary!O$19</f>
        <v>9.7577764931067055</v>
      </c>
      <c r="P320" s="177">
        <f>P248/RES_summary!P$19</f>
        <v>9.570127233589087</v>
      </c>
      <c r="Q320" s="177">
        <f>Q248/RES_summary!Q$19</f>
        <v>10.228789591567324</v>
      </c>
    </row>
    <row r="321" spans="1:17" ht="12" customHeight="1" x14ac:dyDescent="0.3">
      <c r="A321" s="148" t="s">
        <v>59</v>
      </c>
      <c r="B321" s="177">
        <f>B249/RES_summary!B$19</f>
        <v>7.6118379726258407</v>
      </c>
      <c r="C321" s="177">
        <f>C249/RES_summary!C$19</f>
        <v>7.4656211486866226</v>
      </c>
      <c r="D321" s="177">
        <f>D249/RES_summary!D$19</f>
        <v>7.3087198040757331</v>
      </c>
      <c r="E321" s="177">
        <f>E249/RES_summary!E$19</f>
        <v>6.90859571309021</v>
      </c>
      <c r="F321" s="177">
        <f>F249/RES_summary!F$19</f>
        <v>7.1642235687589402</v>
      </c>
      <c r="G321" s="177">
        <f>G249/RES_summary!G$19</f>
        <v>6.885534859817013</v>
      </c>
      <c r="H321" s="177">
        <f>H249/RES_summary!H$19</f>
        <v>6.9029256939582115</v>
      </c>
      <c r="I321" s="177">
        <f>I249/RES_summary!I$19</f>
        <v>7.2101327798673696</v>
      </c>
      <c r="J321" s="177">
        <f>J249/RES_summary!J$19</f>
        <v>7.2472965633355582</v>
      </c>
      <c r="K321" s="177">
        <f>K249/RES_summary!K$19</f>
        <v>7.3442250498137822</v>
      </c>
      <c r="L321" s="177">
        <f>L249/RES_summary!L$19</f>
        <v>7.3804913267380989</v>
      </c>
      <c r="M321" s="177">
        <f>M249/RES_summary!M$19</f>
        <v>7.1919603870796518</v>
      </c>
      <c r="N321" s="177">
        <f>N249/RES_summary!N$19</f>
        <v>7.3635102567254807</v>
      </c>
      <c r="O321" s="177">
        <f>O249/RES_summary!O$19</f>
        <v>7.3842593084644896</v>
      </c>
      <c r="P321" s="177">
        <f>P249/RES_summary!P$19</f>
        <v>7.2416669474662196</v>
      </c>
      <c r="Q321" s="177">
        <f>Q249/RES_summary!Q$19</f>
        <v>6.8480732449858861</v>
      </c>
    </row>
    <row r="322" spans="1:17" ht="12" customHeight="1" x14ac:dyDescent="0.3">
      <c r="A322" s="158" t="s">
        <v>62</v>
      </c>
      <c r="B322" s="178">
        <f>B250/RES_summary!B$19</f>
        <v>8.6531415794198292</v>
      </c>
      <c r="C322" s="178">
        <f>C250/RES_summary!C$19</f>
        <v>8.8753499351422391</v>
      </c>
      <c r="D322" s="178">
        <f>D250/RES_summary!D$19</f>
        <v>9.1055123199991144</v>
      </c>
      <c r="E322" s="178">
        <f>E250/RES_summary!E$19</f>
        <v>9.4783497134164403</v>
      </c>
      <c r="F322" s="178">
        <f>F250/RES_summary!F$19</f>
        <v>9.5548208413391329</v>
      </c>
      <c r="G322" s="178">
        <f>G250/RES_summary!G$19</f>
        <v>9.7698917944339776</v>
      </c>
      <c r="H322" s="178">
        <f>H250/RES_summary!H$19</f>
        <v>9.6861570782411412</v>
      </c>
      <c r="I322" s="178">
        <f>I250/RES_summary!I$19</f>
        <v>9.5260031950510822</v>
      </c>
      <c r="J322" s="178">
        <f>J250/RES_summary!J$19</f>
        <v>9.2039034365639569</v>
      </c>
      <c r="K322" s="178">
        <f>K250/RES_summary!K$19</f>
        <v>9.1534176518496739</v>
      </c>
      <c r="L322" s="178">
        <f>L250/RES_summary!L$19</f>
        <v>9.3453850826038032</v>
      </c>
      <c r="M322" s="178">
        <f>M250/RES_summary!M$19</f>
        <v>8.9758158846792195</v>
      </c>
      <c r="N322" s="178">
        <f>N250/RES_summary!N$19</f>
        <v>9.0211160096466916</v>
      </c>
      <c r="O322" s="178">
        <f>O250/RES_summary!O$19</f>
        <v>9.0517064270674776</v>
      </c>
      <c r="P322" s="178">
        <f>P250/RES_summary!P$19</f>
        <v>8.6702255434151407</v>
      </c>
      <c r="Q322" s="178">
        <f>Q250/RES_summary!Q$19</f>
        <v>8.8937164061680409</v>
      </c>
    </row>
    <row r="323" spans="1:17" ht="12" customHeight="1" x14ac:dyDescent="0.3">
      <c r="A323" s="23" t="s">
        <v>55</v>
      </c>
      <c r="B323" s="177">
        <f>B251/RES_summary!B$19</f>
        <v>5.6086187595576193</v>
      </c>
      <c r="C323" s="177">
        <f>C251/RES_summary!C$19</f>
        <v>5.4537336661060287</v>
      </c>
      <c r="D323" s="177">
        <f>D251/RES_summary!D$19</f>
        <v>5.8896122184976836</v>
      </c>
      <c r="E323" s="177">
        <f>E251/RES_summary!E$19</f>
        <v>5.9374175139052463</v>
      </c>
      <c r="F323" s="177">
        <f>F251/RES_summary!F$19</f>
        <v>5.229786673108908</v>
      </c>
      <c r="G323" s="177">
        <f>G251/RES_summary!G$19</f>
        <v>7.8469153151654725</v>
      </c>
      <c r="H323" s="177">
        <f>H251/RES_summary!H$19</f>
        <v>6.9753881641616511</v>
      </c>
      <c r="I323" s="177">
        <f>I251/RES_summary!I$19</f>
        <v>7.04602175760248</v>
      </c>
      <c r="J323" s="177">
        <f>J251/RES_summary!J$19</f>
        <v>5.7559800976874893</v>
      </c>
      <c r="K323" s="177">
        <f>K251/RES_summary!K$19</f>
        <v>6.1810018071035593</v>
      </c>
      <c r="L323" s="177">
        <f>L251/RES_summary!L$19</f>
        <v>6.1755874872765508</v>
      </c>
      <c r="M323" s="177">
        <f>M251/RES_summary!M$19</f>
        <v>6.274830008683062</v>
      </c>
      <c r="N323" s="177">
        <f>N251/RES_summary!N$19</f>
        <v>6.2338902746637475</v>
      </c>
      <c r="O323" s="177">
        <f>O251/RES_summary!O$19</f>
        <v>6.1473053544856198</v>
      </c>
      <c r="P323" s="177">
        <f>P251/RES_summary!P$19</f>
        <v>6.2764599444464144</v>
      </c>
      <c r="Q323" s="177">
        <f>Q251/RES_summary!Q$19</f>
        <v>6.209376062174961</v>
      </c>
    </row>
    <row r="324" spans="1:17" ht="12" customHeight="1" x14ac:dyDescent="0.3">
      <c r="A324" s="23" t="s">
        <v>57</v>
      </c>
      <c r="B324" s="177">
        <f>B252/RES_summary!B$19</f>
        <v>8.597715352181952</v>
      </c>
      <c r="C324" s="177">
        <f>C252/RES_summary!C$19</f>
        <v>8.8926304210776905</v>
      </c>
      <c r="D324" s="177">
        <f>D252/RES_summary!D$19</f>
        <v>8.9819400626915993</v>
      </c>
      <c r="E324" s="177">
        <f>E252/RES_summary!E$19</f>
        <v>9.6579281491822382</v>
      </c>
      <c r="F324" s="177">
        <f>F252/RES_summary!F$19</f>
        <v>9.6613373545653012</v>
      </c>
      <c r="G324" s="177">
        <f>G252/RES_summary!G$19</f>
        <v>10.158550882923372</v>
      </c>
      <c r="H324" s="177">
        <f>H252/RES_summary!H$19</f>
        <v>9.6249117806680733</v>
      </c>
      <c r="I324" s="177">
        <f>I252/RES_summary!I$19</f>
        <v>9.869837046199919</v>
      </c>
      <c r="J324" s="177">
        <f>J252/RES_summary!J$19</f>
        <v>9.1167014504578319</v>
      </c>
      <c r="K324" s="177">
        <f>K252/RES_summary!K$19</f>
        <v>9.0438613891434123</v>
      </c>
      <c r="L324" s="177">
        <f>L252/RES_summary!L$19</f>
        <v>9.021974472599247</v>
      </c>
      <c r="M324" s="177">
        <f>M252/RES_summary!M$19</f>
        <v>8.6283579993993236</v>
      </c>
      <c r="N324" s="177">
        <f>N252/RES_summary!N$19</f>
        <v>8.4438421296355628</v>
      </c>
      <c r="O324" s="177">
        <f>O252/RES_summary!O$19</f>
        <v>8.3084108708833373</v>
      </c>
      <c r="P324" s="177">
        <f>P252/RES_summary!P$19</f>
        <v>8.0414577247369508</v>
      </c>
      <c r="Q324" s="177">
        <f>Q252/RES_summary!Q$19</f>
        <v>7.9768159849677769</v>
      </c>
    </row>
    <row r="325" spans="1:17" ht="12" customHeight="1" x14ac:dyDescent="0.3">
      <c r="A325" s="29" t="s">
        <v>140</v>
      </c>
      <c r="B325" s="176">
        <f>B253/RES_summary!B$19</f>
        <v>8.9671414856990026</v>
      </c>
      <c r="C325" s="176">
        <f>C253/RES_summary!C$19</f>
        <v>9.1620204092217712</v>
      </c>
      <c r="D325" s="176">
        <f>D253/RES_summary!D$19</f>
        <v>9.4124235190628927</v>
      </c>
      <c r="E325" s="176">
        <f>E253/RES_summary!E$19</f>
        <v>9.7127221858966326</v>
      </c>
      <c r="F325" s="176">
        <f>F253/RES_summary!F$19</f>
        <v>9.9440318345937886</v>
      </c>
      <c r="G325" s="176">
        <f>G253/RES_summary!G$19</f>
        <v>9.8096490583430107</v>
      </c>
      <c r="H325" s="176">
        <f>H253/RES_summary!H$19</f>
        <v>9.9667528550248647</v>
      </c>
      <c r="I325" s="176">
        <f>I253/RES_summary!I$19</f>
        <v>9.6607491776479009</v>
      </c>
      <c r="J325" s="176">
        <f>J253/RES_summary!J$19</f>
        <v>9.6296541293268145</v>
      </c>
      <c r="K325" s="176">
        <f>K253/RES_summary!K$19</f>
        <v>9.5393742656586369</v>
      </c>
      <c r="L325" s="176">
        <f>L253/RES_summary!L$19</f>
        <v>9.8181394629387686</v>
      </c>
      <c r="M325" s="176">
        <f>M253/RES_summary!M$19</f>
        <v>9.3598250394925611</v>
      </c>
      <c r="N325" s="176">
        <f>N253/RES_summary!N$19</f>
        <v>9.4781365857748394</v>
      </c>
      <c r="O325" s="176">
        <f>O253/RES_summary!O$19</f>
        <v>9.5645612002826788</v>
      </c>
      <c r="P325" s="176">
        <f>P253/RES_summary!P$19</f>
        <v>9.0779194038493749</v>
      </c>
      <c r="Q325" s="176">
        <f>Q253/RES_summary!Q$19</f>
        <v>9.4010588137661504</v>
      </c>
    </row>
    <row r="327" spans="1:17" ht="12" customHeight="1" x14ac:dyDescent="0.3">
      <c r="A327" s="152" t="s">
        <v>195</v>
      </c>
      <c r="B327" s="184">
        <f>B255/RES_summary!B$19</f>
        <v>3.2824884695658079</v>
      </c>
      <c r="C327" s="184">
        <f>C255/RES_summary!C$19</f>
        <v>3.2574024417160845</v>
      </c>
      <c r="D327" s="184">
        <f>D255/RES_summary!D$19</f>
        <v>3.1503447986246935</v>
      </c>
      <c r="E327" s="184">
        <f>E255/RES_summary!E$19</f>
        <v>3.1791384608409645</v>
      </c>
      <c r="F327" s="184">
        <f>F255/RES_summary!F$19</f>
        <v>3.0636747342983561</v>
      </c>
      <c r="G327" s="184">
        <f>G255/RES_summary!G$19</f>
        <v>2.9286458448228929</v>
      </c>
      <c r="H327" s="184">
        <f>H255/RES_summary!H$19</f>
        <v>2.5275747175987076</v>
      </c>
      <c r="I327" s="184">
        <f>I255/RES_summary!I$19</f>
        <v>2.2151382068756948</v>
      </c>
      <c r="J327" s="184">
        <f>J255/RES_summary!J$19</f>
        <v>2.0671416568752408</v>
      </c>
      <c r="K327" s="184">
        <f>K255/RES_summary!K$19</f>
        <v>1.9123836875368529</v>
      </c>
      <c r="L327" s="184">
        <f>L255/RES_summary!L$19</f>
        <v>1.8787061401991487</v>
      </c>
      <c r="M327" s="184">
        <f>M255/RES_summary!M$19</f>
        <v>1.6027527290724799</v>
      </c>
      <c r="N327" s="184">
        <f>N255/RES_summary!N$19</f>
        <v>1.4911110838467103</v>
      </c>
      <c r="O327" s="184">
        <f>O255/RES_summary!O$19</f>
        <v>1.4433323820387001</v>
      </c>
      <c r="P327" s="184">
        <f>P255/RES_summary!P$19</f>
        <v>1.2968602067332067</v>
      </c>
      <c r="Q327" s="184">
        <f>Q255/RES_summary!Q$19</f>
        <v>1.2628097684551696</v>
      </c>
    </row>
    <row r="328" spans="1:17" ht="12" customHeight="1" x14ac:dyDescent="0.3">
      <c r="A328" s="158" t="s">
        <v>65</v>
      </c>
      <c r="B328" s="178">
        <f>B256/RES_summary!B$19</f>
        <v>0</v>
      </c>
      <c r="C328" s="178">
        <f>C256/RES_summary!C$19</f>
        <v>1.0162423498448418E-2</v>
      </c>
      <c r="D328" s="178">
        <f>D256/RES_summary!D$19</f>
        <v>9.6727221494419847E-3</v>
      </c>
      <c r="E328" s="178">
        <f>E256/RES_summary!E$19</f>
        <v>9.3723111095111705E-3</v>
      </c>
      <c r="F328" s="178">
        <f>F256/RES_summary!F$19</f>
        <v>9.1773736282923079E-3</v>
      </c>
      <c r="G328" s="178">
        <f>G256/RES_summary!G$19</f>
        <v>8.751650429072404E-3</v>
      </c>
      <c r="H328" s="178">
        <f>H256/RES_summary!H$19</f>
        <v>8.2270254400726248E-3</v>
      </c>
      <c r="I328" s="178">
        <f>I256/RES_summary!I$19</f>
        <v>7.3151463593678027E-3</v>
      </c>
      <c r="J328" s="178">
        <f>J256/RES_summary!J$19</f>
        <v>4.8451578855820895E-3</v>
      </c>
      <c r="K328" s="178">
        <f>K256/RES_summary!K$19</f>
        <v>4.4860872040854297E-3</v>
      </c>
      <c r="L328" s="178">
        <f>L256/RES_summary!L$19</f>
        <v>5.8850642675341821E-3</v>
      </c>
      <c r="M328" s="178">
        <f>M256/RES_summary!M$19</f>
        <v>5.3570667493176042E-3</v>
      </c>
      <c r="N328" s="178">
        <f>N256/RES_summary!N$19</f>
        <v>5.473467555429711E-3</v>
      </c>
      <c r="O328" s="178">
        <f>O256/RES_summary!O$19</f>
        <v>6.8151584410714294E-3</v>
      </c>
      <c r="P328" s="178">
        <f>P256/RES_summary!P$19</f>
        <v>6.2134267956407488E-3</v>
      </c>
      <c r="Q328" s="178">
        <f>Q256/RES_summary!Q$19</f>
        <v>5.4914041779948602E-3</v>
      </c>
    </row>
    <row r="329" spans="1:17" ht="12" customHeight="1" x14ac:dyDescent="0.3">
      <c r="A329" s="23" t="s">
        <v>157</v>
      </c>
      <c r="B329" s="177">
        <f>B257/RES_summary!B$19</f>
        <v>0</v>
      </c>
      <c r="C329" s="177">
        <f>C257/RES_summary!C$19</f>
        <v>1.0162423498448418E-2</v>
      </c>
      <c r="D329" s="177">
        <f>D257/RES_summary!D$19</f>
        <v>9.6727221494419847E-3</v>
      </c>
      <c r="E329" s="177">
        <f>E257/RES_summary!E$19</f>
        <v>9.3723111095111705E-3</v>
      </c>
      <c r="F329" s="177">
        <f>F257/RES_summary!F$19</f>
        <v>9.1773736282923079E-3</v>
      </c>
      <c r="G329" s="177">
        <f>G257/RES_summary!G$19</f>
        <v>8.751650429072404E-3</v>
      </c>
      <c r="H329" s="177">
        <f>H257/RES_summary!H$19</f>
        <v>8.2270254400726248E-3</v>
      </c>
      <c r="I329" s="177">
        <f>I257/RES_summary!I$19</f>
        <v>7.3151463593678027E-3</v>
      </c>
      <c r="J329" s="177">
        <f>J257/RES_summary!J$19</f>
        <v>4.8451578855820895E-3</v>
      </c>
      <c r="K329" s="177">
        <f>K257/RES_summary!K$19</f>
        <v>4.4860872040854297E-3</v>
      </c>
      <c r="L329" s="177">
        <f>L257/RES_summary!L$19</f>
        <v>5.8850642675341821E-3</v>
      </c>
      <c r="M329" s="177">
        <f>M257/RES_summary!M$19</f>
        <v>5.3570667493176042E-3</v>
      </c>
      <c r="N329" s="177">
        <f>N257/RES_summary!N$19</f>
        <v>5.473467555429711E-3</v>
      </c>
      <c r="O329" s="177">
        <f>O257/RES_summary!O$19</f>
        <v>6.8151584410714294E-3</v>
      </c>
      <c r="P329" s="177">
        <f>P257/RES_summary!P$19</f>
        <v>6.2134267956407488E-3</v>
      </c>
      <c r="Q329" s="177">
        <f>Q257/RES_summary!Q$19</f>
        <v>5.4914041779948602E-3</v>
      </c>
    </row>
    <row r="330" spans="1:17" ht="12" customHeight="1" x14ac:dyDescent="0.3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3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3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3">
      <c r="A333" s="158" t="s">
        <v>63</v>
      </c>
      <c r="B333" s="178">
        <f>B261/RES_summary!B$19</f>
        <v>1.8217021058049783</v>
      </c>
      <c r="C333" s="178">
        <f>C261/RES_summary!C$19</f>
        <v>1.8691543617062047</v>
      </c>
      <c r="D333" s="178">
        <f>D261/RES_summary!D$19</f>
        <v>1.7804566286234176</v>
      </c>
      <c r="E333" s="178">
        <f>E261/RES_summary!E$19</f>
        <v>1.6781854216443572</v>
      </c>
      <c r="F333" s="178">
        <f>F261/RES_summary!F$19</f>
        <v>1.586497030897525</v>
      </c>
      <c r="G333" s="178">
        <f>G261/RES_summary!G$19</f>
        <v>1.4760817540486693</v>
      </c>
      <c r="H333" s="178">
        <f>H261/RES_summary!H$19</f>
        <v>1.2545385823976078</v>
      </c>
      <c r="I333" s="178">
        <f>I261/RES_summary!I$19</f>
        <v>1.0574095212496259</v>
      </c>
      <c r="J333" s="178">
        <f>J261/RES_summary!J$19</f>
        <v>0.93239844605141275</v>
      </c>
      <c r="K333" s="178">
        <f>K261/RES_summary!K$19</f>
        <v>0.81554935147363206</v>
      </c>
      <c r="L333" s="178">
        <f>L261/RES_summary!L$19</f>
        <v>0.75555437937130354</v>
      </c>
      <c r="M333" s="178">
        <f>M261/RES_summary!M$19</f>
        <v>0.60370041252500251</v>
      </c>
      <c r="N333" s="178">
        <f>N261/RES_summary!N$19</f>
        <v>0.52317256819157787</v>
      </c>
      <c r="O333" s="178">
        <f>O261/RES_summary!O$19</f>
        <v>0.49043081209574763</v>
      </c>
      <c r="P333" s="178">
        <f>P261/RES_summary!P$19</f>
        <v>0.41116828438327097</v>
      </c>
      <c r="Q333" s="178">
        <f>Q261/RES_summary!Q$19</f>
        <v>0.38698680557634374</v>
      </c>
    </row>
    <row r="334" spans="1:17" ht="12" customHeight="1" x14ac:dyDescent="0.3">
      <c r="A334" s="167" t="s">
        <v>156</v>
      </c>
      <c r="B334" s="183">
        <f>B262/RES_summary!B$19</f>
        <v>0</v>
      </c>
      <c r="C334" s="183">
        <f>C262/RES_summary!C$19</f>
        <v>1.5019802527373161E-3</v>
      </c>
      <c r="D334" s="183">
        <f>D262/RES_summary!D$19</f>
        <v>1.5415111424307985E-3</v>
      </c>
      <c r="E334" s="183">
        <f>E262/RES_summary!E$19</f>
        <v>1.4280405379091829E-3</v>
      </c>
      <c r="F334" s="183">
        <f>F262/RES_summary!F$19</f>
        <v>1.3533178105816829E-3</v>
      </c>
      <c r="G334" s="183">
        <f>G262/RES_summary!G$19</f>
        <v>1.4825256569080134E-3</v>
      </c>
      <c r="H334" s="183">
        <f>H262/RES_summary!H$19</f>
        <v>1.4326264990859516E-3</v>
      </c>
      <c r="I334" s="183">
        <f>I262/RES_summary!I$19</f>
        <v>1.3419544406071938E-3</v>
      </c>
      <c r="J334" s="183">
        <f>J262/RES_summary!J$19</f>
        <v>9.6094975259305093E-4</v>
      </c>
      <c r="K334" s="183">
        <f>K262/RES_summary!K$19</f>
        <v>9.5162953438151067E-4</v>
      </c>
      <c r="L334" s="183">
        <f>L262/RES_summary!L$19</f>
        <v>1.1121958579045903E-3</v>
      </c>
      <c r="M334" s="183">
        <f>M262/RES_summary!M$19</f>
        <v>1.4210989911000748E-3</v>
      </c>
      <c r="N334" s="183">
        <f>N262/RES_summary!N$19</f>
        <v>1.2118589881485208E-3</v>
      </c>
      <c r="O334" s="183">
        <f>O262/RES_summary!O$19</f>
        <v>1.4648574838454019E-3</v>
      </c>
      <c r="P334" s="183">
        <f>P262/RES_summary!P$19</f>
        <v>1.7259644256413969E-3</v>
      </c>
      <c r="Q334" s="183">
        <f>Q262/RES_summary!Q$19</f>
        <v>1.4137809368964457E-3</v>
      </c>
    </row>
    <row r="335" spans="1:17" ht="12" customHeight="1" x14ac:dyDescent="0.3">
      <c r="A335" s="167" t="s">
        <v>155</v>
      </c>
      <c r="B335" s="183">
        <f>B263/RES_summary!B$19</f>
        <v>0</v>
      </c>
      <c r="C335" s="183">
        <f>C263/RES_summary!C$19</f>
        <v>3.8237376275716286E-4</v>
      </c>
      <c r="D335" s="183">
        <f>D263/RES_summary!D$19</f>
        <v>4.6354272391628364E-4</v>
      </c>
      <c r="E335" s="183">
        <f>E263/RES_summary!E$19</f>
        <v>4.8285698558524795E-4</v>
      </c>
      <c r="F335" s="183">
        <f>F263/RES_summary!F$19</f>
        <v>5.5772011798121892E-4</v>
      </c>
      <c r="G335" s="183">
        <f>G263/RES_summary!G$19</f>
        <v>6.1410229950527371E-4</v>
      </c>
      <c r="H335" s="183">
        <f>H263/RES_summary!H$19</f>
        <v>4.9539213276186139E-4</v>
      </c>
      <c r="I335" s="183">
        <f>I263/RES_summary!I$19</f>
        <v>3.8045111278321649E-4</v>
      </c>
      <c r="J335" s="183">
        <f>J263/RES_summary!J$19</f>
        <v>2.967505005741677E-4</v>
      </c>
      <c r="K335" s="183">
        <f>K263/RES_summary!K$19</f>
        <v>2.5875397534828117E-4</v>
      </c>
      <c r="L335" s="183">
        <f>L263/RES_summary!L$19</f>
        <v>2.9732440071964742E-4</v>
      </c>
      <c r="M335" s="183">
        <f>M263/RES_summary!M$19</f>
        <v>3.6981720503429639E-4</v>
      </c>
      <c r="N335" s="183">
        <f>N263/RES_summary!N$19</f>
        <v>3.189689197092785E-4</v>
      </c>
      <c r="O335" s="183">
        <f>O263/RES_summary!O$19</f>
        <v>3.5742897308719504E-4</v>
      </c>
      <c r="P335" s="183">
        <f>P263/RES_summary!P$19</f>
        <v>4.1399622448918909E-4</v>
      </c>
      <c r="Q335" s="183">
        <f>Q263/RES_summary!Q$19</f>
        <v>3.2497132004978834E-4</v>
      </c>
    </row>
    <row r="336" spans="1:17" ht="12" customHeight="1" x14ac:dyDescent="0.3">
      <c r="A336" s="166" t="s">
        <v>55</v>
      </c>
      <c r="B336" s="182">
        <f>B264/RES_summary!B$19</f>
        <v>0</v>
      </c>
      <c r="C336" s="182">
        <f>C264/RES_summary!C$19</f>
        <v>3.8237376275716286E-4</v>
      </c>
      <c r="D336" s="182">
        <f>D264/RES_summary!D$19</f>
        <v>4.6354272391628364E-4</v>
      </c>
      <c r="E336" s="182">
        <f>E264/RES_summary!E$19</f>
        <v>4.8285698558524795E-4</v>
      </c>
      <c r="F336" s="182">
        <f>F264/RES_summary!F$19</f>
        <v>5.5772011798121892E-4</v>
      </c>
      <c r="G336" s="182">
        <f>G264/RES_summary!G$19</f>
        <v>6.1410229950527371E-4</v>
      </c>
      <c r="H336" s="182">
        <f>H264/RES_summary!H$19</f>
        <v>4.9539213276186139E-4</v>
      </c>
      <c r="I336" s="182">
        <f>I264/RES_summary!I$19</f>
        <v>3.8045111278321649E-4</v>
      </c>
      <c r="J336" s="182">
        <f>J264/RES_summary!J$19</f>
        <v>2.967505005741677E-4</v>
      </c>
      <c r="K336" s="182">
        <f>K264/RES_summary!K$19</f>
        <v>2.5875397534828117E-4</v>
      </c>
      <c r="L336" s="182">
        <f>L264/RES_summary!L$19</f>
        <v>2.9732440071964742E-4</v>
      </c>
      <c r="M336" s="182">
        <f>M264/RES_summary!M$19</f>
        <v>3.6981720503429639E-4</v>
      </c>
      <c r="N336" s="182">
        <f>N264/RES_summary!N$19</f>
        <v>3.189689197092785E-4</v>
      </c>
      <c r="O336" s="182">
        <f>O264/RES_summary!O$19</f>
        <v>3.5742897308719504E-4</v>
      </c>
      <c r="P336" s="182">
        <f>P264/RES_summary!P$19</f>
        <v>4.1399622448918909E-4</v>
      </c>
      <c r="Q336" s="182">
        <f>Q264/RES_summary!Q$19</f>
        <v>3.2497132004978834E-4</v>
      </c>
    </row>
    <row r="337" spans="1:17" ht="12" customHeight="1" x14ac:dyDescent="0.3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3">
      <c r="A338" s="163" t="s">
        <v>144</v>
      </c>
      <c r="B338" s="180">
        <f>B266/RES_summary!B$19</f>
        <v>6.1866186300909236</v>
      </c>
      <c r="C338" s="180">
        <f>C266/RES_summary!C$19</f>
        <v>6.194150294193423</v>
      </c>
      <c r="D338" s="180">
        <f>D266/RES_summary!D$19</f>
        <v>6.2103425662748126</v>
      </c>
      <c r="E338" s="180">
        <f>E266/RES_summary!E$19</f>
        <v>6.2152638458666125</v>
      </c>
      <c r="F338" s="180">
        <f>F266/RES_summary!F$19</f>
        <v>6.1479469529595949</v>
      </c>
      <c r="G338" s="180">
        <f>G266/RES_summary!G$19</f>
        <v>6.2339777775971417</v>
      </c>
      <c r="H338" s="180">
        <f>H266/RES_summary!H$19</f>
        <v>6.1745462223938965</v>
      </c>
      <c r="I338" s="180">
        <f>I266/RES_summary!I$19</f>
        <v>6.2015740942223152</v>
      </c>
      <c r="J338" s="180">
        <f>J266/RES_summary!J$19</f>
        <v>6.132552169771607</v>
      </c>
      <c r="K338" s="180">
        <f>K266/RES_summary!K$19</f>
        <v>6.0803175150093027</v>
      </c>
      <c r="L338" s="180">
        <f>L266/RES_summary!L$19</f>
        <v>6.119194201334972</v>
      </c>
      <c r="M338" s="180">
        <f>M266/RES_summary!M$19</f>
        <v>6.0274822782359925</v>
      </c>
      <c r="N338" s="180">
        <f>N266/RES_summary!N$19</f>
        <v>6.160850010133724</v>
      </c>
      <c r="O338" s="180">
        <f>O266/RES_summary!O$19</f>
        <v>6.0953271402021985</v>
      </c>
      <c r="P338" s="180">
        <f>P266/RES_summary!P$19</f>
        <v>5.9867665965063841</v>
      </c>
      <c r="Q338" s="180">
        <f>Q266/RES_summary!Q$19</f>
        <v>5.9036700134083224</v>
      </c>
    </row>
    <row r="339" spans="1:17" ht="12" customHeight="1" x14ac:dyDescent="0.3">
      <c r="A339" s="161" t="s">
        <v>143</v>
      </c>
      <c r="B339" s="179">
        <f>B267/RES_summary!B$19</f>
        <v>2.4013788369748781</v>
      </c>
      <c r="C339" s="179">
        <f>C267/RES_summary!C$19</f>
        <v>2.419072324396323</v>
      </c>
      <c r="D339" s="179">
        <f>D267/RES_summary!D$19</f>
        <v>2.4883704663949846</v>
      </c>
      <c r="E339" s="179">
        <f>E267/RES_summary!E$19</f>
        <v>2.6249384367995132</v>
      </c>
      <c r="F339" s="179">
        <f>F267/RES_summary!F$19</f>
        <v>2.5748662488864156</v>
      </c>
      <c r="G339" s="179">
        <f>G267/RES_summary!G$19</f>
        <v>2.7501453858450429</v>
      </c>
      <c r="H339" s="179">
        <f>H267/RES_summary!H$19</f>
        <v>2.8095807141239253</v>
      </c>
      <c r="I339" s="179">
        <f>I267/RES_summary!I$19</f>
        <v>2.7405416037459065</v>
      </c>
      <c r="J339" s="179">
        <f>J267/RES_summary!J$19</f>
        <v>2.7511927574153034</v>
      </c>
      <c r="K339" s="179">
        <f>K267/RES_summary!K$19</f>
        <v>2.8708785836778348</v>
      </c>
      <c r="L339" s="179">
        <f>L267/RES_summary!L$19</f>
        <v>2.9436462733259274</v>
      </c>
      <c r="M339" s="179">
        <f>M267/RES_summary!M$19</f>
        <v>3.046280436314909</v>
      </c>
      <c r="N339" s="179">
        <f>N267/RES_summary!N$19</f>
        <v>3.0844301120361481</v>
      </c>
      <c r="O339" s="179">
        <f>O267/RES_summary!O$19</f>
        <v>2.9847582095576475</v>
      </c>
      <c r="P339" s="179">
        <f>P267/RES_summary!P$19</f>
        <v>2.8255420611713609</v>
      </c>
      <c r="Q339" s="179">
        <f>Q267/RES_summary!Q$19</f>
        <v>2.6329801943146447</v>
      </c>
    </row>
    <row r="340" spans="1:17" ht="12" customHeight="1" x14ac:dyDescent="0.3">
      <c r="A340" s="148" t="s">
        <v>57</v>
      </c>
      <c r="B340" s="177">
        <f>B268/RES_summary!B$19</f>
        <v>2.4013788369748781</v>
      </c>
      <c r="C340" s="177">
        <f>C268/RES_summary!C$19</f>
        <v>2.419072324396323</v>
      </c>
      <c r="D340" s="177">
        <f>D268/RES_summary!D$19</f>
        <v>2.4883704663949846</v>
      </c>
      <c r="E340" s="177">
        <f>E268/RES_summary!E$19</f>
        <v>2.6249384367995132</v>
      </c>
      <c r="F340" s="177">
        <f>F268/RES_summary!F$19</f>
        <v>2.5748662488864156</v>
      </c>
      <c r="G340" s="177">
        <f>G268/RES_summary!G$19</f>
        <v>2.7501453858450429</v>
      </c>
      <c r="H340" s="177">
        <f>H268/RES_summary!H$19</f>
        <v>2.8095807141239253</v>
      </c>
      <c r="I340" s="177">
        <f>I268/RES_summary!I$19</f>
        <v>2.7405416037459065</v>
      </c>
      <c r="J340" s="177">
        <f>J268/RES_summary!J$19</f>
        <v>2.7511927574153034</v>
      </c>
      <c r="K340" s="177">
        <f>K268/RES_summary!K$19</f>
        <v>2.8708785836778348</v>
      </c>
      <c r="L340" s="177">
        <f>L268/RES_summary!L$19</f>
        <v>2.9436462733259274</v>
      </c>
      <c r="M340" s="177">
        <f>M268/RES_summary!M$19</f>
        <v>3.046280436314909</v>
      </c>
      <c r="N340" s="177">
        <f>N268/RES_summary!N$19</f>
        <v>3.0844301120361481</v>
      </c>
      <c r="O340" s="177">
        <f>O268/RES_summary!O$19</f>
        <v>2.9847582095576475</v>
      </c>
      <c r="P340" s="177">
        <f>P268/RES_summary!P$19</f>
        <v>2.8255420611713609</v>
      </c>
      <c r="Q340" s="177">
        <f>Q268/RES_summary!Q$19</f>
        <v>2.6329801943146447</v>
      </c>
    </row>
    <row r="341" spans="1:17" ht="12" customHeight="1" x14ac:dyDescent="0.3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3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3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3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3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3">
      <c r="A346" s="158" t="s">
        <v>62</v>
      </c>
      <c r="B346" s="178">
        <f>B274/RES_summary!B$19</f>
        <v>1.4607863637608296</v>
      </c>
      <c r="C346" s="178">
        <f>C274/RES_summary!C$19</f>
        <v>1.3780856565114308</v>
      </c>
      <c r="D346" s="178">
        <f>D274/RES_summary!D$19</f>
        <v>1.3602154478518342</v>
      </c>
      <c r="E346" s="178">
        <f>E274/RES_summary!E$19</f>
        <v>1.4915807280870963</v>
      </c>
      <c r="F346" s="178">
        <f>F274/RES_summary!F$19</f>
        <v>1.4680003297725392</v>
      </c>
      <c r="G346" s="178">
        <f>G274/RES_summary!G$19</f>
        <v>1.4438124403451518</v>
      </c>
      <c r="H346" s="178">
        <f>H274/RES_summary!H$19</f>
        <v>1.2648091097610268</v>
      </c>
      <c r="I346" s="178">
        <f>I274/RES_summary!I$19</f>
        <v>1.1504135392667012</v>
      </c>
      <c r="J346" s="178">
        <f>J274/RES_summary!J$19</f>
        <v>1.1298980529382459</v>
      </c>
      <c r="K346" s="178">
        <f>K274/RES_summary!K$19</f>
        <v>1.0923482488591352</v>
      </c>
      <c r="L346" s="178">
        <f>L274/RES_summary!L$19</f>
        <v>1.1172666965603109</v>
      </c>
      <c r="M346" s="178">
        <f>M274/RES_summary!M$19</f>
        <v>0.9936952497981596</v>
      </c>
      <c r="N346" s="178">
        <f>N274/RES_summary!N$19</f>
        <v>0.96246504809970279</v>
      </c>
      <c r="O346" s="178">
        <f>O274/RES_summary!O$19</f>
        <v>0.94608641150188078</v>
      </c>
      <c r="P346" s="178">
        <f>P274/RES_summary!P$19</f>
        <v>0.8794784955542948</v>
      </c>
      <c r="Q346" s="178">
        <f>Q274/RES_summary!Q$19</f>
        <v>0.87033155870083112</v>
      </c>
    </row>
    <row r="347" spans="1:17" ht="12" customHeight="1" x14ac:dyDescent="0.3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3">
      <c r="A348" s="23" t="s">
        <v>57</v>
      </c>
      <c r="B348" s="177">
        <f>B276/RES_summary!B$19</f>
        <v>4.9101058225223655</v>
      </c>
      <c r="C348" s="177">
        <f>C276/RES_summary!C$19</f>
        <v>5.0363658566557987</v>
      </c>
      <c r="D348" s="177">
        <f>D276/RES_summary!D$19</f>
        <v>4.997180386971575</v>
      </c>
      <c r="E348" s="177">
        <f>E276/RES_summary!E$19</f>
        <v>5.2516991915896956</v>
      </c>
      <c r="F348" s="177">
        <f>F276/RES_summary!F$19</f>
        <v>5.1694484124528843</v>
      </c>
      <c r="G348" s="177">
        <f>G276/RES_summary!G$19</f>
        <v>5.3497512777190002</v>
      </c>
      <c r="H348" s="177">
        <f>H276/RES_summary!H$19</f>
        <v>4.985141478145076</v>
      </c>
      <c r="I348" s="177">
        <f>I276/RES_summary!I$19</f>
        <v>5.0239478264054886</v>
      </c>
      <c r="J348" s="177">
        <f>J276/RES_summary!J$19</f>
        <v>4.551835498591795</v>
      </c>
      <c r="K348" s="177">
        <f>K276/RES_summary!K$19</f>
        <v>4.5072441556866041</v>
      </c>
      <c r="L348" s="177">
        <f>L276/RES_summary!L$19</f>
        <v>4.463643931106966</v>
      </c>
      <c r="M348" s="177">
        <f>M276/RES_summary!M$19</f>
        <v>4.2372888454568036</v>
      </c>
      <c r="N348" s="177">
        <f>N276/RES_summary!N$19</f>
        <v>4.1219509361289299</v>
      </c>
      <c r="O348" s="177">
        <f>O276/RES_summary!O$19</f>
        <v>4.0385708308368056</v>
      </c>
      <c r="P348" s="177">
        <f>P276/RES_summary!P$19</f>
        <v>3.8931271929367641</v>
      </c>
      <c r="Q348" s="177">
        <f>Q276/RES_summary!Q$19</f>
        <v>3.8456618281997481</v>
      </c>
    </row>
    <row r="349" spans="1:17" ht="12" customHeight="1" x14ac:dyDescent="0.3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3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3">
      <c r="A353" s="152" t="s">
        <v>193</v>
      </c>
      <c r="B353" s="168"/>
      <c r="C353" s="168">
        <f>SUM(C354,C357,C359,C372)</f>
        <v>622.91108501506142</v>
      </c>
      <c r="D353" s="168">
        <f t="shared" ref="D353:Q353" si="87">SUM(D354,D357,D359,D372)</f>
        <v>1363.9868720502609</v>
      </c>
      <c r="E353" s="168">
        <f t="shared" si="87"/>
        <v>1427.4996304046392</v>
      </c>
      <c r="F353" s="168">
        <f t="shared" si="87"/>
        <v>1304.4839570652616</v>
      </c>
      <c r="G353" s="168">
        <f t="shared" si="87"/>
        <v>1691.6047691566962</v>
      </c>
      <c r="H353" s="168">
        <f t="shared" si="87"/>
        <v>1910.6428521168689</v>
      </c>
      <c r="I353" s="168">
        <f t="shared" si="87"/>
        <v>2767.1524591666785</v>
      </c>
      <c r="J353" s="168">
        <f t="shared" si="87"/>
        <v>1708.322317051563</v>
      </c>
      <c r="K353" s="168">
        <f t="shared" si="87"/>
        <v>1699.7290730553198</v>
      </c>
      <c r="L353" s="168">
        <f t="shared" si="87"/>
        <v>1884.8051007766439</v>
      </c>
      <c r="M353" s="168">
        <f t="shared" si="87"/>
        <v>1896.3392037744438</v>
      </c>
      <c r="N353" s="168">
        <f t="shared" si="87"/>
        <v>1705.291275264555</v>
      </c>
      <c r="O353" s="168">
        <f t="shared" si="87"/>
        <v>1771.3812520469178</v>
      </c>
      <c r="P353" s="168">
        <f t="shared" si="87"/>
        <v>1712.0962342329933</v>
      </c>
      <c r="Q353" s="168">
        <f t="shared" si="87"/>
        <v>1294.8530957237053</v>
      </c>
    </row>
    <row r="354" spans="1:17" ht="12" customHeight="1" x14ac:dyDescent="0.3">
      <c r="A354" s="158" t="s">
        <v>65</v>
      </c>
      <c r="B354" s="157"/>
      <c r="C354" s="157">
        <f>SUM(C355:C356)</f>
        <v>497.36996721922486</v>
      </c>
      <c r="D354" s="157">
        <f t="shared" ref="D354:Q354" si="88">SUM(D355:D356)</f>
        <v>1055.3335045748831</v>
      </c>
      <c r="E354" s="157">
        <f t="shared" si="88"/>
        <v>1148.4858445429497</v>
      </c>
      <c r="F354" s="157">
        <f t="shared" si="88"/>
        <v>1034.7886666273653</v>
      </c>
      <c r="G354" s="157">
        <f t="shared" si="88"/>
        <v>1318.1271102011258</v>
      </c>
      <c r="H354" s="157">
        <f t="shared" si="88"/>
        <v>1474.2594999473599</v>
      </c>
      <c r="I354" s="157">
        <f t="shared" si="88"/>
        <v>2130.544616987861</v>
      </c>
      <c r="J354" s="157">
        <f t="shared" si="88"/>
        <v>1329.6238773766777</v>
      </c>
      <c r="K354" s="157">
        <f t="shared" si="88"/>
        <v>1325.3666190811141</v>
      </c>
      <c r="L354" s="157">
        <f t="shared" si="88"/>
        <v>1516.7467066931331</v>
      </c>
      <c r="M354" s="157">
        <f t="shared" si="88"/>
        <v>1477.4589270282943</v>
      </c>
      <c r="N354" s="157">
        <f t="shared" si="88"/>
        <v>1314.2229061982703</v>
      </c>
      <c r="O354" s="157">
        <f t="shared" si="88"/>
        <v>1344.3526411569378</v>
      </c>
      <c r="P354" s="157">
        <f t="shared" si="88"/>
        <v>1265.0456555370752</v>
      </c>
      <c r="Q354" s="157">
        <f t="shared" si="88"/>
        <v>984.33735401545073</v>
      </c>
    </row>
    <row r="355" spans="1:17" ht="12" customHeight="1" x14ac:dyDescent="0.3">
      <c r="A355" s="23" t="s">
        <v>157</v>
      </c>
      <c r="B355" s="156"/>
      <c r="C355" s="156">
        <f>RES_hhdet_in_fec!C$83</f>
        <v>495.23694306875461</v>
      </c>
      <c r="D355" s="156">
        <f>RES_hhdet_in_fec!D$83</f>
        <v>1050.0807507736838</v>
      </c>
      <c r="E355" s="156">
        <f>RES_hhdet_in_fec!E$83</f>
        <v>1141.8450581989443</v>
      </c>
      <c r="F355" s="156">
        <f>RES_hhdet_in_fec!F$83</f>
        <v>1029.6760211289932</v>
      </c>
      <c r="G355" s="156">
        <f>RES_hhdet_in_fec!G$83</f>
        <v>1309.5197749714848</v>
      </c>
      <c r="H355" s="156">
        <f>RES_hhdet_in_fec!H$83</f>
        <v>1464.8825843257141</v>
      </c>
      <c r="I355" s="156">
        <f>RES_hhdet_in_fec!I$83</f>
        <v>2117.4014196079002</v>
      </c>
      <c r="J355" s="156">
        <f>RES_hhdet_in_fec!J$83</f>
        <v>1321.9320849530211</v>
      </c>
      <c r="K355" s="156">
        <f>RES_hhdet_in_fec!K$83</f>
        <v>1318.0895156477443</v>
      </c>
      <c r="L355" s="156">
        <f>RES_hhdet_in_fec!L$83</f>
        <v>1506.4765347140719</v>
      </c>
      <c r="M355" s="156">
        <f>RES_hhdet_in_fec!M$83</f>
        <v>1468.4405938139289</v>
      </c>
      <c r="N355" s="156">
        <f>RES_hhdet_in_fec!N$83</f>
        <v>1305.0000221209764</v>
      </c>
      <c r="O355" s="156">
        <f>RES_hhdet_in_fec!O$83</f>
        <v>1334.5042943223145</v>
      </c>
      <c r="P355" s="156">
        <f>RES_hhdet_in_fec!P$83</f>
        <v>1256.756603751156</v>
      </c>
      <c r="Q355" s="156">
        <f>RES_hhdet_in_fec!Q$83</f>
        <v>976.37652930073784</v>
      </c>
    </row>
    <row r="356" spans="1:17" ht="12" customHeight="1" x14ac:dyDescent="0.3">
      <c r="A356" s="23" t="s">
        <v>60</v>
      </c>
      <c r="B356" s="156"/>
      <c r="C356" s="156">
        <f>RES_hhdet_in_fec!C$84</f>
        <v>2.133024150470225</v>
      </c>
      <c r="D356" s="156">
        <f>RES_hhdet_in_fec!D$84</f>
        <v>5.252753801199435</v>
      </c>
      <c r="E356" s="156">
        <f>RES_hhdet_in_fec!E$84</f>
        <v>6.6407863440054467</v>
      </c>
      <c r="F356" s="156">
        <f>RES_hhdet_in_fec!F$84</f>
        <v>5.1126454983719958</v>
      </c>
      <c r="G356" s="156">
        <f>RES_hhdet_in_fec!G$84</f>
        <v>8.6073352296408832</v>
      </c>
      <c r="H356" s="156">
        <f>RES_hhdet_in_fec!H$84</f>
        <v>9.3769156216457734</v>
      </c>
      <c r="I356" s="156">
        <f>RES_hhdet_in_fec!I$84</f>
        <v>13.143197379960773</v>
      </c>
      <c r="J356" s="156">
        <f>RES_hhdet_in_fec!J$84</f>
        <v>7.6917924236566346</v>
      </c>
      <c r="K356" s="156">
        <f>RES_hhdet_in_fec!K$84</f>
        <v>7.2771034333696987</v>
      </c>
      <c r="L356" s="156">
        <f>RES_hhdet_in_fec!L$84</f>
        <v>10.270171979061244</v>
      </c>
      <c r="M356" s="156">
        <f>RES_hhdet_in_fec!M$84</f>
        <v>9.0183332143653079</v>
      </c>
      <c r="N356" s="156">
        <f>RES_hhdet_in_fec!N$84</f>
        <v>9.2228840772938874</v>
      </c>
      <c r="O356" s="156">
        <f>RES_hhdet_in_fec!O$84</f>
        <v>9.8483468346232748</v>
      </c>
      <c r="P356" s="156">
        <f>RES_hhdet_in_fec!P$84</f>
        <v>8.2890517859191704</v>
      </c>
      <c r="Q356" s="156">
        <f>RES_hhdet_in_fec!Q$84</f>
        <v>7.9608247147128841</v>
      </c>
    </row>
    <row r="357" spans="1:17" ht="12" customHeight="1" x14ac:dyDescent="0.3">
      <c r="A357" s="158" t="s">
        <v>112</v>
      </c>
      <c r="B357" s="157"/>
      <c r="C357" s="157">
        <f>C358</f>
        <v>3.1228163133729723</v>
      </c>
      <c r="D357" s="157">
        <f t="shared" ref="D357:Q357" si="89">D358</f>
        <v>11.602264323842824</v>
      </c>
      <c r="E357" s="157">
        <f t="shared" si="89"/>
        <v>6.4926992960575127</v>
      </c>
      <c r="F357" s="157">
        <f t="shared" si="89"/>
        <v>8.8652558531616972</v>
      </c>
      <c r="G357" s="157">
        <f t="shared" si="89"/>
        <v>11.804061036637183</v>
      </c>
      <c r="H357" s="157">
        <f t="shared" si="89"/>
        <v>15.922327058736816</v>
      </c>
      <c r="I357" s="157">
        <f t="shared" si="89"/>
        <v>20.180391276033927</v>
      </c>
      <c r="J357" s="157">
        <f t="shared" si="89"/>
        <v>12.671094217048601</v>
      </c>
      <c r="K357" s="157">
        <f t="shared" si="89"/>
        <v>13.95746657595077</v>
      </c>
      <c r="L357" s="157">
        <f t="shared" si="89"/>
        <v>9.456080432068811</v>
      </c>
      <c r="M357" s="157">
        <f t="shared" si="89"/>
        <v>6.0719737022212357</v>
      </c>
      <c r="N357" s="157">
        <f t="shared" si="89"/>
        <v>11.756273825894214</v>
      </c>
      <c r="O357" s="157">
        <f t="shared" si="89"/>
        <v>16.223612865711374</v>
      </c>
      <c r="P357" s="157">
        <f t="shared" si="89"/>
        <v>27.208014384109337</v>
      </c>
      <c r="Q357" s="157">
        <f t="shared" si="89"/>
        <v>11.250774058151348</v>
      </c>
    </row>
    <row r="358" spans="1:17" ht="12" customHeight="1" x14ac:dyDescent="0.3">
      <c r="A358" s="23" t="s">
        <v>60</v>
      </c>
      <c r="B358" s="156"/>
      <c r="C358" s="156">
        <f>RES_hhdet_in_fec!C$86</f>
        <v>3.1228163133729723</v>
      </c>
      <c r="D358" s="156">
        <f>RES_hhdet_in_fec!D$86</f>
        <v>11.602264323842824</v>
      </c>
      <c r="E358" s="156">
        <f>RES_hhdet_in_fec!E$86</f>
        <v>6.4926992960575127</v>
      </c>
      <c r="F358" s="156">
        <f>RES_hhdet_in_fec!F$86</f>
        <v>8.8652558531616972</v>
      </c>
      <c r="G358" s="156">
        <f>RES_hhdet_in_fec!G$86</f>
        <v>11.804061036637183</v>
      </c>
      <c r="H358" s="156">
        <f>RES_hhdet_in_fec!H$86</f>
        <v>15.922327058736816</v>
      </c>
      <c r="I358" s="156">
        <f>RES_hhdet_in_fec!I$86</f>
        <v>20.180391276033927</v>
      </c>
      <c r="J358" s="156">
        <f>RES_hhdet_in_fec!J$86</f>
        <v>12.671094217048601</v>
      </c>
      <c r="K358" s="156">
        <f>RES_hhdet_in_fec!K$86</f>
        <v>13.95746657595077</v>
      </c>
      <c r="L358" s="156">
        <f>RES_hhdet_in_fec!L$86</f>
        <v>9.456080432068811</v>
      </c>
      <c r="M358" s="156">
        <f>RES_hhdet_in_fec!M$86</f>
        <v>6.0719737022212357</v>
      </c>
      <c r="N358" s="156">
        <f>RES_hhdet_in_fec!N$86</f>
        <v>11.756273825894214</v>
      </c>
      <c r="O358" s="156">
        <f>RES_hhdet_in_fec!O$86</f>
        <v>16.223612865711374</v>
      </c>
      <c r="P358" s="156">
        <f>RES_hhdet_in_fec!P$86</f>
        <v>27.208014384109337</v>
      </c>
      <c r="Q358" s="156">
        <f>RES_hhdet_in_fec!Q$86</f>
        <v>11.250774058151348</v>
      </c>
    </row>
    <row r="359" spans="1:17" ht="12" customHeight="1" x14ac:dyDescent="0.3">
      <c r="A359" s="158" t="s">
        <v>63</v>
      </c>
      <c r="B359" s="157"/>
      <c r="C359" s="157">
        <f>RES_hhdet_in_fec!C$87</f>
        <v>86.170381147396469</v>
      </c>
      <c r="D359" s="157">
        <f>RES_hhdet_in_fec!D$87</f>
        <v>211.08081298055615</v>
      </c>
      <c r="E359" s="157">
        <f>RES_hhdet_in_fec!E$87</f>
        <v>190.35099732755495</v>
      </c>
      <c r="F359" s="157">
        <f>RES_hhdet_in_fec!F$87</f>
        <v>177.51347184265504</v>
      </c>
      <c r="G359" s="157">
        <f>RES_hhdet_in_fec!G$87</f>
        <v>254.41371622606468</v>
      </c>
      <c r="H359" s="157">
        <f>RES_hhdet_in_fec!H$87</f>
        <v>291.60151048412479</v>
      </c>
      <c r="I359" s="157">
        <f>RES_hhdet_in_fec!I$87</f>
        <v>439.4251119433589</v>
      </c>
      <c r="J359" s="157">
        <f>RES_hhdet_in_fec!J$87</f>
        <v>257.25221262158408</v>
      </c>
      <c r="K359" s="157">
        <f>RES_hhdet_in_fec!K$87</f>
        <v>253.52867078561354</v>
      </c>
      <c r="L359" s="157">
        <f>RES_hhdet_in_fec!L$87</f>
        <v>256.16903953280911</v>
      </c>
      <c r="M359" s="157">
        <f>RES_hhdet_in_fec!M$87</f>
        <v>289.82856691909546</v>
      </c>
      <c r="N359" s="157">
        <f>RES_hhdet_in_fec!N$87</f>
        <v>256.90878861168824</v>
      </c>
      <c r="O359" s="157">
        <f>RES_hhdet_in_fec!O$87</f>
        <v>280.28181488723828</v>
      </c>
      <c r="P359" s="157">
        <f>RES_hhdet_in_fec!P$87</f>
        <v>296.10735236779254</v>
      </c>
      <c r="Q359" s="157">
        <f>RES_hhdet_in_fec!Q$87</f>
        <v>206.26273317245341</v>
      </c>
    </row>
    <row r="360" spans="1:17" ht="12" customHeight="1" x14ac:dyDescent="0.3">
      <c r="A360" s="167" t="s">
        <v>156</v>
      </c>
      <c r="B360" s="132"/>
      <c r="C360" s="132">
        <f>RES_hhdet_in_fec!C$88</f>
        <v>48.930144043271774</v>
      </c>
      <c r="D360" s="132">
        <f>RES_hhdet_in_fec!D$88</f>
        <v>88.004187706580922</v>
      </c>
      <c r="E360" s="132">
        <f>RES_hhdet_in_fec!E$88</f>
        <v>101.86108376007269</v>
      </c>
      <c r="F360" s="132">
        <f>RES_hhdet_in_fec!F$88</f>
        <v>90.885392761984434</v>
      </c>
      <c r="G360" s="132">
        <f>RES_hhdet_in_fec!G$88</f>
        <v>115.49619807372447</v>
      </c>
      <c r="H360" s="132">
        <f>RES_hhdet_in_fec!H$88</f>
        <v>129.47003023318459</v>
      </c>
      <c r="I360" s="132">
        <f>RES_hhdet_in_fec!I$88</f>
        <v>232.08984917120389</v>
      </c>
      <c r="J360" s="132">
        <f>RES_hhdet_in_fec!J$88</f>
        <v>121.14582774814001</v>
      </c>
      <c r="K360" s="132">
        <f>RES_hhdet_in_fec!K$88</f>
        <v>90.541225710955885</v>
      </c>
      <c r="L360" s="132">
        <f>RES_hhdet_in_fec!L$88</f>
        <v>115.2470736055572</v>
      </c>
      <c r="M360" s="132">
        <f>RES_hhdet_in_fec!M$88</f>
        <v>115.23594882314595</v>
      </c>
      <c r="N360" s="132">
        <f>RES_hhdet_in_fec!N$88</f>
        <v>94.519086605658586</v>
      </c>
      <c r="O360" s="132">
        <f>RES_hhdet_in_fec!O$88</f>
        <v>92.776897837016278</v>
      </c>
      <c r="P360" s="132">
        <f>RES_hhdet_in_fec!P$88</f>
        <v>126.74179789571087</v>
      </c>
      <c r="Q360" s="132">
        <f>RES_hhdet_in_fec!Q$88</f>
        <v>44.315752642870251</v>
      </c>
    </row>
    <row r="361" spans="1:17" ht="12" customHeight="1" x14ac:dyDescent="0.3">
      <c r="A361" s="167" t="s">
        <v>155</v>
      </c>
      <c r="B361" s="132"/>
      <c r="C361" s="132">
        <f>SUM(C362:C363)</f>
        <v>8.8315967750352371</v>
      </c>
      <c r="D361" s="132">
        <f t="shared" ref="D361:Q361" si="90">SUM(D362:D363)</f>
        <v>10.553723351408561</v>
      </c>
      <c r="E361" s="132">
        <f t="shared" si="90"/>
        <v>19.973816861827316</v>
      </c>
      <c r="F361" s="132">
        <f t="shared" si="90"/>
        <v>10.023987806549977</v>
      </c>
      <c r="G361" s="132">
        <f t="shared" si="90"/>
        <v>25.671827508958355</v>
      </c>
      <c r="H361" s="132">
        <f t="shared" si="90"/>
        <v>30.7610973919343</v>
      </c>
      <c r="I361" s="132">
        <f t="shared" si="90"/>
        <v>48.127070005971902</v>
      </c>
      <c r="J361" s="132">
        <f t="shared" si="90"/>
        <v>39.818611428917478</v>
      </c>
      <c r="K361" s="132">
        <f t="shared" si="90"/>
        <v>79.871017623544603</v>
      </c>
      <c r="L361" s="132">
        <f t="shared" si="90"/>
        <v>49.349031221760427</v>
      </c>
      <c r="M361" s="132">
        <f t="shared" si="90"/>
        <v>75.703933598590226</v>
      </c>
      <c r="N361" s="132">
        <f t="shared" si="90"/>
        <v>48.909329536536134</v>
      </c>
      <c r="O361" s="132">
        <f t="shared" si="90"/>
        <v>72.071127709992737</v>
      </c>
      <c r="P361" s="132">
        <f t="shared" si="90"/>
        <v>70.703673324280317</v>
      </c>
      <c r="Q361" s="132">
        <f t="shared" si="90"/>
        <v>57.949099968127477</v>
      </c>
    </row>
    <row r="362" spans="1:17" ht="12" customHeight="1" x14ac:dyDescent="0.3">
      <c r="A362" s="166" t="s">
        <v>55</v>
      </c>
      <c r="B362" s="165"/>
      <c r="C362" s="165">
        <f>RES_hhdet_in_fec!C$90</f>
        <v>6.949947495433296</v>
      </c>
      <c r="D362" s="165">
        <f>RES_hhdet_in_fec!D$90</f>
        <v>8.2740479509751594</v>
      </c>
      <c r="E362" s="165">
        <f>RES_hhdet_in_fec!E$90</f>
        <v>16.13179017581221</v>
      </c>
      <c r="F362" s="165">
        <f>RES_hhdet_in_fec!F$90</f>
        <v>7.6505580579919155</v>
      </c>
      <c r="G362" s="165">
        <f>RES_hhdet_in_fec!G$90</f>
        <v>19.937075582371644</v>
      </c>
      <c r="H362" s="165">
        <f>RES_hhdet_in_fec!H$90</f>
        <v>23.526287472915751</v>
      </c>
      <c r="I362" s="165">
        <f>RES_hhdet_in_fec!I$90</f>
        <v>35.480061530649088</v>
      </c>
      <c r="J362" s="165">
        <f>RES_hhdet_in_fec!J$90</f>
        <v>28.277688397195377</v>
      </c>
      <c r="K362" s="165">
        <f>RES_hhdet_in_fec!K$90</f>
        <v>60.000053111597474</v>
      </c>
      <c r="L362" s="165">
        <f>RES_hhdet_in_fec!L$90</f>
        <v>38.062082041378957</v>
      </c>
      <c r="M362" s="165">
        <f>RES_hhdet_in_fec!M$90</f>
        <v>55.099844152679125</v>
      </c>
      <c r="N362" s="165">
        <f>RES_hhdet_in_fec!N$90</f>
        <v>33.072888019599262</v>
      </c>
      <c r="O362" s="165">
        <f>RES_hhdet_in_fec!O$90</f>
        <v>49.839004736573386</v>
      </c>
      <c r="P362" s="165">
        <f>RES_hhdet_in_fec!P$90</f>
        <v>51.228050522500816</v>
      </c>
      <c r="Q362" s="165">
        <f>RES_hhdet_in_fec!Q$90</f>
        <v>44.782152426917548</v>
      </c>
    </row>
    <row r="363" spans="1:17" ht="12" customHeight="1" x14ac:dyDescent="0.3">
      <c r="A363" s="147" t="s">
        <v>59</v>
      </c>
      <c r="B363" s="164"/>
      <c r="C363" s="164">
        <f>RES_hhdet_in_fec!C$91</f>
        <v>1.8816492796019404</v>
      </c>
      <c r="D363" s="164">
        <f>RES_hhdet_in_fec!D$91</f>
        <v>2.2796754004334012</v>
      </c>
      <c r="E363" s="164">
        <f>RES_hhdet_in_fec!E$91</f>
        <v>3.8420266860151071</v>
      </c>
      <c r="F363" s="164">
        <f>RES_hhdet_in_fec!F$91</f>
        <v>2.3734297485580615</v>
      </c>
      <c r="G363" s="164">
        <f>RES_hhdet_in_fec!G$91</f>
        <v>5.7347519265867097</v>
      </c>
      <c r="H363" s="164">
        <f>RES_hhdet_in_fec!H$91</f>
        <v>7.2348099190185469</v>
      </c>
      <c r="I363" s="164">
        <f>RES_hhdet_in_fec!I$91</f>
        <v>12.647008475322812</v>
      </c>
      <c r="J363" s="164">
        <f>RES_hhdet_in_fec!J$91</f>
        <v>11.5409230317221</v>
      </c>
      <c r="K363" s="164">
        <f>RES_hhdet_in_fec!K$91</f>
        <v>19.870964511947129</v>
      </c>
      <c r="L363" s="164">
        <f>RES_hhdet_in_fec!L$91</f>
        <v>11.286949180381473</v>
      </c>
      <c r="M363" s="164">
        <f>RES_hhdet_in_fec!M$91</f>
        <v>20.604089445911093</v>
      </c>
      <c r="N363" s="164">
        <f>RES_hhdet_in_fec!N$91</f>
        <v>15.836441516936873</v>
      </c>
      <c r="O363" s="164">
        <f>RES_hhdet_in_fec!O$91</f>
        <v>22.232122973419354</v>
      </c>
      <c r="P363" s="164">
        <f>RES_hhdet_in_fec!P$91</f>
        <v>19.475622801779505</v>
      </c>
      <c r="Q363" s="164">
        <f>RES_hhdet_in_fec!Q$91</f>
        <v>13.166947541209931</v>
      </c>
    </row>
    <row r="364" spans="1:17" ht="12" customHeight="1" x14ac:dyDescent="0.3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2.3154601753891346E-2</v>
      </c>
      <c r="G364" s="162">
        <f>RES_hhdet_in_fec!G$92</f>
        <v>1.3969776169084878E-2</v>
      </c>
      <c r="H364" s="162">
        <f>RES_hhdet_in_fec!H$92</f>
        <v>9.8084788039521947E-2</v>
      </c>
      <c r="I364" s="162">
        <f>RES_hhdet_in_fec!I$92</f>
        <v>0.1035710198801249</v>
      </c>
      <c r="J364" s="162">
        <f>RES_hhdet_in_fec!J$92</f>
        <v>2.3734750672652752E-2</v>
      </c>
      <c r="K364" s="162">
        <f>RES_hhdet_in_fec!K$92</f>
        <v>6.683194773267705E-3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0.21897045114982436</v>
      </c>
      <c r="Q364" s="162">
        <f>RES_hhdet_in_fec!Q$92</f>
        <v>0.2035430257741406</v>
      </c>
    </row>
    <row r="365" spans="1:17" ht="12" customHeight="1" x14ac:dyDescent="0.3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8.963379153604091E-2</v>
      </c>
      <c r="I365" s="160">
        <f t="shared" si="91"/>
        <v>7.6330558439886065E-2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3.4133784734657995E-2</v>
      </c>
      <c r="O365" s="160">
        <f t="shared" si="91"/>
        <v>3.0960279300058985E-2</v>
      </c>
      <c r="P365" s="160">
        <f t="shared" si="91"/>
        <v>9.422188875631865E-2</v>
      </c>
      <c r="Q365" s="160">
        <f t="shared" si="91"/>
        <v>1.6134943183624025E-2</v>
      </c>
    </row>
    <row r="366" spans="1:17" ht="12" customHeight="1" x14ac:dyDescent="0.3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7.0415773840756007E-2</v>
      </c>
      <c r="I366" s="156">
        <f>RES_hhdet_in_fec!I$94</f>
        <v>5.9872058921055911E-2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2.660303431124526E-2</v>
      </c>
      <c r="O366" s="156">
        <f>RES_hhdet_in_fec!O$94</f>
        <v>2.4088669520089152E-2</v>
      </c>
      <c r="P366" s="156">
        <f>RES_hhdet_in_fec!P$94</f>
        <v>7.2693626301870096E-2</v>
      </c>
      <c r="Q366" s="156">
        <f>RES_hhdet_in_fec!Q$94</f>
        <v>1.2003273175922266E-2</v>
      </c>
    </row>
    <row r="367" spans="1:17" ht="12" customHeight="1" x14ac:dyDescent="0.3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1.9218017695284906E-2</v>
      </c>
      <c r="I367" s="156">
        <f>RES_hhdet_in_fec!I$95</f>
        <v>1.6458499518830147E-2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7.5307504234127321E-3</v>
      </c>
      <c r="O367" s="156">
        <f>RES_hhdet_in_fec!O$95</f>
        <v>6.8716097799698343E-3</v>
      </c>
      <c r="P367" s="156">
        <f>RES_hhdet_in_fec!P$95</f>
        <v>2.1528262454448548E-2</v>
      </c>
      <c r="Q367" s="156">
        <f>RES_hhdet_in_fec!Q$95</f>
        <v>4.1316700077017599E-3</v>
      </c>
    </row>
    <row r="368" spans="1:17" ht="12" customHeight="1" x14ac:dyDescent="0.3">
      <c r="A368" s="163" t="s">
        <v>142</v>
      </c>
      <c r="B368" s="162"/>
      <c r="C368" s="162">
        <f>RES_hhdet_in_fec!C$96</f>
        <v>23.664241129493227</v>
      </c>
      <c r="D368" s="162">
        <f>RES_hhdet_in_fec!D$96</f>
        <v>106.5758143913103</v>
      </c>
      <c r="E368" s="162">
        <f>RES_hhdet_in_fec!E$96</f>
        <v>55.714323810063384</v>
      </c>
      <c r="F368" s="162">
        <f>RES_hhdet_in_fec!F$96</f>
        <v>68.359000194212072</v>
      </c>
      <c r="G368" s="162">
        <f>RES_hhdet_in_fec!G$96</f>
        <v>102.12319213364911</v>
      </c>
      <c r="H368" s="162">
        <f>RES_hhdet_in_fec!H$96</f>
        <v>110.11987242376712</v>
      </c>
      <c r="I368" s="162">
        <f>RES_hhdet_in_fec!I$96</f>
        <v>132.63823769824555</v>
      </c>
      <c r="J368" s="162">
        <f>RES_hhdet_in_fec!J$96</f>
        <v>82.093002244189194</v>
      </c>
      <c r="K368" s="162">
        <f>RES_hhdet_in_fec!K$96</f>
        <v>64.058318624454685</v>
      </c>
      <c r="L368" s="162">
        <f>RES_hhdet_in_fec!L$96</f>
        <v>66.258322340388844</v>
      </c>
      <c r="M368" s="162">
        <f>RES_hhdet_in_fec!M$96</f>
        <v>72.723978972431254</v>
      </c>
      <c r="N368" s="162">
        <f>RES_hhdet_in_fec!N$96</f>
        <v>75.844950452962607</v>
      </c>
      <c r="O368" s="162">
        <f>RES_hhdet_in_fec!O$96</f>
        <v>82.292362285042387</v>
      </c>
      <c r="P368" s="162">
        <f>RES_hhdet_in_fec!P$96</f>
        <v>76.872550248906165</v>
      </c>
      <c r="Q368" s="162">
        <f>RES_hhdet_in_fec!Q$96</f>
        <v>77.306524122067628</v>
      </c>
    </row>
    <row r="369" spans="1:17" ht="12" customHeight="1" x14ac:dyDescent="0.3">
      <c r="A369" s="161" t="s">
        <v>141</v>
      </c>
      <c r="B369" s="160"/>
      <c r="C369" s="160">
        <f>SUM(C370:C371)</f>
        <v>4.7443991995962254</v>
      </c>
      <c r="D369" s="160">
        <f t="shared" ref="D369:Q369" si="92">SUM(D370:D371)</f>
        <v>5.9470875312563685</v>
      </c>
      <c r="E369" s="160">
        <f t="shared" si="92"/>
        <v>12.801772895591574</v>
      </c>
      <c r="F369" s="160">
        <f t="shared" si="92"/>
        <v>8.2219364781546673</v>
      </c>
      <c r="G369" s="160">
        <f t="shared" si="92"/>
        <v>11.108528733563658</v>
      </c>
      <c r="H369" s="160">
        <f t="shared" si="92"/>
        <v>21.0627918556632</v>
      </c>
      <c r="I369" s="160">
        <f t="shared" si="92"/>
        <v>26.390053489617536</v>
      </c>
      <c r="J369" s="160">
        <f t="shared" si="92"/>
        <v>14.171036449664713</v>
      </c>
      <c r="K369" s="160">
        <f t="shared" si="92"/>
        <v>19.051425631885081</v>
      </c>
      <c r="L369" s="160">
        <f t="shared" si="92"/>
        <v>25.314612365102661</v>
      </c>
      <c r="M369" s="160">
        <f t="shared" si="92"/>
        <v>26.164705524928046</v>
      </c>
      <c r="N369" s="160">
        <f t="shared" si="92"/>
        <v>37.601288231796289</v>
      </c>
      <c r="O369" s="160">
        <f t="shared" si="92"/>
        <v>33.110466775886842</v>
      </c>
      <c r="P369" s="160">
        <f t="shared" si="92"/>
        <v>21.476138558989025</v>
      </c>
      <c r="Q369" s="160">
        <f t="shared" si="92"/>
        <v>26.471678470430287</v>
      </c>
    </row>
    <row r="370" spans="1:17" ht="12" customHeight="1" x14ac:dyDescent="0.3">
      <c r="A370" s="148" t="s">
        <v>60</v>
      </c>
      <c r="B370" s="156"/>
      <c r="C370" s="156">
        <f>RES_hhdet_in_fec!C$98</f>
        <v>3.4741829551045211</v>
      </c>
      <c r="D370" s="156">
        <f>RES_hhdet_in_fec!D$98</f>
        <v>4.015373647925589</v>
      </c>
      <c r="E370" s="156">
        <f>RES_hhdet_in_fec!E$98</f>
        <v>9.5716799520466154</v>
      </c>
      <c r="F370" s="156">
        <f>RES_hhdet_in_fec!F$98</f>
        <v>5.4413553724135229</v>
      </c>
      <c r="G370" s="156">
        <f>RES_hhdet_in_fec!G$98</f>
        <v>7.5854217793692253</v>
      </c>
      <c r="H370" s="156">
        <f>RES_hhdet_in_fec!H$98</f>
        <v>14.190365178636243</v>
      </c>
      <c r="I370" s="156">
        <f>RES_hhdet_in_fec!I$98</f>
        <v>17.051521598908241</v>
      </c>
      <c r="J370" s="156">
        <f>RES_hhdet_in_fec!J$98</f>
        <v>8.7894464954043112</v>
      </c>
      <c r="K370" s="156">
        <f>RES_hhdet_in_fec!K$98</f>
        <v>10.726483237331186</v>
      </c>
      <c r="L370" s="156">
        <f>RES_hhdet_in_fec!L$98</f>
        <v>16.461000642952182</v>
      </c>
      <c r="M370" s="156">
        <f>RES_hhdet_in_fec!M$98</f>
        <v>16.197292987166982</v>
      </c>
      <c r="N370" s="156">
        <f>RES_hhdet_in_fec!N$98</f>
        <v>23.809550337193119</v>
      </c>
      <c r="O370" s="156">
        <f>RES_hhdet_in_fec!O$98</f>
        <v>19.46347961718395</v>
      </c>
      <c r="P370" s="156">
        <f>RES_hhdet_in_fec!P$98</f>
        <v>14.181659070002599</v>
      </c>
      <c r="Q370" s="156">
        <f>RES_hhdet_in_fec!Q$98</f>
        <v>19.175158144872778</v>
      </c>
    </row>
    <row r="371" spans="1:17" ht="12" customHeight="1" x14ac:dyDescent="0.3">
      <c r="A371" s="148" t="s">
        <v>59</v>
      </c>
      <c r="B371" s="156"/>
      <c r="C371" s="156">
        <f>RES_hhdet_in_fec!C$99</f>
        <v>1.2702162444917044</v>
      </c>
      <c r="D371" s="156">
        <f>RES_hhdet_in_fec!D$99</f>
        <v>1.9317138833307799</v>
      </c>
      <c r="E371" s="156">
        <f>RES_hhdet_in_fec!E$99</f>
        <v>3.2300929435449586</v>
      </c>
      <c r="F371" s="156">
        <f>RES_hhdet_in_fec!F$99</f>
        <v>2.7805811057411436</v>
      </c>
      <c r="G371" s="156">
        <f>RES_hhdet_in_fec!G$99</f>
        <v>3.5231069541944322</v>
      </c>
      <c r="H371" s="156">
        <f>RES_hhdet_in_fec!H$99</f>
        <v>6.8724266770269562</v>
      </c>
      <c r="I371" s="156">
        <f>RES_hhdet_in_fec!I$99</f>
        <v>9.3385318907092927</v>
      </c>
      <c r="J371" s="156">
        <f>RES_hhdet_in_fec!J$99</f>
        <v>5.3815899542604022</v>
      </c>
      <c r="K371" s="156">
        <f>RES_hhdet_in_fec!K$99</f>
        <v>8.3249423945538954</v>
      </c>
      <c r="L371" s="156">
        <f>RES_hhdet_in_fec!L$99</f>
        <v>8.8536117221504806</v>
      </c>
      <c r="M371" s="156">
        <f>RES_hhdet_in_fec!M$99</f>
        <v>9.9674125377610654</v>
      </c>
      <c r="N371" s="156">
        <f>RES_hhdet_in_fec!N$99</f>
        <v>13.791737894603173</v>
      </c>
      <c r="O371" s="156">
        <f>RES_hhdet_in_fec!O$99</f>
        <v>13.64698715870289</v>
      </c>
      <c r="P371" s="156">
        <f>RES_hhdet_in_fec!P$99</f>
        <v>7.2944794889864255</v>
      </c>
      <c r="Q371" s="156">
        <f>RES_hhdet_in_fec!Q$99</f>
        <v>7.2965203255575091</v>
      </c>
    </row>
    <row r="372" spans="1:17" ht="12" customHeight="1" x14ac:dyDescent="0.3">
      <c r="A372" s="158" t="s">
        <v>62</v>
      </c>
      <c r="B372" s="157"/>
      <c r="C372" s="157">
        <f>SUM(C373:C375)</f>
        <v>36.247920335067029</v>
      </c>
      <c r="D372" s="157">
        <f t="shared" ref="D372:Q372" si="93">SUM(D373:D375)</f>
        <v>85.970290170978927</v>
      </c>
      <c r="E372" s="157">
        <f t="shared" si="93"/>
        <v>82.17008923807694</v>
      </c>
      <c r="F372" s="157">
        <f t="shared" si="93"/>
        <v>83.316562742079597</v>
      </c>
      <c r="G372" s="157">
        <f t="shared" si="93"/>
        <v>107.25988169286857</v>
      </c>
      <c r="H372" s="157">
        <f t="shared" si="93"/>
        <v>128.85951462664724</v>
      </c>
      <c r="I372" s="157">
        <f t="shared" si="93"/>
        <v>177.00233895942495</v>
      </c>
      <c r="J372" s="157">
        <f t="shared" si="93"/>
        <v>108.77513283625267</v>
      </c>
      <c r="K372" s="157">
        <f t="shared" si="93"/>
        <v>106.87631661264142</v>
      </c>
      <c r="L372" s="157">
        <f t="shared" si="93"/>
        <v>102.43327411863281</v>
      </c>
      <c r="M372" s="157">
        <f t="shared" si="93"/>
        <v>122.979736124833</v>
      </c>
      <c r="N372" s="157">
        <f t="shared" si="93"/>
        <v>122.40330662870231</v>
      </c>
      <c r="O372" s="157">
        <f t="shared" si="93"/>
        <v>130.52318313703023</v>
      </c>
      <c r="P372" s="157">
        <f t="shared" si="93"/>
        <v>123.73521194401617</v>
      </c>
      <c r="Q372" s="157">
        <f t="shared" si="93"/>
        <v>93.002234477649836</v>
      </c>
    </row>
    <row r="373" spans="1:17" ht="12" customHeight="1" x14ac:dyDescent="0.3">
      <c r="A373" s="23" t="s">
        <v>55</v>
      </c>
      <c r="B373" s="156"/>
      <c r="C373" s="156">
        <f>RES_hhdet_in_fec!C$101</f>
        <v>0.62960021785758224</v>
      </c>
      <c r="D373" s="156">
        <f>RES_hhdet_in_fec!D$101</f>
        <v>3.660489713809405</v>
      </c>
      <c r="E373" s="156">
        <f>RES_hhdet_in_fec!E$101</f>
        <v>9.7071563225144839</v>
      </c>
      <c r="F373" s="156">
        <f>RES_hhdet_in_fec!F$101</f>
        <v>12.204400718672971</v>
      </c>
      <c r="G373" s="156">
        <f>RES_hhdet_in_fec!G$101</f>
        <v>15.257689979592119</v>
      </c>
      <c r="H373" s="156">
        <f>RES_hhdet_in_fec!H$101</f>
        <v>7.3186921349785949</v>
      </c>
      <c r="I373" s="156">
        <f>RES_hhdet_in_fec!I$101</f>
        <v>21.844699707738695</v>
      </c>
      <c r="J373" s="156">
        <f>RES_hhdet_in_fec!J$101</f>
        <v>14.213406971816214</v>
      </c>
      <c r="K373" s="156">
        <f>RES_hhdet_in_fec!K$101</f>
        <v>11.169133780056173</v>
      </c>
      <c r="L373" s="156">
        <f>RES_hhdet_in_fec!L$101</f>
        <v>1.4647612545455546</v>
      </c>
      <c r="M373" s="156">
        <f>RES_hhdet_in_fec!M$101</f>
        <v>2.7181543130149559</v>
      </c>
      <c r="N373" s="156">
        <f>RES_hhdet_in_fec!N$101</f>
        <v>6.1133794110733843</v>
      </c>
      <c r="O373" s="156">
        <f>RES_hhdet_in_fec!O$101</f>
        <v>11.530766693254954</v>
      </c>
      <c r="P373" s="156">
        <f>RES_hhdet_in_fec!P$101</f>
        <v>8.3528453082279661</v>
      </c>
      <c r="Q373" s="156">
        <f>RES_hhdet_in_fec!Q$101</f>
        <v>4.3720824369751652</v>
      </c>
    </row>
    <row r="374" spans="1:17" ht="12" customHeight="1" x14ac:dyDescent="0.3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3">
      <c r="A375" s="29" t="s">
        <v>140</v>
      </c>
      <c r="B375" s="57"/>
      <c r="C375" s="57">
        <f>RES_hhdet_in_fec!C$103</f>
        <v>35.61832011720945</v>
      </c>
      <c r="D375" s="57">
        <f>RES_hhdet_in_fec!D$103</f>
        <v>82.309800457169516</v>
      </c>
      <c r="E375" s="57">
        <f>RES_hhdet_in_fec!E$103</f>
        <v>72.462932915562462</v>
      </c>
      <c r="F375" s="57">
        <f>RES_hhdet_in_fec!F$103</f>
        <v>71.112162023406626</v>
      </c>
      <c r="G375" s="57">
        <f>RES_hhdet_in_fec!G$103</f>
        <v>92.00219171327646</v>
      </c>
      <c r="H375" s="57">
        <f>RES_hhdet_in_fec!H$103</f>
        <v>121.54082249166865</v>
      </c>
      <c r="I375" s="57">
        <f>RES_hhdet_in_fec!I$103</f>
        <v>155.15763925168625</v>
      </c>
      <c r="J375" s="57">
        <f>RES_hhdet_in_fec!J$103</f>
        <v>94.561725864436454</v>
      </c>
      <c r="K375" s="57">
        <f>RES_hhdet_in_fec!K$103</f>
        <v>95.707182832585247</v>
      </c>
      <c r="L375" s="57">
        <f>RES_hhdet_in_fec!L$103</f>
        <v>100.96851286408726</v>
      </c>
      <c r="M375" s="57">
        <f>RES_hhdet_in_fec!M$103</f>
        <v>120.26158181181805</v>
      </c>
      <c r="N375" s="57">
        <f>RES_hhdet_in_fec!N$103</f>
        <v>116.28992721762893</v>
      </c>
      <c r="O375" s="57">
        <f>RES_hhdet_in_fec!O$103</f>
        <v>118.99241644377527</v>
      </c>
      <c r="P375" s="57">
        <f>RES_hhdet_in_fec!P$103</f>
        <v>115.3823666357882</v>
      </c>
      <c r="Q375" s="57">
        <f>RES_hhdet_in_fec!Q$103</f>
        <v>88.630152040674673</v>
      </c>
    </row>
    <row r="377" spans="1:17" ht="12" customHeight="1" x14ac:dyDescent="0.3">
      <c r="A377" s="152" t="s">
        <v>192</v>
      </c>
      <c r="B377" s="168"/>
      <c r="C377" s="168">
        <f>SUM(C378,C381,C383,C396)</f>
        <v>361.37376860119235</v>
      </c>
      <c r="D377" s="168">
        <f t="shared" ref="D377:Q377" si="94">SUM(D378,D381,D383,D396)</f>
        <v>798.59340766800244</v>
      </c>
      <c r="E377" s="168">
        <f t="shared" si="94"/>
        <v>826.8495434621251</v>
      </c>
      <c r="F377" s="168">
        <f t="shared" si="94"/>
        <v>754.74359826744058</v>
      </c>
      <c r="G377" s="168">
        <f t="shared" si="94"/>
        <v>982.27641924173429</v>
      </c>
      <c r="H377" s="168">
        <f t="shared" si="94"/>
        <v>1133.9042217764861</v>
      </c>
      <c r="I377" s="168">
        <f t="shared" si="94"/>
        <v>1649.5436504615989</v>
      </c>
      <c r="J377" s="168">
        <f t="shared" si="94"/>
        <v>1010.5395645547284</v>
      </c>
      <c r="K377" s="168">
        <f t="shared" si="94"/>
        <v>1026.4630590629595</v>
      </c>
      <c r="L377" s="168">
        <f t="shared" si="94"/>
        <v>1152.0701801920504</v>
      </c>
      <c r="M377" s="168">
        <f t="shared" si="94"/>
        <v>1123.0191025768459</v>
      </c>
      <c r="N377" s="168">
        <f t="shared" si="94"/>
        <v>1044.2975408018599</v>
      </c>
      <c r="O377" s="168">
        <f t="shared" si="94"/>
        <v>1116.0635647369863</v>
      </c>
      <c r="P377" s="168">
        <f t="shared" si="94"/>
        <v>1110.1482543372395</v>
      </c>
      <c r="Q377" s="168">
        <f t="shared" si="94"/>
        <v>850.72784651374968</v>
      </c>
    </row>
    <row r="378" spans="1:17" ht="12" customHeight="1" x14ac:dyDescent="0.3">
      <c r="A378" s="158" t="s">
        <v>65</v>
      </c>
      <c r="B378" s="157"/>
      <c r="C378" s="157">
        <f>SUM(C379:C380)</f>
        <v>275.5441509265122</v>
      </c>
      <c r="D378" s="157">
        <f t="shared" ref="D378:Q378" si="95">SUM(D379:D380)</f>
        <v>577.3086575643398</v>
      </c>
      <c r="E378" s="157">
        <f t="shared" si="95"/>
        <v>638.15865766586671</v>
      </c>
      <c r="F378" s="157">
        <f t="shared" si="95"/>
        <v>566.74060480029505</v>
      </c>
      <c r="G378" s="157">
        <f t="shared" si="95"/>
        <v>719.35378338141072</v>
      </c>
      <c r="H378" s="157">
        <f t="shared" si="95"/>
        <v>813.93583528248882</v>
      </c>
      <c r="I378" s="157">
        <f t="shared" si="95"/>
        <v>1197.6824396488091</v>
      </c>
      <c r="J378" s="157">
        <f t="shared" si="95"/>
        <v>736.04527889727683</v>
      </c>
      <c r="K378" s="157">
        <f t="shared" si="95"/>
        <v>745.57030771802249</v>
      </c>
      <c r="L378" s="157">
        <f t="shared" si="95"/>
        <v>877.70902220112373</v>
      </c>
      <c r="M378" s="157">
        <f t="shared" si="95"/>
        <v>819.20235912848705</v>
      </c>
      <c r="N378" s="157">
        <f t="shared" si="95"/>
        <v>737.30760137458572</v>
      </c>
      <c r="O378" s="157">
        <f t="shared" si="95"/>
        <v>770.00872371106777</v>
      </c>
      <c r="P378" s="157">
        <f t="shared" si="95"/>
        <v>720.64357332208499</v>
      </c>
      <c r="Q378" s="157">
        <f t="shared" si="95"/>
        <v>588.99916317265536</v>
      </c>
    </row>
    <row r="379" spans="1:17" ht="12" customHeight="1" x14ac:dyDescent="0.3">
      <c r="A379" s="23" t="s">
        <v>157</v>
      </c>
      <c r="B379" s="156"/>
      <c r="C379" s="156">
        <f>RES_hhdet_in_tes!C$83</f>
        <v>273.17467366009134</v>
      </c>
      <c r="D379" s="156">
        <f>RES_hhdet_in_tes!D$83</f>
        <v>571.56632529911269</v>
      </c>
      <c r="E379" s="156">
        <f>RES_hhdet_in_tes!E$83</f>
        <v>630.93839915685783</v>
      </c>
      <c r="F379" s="156">
        <f>RES_hhdet_in_tes!F$83</f>
        <v>561.14460145595081</v>
      </c>
      <c r="G379" s="156">
        <f>RES_hhdet_in_tes!G$83</f>
        <v>710.23042919568388</v>
      </c>
      <c r="H379" s="156">
        <f>RES_hhdet_in_tes!H$83</f>
        <v>804.03661937851678</v>
      </c>
      <c r="I379" s="156">
        <f>RES_hhdet_in_tes!I$83</f>
        <v>1183.8279430675552</v>
      </c>
      <c r="J379" s="156">
        <f>RES_hhdet_in_tes!J$83</f>
        <v>727.93283189664794</v>
      </c>
      <c r="K379" s="156">
        <f>RES_hhdet_in_tes!K$83</f>
        <v>737.96728024152605</v>
      </c>
      <c r="L379" s="156">
        <f>RES_hhdet_in_tes!L$83</f>
        <v>866.94361083023875</v>
      </c>
      <c r="M379" s="156">
        <f>RES_hhdet_in_tes!M$83</f>
        <v>809.88961067934372</v>
      </c>
      <c r="N379" s="156">
        <f>RES_hhdet_in_tes!N$83</f>
        <v>727.71859423548676</v>
      </c>
      <c r="O379" s="156">
        <f>RES_hhdet_in_tes!O$83</f>
        <v>759.83489587810413</v>
      </c>
      <c r="P379" s="156">
        <f>RES_hhdet_in_tes!P$83</f>
        <v>712.13599447701779</v>
      </c>
      <c r="Q379" s="156">
        <f>RES_hhdet_in_tes!Q$83</f>
        <v>580.85758270238807</v>
      </c>
    </row>
    <row r="380" spans="1:17" ht="12" customHeight="1" x14ac:dyDescent="0.3">
      <c r="A380" s="23" t="s">
        <v>60</v>
      </c>
      <c r="B380" s="156"/>
      <c r="C380" s="156">
        <f>RES_hhdet_in_tes!C$84</f>
        <v>2.3694772664208466</v>
      </c>
      <c r="D380" s="156">
        <f>RES_hhdet_in_tes!D$84</f>
        <v>5.7423322652270539</v>
      </c>
      <c r="E380" s="156">
        <f>RES_hhdet_in_tes!E$84</f>
        <v>7.2202585090089393</v>
      </c>
      <c r="F380" s="156">
        <f>RES_hhdet_in_tes!F$84</f>
        <v>5.5960033443442008</v>
      </c>
      <c r="G380" s="156">
        <f>RES_hhdet_in_tes!G$84</f>
        <v>9.123354185726857</v>
      </c>
      <c r="H380" s="156">
        <f>RES_hhdet_in_tes!H$84</f>
        <v>9.8992159039720953</v>
      </c>
      <c r="I380" s="156">
        <f>RES_hhdet_in_tes!I$84</f>
        <v>13.854496581253995</v>
      </c>
      <c r="J380" s="156">
        <f>RES_hhdet_in_tes!J$84</f>
        <v>8.1124470006288742</v>
      </c>
      <c r="K380" s="156">
        <f>RES_hhdet_in_tes!K$84</f>
        <v>7.603027476496389</v>
      </c>
      <c r="L380" s="156">
        <f>RES_hhdet_in_tes!L$84</f>
        <v>10.765411370884991</v>
      </c>
      <c r="M380" s="156">
        <f>RES_hhdet_in_tes!M$84</f>
        <v>9.3127484491433794</v>
      </c>
      <c r="N380" s="156">
        <f>RES_hhdet_in_tes!N$84</f>
        <v>9.5890071390989675</v>
      </c>
      <c r="O380" s="156">
        <f>RES_hhdet_in_tes!O$84</f>
        <v>10.173827832963687</v>
      </c>
      <c r="P380" s="156">
        <f>RES_hhdet_in_tes!P$84</f>
        <v>8.5075788450671901</v>
      </c>
      <c r="Q380" s="156">
        <f>RES_hhdet_in_tes!Q$84</f>
        <v>8.1415804702672414</v>
      </c>
    </row>
    <row r="381" spans="1:17" ht="12" customHeight="1" x14ac:dyDescent="0.3">
      <c r="A381" s="158" t="s">
        <v>112</v>
      </c>
      <c r="B381" s="157"/>
      <c r="C381" s="157">
        <f>C382</f>
        <v>5.7916066741798886</v>
      </c>
      <c r="D381" s="157">
        <f t="shared" ref="D381:Q381" si="96">D382</f>
        <v>21.543664918114384</v>
      </c>
      <c r="E381" s="157">
        <f t="shared" si="96"/>
        <v>12.36183469987256</v>
      </c>
      <c r="F381" s="157">
        <f t="shared" si="96"/>
        <v>17.321772717142412</v>
      </c>
      <c r="G381" s="157">
        <f t="shared" si="96"/>
        <v>24.448728013331507</v>
      </c>
      <c r="H381" s="157">
        <f t="shared" si="96"/>
        <v>33.994973975974879</v>
      </c>
      <c r="I381" s="157">
        <f t="shared" si="96"/>
        <v>45.319553909578161</v>
      </c>
      <c r="J381" s="157">
        <f t="shared" si="96"/>
        <v>30.398449246804621</v>
      </c>
      <c r="K381" s="157">
        <f t="shared" si="96"/>
        <v>35.715716074751839</v>
      </c>
      <c r="L381" s="157">
        <f t="shared" si="96"/>
        <v>26.14823750037699</v>
      </c>
      <c r="M381" s="157">
        <f t="shared" si="96"/>
        <v>18.12140480540268</v>
      </c>
      <c r="N381" s="157">
        <f t="shared" si="96"/>
        <v>37.330825562076392</v>
      </c>
      <c r="O381" s="157">
        <f t="shared" si="96"/>
        <v>54.80490507192949</v>
      </c>
      <c r="P381" s="157">
        <f t="shared" si="96"/>
        <v>101.39625374582909</v>
      </c>
      <c r="Q381" s="157">
        <f t="shared" si="96"/>
        <v>42.610591451144067</v>
      </c>
    </row>
    <row r="382" spans="1:17" ht="12" customHeight="1" x14ac:dyDescent="0.3">
      <c r="A382" s="23" t="s">
        <v>60</v>
      </c>
      <c r="B382" s="156"/>
      <c r="C382" s="156">
        <f>RES_hhdet_in_tes!C$86</f>
        <v>5.7916066741798886</v>
      </c>
      <c r="D382" s="156">
        <f>RES_hhdet_in_tes!D$86</f>
        <v>21.543664918114384</v>
      </c>
      <c r="E382" s="156">
        <f>RES_hhdet_in_tes!E$86</f>
        <v>12.36183469987256</v>
      </c>
      <c r="F382" s="156">
        <f>RES_hhdet_in_tes!F$86</f>
        <v>17.321772717142412</v>
      </c>
      <c r="G382" s="156">
        <f>RES_hhdet_in_tes!G$86</f>
        <v>24.448728013331507</v>
      </c>
      <c r="H382" s="156">
        <f>RES_hhdet_in_tes!H$86</f>
        <v>33.994973975974879</v>
      </c>
      <c r="I382" s="156">
        <f>RES_hhdet_in_tes!I$86</f>
        <v>45.319553909578161</v>
      </c>
      <c r="J382" s="156">
        <f>RES_hhdet_in_tes!J$86</f>
        <v>30.398449246804621</v>
      </c>
      <c r="K382" s="156">
        <f>RES_hhdet_in_tes!K$86</f>
        <v>35.715716074751839</v>
      </c>
      <c r="L382" s="156">
        <f>RES_hhdet_in_tes!L$86</f>
        <v>26.14823750037699</v>
      </c>
      <c r="M382" s="156">
        <f>RES_hhdet_in_tes!M$86</f>
        <v>18.12140480540268</v>
      </c>
      <c r="N382" s="156">
        <f>RES_hhdet_in_tes!N$86</f>
        <v>37.330825562076392</v>
      </c>
      <c r="O382" s="156">
        <f>RES_hhdet_in_tes!O$86</f>
        <v>54.80490507192949</v>
      </c>
      <c r="P382" s="156">
        <f>RES_hhdet_in_tes!P$86</f>
        <v>101.39625374582909</v>
      </c>
      <c r="Q382" s="156">
        <f>RES_hhdet_in_tes!Q$86</f>
        <v>42.610591451144067</v>
      </c>
    </row>
    <row r="383" spans="1:17" ht="12" customHeight="1" x14ac:dyDescent="0.3">
      <c r="A383" s="158" t="s">
        <v>63</v>
      </c>
      <c r="B383" s="157"/>
      <c r="C383" s="157">
        <f>RES_hhdet_in_tes!C$87</f>
        <v>50.537206216999266</v>
      </c>
      <c r="D383" s="157">
        <f>RES_hhdet_in_tes!D$87</f>
        <v>130.31290107648098</v>
      </c>
      <c r="E383" s="157">
        <f>RES_hhdet_in_tes!E$87</f>
        <v>112.96620204409962</v>
      </c>
      <c r="F383" s="157">
        <f>RES_hhdet_in_tes!F$87</f>
        <v>107.40106971414941</v>
      </c>
      <c r="G383" s="157">
        <f>RES_hhdet_in_tes!G$87</f>
        <v>156.32393053767461</v>
      </c>
      <c r="H383" s="157">
        <f>RES_hhdet_in_tes!H$87</f>
        <v>181.52792466806872</v>
      </c>
      <c r="I383" s="157">
        <f>RES_hhdet_in_tes!I$87</f>
        <v>267.88907588807018</v>
      </c>
      <c r="J383" s="157">
        <f>RES_hhdet_in_tes!J$87</f>
        <v>159.23559326812503</v>
      </c>
      <c r="K383" s="157">
        <f>RES_hhdet_in_tes!K$87</f>
        <v>160.0916376898841</v>
      </c>
      <c r="L383" s="157">
        <f>RES_hhdet_in_tes!L$87</f>
        <v>161.71505657024585</v>
      </c>
      <c r="M383" s="157">
        <f>RES_hhdet_in_tes!M$87</f>
        <v>183.08343010534995</v>
      </c>
      <c r="N383" s="157">
        <f>RES_hhdet_in_tes!N$87</f>
        <v>169.11807384482825</v>
      </c>
      <c r="O383" s="157">
        <f>RES_hhdet_in_tes!O$87</f>
        <v>186.15732469230369</v>
      </c>
      <c r="P383" s="157">
        <f>RES_hhdet_in_tes!P$87</f>
        <v>187.0972019926734</v>
      </c>
      <c r="Q383" s="157">
        <f>RES_hhdet_in_tes!Q$87</f>
        <v>141.91563649238654</v>
      </c>
    </row>
    <row r="384" spans="1:17" ht="12" customHeight="1" x14ac:dyDescent="0.3">
      <c r="A384" s="167" t="s">
        <v>156</v>
      </c>
      <c r="B384" s="132"/>
      <c r="C384" s="132">
        <f>RES_hhdet_in_tes!C$88</f>
        <v>24.276322659396051</v>
      </c>
      <c r="D384" s="132">
        <f>RES_hhdet_in_tes!D$88</f>
        <v>43.262789219291307</v>
      </c>
      <c r="E384" s="132">
        <f>RES_hhdet_in_tes!E$88</f>
        <v>49.825714791063575</v>
      </c>
      <c r="F384" s="132">
        <f>RES_hhdet_in_tes!F$88</f>
        <v>44.428557107657966</v>
      </c>
      <c r="G384" s="132">
        <f>RES_hhdet_in_tes!G$88</f>
        <v>56.999506844210323</v>
      </c>
      <c r="H384" s="132">
        <f>RES_hhdet_in_tes!H$88</f>
        <v>64.285974657810925</v>
      </c>
      <c r="I384" s="132">
        <f>RES_hhdet_in_tes!I$88</f>
        <v>115.45415010951919</v>
      </c>
      <c r="J384" s="132">
        <f>RES_hhdet_in_tes!J$88</f>
        <v>60.112043272994185</v>
      </c>
      <c r="K384" s="132">
        <f>RES_hhdet_in_tes!K$88</f>
        <v>44.987492891473494</v>
      </c>
      <c r="L384" s="132">
        <f>RES_hhdet_in_tes!L$88</f>
        <v>59.23609887693663</v>
      </c>
      <c r="M384" s="132">
        <f>RES_hhdet_in_tes!M$88</f>
        <v>57.841259329771638</v>
      </c>
      <c r="N384" s="132">
        <f>RES_hhdet_in_tes!N$88</f>
        <v>47.659812196456116</v>
      </c>
      <c r="O384" s="132">
        <f>RES_hhdet_in_tes!O$88</f>
        <v>47.219566642803727</v>
      </c>
      <c r="P384" s="132">
        <f>RES_hhdet_in_tes!P$88</f>
        <v>63.938795099471243</v>
      </c>
      <c r="Q384" s="132">
        <f>RES_hhdet_in_tes!Q$88</f>
        <v>23.4232931935049</v>
      </c>
    </row>
    <row r="385" spans="1:17" ht="12" customHeight="1" x14ac:dyDescent="0.3">
      <c r="A385" s="167" t="s">
        <v>155</v>
      </c>
      <c r="B385" s="132"/>
      <c r="C385" s="132">
        <f>SUM(C386:C387)</f>
        <v>5.4757005373072651</v>
      </c>
      <c r="D385" s="132">
        <f t="shared" ref="D385:Q385" si="97">SUM(D386:D387)</f>
        <v>6.5848728187121015</v>
      </c>
      <c r="E385" s="132">
        <f t="shared" si="97"/>
        <v>12.320871324770767</v>
      </c>
      <c r="F385" s="132">
        <f t="shared" si="97"/>
        <v>6.3634693017011941</v>
      </c>
      <c r="G385" s="132">
        <f t="shared" si="97"/>
        <v>16.211110184676336</v>
      </c>
      <c r="H385" s="132">
        <f t="shared" si="97"/>
        <v>19.685713188624195</v>
      </c>
      <c r="I385" s="132">
        <f t="shared" si="97"/>
        <v>31.326728104184987</v>
      </c>
      <c r="J385" s="132">
        <f t="shared" si="97"/>
        <v>26.32888661263501</v>
      </c>
      <c r="K385" s="132">
        <f t="shared" si="97"/>
        <v>51.669564564657662</v>
      </c>
      <c r="L385" s="132">
        <f t="shared" si="97"/>
        <v>31.55565990394286</v>
      </c>
      <c r="M385" s="132">
        <f t="shared" si="97"/>
        <v>49.337211833128698</v>
      </c>
      <c r="N385" s="132">
        <f t="shared" si="97"/>
        <v>32.840668587914294</v>
      </c>
      <c r="O385" s="132">
        <f t="shared" si="97"/>
        <v>48.069419895693514</v>
      </c>
      <c r="P385" s="132">
        <f t="shared" si="97"/>
        <v>46.616017440263334</v>
      </c>
      <c r="Q385" s="132">
        <f t="shared" si="97"/>
        <v>37.321594212593389</v>
      </c>
    </row>
    <row r="386" spans="1:17" ht="12" customHeight="1" x14ac:dyDescent="0.3">
      <c r="A386" s="166" t="s">
        <v>55</v>
      </c>
      <c r="B386" s="165"/>
      <c r="C386" s="165">
        <f>RES_hhdet_in_tes!C$90</f>
        <v>3.5195028251650786</v>
      </c>
      <c r="D386" s="165">
        <f>RES_hhdet_in_tes!D$90</f>
        <v>4.2339977723720077</v>
      </c>
      <c r="E386" s="165">
        <f>RES_hhdet_in_tes!E$90</f>
        <v>8.4048223979999932</v>
      </c>
      <c r="F386" s="165">
        <f>RES_hhdet_in_tes!F$90</f>
        <v>3.9022856363964968</v>
      </c>
      <c r="G386" s="165">
        <f>RES_hhdet_in_tes!G$90</f>
        <v>10.340932787432225</v>
      </c>
      <c r="H386" s="165">
        <f>RES_hhdet_in_tes!H$90</f>
        <v>12.321854798736428</v>
      </c>
      <c r="I386" s="165">
        <f>RES_hhdet_in_tes!I$90</f>
        <v>18.525809017017174</v>
      </c>
      <c r="J386" s="165">
        <f>RES_hhdet_in_tes!J$90</f>
        <v>14.646438382598868</v>
      </c>
      <c r="K386" s="165">
        <f>RES_hhdet_in_tes!K$90</f>
        <v>31.615928534988051</v>
      </c>
      <c r="L386" s="165">
        <f>RES_hhdet_in_tes!L$90</f>
        <v>20.134967792333125</v>
      </c>
      <c r="M386" s="165">
        <f>RES_hhdet_in_tes!M$90</f>
        <v>28.519314803080452</v>
      </c>
      <c r="N386" s="165">
        <f>RES_hhdet_in_tes!N$90</f>
        <v>16.867074053571017</v>
      </c>
      <c r="O386" s="165">
        <f>RES_hhdet_in_tes!O$90</f>
        <v>25.635030101379531</v>
      </c>
      <c r="P386" s="165">
        <f>RES_hhdet_in_tes!P$90</f>
        <v>26.930640886719569</v>
      </c>
      <c r="Q386" s="165">
        <f>RES_hhdet_in_tes!Q$90</f>
        <v>23.992258275374443</v>
      </c>
    </row>
    <row r="387" spans="1:17" ht="12" customHeight="1" x14ac:dyDescent="0.3">
      <c r="A387" s="147" t="s">
        <v>59</v>
      </c>
      <c r="B387" s="164"/>
      <c r="C387" s="164">
        <f>RES_hhdet_in_tes!C$91</f>
        <v>1.956197712142187</v>
      </c>
      <c r="D387" s="164">
        <f>RES_hhdet_in_tes!D$91</f>
        <v>2.3508750463400938</v>
      </c>
      <c r="E387" s="164">
        <f>RES_hhdet_in_tes!E$91</f>
        <v>3.9160489267707743</v>
      </c>
      <c r="F387" s="164">
        <f>RES_hhdet_in_tes!F$91</f>
        <v>2.4611836653046972</v>
      </c>
      <c r="G387" s="164">
        <f>RES_hhdet_in_tes!G$91</f>
        <v>5.8701773972441131</v>
      </c>
      <c r="H387" s="164">
        <f>RES_hhdet_in_tes!H$91</f>
        <v>7.3638583898877679</v>
      </c>
      <c r="I387" s="164">
        <f>RES_hhdet_in_tes!I$91</f>
        <v>12.800919087167815</v>
      </c>
      <c r="J387" s="164">
        <f>RES_hhdet_in_tes!J$91</f>
        <v>11.682448230036144</v>
      </c>
      <c r="K387" s="164">
        <f>RES_hhdet_in_tes!K$91</f>
        <v>20.053636029669608</v>
      </c>
      <c r="L387" s="164">
        <f>RES_hhdet_in_tes!L$91</f>
        <v>11.420692111609736</v>
      </c>
      <c r="M387" s="164">
        <f>RES_hhdet_in_tes!M$91</f>
        <v>20.817897030048247</v>
      </c>
      <c r="N387" s="164">
        <f>RES_hhdet_in_tes!N$91</f>
        <v>15.973594534343281</v>
      </c>
      <c r="O387" s="164">
        <f>RES_hhdet_in_tes!O$91</f>
        <v>22.434389794313983</v>
      </c>
      <c r="P387" s="164">
        <f>RES_hhdet_in_tes!P$91</f>
        <v>19.685376553543769</v>
      </c>
      <c r="Q387" s="164">
        <f>RES_hhdet_in_tes!Q$91</f>
        <v>13.329335937218946</v>
      </c>
    </row>
    <row r="388" spans="1:17" ht="12" customHeight="1" x14ac:dyDescent="0.3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1.2043486761774724E-2</v>
      </c>
      <c r="G388" s="162">
        <f>RES_hhdet_in_tes!G$92</f>
        <v>7.3666956664025672E-3</v>
      </c>
      <c r="H388" s="162">
        <f>RES_hhdet_in_tes!H$92</f>
        <v>5.7143179577824416E-2</v>
      </c>
      <c r="I388" s="162">
        <f>RES_hhdet_in_tes!I$92</f>
        <v>5.9294080514763953E-2</v>
      </c>
      <c r="J388" s="162">
        <f>RES_hhdet_in_tes!J$92</f>
        <v>1.3127774909710219E-2</v>
      </c>
      <c r="K388" s="162">
        <f>RES_hhdet_in_tes!K$92</f>
        <v>3.6946189228920408E-3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0.12666772131133763</v>
      </c>
      <c r="Q388" s="162">
        <f>RES_hhdet_in_tes!Q$92</f>
        <v>0.11215665824151229</v>
      </c>
    </row>
    <row r="389" spans="1:17" ht="12" customHeight="1" x14ac:dyDescent="0.3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5.9772985631016726E-2</v>
      </c>
      <c r="I389" s="160">
        <f t="shared" si="98"/>
        <v>5.1072177073825581E-2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2.3258702746236246E-2</v>
      </c>
      <c r="O389" s="160">
        <f t="shared" si="98"/>
        <v>2.1190357880686385E-2</v>
      </c>
      <c r="P389" s="160">
        <f t="shared" si="98"/>
        <v>6.4258056042499997E-2</v>
      </c>
      <c r="Q389" s="160">
        <f t="shared" si="98"/>
        <v>1.0845340794700889E-2</v>
      </c>
    </row>
    <row r="390" spans="1:17" ht="12" customHeight="1" x14ac:dyDescent="0.3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4.0351927329524626E-2</v>
      </c>
      <c r="I390" s="156">
        <f>RES_hhdet_in_tes!I$94</f>
        <v>3.4429890501270023E-2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1.5597785280033423E-2</v>
      </c>
      <c r="O390" s="156">
        <f>RES_hhdet_in_tes!O$94</f>
        <v>1.421379425833191E-2</v>
      </c>
      <c r="P390" s="156">
        <f>RES_hhdet_in_tes!P$94</f>
        <v>4.2476439141682081E-2</v>
      </c>
      <c r="Q390" s="156">
        <f>RES_hhdet_in_tes!Q$94</f>
        <v>6.6541610131775585E-3</v>
      </c>
    </row>
    <row r="391" spans="1:17" ht="12" customHeight="1" x14ac:dyDescent="0.3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1.9421058301492097E-2</v>
      </c>
      <c r="I391" s="156">
        <f>RES_hhdet_in_tes!I$95</f>
        <v>1.6642286572555554E-2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7.6609174662028209E-3</v>
      </c>
      <c r="O391" s="156">
        <f>RES_hhdet_in_tes!O$95</f>
        <v>6.976563622354476E-3</v>
      </c>
      <c r="P391" s="156">
        <f>RES_hhdet_in_tes!P$95</f>
        <v>2.1781616900817917E-2</v>
      </c>
      <c r="Q391" s="156">
        <f>RES_hhdet_in_tes!Q$95</f>
        <v>4.1911797815233302E-3</v>
      </c>
    </row>
    <row r="392" spans="1:17" ht="12" customHeight="1" x14ac:dyDescent="0.3">
      <c r="A392" s="163" t="s">
        <v>142</v>
      </c>
      <c r="B392" s="162"/>
      <c r="C392" s="162">
        <f>RES_hhdet_in_tes!C$96</f>
        <v>16.827589310658293</v>
      </c>
      <c r="D392" s="162">
        <f>RES_hhdet_in_tes!D$96</f>
        <v>75.510952129853294</v>
      </c>
      <c r="E392" s="162">
        <f>RES_hhdet_in_tes!E$96</f>
        <v>40.054843022564846</v>
      </c>
      <c r="F392" s="162">
        <f>RES_hhdet_in_tes!F$96</f>
        <v>49.76472476428772</v>
      </c>
      <c r="G392" s="162">
        <f>RES_hhdet_in_tes!G$96</f>
        <v>73.725111968577437</v>
      </c>
      <c r="H392" s="162">
        <f>RES_hhdet_in_tes!H$96</f>
        <v>79.624610783898206</v>
      </c>
      <c r="I392" s="162">
        <f>RES_hhdet_in_tes!I$96</f>
        <v>98.394212568865328</v>
      </c>
      <c r="J392" s="162">
        <f>RES_hhdet_in_tes!J$96</f>
        <v>60.886562750731208</v>
      </c>
      <c r="K392" s="162">
        <f>RES_hhdet_in_tes!K$96</f>
        <v>47.114791574829951</v>
      </c>
      <c r="L392" s="162">
        <f>RES_hhdet_in_tes!L$96</f>
        <v>49.832227159738359</v>
      </c>
      <c r="M392" s="162">
        <f>RES_hhdet_in_tes!M$96</f>
        <v>53.889907283889499</v>
      </c>
      <c r="N392" s="162">
        <f>RES_hhdet_in_tes!N$96</f>
        <v>56.592348166695878</v>
      </c>
      <c r="O392" s="162">
        <f>RES_hhdet_in_tes!O$96</f>
        <v>62.285267004400794</v>
      </c>
      <c r="P392" s="162">
        <f>RES_hhdet_in_tes!P$96</f>
        <v>58.171813260076746</v>
      </c>
      <c r="Q392" s="162">
        <f>RES_hhdet_in_tes!Q$96</f>
        <v>58.332429236568018</v>
      </c>
    </row>
    <row r="393" spans="1:17" ht="12" customHeight="1" x14ac:dyDescent="0.3">
      <c r="A393" s="161" t="s">
        <v>141</v>
      </c>
      <c r="B393" s="160"/>
      <c r="C393" s="160">
        <f>SUM(C394:C395)</f>
        <v>3.9575937096376546</v>
      </c>
      <c r="D393" s="160">
        <f t="shared" ref="D393:Q393" si="99">SUM(D394:D395)</f>
        <v>4.9542869086242964</v>
      </c>
      <c r="E393" s="160">
        <f t="shared" si="99"/>
        <v>10.764772905700429</v>
      </c>
      <c r="F393" s="160">
        <f t="shared" si="99"/>
        <v>6.8322750537407586</v>
      </c>
      <c r="G393" s="160">
        <f t="shared" si="99"/>
        <v>9.3808348445441379</v>
      </c>
      <c r="H393" s="160">
        <f t="shared" si="99"/>
        <v>17.814709872526556</v>
      </c>
      <c r="I393" s="160">
        <f t="shared" si="99"/>
        <v>22.603618847912109</v>
      </c>
      <c r="J393" s="160">
        <f t="shared" si="99"/>
        <v>11.894972856854906</v>
      </c>
      <c r="K393" s="160">
        <f t="shared" si="99"/>
        <v>16.316094040000074</v>
      </c>
      <c r="L393" s="160">
        <f t="shared" si="99"/>
        <v>21.091070629628014</v>
      </c>
      <c r="M393" s="160">
        <f t="shared" si="99"/>
        <v>22.015051658560118</v>
      </c>
      <c r="N393" s="160">
        <f t="shared" si="99"/>
        <v>32.001986191015746</v>
      </c>
      <c r="O393" s="160">
        <f t="shared" si="99"/>
        <v>28.561880791524977</v>
      </c>
      <c r="P393" s="160">
        <f t="shared" si="99"/>
        <v>18.179650415508245</v>
      </c>
      <c r="Q393" s="160">
        <f t="shared" si="99"/>
        <v>22.715317850684027</v>
      </c>
    </row>
    <row r="394" spans="1:17" ht="12" customHeight="1" x14ac:dyDescent="0.3">
      <c r="A394" s="148" t="s">
        <v>60</v>
      </c>
      <c r="B394" s="156"/>
      <c r="C394" s="156">
        <f>RES_hhdet_in_tes!C$98</f>
        <v>2.6662703976211231</v>
      </c>
      <c r="D394" s="156">
        <f>RES_hhdet_in_tes!D$98</f>
        <v>2.9920954755945837</v>
      </c>
      <c r="E394" s="156">
        <f>RES_hhdet_in_tes!E$98</f>
        <v>7.4983385584377231</v>
      </c>
      <c r="F394" s="156">
        <f>RES_hhdet_in_tes!F$98</f>
        <v>4.0052517770987599</v>
      </c>
      <c r="G394" s="156">
        <f>RES_hhdet_in_tes!G$98</f>
        <v>5.8300660304351899</v>
      </c>
      <c r="H394" s="156">
        <f>RES_hhdet_in_tes!H$98</f>
        <v>10.878152762173066</v>
      </c>
      <c r="I394" s="156">
        <f>RES_hhdet_in_tes!I$98</f>
        <v>13.18845978348571</v>
      </c>
      <c r="J394" s="156">
        <f>RES_hhdet_in_tes!J$98</f>
        <v>6.4830449542026312</v>
      </c>
      <c r="K394" s="156">
        <f>RES_hhdet_in_tes!K$98</f>
        <v>7.9327812104415303</v>
      </c>
      <c r="L394" s="156">
        <f>RES_hhdet_in_tes!L$98</f>
        <v>12.197469831203396</v>
      </c>
      <c r="M394" s="156">
        <f>RES_hhdet_in_tes!M$98</f>
        <v>12.019330577216419</v>
      </c>
      <c r="N394" s="156">
        <f>RES_hhdet_in_tes!N$98</f>
        <v>18.134040727044461</v>
      </c>
      <c r="O394" s="156">
        <f>RES_hhdet_in_tes!O$98</f>
        <v>14.8441915138281</v>
      </c>
      <c r="P394" s="156">
        <f>RES_hhdet_in_tes!P$98</f>
        <v>10.775052213869962</v>
      </c>
      <c r="Q394" s="156">
        <f>RES_hhdet_in_tes!Q$98</f>
        <v>15.360438027242383</v>
      </c>
    </row>
    <row r="395" spans="1:17" ht="12" customHeight="1" x14ac:dyDescent="0.3">
      <c r="A395" s="148" t="s">
        <v>59</v>
      </c>
      <c r="B395" s="156"/>
      <c r="C395" s="156">
        <f>RES_hhdet_in_tes!C$99</f>
        <v>1.2913233120165317</v>
      </c>
      <c r="D395" s="156">
        <f>RES_hhdet_in_tes!D$99</f>
        <v>1.9621914330297126</v>
      </c>
      <c r="E395" s="156">
        <f>RES_hhdet_in_tes!E$99</f>
        <v>3.2664343472627069</v>
      </c>
      <c r="F395" s="156">
        <f>RES_hhdet_in_tes!F$99</f>
        <v>2.8270232766419983</v>
      </c>
      <c r="G395" s="156">
        <f>RES_hhdet_in_tes!G$99</f>
        <v>3.5507688141089475</v>
      </c>
      <c r="H395" s="156">
        <f>RES_hhdet_in_tes!H$99</f>
        <v>6.9365571103534922</v>
      </c>
      <c r="I395" s="156">
        <f>RES_hhdet_in_tes!I$99</f>
        <v>9.4151590644264012</v>
      </c>
      <c r="J395" s="156">
        <f>RES_hhdet_in_tes!J$99</f>
        <v>5.411927902652276</v>
      </c>
      <c r="K395" s="156">
        <f>RES_hhdet_in_tes!K$99</f>
        <v>8.3833128295585446</v>
      </c>
      <c r="L395" s="156">
        <f>RES_hhdet_in_tes!L$99</f>
        <v>8.8936007984246199</v>
      </c>
      <c r="M395" s="156">
        <f>RES_hhdet_in_tes!M$99</f>
        <v>9.9957210813436976</v>
      </c>
      <c r="N395" s="156">
        <f>RES_hhdet_in_tes!N$99</f>
        <v>13.867945463971287</v>
      </c>
      <c r="O395" s="156">
        <f>RES_hhdet_in_tes!O$99</f>
        <v>13.717689277696877</v>
      </c>
      <c r="P395" s="156">
        <f>RES_hhdet_in_tes!P$99</f>
        <v>7.404598201638283</v>
      </c>
      <c r="Q395" s="156">
        <f>RES_hhdet_in_tes!Q$99</f>
        <v>7.3548798234416433</v>
      </c>
    </row>
    <row r="396" spans="1:17" ht="12" customHeight="1" x14ac:dyDescent="0.3">
      <c r="A396" s="158" t="s">
        <v>62</v>
      </c>
      <c r="B396" s="157"/>
      <c r="C396" s="157">
        <f>SUM(C397:C399)</f>
        <v>29.500804783501007</v>
      </c>
      <c r="D396" s="157">
        <f t="shared" ref="D396:Q396" si="100">SUM(D397:D399)</f>
        <v>69.428184109067303</v>
      </c>
      <c r="E396" s="157">
        <f t="shared" si="100"/>
        <v>63.36284905228613</v>
      </c>
      <c r="F396" s="157">
        <f t="shared" si="100"/>
        <v>63.280151035853741</v>
      </c>
      <c r="G396" s="157">
        <f t="shared" si="100"/>
        <v>82.14997730931735</v>
      </c>
      <c r="H396" s="157">
        <f t="shared" si="100"/>
        <v>104.44548784995371</v>
      </c>
      <c r="I396" s="157">
        <f t="shared" si="100"/>
        <v>138.65258101514135</v>
      </c>
      <c r="J396" s="157">
        <f t="shared" si="100"/>
        <v>84.860243142521895</v>
      </c>
      <c r="K396" s="157">
        <f t="shared" si="100"/>
        <v>85.08539758030102</v>
      </c>
      <c r="L396" s="157">
        <f t="shared" si="100"/>
        <v>86.4978639203038</v>
      </c>
      <c r="M396" s="157">
        <f t="shared" si="100"/>
        <v>102.61190853760623</v>
      </c>
      <c r="N396" s="157">
        <f t="shared" si="100"/>
        <v>100.54104002036946</v>
      </c>
      <c r="O396" s="157">
        <f t="shared" si="100"/>
        <v>105.09261126168522</v>
      </c>
      <c r="P396" s="157">
        <f t="shared" si="100"/>
        <v>101.01122527665201</v>
      </c>
      <c r="Q396" s="157">
        <f t="shared" si="100"/>
        <v>77.202455397563796</v>
      </c>
    </row>
    <row r="397" spans="1:17" ht="12" customHeight="1" x14ac:dyDescent="0.3">
      <c r="A397" s="23" t="s">
        <v>55</v>
      </c>
      <c r="B397" s="156"/>
      <c r="C397" s="156">
        <f>RES_hhdet_in_tes!C$101</f>
        <v>0.20596644714565893</v>
      </c>
      <c r="D397" s="156">
        <f>RES_hhdet_in_tes!D$101</f>
        <v>1.1985572454841968</v>
      </c>
      <c r="E397" s="156">
        <f>RES_hhdet_in_tes!E$101</f>
        <v>3.219406513369536</v>
      </c>
      <c r="F397" s="156">
        <f>RES_hhdet_in_tes!F$101</f>
        <v>4.0870270704398788</v>
      </c>
      <c r="G397" s="156">
        <f>RES_hhdet_in_tes!G$101</f>
        <v>5.1243317058235194</v>
      </c>
      <c r="H397" s="156">
        <f>RES_hhdet_in_tes!H$101</f>
        <v>2.5018757033726149</v>
      </c>
      <c r="I397" s="156">
        <f>RES_hhdet_in_tes!I$101</f>
        <v>7.4302296512648063</v>
      </c>
      <c r="J397" s="156">
        <f>RES_hhdet_in_tes!J$101</f>
        <v>4.861843973450342</v>
      </c>
      <c r="K397" s="156">
        <f>RES_hhdet_in_tes!K$101</f>
        <v>3.8178099554921765</v>
      </c>
      <c r="L397" s="156">
        <f>RES_hhdet_in_tes!L$101</f>
        <v>0.50212988155625993</v>
      </c>
      <c r="M397" s="156">
        <f>RES_hhdet_in_tes!M$101</f>
        <v>0.9282130418044916</v>
      </c>
      <c r="N397" s="156">
        <f>RES_hhdet_in_tes!N$101</f>
        <v>2.0869329393020211</v>
      </c>
      <c r="O397" s="156">
        <f>RES_hhdet_in_tes!O$101</f>
        <v>3.9343772468224074</v>
      </c>
      <c r="P397" s="156">
        <f>RES_hhdet_in_tes!P$101</f>
        <v>2.8508706728408573</v>
      </c>
      <c r="Q397" s="156">
        <f>RES_hhdet_in_tes!Q$101</f>
        <v>1.5169474542196835</v>
      </c>
    </row>
    <row r="398" spans="1:17" ht="12" customHeight="1" x14ac:dyDescent="0.3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3">
      <c r="A399" s="29" t="s">
        <v>140</v>
      </c>
      <c r="B399" s="57"/>
      <c r="C399" s="57">
        <f>RES_hhdet_in_tes!C$103</f>
        <v>29.294838336355348</v>
      </c>
      <c r="D399" s="57">
        <f>RES_hhdet_in_tes!D$103</f>
        <v>68.229626863583107</v>
      </c>
      <c r="E399" s="57">
        <f>RES_hhdet_in_tes!E$103</f>
        <v>60.143442538916595</v>
      </c>
      <c r="F399" s="57">
        <f>RES_hhdet_in_tes!F$103</f>
        <v>59.193123965413861</v>
      </c>
      <c r="G399" s="57">
        <f>RES_hhdet_in_tes!G$103</f>
        <v>77.025645603493828</v>
      </c>
      <c r="H399" s="57">
        <f>RES_hhdet_in_tes!H$103</f>
        <v>101.94361214658109</v>
      </c>
      <c r="I399" s="57">
        <f>RES_hhdet_in_tes!I$103</f>
        <v>131.22235136387656</v>
      </c>
      <c r="J399" s="57">
        <f>RES_hhdet_in_tes!J$103</f>
        <v>79.998399169071547</v>
      </c>
      <c r="K399" s="57">
        <f>RES_hhdet_in_tes!K$103</f>
        <v>81.26758762480884</v>
      </c>
      <c r="L399" s="57">
        <f>RES_hhdet_in_tes!L$103</f>
        <v>85.995734038747543</v>
      </c>
      <c r="M399" s="57">
        <f>RES_hhdet_in_tes!M$103</f>
        <v>101.68369549580173</v>
      </c>
      <c r="N399" s="57">
        <f>RES_hhdet_in_tes!N$103</f>
        <v>98.454107081067448</v>
      </c>
      <c r="O399" s="57">
        <f>RES_hhdet_in_tes!O$103</f>
        <v>101.15823401486281</v>
      </c>
      <c r="P399" s="57">
        <f>RES_hhdet_in_tes!P$103</f>
        <v>98.160354603811157</v>
      </c>
      <c r="Q399" s="57">
        <f>RES_hhdet_in_tes!Q$103</f>
        <v>75.685507943344106</v>
      </c>
    </row>
    <row r="401" spans="1:17" ht="12" customHeight="1" x14ac:dyDescent="0.3">
      <c r="A401" s="152" t="s">
        <v>191</v>
      </c>
      <c r="B401" s="175"/>
      <c r="C401" s="175">
        <f t="shared" ref="C401:Q416" si="101">IF(C377=0,"",C377/C353)</f>
        <v>0.58013700076063768</v>
      </c>
      <c r="D401" s="175">
        <f t="shared" si="101"/>
        <v>0.58548467293354967</v>
      </c>
      <c r="E401" s="175">
        <f t="shared" si="101"/>
        <v>0.57922925221896293</v>
      </c>
      <c r="F401" s="175">
        <f t="shared" si="101"/>
        <v>0.57857637434300901</v>
      </c>
      <c r="G401" s="175">
        <f t="shared" si="101"/>
        <v>0.58067725815848914</v>
      </c>
      <c r="H401" s="175">
        <f t="shared" si="101"/>
        <v>0.59346738743988359</v>
      </c>
      <c r="I401" s="175">
        <f t="shared" si="101"/>
        <v>0.59611592595745699</v>
      </c>
      <c r="J401" s="175">
        <f t="shared" si="101"/>
        <v>0.5915391694342812</v>
      </c>
      <c r="K401" s="175">
        <f t="shared" si="101"/>
        <v>0.60389804194962549</v>
      </c>
      <c r="L401" s="175">
        <f t="shared" si="101"/>
        <v>0.61124101357606353</v>
      </c>
      <c r="M401" s="175">
        <f t="shared" si="101"/>
        <v>0.59220370508694131</v>
      </c>
      <c r="N401" s="175">
        <f t="shared" si="101"/>
        <v>0.61238660863954164</v>
      </c>
      <c r="O401" s="175">
        <f t="shared" si="101"/>
        <v>0.63005271363650273</v>
      </c>
      <c r="P401" s="175">
        <f t="shared" si="101"/>
        <v>0.6484146347267552</v>
      </c>
      <c r="Q401" s="175">
        <f t="shared" si="101"/>
        <v>0.65700723064516442</v>
      </c>
    </row>
    <row r="402" spans="1:17" ht="12" customHeight="1" x14ac:dyDescent="0.3">
      <c r="A402" s="158" t="s">
        <v>65</v>
      </c>
      <c r="B402" s="169"/>
      <c r="C402" s="169">
        <f t="shared" si="101"/>
        <v>0.55400239074962299</v>
      </c>
      <c r="D402" s="169">
        <f t="shared" si="101"/>
        <v>0.5470390687509683</v>
      </c>
      <c r="E402" s="169">
        <f t="shared" si="101"/>
        <v>0.55565217516444676</v>
      </c>
      <c r="F402" s="169">
        <f t="shared" si="101"/>
        <v>0.5476872941094767</v>
      </c>
      <c r="G402" s="169">
        <f t="shared" si="101"/>
        <v>0.54573931285856681</v>
      </c>
      <c r="H402" s="169">
        <f t="shared" si="101"/>
        <v>0.55209807724593352</v>
      </c>
      <c r="I402" s="169">
        <f t="shared" si="101"/>
        <v>0.56214849015557278</v>
      </c>
      <c r="J402" s="169">
        <f t="shared" si="101"/>
        <v>0.55357405309949759</v>
      </c>
      <c r="K402" s="169">
        <f t="shared" si="101"/>
        <v>0.56253892091754321</v>
      </c>
      <c r="L402" s="169">
        <f t="shared" si="101"/>
        <v>0.57867870642339303</v>
      </c>
      <c r="M402" s="169">
        <f t="shared" si="101"/>
        <v>0.55446709491694646</v>
      </c>
      <c r="N402" s="169">
        <f t="shared" si="101"/>
        <v>0.56102172462313771</v>
      </c>
      <c r="O402" s="169">
        <f t="shared" si="101"/>
        <v>0.5727728723383213</v>
      </c>
      <c r="P402" s="169">
        <f t="shared" si="101"/>
        <v>0.56965815436608547</v>
      </c>
      <c r="Q402" s="169">
        <f t="shared" si="101"/>
        <v>0.59837124007325859</v>
      </c>
    </row>
    <row r="403" spans="1:17" ht="12" customHeight="1" x14ac:dyDescent="0.3">
      <c r="A403" s="23" t="s">
        <v>157</v>
      </c>
      <c r="B403" s="73"/>
      <c r="C403" s="73">
        <f t="shared" si="101"/>
        <v>0.55160398973338709</v>
      </c>
      <c r="D403" s="73">
        <f t="shared" si="101"/>
        <v>0.54430702103432638</v>
      </c>
      <c r="E403" s="73">
        <f t="shared" si="101"/>
        <v>0.55256043245661535</v>
      </c>
      <c r="F403" s="73">
        <f t="shared" si="101"/>
        <v>0.54497200084418895</v>
      </c>
      <c r="G403" s="73">
        <f t="shared" si="101"/>
        <v>0.54235945326686597</v>
      </c>
      <c r="H403" s="73">
        <f t="shared" si="101"/>
        <v>0.54887444767364413</v>
      </c>
      <c r="I403" s="73">
        <f t="shared" si="101"/>
        <v>0.55909471492031781</v>
      </c>
      <c r="J403" s="73">
        <f t="shared" si="101"/>
        <v>0.55065826768439263</v>
      </c>
      <c r="K403" s="73">
        <f t="shared" si="101"/>
        <v>0.55987645109131245</v>
      </c>
      <c r="L403" s="73">
        <f t="shared" si="101"/>
        <v>0.57547767313533627</v>
      </c>
      <c r="M403" s="73">
        <f t="shared" si="101"/>
        <v>0.55153038814859101</v>
      </c>
      <c r="N403" s="73">
        <f t="shared" si="101"/>
        <v>0.55763876007660762</v>
      </c>
      <c r="O403" s="73">
        <f t="shared" si="101"/>
        <v>0.56937613397786935</v>
      </c>
      <c r="P403" s="73">
        <f t="shared" si="101"/>
        <v>0.56664591405483011</v>
      </c>
      <c r="Q403" s="73">
        <f t="shared" si="101"/>
        <v>0.59491145605311424</v>
      </c>
    </row>
    <row r="404" spans="1:17" ht="12" customHeight="1" x14ac:dyDescent="0.3">
      <c r="A404" s="23" t="s">
        <v>60</v>
      </c>
      <c r="B404" s="73"/>
      <c r="C404" s="73">
        <f t="shared" si="101"/>
        <v>1.1108534640353207</v>
      </c>
      <c r="D404" s="73">
        <f t="shared" si="101"/>
        <v>1.0932041520613105</v>
      </c>
      <c r="E404" s="73">
        <f t="shared" si="101"/>
        <v>1.0872595706269899</v>
      </c>
      <c r="F404" s="73">
        <f t="shared" si="101"/>
        <v>1.0945416313581919</v>
      </c>
      <c r="G404" s="73">
        <f t="shared" si="101"/>
        <v>1.0599510699094152</v>
      </c>
      <c r="H404" s="73">
        <f t="shared" si="101"/>
        <v>1.055700648635532</v>
      </c>
      <c r="I404" s="73">
        <f t="shared" si="101"/>
        <v>1.0541191903864831</v>
      </c>
      <c r="J404" s="73">
        <f t="shared" si="101"/>
        <v>1.0546887583287463</v>
      </c>
      <c r="K404" s="73">
        <f t="shared" si="101"/>
        <v>1.0447876062379629</v>
      </c>
      <c r="L404" s="73">
        <f t="shared" si="101"/>
        <v>1.0482211391234184</v>
      </c>
      <c r="M404" s="73">
        <f t="shared" si="101"/>
        <v>1.0326463025683168</v>
      </c>
      <c r="N404" s="73">
        <f t="shared" si="101"/>
        <v>1.0396972420705635</v>
      </c>
      <c r="O404" s="73">
        <f t="shared" si="101"/>
        <v>1.0330493029750065</v>
      </c>
      <c r="P404" s="73">
        <f t="shared" si="101"/>
        <v>1.0263633362164823</v>
      </c>
      <c r="Q404" s="73">
        <f t="shared" si="101"/>
        <v>1.0227056570182096</v>
      </c>
    </row>
    <row r="405" spans="1:17" ht="12" customHeight="1" x14ac:dyDescent="0.3">
      <c r="A405" s="158" t="s">
        <v>112</v>
      </c>
      <c r="B405" s="169"/>
      <c r="C405" s="169">
        <f t="shared" si="101"/>
        <v>1.8546100996649209</v>
      </c>
      <c r="D405" s="169">
        <f t="shared" si="101"/>
        <v>1.8568500351988908</v>
      </c>
      <c r="E405" s="169">
        <f t="shared" si="101"/>
        <v>1.9039592219185162</v>
      </c>
      <c r="F405" s="169">
        <f t="shared" si="101"/>
        <v>1.9538942816822134</v>
      </c>
      <c r="G405" s="169">
        <f t="shared" si="101"/>
        <v>2.0712132830767382</v>
      </c>
      <c r="H405" s="169">
        <f t="shared" si="101"/>
        <v>2.135050602249835</v>
      </c>
      <c r="I405" s="169">
        <f t="shared" si="101"/>
        <v>2.2457222602714997</v>
      </c>
      <c r="J405" s="169">
        <f t="shared" si="101"/>
        <v>2.3990390037432094</v>
      </c>
      <c r="K405" s="169">
        <f t="shared" si="101"/>
        <v>2.5588967654267099</v>
      </c>
      <c r="L405" s="169">
        <f t="shared" si="101"/>
        <v>2.7652300219126045</v>
      </c>
      <c r="M405" s="169">
        <f t="shared" si="101"/>
        <v>2.9844340068161936</v>
      </c>
      <c r="N405" s="169">
        <f t="shared" si="101"/>
        <v>3.1753960578777951</v>
      </c>
      <c r="O405" s="169">
        <f t="shared" si="101"/>
        <v>3.3780949733927468</v>
      </c>
      <c r="P405" s="169">
        <f t="shared" si="101"/>
        <v>3.7267053859339661</v>
      </c>
      <c r="Q405" s="169">
        <f t="shared" si="101"/>
        <v>3.7873475399030059</v>
      </c>
    </row>
    <row r="406" spans="1:17" ht="12" customHeight="1" x14ac:dyDescent="0.3">
      <c r="A406" s="23" t="s">
        <v>60</v>
      </c>
      <c r="B406" s="73"/>
      <c r="C406" s="73">
        <f t="shared" si="101"/>
        <v>1.8546100996649209</v>
      </c>
      <c r="D406" s="73">
        <f t="shared" si="101"/>
        <v>1.8568500351988908</v>
      </c>
      <c r="E406" s="73">
        <f t="shared" si="101"/>
        <v>1.9039592219185162</v>
      </c>
      <c r="F406" s="73">
        <f t="shared" si="101"/>
        <v>1.9538942816822134</v>
      </c>
      <c r="G406" s="73">
        <f t="shared" si="101"/>
        <v>2.0712132830767382</v>
      </c>
      <c r="H406" s="73">
        <f t="shared" si="101"/>
        <v>2.135050602249835</v>
      </c>
      <c r="I406" s="73">
        <f t="shared" si="101"/>
        <v>2.2457222602714997</v>
      </c>
      <c r="J406" s="73">
        <f t="shared" si="101"/>
        <v>2.3990390037432094</v>
      </c>
      <c r="K406" s="73">
        <f t="shared" si="101"/>
        <v>2.5588967654267099</v>
      </c>
      <c r="L406" s="73">
        <f t="shared" si="101"/>
        <v>2.7652300219126045</v>
      </c>
      <c r="M406" s="73">
        <f t="shared" si="101"/>
        <v>2.9844340068161936</v>
      </c>
      <c r="N406" s="73">
        <f t="shared" si="101"/>
        <v>3.1753960578777951</v>
      </c>
      <c r="O406" s="73">
        <f t="shared" si="101"/>
        <v>3.3780949733927468</v>
      </c>
      <c r="P406" s="73">
        <f t="shared" si="101"/>
        <v>3.7267053859339661</v>
      </c>
      <c r="Q406" s="73">
        <f t="shared" si="101"/>
        <v>3.7873475399030059</v>
      </c>
    </row>
    <row r="407" spans="1:17" ht="12" customHeight="1" x14ac:dyDescent="0.3">
      <c r="A407" s="158" t="s">
        <v>63</v>
      </c>
      <c r="B407" s="169"/>
      <c r="C407" s="169">
        <f t="shared" si="101"/>
        <v>0.58648001255273763</v>
      </c>
      <c r="D407" s="169">
        <f t="shared" si="101"/>
        <v>0.61736023865174727</v>
      </c>
      <c r="E407" s="169">
        <f t="shared" si="101"/>
        <v>0.59346262236655367</v>
      </c>
      <c r="F407" s="169">
        <f t="shared" si="101"/>
        <v>0.60503052866515916</v>
      </c>
      <c r="G407" s="169">
        <f t="shared" si="101"/>
        <v>0.61444773047837442</v>
      </c>
      <c r="H407" s="169">
        <f t="shared" si="101"/>
        <v>0.62252052249897849</v>
      </c>
      <c r="I407" s="169">
        <f t="shared" si="101"/>
        <v>0.60963533627682298</v>
      </c>
      <c r="J407" s="169">
        <f t="shared" si="101"/>
        <v>0.61898629226703406</v>
      </c>
      <c r="K407" s="169">
        <f t="shared" si="101"/>
        <v>0.6314537807254913</v>
      </c>
      <c r="L407" s="169">
        <f t="shared" si="101"/>
        <v>0.63128259708970036</v>
      </c>
      <c r="M407" s="169">
        <f t="shared" si="101"/>
        <v>0.63169559871735137</v>
      </c>
      <c r="N407" s="169">
        <f t="shared" si="101"/>
        <v>0.65828060907813613</v>
      </c>
      <c r="O407" s="169">
        <f t="shared" si="101"/>
        <v>0.6641791040463958</v>
      </c>
      <c r="P407" s="169">
        <f t="shared" si="101"/>
        <v>0.63185598228672646</v>
      </c>
      <c r="Q407" s="169">
        <f t="shared" si="101"/>
        <v>0.68803333646186515</v>
      </c>
    </row>
    <row r="408" spans="1:17" ht="12" customHeight="1" x14ac:dyDescent="0.3">
      <c r="A408" s="167" t="s">
        <v>156</v>
      </c>
      <c r="B408" s="174"/>
      <c r="C408" s="174">
        <f t="shared" si="101"/>
        <v>0.49614247278583701</v>
      </c>
      <c r="D408" s="174">
        <f t="shared" si="101"/>
        <v>0.49159921075046897</v>
      </c>
      <c r="E408" s="174">
        <f t="shared" si="101"/>
        <v>0.48915358988742824</v>
      </c>
      <c r="F408" s="174">
        <f t="shared" si="101"/>
        <v>0.48884155921524008</v>
      </c>
      <c r="G408" s="174">
        <f t="shared" si="101"/>
        <v>0.49351846896142793</v>
      </c>
      <c r="H408" s="174">
        <f t="shared" si="101"/>
        <v>0.49653170345312647</v>
      </c>
      <c r="I408" s="174">
        <f t="shared" si="101"/>
        <v>0.49745454409922529</v>
      </c>
      <c r="J408" s="174">
        <f t="shared" si="101"/>
        <v>0.49619573690945462</v>
      </c>
      <c r="K408" s="174">
        <f t="shared" si="101"/>
        <v>0.49687302704617364</v>
      </c>
      <c r="L408" s="174">
        <f t="shared" si="101"/>
        <v>0.51399221710112275</v>
      </c>
      <c r="M408" s="174">
        <f t="shared" si="101"/>
        <v>0.50193763248776946</v>
      </c>
      <c r="N408" s="174">
        <f t="shared" si="101"/>
        <v>0.50423479434684737</v>
      </c>
      <c r="O408" s="174">
        <f t="shared" si="101"/>
        <v>0.50895824007562351</v>
      </c>
      <c r="P408" s="174">
        <f t="shared" si="101"/>
        <v>0.50448073296295748</v>
      </c>
      <c r="Q408" s="174">
        <f t="shared" si="101"/>
        <v>0.52855456122493183</v>
      </c>
    </row>
    <row r="409" spans="1:17" ht="12" customHeight="1" x14ac:dyDescent="0.3">
      <c r="A409" s="167" t="s">
        <v>155</v>
      </c>
      <c r="B409" s="174"/>
      <c r="C409" s="174">
        <f t="shared" si="101"/>
        <v>0.62001251605890007</v>
      </c>
      <c r="D409" s="174">
        <f t="shared" si="101"/>
        <v>0.62393835800454689</v>
      </c>
      <c r="E409" s="174">
        <f t="shared" si="101"/>
        <v>0.61685112114538454</v>
      </c>
      <c r="F409" s="174">
        <f t="shared" si="101"/>
        <v>0.63482412633653751</v>
      </c>
      <c r="G409" s="174">
        <f t="shared" si="101"/>
        <v>0.63147472376165514</v>
      </c>
      <c r="H409" s="174">
        <f t="shared" si="101"/>
        <v>0.63995484094094379</v>
      </c>
      <c r="I409" s="174">
        <f t="shared" si="101"/>
        <v>0.65091700160217059</v>
      </c>
      <c r="J409" s="174">
        <f t="shared" si="101"/>
        <v>0.66122061186478687</v>
      </c>
      <c r="K409" s="174">
        <f t="shared" si="101"/>
        <v>0.64691256105176209</v>
      </c>
      <c r="L409" s="174">
        <f t="shared" si="101"/>
        <v>0.6394382852652315</v>
      </c>
      <c r="M409" s="174">
        <f t="shared" si="101"/>
        <v>0.65171265861470995</v>
      </c>
      <c r="N409" s="174">
        <f t="shared" si="101"/>
        <v>0.67146020808528428</v>
      </c>
      <c r="O409" s="174">
        <f t="shared" si="101"/>
        <v>0.66697194040199037</v>
      </c>
      <c r="P409" s="174">
        <f t="shared" si="101"/>
        <v>0.65931535447190048</v>
      </c>
      <c r="Q409" s="174">
        <f t="shared" si="101"/>
        <v>0.6440409641067868</v>
      </c>
    </row>
    <row r="410" spans="1:17" ht="12" customHeight="1" x14ac:dyDescent="0.3">
      <c r="A410" s="166" t="s">
        <v>55</v>
      </c>
      <c r="B410" s="173"/>
      <c r="C410" s="173">
        <f t="shared" si="101"/>
        <v>0.50640710990661297</v>
      </c>
      <c r="D410" s="173">
        <f t="shared" si="101"/>
        <v>0.51172023626875385</v>
      </c>
      <c r="E410" s="173">
        <f t="shared" si="101"/>
        <v>0.5210099007239799</v>
      </c>
      <c r="F410" s="173">
        <f t="shared" si="101"/>
        <v>0.51006548892470616</v>
      </c>
      <c r="G410" s="173">
        <f t="shared" si="101"/>
        <v>0.51867851655112718</v>
      </c>
      <c r="H410" s="173">
        <f t="shared" si="101"/>
        <v>0.52374837351289527</v>
      </c>
      <c r="I410" s="173">
        <f t="shared" si="101"/>
        <v>0.52214703745690638</v>
      </c>
      <c r="J410" s="173">
        <f t="shared" si="101"/>
        <v>0.5179503422228644</v>
      </c>
      <c r="K410" s="173">
        <f t="shared" si="101"/>
        <v>0.52693167581341649</v>
      </c>
      <c r="L410" s="173">
        <f t="shared" si="101"/>
        <v>0.52900332069179823</v>
      </c>
      <c r="M410" s="173">
        <f t="shared" si="101"/>
        <v>0.51759338418552958</v>
      </c>
      <c r="N410" s="173">
        <f t="shared" si="101"/>
        <v>0.50999701155748633</v>
      </c>
      <c r="O410" s="173">
        <f t="shared" si="101"/>
        <v>0.51435678214030955</v>
      </c>
      <c r="P410" s="173">
        <f t="shared" si="101"/>
        <v>0.5257010683022354</v>
      </c>
      <c r="Q410" s="173">
        <f t="shared" si="101"/>
        <v>0.53575491518699836</v>
      </c>
    </row>
    <row r="411" spans="1:17" ht="12" customHeight="1" x14ac:dyDescent="0.3">
      <c r="A411" s="147" t="s">
        <v>59</v>
      </c>
      <c r="B411" s="172"/>
      <c r="C411" s="172">
        <f t="shared" si="101"/>
        <v>1.0396186650447512</v>
      </c>
      <c r="D411" s="172">
        <f t="shared" si="101"/>
        <v>1.031232361367393</v>
      </c>
      <c r="E411" s="172">
        <f t="shared" si="101"/>
        <v>1.0192664566920127</v>
      </c>
      <c r="F411" s="172">
        <f t="shared" si="101"/>
        <v>1.0369734628968685</v>
      </c>
      <c r="G411" s="172">
        <f t="shared" si="101"/>
        <v>1.0236148786191712</v>
      </c>
      <c r="H411" s="172">
        <f t="shared" si="101"/>
        <v>1.0178371612127617</v>
      </c>
      <c r="I411" s="172">
        <f t="shared" si="101"/>
        <v>1.0121697247333483</v>
      </c>
      <c r="J411" s="172">
        <f t="shared" si="101"/>
        <v>1.0122629011496775</v>
      </c>
      <c r="K411" s="172">
        <f t="shared" si="101"/>
        <v>1.0091928863147357</v>
      </c>
      <c r="L411" s="172">
        <f t="shared" si="101"/>
        <v>1.011849342908421</v>
      </c>
      <c r="M411" s="172">
        <f t="shared" si="101"/>
        <v>1.0103769489400845</v>
      </c>
      <c r="N411" s="172">
        <f t="shared" si="101"/>
        <v>1.0086605957064108</v>
      </c>
      <c r="O411" s="172">
        <f t="shared" si="101"/>
        <v>1.0090979534944304</v>
      </c>
      <c r="P411" s="172">
        <f t="shared" si="101"/>
        <v>1.0107700664517438</v>
      </c>
      <c r="Q411" s="172">
        <f t="shared" si="101"/>
        <v>1.0123330328081563</v>
      </c>
    </row>
    <row r="412" spans="1:17" ht="12" customHeight="1" x14ac:dyDescent="0.3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>
        <f t="shared" si="101"/>
        <v>0.5201336170573827</v>
      </c>
      <c r="G412" s="171">
        <f t="shared" si="101"/>
        <v>0.52733097347007385</v>
      </c>
      <c r="H412" s="171">
        <f t="shared" si="101"/>
        <v>0.58258962189732555</v>
      </c>
      <c r="I412" s="171">
        <f t="shared" si="101"/>
        <v>0.57249682955127856</v>
      </c>
      <c r="J412" s="171">
        <f t="shared" si="101"/>
        <v>0.55310355228783081</v>
      </c>
      <c r="K412" s="171">
        <f t="shared" si="101"/>
        <v>0.55282227261582273</v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>
        <f t="shared" si="101"/>
        <v>0.57846947223335088</v>
      </c>
      <c r="Q412" s="171">
        <f t="shared" si="101"/>
        <v>0.55102186780875384</v>
      </c>
    </row>
    <row r="413" spans="1:17" ht="12" customHeight="1" x14ac:dyDescent="0.3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>
        <f t="shared" si="101"/>
        <v>0.66685771746007827</v>
      </c>
      <c r="I413" s="170">
        <f t="shared" si="101"/>
        <v>0.66909214497686853</v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>
        <f t="shared" si="101"/>
        <v>0.68139829576590571</v>
      </c>
      <c r="O413" s="170">
        <f t="shared" si="101"/>
        <v>0.68443690947729963</v>
      </c>
      <c r="P413" s="170">
        <f t="shared" si="101"/>
        <v>0.6819864990043597</v>
      </c>
      <c r="Q413" s="170">
        <f t="shared" si="101"/>
        <v>0.6721647960749092</v>
      </c>
    </row>
    <row r="414" spans="1:17" ht="12" customHeight="1" x14ac:dyDescent="0.3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>
        <f t="shared" si="101"/>
        <v>0.57305238767637168</v>
      </c>
      <c r="I414" s="73">
        <f t="shared" si="101"/>
        <v>0.57505773346908673</v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>
        <f t="shared" si="101"/>
        <v>0.58631602311019637</v>
      </c>
      <c r="O414" s="73">
        <f t="shared" si="101"/>
        <v>0.59006140818520825</v>
      </c>
      <c r="P414" s="73">
        <f t="shared" si="101"/>
        <v>0.58432136767112064</v>
      </c>
      <c r="Q414" s="73">
        <f t="shared" si="101"/>
        <v>0.55436220734568831</v>
      </c>
    </row>
    <row r="415" spans="1:17" ht="12" customHeight="1" x14ac:dyDescent="0.3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>
        <f t="shared" si="101"/>
        <v>1.0105651170389445</v>
      </c>
      <c r="I415" s="73">
        <f t="shared" si="101"/>
        <v>1.0111666955736236</v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>
        <f t="shared" si="101"/>
        <v>1.0172847373065779</v>
      </c>
      <c r="O415" s="73">
        <f t="shared" si="101"/>
        <v>1.0152735451728609</v>
      </c>
      <c r="P415" s="73">
        <f t="shared" si="101"/>
        <v>1.01176845771485</v>
      </c>
      <c r="Q415" s="73">
        <f t="shared" si="101"/>
        <v>1.0144033220733115</v>
      </c>
    </row>
    <row r="416" spans="1:17" ht="12" customHeight="1" x14ac:dyDescent="0.3">
      <c r="A416" s="163" t="s">
        <v>142</v>
      </c>
      <c r="B416" s="171"/>
      <c r="C416" s="171">
        <f t="shared" si="101"/>
        <v>0.71109777907417138</v>
      </c>
      <c r="D416" s="171">
        <f t="shared" si="101"/>
        <v>0.70851864995000313</v>
      </c>
      <c r="E416" s="171">
        <f t="shared" si="101"/>
        <v>0.71893258830738871</v>
      </c>
      <c r="F416" s="171">
        <f t="shared" si="101"/>
        <v>0.72799082231897938</v>
      </c>
      <c r="G416" s="171">
        <f t="shared" si="101"/>
        <v>0.72192330094904422</v>
      </c>
      <c r="H416" s="171">
        <f t="shared" si="101"/>
        <v>0.72307213068213527</v>
      </c>
      <c r="I416" s="171">
        <f t="shared" si="101"/>
        <v>0.7418238833413483</v>
      </c>
      <c r="J416" s="171">
        <f t="shared" si="101"/>
        <v>0.74167786639866684</v>
      </c>
      <c r="K416" s="171">
        <f t="shared" si="101"/>
        <v>0.7354984112374684</v>
      </c>
      <c r="L416" s="171">
        <f t="shared" si="101"/>
        <v>0.75209008317076431</v>
      </c>
      <c r="M416" s="171">
        <f t="shared" si="101"/>
        <v>0.74101978529418044</v>
      </c>
      <c r="N416" s="171">
        <f t="shared" si="101"/>
        <v>0.74615841699037333</v>
      </c>
      <c r="O416" s="171">
        <f t="shared" si="101"/>
        <v>0.75687785931650042</v>
      </c>
      <c r="P416" s="171">
        <f t="shared" si="101"/>
        <v>0.75673062844567829</v>
      </c>
      <c r="Q416" s="171">
        <f t="shared" si="101"/>
        <v>0.75456023794913663</v>
      </c>
    </row>
    <row r="417" spans="1:17" ht="12" customHeight="1" x14ac:dyDescent="0.3">
      <c r="A417" s="161" t="s">
        <v>141</v>
      </c>
      <c r="B417" s="170"/>
      <c r="C417" s="170">
        <f t="shared" ref="C417:Q423" si="102">IF(C393=0,"",C393/C369)</f>
        <v>0.83416119578944115</v>
      </c>
      <c r="D417" s="170">
        <f t="shared" si="102"/>
        <v>0.8330610374550288</v>
      </c>
      <c r="E417" s="170">
        <f t="shared" si="102"/>
        <v>0.84088141490210255</v>
      </c>
      <c r="F417" s="170">
        <f t="shared" si="102"/>
        <v>0.83098125020715263</v>
      </c>
      <c r="G417" s="170">
        <f t="shared" si="102"/>
        <v>0.84447140296811662</v>
      </c>
      <c r="H417" s="170">
        <f t="shared" si="102"/>
        <v>0.84579052931848997</v>
      </c>
      <c r="I417" s="170">
        <f t="shared" si="102"/>
        <v>0.85652038775915718</v>
      </c>
      <c r="J417" s="170">
        <f t="shared" si="102"/>
        <v>0.83938622973031318</v>
      </c>
      <c r="K417" s="170">
        <f t="shared" si="102"/>
        <v>0.85642378451158696</v>
      </c>
      <c r="L417" s="170">
        <f t="shared" si="102"/>
        <v>0.83315795341598864</v>
      </c>
      <c r="M417" s="170">
        <f t="shared" si="102"/>
        <v>0.84140261535088157</v>
      </c>
      <c r="N417" s="170">
        <f t="shared" si="102"/>
        <v>0.85108749449584875</v>
      </c>
      <c r="O417" s="170">
        <f t="shared" si="102"/>
        <v>0.86262392447833336</v>
      </c>
      <c r="P417" s="170">
        <f t="shared" si="102"/>
        <v>0.8465046156027427</v>
      </c>
      <c r="Q417" s="170">
        <f t="shared" si="102"/>
        <v>0.85809888768699594</v>
      </c>
    </row>
    <row r="418" spans="1:17" ht="12" customHeight="1" x14ac:dyDescent="0.3">
      <c r="A418" s="148" t="s">
        <v>60</v>
      </c>
      <c r="B418" s="73"/>
      <c r="C418" s="73">
        <f t="shared" si="102"/>
        <v>0.76745250094087458</v>
      </c>
      <c r="D418" s="73">
        <f t="shared" si="102"/>
        <v>0.7451599123634115</v>
      </c>
      <c r="E418" s="73">
        <f t="shared" si="102"/>
        <v>0.78338793148160257</v>
      </c>
      <c r="F418" s="73">
        <f t="shared" si="102"/>
        <v>0.73607612496778052</v>
      </c>
      <c r="G418" s="73">
        <f t="shared" si="102"/>
        <v>0.76858824729980879</v>
      </c>
      <c r="H418" s="73">
        <f t="shared" si="102"/>
        <v>0.76658723191636036</v>
      </c>
      <c r="I418" s="73">
        <f t="shared" si="102"/>
        <v>0.77344767779141355</v>
      </c>
      <c r="J418" s="73">
        <f t="shared" si="102"/>
        <v>0.73759422252497753</v>
      </c>
      <c r="K418" s="73">
        <f t="shared" si="102"/>
        <v>0.73955098189434676</v>
      </c>
      <c r="L418" s="73">
        <f t="shared" si="102"/>
        <v>0.74099200259892906</v>
      </c>
      <c r="M418" s="73">
        <f t="shared" si="102"/>
        <v>0.74205798380873045</v>
      </c>
      <c r="N418" s="73">
        <f t="shared" si="102"/>
        <v>0.76162886195784674</v>
      </c>
      <c r="O418" s="73">
        <f t="shared" si="102"/>
        <v>0.76266894747445035</v>
      </c>
      <c r="P418" s="73">
        <f t="shared" si="102"/>
        <v>0.75978784715404868</v>
      </c>
      <c r="Q418" s="73">
        <f t="shared" si="102"/>
        <v>0.80105926173806241</v>
      </c>
    </row>
    <row r="419" spans="1:17" ht="12" customHeight="1" x14ac:dyDescent="0.3">
      <c r="A419" s="148" t="s">
        <v>59</v>
      </c>
      <c r="B419" s="73"/>
      <c r="C419" s="73">
        <f t="shared" si="102"/>
        <v>1.0166169088266332</v>
      </c>
      <c r="D419" s="73">
        <f t="shared" si="102"/>
        <v>1.0157774657841054</v>
      </c>
      <c r="E419" s="73">
        <f t="shared" si="102"/>
        <v>1.0112508848361077</v>
      </c>
      <c r="F419" s="73">
        <f t="shared" si="102"/>
        <v>1.0167023255696315</v>
      </c>
      <c r="G419" s="73">
        <f t="shared" si="102"/>
        <v>1.0078515526988423</v>
      </c>
      <c r="H419" s="73">
        <f t="shared" si="102"/>
        <v>1.0093315558448823</v>
      </c>
      <c r="I419" s="73">
        <f t="shared" si="102"/>
        <v>1.0082054839683465</v>
      </c>
      <c r="J419" s="73">
        <f t="shared" si="102"/>
        <v>1.0056373578532969</v>
      </c>
      <c r="K419" s="73">
        <f t="shared" si="102"/>
        <v>1.0070115121808934</v>
      </c>
      <c r="L419" s="73">
        <f t="shared" si="102"/>
        <v>1.0045166964092285</v>
      </c>
      <c r="M419" s="73">
        <f t="shared" si="102"/>
        <v>1.0028401095545496</v>
      </c>
      <c r="N419" s="73">
        <f t="shared" si="102"/>
        <v>1.0055255958277698</v>
      </c>
      <c r="O419" s="73">
        <f t="shared" si="102"/>
        <v>1.0051807859252582</v>
      </c>
      <c r="P419" s="73">
        <f t="shared" si="102"/>
        <v>1.0150961714016908</v>
      </c>
      <c r="Q419" s="73">
        <f t="shared" si="102"/>
        <v>1.0079982642794427</v>
      </c>
    </row>
    <row r="420" spans="1:17" ht="12" customHeight="1" x14ac:dyDescent="0.3">
      <c r="A420" s="158" t="s">
        <v>62</v>
      </c>
      <c r="B420" s="169"/>
      <c r="C420" s="169">
        <f t="shared" si="102"/>
        <v>0.81386199568975781</v>
      </c>
      <c r="D420" s="169">
        <f t="shared" si="102"/>
        <v>0.80758345669169607</v>
      </c>
      <c r="E420" s="169">
        <f t="shared" si="102"/>
        <v>0.77111817255912518</v>
      </c>
      <c r="F420" s="169">
        <f t="shared" si="102"/>
        <v>0.75951466254972699</v>
      </c>
      <c r="G420" s="169">
        <f t="shared" si="102"/>
        <v>0.76589658698811791</v>
      </c>
      <c r="H420" s="169">
        <f t="shared" si="102"/>
        <v>0.81053764755028124</v>
      </c>
      <c r="I420" s="169">
        <f t="shared" si="102"/>
        <v>0.78333756395685439</v>
      </c>
      <c r="J420" s="169">
        <f t="shared" si="102"/>
        <v>0.78014377854420425</v>
      </c>
      <c r="K420" s="169">
        <f t="shared" si="102"/>
        <v>0.79611087167872185</v>
      </c>
      <c r="L420" s="169">
        <f t="shared" si="102"/>
        <v>0.84443131067085231</v>
      </c>
      <c r="M420" s="169">
        <f t="shared" si="102"/>
        <v>0.83438062050684503</v>
      </c>
      <c r="N420" s="169">
        <f t="shared" si="102"/>
        <v>0.82139153581324598</v>
      </c>
      <c r="O420" s="169">
        <f t="shared" si="102"/>
        <v>0.80516432970649643</v>
      </c>
      <c r="P420" s="169">
        <f t="shared" si="102"/>
        <v>0.81634987882313081</v>
      </c>
      <c r="Q420" s="169">
        <f t="shared" si="102"/>
        <v>0.83011398415504711</v>
      </c>
    </row>
    <row r="421" spans="1:17" ht="12" customHeight="1" x14ac:dyDescent="0.3">
      <c r="A421" s="23" t="s">
        <v>55</v>
      </c>
      <c r="B421" s="73"/>
      <c r="C421" s="73">
        <f t="shared" si="102"/>
        <v>0.32713846231903504</v>
      </c>
      <c r="D421" s="73">
        <f t="shared" si="102"/>
        <v>0.32743084646914089</v>
      </c>
      <c r="E421" s="73">
        <f t="shared" si="102"/>
        <v>0.33165289672965731</v>
      </c>
      <c r="F421" s="73">
        <f t="shared" si="102"/>
        <v>0.33488142225505979</v>
      </c>
      <c r="G421" s="73">
        <f t="shared" si="102"/>
        <v>0.33585239395200422</v>
      </c>
      <c r="H421" s="73">
        <f t="shared" si="102"/>
        <v>0.34184737617466843</v>
      </c>
      <c r="I421" s="73">
        <f t="shared" si="102"/>
        <v>0.34013878655574176</v>
      </c>
      <c r="J421" s="73">
        <f t="shared" si="102"/>
        <v>0.34206042105815304</v>
      </c>
      <c r="K421" s="73">
        <f t="shared" si="102"/>
        <v>0.34181790913001092</v>
      </c>
      <c r="L421" s="73">
        <f t="shared" si="102"/>
        <v>0.34280663828184532</v>
      </c>
      <c r="M421" s="73">
        <f t="shared" si="102"/>
        <v>0.34148651434543642</v>
      </c>
      <c r="N421" s="73">
        <f t="shared" si="102"/>
        <v>0.34137140834443946</v>
      </c>
      <c r="O421" s="73">
        <f t="shared" si="102"/>
        <v>0.34120690770058365</v>
      </c>
      <c r="P421" s="73">
        <f t="shared" si="102"/>
        <v>0.34130533580367023</v>
      </c>
      <c r="Q421" s="73">
        <f t="shared" si="102"/>
        <v>0.34696222591566384</v>
      </c>
    </row>
    <row r="422" spans="1:17" ht="12" customHeight="1" x14ac:dyDescent="0.3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3">
      <c r="A423" s="29" t="s">
        <v>140</v>
      </c>
      <c r="B423" s="65"/>
      <c r="C423" s="65">
        <f t="shared" si="102"/>
        <v>0.82246546833075285</v>
      </c>
      <c r="D423" s="65">
        <f t="shared" si="102"/>
        <v>0.8289368518040191</v>
      </c>
      <c r="E423" s="65">
        <f t="shared" si="102"/>
        <v>0.82998907329625793</v>
      </c>
      <c r="F423" s="65">
        <f t="shared" si="102"/>
        <v>0.83239100431133561</v>
      </c>
      <c r="G423" s="65">
        <f t="shared" si="102"/>
        <v>0.83721533334274445</v>
      </c>
      <c r="H423" s="65">
        <f t="shared" si="102"/>
        <v>0.83876026224496791</v>
      </c>
      <c r="I423" s="65">
        <f t="shared" si="102"/>
        <v>0.84573567886668166</v>
      </c>
      <c r="J423" s="65">
        <f t="shared" si="102"/>
        <v>0.84599131876841094</v>
      </c>
      <c r="K423" s="65">
        <f t="shared" si="102"/>
        <v>0.84912736139110156</v>
      </c>
      <c r="L423" s="65">
        <f t="shared" si="102"/>
        <v>0.85170843463353341</v>
      </c>
      <c r="M423" s="65">
        <f t="shared" si="102"/>
        <v>0.84552102145898533</v>
      </c>
      <c r="N423" s="65">
        <f t="shared" si="102"/>
        <v>0.84662626795541007</v>
      </c>
      <c r="O423" s="65">
        <f t="shared" si="102"/>
        <v>0.85012336952297096</v>
      </c>
      <c r="P423" s="65">
        <f t="shared" si="102"/>
        <v>0.85073965343127844</v>
      </c>
      <c r="Q423" s="65">
        <f t="shared" si="102"/>
        <v>0.8539476261826795</v>
      </c>
    </row>
    <row r="425" spans="1:17" ht="12" customHeight="1" x14ac:dyDescent="0.3">
      <c r="A425" s="152" t="s">
        <v>190</v>
      </c>
      <c r="B425" s="168"/>
      <c r="C425" s="168">
        <f>SUM(C426,C429,C431,C444)</f>
        <v>0.99920262203675314</v>
      </c>
      <c r="D425" s="168">
        <f t="shared" ref="D425:Q425" si="103">SUM(D426,D429,D431,D444)</f>
        <v>0.57102988510225605</v>
      </c>
      <c r="E425" s="168">
        <f t="shared" si="103"/>
        <v>0.55680316473416835</v>
      </c>
      <c r="F425" s="168">
        <f t="shared" si="103"/>
        <v>0.64023591430713966</v>
      </c>
      <c r="G425" s="168">
        <f t="shared" si="103"/>
        <v>2.6071884417987388</v>
      </c>
      <c r="H425" s="168">
        <f t="shared" si="103"/>
        <v>1.8769985221590784</v>
      </c>
      <c r="I425" s="168">
        <f t="shared" si="103"/>
        <v>1.8200939993456049</v>
      </c>
      <c r="J425" s="168">
        <f t="shared" si="103"/>
        <v>4.030144968514823</v>
      </c>
      <c r="K425" s="168">
        <f t="shared" si="103"/>
        <v>1.0233978479441446</v>
      </c>
      <c r="L425" s="168">
        <f t="shared" si="103"/>
        <v>1.2661764330740846</v>
      </c>
      <c r="M425" s="168">
        <f t="shared" si="103"/>
        <v>1.7655839416229402</v>
      </c>
      <c r="N425" s="168">
        <f t="shared" si="103"/>
        <v>0.99546408461689107</v>
      </c>
      <c r="O425" s="168">
        <f t="shared" si="103"/>
        <v>3.1090380787899274</v>
      </c>
      <c r="P425" s="168">
        <f t="shared" si="103"/>
        <v>3.0151317176087651</v>
      </c>
      <c r="Q425" s="168">
        <f t="shared" si="103"/>
        <v>1.3463813961381828</v>
      </c>
    </row>
    <row r="426" spans="1:17" ht="12" customHeight="1" x14ac:dyDescent="0.3">
      <c r="A426" s="158" t="s">
        <v>65</v>
      </c>
      <c r="B426" s="157"/>
      <c r="C426" s="157">
        <f>SUM(C427:C428)</f>
        <v>0.93076362425751891</v>
      </c>
      <c r="D426" s="157">
        <f t="shared" ref="D426:Q426" si="104">SUM(D427:D428)</f>
        <v>0.49797454800062474</v>
      </c>
      <c r="E426" s="157">
        <f t="shared" si="104"/>
        <v>0.52712911384868255</v>
      </c>
      <c r="F426" s="157">
        <f t="shared" si="104"/>
        <v>0.54819123791266633</v>
      </c>
      <c r="G426" s="157">
        <f t="shared" si="104"/>
        <v>2.3431762373270093</v>
      </c>
      <c r="H426" s="157">
        <f t="shared" si="104"/>
        <v>1.3361003068492436</v>
      </c>
      <c r="I426" s="157">
        <f t="shared" si="104"/>
        <v>1.2747323879930417</v>
      </c>
      <c r="J426" s="157">
        <f t="shared" si="104"/>
        <v>3.6300845008912002</v>
      </c>
      <c r="K426" s="157">
        <f t="shared" si="104"/>
        <v>0.91440256582352886</v>
      </c>
      <c r="L426" s="157">
        <f t="shared" si="104"/>
        <v>1.1658975778106846</v>
      </c>
      <c r="M426" s="157">
        <f t="shared" si="104"/>
        <v>1.5873512413300555</v>
      </c>
      <c r="N426" s="157">
        <f t="shared" si="104"/>
        <v>0.84203725814468144</v>
      </c>
      <c r="O426" s="157">
        <f t="shared" si="104"/>
        <v>2.7579353233860964</v>
      </c>
      <c r="P426" s="157">
        <f t="shared" si="104"/>
        <v>1.9558475658678283</v>
      </c>
      <c r="Q426" s="157">
        <f t="shared" si="104"/>
        <v>0.66588136710845192</v>
      </c>
    </row>
    <row r="427" spans="1:17" ht="12" customHeight="1" x14ac:dyDescent="0.3">
      <c r="A427" s="23" t="s">
        <v>157</v>
      </c>
      <c r="B427" s="156"/>
      <c r="C427" s="156">
        <f>RES_hhdet_in_emi!C$83</f>
        <v>0.93076362425751891</v>
      </c>
      <c r="D427" s="156">
        <f>RES_hhdet_in_emi!D$83</f>
        <v>0.49797454800062474</v>
      </c>
      <c r="E427" s="156">
        <f>RES_hhdet_in_emi!E$83</f>
        <v>0.52712911384868255</v>
      </c>
      <c r="F427" s="156">
        <f>RES_hhdet_in_emi!F$83</f>
        <v>0.54819123791266633</v>
      </c>
      <c r="G427" s="156">
        <f>RES_hhdet_in_emi!G$83</f>
        <v>2.3431762373270093</v>
      </c>
      <c r="H427" s="156">
        <f>RES_hhdet_in_emi!H$83</f>
        <v>1.3361003068492436</v>
      </c>
      <c r="I427" s="156">
        <f>RES_hhdet_in_emi!I$83</f>
        <v>1.2747323879930417</v>
      </c>
      <c r="J427" s="156">
        <f>RES_hhdet_in_emi!J$83</f>
        <v>3.6300845008912002</v>
      </c>
      <c r="K427" s="156">
        <f>RES_hhdet_in_emi!K$83</f>
        <v>0.91440256582352886</v>
      </c>
      <c r="L427" s="156">
        <f>RES_hhdet_in_emi!L$83</f>
        <v>1.1658975778106846</v>
      </c>
      <c r="M427" s="156">
        <f>RES_hhdet_in_emi!M$83</f>
        <v>1.5873512413300555</v>
      </c>
      <c r="N427" s="156">
        <f>RES_hhdet_in_emi!N$83</f>
        <v>0.84203725814468144</v>
      </c>
      <c r="O427" s="156">
        <f>RES_hhdet_in_emi!O$83</f>
        <v>2.7579353233860964</v>
      </c>
      <c r="P427" s="156">
        <f>RES_hhdet_in_emi!P$83</f>
        <v>1.9558475658678283</v>
      </c>
      <c r="Q427" s="156">
        <f>RES_hhdet_in_emi!Q$83</f>
        <v>0.66588136710845192</v>
      </c>
    </row>
    <row r="428" spans="1:17" ht="12" customHeight="1" x14ac:dyDescent="0.3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3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3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3">
      <c r="A431" s="158" t="s">
        <v>63</v>
      </c>
      <c r="B431" s="157"/>
      <c r="C431" s="157">
        <f>RES_hhdet_in_emi!C$87</f>
        <v>6.843899777923422E-2</v>
      </c>
      <c r="D431" s="157">
        <f>RES_hhdet_in_emi!D$87</f>
        <v>7.3055337101631326E-2</v>
      </c>
      <c r="E431" s="157">
        <f>RES_hhdet_in_emi!E$87</f>
        <v>2.9674050885485852E-2</v>
      </c>
      <c r="F431" s="157">
        <f>RES_hhdet_in_emi!F$87</f>
        <v>9.2044676394473376E-2</v>
      </c>
      <c r="G431" s="157">
        <f>RES_hhdet_in_emi!G$87</f>
        <v>0.26401220447172952</v>
      </c>
      <c r="H431" s="157">
        <f>RES_hhdet_in_emi!H$87</f>
        <v>0.54089821530983473</v>
      </c>
      <c r="I431" s="157">
        <f>RES_hhdet_in_emi!I$87</f>
        <v>0.54536161135256334</v>
      </c>
      <c r="J431" s="157">
        <f>RES_hhdet_in_emi!J$87</f>
        <v>0.40006046762362296</v>
      </c>
      <c r="K431" s="157">
        <f>RES_hhdet_in_emi!K$87</f>
        <v>0.10899528212061564</v>
      </c>
      <c r="L431" s="157">
        <f>RES_hhdet_in_emi!L$87</f>
        <v>0.10027885526339994</v>
      </c>
      <c r="M431" s="157">
        <f>RES_hhdet_in_emi!M$87</f>
        <v>0.17823270029288482</v>
      </c>
      <c r="N431" s="157">
        <f>RES_hhdet_in_emi!N$87</f>
        <v>0.15342682647220962</v>
      </c>
      <c r="O431" s="157">
        <f>RES_hhdet_in_emi!O$87</f>
        <v>0.35110275540383129</v>
      </c>
      <c r="P431" s="157">
        <f>RES_hhdet_in_emi!P$87</f>
        <v>1.0592841517409368</v>
      </c>
      <c r="Q431" s="157">
        <f>RES_hhdet_in_emi!Q$87</f>
        <v>0.68050002902973084</v>
      </c>
    </row>
    <row r="432" spans="1:17" ht="12" customHeight="1" x14ac:dyDescent="0.3">
      <c r="A432" s="167" t="s">
        <v>156</v>
      </c>
      <c r="B432" s="132"/>
      <c r="C432" s="132">
        <f>RES_hhdet_in_emi!C$88</f>
        <v>6.4716626637230296E-2</v>
      </c>
      <c r="D432" s="132">
        <f>RES_hhdet_in_emi!D$88</f>
        <v>6.73961391727564E-2</v>
      </c>
      <c r="E432" s="132">
        <f>RES_hhdet_in_emi!E$88</f>
        <v>2.5044655416591365E-2</v>
      </c>
      <c r="F432" s="132">
        <f>RES_hhdet_in_emi!F$88</f>
        <v>2.4874963429901597E-2</v>
      </c>
      <c r="G432" s="132">
        <f>RES_hhdet_in_emi!G$88</f>
        <v>0.20572973016419346</v>
      </c>
      <c r="H432" s="132">
        <f>RES_hhdet_in_emi!H$88</f>
        <v>8.7546258528869159E-2</v>
      </c>
      <c r="I432" s="132">
        <f>RES_hhdet_in_emi!I$88</f>
        <v>0.10477098727131251</v>
      </c>
      <c r="J432" s="132">
        <f>RES_hhdet_in_emi!J$88</f>
        <v>0.30718973914755948</v>
      </c>
      <c r="K432" s="132">
        <f>RES_hhdet_in_emi!K$88</f>
        <v>7.9121355608748514E-2</v>
      </c>
      <c r="L432" s="132">
        <f>RES_hhdet_in_emi!L$88</f>
        <v>8.2724954723642441E-2</v>
      </c>
      <c r="M432" s="132">
        <f>RES_hhdet_in_emi!M$88</f>
        <v>0.14877142959613107</v>
      </c>
      <c r="N432" s="132">
        <f>RES_hhdet_in_emi!N$88</f>
        <v>6.8014240446854515E-2</v>
      </c>
      <c r="O432" s="132">
        <f>RES_hhdet_in_emi!O$88</f>
        <v>0.25218341401540822</v>
      </c>
      <c r="P432" s="132">
        <f>RES_hhdet_in_emi!P$88</f>
        <v>0.2523746242060973</v>
      </c>
      <c r="Q432" s="132">
        <f>RES_hhdet_in_emi!Q$88</f>
        <v>9.3520390953479263E-2</v>
      </c>
    </row>
    <row r="433" spans="1:17" ht="12" customHeight="1" x14ac:dyDescent="0.3">
      <c r="A433" s="167" t="s">
        <v>155</v>
      </c>
      <c r="B433" s="132"/>
      <c r="C433" s="132">
        <f>SUM(C434:C435)</f>
        <v>3.7223711420039302E-3</v>
      </c>
      <c r="D433" s="132">
        <f t="shared" ref="D433:Q433" si="106">SUM(D434:D435)</f>
        <v>5.6591979288749253E-3</v>
      </c>
      <c r="E433" s="132">
        <f t="shared" si="106"/>
        <v>4.6293954688944863E-3</v>
      </c>
      <c r="F433" s="132">
        <f t="shared" si="106"/>
        <v>5.9982467053374322E-3</v>
      </c>
      <c r="G433" s="132">
        <f t="shared" si="106"/>
        <v>2.1376130563894834E-2</v>
      </c>
      <c r="H433" s="132">
        <f t="shared" si="106"/>
        <v>8.1952425658659775E-3</v>
      </c>
      <c r="I433" s="132">
        <f t="shared" si="106"/>
        <v>8.7951267343120455E-3</v>
      </c>
      <c r="J433" s="132">
        <f t="shared" si="106"/>
        <v>3.0166583728701811E-2</v>
      </c>
      <c r="K433" s="132">
        <f t="shared" si="106"/>
        <v>1.2217789389658548E-2</v>
      </c>
      <c r="L433" s="132">
        <f t="shared" si="106"/>
        <v>1.7553900539757507E-2</v>
      </c>
      <c r="M433" s="132">
        <f t="shared" si="106"/>
        <v>2.9461270696753739E-2</v>
      </c>
      <c r="N433" s="132">
        <f t="shared" si="106"/>
        <v>1.5130806487078133E-2</v>
      </c>
      <c r="O433" s="132">
        <f t="shared" si="106"/>
        <v>3.5280188772449469E-2</v>
      </c>
      <c r="P433" s="132">
        <f t="shared" si="106"/>
        <v>3.637071790626932E-2</v>
      </c>
      <c r="Q433" s="132">
        <f t="shared" si="106"/>
        <v>1.7534164832009695E-2</v>
      </c>
    </row>
    <row r="434" spans="1:17" ht="12" customHeight="1" x14ac:dyDescent="0.3">
      <c r="A434" s="166" t="s">
        <v>55</v>
      </c>
      <c r="B434" s="165"/>
      <c r="C434" s="165">
        <f>RES_hhdet_in_emi!C$90</f>
        <v>3.7223711420039302E-3</v>
      </c>
      <c r="D434" s="165">
        <f>RES_hhdet_in_emi!D$90</f>
        <v>5.6591979288749253E-3</v>
      </c>
      <c r="E434" s="165">
        <f>RES_hhdet_in_emi!E$90</f>
        <v>4.6293954688944863E-3</v>
      </c>
      <c r="F434" s="165">
        <f>RES_hhdet_in_emi!F$90</f>
        <v>5.9982467053374322E-3</v>
      </c>
      <c r="G434" s="165">
        <f>RES_hhdet_in_emi!G$90</f>
        <v>2.1376130563894834E-2</v>
      </c>
      <c r="H434" s="165">
        <f>RES_hhdet_in_emi!H$90</f>
        <v>8.1952425658659775E-3</v>
      </c>
      <c r="I434" s="165">
        <f>RES_hhdet_in_emi!I$90</f>
        <v>8.7951267343120455E-3</v>
      </c>
      <c r="J434" s="165">
        <f>RES_hhdet_in_emi!J$90</f>
        <v>3.0166583728701811E-2</v>
      </c>
      <c r="K434" s="165">
        <f>RES_hhdet_in_emi!K$90</f>
        <v>1.2217789389658548E-2</v>
      </c>
      <c r="L434" s="165">
        <f>RES_hhdet_in_emi!L$90</f>
        <v>1.7553900539757507E-2</v>
      </c>
      <c r="M434" s="165">
        <f>RES_hhdet_in_emi!M$90</f>
        <v>2.9461270696753739E-2</v>
      </c>
      <c r="N434" s="165">
        <f>RES_hhdet_in_emi!N$90</f>
        <v>1.5130806487078133E-2</v>
      </c>
      <c r="O434" s="165">
        <f>RES_hhdet_in_emi!O$90</f>
        <v>3.5280188772449469E-2</v>
      </c>
      <c r="P434" s="165">
        <f>RES_hhdet_in_emi!P$90</f>
        <v>3.637071790626932E-2</v>
      </c>
      <c r="Q434" s="165">
        <f>RES_hhdet_in_emi!Q$90</f>
        <v>1.7534164832009695E-2</v>
      </c>
    </row>
    <row r="435" spans="1:17" ht="12" customHeight="1" x14ac:dyDescent="0.3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3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6.1171466259234343E-2</v>
      </c>
      <c r="G436" s="162">
        <f>RES_hhdet_in_emi!G$92</f>
        <v>3.6906343743641212E-2</v>
      </c>
      <c r="H436" s="162">
        <f>RES_hhdet_in_emi!H$92</f>
        <v>0.25912733744580235</v>
      </c>
      <c r="I436" s="162">
        <f>RES_hhdet_in_emi!I$92</f>
        <v>0.27362125314752161</v>
      </c>
      <c r="J436" s="162">
        <f>RES_hhdet_in_emi!J$92</f>
        <v>6.270414474736169E-2</v>
      </c>
      <c r="K436" s="162">
        <f>RES_hhdet_in_emi!K$92</f>
        <v>1.7656137122208575E-2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0.5784916409555475</v>
      </c>
      <c r="Q436" s="162">
        <f>RES_hhdet_in_emi!Q$92</f>
        <v>0.53773437633634957</v>
      </c>
    </row>
    <row r="437" spans="1:17" ht="12" customHeight="1" x14ac:dyDescent="0.3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0.18602937676929721</v>
      </c>
      <c r="I437" s="160">
        <f t="shared" si="107"/>
        <v>0.15817424419941717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7.0281779538276981E-2</v>
      </c>
      <c r="O437" s="160">
        <f t="shared" si="107"/>
        <v>6.3639152615973554E-2</v>
      </c>
      <c r="P437" s="160">
        <f t="shared" si="107"/>
        <v>0.19204716867302266</v>
      </c>
      <c r="Q437" s="160">
        <f t="shared" si="107"/>
        <v>3.1711096907892304E-2</v>
      </c>
    </row>
    <row r="438" spans="1:17" ht="12" customHeight="1" x14ac:dyDescent="0.3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0.18602937676929721</v>
      </c>
      <c r="I438" s="156">
        <f>RES_hhdet_in_emi!I$94</f>
        <v>0.15817424419941717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7.0281779538276981E-2</v>
      </c>
      <c r="O438" s="156">
        <f>RES_hhdet_in_emi!O$94</f>
        <v>6.3639152615973554E-2</v>
      </c>
      <c r="P438" s="156">
        <f>RES_hhdet_in_emi!P$94</f>
        <v>0.19204716867302266</v>
      </c>
      <c r="Q438" s="156">
        <f>RES_hhdet_in_emi!Q$94</f>
        <v>3.1711096907892304E-2</v>
      </c>
    </row>
    <row r="439" spans="1:17" ht="12" customHeight="1" x14ac:dyDescent="0.3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3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3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3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3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3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3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3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3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3">
      <c r="A449" s="152" t="s">
        <v>189</v>
      </c>
      <c r="B449" s="168"/>
      <c r="C449" s="168">
        <f>SUM(C450,C453,C455,C468)</f>
        <v>17604.844518787144</v>
      </c>
      <c r="D449" s="168">
        <f t="shared" ref="D449:Q449" si="110">SUM(D450,D453,D455,D468)</f>
        <v>16163.96988505274</v>
      </c>
      <c r="E449" s="168">
        <f t="shared" si="110"/>
        <v>18389.642789770794</v>
      </c>
      <c r="F449" s="168">
        <f t="shared" si="110"/>
        <v>17114.673493447128</v>
      </c>
      <c r="G449" s="168">
        <f t="shared" si="110"/>
        <v>17075.052818274155</v>
      </c>
      <c r="H449" s="168">
        <f t="shared" si="110"/>
        <v>16489.496860551531</v>
      </c>
      <c r="I449" s="168">
        <f t="shared" si="110"/>
        <v>16145.895051180692</v>
      </c>
      <c r="J449" s="168">
        <f t="shared" si="110"/>
        <v>15774.559687470586</v>
      </c>
      <c r="K449" s="168">
        <f t="shared" si="110"/>
        <v>15199.154888245874</v>
      </c>
      <c r="L449" s="168">
        <f t="shared" si="110"/>
        <v>18381.987186566566</v>
      </c>
      <c r="M449" s="168">
        <f t="shared" si="110"/>
        <v>15843.26512528996</v>
      </c>
      <c r="N449" s="168">
        <f t="shared" si="110"/>
        <v>15070.994292150504</v>
      </c>
      <c r="O449" s="168">
        <f t="shared" si="110"/>
        <v>14553.179562834164</v>
      </c>
      <c r="P449" s="168">
        <f t="shared" si="110"/>
        <v>13500.8730584149</v>
      </c>
      <c r="Q449" s="168">
        <f t="shared" si="110"/>
        <v>14587.20601167289</v>
      </c>
    </row>
    <row r="450" spans="1:17" ht="12" customHeight="1" x14ac:dyDescent="0.3">
      <c r="A450" s="158" t="s">
        <v>65</v>
      </c>
      <c r="B450" s="157"/>
      <c r="C450" s="157">
        <f>SUM(C451:C452)</f>
        <v>14056.774958495076</v>
      </c>
      <c r="D450" s="157">
        <f t="shared" ref="D450:Q450" si="111">SUM(D451:D452)</f>
        <v>12506.263319818083</v>
      </c>
      <c r="E450" s="157">
        <f t="shared" si="111"/>
        <v>14795.271382498595</v>
      </c>
      <c r="F450" s="157">
        <f t="shared" si="111"/>
        <v>13576.303539899227</v>
      </c>
      <c r="G450" s="157">
        <f t="shared" si="111"/>
        <v>13305.170592007493</v>
      </c>
      <c r="H450" s="157">
        <f t="shared" si="111"/>
        <v>12723.360291582794</v>
      </c>
      <c r="I450" s="157">
        <f t="shared" si="111"/>
        <v>12431.389413976602</v>
      </c>
      <c r="J450" s="157">
        <f t="shared" si="111"/>
        <v>12277.677933614093</v>
      </c>
      <c r="K450" s="157">
        <f t="shared" si="111"/>
        <v>11851.566726992729</v>
      </c>
      <c r="L450" s="157">
        <f t="shared" si="111"/>
        <v>14792.414619533751</v>
      </c>
      <c r="M450" s="157">
        <f t="shared" si="111"/>
        <v>12343.663752795508</v>
      </c>
      <c r="N450" s="157">
        <f t="shared" si="111"/>
        <v>11614.816896811262</v>
      </c>
      <c r="O450" s="157">
        <f t="shared" si="111"/>
        <v>11044.83033221641</v>
      </c>
      <c r="P450" s="157">
        <f t="shared" si="111"/>
        <v>9975.6196334119522</v>
      </c>
      <c r="Q450" s="157">
        <f t="shared" si="111"/>
        <v>11089.081700023384</v>
      </c>
    </row>
    <row r="451" spans="1:17" ht="12" customHeight="1" x14ac:dyDescent="0.3">
      <c r="A451" s="23" t="s">
        <v>157</v>
      </c>
      <c r="B451" s="156"/>
      <c r="C451" s="156">
        <f t="shared" ref="C451:Q454" si="112">IF(C355=0,0,C355/0.086*1000000/C$58)</f>
        <v>13996.490979886896</v>
      </c>
      <c r="D451" s="156">
        <f t="shared" si="112"/>
        <v>12444.015393539614</v>
      </c>
      <c r="E451" s="156">
        <f t="shared" si="112"/>
        <v>14709.722016244235</v>
      </c>
      <c r="F451" s="156">
        <f t="shared" si="112"/>
        <v>13509.226242460298</v>
      </c>
      <c r="G451" s="156">
        <f t="shared" si="112"/>
        <v>13218.288179312489</v>
      </c>
      <c r="H451" s="156">
        <f t="shared" si="112"/>
        <v>12642.434324422853</v>
      </c>
      <c r="I451" s="156">
        <f t="shared" si="112"/>
        <v>12354.700944994409</v>
      </c>
      <c r="J451" s="156">
        <f t="shared" si="112"/>
        <v>12206.652321246036</v>
      </c>
      <c r="K451" s="156">
        <f t="shared" si="112"/>
        <v>11786.494108082496</v>
      </c>
      <c r="L451" s="156">
        <f t="shared" si="112"/>
        <v>14692.252449108199</v>
      </c>
      <c r="M451" s="156">
        <f t="shared" si="112"/>
        <v>12268.318664839191</v>
      </c>
      <c r="N451" s="156">
        <f t="shared" si="112"/>
        <v>11533.307048433895</v>
      </c>
      <c r="O451" s="156">
        <f t="shared" si="112"/>
        <v>10963.919032226235</v>
      </c>
      <c r="P451" s="156">
        <f t="shared" si="112"/>
        <v>9910.2556464474837</v>
      </c>
      <c r="Q451" s="156">
        <f t="shared" si="112"/>
        <v>10999.398792734639</v>
      </c>
    </row>
    <row r="452" spans="1:17" ht="12" customHeight="1" x14ac:dyDescent="0.3">
      <c r="A452" s="23" t="s">
        <v>60</v>
      </c>
      <c r="B452" s="156"/>
      <c r="C452" s="156">
        <f t="shared" si="112"/>
        <v>60.283978608180313</v>
      </c>
      <c r="D452" s="156">
        <f t="shared" si="112"/>
        <v>62.247926278468846</v>
      </c>
      <c r="E452" s="156">
        <f t="shared" si="112"/>
        <v>85.549366254358688</v>
      </c>
      <c r="F452" s="156">
        <f t="shared" si="112"/>
        <v>67.077297438930032</v>
      </c>
      <c r="G452" s="156">
        <f t="shared" si="112"/>
        <v>86.882412695004561</v>
      </c>
      <c r="H452" s="156">
        <f t="shared" si="112"/>
        <v>80.925967159940413</v>
      </c>
      <c r="I452" s="156">
        <f t="shared" si="112"/>
        <v>76.688468982191836</v>
      </c>
      <c r="J452" s="156">
        <f t="shared" si="112"/>
        <v>71.02561236805721</v>
      </c>
      <c r="K452" s="156">
        <f t="shared" si="112"/>
        <v>65.072618910232677</v>
      </c>
      <c r="L452" s="156">
        <f t="shared" si="112"/>
        <v>100.16217042555138</v>
      </c>
      <c r="M452" s="156">
        <f t="shared" si="112"/>
        <v>75.345087956317201</v>
      </c>
      <c r="N452" s="156">
        <f t="shared" si="112"/>
        <v>81.509848377367732</v>
      </c>
      <c r="O452" s="156">
        <f t="shared" si="112"/>
        <v>80.911299990176161</v>
      </c>
      <c r="P452" s="156">
        <f t="shared" si="112"/>
        <v>65.36398696446912</v>
      </c>
      <c r="Q452" s="156">
        <f t="shared" si="112"/>
        <v>89.682907288745298</v>
      </c>
    </row>
    <row r="453" spans="1:17" ht="12" customHeight="1" x14ac:dyDescent="0.3">
      <c r="A453" s="158" t="s">
        <v>112</v>
      </c>
      <c r="B453" s="157"/>
      <c r="C453" s="157">
        <f>C454</f>
        <v>88.257693562049823</v>
      </c>
      <c r="D453" s="157">
        <f t="shared" ref="D453:Q453" si="113">D454</f>
        <v>137.49300302804281</v>
      </c>
      <c r="E453" s="157">
        <f t="shared" si="113"/>
        <v>83.641647432195313</v>
      </c>
      <c r="F453" s="157">
        <f t="shared" si="113"/>
        <v>116.31109646152808</v>
      </c>
      <c r="G453" s="157">
        <f t="shared" si="113"/>
        <v>119.15015217839074</v>
      </c>
      <c r="H453" s="157">
        <f t="shared" si="113"/>
        <v>137.41509134311821</v>
      </c>
      <c r="I453" s="157">
        <f t="shared" si="113"/>
        <v>117.74937754341489</v>
      </c>
      <c r="J453" s="157">
        <f t="shared" si="113"/>
        <v>117.00422691742162</v>
      </c>
      <c r="K453" s="157">
        <f t="shared" si="113"/>
        <v>124.80912381763214</v>
      </c>
      <c r="L453" s="157">
        <f t="shared" si="113"/>
        <v>92.222558855452817</v>
      </c>
      <c r="M453" s="157">
        <f t="shared" si="113"/>
        <v>50.729262468763359</v>
      </c>
      <c r="N453" s="157">
        <f t="shared" si="113"/>
        <v>103.89939730356208</v>
      </c>
      <c r="O453" s="157">
        <f t="shared" si="113"/>
        <v>133.28872647814984</v>
      </c>
      <c r="P453" s="157">
        <f t="shared" si="113"/>
        <v>214.55099370389593</v>
      </c>
      <c r="Q453" s="157">
        <f t="shared" si="113"/>
        <v>126.74592934058828</v>
      </c>
    </row>
    <row r="454" spans="1:17" ht="12" customHeight="1" x14ac:dyDescent="0.3">
      <c r="A454" s="23" t="s">
        <v>60</v>
      </c>
      <c r="B454" s="156"/>
      <c r="C454" s="156">
        <f t="shared" si="112"/>
        <v>88.257693562049823</v>
      </c>
      <c r="D454" s="156">
        <f t="shared" si="112"/>
        <v>137.49300302804281</v>
      </c>
      <c r="E454" s="156">
        <f t="shared" si="112"/>
        <v>83.641647432195313</v>
      </c>
      <c r="F454" s="156">
        <f t="shared" si="112"/>
        <v>116.31109646152808</v>
      </c>
      <c r="G454" s="156">
        <f t="shared" si="112"/>
        <v>119.15015217839074</v>
      </c>
      <c r="H454" s="156">
        <f t="shared" si="112"/>
        <v>137.41509134311821</v>
      </c>
      <c r="I454" s="156">
        <f t="shared" si="112"/>
        <v>117.74937754341489</v>
      </c>
      <c r="J454" s="156">
        <f t="shared" si="112"/>
        <v>117.00422691742162</v>
      </c>
      <c r="K454" s="156">
        <f t="shared" si="112"/>
        <v>124.80912381763214</v>
      </c>
      <c r="L454" s="156">
        <f t="shared" si="112"/>
        <v>92.222558855452817</v>
      </c>
      <c r="M454" s="156">
        <f t="shared" si="112"/>
        <v>50.729262468763359</v>
      </c>
      <c r="N454" s="156">
        <f t="shared" si="112"/>
        <v>103.89939730356208</v>
      </c>
      <c r="O454" s="156">
        <f t="shared" si="112"/>
        <v>133.28872647814984</v>
      </c>
      <c r="P454" s="156">
        <f t="shared" si="112"/>
        <v>214.55099370389593</v>
      </c>
      <c r="Q454" s="156">
        <f t="shared" si="112"/>
        <v>126.74592934058828</v>
      </c>
    </row>
    <row r="455" spans="1:17" ht="12" customHeight="1" x14ac:dyDescent="0.3">
      <c r="A455" s="158" t="s">
        <v>63</v>
      </c>
      <c r="B455" s="157"/>
      <c r="C455" s="157">
        <f>IF(C359=0,0,C359/0.086*1000000/SUM(C$62:C$67))</f>
        <v>2435.3654939177422</v>
      </c>
      <c r="D455" s="157">
        <f t="shared" ref="D455:Q455" si="114">IF(D359=0,0,D359/0.086*1000000/SUM(D$62:D$67))</f>
        <v>2501.4198994463895</v>
      </c>
      <c r="E455" s="157">
        <f t="shared" si="114"/>
        <v>2452.1805617127216</v>
      </c>
      <c r="F455" s="157">
        <f t="shared" si="114"/>
        <v>2328.9555190162223</v>
      </c>
      <c r="G455" s="157">
        <f t="shared" si="114"/>
        <v>2568.0511910705445</v>
      </c>
      <c r="H455" s="157">
        <f t="shared" si="114"/>
        <v>2516.6200927257055</v>
      </c>
      <c r="I455" s="157">
        <f t="shared" si="114"/>
        <v>2563.9757277513418</v>
      </c>
      <c r="J455" s="157">
        <f t="shared" si="114"/>
        <v>2375.4535910629133</v>
      </c>
      <c r="K455" s="157">
        <f t="shared" si="114"/>
        <v>2267.0798522937444</v>
      </c>
      <c r="L455" s="157">
        <f t="shared" si="114"/>
        <v>2498.3463809318191</v>
      </c>
      <c r="M455" s="157">
        <f t="shared" si="114"/>
        <v>2421.4184980422092</v>
      </c>
      <c r="N455" s="157">
        <f t="shared" si="114"/>
        <v>2270.5041320107503</v>
      </c>
      <c r="O455" s="157">
        <f t="shared" si="114"/>
        <v>2302.7180487190722</v>
      </c>
      <c r="P455" s="157">
        <f t="shared" si="114"/>
        <v>2334.9784293940943</v>
      </c>
      <c r="Q455" s="157">
        <f t="shared" si="114"/>
        <v>2323.6589472998471</v>
      </c>
    </row>
    <row r="456" spans="1:17" ht="12" customHeight="1" x14ac:dyDescent="0.3">
      <c r="A456" s="167" t="s">
        <v>156</v>
      </c>
      <c r="B456" s="132"/>
      <c r="C456" s="132">
        <f>IF(C360=0,0,C360/0.086*1000000/C$62)</f>
        <v>2768.4354231424591</v>
      </c>
      <c r="D456" s="132">
        <f t="shared" ref="D456:Q456" si="115">IF(D360=0,0,D360/0.086*1000000/D$62)</f>
        <v>2805.1032389171687</v>
      </c>
      <c r="E456" s="132">
        <f t="shared" si="115"/>
        <v>2742.8288445536896</v>
      </c>
      <c r="F456" s="132">
        <f t="shared" si="115"/>
        <v>2542.8848646120064</v>
      </c>
      <c r="G456" s="132">
        <f t="shared" si="115"/>
        <v>2970.2060973631887</v>
      </c>
      <c r="H456" s="132">
        <f t="shared" si="115"/>
        <v>2941.7960216835886</v>
      </c>
      <c r="I456" s="132">
        <f t="shared" si="115"/>
        <v>3031.2625207157025</v>
      </c>
      <c r="J456" s="132">
        <f t="shared" si="115"/>
        <v>2763.6246548147674</v>
      </c>
      <c r="K456" s="132">
        <f t="shared" si="115"/>
        <v>2660.3105089841656</v>
      </c>
      <c r="L456" s="132">
        <f t="shared" si="115"/>
        <v>2830.1394939725415</v>
      </c>
      <c r="M456" s="132">
        <f t="shared" si="115"/>
        <v>3040.9483683003414</v>
      </c>
      <c r="N456" s="132">
        <f t="shared" si="115"/>
        <v>2766.6950870169899</v>
      </c>
      <c r="O456" s="132">
        <f t="shared" si="115"/>
        <v>2758.3887065012091</v>
      </c>
      <c r="P456" s="132">
        <f t="shared" si="115"/>
        <v>2682.5890374594401</v>
      </c>
      <c r="Q456" s="132">
        <f t="shared" si="115"/>
        <v>2982.7095777600325</v>
      </c>
    </row>
    <row r="457" spans="1:17" ht="12" customHeight="1" x14ac:dyDescent="0.3">
      <c r="A457" s="167" t="s">
        <v>155</v>
      </c>
      <c r="B457" s="132"/>
      <c r="C457" s="132">
        <f>IF(C361=0,0,C361/0.086*1000000/C$63)</f>
        <v>2381.9818430455116</v>
      </c>
      <c r="D457" s="132">
        <f t="shared" ref="D457:Q457" si="116">IF(D361=0,0,D361/0.086*1000000/D$63)</f>
        <v>2364.4696024017094</v>
      </c>
      <c r="E457" s="132">
        <f t="shared" si="116"/>
        <v>2535.5324744629011</v>
      </c>
      <c r="F457" s="132">
        <f t="shared" si="116"/>
        <v>2389.423921091276</v>
      </c>
      <c r="G457" s="132">
        <f t="shared" si="116"/>
        <v>2483.5263735624981</v>
      </c>
      <c r="H457" s="132">
        <f t="shared" si="116"/>
        <v>2359.5416471637741</v>
      </c>
      <c r="I457" s="132">
        <f t="shared" si="116"/>
        <v>2279.3272645166676</v>
      </c>
      <c r="J457" s="132">
        <f t="shared" si="116"/>
        <v>2121.7411507312631</v>
      </c>
      <c r="K457" s="132">
        <f t="shared" si="116"/>
        <v>2323.0674924004165</v>
      </c>
      <c r="L457" s="132">
        <f t="shared" si="116"/>
        <v>2377.4927740084809</v>
      </c>
      <c r="M457" s="132">
        <f t="shared" si="116"/>
        <v>2135.2390259269205</v>
      </c>
      <c r="N457" s="132">
        <f t="shared" si="116"/>
        <v>2005.4163647909293</v>
      </c>
      <c r="O457" s="132">
        <f t="shared" si="116"/>
        <v>2141.3840444506436</v>
      </c>
      <c r="P457" s="132">
        <f t="shared" si="116"/>
        <v>2239.4433293873853</v>
      </c>
      <c r="Q457" s="132">
        <f t="shared" si="116"/>
        <v>2320.5871751848372</v>
      </c>
    </row>
    <row r="458" spans="1:17" ht="12" customHeight="1" x14ac:dyDescent="0.3">
      <c r="A458" s="166" t="s">
        <v>55</v>
      </c>
      <c r="B458" s="165"/>
      <c r="C458" s="165">
        <f t="shared" ref="C458:Q459" si="117">IF(C362=0,0,C362/0.086*1000000/C$63)</f>
        <v>1874.4796853766784</v>
      </c>
      <c r="D458" s="165">
        <f t="shared" si="117"/>
        <v>1853.7282262836484</v>
      </c>
      <c r="E458" s="165">
        <f t="shared" si="117"/>
        <v>2047.8148039979296</v>
      </c>
      <c r="F458" s="165">
        <f t="shared" si="117"/>
        <v>1823.6680636740716</v>
      </c>
      <c r="G458" s="165">
        <f t="shared" si="117"/>
        <v>1928.7389260951736</v>
      </c>
      <c r="H458" s="165">
        <f t="shared" si="117"/>
        <v>1804.5928072139391</v>
      </c>
      <c r="I458" s="165">
        <f t="shared" si="117"/>
        <v>1680.3572622123581</v>
      </c>
      <c r="J458" s="165">
        <f t="shared" si="117"/>
        <v>1506.7812002181747</v>
      </c>
      <c r="K458" s="165">
        <f t="shared" si="117"/>
        <v>1745.1157763233819</v>
      </c>
      <c r="L458" s="165">
        <f t="shared" si="117"/>
        <v>1833.7203948432104</v>
      </c>
      <c r="M458" s="165">
        <f t="shared" si="117"/>
        <v>1554.0980760804564</v>
      </c>
      <c r="N458" s="165">
        <f t="shared" si="117"/>
        <v>1356.0789218313932</v>
      </c>
      <c r="O458" s="165">
        <f t="shared" si="117"/>
        <v>1480.8211405217246</v>
      </c>
      <c r="P458" s="165">
        <f t="shared" si="117"/>
        <v>1622.579289395105</v>
      </c>
      <c r="Q458" s="165">
        <f t="shared" si="117"/>
        <v>1793.3132465600813</v>
      </c>
    </row>
    <row r="459" spans="1:17" ht="12" customHeight="1" x14ac:dyDescent="0.3">
      <c r="A459" s="147" t="s">
        <v>59</v>
      </c>
      <c r="B459" s="164"/>
      <c r="C459" s="164">
        <f t="shared" si="117"/>
        <v>507.50215766883292</v>
      </c>
      <c r="D459" s="164">
        <f t="shared" si="117"/>
        <v>510.74137611806088</v>
      </c>
      <c r="E459" s="164">
        <f t="shared" si="117"/>
        <v>487.71767046497138</v>
      </c>
      <c r="F459" s="164">
        <f t="shared" si="117"/>
        <v>565.75585741720454</v>
      </c>
      <c r="G459" s="164">
        <f t="shared" si="117"/>
        <v>554.787447467324</v>
      </c>
      <c r="H459" s="164">
        <f t="shared" si="117"/>
        <v>554.94883994983502</v>
      </c>
      <c r="I459" s="164">
        <f t="shared" si="117"/>
        <v>598.97000230430956</v>
      </c>
      <c r="J459" s="164">
        <f t="shared" si="117"/>
        <v>614.9599505130883</v>
      </c>
      <c r="K459" s="164">
        <f t="shared" si="117"/>
        <v>577.95171607703469</v>
      </c>
      <c r="L459" s="164">
        <f t="shared" si="117"/>
        <v>543.77237916527088</v>
      </c>
      <c r="M459" s="164">
        <f t="shared" si="117"/>
        <v>581.14094984646385</v>
      </c>
      <c r="N459" s="164">
        <f t="shared" si="117"/>
        <v>649.33744295953636</v>
      </c>
      <c r="O459" s="164">
        <f t="shared" si="117"/>
        <v>660.56290392891935</v>
      </c>
      <c r="P459" s="164">
        <f t="shared" si="117"/>
        <v>616.86403999228025</v>
      </c>
      <c r="Q459" s="164">
        <f t="shared" si="117"/>
        <v>527.27392862475585</v>
      </c>
    </row>
    <row r="460" spans="1:17" ht="12" customHeight="1" x14ac:dyDescent="0.3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1972.7536386422648</v>
      </c>
      <c r="G460" s="162">
        <f t="shared" si="118"/>
        <v>2016.6115981607334</v>
      </c>
      <c r="H460" s="162">
        <f t="shared" si="118"/>
        <v>2992.6266178177243</v>
      </c>
      <c r="I460" s="162">
        <f t="shared" si="118"/>
        <v>2584.9112773693264</v>
      </c>
      <c r="J460" s="162">
        <f t="shared" si="118"/>
        <v>2075.9085373124335</v>
      </c>
      <c r="K460" s="162">
        <f t="shared" si="118"/>
        <v>2070.1541635869544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2449.6118709516454</v>
      </c>
      <c r="Q460" s="162">
        <f t="shared" si="118"/>
        <v>2082.7899889685032</v>
      </c>
    </row>
    <row r="461" spans="1:17" ht="12" customHeight="1" x14ac:dyDescent="0.3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2582.8018121433224</v>
      </c>
      <c r="I461" s="160">
        <f t="shared" si="119"/>
        <v>2572.4255174395134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2442.4834625274634</v>
      </c>
      <c r="O461" s="160">
        <f t="shared" si="119"/>
        <v>2409.2400983089647</v>
      </c>
      <c r="P461" s="160">
        <f t="shared" si="119"/>
        <v>2188.6263798299096</v>
      </c>
      <c r="Q461" s="160">
        <f t="shared" si="119"/>
        <v>1674.6724730757771</v>
      </c>
    </row>
    <row r="462" spans="1:17" ht="12" customHeight="1" x14ac:dyDescent="0.3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2029.0337512527381</v>
      </c>
      <c r="I462" s="156">
        <f t="shared" si="120"/>
        <v>2017.7556053315336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1903.6116816044685</v>
      </c>
      <c r="O462" s="156">
        <f t="shared" si="120"/>
        <v>1874.5111424948029</v>
      </c>
      <c r="P462" s="156">
        <f t="shared" si="120"/>
        <v>1688.558680682368</v>
      </c>
      <c r="Q462" s="156">
        <f t="shared" si="120"/>
        <v>1245.8396007819674</v>
      </c>
    </row>
    <row r="463" spans="1:17" ht="12" customHeight="1" x14ac:dyDescent="0.3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553.76806089058493</v>
      </c>
      <c r="I463" s="156">
        <f t="shared" si="120"/>
        <v>554.66991210797994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538.87178092299496</v>
      </c>
      <c r="O463" s="156">
        <f t="shared" si="120"/>
        <v>534.72895581416242</v>
      </c>
      <c r="P463" s="156">
        <f t="shared" si="120"/>
        <v>500.06769914754165</v>
      </c>
      <c r="Q463" s="156">
        <f t="shared" si="120"/>
        <v>428.83287229381</v>
      </c>
    </row>
    <row r="464" spans="1:17" ht="12" customHeight="1" x14ac:dyDescent="0.3">
      <c r="A464" s="163" t="s">
        <v>142</v>
      </c>
      <c r="B464" s="162"/>
      <c r="C464" s="162">
        <f>IF(C368=0,0,C368/0.086*1000000/C$66)</f>
        <v>2052.7736378277177</v>
      </c>
      <c r="D464" s="162">
        <f t="shared" ref="D464:Q464" si="121">IF(D368=0,0,D368/0.086*1000000/D$66)</f>
        <v>2347.5484559553001</v>
      </c>
      <c r="E464" s="162">
        <f t="shared" si="121"/>
        <v>2134.6730701263064</v>
      </c>
      <c r="F464" s="162">
        <f t="shared" si="121"/>
        <v>2136.7900591459293</v>
      </c>
      <c r="G464" s="162">
        <f t="shared" si="121"/>
        <v>2329.5833802012912</v>
      </c>
      <c r="H464" s="162">
        <f t="shared" si="121"/>
        <v>2327.8843946154589</v>
      </c>
      <c r="I464" s="162">
        <f t="shared" si="121"/>
        <v>2248.9904741994046</v>
      </c>
      <c r="J464" s="162">
        <f t="shared" si="121"/>
        <v>2174.1713965678173</v>
      </c>
      <c r="K464" s="162">
        <f t="shared" si="121"/>
        <v>1995.2661924614902</v>
      </c>
      <c r="L464" s="162">
        <f t="shared" si="121"/>
        <v>2401.5965681095831</v>
      </c>
      <c r="M464" s="162">
        <f t="shared" si="121"/>
        <v>2312.3298279976279</v>
      </c>
      <c r="N464" s="162">
        <f t="shared" si="121"/>
        <v>2244.3887865195761</v>
      </c>
      <c r="O464" s="162">
        <f t="shared" si="121"/>
        <v>2306.8858068927739</v>
      </c>
      <c r="P464" s="162">
        <f t="shared" si="121"/>
        <v>2158.371468111151</v>
      </c>
      <c r="Q464" s="162">
        <f t="shared" si="121"/>
        <v>2222.3945635479836</v>
      </c>
    </row>
    <row r="465" spans="1:17" ht="12" customHeight="1" x14ac:dyDescent="0.3">
      <c r="A465" s="161" t="s">
        <v>141</v>
      </c>
      <c r="B465" s="160"/>
      <c r="C465" s="160">
        <f>IF(C369=0,0,C369/0.086*1000000/C$67)</f>
        <v>1918.4494437597448</v>
      </c>
      <c r="D465" s="160">
        <f t="shared" ref="D465:Q465" si="122">IF(D369=0,0,D369/0.086*1000000/D$67)</f>
        <v>1888.3978427951211</v>
      </c>
      <c r="E465" s="160">
        <f t="shared" si="122"/>
        <v>1966.2673529890521</v>
      </c>
      <c r="F465" s="160">
        <f t="shared" si="122"/>
        <v>1920.6451191044287</v>
      </c>
      <c r="G465" s="160">
        <f t="shared" si="122"/>
        <v>1850.6289708163711</v>
      </c>
      <c r="H465" s="160">
        <f t="shared" si="122"/>
        <v>1839.4359065699427</v>
      </c>
      <c r="I465" s="160">
        <f t="shared" si="122"/>
        <v>1800.4175662622429</v>
      </c>
      <c r="J465" s="160">
        <f t="shared" si="122"/>
        <v>1788.4789292501764</v>
      </c>
      <c r="K465" s="160">
        <f t="shared" si="122"/>
        <v>1685.0220603509495</v>
      </c>
      <c r="L465" s="160">
        <f t="shared" si="122"/>
        <v>1879.6030600515539</v>
      </c>
      <c r="M465" s="160">
        <f t="shared" si="122"/>
        <v>1756.7394704867538</v>
      </c>
      <c r="N465" s="160">
        <f t="shared" si="122"/>
        <v>1808.4810403262532</v>
      </c>
      <c r="O465" s="160">
        <f t="shared" si="122"/>
        <v>1766.6743296859538</v>
      </c>
      <c r="P465" s="160">
        <f t="shared" si="122"/>
        <v>1753.5483736324557</v>
      </c>
      <c r="Q465" s="160">
        <f t="shared" si="122"/>
        <v>1884.8475723398974</v>
      </c>
    </row>
    <row r="466" spans="1:17" ht="12" customHeight="1" x14ac:dyDescent="0.3">
      <c r="A466" s="148" t="s">
        <v>60</v>
      </c>
      <c r="B466" s="156"/>
      <c r="C466" s="156">
        <f t="shared" ref="C466:Q467" si="123">IF(C370=0,0,C370/0.086*1000000/C$67)</f>
        <v>1404.8236831139943</v>
      </c>
      <c r="D466" s="156">
        <f t="shared" si="123"/>
        <v>1275.0145167540807</v>
      </c>
      <c r="E466" s="156">
        <f t="shared" si="123"/>
        <v>1470.1465145854997</v>
      </c>
      <c r="F466" s="156">
        <f t="shared" si="123"/>
        <v>1271.1011165199732</v>
      </c>
      <c r="G466" s="156">
        <f t="shared" si="123"/>
        <v>1263.6958176421601</v>
      </c>
      <c r="H466" s="156">
        <f t="shared" si="123"/>
        <v>1239.2596107768654</v>
      </c>
      <c r="I466" s="156">
        <f t="shared" si="123"/>
        <v>1163.3117390327568</v>
      </c>
      <c r="J466" s="156">
        <f t="shared" si="123"/>
        <v>1109.2865304975167</v>
      </c>
      <c r="K466" s="156">
        <f t="shared" si="123"/>
        <v>948.7143499979278</v>
      </c>
      <c r="L466" s="156">
        <f t="shared" si="123"/>
        <v>1222.2248057274585</v>
      </c>
      <c r="M466" s="156">
        <f t="shared" si="123"/>
        <v>1087.5117198810053</v>
      </c>
      <c r="N466" s="156">
        <f t="shared" si="123"/>
        <v>1145.1501368268489</v>
      </c>
      <c r="O466" s="156">
        <f t="shared" si="123"/>
        <v>1038.5123845818596</v>
      </c>
      <c r="P466" s="156">
        <f t="shared" si="123"/>
        <v>1157.9467663289129</v>
      </c>
      <c r="Q466" s="156">
        <f t="shared" si="123"/>
        <v>1365.3176665381877</v>
      </c>
    </row>
    <row r="467" spans="1:17" ht="12" customHeight="1" x14ac:dyDescent="0.3">
      <c r="A467" s="148" t="s">
        <v>59</v>
      </c>
      <c r="B467" s="156"/>
      <c r="C467" s="156">
        <f t="shared" si="123"/>
        <v>513.6257606457508</v>
      </c>
      <c r="D467" s="156">
        <f t="shared" si="123"/>
        <v>613.38332604104039</v>
      </c>
      <c r="E467" s="156">
        <f t="shared" si="123"/>
        <v>496.12083840355217</v>
      </c>
      <c r="F467" s="156">
        <f t="shared" si="123"/>
        <v>649.54400258445526</v>
      </c>
      <c r="G467" s="156">
        <f t="shared" si="123"/>
        <v>586.93315317421104</v>
      </c>
      <c r="H467" s="156">
        <f t="shared" si="123"/>
        <v>600.17629579307743</v>
      </c>
      <c r="I467" s="156">
        <f t="shared" si="123"/>
        <v>637.10582722948607</v>
      </c>
      <c r="J467" s="156">
        <f t="shared" si="123"/>
        <v>679.19239875265953</v>
      </c>
      <c r="K467" s="156">
        <f t="shared" si="123"/>
        <v>736.30771035302155</v>
      </c>
      <c r="L467" s="156">
        <f t="shared" si="123"/>
        <v>657.37825432409568</v>
      </c>
      <c r="M467" s="156">
        <f t="shared" si="123"/>
        <v>669.22775060574884</v>
      </c>
      <c r="N467" s="156">
        <f t="shared" si="123"/>
        <v>663.33090349940437</v>
      </c>
      <c r="O467" s="156">
        <f t="shared" si="123"/>
        <v>728.16194510409423</v>
      </c>
      <c r="P467" s="156">
        <f t="shared" si="123"/>
        <v>595.60160730354278</v>
      </c>
      <c r="Q467" s="156">
        <f t="shared" si="123"/>
        <v>519.52990580170956</v>
      </c>
    </row>
    <row r="468" spans="1:17" ht="12" customHeight="1" x14ac:dyDescent="0.3">
      <c r="A468" s="158" t="s">
        <v>62</v>
      </c>
      <c r="B468" s="157"/>
      <c r="C468" s="157">
        <f>IF(C372=0,0,C372/0.086*1000000/SUM(C$69:C$71))</f>
        <v>1024.4463728122741</v>
      </c>
      <c r="D468" s="157">
        <f t="shared" ref="D468:Q468" si="124">IF(D372=0,0,D372/0.086*1000000/SUM(D$69:D$71))</f>
        <v>1018.7936627602256</v>
      </c>
      <c r="E468" s="157">
        <f t="shared" si="124"/>
        <v>1058.5491981272835</v>
      </c>
      <c r="F468" s="157">
        <f t="shared" si="124"/>
        <v>1093.1033380701488</v>
      </c>
      <c r="G468" s="157">
        <f t="shared" si="124"/>
        <v>1082.680883017726</v>
      </c>
      <c r="H468" s="157">
        <f t="shared" si="124"/>
        <v>1112.1013848999153</v>
      </c>
      <c r="I468" s="157">
        <f t="shared" si="124"/>
        <v>1032.7805319093347</v>
      </c>
      <c r="J468" s="157">
        <f t="shared" si="124"/>
        <v>1004.4239358761582</v>
      </c>
      <c r="K468" s="157">
        <f t="shared" si="124"/>
        <v>955.69918514176823</v>
      </c>
      <c r="L468" s="157">
        <f t="shared" si="124"/>
        <v>999.00362724554338</v>
      </c>
      <c r="M468" s="157">
        <f t="shared" si="124"/>
        <v>1027.45361198348</v>
      </c>
      <c r="N468" s="157">
        <f t="shared" si="124"/>
        <v>1081.7738660249299</v>
      </c>
      <c r="O468" s="157">
        <f t="shared" si="124"/>
        <v>1072.342455420533</v>
      </c>
      <c r="P468" s="157">
        <f t="shared" si="124"/>
        <v>975.72400190495887</v>
      </c>
      <c r="Q468" s="157">
        <f t="shared" si="124"/>
        <v>1047.7194350090697</v>
      </c>
    </row>
    <row r="469" spans="1:17" ht="12" customHeight="1" x14ac:dyDescent="0.3">
      <c r="A469" s="23" t="s">
        <v>55</v>
      </c>
      <c r="B469" s="156"/>
      <c r="C469" s="156">
        <f>IF(C373=0,0,C373/0.086*1000000/C$69)</f>
        <v>2798.5553362918727</v>
      </c>
      <c r="D469" s="156">
        <f t="shared" ref="D469:Q469" si="125">IF(D373=0,0,D373/0.086*1000000/D$69)</f>
        <v>1440.9488195703505</v>
      </c>
      <c r="E469" s="156">
        <f t="shared" si="125"/>
        <v>1463.5189691206067</v>
      </c>
      <c r="F469" s="156">
        <f t="shared" si="125"/>
        <v>1296.9741606226</v>
      </c>
      <c r="G469" s="156">
        <f t="shared" si="125"/>
        <v>2049.5288271036115</v>
      </c>
      <c r="H469" s="156">
        <f t="shared" si="125"/>
        <v>1938.7237142295055</v>
      </c>
      <c r="I469" s="156">
        <f t="shared" si="125"/>
        <v>2135.6007600618009</v>
      </c>
      <c r="J469" s="156">
        <f t="shared" si="125"/>
        <v>1449.4237623950428</v>
      </c>
      <c r="K469" s="156">
        <f t="shared" si="125"/>
        <v>1885.7506614777096</v>
      </c>
      <c r="L469" s="156">
        <f t="shared" si="125"/>
        <v>1450.4544619076341</v>
      </c>
      <c r="M469" s="156">
        <f t="shared" si="125"/>
        <v>2576.5743466916379</v>
      </c>
      <c r="N469" s="156">
        <f t="shared" si="125"/>
        <v>1536.0509023142265</v>
      </c>
      <c r="O469" s="156">
        <f t="shared" si="125"/>
        <v>1451.9727501917503</v>
      </c>
      <c r="P469" s="156">
        <f t="shared" si="125"/>
        <v>1528.2197963711685</v>
      </c>
      <c r="Q469" s="156">
        <f t="shared" si="125"/>
        <v>1600.5810746430361</v>
      </c>
    </row>
    <row r="470" spans="1:17" ht="12" customHeight="1" x14ac:dyDescent="0.3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3">
      <c r="A471" s="29" t="s">
        <v>140</v>
      </c>
      <c r="B471" s="57"/>
      <c r="C471" s="57">
        <f>IF(C375=0,0,C375/0.086*1000000/C$71)</f>
        <v>1013.0939760470558</v>
      </c>
      <c r="D471" s="57">
        <f t="shared" ref="D471:Q471" si="127">IF(D375=0,0,D375/0.086*1000000/D$71)</f>
        <v>1005.6905179530628</v>
      </c>
      <c r="E471" s="57">
        <f t="shared" si="127"/>
        <v>1020.7132922392091</v>
      </c>
      <c r="F471" s="57">
        <f t="shared" si="127"/>
        <v>1064.3891354655273</v>
      </c>
      <c r="G471" s="57">
        <f t="shared" si="127"/>
        <v>1004.1243583253628</v>
      </c>
      <c r="H471" s="57">
        <f t="shared" si="127"/>
        <v>1084.26342993926</v>
      </c>
      <c r="I471" s="57">
        <f t="shared" si="127"/>
        <v>962.78251038876203</v>
      </c>
      <c r="J471" s="57">
        <f t="shared" si="127"/>
        <v>960.11702840048679</v>
      </c>
      <c r="K471" s="57">
        <f t="shared" si="127"/>
        <v>903.68579815555984</v>
      </c>
      <c r="L471" s="57">
        <f t="shared" si="127"/>
        <v>994.51309569483567</v>
      </c>
      <c r="M471" s="57">
        <f t="shared" si="127"/>
        <v>1013.6786601482315</v>
      </c>
      <c r="N471" s="57">
        <f t="shared" si="127"/>
        <v>1065.2127055577555</v>
      </c>
      <c r="O471" s="57">
        <f t="shared" si="127"/>
        <v>1045.8447351121124</v>
      </c>
      <c r="P471" s="57">
        <f t="shared" si="127"/>
        <v>950.83858346686441</v>
      </c>
      <c r="Q471" s="57">
        <f t="shared" si="127"/>
        <v>1030.1663686246463</v>
      </c>
    </row>
    <row r="473" spans="1:17" ht="12" customHeight="1" x14ac:dyDescent="0.3">
      <c r="A473" s="152" t="s">
        <v>188</v>
      </c>
      <c r="B473" s="168"/>
      <c r="C473" s="168">
        <f t="shared" ref="C473:Q473" si="128">SUM(C474,C477,C479,C492)</f>
        <v>10213.22169798653</v>
      </c>
      <c r="D473" s="168">
        <f t="shared" si="128"/>
        <v>9463.7566214578474</v>
      </c>
      <c r="E473" s="168">
        <f t="shared" si="128"/>
        <v>10651.819041692777</v>
      </c>
      <c r="F473" s="168">
        <f t="shared" si="128"/>
        <v>9902.1457379030398</v>
      </c>
      <c r="G473" s="168">
        <f t="shared" si="128"/>
        <v>9915.0948534268191</v>
      </c>
      <c r="H473" s="168">
        <f t="shared" si="128"/>
        <v>9785.978622029681</v>
      </c>
      <c r="I473" s="168">
        <f t="shared" si="128"/>
        <v>9624.8251788465004</v>
      </c>
      <c r="J473" s="168">
        <f t="shared" si="128"/>
        <v>9331.2699357178462</v>
      </c>
      <c r="K473" s="168">
        <f t="shared" si="128"/>
        <v>9178.7398763007623</v>
      </c>
      <c r="L473" s="168">
        <f t="shared" si="128"/>
        <v>11235.824479459159</v>
      </c>
      <c r="M473" s="168">
        <f t="shared" si="128"/>
        <v>9382.4403078714386</v>
      </c>
      <c r="N473" s="168">
        <f t="shared" si="128"/>
        <v>9229.2750833959362</v>
      </c>
      <c r="O473" s="168">
        <f t="shared" si="128"/>
        <v>9169.2702756029612</v>
      </c>
      <c r="P473" s="168">
        <f t="shared" si="128"/>
        <v>8754.1636726643883</v>
      </c>
      <c r="Q473" s="168">
        <f t="shared" si="128"/>
        <v>9583.8998245796993</v>
      </c>
    </row>
    <row r="474" spans="1:17" ht="12" customHeight="1" x14ac:dyDescent="0.3">
      <c r="A474" s="158" t="s">
        <v>65</v>
      </c>
      <c r="B474" s="157"/>
      <c r="C474" s="157">
        <f t="shared" ref="C474:Q474" si="129">SUM(C475:C476)</f>
        <v>7787.4869332357066</v>
      </c>
      <c r="D474" s="157">
        <f t="shared" si="129"/>
        <v>6841.414640027675</v>
      </c>
      <c r="E474" s="157">
        <f t="shared" si="129"/>
        <v>8221.0247258336349</v>
      </c>
      <c r="F474" s="157">
        <f t="shared" si="129"/>
        <v>7435.5689497763187</v>
      </c>
      <c r="G474" s="157">
        <f t="shared" si="129"/>
        <v>7261.1546563481816</v>
      </c>
      <c r="H474" s="157">
        <f t="shared" si="129"/>
        <v>7024.5427530901197</v>
      </c>
      <c r="I474" s="157">
        <f t="shared" si="129"/>
        <v>6988.2867896029175</v>
      </c>
      <c r="J474" s="157">
        <f t="shared" si="129"/>
        <v>6796.603936361018</v>
      </c>
      <c r="K474" s="157">
        <f t="shared" si="129"/>
        <v>6666.9675577847502</v>
      </c>
      <c r="L474" s="157">
        <f t="shared" si="129"/>
        <v>8560.0553569102776</v>
      </c>
      <c r="M474" s="157">
        <f t="shared" si="129"/>
        <v>6844.1553816441383</v>
      </c>
      <c r="N474" s="157">
        <f t="shared" si="129"/>
        <v>6516.164606631015</v>
      </c>
      <c r="O474" s="157">
        <f t="shared" si="129"/>
        <v>6326.1791938730112</v>
      </c>
      <c r="P474" s="157">
        <f t="shared" si="129"/>
        <v>5682.6930690275394</v>
      </c>
      <c r="Q474" s="157">
        <f t="shared" si="129"/>
        <v>6635.3875681166692</v>
      </c>
    </row>
    <row r="475" spans="1:17" ht="12" customHeight="1" x14ac:dyDescent="0.3">
      <c r="A475" s="23" t="s">
        <v>157</v>
      </c>
      <c r="B475" s="156"/>
      <c r="C475" s="156">
        <f t="shared" ref="C475:Q476" si="130">IF(C379=0,0,C379/0.086*1000000/C$58)</f>
        <v>7720.5202667729782</v>
      </c>
      <c r="D475" s="156">
        <f t="shared" si="130"/>
        <v>6773.3649485628466</v>
      </c>
      <c r="E475" s="156">
        <f t="shared" si="130"/>
        <v>8128.0103586125106</v>
      </c>
      <c r="F475" s="156">
        <f t="shared" si="130"/>
        <v>7362.1500552104135</v>
      </c>
      <c r="G475" s="156">
        <f t="shared" si="130"/>
        <v>7169.0635500558001</v>
      </c>
      <c r="H475" s="156">
        <f t="shared" si="130"/>
        <v>6939.1091570679127</v>
      </c>
      <c r="I475" s="156">
        <f t="shared" si="130"/>
        <v>6907.4480027674308</v>
      </c>
      <c r="J475" s="156">
        <f t="shared" si="130"/>
        <v>6721.6940214430133</v>
      </c>
      <c r="K475" s="156">
        <f t="shared" si="130"/>
        <v>6598.9804920418928</v>
      </c>
      <c r="L475" s="156">
        <f t="shared" si="130"/>
        <v>8455.0632525297315</v>
      </c>
      <c r="M475" s="156">
        <f t="shared" si="130"/>
        <v>6766.3505551493627</v>
      </c>
      <c r="N475" s="156">
        <f t="shared" si="130"/>
        <v>6431.4190420714758</v>
      </c>
      <c r="O475" s="156">
        <f t="shared" si="130"/>
        <v>6242.5938318153576</v>
      </c>
      <c r="P475" s="156">
        <f t="shared" si="130"/>
        <v>5615.605869298276</v>
      </c>
      <c r="Q475" s="156">
        <f t="shared" si="130"/>
        <v>6543.6683514946299</v>
      </c>
    </row>
    <row r="476" spans="1:17" ht="12" customHeight="1" x14ac:dyDescent="0.3">
      <c r="A476" s="23" t="s">
        <v>60</v>
      </c>
      <c r="B476" s="156"/>
      <c r="C476" s="156">
        <f t="shared" si="130"/>
        <v>66.96666646272827</v>
      </c>
      <c r="D476" s="156">
        <f t="shared" si="130"/>
        <v>68.049691464828513</v>
      </c>
      <c r="E476" s="156">
        <f t="shared" si="130"/>
        <v>93.014367221125099</v>
      </c>
      <c r="F476" s="156">
        <f t="shared" si="130"/>
        <v>73.418894565905148</v>
      </c>
      <c r="G476" s="156">
        <f t="shared" si="130"/>
        <v>92.09110629238144</v>
      </c>
      <c r="H476" s="156">
        <f t="shared" si="130"/>
        <v>85.433596022206842</v>
      </c>
      <c r="I476" s="156">
        <f t="shared" si="130"/>
        <v>80.838786835486971</v>
      </c>
      <c r="J476" s="156">
        <f t="shared" si="130"/>
        <v>74.9099149180051</v>
      </c>
      <c r="K476" s="156">
        <f t="shared" si="130"/>
        <v>67.987065742857212</v>
      </c>
      <c r="L476" s="156">
        <f t="shared" si="130"/>
        <v>104.99210438054544</v>
      </c>
      <c r="M476" s="156">
        <f t="shared" si="130"/>
        <v>77.804826494775568</v>
      </c>
      <c r="N476" s="156">
        <f t="shared" si="130"/>
        <v>84.745564559539019</v>
      </c>
      <c r="O476" s="156">
        <f t="shared" si="130"/>
        <v>83.585362057653143</v>
      </c>
      <c r="P476" s="156">
        <f t="shared" si="130"/>
        <v>67.08719972926319</v>
      </c>
      <c r="Q476" s="156">
        <f t="shared" si="130"/>
        <v>91.719216622039426</v>
      </c>
    </row>
    <row r="477" spans="1:17" ht="12" customHeight="1" x14ac:dyDescent="0.3">
      <c r="A477" s="158" t="s">
        <v>112</v>
      </c>
      <c r="B477" s="157"/>
      <c r="C477" s="157">
        <f t="shared" ref="C477:Q477" si="131">C478</f>
        <v>163.68360985330926</v>
      </c>
      <c r="D477" s="157">
        <f t="shared" si="131"/>
        <v>255.3038875122225</v>
      </c>
      <c r="E477" s="157">
        <f t="shared" si="131"/>
        <v>159.25028596498544</v>
      </c>
      <c r="F477" s="157">
        <f t="shared" si="131"/>
        <v>227.25958627236804</v>
      </c>
      <c r="G477" s="157">
        <f t="shared" si="131"/>
        <v>246.78537787249766</v>
      </c>
      <c r="H477" s="157">
        <f t="shared" si="131"/>
        <v>293.38817353034062</v>
      </c>
      <c r="I477" s="157">
        <f t="shared" si="131"/>
        <v>264.43239828235983</v>
      </c>
      <c r="J477" s="157">
        <f t="shared" si="131"/>
        <v>280.69770397771555</v>
      </c>
      <c r="K477" s="157">
        <f t="shared" si="131"/>
        <v>319.3736632326806</v>
      </c>
      <c r="L477" s="157">
        <f t="shared" si="131"/>
        <v>255.01658844470023</v>
      </c>
      <c r="M477" s="157">
        <f t="shared" si="131"/>
        <v>151.39813605248179</v>
      </c>
      <c r="N477" s="157">
        <f t="shared" si="131"/>
        <v>329.92173661360982</v>
      </c>
      <c r="O477" s="157">
        <f t="shared" si="131"/>
        <v>450.26197692575869</v>
      </c>
      <c r="P477" s="157">
        <f t="shared" si="131"/>
        <v>799.56834379379336</v>
      </c>
      <c r="Q477" s="157">
        <f t="shared" si="131"/>
        <v>480.03088368079722</v>
      </c>
    </row>
    <row r="478" spans="1:17" ht="12" customHeight="1" x14ac:dyDescent="0.3">
      <c r="A478" s="23" t="s">
        <v>60</v>
      </c>
      <c r="B478" s="156"/>
      <c r="C478" s="156">
        <f t="shared" ref="C478:Q478" si="132">IF(C382=0,0,C382/0.086*1000000/C$58)</f>
        <v>163.68360985330926</v>
      </c>
      <c r="D478" s="156">
        <f t="shared" si="132"/>
        <v>255.3038875122225</v>
      </c>
      <c r="E478" s="156">
        <f t="shared" si="132"/>
        <v>159.25028596498544</v>
      </c>
      <c r="F478" s="156">
        <f t="shared" si="132"/>
        <v>227.25958627236804</v>
      </c>
      <c r="G478" s="156">
        <f t="shared" si="132"/>
        <v>246.78537787249766</v>
      </c>
      <c r="H478" s="156">
        <f t="shared" si="132"/>
        <v>293.38817353034062</v>
      </c>
      <c r="I478" s="156">
        <f t="shared" si="132"/>
        <v>264.43239828235983</v>
      </c>
      <c r="J478" s="156">
        <f t="shared" si="132"/>
        <v>280.69770397771555</v>
      </c>
      <c r="K478" s="156">
        <f t="shared" si="132"/>
        <v>319.3736632326806</v>
      </c>
      <c r="L478" s="156">
        <f t="shared" si="132"/>
        <v>255.01658844470023</v>
      </c>
      <c r="M478" s="156">
        <f t="shared" si="132"/>
        <v>151.39813605248179</v>
      </c>
      <c r="N478" s="156">
        <f t="shared" si="132"/>
        <v>329.92173661360982</v>
      </c>
      <c r="O478" s="156">
        <f t="shared" si="132"/>
        <v>450.26197692575869</v>
      </c>
      <c r="P478" s="156">
        <f t="shared" si="132"/>
        <v>799.56834379379336</v>
      </c>
      <c r="Q478" s="156">
        <f t="shared" si="132"/>
        <v>480.03088368079722</v>
      </c>
    </row>
    <row r="479" spans="1:17" ht="12" customHeight="1" x14ac:dyDescent="0.3">
      <c r="A479" s="158" t="s">
        <v>63</v>
      </c>
      <c r="B479" s="157"/>
      <c r="C479" s="157">
        <f t="shared" ref="C479:Q479" si="133">IF(C383=0,0,C383/0.086*1000000/SUM(C$62:C$67))</f>
        <v>1428.2931854433818</v>
      </c>
      <c r="D479" s="157">
        <f t="shared" si="133"/>
        <v>1544.2771860904525</v>
      </c>
      <c r="E479" s="157">
        <f t="shared" si="133"/>
        <v>1455.2775066703205</v>
      </c>
      <c r="F479" s="157">
        <f t="shared" si="133"/>
        <v>1409.0891889080249</v>
      </c>
      <c r="G479" s="157">
        <f t="shared" si="133"/>
        <v>1577.9332261055822</v>
      </c>
      <c r="H479" s="157">
        <f t="shared" si="133"/>
        <v>1566.6476550550337</v>
      </c>
      <c r="I479" s="157">
        <f t="shared" si="133"/>
        <v>1563.0902049933013</v>
      </c>
      <c r="J479" s="157">
        <f t="shared" si="133"/>
        <v>1470.3732107844439</v>
      </c>
      <c r="K479" s="157">
        <f t="shared" si="133"/>
        <v>1431.5561439374731</v>
      </c>
      <c r="L479" s="157">
        <f t="shared" si="133"/>
        <v>1577.1625917842925</v>
      </c>
      <c r="M479" s="157">
        <f t="shared" si="133"/>
        <v>1529.5994078660431</v>
      </c>
      <c r="N479" s="157">
        <f t="shared" si="133"/>
        <v>1494.6288429344611</v>
      </c>
      <c r="O479" s="157">
        <f t="shared" si="133"/>
        <v>1529.4172104696984</v>
      </c>
      <c r="P479" s="157">
        <f t="shared" si="133"/>
        <v>1475.3700891231233</v>
      </c>
      <c r="Q479" s="157">
        <f t="shared" si="133"/>
        <v>1598.754818310179</v>
      </c>
    </row>
    <row r="480" spans="1:17" ht="12" customHeight="1" x14ac:dyDescent="0.3">
      <c r="A480" s="167" t="s">
        <v>156</v>
      </c>
      <c r="B480" s="132"/>
      <c r="C480" s="132">
        <f t="shared" ref="C480:Q480" si="134">IF(C384=0,0,C384/0.086*1000000/C$62)</f>
        <v>1373.5383965858048</v>
      </c>
      <c r="D480" s="132">
        <f t="shared" si="134"/>
        <v>1378.9865383252645</v>
      </c>
      <c r="E480" s="132">
        <f t="shared" si="134"/>
        <v>1341.6645757602244</v>
      </c>
      <c r="F480" s="132">
        <f t="shared" si="134"/>
        <v>1243.067802121768</v>
      </c>
      <c r="G480" s="132">
        <f t="shared" si="134"/>
        <v>1465.8515656705788</v>
      </c>
      <c r="H480" s="132">
        <f t="shared" si="134"/>
        <v>1460.6949898581827</v>
      </c>
      <c r="I480" s="132">
        <f t="shared" si="134"/>
        <v>1507.9153152876984</v>
      </c>
      <c r="J480" s="132">
        <f t="shared" si="134"/>
        <v>1371.2987721369504</v>
      </c>
      <c r="K480" s="132">
        <f t="shared" si="134"/>
        <v>1321.8365354817095</v>
      </c>
      <c r="L480" s="132">
        <f t="shared" si="134"/>
        <v>1454.6696732123964</v>
      </c>
      <c r="M480" s="132">
        <f t="shared" si="134"/>
        <v>1526.3664245022189</v>
      </c>
      <c r="N480" s="132">
        <f t="shared" si="134"/>
        <v>1395.0639282224452</v>
      </c>
      <c r="O480" s="132">
        <f t="shared" si="134"/>
        <v>1403.904661505331</v>
      </c>
      <c r="P480" s="132">
        <f t="shared" si="134"/>
        <v>1353.3144838559328</v>
      </c>
      <c r="Q480" s="132">
        <f t="shared" si="134"/>
        <v>1576.524752134356</v>
      </c>
    </row>
    <row r="481" spans="1:17" ht="12" customHeight="1" x14ac:dyDescent="0.3">
      <c r="A481" s="167" t="s">
        <v>155</v>
      </c>
      <c r="B481" s="132"/>
      <c r="C481" s="132">
        <f t="shared" ref="C481:Q483" si="135">IF(C385=0,0,C385/0.086*1000000/C$63)</f>
        <v>1476.8585557132635</v>
      </c>
      <c r="D481" s="132">
        <f t="shared" si="135"/>
        <v>1475.2832812741865</v>
      </c>
      <c r="E481" s="132">
        <f t="shared" si="135"/>
        <v>1564.0460495729717</v>
      </c>
      <c r="F481" s="132">
        <f t="shared" si="135"/>
        <v>1516.8639531543929</v>
      </c>
      <c r="G481" s="132">
        <f t="shared" si="135"/>
        <v>1568.2841307001634</v>
      </c>
      <c r="H481" s="132">
        <f t="shared" si="135"/>
        <v>1510.0000995042255</v>
      </c>
      <c r="I481" s="132">
        <f t="shared" si="135"/>
        <v>1483.6528686892668</v>
      </c>
      <c r="J481" s="132">
        <f t="shared" si="135"/>
        <v>1402.9389819052228</v>
      </c>
      <c r="K481" s="132">
        <f t="shared" si="135"/>
        <v>1502.8215410048481</v>
      </c>
      <c r="L481" s="132">
        <f t="shared" si="135"/>
        <v>1520.2599026424614</v>
      </c>
      <c r="M481" s="132">
        <f t="shared" si="135"/>
        <v>1391.5623023647167</v>
      </c>
      <c r="N481" s="132">
        <f t="shared" si="135"/>
        <v>1346.557289600152</v>
      </c>
      <c r="O481" s="132">
        <f t="shared" si="135"/>
        <v>1428.2430712731079</v>
      </c>
      <c r="P481" s="132">
        <f t="shared" si="135"/>
        <v>1476.499372534777</v>
      </c>
      <c r="Q481" s="132">
        <f t="shared" si="135"/>
        <v>1494.5532015998876</v>
      </c>
    </row>
    <row r="482" spans="1:17" ht="12" customHeight="1" x14ac:dyDescent="0.3">
      <c r="A482" s="166" t="s">
        <v>55</v>
      </c>
      <c r="B482" s="165"/>
      <c r="C482" s="165">
        <f t="shared" si="135"/>
        <v>949.2498400502609</v>
      </c>
      <c r="D482" s="165">
        <f t="shared" si="135"/>
        <v>948.59024593192657</v>
      </c>
      <c r="E482" s="165">
        <f t="shared" si="135"/>
        <v>1066.9317877320575</v>
      </c>
      <c r="F482" s="165">
        <f t="shared" si="135"/>
        <v>930.19014253428759</v>
      </c>
      <c r="G482" s="165">
        <f t="shared" si="135"/>
        <v>1000.3954450014588</v>
      </c>
      <c r="H482" s="165">
        <f t="shared" si="135"/>
        <v>945.15254763137034</v>
      </c>
      <c r="I482" s="165">
        <f t="shared" si="135"/>
        <v>877.39356633338093</v>
      </c>
      <c r="J482" s="165">
        <f t="shared" si="135"/>
        <v>780.43783830798202</v>
      </c>
      <c r="K482" s="165">
        <f t="shared" si="135"/>
        <v>919.55678050651079</v>
      </c>
      <c r="L482" s="165">
        <f t="shared" si="135"/>
        <v>970.0441780923336</v>
      </c>
      <c r="M482" s="165">
        <f t="shared" si="135"/>
        <v>804.39088255470415</v>
      </c>
      <c r="N482" s="165">
        <f t="shared" si="135"/>
        <v>691.59619757010864</v>
      </c>
      <c r="O482" s="165">
        <f t="shared" si="135"/>
        <v>761.6703967640974</v>
      </c>
      <c r="P482" s="165">
        <f t="shared" si="135"/>
        <v>852.9916658400889</v>
      </c>
      <c r="Q482" s="165">
        <f t="shared" si="135"/>
        <v>960.77638631451703</v>
      </c>
    </row>
    <row r="483" spans="1:17" ht="12" customHeight="1" x14ac:dyDescent="0.3">
      <c r="A483" s="147" t="s">
        <v>59</v>
      </c>
      <c r="B483" s="164"/>
      <c r="C483" s="164">
        <f t="shared" si="135"/>
        <v>527.60871566300284</v>
      </c>
      <c r="D483" s="164">
        <f t="shared" si="135"/>
        <v>526.6930353422598</v>
      </c>
      <c r="E483" s="164">
        <f t="shared" si="135"/>
        <v>497.11426184091408</v>
      </c>
      <c r="F483" s="164">
        <f t="shared" si="135"/>
        <v>586.67381062010554</v>
      </c>
      <c r="G483" s="164">
        <f t="shared" si="135"/>
        <v>567.88868569870476</v>
      </c>
      <c r="H483" s="164">
        <f t="shared" si="135"/>
        <v>564.84755187285532</v>
      </c>
      <c r="I483" s="164">
        <f t="shared" si="135"/>
        <v>606.25930235588612</v>
      </c>
      <c r="J483" s="164">
        <f t="shared" si="135"/>
        <v>622.50114359724091</v>
      </c>
      <c r="K483" s="164">
        <f t="shared" si="135"/>
        <v>583.26476049833718</v>
      </c>
      <c r="L483" s="164">
        <f t="shared" si="135"/>
        <v>550.21572455012813</v>
      </c>
      <c r="M483" s="164">
        <f t="shared" si="135"/>
        <v>587.17141981001271</v>
      </c>
      <c r="N483" s="164">
        <f t="shared" si="135"/>
        <v>654.96109203004346</v>
      </c>
      <c r="O483" s="164">
        <f t="shared" si="135"/>
        <v>666.57267450901065</v>
      </c>
      <c r="P483" s="164">
        <f t="shared" si="135"/>
        <v>623.5077066946883</v>
      </c>
      <c r="Q483" s="164">
        <f t="shared" si="135"/>
        <v>533.7768152853705</v>
      </c>
    </row>
    <row r="484" spans="1:17" ht="12" customHeight="1" x14ac:dyDescent="0.3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1026.0954856301141</v>
      </c>
      <c r="G484" s="162">
        <f t="shared" si="136"/>
        <v>1063.4217571691408</v>
      </c>
      <c r="H484" s="162">
        <f t="shared" si="136"/>
        <v>1743.4732097543006</v>
      </c>
      <c r="I484" s="162">
        <f t="shared" si="136"/>
        <v>1479.8535109652851</v>
      </c>
      <c r="J484" s="162">
        <f t="shared" si="136"/>
        <v>1148.1923862121421</v>
      </c>
      <c r="K484" s="162">
        <f t="shared" si="136"/>
        <v>1144.4273293792478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1417.0256861659493</v>
      </c>
      <c r="Q484" s="162">
        <f t="shared" si="136"/>
        <v>1147.6628299747986</v>
      </c>
    </row>
    <row r="485" spans="1:17" ht="12" customHeight="1" x14ac:dyDescent="0.3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1722.3613210976498</v>
      </c>
      <c r="I485" s="160">
        <f t="shared" si="137"/>
        <v>1721.1897072568352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1664.3040688026219</v>
      </c>
      <c r="O485" s="160">
        <f t="shared" si="137"/>
        <v>1648.9728470753735</v>
      </c>
      <c r="P485" s="160">
        <f t="shared" si="137"/>
        <v>1492.6136424087863</v>
      </c>
      <c r="Q485" s="160">
        <f t="shared" si="137"/>
        <v>1125.6558813572435</v>
      </c>
    </row>
    <row r="486" spans="1:17" ht="12" customHeight="1" x14ac:dyDescent="0.3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1162.7426358313267</v>
      </c>
      <c r="I486" s="156">
        <f t="shared" si="137"/>
        <v>1160.3259650964967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1116.1180307044453</v>
      </c>
      <c r="O486" s="156">
        <f t="shared" si="137"/>
        <v>1106.0766843993467</v>
      </c>
      <c r="P486" s="156">
        <f t="shared" si="137"/>
        <v>986.66091768926435</v>
      </c>
      <c r="Q486" s="156">
        <f t="shared" si="137"/>
        <v>690.64639108816255</v>
      </c>
    </row>
    <row r="487" spans="1:17" ht="12" customHeight="1" x14ac:dyDescent="0.3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559.61868526632327</v>
      </c>
      <c r="I487" s="156">
        <f t="shared" si="137"/>
        <v>560.86374216033835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548.18603809817671</v>
      </c>
      <c r="O487" s="156">
        <f t="shared" si="137"/>
        <v>542.89616267602673</v>
      </c>
      <c r="P487" s="156">
        <f t="shared" si="137"/>
        <v>505.95272471952183</v>
      </c>
      <c r="Q487" s="156">
        <f t="shared" si="137"/>
        <v>435.00949026908108</v>
      </c>
    </row>
    <row r="488" spans="1:17" ht="12" customHeight="1" x14ac:dyDescent="0.3">
      <c r="A488" s="163" t="s">
        <v>142</v>
      </c>
      <c r="B488" s="162"/>
      <c r="C488" s="162">
        <f t="shared" ref="C488:Q488" si="138">IF(C392=0,0,C392/0.086*1000000/C$66)</f>
        <v>1459.7227748012972</v>
      </c>
      <c r="D488" s="162">
        <f t="shared" si="138"/>
        <v>1663.2818627056638</v>
      </c>
      <c r="E488" s="162">
        <f t="shared" si="138"/>
        <v>1534.6860354959854</v>
      </c>
      <c r="F488" s="162">
        <f t="shared" si="138"/>
        <v>1555.5635522806656</v>
      </c>
      <c r="G488" s="162">
        <f t="shared" si="138"/>
        <v>1681.7805236709487</v>
      </c>
      <c r="H488" s="162">
        <f t="shared" si="138"/>
        <v>1683.2283291962926</v>
      </c>
      <c r="I488" s="162">
        <f t="shared" si="138"/>
        <v>1668.3548471683027</v>
      </c>
      <c r="J488" s="162">
        <f t="shared" si="138"/>
        <v>1612.5348025914286</v>
      </c>
      <c r="K488" s="162">
        <f t="shared" si="138"/>
        <v>1467.5151145512589</v>
      </c>
      <c r="L488" s="162">
        <f t="shared" si="138"/>
        <v>1806.2169626521586</v>
      </c>
      <c r="M488" s="162">
        <f t="shared" si="138"/>
        <v>1713.4821526721314</v>
      </c>
      <c r="N488" s="162">
        <f t="shared" si="138"/>
        <v>1674.6695840603923</v>
      </c>
      <c r="O488" s="162">
        <f t="shared" si="138"/>
        <v>1746.03079120862</v>
      </c>
      <c r="P488" s="162">
        <f t="shared" si="138"/>
        <v>1633.305797482973</v>
      </c>
      <c r="Q488" s="162">
        <f t="shared" si="138"/>
        <v>1676.9305706876339</v>
      </c>
    </row>
    <row r="489" spans="1:17" ht="12" customHeight="1" x14ac:dyDescent="0.3">
      <c r="A489" s="161" t="s">
        <v>141</v>
      </c>
      <c r="B489" s="160"/>
      <c r="C489" s="160">
        <f t="shared" ref="C489:Q491" si="139">IF(C393=0,0,C393/0.086*1000000/C$67)</f>
        <v>1600.2960820682169</v>
      </c>
      <c r="D489" s="160">
        <f t="shared" si="139"/>
        <v>1573.1506660467419</v>
      </c>
      <c r="E489" s="160">
        <f t="shared" si="139"/>
        <v>1653.397673857246</v>
      </c>
      <c r="F489" s="160">
        <f t="shared" si="139"/>
        <v>1596.0200822776635</v>
      </c>
      <c r="G489" s="160">
        <f t="shared" si="139"/>
        <v>1562.8032433587427</v>
      </c>
      <c r="H489" s="160">
        <f t="shared" si="139"/>
        <v>1555.7774690652284</v>
      </c>
      <c r="I489" s="160">
        <f t="shared" si="139"/>
        <v>1542.0943519833343</v>
      </c>
      <c r="J489" s="160">
        <f t="shared" si="139"/>
        <v>1501.224585375413</v>
      </c>
      <c r="K489" s="160">
        <f t="shared" si="139"/>
        <v>1443.0929699112719</v>
      </c>
      <c r="L489" s="160">
        <f t="shared" si="139"/>
        <v>1566.0062387469825</v>
      </c>
      <c r="M489" s="160">
        <f t="shared" si="139"/>
        <v>1478.1251849576777</v>
      </c>
      <c r="N489" s="160">
        <f t="shared" si="139"/>
        <v>1539.1755974545167</v>
      </c>
      <c r="O489" s="160">
        <f t="shared" si="139"/>
        <v>1523.9755435488264</v>
      </c>
      <c r="P489" s="160">
        <f t="shared" si="139"/>
        <v>1484.3867919625563</v>
      </c>
      <c r="Q489" s="160">
        <f t="shared" si="139"/>
        <v>1617.3856052844005</v>
      </c>
    </row>
    <row r="490" spans="1:17" ht="12" customHeight="1" x14ac:dyDescent="0.3">
      <c r="A490" s="148" t="s">
        <v>60</v>
      </c>
      <c r="B490" s="156"/>
      <c r="C490" s="156">
        <f t="shared" si="139"/>
        <v>1078.1354489868056</v>
      </c>
      <c r="D490" s="156">
        <f t="shared" si="139"/>
        <v>950.08970556654822</v>
      </c>
      <c r="E490" s="156">
        <f t="shared" si="139"/>
        <v>1151.6950370360223</v>
      </c>
      <c r="F490" s="156">
        <f t="shared" si="139"/>
        <v>935.62718429024108</v>
      </c>
      <c r="G490" s="156">
        <f t="shared" si="139"/>
        <v>971.26175360168668</v>
      </c>
      <c r="H490" s="156">
        <f t="shared" si="139"/>
        <v>950.00059465118329</v>
      </c>
      <c r="I490" s="156">
        <f t="shared" si="139"/>
        <v>899.76076310237647</v>
      </c>
      <c r="J490" s="156">
        <f t="shared" si="139"/>
        <v>818.20333601974562</v>
      </c>
      <c r="K490" s="156">
        <f t="shared" si="139"/>
        <v>701.62262907822446</v>
      </c>
      <c r="L490" s="156">
        <f t="shared" si="139"/>
        <v>905.65880642207662</v>
      </c>
      <c r="M490" s="156">
        <f t="shared" si="139"/>
        <v>806.99675422326345</v>
      </c>
      <c r="N490" s="156">
        <f t="shared" si="139"/>
        <v>872.17939548230538</v>
      </c>
      <c r="O490" s="156">
        <f t="shared" si="139"/>
        <v>792.04114728822844</v>
      </c>
      <c r="P490" s="156">
        <f t="shared" si="139"/>
        <v>879.79388070803691</v>
      </c>
      <c r="Q490" s="156">
        <f t="shared" si="139"/>
        <v>1093.7003619950149</v>
      </c>
    </row>
    <row r="491" spans="1:17" ht="12" customHeight="1" x14ac:dyDescent="0.3">
      <c r="A491" s="148" t="s">
        <v>59</v>
      </c>
      <c r="B491" s="156"/>
      <c r="C491" s="156">
        <f t="shared" si="139"/>
        <v>522.16063308141145</v>
      </c>
      <c r="D491" s="156">
        <f t="shared" si="139"/>
        <v>623.06096048019356</v>
      </c>
      <c r="E491" s="156">
        <f t="shared" si="139"/>
        <v>501.70263682122362</v>
      </c>
      <c r="F491" s="156">
        <f t="shared" si="139"/>
        <v>660.39289798742254</v>
      </c>
      <c r="G491" s="156">
        <f t="shared" si="139"/>
        <v>591.54148975705596</v>
      </c>
      <c r="H491" s="156">
        <f t="shared" si="139"/>
        <v>605.7768744140451</v>
      </c>
      <c r="I491" s="156">
        <f t="shared" si="139"/>
        <v>642.33358888095779</v>
      </c>
      <c r="J491" s="156">
        <f t="shared" si="139"/>
        <v>683.02124935566735</v>
      </c>
      <c r="K491" s="156">
        <f t="shared" si="139"/>
        <v>741.47034083304743</v>
      </c>
      <c r="L491" s="156">
        <f t="shared" si="139"/>
        <v>660.34743232490598</v>
      </c>
      <c r="M491" s="156">
        <f t="shared" si="139"/>
        <v>671.12843073441388</v>
      </c>
      <c r="N491" s="156">
        <f t="shared" si="139"/>
        <v>666.99620197221157</v>
      </c>
      <c r="O491" s="156">
        <f t="shared" si="139"/>
        <v>731.93439626059808</v>
      </c>
      <c r="P491" s="156">
        <f t="shared" si="139"/>
        <v>604.59291125451955</v>
      </c>
      <c r="Q491" s="156">
        <f t="shared" si="139"/>
        <v>523.68524328938543</v>
      </c>
    </row>
    <row r="492" spans="1:17" ht="12" customHeight="1" x14ac:dyDescent="0.3">
      <c r="A492" s="158" t="s">
        <v>62</v>
      </c>
      <c r="B492" s="157"/>
      <c r="C492" s="157">
        <f t="shared" ref="C492:Q492" si="140">IF(C396=0,0,C396/0.086*1000000/SUM(C$69:C$71))</f>
        <v>833.75796945413117</v>
      </c>
      <c r="D492" s="157">
        <f t="shared" si="140"/>
        <v>822.76090782749714</v>
      </c>
      <c r="E492" s="157">
        <f t="shared" si="140"/>
        <v>816.26652322383813</v>
      </c>
      <c r="F492" s="157">
        <f t="shared" si="140"/>
        <v>830.22801294632905</v>
      </c>
      <c r="G492" s="157">
        <f t="shared" si="140"/>
        <v>829.22159310055815</v>
      </c>
      <c r="H492" s="157">
        <f t="shared" si="140"/>
        <v>901.40004035418713</v>
      </c>
      <c r="I492" s="157">
        <f t="shared" si="140"/>
        <v>809.01578596792262</v>
      </c>
      <c r="J492" s="157">
        <f t="shared" si="140"/>
        <v>783.59508459466758</v>
      </c>
      <c r="K492" s="157">
        <f t="shared" si="140"/>
        <v>760.84251134585725</v>
      </c>
      <c r="L492" s="157">
        <f t="shared" si="140"/>
        <v>843.58994231988981</v>
      </c>
      <c r="M492" s="157">
        <f t="shared" si="140"/>
        <v>857.28738230877525</v>
      </c>
      <c r="N492" s="157">
        <f t="shared" si="140"/>
        <v>888.55989721685</v>
      </c>
      <c r="O492" s="157">
        <f t="shared" si="140"/>
        <v>863.41189433449199</v>
      </c>
      <c r="P492" s="157">
        <f t="shared" si="140"/>
        <v>796.53217071993333</v>
      </c>
      <c r="Q492" s="157">
        <f t="shared" si="140"/>
        <v>869.72655447205386</v>
      </c>
    </row>
    <row r="493" spans="1:17" ht="12" customHeight="1" x14ac:dyDescent="0.3">
      <c r="A493" s="23" t="s">
        <v>55</v>
      </c>
      <c r="B493" s="156"/>
      <c r="C493" s="156">
        <f t="shared" ref="C493:Q493" si="141">IF(C397=0,0,C397/0.086*1000000/C$69)</f>
        <v>915.51508942925318</v>
      </c>
      <c r="D493" s="156">
        <f t="shared" si="141"/>
        <v>471.81109171062917</v>
      </c>
      <c r="E493" s="156">
        <f t="shared" si="141"/>
        <v>485.38030552765099</v>
      </c>
      <c r="F493" s="156">
        <f t="shared" si="141"/>
        <v>434.33255153735871</v>
      </c>
      <c r="G493" s="156">
        <f t="shared" si="141"/>
        <v>688.33916305639116</v>
      </c>
      <c r="H493" s="156">
        <f t="shared" si="141"/>
        <v>662.74761483696398</v>
      </c>
      <c r="I493" s="156">
        <f t="shared" si="141"/>
        <v>726.40065109494083</v>
      </c>
      <c r="J493" s="156">
        <f t="shared" si="141"/>
        <v>495.79050245654071</v>
      </c>
      <c r="K493" s="156">
        <f t="shared" si="141"/>
        <v>644.58334824684573</v>
      </c>
      <c r="L493" s="156">
        <f t="shared" si="141"/>
        <v>497.22541806745903</v>
      </c>
      <c r="M493" s="156">
        <f t="shared" si="141"/>
        <v>879.86539260359757</v>
      </c>
      <c r="N493" s="156">
        <f t="shared" si="141"/>
        <v>524.36385981175454</v>
      </c>
      <c r="O493" s="156">
        <f t="shared" si="141"/>
        <v>495.4231321584391</v>
      </c>
      <c r="P493" s="156">
        <f t="shared" si="141"/>
        <v>521.58957078227832</v>
      </c>
      <c r="Q493" s="156">
        <f t="shared" si="141"/>
        <v>555.34117241663307</v>
      </c>
    </row>
    <row r="494" spans="1:17" ht="12" customHeight="1" x14ac:dyDescent="0.3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3">
      <c r="A495" s="29" t="s">
        <v>140</v>
      </c>
      <c r="B495" s="57"/>
      <c r="C495" s="57">
        <f t="shared" ref="C495:Q495" si="143">IF(C399=0,0,C399/0.086*1000000/C$71)</f>
        <v>833.23481147260622</v>
      </c>
      <c r="D495" s="57">
        <f t="shared" si="143"/>
        <v>833.6539318411651</v>
      </c>
      <c r="E495" s="57">
        <f t="shared" si="143"/>
        <v>847.18087952679366</v>
      </c>
      <c r="F495" s="57">
        <f t="shared" si="143"/>
        <v>885.98794144822455</v>
      </c>
      <c r="G495" s="57">
        <f t="shared" si="143"/>
        <v>840.66830937293787</v>
      </c>
      <c r="H495" s="57">
        <f t="shared" si="143"/>
        <v>909.43707883848208</v>
      </c>
      <c r="I495" s="57">
        <f t="shared" si="143"/>
        <v>814.25952002460758</v>
      </c>
      <c r="J495" s="57">
        <f t="shared" si="143"/>
        <v>812.25067102853563</v>
      </c>
      <c r="K495" s="57">
        <f t="shared" si="143"/>
        <v>767.34433731444199</v>
      </c>
      <c r="L495" s="57">
        <f t="shared" si="143"/>
        <v>847.03519195679792</v>
      </c>
      <c r="M495" s="57">
        <f t="shared" si="143"/>
        <v>857.08661615970846</v>
      </c>
      <c r="N495" s="57">
        <f t="shared" si="143"/>
        <v>901.83705748504781</v>
      </c>
      <c r="O495" s="57">
        <f t="shared" si="143"/>
        <v>889.09705021136779</v>
      </c>
      <c r="P495" s="57">
        <f t="shared" si="143"/>
        <v>808.91608696768799</v>
      </c>
      <c r="Q495" s="57">
        <f t="shared" si="143"/>
        <v>879.70812506024777</v>
      </c>
    </row>
    <row r="497" spans="1:17" ht="12" customHeight="1" x14ac:dyDescent="0.3">
      <c r="A497" s="152" t="s">
        <v>187</v>
      </c>
      <c r="B497" s="168"/>
      <c r="C497" s="168">
        <f t="shared" ref="C497:Q497" si="144">SUM(C498,C501,C503,C516)</f>
        <v>2.428612078854671</v>
      </c>
      <c r="D497" s="168">
        <f t="shared" si="144"/>
        <v>0.58196267483499453</v>
      </c>
      <c r="E497" s="168">
        <f t="shared" si="144"/>
        <v>0.61687537660970204</v>
      </c>
      <c r="F497" s="168">
        <f t="shared" si="144"/>
        <v>0.72238440132640969</v>
      </c>
      <c r="G497" s="168">
        <f t="shared" si="144"/>
        <v>2.2632578129267436</v>
      </c>
      <c r="H497" s="168">
        <f t="shared" si="144"/>
        <v>1.3931255983050452</v>
      </c>
      <c r="I497" s="168">
        <f t="shared" si="144"/>
        <v>0.91331650612370807</v>
      </c>
      <c r="J497" s="168">
        <f t="shared" si="144"/>
        <v>3.2004168697894864</v>
      </c>
      <c r="K497" s="168">
        <f t="shared" si="144"/>
        <v>0.78701441769814906</v>
      </c>
      <c r="L497" s="168">
        <f t="shared" si="144"/>
        <v>1.0619857461566968</v>
      </c>
      <c r="M497" s="168">
        <f t="shared" si="144"/>
        <v>1.2685730702541507</v>
      </c>
      <c r="N497" s="168">
        <f t="shared" si="144"/>
        <v>0.75660182100433737</v>
      </c>
      <c r="O497" s="168">
        <f t="shared" si="144"/>
        <v>2.1966979081092535</v>
      </c>
      <c r="P497" s="168">
        <f t="shared" si="144"/>
        <v>2.0447415509434039</v>
      </c>
      <c r="Q497" s="168">
        <f t="shared" si="144"/>
        <v>1.3044221665088627</v>
      </c>
    </row>
    <row r="498" spans="1:17" ht="12" customHeight="1" x14ac:dyDescent="0.3">
      <c r="A498" s="158" t="s">
        <v>65</v>
      </c>
      <c r="B498" s="157"/>
      <c r="C498" s="157">
        <f t="shared" ref="C498:Q498" si="145">SUM(C499:C500)</f>
        <v>2.2622676628116527</v>
      </c>
      <c r="D498" s="157">
        <f t="shared" si="145"/>
        <v>0.50750863924100065</v>
      </c>
      <c r="E498" s="157">
        <f t="shared" si="145"/>
        <v>0.58399986067354726</v>
      </c>
      <c r="F498" s="157">
        <f t="shared" si="145"/>
        <v>0.6185294988340031</v>
      </c>
      <c r="G498" s="157">
        <f t="shared" si="145"/>
        <v>2.0340731192164525</v>
      </c>
      <c r="H498" s="157">
        <f t="shared" si="145"/>
        <v>0.99166595892351717</v>
      </c>
      <c r="I498" s="157">
        <f t="shared" si="145"/>
        <v>0.63965604593121206</v>
      </c>
      <c r="J498" s="157">
        <f t="shared" si="145"/>
        <v>2.8827210351430348</v>
      </c>
      <c r="K498" s="157">
        <f t="shared" si="145"/>
        <v>0.70319475884082105</v>
      </c>
      <c r="L498" s="157">
        <f t="shared" si="145"/>
        <v>0.97787841944545162</v>
      </c>
      <c r="M498" s="157">
        <f t="shared" si="145"/>
        <v>1.1405127733178302</v>
      </c>
      <c r="N498" s="157">
        <f t="shared" si="145"/>
        <v>0.63998986272915226</v>
      </c>
      <c r="O498" s="157">
        <f t="shared" si="145"/>
        <v>1.9486254597244539</v>
      </c>
      <c r="P498" s="157">
        <f t="shared" si="145"/>
        <v>1.3263774719643575</v>
      </c>
      <c r="Q498" s="157">
        <f t="shared" si="145"/>
        <v>0.64512954354008645</v>
      </c>
    </row>
    <row r="499" spans="1:17" ht="12" customHeight="1" x14ac:dyDescent="0.3">
      <c r="A499" s="23" t="s">
        <v>157</v>
      </c>
      <c r="B499" s="156"/>
      <c r="C499" s="156">
        <f t="shared" ref="C499:Q499" si="146">IF(C427=0,0,C427*1000000/C$58)</f>
        <v>2.2622676628116527</v>
      </c>
      <c r="D499" s="156">
        <f t="shared" si="146"/>
        <v>0.50750863924100065</v>
      </c>
      <c r="E499" s="156">
        <f t="shared" si="146"/>
        <v>0.58399986067354726</v>
      </c>
      <c r="F499" s="156">
        <f t="shared" si="146"/>
        <v>0.6185294988340031</v>
      </c>
      <c r="G499" s="156">
        <f t="shared" si="146"/>
        <v>2.0340731192164525</v>
      </c>
      <c r="H499" s="156">
        <f t="shared" si="146"/>
        <v>0.99166595892351717</v>
      </c>
      <c r="I499" s="156">
        <f t="shared" si="146"/>
        <v>0.63965604593121206</v>
      </c>
      <c r="J499" s="156">
        <f t="shared" si="146"/>
        <v>2.8827210351430348</v>
      </c>
      <c r="K499" s="156">
        <f t="shared" si="146"/>
        <v>0.70319475884082105</v>
      </c>
      <c r="L499" s="156">
        <f t="shared" si="146"/>
        <v>0.97787841944545162</v>
      </c>
      <c r="M499" s="156">
        <f t="shared" si="146"/>
        <v>1.1405127733178302</v>
      </c>
      <c r="N499" s="156">
        <f t="shared" si="146"/>
        <v>0.63998986272915226</v>
      </c>
      <c r="O499" s="156">
        <f t="shared" si="146"/>
        <v>1.9486254597244539</v>
      </c>
      <c r="P499" s="156">
        <f t="shared" si="146"/>
        <v>1.3263774719643575</v>
      </c>
      <c r="Q499" s="156">
        <f t="shared" si="146"/>
        <v>0.64512954354008645</v>
      </c>
    </row>
    <row r="500" spans="1:17" ht="12" customHeight="1" x14ac:dyDescent="0.3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3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3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3">
      <c r="A503" s="158" t="s">
        <v>63</v>
      </c>
      <c r="B503" s="157"/>
      <c r="C503" s="157">
        <f t="shared" ref="C503:Q503" si="150">IF(C431=0,0,C431*1000000/SUM(C$62:C$67))</f>
        <v>0.16634441604301811</v>
      </c>
      <c r="D503" s="157">
        <f t="shared" si="150"/>
        <v>7.4454035593993842E-2</v>
      </c>
      <c r="E503" s="157">
        <f t="shared" si="150"/>
        <v>3.2875515936154745E-2</v>
      </c>
      <c r="F503" s="157">
        <f t="shared" si="150"/>
        <v>0.10385490249240657</v>
      </c>
      <c r="G503" s="157">
        <f t="shared" si="150"/>
        <v>0.22918469371029096</v>
      </c>
      <c r="H503" s="157">
        <f t="shared" si="150"/>
        <v>0.40145963938152801</v>
      </c>
      <c r="I503" s="157">
        <f t="shared" si="150"/>
        <v>0.27366046019249596</v>
      </c>
      <c r="J503" s="157">
        <f t="shared" si="150"/>
        <v>0.31769583464645146</v>
      </c>
      <c r="K503" s="157">
        <f t="shared" si="150"/>
        <v>8.3819658857327978E-2</v>
      </c>
      <c r="L503" s="157">
        <f t="shared" si="150"/>
        <v>8.4107326711245253E-2</v>
      </c>
      <c r="M503" s="157">
        <f t="shared" si="150"/>
        <v>0.1280602969363204</v>
      </c>
      <c r="N503" s="157">
        <f t="shared" si="150"/>
        <v>0.11661195827518514</v>
      </c>
      <c r="O503" s="157">
        <f t="shared" si="150"/>
        <v>0.24807244838479969</v>
      </c>
      <c r="P503" s="157">
        <f t="shared" si="150"/>
        <v>0.71836407897904653</v>
      </c>
      <c r="Q503" s="157">
        <f t="shared" si="150"/>
        <v>0.65929262296877622</v>
      </c>
    </row>
    <row r="504" spans="1:17" ht="12" customHeight="1" x14ac:dyDescent="0.3">
      <c r="A504" s="167" t="s">
        <v>156</v>
      </c>
      <c r="B504" s="132"/>
      <c r="C504" s="132">
        <f t="shared" ref="C504:Q504" si="151">IF(C432=0,0,C432*1000000/C$62)</f>
        <v>0.31489968490936676</v>
      </c>
      <c r="D504" s="132">
        <f t="shared" si="151"/>
        <v>0.18474767458377617</v>
      </c>
      <c r="E504" s="132">
        <f t="shared" si="151"/>
        <v>5.799678605294431E-2</v>
      </c>
      <c r="F504" s="132">
        <f t="shared" si="151"/>
        <v>5.9854045670706978E-2</v>
      </c>
      <c r="G504" s="132">
        <f t="shared" si="151"/>
        <v>0.45500315149349096</v>
      </c>
      <c r="H504" s="132">
        <f t="shared" si="151"/>
        <v>0.17107216376415829</v>
      </c>
      <c r="I504" s="132">
        <f t="shared" si="151"/>
        <v>0.11768114657874987</v>
      </c>
      <c r="J504" s="132">
        <f t="shared" si="151"/>
        <v>0.60266469859629002</v>
      </c>
      <c r="K504" s="132">
        <f t="shared" si="151"/>
        <v>0.19993007611291819</v>
      </c>
      <c r="L504" s="132">
        <f t="shared" si="151"/>
        <v>0.17470805339450809</v>
      </c>
      <c r="M504" s="132">
        <f t="shared" si="151"/>
        <v>0.3376284631681773</v>
      </c>
      <c r="N504" s="132">
        <f t="shared" si="151"/>
        <v>0.1712143204280665</v>
      </c>
      <c r="O504" s="132">
        <f t="shared" si="151"/>
        <v>0.64480825697769106</v>
      </c>
      <c r="P504" s="132">
        <f t="shared" si="151"/>
        <v>0.45938670104345658</v>
      </c>
      <c r="Q504" s="132">
        <f t="shared" si="151"/>
        <v>0.54132440112716362</v>
      </c>
    </row>
    <row r="505" spans="1:17" ht="12" customHeight="1" x14ac:dyDescent="0.3">
      <c r="A505" s="167" t="s">
        <v>155</v>
      </c>
      <c r="B505" s="132"/>
      <c r="C505" s="132">
        <f t="shared" ref="C505:Q505" si="152">IF(C433=0,0,C433*1000000/C$63)</f>
        <v>8.6341052488023387E-2</v>
      </c>
      <c r="D505" s="132">
        <f t="shared" si="152"/>
        <v>0.10903887554065614</v>
      </c>
      <c r="E505" s="132">
        <f t="shared" si="152"/>
        <v>5.0539489079895306E-2</v>
      </c>
      <c r="F505" s="132">
        <f t="shared" si="152"/>
        <v>0.12296328384955238</v>
      </c>
      <c r="G505" s="132">
        <f t="shared" si="152"/>
        <v>0.17784412987893264</v>
      </c>
      <c r="H505" s="132">
        <f t="shared" si="152"/>
        <v>5.4061250386804108E-2</v>
      </c>
      <c r="I505" s="132">
        <f t="shared" si="152"/>
        <v>3.5822658756915864E-2</v>
      </c>
      <c r="J505" s="132">
        <f t="shared" si="152"/>
        <v>0.13823909124015352</v>
      </c>
      <c r="K505" s="132">
        <f t="shared" si="152"/>
        <v>3.0560728003670289E-2</v>
      </c>
      <c r="L505" s="132">
        <f t="shared" si="152"/>
        <v>7.2729844464828178E-2</v>
      </c>
      <c r="M505" s="132">
        <f t="shared" si="152"/>
        <v>7.1462462624000855E-2</v>
      </c>
      <c r="N505" s="132">
        <f t="shared" si="152"/>
        <v>5.3354784899154038E-2</v>
      </c>
      <c r="O505" s="132">
        <f t="shared" si="152"/>
        <v>9.0149349291182845E-2</v>
      </c>
      <c r="P505" s="132">
        <f t="shared" si="152"/>
        <v>9.9071428233897391E-2</v>
      </c>
      <c r="Q505" s="132">
        <f t="shared" si="152"/>
        <v>6.038578671772598E-2</v>
      </c>
    </row>
    <row r="506" spans="1:17" ht="12" customHeight="1" x14ac:dyDescent="0.3">
      <c r="A506" s="166" t="s">
        <v>55</v>
      </c>
      <c r="B506" s="165"/>
      <c r="C506" s="165">
        <f t="shared" ref="C506:Q506" si="153">IF(C434=0,0,C434*1000000/C$63)</f>
        <v>8.6341052488023387E-2</v>
      </c>
      <c r="D506" s="165">
        <f t="shared" si="153"/>
        <v>0.10903887554065614</v>
      </c>
      <c r="E506" s="165">
        <f t="shared" si="153"/>
        <v>5.0539489079895306E-2</v>
      </c>
      <c r="F506" s="165">
        <f t="shared" si="153"/>
        <v>0.12296328384955238</v>
      </c>
      <c r="G506" s="165">
        <f t="shared" si="153"/>
        <v>0.17784412987893264</v>
      </c>
      <c r="H506" s="165">
        <f t="shared" si="153"/>
        <v>5.4061250386804108E-2</v>
      </c>
      <c r="I506" s="165">
        <f t="shared" si="153"/>
        <v>3.5822658756915864E-2</v>
      </c>
      <c r="J506" s="165">
        <f t="shared" si="153"/>
        <v>0.13823909124015352</v>
      </c>
      <c r="K506" s="165">
        <f t="shared" si="153"/>
        <v>3.0560728003670289E-2</v>
      </c>
      <c r="L506" s="165">
        <f t="shared" si="153"/>
        <v>7.2729844464828178E-2</v>
      </c>
      <c r="M506" s="165">
        <f t="shared" si="153"/>
        <v>7.1462462624000855E-2</v>
      </c>
      <c r="N506" s="165">
        <f t="shared" si="153"/>
        <v>5.3354784899154038E-2</v>
      </c>
      <c r="O506" s="165">
        <f t="shared" si="153"/>
        <v>9.0149349291182845E-2</v>
      </c>
      <c r="P506" s="165">
        <f t="shared" si="153"/>
        <v>9.9071428233897391E-2</v>
      </c>
      <c r="Q506" s="165">
        <f t="shared" si="153"/>
        <v>6.038578671772598E-2</v>
      </c>
    </row>
    <row r="507" spans="1:17" ht="12" customHeight="1" x14ac:dyDescent="0.3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3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448.21138008295668</v>
      </c>
      <c r="G508" s="162">
        <f t="shared" si="155"/>
        <v>458.17594746650713</v>
      </c>
      <c r="H508" s="162">
        <f t="shared" si="155"/>
        <v>679.927427414725</v>
      </c>
      <c r="I508" s="162">
        <f t="shared" si="155"/>
        <v>587.2941396874545</v>
      </c>
      <c r="J508" s="162">
        <f t="shared" si="155"/>
        <v>471.64826474489303</v>
      </c>
      <c r="K508" s="162">
        <f t="shared" si="155"/>
        <v>470.34086591997675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556.55399429524471</v>
      </c>
      <c r="Q508" s="162">
        <f t="shared" si="155"/>
        <v>473.21173667738617</v>
      </c>
    </row>
    <row r="509" spans="1:17" ht="12" customHeight="1" x14ac:dyDescent="0.3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460.99827168982023</v>
      </c>
      <c r="I509" s="160">
        <f t="shared" si="156"/>
        <v>458.43586691250658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432.50226599059795</v>
      </c>
      <c r="O509" s="160">
        <f t="shared" si="156"/>
        <v>425.8905976403226</v>
      </c>
      <c r="P509" s="160">
        <f t="shared" si="156"/>
        <v>383.64203304198952</v>
      </c>
      <c r="Q509" s="160">
        <f t="shared" si="156"/>
        <v>283.05586459990019</v>
      </c>
    </row>
    <row r="510" spans="1:17" ht="12" customHeight="1" x14ac:dyDescent="0.3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460.99827168982023</v>
      </c>
      <c r="I510" s="156">
        <f t="shared" si="157"/>
        <v>458.43586691250658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432.50226599059795</v>
      </c>
      <c r="O510" s="156">
        <f t="shared" si="157"/>
        <v>425.8905976403226</v>
      </c>
      <c r="P510" s="156">
        <f t="shared" si="157"/>
        <v>383.64203304198952</v>
      </c>
      <c r="Q510" s="156">
        <f t="shared" si="157"/>
        <v>283.05586459990019</v>
      </c>
    </row>
    <row r="511" spans="1:17" ht="12" customHeight="1" x14ac:dyDescent="0.3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3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3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3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3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3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3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3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3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3">
      <c r="A521" s="152" t="s">
        <v>186</v>
      </c>
      <c r="B521" s="168"/>
      <c r="C521" s="184">
        <f>C449/RES_summary!C$21</f>
        <v>186.56212004142523</v>
      </c>
      <c r="D521" s="184">
        <f>D449/RES_summary!D$21</f>
        <v>168.0833246350544</v>
      </c>
      <c r="E521" s="184">
        <f>E449/RES_summary!E$21</f>
        <v>189.72252276852174</v>
      </c>
      <c r="F521" s="184">
        <f>F449/RES_summary!F$21</f>
        <v>175.59617187084808</v>
      </c>
      <c r="G521" s="184">
        <f>G449/RES_summary!G$21</f>
        <v>172.53580710843539</v>
      </c>
      <c r="H521" s="184">
        <f>H449/RES_summary!H$21</f>
        <v>163.20165206524413</v>
      </c>
      <c r="I521" s="184">
        <f>I449/RES_summary!I$21</f>
        <v>158.01180293231153</v>
      </c>
      <c r="J521" s="184">
        <f>J449/RES_summary!J$21</f>
        <v>151.89357025961249</v>
      </c>
      <c r="K521" s="184">
        <f>K449/RES_summary!K$21</f>
        <v>145.47198208114065</v>
      </c>
      <c r="L521" s="184">
        <f>L449/RES_summary!L$21</f>
        <v>173.40882428309629</v>
      </c>
      <c r="M521" s="184">
        <f>M449/RES_summary!M$21</f>
        <v>149.40199854570747</v>
      </c>
      <c r="N521" s="184">
        <f>N449/RES_summary!N$21</f>
        <v>139.29632360320809</v>
      </c>
      <c r="O521" s="184">
        <f>O449/RES_summary!O$21</f>
        <v>133.57191444928432</v>
      </c>
      <c r="P521" s="184">
        <f>P449/RES_summary!P$21</f>
        <v>123.20092320766585</v>
      </c>
      <c r="Q521" s="184">
        <f>Q449/RES_summary!Q$21</f>
        <v>130.65360026191141</v>
      </c>
    </row>
    <row r="522" spans="1:17" ht="12" customHeight="1" x14ac:dyDescent="0.3">
      <c r="A522" s="158" t="s">
        <v>65</v>
      </c>
      <c r="B522" s="157"/>
      <c r="C522" s="178">
        <f>C450/RES_summary!C$21</f>
        <v>148.96250486072049</v>
      </c>
      <c r="D522" s="178">
        <f>D450/RES_summary!D$21</f>
        <v>130.0481461240731</v>
      </c>
      <c r="E522" s="178">
        <f>E450/RES_summary!E$21</f>
        <v>152.64006179032114</v>
      </c>
      <c r="F522" s="178">
        <f>F450/RES_summary!F$21</f>
        <v>139.292574332529</v>
      </c>
      <c r="G522" s="178">
        <f>G450/RES_summary!G$21</f>
        <v>134.4428255209028</v>
      </c>
      <c r="H522" s="178">
        <f>H450/RES_summary!H$21</f>
        <v>125.92703324837441</v>
      </c>
      <c r="I522" s="178">
        <f>I450/RES_summary!I$21</f>
        <v>121.65979328054975</v>
      </c>
      <c r="J522" s="178">
        <f>J450/RES_summary!J$21</f>
        <v>118.22202158298965</v>
      </c>
      <c r="K522" s="178">
        <f>K450/RES_summary!K$21</f>
        <v>113.43202403153502</v>
      </c>
      <c r="L522" s="178">
        <f>L450/RES_summary!L$21</f>
        <v>139.54613293148287</v>
      </c>
      <c r="M522" s="178">
        <f>M450/RES_summary!M$21</f>
        <v>116.40075574447631</v>
      </c>
      <c r="N522" s="178">
        <f>N450/RES_summary!N$21</f>
        <v>107.35199428035679</v>
      </c>
      <c r="O522" s="178">
        <f>O450/RES_summary!O$21</f>
        <v>101.37160239603111</v>
      </c>
      <c r="P522" s="178">
        <f>P450/RES_summary!P$21</f>
        <v>91.03156092848738</v>
      </c>
      <c r="Q522" s="178">
        <f>Q450/RES_summary!Q$21</f>
        <v>99.321860988811636</v>
      </c>
    </row>
    <row r="523" spans="1:17" ht="12" customHeight="1" x14ac:dyDescent="0.3">
      <c r="A523" s="23" t="s">
        <v>157</v>
      </c>
      <c r="B523" s="156"/>
      <c r="C523" s="177">
        <f>C451/RES_summary!C$21</f>
        <v>148.32366327131186</v>
      </c>
      <c r="D523" s="177">
        <f>D451/RES_summary!D$21</f>
        <v>129.40085226774156</v>
      </c>
      <c r="E523" s="177">
        <f>E451/RES_summary!E$21</f>
        <v>151.75746489746288</v>
      </c>
      <c r="F523" s="177">
        <f>F451/RES_summary!F$21</f>
        <v>138.60436274296941</v>
      </c>
      <c r="G523" s="177">
        <f>G451/RES_summary!G$21</f>
        <v>133.56491741968642</v>
      </c>
      <c r="H523" s="177">
        <f>H451/RES_summary!H$21</f>
        <v>125.12608391394831</v>
      </c>
      <c r="I523" s="177">
        <f>I451/RES_summary!I$21</f>
        <v>120.90928157403962</v>
      </c>
      <c r="J523" s="177">
        <f>J451/RES_summary!J$21</f>
        <v>117.53811445301578</v>
      </c>
      <c r="K523" s="177">
        <f>K451/RES_summary!K$21</f>
        <v>112.80921026842223</v>
      </c>
      <c r="L523" s="177">
        <f>L451/RES_summary!L$21</f>
        <v>138.60124030182033</v>
      </c>
      <c r="M523" s="177">
        <f>M451/RES_summary!M$21</f>
        <v>115.69025152503312</v>
      </c>
      <c r="N523" s="177">
        <f>N451/RES_summary!N$21</f>
        <v>106.59862512658201</v>
      </c>
      <c r="O523" s="177">
        <f>O451/RES_summary!O$21</f>
        <v>100.62898273730937</v>
      </c>
      <c r="P523" s="177">
        <f>P451/RES_summary!P$21</f>
        <v>90.435088129749587</v>
      </c>
      <c r="Q523" s="177">
        <f>Q451/RES_summary!Q$21</f>
        <v>98.518595804933838</v>
      </c>
    </row>
    <row r="524" spans="1:17" ht="12" customHeight="1" x14ac:dyDescent="0.3">
      <c r="A524" s="23" t="s">
        <v>60</v>
      </c>
      <c r="B524" s="156"/>
      <c r="C524" s="177">
        <f>C452/RES_summary!C$21</f>
        <v>0.63884158940864466</v>
      </c>
      <c r="D524" s="177">
        <f>D452/RES_summary!D$21</f>
        <v>0.64729385633154901</v>
      </c>
      <c r="E524" s="177">
        <f>E452/RES_summary!E$21</f>
        <v>0.88259689285826892</v>
      </c>
      <c r="F524" s="177">
        <f>F452/RES_summary!F$21</f>
        <v>0.68821158955957396</v>
      </c>
      <c r="G524" s="177">
        <f>G452/RES_summary!G$21</f>
        <v>0.87790810121639906</v>
      </c>
      <c r="H524" s="177">
        <f>H452/RES_summary!H$21</f>
        <v>0.80094933442609717</v>
      </c>
      <c r="I524" s="177">
        <f>I452/RES_summary!I$21</f>
        <v>0.75051170651011123</v>
      </c>
      <c r="J524" s="177">
        <f>J452/RES_summary!J$21</f>
        <v>0.68390712997386893</v>
      </c>
      <c r="K524" s="177">
        <f>K452/RES_summary!K$21</f>
        <v>0.6228137631127697</v>
      </c>
      <c r="L524" s="177">
        <f>L452/RES_summary!L$21</f>
        <v>0.94489262966253929</v>
      </c>
      <c r="M524" s="177">
        <f>M452/RES_summary!M$21</f>
        <v>0.71050421944320563</v>
      </c>
      <c r="N524" s="177">
        <f>N452/RES_summary!N$21</f>
        <v>0.75336915377479841</v>
      </c>
      <c r="O524" s="177">
        <f>O452/RES_summary!O$21</f>
        <v>0.74261965872174551</v>
      </c>
      <c r="P524" s="177">
        <f>P452/RES_summary!P$21</f>
        <v>0.59647279873779513</v>
      </c>
      <c r="Q524" s="177">
        <f>Q452/RES_summary!Q$21</f>
        <v>0.8032651838778011</v>
      </c>
    </row>
    <row r="525" spans="1:17" ht="12" customHeight="1" x14ac:dyDescent="0.3">
      <c r="A525" s="158" t="s">
        <v>112</v>
      </c>
      <c r="B525" s="157"/>
      <c r="C525" s="178">
        <f>C453/RES_summary!C$21</f>
        <v>0.93528473956876657</v>
      </c>
      <c r="D525" s="178">
        <f>D453/RES_summary!D$21</f>
        <v>1.4297404181866076</v>
      </c>
      <c r="E525" s="178">
        <f>E453/RES_summary!E$21</f>
        <v>0.8629153127530178</v>
      </c>
      <c r="F525" s="178">
        <f>F453/RES_summary!F$21</f>
        <v>1.1933492796438763</v>
      </c>
      <c r="G525" s="178">
        <f>G453/RES_summary!G$21</f>
        <v>1.2039592434636694</v>
      </c>
      <c r="H525" s="178">
        <f>H453/RES_summary!H$21</f>
        <v>1.3600396734690432</v>
      </c>
      <c r="I525" s="178">
        <f>I453/RES_summary!I$21</f>
        <v>1.1523542907230679</v>
      </c>
      <c r="J525" s="178">
        <f>J453/RES_summary!J$21</f>
        <v>1.1266361859893379</v>
      </c>
      <c r="K525" s="178">
        <f>K453/RES_summary!K$21</f>
        <v>1.1945552734384199</v>
      </c>
      <c r="L525" s="178">
        <f>L453/RES_summary!L$21</f>
        <v>0.86999328969121037</v>
      </c>
      <c r="M525" s="178">
        <f>M453/RES_summary!M$21</f>
        <v>0.47837697202231766</v>
      </c>
      <c r="N525" s="178">
        <f>N453/RES_summary!N$21</f>
        <v>0.96030850973868442</v>
      </c>
      <c r="O525" s="178">
        <f>O453/RES_summary!O$21</f>
        <v>1.2233498730174612</v>
      </c>
      <c r="P525" s="178">
        <f>P453/RES_summary!P$21</f>
        <v>1.9578645310620744</v>
      </c>
      <c r="Q525" s="178">
        <f>Q453/RES_summary!Q$21</f>
        <v>1.1352284991134212</v>
      </c>
    </row>
    <row r="526" spans="1:17" ht="12" customHeight="1" x14ac:dyDescent="0.3">
      <c r="A526" s="23" t="s">
        <v>60</v>
      </c>
      <c r="B526" s="156"/>
      <c r="C526" s="177">
        <f>C454/RES_summary!C$21</f>
        <v>0.93528473956876657</v>
      </c>
      <c r="D526" s="177">
        <f>D454/RES_summary!D$21</f>
        <v>1.4297404181866076</v>
      </c>
      <c r="E526" s="177">
        <f>E454/RES_summary!E$21</f>
        <v>0.8629153127530178</v>
      </c>
      <c r="F526" s="177">
        <f>F454/RES_summary!F$21</f>
        <v>1.1933492796438763</v>
      </c>
      <c r="G526" s="177">
        <f>G454/RES_summary!G$21</f>
        <v>1.2039592434636694</v>
      </c>
      <c r="H526" s="177">
        <f>H454/RES_summary!H$21</f>
        <v>1.3600396734690432</v>
      </c>
      <c r="I526" s="177">
        <f>I454/RES_summary!I$21</f>
        <v>1.1523542907230679</v>
      </c>
      <c r="J526" s="177">
        <f>J454/RES_summary!J$21</f>
        <v>1.1266361859893379</v>
      </c>
      <c r="K526" s="177">
        <f>K454/RES_summary!K$21</f>
        <v>1.1945552734384199</v>
      </c>
      <c r="L526" s="177">
        <f>L454/RES_summary!L$21</f>
        <v>0.86999328969121037</v>
      </c>
      <c r="M526" s="177">
        <f>M454/RES_summary!M$21</f>
        <v>0.47837697202231766</v>
      </c>
      <c r="N526" s="177">
        <f>N454/RES_summary!N$21</f>
        <v>0.96030850973868442</v>
      </c>
      <c r="O526" s="177">
        <f>O454/RES_summary!O$21</f>
        <v>1.2233498730174612</v>
      </c>
      <c r="P526" s="177">
        <f>P454/RES_summary!P$21</f>
        <v>1.9578645310620744</v>
      </c>
      <c r="Q526" s="177">
        <f>Q454/RES_summary!Q$21</f>
        <v>1.1352284991134212</v>
      </c>
    </row>
    <row r="527" spans="1:17" ht="12" customHeight="1" x14ac:dyDescent="0.3">
      <c r="A527" s="158" t="s">
        <v>63</v>
      </c>
      <c r="B527" s="157"/>
      <c r="C527" s="178">
        <f>C455/RES_summary!C$21</f>
        <v>25.80806374837147</v>
      </c>
      <c r="D527" s="178">
        <f>D455/RES_summary!D$21</f>
        <v>26.011368246610711</v>
      </c>
      <c r="E527" s="178">
        <f>E455/RES_summary!E$21</f>
        <v>25.298690560256762</v>
      </c>
      <c r="F527" s="178">
        <f>F455/RES_summary!F$21</f>
        <v>23.895032163676031</v>
      </c>
      <c r="G527" s="178">
        <f>G455/RES_summary!G$21</f>
        <v>25.949014018447951</v>
      </c>
      <c r="H527" s="178">
        <f>H455/RES_summary!H$21</f>
        <v>24.907767667308047</v>
      </c>
      <c r="I527" s="178">
        <f>I455/RES_summary!I$21</f>
        <v>25.092348620651332</v>
      </c>
      <c r="J527" s="178">
        <f>J455/RES_summary!J$21</f>
        <v>22.873293079562302</v>
      </c>
      <c r="K527" s="178">
        <f>K455/RES_summary!K$21</f>
        <v>21.698351130327364</v>
      </c>
      <c r="L527" s="178">
        <f>L455/RES_summary!L$21</f>
        <v>23.568469729209738</v>
      </c>
      <c r="M527" s="178">
        <f>M455/RES_summary!M$21</f>
        <v>22.833977722532772</v>
      </c>
      <c r="N527" s="178">
        <f>N455/RES_summary!N$21</f>
        <v>20.98553500744914</v>
      </c>
      <c r="O527" s="178">
        <f>O455/RES_summary!O$21</f>
        <v>21.134794419071081</v>
      </c>
      <c r="P527" s="178">
        <f>P455/RES_summary!P$21</f>
        <v>21.307621879463309</v>
      </c>
      <c r="Q527" s="178">
        <f>Q455/RES_summary!Q$21</f>
        <v>20.812375378985362</v>
      </c>
    </row>
    <row r="528" spans="1:17" ht="12" customHeight="1" x14ac:dyDescent="0.3">
      <c r="A528" s="167" t="s">
        <v>156</v>
      </c>
      <c r="B528" s="132"/>
      <c r="C528" s="183">
        <f>C456/RES_summary!C$21</f>
        <v>29.33767356979871</v>
      </c>
      <c r="D528" s="183">
        <f>D456/RES_summary!D$21</f>
        <v>29.169262359103847</v>
      </c>
      <c r="E528" s="183">
        <f>E456/RES_summary!E$21</f>
        <v>28.297254811303567</v>
      </c>
      <c r="F528" s="183">
        <f>F456/RES_summary!F$21</f>
        <v>26.089942522429784</v>
      </c>
      <c r="G528" s="183">
        <f>G456/RES_summary!G$21</f>
        <v>30.012610311723236</v>
      </c>
      <c r="H528" s="183">
        <f>H456/RES_summary!H$21</f>
        <v>29.115865380119672</v>
      </c>
      <c r="I528" s="183">
        <f>I456/RES_summary!I$21</f>
        <v>29.665450849341774</v>
      </c>
      <c r="J528" s="183">
        <f>J456/RES_summary!J$21</f>
        <v>26.611000496623966</v>
      </c>
      <c r="K528" s="183">
        <f>K456/RES_summary!K$21</f>
        <v>25.461984270750346</v>
      </c>
      <c r="L528" s="183">
        <f>L456/RES_summary!L$21</f>
        <v>26.69848244511822</v>
      </c>
      <c r="M528" s="183">
        <f>M456/RES_summary!M$21</f>
        <v>28.676144728093995</v>
      </c>
      <c r="N528" s="183">
        <f>N456/RES_summary!N$21</f>
        <v>25.571667448195459</v>
      </c>
      <c r="O528" s="183">
        <f>O456/RES_summary!O$21</f>
        <v>25.317028401379726</v>
      </c>
      <c r="P528" s="183">
        <f>P456/RES_summary!P$21</f>
        <v>24.479709169309789</v>
      </c>
      <c r="Q528" s="183">
        <f>Q456/RES_summary!Q$21</f>
        <v>26.715310975809142</v>
      </c>
    </row>
    <row r="529" spans="1:17" ht="12" customHeight="1" x14ac:dyDescent="0.3">
      <c r="A529" s="167" t="s">
        <v>155</v>
      </c>
      <c r="B529" s="132"/>
      <c r="C529" s="183">
        <f>C457/RES_summary!C$21</f>
        <v>25.242346336232643</v>
      </c>
      <c r="D529" s="183">
        <f>D457/RES_summary!D$21</f>
        <v>24.58727123327029</v>
      </c>
      <c r="E529" s="183">
        <f>E457/RES_summary!E$21</f>
        <v>26.158616734208447</v>
      </c>
      <c r="F529" s="183">
        <f>F457/RES_summary!F$21</f>
        <v>24.515436632834739</v>
      </c>
      <c r="G529" s="183">
        <f>G457/RES_summary!G$21</f>
        <v>25.094928367021076</v>
      </c>
      <c r="H529" s="183">
        <f>H457/RES_summary!H$21</f>
        <v>23.35311369354876</v>
      </c>
      <c r="I529" s="183">
        <f>I457/RES_summary!I$21</f>
        <v>22.306636417329809</v>
      </c>
      <c r="J529" s="183">
        <f>J457/RES_summary!J$21</f>
        <v>20.430290603121538</v>
      </c>
      <c r="K529" s="183">
        <f>K457/RES_summary!K$21</f>
        <v>22.234212040900868</v>
      </c>
      <c r="L529" s="183">
        <f>L457/RES_summary!L$21</f>
        <v>22.428381790172175</v>
      </c>
      <c r="M529" s="183">
        <f>M457/RES_summary!M$21</f>
        <v>20.135305148498119</v>
      </c>
      <c r="N529" s="183">
        <f>N457/RES_summary!N$21</f>
        <v>18.535414551552194</v>
      </c>
      <c r="O529" s="183">
        <f>O457/RES_summary!O$21</f>
        <v>19.654039528164869</v>
      </c>
      <c r="P529" s="183">
        <f>P457/RES_summary!P$21</f>
        <v>20.435825480175843</v>
      </c>
      <c r="Q529" s="183">
        <f>Q457/RES_summary!Q$21</f>
        <v>20.78486235930983</v>
      </c>
    </row>
    <row r="530" spans="1:17" ht="12" customHeight="1" x14ac:dyDescent="0.3">
      <c r="A530" s="166" t="s">
        <v>55</v>
      </c>
      <c r="B530" s="165"/>
      <c r="C530" s="182">
        <f>C458/RES_summary!C$21</f>
        <v>19.864242692133093</v>
      </c>
      <c r="D530" s="182">
        <f>D458/RES_summary!D$21</f>
        <v>19.276254871751849</v>
      </c>
      <c r="E530" s="182">
        <f>E458/RES_summary!E$21</f>
        <v>21.126924281167916</v>
      </c>
      <c r="F530" s="182">
        <f>F458/RES_summary!F$21</f>
        <v>18.710794036877093</v>
      </c>
      <c r="G530" s="182">
        <f>G458/RES_summary!G$21</f>
        <v>19.489048195455176</v>
      </c>
      <c r="H530" s="182">
        <f>H458/RES_summary!H$21</f>
        <v>17.860613330595022</v>
      </c>
      <c r="I530" s="182">
        <f>I458/RES_summary!I$21</f>
        <v>16.444816452164499</v>
      </c>
      <c r="J530" s="182">
        <f>J458/RES_summary!J$21</f>
        <v>14.508828178766198</v>
      </c>
      <c r="K530" s="182">
        <f>K458/RES_summary!K$21</f>
        <v>16.702603059802708</v>
      </c>
      <c r="L530" s="182">
        <f>L458/RES_summary!L$21</f>
        <v>17.298635588543785</v>
      </c>
      <c r="M530" s="182">
        <f>M458/RES_summary!M$21</f>
        <v>14.655145682806955</v>
      </c>
      <c r="N530" s="182">
        <f>N458/RES_summary!N$21</f>
        <v>12.53379867745682</v>
      </c>
      <c r="O530" s="182">
        <f>O458/RES_summary!O$21</f>
        <v>13.591264633440662</v>
      </c>
      <c r="P530" s="182">
        <f>P458/RES_summary!P$21</f>
        <v>14.806691801795626</v>
      </c>
      <c r="Q530" s="182">
        <f>Q458/RES_summary!Q$21</f>
        <v>16.062214509958864</v>
      </c>
    </row>
    <row r="531" spans="1:17" ht="12" customHeight="1" x14ac:dyDescent="0.3">
      <c r="A531" s="147" t="s">
        <v>59</v>
      </c>
      <c r="B531" s="164"/>
      <c r="C531" s="181">
        <f>C459/RES_summary!C$21</f>
        <v>5.3781036440995491</v>
      </c>
      <c r="D531" s="181">
        <f>D459/RES_summary!D$21</f>
        <v>5.3110163615184405</v>
      </c>
      <c r="E531" s="181">
        <f>E459/RES_summary!E$21</f>
        <v>5.0316924530405309</v>
      </c>
      <c r="F531" s="181">
        <f>F459/RES_summary!F$21</f>
        <v>5.8046425959576471</v>
      </c>
      <c r="G531" s="181">
        <f>G459/RES_summary!G$21</f>
        <v>5.6058801715658957</v>
      </c>
      <c r="H531" s="181">
        <f>H459/RES_summary!H$21</f>
        <v>5.4925003629537388</v>
      </c>
      <c r="I531" s="181">
        <f>I459/RES_summary!I$21</f>
        <v>5.8618199651653082</v>
      </c>
      <c r="J531" s="181">
        <f>J459/RES_summary!J$21</f>
        <v>5.9214624243553402</v>
      </c>
      <c r="K531" s="181">
        <f>K459/RES_summary!K$21</f>
        <v>5.5316089810981595</v>
      </c>
      <c r="L531" s="181">
        <f>L459/RES_summary!L$21</f>
        <v>5.1297462016283948</v>
      </c>
      <c r="M531" s="181">
        <f>M459/RES_summary!M$21</f>
        <v>5.4801594656911625</v>
      </c>
      <c r="N531" s="181">
        <f>N459/RES_summary!N$21</f>
        <v>6.0016158740953749</v>
      </c>
      <c r="O531" s="181">
        <f>O459/RES_summary!O$21</f>
        <v>6.0627748947242104</v>
      </c>
      <c r="P531" s="181">
        <f>P459/RES_summary!P$21</f>
        <v>5.6291336783802173</v>
      </c>
      <c r="Q531" s="181">
        <f>Q459/RES_summary!Q$21</f>
        <v>4.7226478493509667</v>
      </c>
    </row>
    <row r="532" spans="1:17" ht="12" customHeight="1" x14ac:dyDescent="0.3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20.240408741802806</v>
      </c>
      <c r="G532" s="180">
        <f>G460/RES_summary!G$21</f>
        <v>20.376962426758773</v>
      </c>
      <c r="H532" s="180">
        <f>H460/RES_summary!H$21</f>
        <v>29.618951516386094</v>
      </c>
      <c r="I532" s="180">
        <f>I460/RES_summary!I$21</f>
        <v>25.297234378302452</v>
      </c>
      <c r="J532" s="180">
        <f>J460/RES_summary!J$21</f>
        <v>19.988967395092843</v>
      </c>
      <c r="K532" s="180">
        <f>K460/RES_summary!K$21</f>
        <v>19.813564083316976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22.353698364239946</v>
      </c>
      <c r="Q532" s="180">
        <f>Q460/RES_summary!Q$21</f>
        <v>18.65497823438184</v>
      </c>
    </row>
    <row r="533" spans="1:17" ht="12" customHeight="1" x14ac:dyDescent="0.3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25.562788620149433</v>
      </c>
      <c r="I533" s="179">
        <f>I461/RES_summary!I$21</f>
        <v>25.175042487965253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22.575084310722136</v>
      </c>
      <c r="O533" s="179">
        <f>O461/RES_summary!O$21</f>
        <v>22.112474522127037</v>
      </c>
      <c r="P533" s="179">
        <f>P461/RES_summary!P$21</f>
        <v>19.972100277147128</v>
      </c>
      <c r="Q533" s="179">
        <f>Q461/RES_summary!Q$21</f>
        <v>14.999581667097916</v>
      </c>
    </row>
    <row r="534" spans="1:17" ht="12" customHeight="1" x14ac:dyDescent="0.3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20.08197479286282</v>
      </c>
      <c r="I534" s="177">
        <f>I462/RES_summary!I$21</f>
        <v>19.74676535828829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17.594466806594895</v>
      </c>
      <c r="O534" s="177">
        <f>O462/RES_summary!O$21</f>
        <v>17.204628093710216</v>
      </c>
      <c r="P534" s="177">
        <f>P462/RES_summary!P$21</f>
        <v>15.408780413702404</v>
      </c>
      <c r="Q534" s="177">
        <f>Q462/RES_summary!Q$21</f>
        <v>11.158643338605957</v>
      </c>
    </row>
    <row r="535" spans="1:17" ht="12" customHeight="1" x14ac:dyDescent="0.3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5.4808138272866209</v>
      </c>
      <c r="I535" s="177">
        <f>I463/RES_summary!I$21</f>
        <v>5.4282771296769665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4.9806175041272427</v>
      </c>
      <c r="O535" s="177">
        <f>O463/RES_summary!O$21</f>
        <v>4.9078464284168284</v>
      </c>
      <c r="P535" s="177">
        <f>P463/RES_summary!P$21</f>
        <v>4.5633198634447236</v>
      </c>
      <c r="Q535" s="177">
        <f>Q463/RES_summary!Q$21</f>
        <v>3.8409383284919612</v>
      </c>
    </row>
    <row r="536" spans="1:17" ht="12" customHeight="1" x14ac:dyDescent="0.3">
      <c r="A536" s="163" t="s">
        <v>142</v>
      </c>
      <c r="B536" s="162"/>
      <c r="C536" s="180">
        <f>C464/RES_summary!C$21</f>
        <v>21.753659989987341</v>
      </c>
      <c r="D536" s="180">
        <f>D464/RES_summary!D$21</f>
        <v>24.411314301181523</v>
      </c>
      <c r="E536" s="180">
        <f>E464/RES_summary!E$21</f>
        <v>22.023024850469984</v>
      </c>
      <c r="F536" s="180">
        <f>F464/RES_summary!F$21</f>
        <v>21.92341879156325</v>
      </c>
      <c r="G536" s="180">
        <f>G464/RES_summary!G$21</f>
        <v>23.539402952784087</v>
      </c>
      <c r="H536" s="180">
        <f>H464/RES_summary!H$21</f>
        <v>23.039792070734922</v>
      </c>
      <c r="I536" s="180">
        <f>I464/RES_summary!I$21</f>
        <v>22.009745416984821</v>
      </c>
      <c r="J536" s="180">
        <f>J464/RES_summary!J$21</f>
        <v>20.935142553824726</v>
      </c>
      <c r="K536" s="180">
        <f>K464/RES_summary!K$21</f>
        <v>19.096807021904215</v>
      </c>
      <c r="L536" s="180">
        <f>L464/RES_summary!L$21</f>
        <v>22.655768010900726</v>
      </c>
      <c r="M536" s="180">
        <f>M464/RES_summary!M$21</f>
        <v>21.805271506076306</v>
      </c>
      <c r="N536" s="180">
        <f>N464/RES_summary!N$21</f>
        <v>20.744159319420191</v>
      </c>
      <c r="O536" s="180">
        <f>O464/RES_summary!O$21</f>
        <v>21.173046914741832</v>
      </c>
      <c r="P536" s="180">
        <f>P464/RES_summary!P$21</f>
        <v>19.696011979805924</v>
      </c>
      <c r="Q536" s="180">
        <f>Q464/RES_summary!Q$21</f>
        <v>19.905378089381205</v>
      </c>
    </row>
    <row r="537" spans="1:17" ht="12" customHeight="1" x14ac:dyDescent="0.3">
      <c r="A537" s="161" t="s">
        <v>141</v>
      </c>
      <c r="B537" s="160"/>
      <c r="C537" s="179">
        <f>C465/RES_summary!C$21</f>
        <v>20.330199169789008</v>
      </c>
      <c r="D537" s="179">
        <f>D465/RES_summary!D$21</f>
        <v>19.636771777469388</v>
      </c>
      <c r="E537" s="179">
        <f>E465/RES_summary!E$21</f>
        <v>20.285614403232028</v>
      </c>
      <c r="F537" s="179">
        <f>F465/RES_summary!F$21</f>
        <v>19.705776482753009</v>
      </c>
      <c r="G537" s="179">
        <f>G465/RES_summary!G$21</f>
        <v>18.699781871030758</v>
      </c>
      <c r="H537" s="179">
        <f>H465/RES_summary!H$21</f>
        <v>18.205466264924215</v>
      </c>
      <c r="I537" s="179">
        <f>I465/RES_summary!I$21</f>
        <v>17.619786625288256</v>
      </c>
      <c r="J537" s="179">
        <f>J465/RES_summary!J$21</f>
        <v>17.221301594469924</v>
      </c>
      <c r="K537" s="179">
        <f>K465/RES_summary!K$21</f>
        <v>16.127442661911683</v>
      </c>
      <c r="L537" s="179">
        <f>L465/RES_summary!L$21</f>
        <v>17.731475571947119</v>
      </c>
      <c r="M537" s="179">
        <f>M465/RES_summary!M$21</f>
        <v>16.566054139679459</v>
      </c>
      <c r="N537" s="179">
        <f>N465/RES_summary!N$21</f>
        <v>16.715205071423728</v>
      </c>
      <c r="O537" s="179">
        <f>O465/RES_summary!O$21</f>
        <v>16.214880837944069</v>
      </c>
      <c r="P537" s="179">
        <f>P465/RES_summary!P$21</f>
        <v>16.00183762828328</v>
      </c>
      <c r="Q537" s="179">
        <f>Q465/RES_summary!Q$21</f>
        <v>16.882062341072626</v>
      </c>
    </row>
    <row r="538" spans="1:17" ht="12" customHeight="1" x14ac:dyDescent="0.3">
      <c r="A538" s="148" t="s">
        <v>60</v>
      </c>
      <c r="B538" s="156"/>
      <c r="C538" s="177">
        <f>C466/RES_summary!C$21</f>
        <v>14.887202458758559</v>
      </c>
      <c r="D538" s="177">
        <f>D466/RES_summary!D$21</f>
        <v>13.258418597535261</v>
      </c>
      <c r="E538" s="177">
        <f>E466/RES_summary!E$21</f>
        <v>15.167228030207257</v>
      </c>
      <c r="F538" s="177">
        <f>F466/RES_summary!F$21</f>
        <v>13.041469368792058</v>
      </c>
      <c r="G538" s="177">
        <f>G466/RES_summary!G$21</f>
        <v>12.769083654201063</v>
      </c>
      <c r="H538" s="177">
        <f>H466/RES_summary!H$21</f>
        <v>12.26533577870193</v>
      </c>
      <c r="I538" s="177">
        <f>I466/RES_summary!I$21</f>
        <v>11.384750407097851</v>
      </c>
      <c r="J538" s="177">
        <f>J466/RES_summary!J$21</f>
        <v>10.681343561810937</v>
      </c>
      <c r="K538" s="177">
        <f>K466/RES_summary!K$21</f>
        <v>9.0801993885692518</v>
      </c>
      <c r="L538" s="177">
        <f>L466/RES_summary!L$21</f>
        <v>11.530013834724139</v>
      </c>
      <c r="M538" s="177">
        <f>M466/RES_summary!M$21</f>
        <v>10.255236096046092</v>
      </c>
      <c r="N538" s="177">
        <f>N466/RES_summary!N$21</f>
        <v>10.584252169531496</v>
      </c>
      <c r="O538" s="177">
        <f>O466/RES_summary!O$21</f>
        <v>9.531668786808817</v>
      </c>
      <c r="P538" s="177">
        <f>P466/RES_summary!P$21</f>
        <v>10.566732241670504</v>
      </c>
      <c r="Q538" s="177">
        <f>Q466/RES_summary!Q$21</f>
        <v>12.228775578521404</v>
      </c>
    </row>
    <row r="539" spans="1:17" ht="12" customHeight="1" x14ac:dyDescent="0.3">
      <c r="A539" s="148" t="s">
        <v>59</v>
      </c>
      <c r="B539" s="156"/>
      <c r="C539" s="177">
        <f>C467/RES_summary!C$21</f>
        <v>5.4429967110304514</v>
      </c>
      <c r="D539" s="177">
        <f>D467/RES_summary!D$21</f>
        <v>6.3783531799341269</v>
      </c>
      <c r="E539" s="177">
        <f>E467/RES_summary!E$21</f>
        <v>5.1183863730247685</v>
      </c>
      <c r="F539" s="177">
        <f>F467/RES_summary!F$21</f>
        <v>6.6643071139609491</v>
      </c>
      <c r="G539" s="177">
        <f>G467/RES_summary!G$21</f>
        <v>5.9306982168296987</v>
      </c>
      <c r="H539" s="177">
        <f>H467/RES_summary!H$21</f>
        <v>5.9401304862222881</v>
      </c>
      <c r="I539" s="177">
        <f>I467/RES_summary!I$21</f>
        <v>6.2350362181904062</v>
      </c>
      <c r="J539" s="177">
        <f>J467/RES_summary!J$21</f>
        <v>6.5399580326589826</v>
      </c>
      <c r="K539" s="177">
        <f>K467/RES_summary!K$21</f>
        <v>7.0472432733424295</v>
      </c>
      <c r="L539" s="177">
        <f>L467/RES_summary!L$21</f>
        <v>6.2014617372229823</v>
      </c>
      <c r="M539" s="177">
        <f>M467/RES_summary!M$21</f>
        <v>6.3108180436333692</v>
      </c>
      <c r="N539" s="177">
        <f>N467/RES_summary!N$21</f>
        <v>6.1309529018922344</v>
      </c>
      <c r="O539" s="177">
        <f>O467/RES_summary!O$21</f>
        <v>6.6832120511352517</v>
      </c>
      <c r="P539" s="177">
        <f>P467/RES_summary!P$21</f>
        <v>5.4351053866127756</v>
      </c>
      <c r="Q539" s="177">
        <f>Q467/RES_summary!Q$21</f>
        <v>4.6532867625512209</v>
      </c>
    </row>
    <row r="540" spans="1:17" ht="12" customHeight="1" x14ac:dyDescent="0.3">
      <c r="A540" s="158" t="s">
        <v>62</v>
      </c>
      <c r="B540" s="157"/>
      <c r="C540" s="178">
        <f>C468/RES_summary!C$21</f>
        <v>10.856266692764477</v>
      </c>
      <c r="D540" s="178">
        <f>D468/RES_summary!D$21</f>
        <v>10.594069846183979</v>
      </c>
      <c r="E540" s="178">
        <f>E468/RES_summary!E$21</f>
        <v>10.920855105190823</v>
      </c>
      <c r="F540" s="178">
        <f>F468/RES_summary!F$21</f>
        <v>11.215216094999152</v>
      </c>
      <c r="G540" s="178">
        <f>G468/RES_summary!G$21</f>
        <v>10.94000832562096</v>
      </c>
      <c r="H540" s="178">
        <f>H468/RES_summary!H$21</f>
        <v>11.006811476092636</v>
      </c>
      <c r="I540" s="178">
        <f>I468/RES_summary!I$21</f>
        <v>10.107306740387369</v>
      </c>
      <c r="J540" s="178">
        <f>J468/RES_summary!J$21</f>
        <v>9.6716194110711982</v>
      </c>
      <c r="K540" s="178">
        <f>K468/RES_summary!K$21</f>
        <v>9.1470516458398361</v>
      </c>
      <c r="L540" s="178">
        <f>L468/RES_summary!L$21</f>
        <v>9.4242283327124721</v>
      </c>
      <c r="M540" s="178">
        <f>M468/RES_summary!M$21</f>
        <v>9.6888881066760781</v>
      </c>
      <c r="N540" s="178">
        <f>N468/RES_summary!N$21</f>
        <v>9.9984858056634778</v>
      </c>
      <c r="O540" s="178">
        <f>O468/RES_summary!O$21</f>
        <v>9.8421677611646672</v>
      </c>
      <c r="P540" s="178">
        <f>P468/RES_summary!P$21</f>
        <v>8.9038758686531025</v>
      </c>
      <c r="Q540" s="178">
        <f>Q468/RES_summary!Q$21</f>
        <v>9.3841353950009818</v>
      </c>
    </row>
    <row r="541" spans="1:17" ht="12" customHeight="1" x14ac:dyDescent="0.3">
      <c r="A541" s="23" t="s">
        <v>55</v>
      </c>
      <c r="B541" s="156"/>
      <c r="C541" s="177">
        <f>C469/RES_summary!C$21</f>
        <v>29.656860418999315</v>
      </c>
      <c r="D541" s="177">
        <f>D469/RES_summary!D$21</f>
        <v>14.983909890002334</v>
      </c>
      <c r="E541" s="177">
        <f>E469/RES_summary!E$21</f>
        <v>15.098852876881168</v>
      </c>
      <c r="F541" s="177">
        <f>F469/RES_summary!F$21</f>
        <v>13.306926229585015</v>
      </c>
      <c r="G541" s="177">
        <f>G469/RES_summary!G$21</f>
        <v>20.709576370848854</v>
      </c>
      <c r="H541" s="177">
        <f>H469/RES_summary!H$21</f>
        <v>19.188148415690268</v>
      </c>
      <c r="I541" s="177">
        <f>I469/RES_summary!I$21</f>
        <v>20.9000569724565</v>
      </c>
      <c r="J541" s="177">
        <f>J469/RES_summary!J$21</f>
        <v>13.956532191777782</v>
      </c>
      <c r="K541" s="177">
        <f>K469/RES_summary!K$21</f>
        <v>18.048627601533973</v>
      </c>
      <c r="L541" s="177">
        <f>L469/RES_summary!L$21</f>
        <v>13.683047450897162</v>
      </c>
      <c r="M541" s="177">
        <f>M469/RES_summary!M$21</f>
        <v>24.297097457698833</v>
      </c>
      <c r="N541" s="177">
        <f>N469/RES_summary!N$21</f>
        <v>14.197221458122595</v>
      </c>
      <c r="O541" s="177">
        <f>O469/RES_summary!O$21</f>
        <v>13.32648849235631</v>
      </c>
      <c r="P541" s="177">
        <f>P469/RES_summary!P$21</f>
        <v>13.945623291362484</v>
      </c>
      <c r="Q541" s="177">
        <f>Q469/RES_summary!Q$21</f>
        <v>14.335965348391577</v>
      </c>
    </row>
    <row r="542" spans="1:17" ht="12" customHeight="1" x14ac:dyDescent="0.3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3">
      <c r="A543" s="29" t="s">
        <v>140</v>
      </c>
      <c r="B543" s="57"/>
      <c r="C543" s="176">
        <f>C471/RES_summary!C$21</f>
        <v>10.735963033972695</v>
      </c>
      <c r="D543" s="176">
        <f>D471/RES_summary!D$21</f>
        <v>10.457814943581177</v>
      </c>
      <c r="E543" s="176">
        <f>E471/RES_summary!E$21</f>
        <v>10.530509104543611</v>
      </c>
      <c r="F543" s="176">
        <f>F471/RES_summary!F$21</f>
        <v>10.92060901075498</v>
      </c>
      <c r="G543" s="176">
        <f>G471/RES_summary!G$21</f>
        <v>10.146229616080161</v>
      </c>
      <c r="H543" s="176">
        <f>H471/RES_summary!H$21</f>
        <v>10.731290623144984</v>
      </c>
      <c r="I543" s="176">
        <f>I471/RES_summary!I$21</f>
        <v>9.4222710983805396</v>
      </c>
      <c r="J543" s="176">
        <f>J471/RES_summary!J$21</f>
        <v>9.2449872579729728</v>
      </c>
      <c r="K543" s="176">
        <f>K471/RES_summary!K$21</f>
        <v>8.6492285395374839</v>
      </c>
      <c r="L543" s="176">
        <f>L471/RES_summary!L$21</f>
        <v>9.3818663296977256</v>
      </c>
      <c r="M543" s="176">
        <f>M471/RES_summary!M$21</f>
        <v>9.5589903035539248</v>
      </c>
      <c r="N543" s="176">
        <f>N471/RES_summary!N$21</f>
        <v>9.8454163582892136</v>
      </c>
      <c r="O543" s="176">
        <f>O471/RES_summary!O$21</f>
        <v>9.5989665270387441</v>
      </c>
      <c r="P543" s="176">
        <f>P471/RES_summary!P$21</f>
        <v>8.6767863676469901</v>
      </c>
      <c r="Q543" s="176">
        <f>Q471/RES_summary!Q$21</f>
        <v>9.2269173974676608</v>
      </c>
    </row>
    <row r="545" spans="1:17" ht="12" customHeight="1" x14ac:dyDescent="0.3">
      <c r="A545" s="152" t="s">
        <v>185</v>
      </c>
      <c r="B545" s="168"/>
      <c r="C545" s="184">
        <f>C473/RES_summary!C$21</f>
        <v>108.23158877637853</v>
      </c>
      <c r="D545" s="184">
        <f>D473/RES_summary!D$21</f>
        <v>98.410210349538445</v>
      </c>
      <c r="E545" s="184">
        <f>E473/RES_summary!E$21</f>
        <v>109.89283499230598</v>
      </c>
      <c r="F545" s="184">
        <f>F473/RES_summary!F$21</f>
        <v>101.59579646954715</v>
      </c>
      <c r="G545" s="184">
        <f>G473/RES_summary!G$21</f>
        <v>100.18761940588823</v>
      </c>
      <c r="H545" s="184">
        <f>H473/RES_summary!H$21</f>
        <v>96.854858077033327</v>
      </c>
      <c r="I545" s="184">
        <f>I473/RES_summary!I$21</f>
        <v>94.19335221720209</v>
      </c>
      <c r="J545" s="184">
        <f>J473/RES_summary!J$21</f>
        <v>89.850996393778814</v>
      </c>
      <c r="K545" s="184">
        <f>K473/RES_summary!K$21</f>
        <v>87.850245137331839</v>
      </c>
      <c r="L545" s="184">
        <f>L473/RES_summary!L$21</f>
        <v>105.99458551783327</v>
      </c>
      <c r="M545" s="184">
        <f>M473/RES_summary!M$21</f>
        <v>88.476417086161803</v>
      </c>
      <c r="N545" s="184">
        <f>N473/RES_summary!N$21</f>
        <v>85.303203207324742</v>
      </c>
      <c r="O545" s="184">
        <f>O473/RES_summary!O$21</f>
        <v>84.157347164394409</v>
      </c>
      <c r="P545" s="184">
        <f>P473/RES_summary!P$21</f>
        <v>79.885281619697679</v>
      </c>
      <c r="Q545" s="184">
        <f>Q473/RES_summary!Q$21</f>
        <v>85.840360081898751</v>
      </c>
    </row>
    <row r="546" spans="1:17" ht="12" customHeight="1" x14ac:dyDescent="0.3">
      <c r="A546" s="158" t="s">
        <v>65</v>
      </c>
      <c r="B546" s="157"/>
      <c r="C546" s="178">
        <f>C474/RES_summary!C$21</f>
        <v>82.525583824891513</v>
      </c>
      <c r="D546" s="178">
        <f>D474/RES_summary!D$21</f>
        <v>71.141416748502778</v>
      </c>
      <c r="E546" s="178">
        <f>E474/RES_summary!E$21</f>
        <v>84.814782351027489</v>
      </c>
      <c r="F546" s="178">
        <f>F474/RES_summary!F$21</f>
        <v>76.288773125725967</v>
      </c>
      <c r="G546" s="178">
        <f>G474/RES_summary!G$21</f>
        <v>73.370735218541711</v>
      </c>
      <c r="H546" s="178">
        <f>H474/RES_summary!H$21</f>
        <v>69.524072929712247</v>
      </c>
      <c r="I546" s="178">
        <f>I474/RES_summary!I$21</f>
        <v>68.390869105300141</v>
      </c>
      <c r="J546" s="178">
        <f>J474/RES_summary!J$21</f>
        <v>65.444643653311857</v>
      </c>
      <c r="K546" s="178">
        <f>K474/RES_summary!K$21</f>
        <v>63.809928396192547</v>
      </c>
      <c r="L546" s="178">
        <f>L474/RES_summary!L$21</f>
        <v>80.752375691177349</v>
      </c>
      <c r="M546" s="178">
        <f>M474/RES_summary!M$21</f>
        <v>64.540388883776856</v>
      </c>
      <c r="N546" s="178">
        <f>N474/RES_summary!N$21</f>
        <v>60.226800972898985</v>
      </c>
      <c r="O546" s="178">
        <f>O474/RES_summary!O$21</f>
        <v>58.062903877913016</v>
      </c>
      <c r="P546" s="178">
        <f>P474/RES_summary!P$21</f>
        <v>51.856870987585978</v>
      </c>
      <c r="Q546" s="178">
        <f>Q474/RES_summary!Q$21</f>
        <v>59.431345126259018</v>
      </c>
    </row>
    <row r="547" spans="1:17" ht="12" customHeight="1" x14ac:dyDescent="0.3">
      <c r="A547" s="23" t="s">
        <v>157</v>
      </c>
      <c r="B547" s="156"/>
      <c r="C547" s="177">
        <f>C475/RES_summary!C$21</f>
        <v>81.81592443232708</v>
      </c>
      <c r="D547" s="177">
        <f>D475/RES_summary!D$21</f>
        <v>70.433792417157349</v>
      </c>
      <c r="E547" s="177">
        <f>E475/RES_summary!E$21</f>
        <v>83.855170432261701</v>
      </c>
      <c r="F547" s="177">
        <f>F475/RES_summary!F$21</f>
        <v>75.535496889769817</v>
      </c>
      <c r="G547" s="177">
        <f>G475/RES_summary!G$21</f>
        <v>72.440195587375243</v>
      </c>
      <c r="H547" s="177">
        <f>H475/RES_summary!H$21</f>
        <v>68.678510197834413</v>
      </c>
      <c r="I547" s="177">
        <f>I475/RES_summary!I$21</f>
        <v>67.599740312858131</v>
      </c>
      <c r="J547" s="177">
        <f>J475/RES_summary!J$21</f>
        <v>64.723334491587551</v>
      </c>
      <c r="K547" s="177">
        <f>K475/RES_summary!K$21</f>
        <v>63.159220295497896</v>
      </c>
      <c r="L547" s="177">
        <f>L475/RES_summary!L$21</f>
        <v>79.761919262563154</v>
      </c>
      <c r="M547" s="177">
        <f>M475/RES_summary!M$21</f>
        <v>63.806689328609636</v>
      </c>
      <c r="N547" s="177">
        <f>N475/RES_summary!N$21</f>
        <v>59.443525141458295</v>
      </c>
      <c r="O547" s="177">
        <f>O475/RES_summary!O$21</f>
        <v>57.295741157094973</v>
      </c>
      <c r="P547" s="177">
        <f>P475/RES_summary!P$21</f>
        <v>51.244673175911075</v>
      </c>
      <c r="Q547" s="177">
        <f>Q475/RES_summary!Q$21</f>
        <v>58.609841278621417</v>
      </c>
    </row>
    <row r="548" spans="1:17" ht="12" customHeight="1" x14ac:dyDescent="0.3">
      <c r="A548" s="23" t="s">
        <v>60</v>
      </c>
      <c r="B548" s="156"/>
      <c r="C548" s="177">
        <f>C476/RES_summary!C$21</f>
        <v>0.70965939256442301</v>
      </c>
      <c r="D548" s="177">
        <f>D476/RES_summary!D$21</f>
        <v>0.7076243313454269</v>
      </c>
      <c r="E548" s="177">
        <f>E476/RES_summary!E$21</f>
        <v>0.95961191876579666</v>
      </c>
      <c r="F548" s="177">
        <f>F476/RES_summary!F$21</f>
        <v>0.75327623595615056</v>
      </c>
      <c r="G548" s="177">
        <f>G476/RES_summary!G$21</f>
        <v>0.93053963116646532</v>
      </c>
      <c r="H548" s="177">
        <f>H476/RES_summary!H$21</f>
        <v>0.84556273187782827</v>
      </c>
      <c r="I548" s="177">
        <f>I476/RES_summary!I$21</f>
        <v>0.79112879244201617</v>
      </c>
      <c r="J548" s="177">
        <f>J476/RES_summary!J$21</f>
        <v>0.72130916172431625</v>
      </c>
      <c r="K548" s="177">
        <f>K476/RES_summary!K$21</f>
        <v>0.65070810069464846</v>
      </c>
      <c r="L548" s="177">
        <f>L476/RES_summary!L$21</f>
        <v>0.99045642861418925</v>
      </c>
      <c r="M548" s="177">
        <f>M476/RES_summary!M$21</f>
        <v>0.73369955516721419</v>
      </c>
      <c r="N548" s="177">
        <f>N476/RES_summary!N$21</f>
        <v>0.78327583144069202</v>
      </c>
      <c r="O548" s="177">
        <f>O476/RES_summary!O$21</f>
        <v>0.76716272081803649</v>
      </c>
      <c r="P548" s="177">
        <f>P476/RES_summary!P$21</f>
        <v>0.61219781167490583</v>
      </c>
      <c r="Q548" s="177">
        <f>Q476/RES_summary!Q$21</f>
        <v>0.82150384763759943</v>
      </c>
    </row>
    <row r="549" spans="1:17" ht="12" customHeight="1" x14ac:dyDescent="0.3">
      <c r="A549" s="158" t="s">
        <v>112</v>
      </c>
      <c r="B549" s="157"/>
      <c r="C549" s="178">
        <f>C477/RES_summary!C$21</f>
        <v>1.7345885240667096</v>
      </c>
      <c r="D549" s="178">
        <f>D477/RES_summary!D$21</f>
        <v>2.6548135458350797</v>
      </c>
      <c r="E549" s="178">
        <f>E477/RES_summary!E$21</f>
        <v>1.6429555674508087</v>
      </c>
      <c r="F549" s="178">
        <f>F477/RES_summary!F$21</f>
        <v>2.3316783335457583</v>
      </c>
      <c r="G549" s="178">
        <f>G477/RES_summary!G$21</f>
        <v>2.4936563773449727</v>
      </c>
      <c r="H549" s="178">
        <f>H477/RES_summary!H$21</f>
        <v>2.9037535239237497</v>
      </c>
      <c r="I549" s="178">
        <f>I477/RES_summary!I$21</f>
        <v>2.587867682396169</v>
      </c>
      <c r="J549" s="178">
        <f>J477/RES_summary!J$21</f>
        <v>2.7028441532169101</v>
      </c>
      <c r="K549" s="178">
        <f>K477/RES_summary!K$21</f>
        <v>3.0567436253249913</v>
      </c>
      <c r="L549" s="178">
        <f>L477/RES_summary!L$21</f>
        <v>2.4057315635166443</v>
      </c>
      <c r="M549" s="178">
        <f>M477/RES_summary!M$21</f>
        <v>1.4276845033811638</v>
      </c>
      <c r="N549" s="178">
        <f>N477/RES_summary!N$21</f>
        <v>3.0493598561707187</v>
      </c>
      <c r="O549" s="178">
        <f>O477/RES_summary!O$21</f>
        <v>4.1325920567409407</v>
      </c>
      <c r="P549" s="178">
        <f>P477/RES_summary!P$21</f>
        <v>7.2963842928381109</v>
      </c>
      <c r="Q549" s="178">
        <f>Q477/RES_summary!Q$21</f>
        <v>4.2995048633449979</v>
      </c>
    </row>
    <row r="550" spans="1:17" ht="12" customHeight="1" x14ac:dyDescent="0.3">
      <c r="A550" s="23" t="s">
        <v>60</v>
      </c>
      <c r="B550" s="156"/>
      <c r="C550" s="177">
        <f>C478/RES_summary!C$21</f>
        <v>1.7345885240667096</v>
      </c>
      <c r="D550" s="177">
        <f>D478/RES_summary!D$21</f>
        <v>2.6548135458350797</v>
      </c>
      <c r="E550" s="177">
        <f>E478/RES_summary!E$21</f>
        <v>1.6429555674508087</v>
      </c>
      <c r="F550" s="177">
        <f>F478/RES_summary!F$21</f>
        <v>2.3316783335457583</v>
      </c>
      <c r="G550" s="177">
        <f>G478/RES_summary!G$21</f>
        <v>2.4936563773449727</v>
      </c>
      <c r="H550" s="177">
        <f>H478/RES_summary!H$21</f>
        <v>2.9037535239237497</v>
      </c>
      <c r="I550" s="177">
        <f>I478/RES_summary!I$21</f>
        <v>2.587867682396169</v>
      </c>
      <c r="J550" s="177">
        <f>J478/RES_summary!J$21</f>
        <v>2.7028441532169101</v>
      </c>
      <c r="K550" s="177">
        <f>K478/RES_summary!K$21</f>
        <v>3.0567436253249913</v>
      </c>
      <c r="L550" s="177">
        <f>L478/RES_summary!L$21</f>
        <v>2.4057315635166443</v>
      </c>
      <c r="M550" s="177">
        <f>M478/RES_summary!M$21</f>
        <v>1.4276845033811638</v>
      </c>
      <c r="N550" s="177">
        <f>N478/RES_summary!N$21</f>
        <v>3.0493598561707187</v>
      </c>
      <c r="O550" s="177">
        <f>O478/RES_summary!O$21</f>
        <v>4.1325920567409407</v>
      </c>
      <c r="P550" s="177">
        <f>P478/RES_summary!P$21</f>
        <v>7.2963842928381109</v>
      </c>
      <c r="Q550" s="177">
        <f>Q478/RES_summary!Q$21</f>
        <v>4.2995048633449979</v>
      </c>
    </row>
    <row r="551" spans="1:17" ht="12" customHeight="1" x14ac:dyDescent="0.3">
      <c r="A551" s="158" t="s">
        <v>63</v>
      </c>
      <c r="B551" s="157"/>
      <c r="C551" s="178">
        <f>C479/RES_summary!C$21</f>
        <v>15.135913551106755</v>
      </c>
      <c r="D551" s="178">
        <f>D479/RES_summary!D$21</f>
        <v>16.058384508386066</v>
      </c>
      <c r="E551" s="178">
        <f>E479/RES_summary!E$21</f>
        <v>15.013827242329956</v>
      </c>
      <c r="F551" s="178">
        <f>F479/RES_summary!F$21</f>
        <v>14.457223942459889</v>
      </c>
      <c r="G551" s="178">
        <f>G479/RES_summary!G$21</f>
        <v>15.944312771786866</v>
      </c>
      <c r="H551" s="178">
        <f>H479/RES_summary!H$21</f>
        <v>15.505596542535766</v>
      </c>
      <c r="I551" s="178">
        <f>I479/RES_summary!I$21</f>
        <v>15.297182389326052</v>
      </c>
      <c r="J551" s="178">
        <f>J479/RES_summary!J$21</f>
        <v>14.158254875255476</v>
      </c>
      <c r="K551" s="178">
        <f>K479/RES_summary!K$21</f>
        <v>13.70150585675445</v>
      </c>
      <c r="L551" s="178">
        <f>L479/RES_summary!L$21</f>
        <v>14.87836478008551</v>
      </c>
      <c r="M551" s="178">
        <f>M479/RES_summary!M$21</f>
        <v>14.424123228534002</v>
      </c>
      <c r="N551" s="178">
        <f>N479/RES_summary!N$21</f>
        <v>13.814370766534164</v>
      </c>
      <c r="O551" s="178">
        <f>O479/RES_summary!O$21</f>
        <v>14.037288821463399</v>
      </c>
      <c r="P551" s="178">
        <f>P479/RES_summary!P$21</f>
        <v>13.463348352842434</v>
      </c>
      <c r="Q551" s="178">
        <f>Q479/RES_summary!Q$21</f>
        <v>14.319608071700072</v>
      </c>
    </row>
    <row r="552" spans="1:17" ht="12" customHeight="1" x14ac:dyDescent="0.3">
      <c r="A552" s="167" t="s">
        <v>156</v>
      </c>
      <c r="B552" s="132"/>
      <c r="C552" s="183">
        <f>C480/RES_summary!C$21</f>
        <v>14.555665910703627</v>
      </c>
      <c r="D552" s="183">
        <f>D480/RES_summary!D$21</f>
        <v>14.339586353908816</v>
      </c>
      <c r="E552" s="183">
        <f>E480/RES_summary!E$21</f>
        <v>13.841703774908442</v>
      </c>
      <c r="F552" s="183">
        <f>F480/RES_summary!F$21</f>
        <v>12.753848182500569</v>
      </c>
      <c r="G552" s="183">
        <f>G480/RES_summary!G$21</f>
        <v>14.811777490577615</v>
      </c>
      <c r="H552" s="183">
        <f>H480/RES_summary!H$21</f>
        <v>14.456950234702731</v>
      </c>
      <c r="I552" s="183">
        <f>I480/RES_summary!I$21</f>
        <v>14.75721332775729</v>
      </c>
      <c r="J552" s="183">
        <f>J480/RES_summary!J$21</f>
        <v>13.20426500132019</v>
      </c>
      <c r="K552" s="183">
        <f>K480/RES_summary!K$21</f>
        <v>12.651373199209786</v>
      </c>
      <c r="L552" s="183">
        <f>L480/RES_summary!L$21</f>
        <v>13.722812185201722</v>
      </c>
      <c r="M552" s="183">
        <f>M480/RES_summary!M$21</f>
        <v>14.393636193696132</v>
      </c>
      <c r="N552" s="183">
        <f>N480/RES_summary!N$21</f>
        <v>12.894124476846811</v>
      </c>
      <c r="O552" s="183">
        <f>O480/RES_summary!O$21</f>
        <v>12.885310219110801</v>
      </c>
      <c r="P552" s="183">
        <f>P480/RES_summary!P$21</f>
        <v>12.349541624453433</v>
      </c>
      <c r="Q552" s="183">
        <f>Q480/RES_summary!Q$21</f>
        <v>14.120499470806411</v>
      </c>
    </row>
    <row r="553" spans="1:17" ht="12" customHeight="1" x14ac:dyDescent="0.3">
      <c r="A553" s="167" t="s">
        <v>155</v>
      </c>
      <c r="B553" s="132"/>
      <c r="C553" s="183">
        <f>C481/RES_summary!C$21</f>
        <v>15.650570663157758</v>
      </c>
      <c r="D553" s="183">
        <f>D481/RES_summary!D$21</f>
        <v>15.340941641099096</v>
      </c>
      <c r="E553" s="183">
        <f>E481/RES_summary!E$21</f>
        <v>16.135972060108898</v>
      </c>
      <c r="F553" s="183">
        <f>F481/RES_summary!F$21</f>
        <v>15.562990642198059</v>
      </c>
      <c r="G553" s="183">
        <f>G481/RES_summary!G$21</f>
        <v>15.846812958383154</v>
      </c>
      <c r="H553" s="183">
        <f>H481/RES_summary!H$21</f>
        <v>14.944938159230773</v>
      </c>
      <c r="I553" s="183">
        <f>I481/RES_summary!I$21</f>
        <v>14.519768892598103</v>
      </c>
      <c r="J553" s="183">
        <f>J481/RES_summary!J$21</f>
        <v>13.508929253171429</v>
      </c>
      <c r="K553" s="183">
        <f>K481/RES_summary!K$21</f>
        <v>14.383591054347105</v>
      </c>
      <c r="L553" s="183">
        <f>L481/RES_summary!L$21</f>
        <v>14.341565993181637</v>
      </c>
      <c r="M553" s="183">
        <f>M481/RES_summary!M$21</f>
        <v>13.122433250346164</v>
      </c>
      <c r="N553" s="183">
        <f>N481/RES_summary!N$21</f>
        <v>12.445793311732244</v>
      </c>
      <c r="O553" s="183">
        <f>O481/RES_summary!O$21</f>
        <v>13.108692880837545</v>
      </c>
      <c r="P553" s="183">
        <f>P481/RES_summary!P$21</f>
        <v>13.473653520388034</v>
      </c>
      <c r="Q553" s="183">
        <f>Q481/RES_summary!Q$21</f>
        <v>13.386302792716767</v>
      </c>
    </row>
    <row r="554" spans="1:17" ht="12" customHeight="1" x14ac:dyDescent="0.3">
      <c r="A554" s="166" t="s">
        <v>55</v>
      </c>
      <c r="B554" s="165"/>
      <c r="C554" s="182">
        <f>C482/RES_summary!C$21</f>
        <v>10.059393732206678</v>
      </c>
      <c r="D554" s="182">
        <f>D482/RES_summary!D$21</f>
        <v>9.8640496973495733</v>
      </c>
      <c r="E554" s="182">
        <f>E482/RES_summary!E$21</f>
        <v>11.007336722334335</v>
      </c>
      <c r="F554" s="182">
        <f>F482/RES_summary!F$21</f>
        <v>9.5437303085891916</v>
      </c>
      <c r="G554" s="182">
        <f>G482/RES_summary!G$21</f>
        <v>10.108550607012113</v>
      </c>
      <c r="H554" s="182">
        <f>H482/RES_summary!H$21</f>
        <v>9.3544671818418781</v>
      </c>
      <c r="I554" s="182">
        <f>I482/RES_summary!I$21</f>
        <v>8.5866121920202882</v>
      </c>
      <c r="J554" s="182">
        <f>J482/RES_summary!J$21</f>
        <v>7.5148525204446912</v>
      </c>
      <c r="K554" s="182">
        <f>K482/RES_summary!K$21</f>
        <v>8.8011306207481379</v>
      </c>
      <c r="L554" s="182">
        <f>L482/RES_summary!L$21</f>
        <v>9.1510356697769808</v>
      </c>
      <c r="M554" s="182">
        <f>M482/RES_summary!M$21</f>
        <v>7.5854064496960065</v>
      </c>
      <c r="N554" s="182">
        <f>N482/RES_summary!N$21</f>
        <v>6.392199868966153</v>
      </c>
      <c r="O554" s="182">
        <f>O482/RES_summary!O$21</f>
        <v>6.9907591420739328</v>
      </c>
      <c r="P554" s="182">
        <f>P482/RES_summary!P$21</f>
        <v>7.7838936982259135</v>
      </c>
      <c r="Q554" s="182">
        <f>Q482/RES_summary!Q$21</f>
        <v>8.605410372498385</v>
      </c>
    </row>
    <row r="555" spans="1:17" ht="12" customHeight="1" x14ac:dyDescent="0.3">
      <c r="A555" s="147" t="s">
        <v>59</v>
      </c>
      <c r="B555" s="164"/>
      <c r="C555" s="181">
        <f>C483/RES_summary!C$21</f>
        <v>5.5911769309510841</v>
      </c>
      <c r="D555" s="181">
        <f>D483/RES_summary!D$21</f>
        <v>5.4768919437495214</v>
      </c>
      <c r="E555" s="181">
        <f>E483/RES_summary!E$21</f>
        <v>5.128635337774563</v>
      </c>
      <c r="F555" s="181">
        <f>F483/RES_summary!F$21</f>
        <v>6.0192603336088686</v>
      </c>
      <c r="G555" s="181">
        <f>G483/RES_summary!G$21</f>
        <v>5.738262351371044</v>
      </c>
      <c r="H555" s="181">
        <f>H483/RES_summary!H$21</f>
        <v>5.5904709773888968</v>
      </c>
      <c r="I555" s="181">
        <f>I483/RES_summary!I$21</f>
        <v>5.9331567005778165</v>
      </c>
      <c r="J555" s="181">
        <f>J483/RES_summary!J$21</f>
        <v>5.9940767327267395</v>
      </c>
      <c r="K555" s="181">
        <f>K483/RES_summary!K$21</f>
        <v>5.5824604335989649</v>
      </c>
      <c r="L555" s="181">
        <f>L483/RES_summary!L$21</f>
        <v>5.1905303234046603</v>
      </c>
      <c r="M555" s="181">
        <f>M483/RES_summary!M$21</f>
        <v>5.5370268006501595</v>
      </c>
      <c r="N555" s="181">
        <f>N483/RES_summary!N$21</f>
        <v>6.0535934427660916</v>
      </c>
      <c r="O555" s="181">
        <f>O483/RES_summary!O$21</f>
        <v>6.1179337387636119</v>
      </c>
      <c r="P555" s="181">
        <f>P483/RES_summary!P$21</f>
        <v>5.6897598221621211</v>
      </c>
      <c r="Q555" s="181">
        <f>Q483/RES_summary!Q$21</f>
        <v>4.7808924202183816</v>
      </c>
    </row>
    <row r="556" spans="1:17" ht="12" customHeight="1" x14ac:dyDescent="0.3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10.527717009593763</v>
      </c>
      <c r="G556" s="180">
        <f>G484/RES_summary!G$21</f>
        <v>10.745403432865821</v>
      </c>
      <c r="H556" s="180">
        <f>H484/RES_summary!H$21</f>
        <v>17.255693764926598</v>
      </c>
      <c r="I556" s="180">
        <f>I484/RES_summary!I$21</f>
        <v>14.482586477993763</v>
      </c>
      <c r="J556" s="180">
        <f>J484/RES_summary!J$21</f>
        <v>11.055968872791482</v>
      </c>
      <c r="K556" s="180">
        <f>K484/RES_summary!K$21</f>
        <v>10.953379525158532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12.930932095225399</v>
      </c>
      <c r="Q556" s="180">
        <f>Q484/RES_summary!Q$21</f>
        <v>10.279300950640732</v>
      </c>
    </row>
    <row r="557" spans="1:17" ht="12" customHeight="1" x14ac:dyDescent="0.3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17.046742871147316</v>
      </c>
      <c r="I557" s="179">
        <f>I485/RES_summary!I$21</f>
        <v>16.844423178156475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15.382623976097701</v>
      </c>
      <c r="O557" s="179">
        <f>O485/RES_summary!O$21</f>
        <v>15.13459372282016</v>
      </c>
      <c r="P557" s="179">
        <f>P485/RES_summary!P$21</f>
        <v>13.620702745775574</v>
      </c>
      <c r="Q557" s="179">
        <f>Q485/RES_summary!Q$21</f>
        <v>10.082190752473817</v>
      </c>
    </row>
    <row r="558" spans="1:17" ht="12" customHeight="1" x14ac:dyDescent="0.3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11.508023604306747</v>
      </c>
      <c r="I558" s="177">
        <f>I486/RES_summary!I$21</f>
        <v>11.355530130283141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10.315917806787075</v>
      </c>
      <c r="O558" s="177">
        <f>O486/RES_summary!O$21</f>
        <v>10.151787080277442</v>
      </c>
      <c r="P558" s="177">
        <f>P486/RES_summary!P$21</f>
        <v>9.0036796454785648</v>
      </c>
      <c r="Q558" s="177">
        <f>Q486/RES_summary!Q$21</f>
        <v>6.1859301521728591</v>
      </c>
    </row>
    <row r="559" spans="1:17" ht="12" customHeight="1" x14ac:dyDescent="0.3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5.5387192668405696</v>
      </c>
      <c r="I559" s="177">
        <f>I487/RES_summary!I$21</f>
        <v>5.4888930478733329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5.0667061693106259</v>
      </c>
      <c r="O559" s="177">
        <f>O487/RES_summary!O$21</f>
        <v>4.9828066425427169</v>
      </c>
      <c r="P559" s="177">
        <f>P487/RES_summary!P$21</f>
        <v>4.6170231002970077</v>
      </c>
      <c r="Q559" s="177">
        <f>Q487/RES_summary!Q$21</f>
        <v>3.8962606003009586</v>
      </c>
    </row>
    <row r="560" spans="1:17" ht="12" customHeight="1" x14ac:dyDescent="0.3">
      <c r="A560" s="163" t="s">
        <v>142</v>
      </c>
      <c r="B560" s="162"/>
      <c r="C560" s="180">
        <f>C488/RES_summary!C$21</f>
        <v>15.468979305614655</v>
      </c>
      <c r="D560" s="180">
        <f>D488/RES_summary!D$21</f>
        <v>17.295871452178339</v>
      </c>
      <c r="E560" s="180">
        <f>E488/RES_summary!E$21</f>
        <v>15.833070258106329</v>
      </c>
      <c r="F560" s="180">
        <f>F488/RES_summary!F$21</f>
        <v>15.960047674113495</v>
      </c>
      <c r="G560" s="180">
        <f>G488/RES_summary!G$21</f>
        <v>16.99364348204357</v>
      </c>
      <c r="H560" s="180">
        <f>H488/RES_summary!H$21</f>
        <v>16.659431543059668</v>
      </c>
      <c r="I560" s="180">
        <f>I488/RES_summary!I$21</f>
        <v>16.327354816582123</v>
      </c>
      <c r="J560" s="180">
        <f>J488/RES_summary!J$21</f>
        <v>15.527131862072661</v>
      </c>
      <c r="K560" s="180">
        <f>K488/RES_summary!K$21</f>
        <v>14.045671224319083</v>
      </c>
      <c r="L560" s="180">
        <f>L488/RES_summary!L$21</f>
        <v>17.039178447615868</v>
      </c>
      <c r="M560" s="180">
        <f>M488/RES_summary!M$21</f>
        <v>16.158137609713975</v>
      </c>
      <c r="N560" s="180">
        <f>N488/RES_summary!N$21</f>
        <v>15.478429079574674</v>
      </c>
      <c r="O560" s="180">
        <f>O488/RES_summary!O$21</f>
        <v>16.025410424037627</v>
      </c>
      <c r="P560" s="180">
        <f>P488/RES_summary!P$21</f>
        <v>14.904575523352149</v>
      </c>
      <c r="Q560" s="180">
        <f>Q488/RES_summary!Q$21</f>
        <v>15.01980682759101</v>
      </c>
    </row>
    <row r="561" spans="1:17" ht="12" customHeight="1" x14ac:dyDescent="0.3">
      <c r="A561" s="161" t="s">
        <v>141</v>
      </c>
      <c r="B561" s="160"/>
      <c r="C561" s="179">
        <f>C489/RES_summary!C$21</f>
        <v>16.958663250108703</v>
      </c>
      <c r="D561" s="179">
        <f>D489/RES_summary!D$21</f>
        <v>16.358629469206278</v>
      </c>
      <c r="E561" s="179">
        <f>E489/RES_summary!E$21</f>
        <v>17.057796141548216</v>
      </c>
      <c r="F561" s="179">
        <f>F489/RES_summary!F$21</f>
        <v>16.3751307779408</v>
      </c>
      <c r="G561" s="179">
        <f>G489/RES_summary!G$21</f>
        <v>15.7914310318271</v>
      </c>
      <c r="H561" s="179">
        <f>H489/RES_summary!H$21</f>
        <v>15.398010948700167</v>
      </c>
      <c r="I561" s="179">
        <f>I489/RES_summary!I$21</f>
        <v>15.091706472525509</v>
      </c>
      <c r="J561" s="179">
        <f>J489/RES_summary!J$21</f>
        <v>14.455323416430739</v>
      </c>
      <c r="K561" s="179">
        <f>K489/RES_summary!K$21</f>
        <v>13.811925479008027</v>
      </c>
      <c r="L561" s="179">
        <f>L489/RES_summary!L$21</f>
        <v>14.77311989856906</v>
      </c>
      <c r="M561" s="179">
        <f>M489/RES_summary!M$21</f>
        <v>13.938721279170595</v>
      </c>
      <c r="N561" s="179">
        <f>N489/RES_summary!N$21</f>
        <v>14.226102004222327</v>
      </c>
      <c r="O561" s="179">
        <f>O489/RES_summary!O$21</f>
        <v>13.987344143375839</v>
      </c>
      <c r="P561" s="179">
        <f>P489/RES_summary!P$21</f>
        <v>13.54562941046744</v>
      </c>
      <c r="Q561" s="179">
        <f>Q489/RES_summary!Q$21</f>
        <v>14.486478916736942</v>
      </c>
    </row>
    <row r="562" spans="1:17" ht="12" customHeight="1" x14ac:dyDescent="0.3">
      <c r="A562" s="148" t="s">
        <v>60</v>
      </c>
      <c r="B562" s="156"/>
      <c r="C562" s="177">
        <f>C490/RES_summary!C$21</f>
        <v>11.425220758987393</v>
      </c>
      <c r="D562" s="177">
        <f>D490/RES_summary!D$21</f>
        <v>9.879642040216801</v>
      </c>
      <c r="E562" s="177">
        <f>E490/RES_summary!E$21</f>
        <v>11.881823392893844</v>
      </c>
      <c r="F562" s="177">
        <f>F490/RES_summary!F$21</f>
        <v>9.5995142368664652</v>
      </c>
      <c r="G562" s="177">
        <f>G490/RES_summary!G$21</f>
        <v>9.8141676254070322</v>
      </c>
      <c r="H562" s="177">
        <f>H490/RES_summary!H$21</f>
        <v>9.4024498031198078</v>
      </c>
      <c r="I562" s="177">
        <f>I490/RES_summary!I$21</f>
        <v>8.8055087646046815</v>
      </c>
      <c r="J562" s="177">
        <f>J490/RES_summary!J$21</f>
        <v>7.8784972999961136</v>
      </c>
      <c r="K562" s="177">
        <f>K490/RES_summary!K$21</f>
        <v>6.7152703736128379</v>
      </c>
      <c r="L562" s="177">
        <f>L490/RES_summary!L$21</f>
        <v>8.5436480413855982</v>
      </c>
      <c r="M562" s="177">
        <f>M490/RES_summary!M$21</f>
        <v>7.6099798209144769</v>
      </c>
      <c r="N562" s="177">
        <f>N490/RES_summary!N$21</f>
        <v>8.061271934555144</v>
      </c>
      <c r="O562" s="177">
        <f>O490/RES_summary!O$21</f>
        <v>7.2695078013105521</v>
      </c>
      <c r="P562" s="177">
        <f>P490/RES_summary!P$21</f>
        <v>8.028474741352106</v>
      </c>
      <c r="Q562" s="177">
        <f>Q490/RES_summary!Q$21</f>
        <v>9.795973936890805</v>
      </c>
    </row>
    <row r="563" spans="1:17" ht="12" customHeight="1" x14ac:dyDescent="0.3">
      <c r="A563" s="148" t="s">
        <v>59</v>
      </c>
      <c r="B563" s="156"/>
      <c r="C563" s="177">
        <f>C491/RES_summary!C$21</f>
        <v>5.5334424911213098</v>
      </c>
      <c r="D563" s="177">
        <f>D491/RES_summary!D$21</f>
        <v>6.478987428989476</v>
      </c>
      <c r="E563" s="177">
        <f>E491/RES_summary!E$21</f>
        <v>5.1759727486543721</v>
      </c>
      <c r="F563" s="177">
        <f>F491/RES_summary!F$21</f>
        <v>6.7756165410743376</v>
      </c>
      <c r="G563" s="177">
        <f>G491/RES_summary!G$21</f>
        <v>5.9772634064200663</v>
      </c>
      <c r="H563" s="177">
        <f>H491/RES_summary!H$21</f>
        <v>5.9955611455803588</v>
      </c>
      <c r="I563" s="177">
        <f>I491/RES_summary!I$21</f>
        <v>6.2861977079208273</v>
      </c>
      <c r="J563" s="177">
        <f>J491/RES_summary!J$21</f>
        <v>6.5768261164346242</v>
      </c>
      <c r="K563" s="177">
        <f>K491/RES_summary!K$21</f>
        <v>7.0966551053951887</v>
      </c>
      <c r="L563" s="177">
        <f>L491/RES_summary!L$21</f>
        <v>6.2294718571834631</v>
      </c>
      <c r="M563" s="177">
        <f>M491/RES_summary!M$21</f>
        <v>6.3287414582561157</v>
      </c>
      <c r="N563" s="177">
        <f>N491/RES_summary!N$21</f>
        <v>6.1648300696671843</v>
      </c>
      <c r="O563" s="177">
        <f>O491/RES_summary!O$21</f>
        <v>6.7178363420652882</v>
      </c>
      <c r="P563" s="177">
        <f>P491/RES_summary!P$21</f>
        <v>5.5171546691153353</v>
      </c>
      <c r="Q563" s="177">
        <f>Q491/RES_summary!Q$21</f>
        <v>4.6905049798461365</v>
      </c>
    </row>
    <row r="564" spans="1:17" ht="12" customHeight="1" x14ac:dyDescent="0.3">
      <c r="A564" s="158" t="s">
        <v>62</v>
      </c>
      <c r="B564" s="157"/>
      <c r="C564" s="178">
        <f>C492/RES_summary!C$21</f>
        <v>8.8355028763135444</v>
      </c>
      <c r="D564" s="178">
        <f>D492/RES_summary!D$21</f>
        <v>8.5555955468145228</v>
      </c>
      <c r="E564" s="178">
        <f>E492/RES_summary!E$21</f>
        <v>8.4212698314977388</v>
      </c>
      <c r="F564" s="178">
        <f>F492/RES_summary!F$21</f>
        <v>8.5181210678155459</v>
      </c>
      <c r="G564" s="178">
        <f>G492/RES_summary!G$21</f>
        <v>8.3789150382146875</v>
      </c>
      <c r="H564" s="178">
        <f>H492/RES_summary!H$21</f>
        <v>8.9214350808615634</v>
      </c>
      <c r="I564" s="178">
        <f>I492/RES_summary!I$21</f>
        <v>7.9174330401797359</v>
      </c>
      <c r="J564" s="178">
        <f>J492/RES_summary!J$21</f>
        <v>7.5452537119945564</v>
      </c>
      <c r="K564" s="178">
        <f>K492/RES_summary!K$21</f>
        <v>7.282067259059839</v>
      </c>
      <c r="L564" s="178">
        <f>L492/RES_summary!L$21</f>
        <v>7.9581134830537748</v>
      </c>
      <c r="M564" s="178">
        <f>M492/RES_summary!M$21</f>
        <v>8.0842204704697771</v>
      </c>
      <c r="N564" s="178">
        <f>N492/RES_summary!N$21</f>
        <v>8.2126716117208662</v>
      </c>
      <c r="O564" s="178">
        <f>O492/RES_summary!O$21</f>
        <v>7.9245624082770378</v>
      </c>
      <c r="P564" s="178">
        <f>P492/RES_summary!P$21</f>
        <v>7.2686779864311584</v>
      </c>
      <c r="Q564" s="178">
        <f>Q492/RES_summary!Q$21</f>
        <v>7.7899020205946625</v>
      </c>
    </row>
    <row r="565" spans="1:17" ht="12" customHeight="1" x14ac:dyDescent="0.3">
      <c r="A565" s="23" t="s">
        <v>55</v>
      </c>
      <c r="B565" s="156"/>
      <c r="C565" s="177">
        <f>C493/RES_summary!C$21</f>
        <v>9.701899714681689</v>
      </c>
      <c r="D565" s="177">
        <f>D493/RES_summary!D$21</f>
        <v>4.9061942987007958</v>
      </c>
      <c r="E565" s="177">
        <f>E493/RES_summary!E$21</f>
        <v>5.0075782939125579</v>
      </c>
      <c r="F565" s="177">
        <f>F493/RES_summary!F$21</f>
        <v>4.4562423816065904</v>
      </c>
      <c r="G565" s="177">
        <f>G493/RES_summary!G$21</f>
        <v>6.9553608018814455</v>
      </c>
      <c r="H565" s="177">
        <f>H493/RES_summary!H$21</f>
        <v>6.5594181895538375</v>
      </c>
      <c r="I565" s="177">
        <f>I493/RES_summary!I$21</f>
        <v>7.1089200175572254</v>
      </c>
      <c r="J565" s="177">
        <f>J493/RES_summary!J$21</f>
        <v>4.7739772780311753</v>
      </c>
      <c r="K565" s="177">
        <f>K493/RES_summary!K$21</f>
        <v>6.1693441494225461</v>
      </c>
      <c r="L565" s="177">
        <f>L493/RES_summary!L$21</f>
        <v>4.6906394980930299</v>
      </c>
      <c r="M565" s="177">
        <f>M493/RES_summary!M$21</f>
        <v>8.297131119540941</v>
      </c>
      <c r="N565" s="177">
        <f>N493/RES_summary!N$21</f>
        <v>4.8465254837372065</v>
      </c>
      <c r="O565" s="177">
        <f>O493/RES_summary!O$21</f>
        <v>4.5470899289843096</v>
      </c>
      <c r="P565" s="177">
        <f>P493/RES_summary!P$21</f>
        <v>4.7597156404499579</v>
      </c>
      <c r="Q565" s="177">
        <f>Q493/RES_summary!Q$21</f>
        <v>4.9740384479277662</v>
      </c>
    </row>
    <row r="566" spans="1:17" ht="12" customHeight="1" x14ac:dyDescent="0.3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3">
      <c r="A567" s="29" t="s">
        <v>140</v>
      </c>
      <c r="B567" s="57"/>
      <c r="C567" s="176">
        <f>C495/RES_summary!C$21</f>
        <v>8.8299588647180016</v>
      </c>
      <c r="D567" s="176">
        <f>D495/RES_summary!D$21</f>
        <v>8.6688681960812044</v>
      </c>
      <c r="E567" s="176">
        <f>E495/RES_summary!E$21</f>
        <v>8.7402074930179587</v>
      </c>
      <c r="F567" s="176">
        <f>F495/RES_summary!F$21</f>
        <v>9.090216702153759</v>
      </c>
      <c r="G567" s="176">
        <f>G495/RES_summary!G$21</f>
        <v>8.4945790101985779</v>
      </c>
      <c r="H567" s="176">
        <f>H495/RES_summary!H$21</f>
        <v>9.0009801372960521</v>
      </c>
      <c r="I567" s="176">
        <f>I495/RES_summary!I$21</f>
        <v>7.9687508438547798</v>
      </c>
      <c r="J567" s="176">
        <f>J495/RES_summary!J$21</f>
        <v>7.8211789623697108</v>
      </c>
      <c r="K567" s="176">
        <f>K495/RES_summary!K$21</f>
        <v>7.3442966078460739</v>
      </c>
      <c r="L567" s="176">
        <f>L495/RES_summary!L$21</f>
        <v>7.9906146856079037</v>
      </c>
      <c r="M567" s="176">
        <f>M495/RES_summary!M$21</f>
        <v>8.0823272455774529</v>
      </c>
      <c r="N567" s="176">
        <f>N495/RES_summary!N$21</f>
        <v>8.3353881078855423</v>
      </c>
      <c r="O567" s="176">
        <f>O495/RES_summary!O$21</f>
        <v>8.1603057679043864</v>
      </c>
      <c r="P567" s="176">
        <f>P495/RES_summary!P$21</f>
        <v>7.3816862273092427</v>
      </c>
      <c r="Q567" s="176">
        <f>Q495/RES_summary!Q$21</f>
        <v>7.879304208551174</v>
      </c>
    </row>
    <row r="569" spans="1:17" ht="12" customHeight="1" x14ac:dyDescent="0.3">
      <c r="A569" s="152" t="s">
        <v>184</v>
      </c>
      <c r="B569" s="168"/>
      <c r="C569" s="184">
        <f>C497/RES_summary!C$21</f>
        <v>2.5736496434593623E-2</v>
      </c>
      <c r="D569" s="184">
        <f>D497/RES_summary!D$21</f>
        <v>6.0516210989869602E-3</v>
      </c>
      <c r="E569" s="184">
        <f>E497/RES_summary!E$21</f>
        <v>6.3641884740292627E-3</v>
      </c>
      <c r="F569" s="184">
        <f>F497/RES_summary!F$21</f>
        <v>7.4116479955460149E-3</v>
      </c>
      <c r="G569" s="184">
        <f>G497/RES_summary!G$21</f>
        <v>2.2869212622866529E-2</v>
      </c>
      <c r="H569" s="184">
        <f>H497/RES_summary!H$21</f>
        <v>1.3788195061408345E-2</v>
      </c>
      <c r="I569" s="184">
        <f>I497/RES_summary!I$21</f>
        <v>8.9381720445342178E-3</v>
      </c>
      <c r="J569" s="184">
        <f>J497/RES_summary!J$21</f>
        <v>3.0816882011453915E-2</v>
      </c>
      <c r="K569" s="184">
        <f>K497/RES_summary!K$21</f>
        <v>7.5325600739501071E-3</v>
      </c>
      <c r="L569" s="184">
        <f>L497/RES_summary!L$21</f>
        <v>1.0018378196946018E-2</v>
      </c>
      <c r="M569" s="184">
        <f>M497/RES_summary!M$21</f>
        <v>1.1962644726224993E-2</v>
      </c>
      <c r="N569" s="184">
        <f>N497/RES_summary!N$21</f>
        <v>6.9930258119922737E-3</v>
      </c>
      <c r="O569" s="184">
        <f>O497/RES_summary!O$21</f>
        <v>2.0161720934318589E-2</v>
      </c>
      <c r="P569" s="184">
        <f>P497/RES_summary!P$21</f>
        <v>1.8659093060673395E-2</v>
      </c>
      <c r="Q569" s="184">
        <f>Q497/RES_summary!Q$21</f>
        <v>1.1683351299724356E-2</v>
      </c>
    </row>
    <row r="570" spans="1:17" ht="12" customHeight="1" x14ac:dyDescent="0.3">
      <c r="A570" s="158" t="s">
        <v>65</v>
      </c>
      <c r="B570" s="157"/>
      <c r="C570" s="178">
        <f>C498/RES_summary!C$21</f>
        <v>2.3973710805846905E-2</v>
      </c>
      <c r="D570" s="178">
        <f>D498/RES_summary!D$21</f>
        <v>5.2774002903533306E-3</v>
      </c>
      <c r="E570" s="178">
        <f>E498/RES_summary!E$21</f>
        <v>6.0250178935004513E-3</v>
      </c>
      <c r="F570" s="178">
        <f>F498/RES_summary!F$21</f>
        <v>6.3460989907888283E-3</v>
      </c>
      <c r="G570" s="178">
        <f>G498/RES_summary!G$21</f>
        <v>2.0553403323355306E-2</v>
      </c>
      <c r="H570" s="178">
        <f>H498/RES_summary!H$21</f>
        <v>9.8148248040461645E-3</v>
      </c>
      <c r="I570" s="178">
        <f>I498/RES_summary!I$21</f>
        <v>6.2599939336749968E-3</v>
      </c>
      <c r="J570" s="178">
        <f>J498/RES_summary!J$21</f>
        <v>2.7757782072240667E-2</v>
      </c>
      <c r="K570" s="178">
        <f>K498/RES_summary!K$21</f>
        <v>6.7303173176261879E-3</v>
      </c>
      <c r="L570" s="178">
        <f>L498/RES_summary!L$21</f>
        <v>9.2249409863461827E-3</v>
      </c>
      <c r="M570" s="178">
        <f>M498/RES_summary!M$21</f>
        <v>1.0755036058103759E-2</v>
      </c>
      <c r="N570" s="178">
        <f>N498/RES_summary!N$21</f>
        <v>5.9152192146953572E-3</v>
      </c>
      <c r="O570" s="178">
        <f>O498/RES_summary!O$21</f>
        <v>1.788486372178888E-2</v>
      </c>
      <c r="P570" s="178">
        <f>P498/RES_summary!P$21</f>
        <v>1.2103730504006708E-2</v>
      </c>
      <c r="Q570" s="178">
        <f>Q498/RES_summary!Q$21</f>
        <v>5.7782482424246955E-3</v>
      </c>
    </row>
    <row r="571" spans="1:17" ht="12" customHeight="1" x14ac:dyDescent="0.3">
      <c r="A571" s="23" t="s">
        <v>157</v>
      </c>
      <c r="B571" s="156"/>
      <c r="C571" s="177">
        <f>C499/RES_summary!C$21</f>
        <v>2.3973710805846905E-2</v>
      </c>
      <c r="D571" s="177">
        <f>D499/RES_summary!D$21</f>
        <v>5.2774002903533306E-3</v>
      </c>
      <c r="E571" s="177">
        <f>E499/RES_summary!E$21</f>
        <v>6.0250178935004513E-3</v>
      </c>
      <c r="F571" s="177">
        <f>F499/RES_summary!F$21</f>
        <v>6.3460989907888283E-3</v>
      </c>
      <c r="G571" s="177">
        <f>G499/RES_summary!G$21</f>
        <v>2.0553403323355306E-2</v>
      </c>
      <c r="H571" s="177">
        <f>H499/RES_summary!H$21</f>
        <v>9.8148248040461645E-3</v>
      </c>
      <c r="I571" s="177">
        <f>I499/RES_summary!I$21</f>
        <v>6.2599939336749968E-3</v>
      </c>
      <c r="J571" s="177">
        <f>J499/RES_summary!J$21</f>
        <v>2.7757782072240667E-2</v>
      </c>
      <c r="K571" s="177">
        <f>K499/RES_summary!K$21</f>
        <v>6.7303173176261879E-3</v>
      </c>
      <c r="L571" s="177">
        <f>L499/RES_summary!L$21</f>
        <v>9.2249409863461827E-3</v>
      </c>
      <c r="M571" s="177">
        <f>M499/RES_summary!M$21</f>
        <v>1.0755036058103759E-2</v>
      </c>
      <c r="N571" s="177">
        <f>N499/RES_summary!N$21</f>
        <v>5.9152192146953572E-3</v>
      </c>
      <c r="O571" s="177">
        <f>O499/RES_summary!O$21</f>
        <v>1.788486372178888E-2</v>
      </c>
      <c r="P571" s="177">
        <f>P499/RES_summary!P$21</f>
        <v>1.2103730504006708E-2</v>
      </c>
      <c r="Q571" s="177">
        <f>Q499/RES_summary!Q$21</f>
        <v>5.7782482424246955E-3</v>
      </c>
    </row>
    <row r="572" spans="1:17" ht="12" customHeight="1" x14ac:dyDescent="0.3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3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3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3">
      <c r="A575" s="158" t="s">
        <v>63</v>
      </c>
      <c r="B575" s="157"/>
      <c r="C575" s="178">
        <f>C503/RES_summary!C$21</f>
        <v>1.7627856287467133E-3</v>
      </c>
      <c r="D575" s="178">
        <f>D503/RES_summary!D$21</f>
        <v>7.7422080863362918E-4</v>
      </c>
      <c r="E575" s="178">
        <f>E503/RES_summary!E$21</f>
        <v>3.391705805288107E-4</v>
      </c>
      <c r="F575" s="178">
        <f>F503/RES_summary!F$21</f>
        <v>1.0655490047571867E-3</v>
      </c>
      <c r="G575" s="178">
        <f>G503/RES_summary!G$21</f>
        <v>2.3158092995112234E-3</v>
      </c>
      <c r="H575" s="178">
        <f>H503/RES_summary!H$21</f>
        <v>3.9733702573621806E-3</v>
      </c>
      <c r="I575" s="178">
        <f>I503/RES_summary!I$21</f>
        <v>2.6781781108592209E-3</v>
      </c>
      <c r="J575" s="178">
        <f>J503/RES_summary!J$21</f>
        <v>3.0590999392132467E-3</v>
      </c>
      <c r="K575" s="178">
        <f>K503/RES_summary!K$21</f>
        <v>8.0224275632391896E-4</v>
      </c>
      <c r="L575" s="178">
        <f>L503/RES_summary!L$21</f>
        <v>7.9343721059983577E-4</v>
      </c>
      <c r="M575" s="178">
        <f>M503/RES_summary!M$21</f>
        <v>1.2076086681212343E-3</v>
      </c>
      <c r="N575" s="178">
        <f>N503/RES_summary!N$21</f>
        <v>1.0778065972969167E-3</v>
      </c>
      <c r="O575" s="178">
        <f>O503/RES_summary!O$21</f>
        <v>2.2768572125297115E-3</v>
      </c>
      <c r="P575" s="178">
        <f>P503/RES_summary!P$21</f>
        <v>6.5553625566666888E-3</v>
      </c>
      <c r="Q575" s="178">
        <f>Q503/RES_summary!Q$21</f>
        <v>5.9051030572996599E-3</v>
      </c>
    </row>
    <row r="576" spans="1:17" ht="12" customHeight="1" x14ac:dyDescent="0.3">
      <c r="A576" s="167" t="s">
        <v>156</v>
      </c>
      <c r="B576" s="132"/>
      <c r="C576" s="183">
        <f>C504/RES_summary!C$21</f>
        <v>3.3370560446798897E-3</v>
      </c>
      <c r="D576" s="183">
        <f>D504/RES_summary!D$21</f>
        <v>1.9211247969072121E-3</v>
      </c>
      <c r="E576" s="183">
        <f>E504/RES_summary!E$21</f>
        <v>5.9834204982770931E-4</v>
      </c>
      <c r="F576" s="183">
        <f>F504/RES_summary!F$21</f>
        <v>6.1410118602514845E-4</v>
      </c>
      <c r="G576" s="183">
        <f>G504/RES_summary!G$21</f>
        <v>4.5976042835893212E-3</v>
      </c>
      <c r="H576" s="183">
        <f>H504/RES_summary!H$21</f>
        <v>1.6931541322815593E-3</v>
      </c>
      <c r="I576" s="183">
        <f>I504/RES_summary!I$21</f>
        <v>1.151686548383089E-3</v>
      </c>
      <c r="J576" s="183">
        <f>J504/RES_summary!J$21</f>
        <v>5.8030711825150239E-3</v>
      </c>
      <c r="K576" s="183">
        <f>K504/RES_summary!K$21</f>
        <v>1.9135422109732914E-3</v>
      </c>
      <c r="L576" s="183">
        <f>L504/RES_summary!L$21</f>
        <v>1.6481307393180055E-3</v>
      </c>
      <c r="M576" s="183">
        <f>M504/RES_summary!M$21</f>
        <v>3.1838365869875126E-3</v>
      </c>
      <c r="N576" s="183">
        <f>N504/RES_summary!N$21</f>
        <v>1.582478562563916E-3</v>
      </c>
      <c r="O576" s="183">
        <f>O504/RES_summary!O$21</f>
        <v>5.9181756787479098E-3</v>
      </c>
      <c r="P576" s="183">
        <f>P504/RES_summary!P$21</f>
        <v>4.1920893140019438E-3</v>
      </c>
      <c r="Q576" s="183">
        <f>Q504/RES_summary!Q$21</f>
        <v>4.8484940748962542E-3</v>
      </c>
    </row>
    <row r="577" spans="1:17" ht="12" customHeight="1" x14ac:dyDescent="0.3">
      <c r="A577" s="167" t="s">
        <v>155</v>
      </c>
      <c r="B577" s="132"/>
      <c r="C577" s="183">
        <f>C505/RES_summary!C$21</f>
        <v>9.1497370406105384E-4</v>
      </c>
      <c r="D577" s="183">
        <f>D505/RES_summary!D$21</f>
        <v>1.1338561532640223E-3</v>
      </c>
      <c r="E577" s="183">
        <f>E505/RES_summary!E$21</f>
        <v>5.2140650458982639E-4</v>
      </c>
      <c r="F577" s="183">
        <f>F505/RES_summary!F$21</f>
        <v>1.2616005752559044E-3</v>
      </c>
      <c r="G577" s="183">
        <f>G505/RES_summary!G$21</f>
        <v>1.7970357582331896E-3</v>
      </c>
      <c r="H577" s="183">
        <f>H505/RES_summary!H$21</f>
        <v>5.3506092092758643E-4</v>
      </c>
      <c r="I577" s="183">
        <f>I505/RES_summary!I$21</f>
        <v>3.5057845217415228E-4</v>
      </c>
      <c r="J577" s="183">
        <f>J505/RES_summary!J$21</f>
        <v>1.3311071455508982E-3</v>
      </c>
      <c r="K577" s="183">
        <f>K505/RES_summary!K$21</f>
        <v>2.9249847831833078E-4</v>
      </c>
      <c r="L577" s="183">
        <f>L505/RES_summary!L$21</f>
        <v>6.8610627844170602E-4</v>
      </c>
      <c r="M577" s="183">
        <f>M505/RES_summary!M$21</f>
        <v>6.7389106049743326E-4</v>
      </c>
      <c r="N577" s="183">
        <f>N505/RES_summary!N$21</f>
        <v>4.9314101239909759E-4</v>
      </c>
      <c r="O577" s="183">
        <f>O505/RES_summary!O$21</f>
        <v>8.2740827316745574E-4</v>
      </c>
      <c r="P577" s="183">
        <f>P505/RES_summary!P$21</f>
        <v>9.040668236126062E-4</v>
      </c>
      <c r="Q577" s="183">
        <f>Q505/RES_summary!Q$21</f>
        <v>5.4085891657425168E-4</v>
      </c>
    </row>
    <row r="578" spans="1:17" ht="12" customHeight="1" x14ac:dyDescent="0.3">
      <c r="A578" s="166" t="s">
        <v>55</v>
      </c>
      <c r="B578" s="165"/>
      <c r="C578" s="182">
        <f>C506/RES_summary!C$21</f>
        <v>9.1497370406105384E-4</v>
      </c>
      <c r="D578" s="182">
        <f>D506/RES_summary!D$21</f>
        <v>1.1338561532640223E-3</v>
      </c>
      <c r="E578" s="182">
        <f>E506/RES_summary!E$21</f>
        <v>5.2140650458982639E-4</v>
      </c>
      <c r="F578" s="182">
        <f>F506/RES_summary!F$21</f>
        <v>1.2616005752559044E-3</v>
      </c>
      <c r="G578" s="182">
        <f>G506/RES_summary!G$21</f>
        <v>1.7970357582331896E-3</v>
      </c>
      <c r="H578" s="182">
        <f>H506/RES_summary!H$21</f>
        <v>5.3506092092758643E-4</v>
      </c>
      <c r="I578" s="182">
        <f>I506/RES_summary!I$21</f>
        <v>3.5057845217415228E-4</v>
      </c>
      <c r="J578" s="182">
        <f>J506/RES_summary!J$21</f>
        <v>1.3311071455508982E-3</v>
      </c>
      <c r="K578" s="182">
        <f>K506/RES_summary!K$21</f>
        <v>2.9249847831833078E-4</v>
      </c>
      <c r="L578" s="182">
        <f>L506/RES_summary!L$21</f>
        <v>6.8610627844170602E-4</v>
      </c>
      <c r="M578" s="182">
        <f>M506/RES_summary!M$21</f>
        <v>6.7389106049743326E-4</v>
      </c>
      <c r="N578" s="182">
        <f>N506/RES_summary!N$21</f>
        <v>4.9314101239909759E-4</v>
      </c>
      <c r="O578" s="182">
        <f>O506/RES_summary!O$21</f>
        <v>8.2740827316745574E-4</v>
      </c>
      <c r="P578" s="182">
        <f>P506/RES_summary!P$21</f>
        <v>9.040668236126062E-4</v>
      </c>
      <c r="Q578" s="182">
        <f>Q506/RES_summary!Q$21</f>
        <v>5.4085891657425168E-4</v>
      </c>
    </row>
    <row r="579" spans="1:17" ht="12" customHeight="1" x14ac:dyDescent="0.3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3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4.5986388558128883</v>
      </c>
      <c r="G580" s="180">
        <f>G508/RES_summary!G$21</f>
        <v>4.6296639744037984</v>
      </c>
      <c r="H580" s="180">
        <f>H508/RES_summary!H$21</f>
        <v>6.7294521098470295</v>
      </c>
      <c r="I580" s="180">
        <f>I508/RES_summary!I$21</f>
        <v>5.7475541349322343</v>
      </c>
      <c r="J580" s="180">
        <f>J508/RES_summary!J$21</f>
        <v>4.5415111583593166</v>
      </c>
      <c r="K580" s="180">
        <f>K508/RES_summary!K$21</f>
        <v>4.5016593700253758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5.0787801363224219</v>
      </c>
      <c r="Q580" s="180">
        <f>Q508/RES_summary!Q$21</f>
        <v>4.2384276353962091</v>
      </c>
    </row>
    <row r="581" spans="1:17" ht="12" customHeight="1" x14ac:dyDescent="0.3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4.5626425217976285</v>
      </c>
      <c r="I581" s="179">
        <f>I509/RES_summary!I$21</f>
        <v>4.486482640328151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3.997478496420459</v>
      </c>
      <c r="O581" s="179">
        <f>O509/RES_summary!O$21</f>
        <v>3.9089067943644098</v>
      </c>
      <c r="P581" s="179">
        <f>P509/RES_summary!P$21</f>
        <v>3.5008886053172188</v>
      </c>
      <c r="Q581" s="179">
        <f>Q509/RES_summary!Q$21</f>
        <v>2.535253684333473</v>
      </c>
    </row>
    <row r="582" spans="1:17" ht="12" customHeight="1" x14ac:dyDescent="0.3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4.5626425217976285</v>
      </c>
      <c r="I582" s="177">
        <f>I510/RES_summary!I$21</f>
        <v>4.486482640328151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3.997478496420459</v>
      </c>
      <c r="O582" s="177">
        <f>O510/RES_summary!O$21</f>
        <v>3.9089067943644098</v>
      </c>
      <c r="P582" s="177">
        <f>P510/RES_summary!P$21</f>
        <v>3.5008886053172188</v>
      </c>
      <c r="Q582" s="177">
        <f>Q510/RES_summary!Q$21</f>
        <v>2.535253684333473</v>
      </c>
    </row>
    <row r="583" spans="1:17" ht="12" customHeight="1" x14ac:dyDescent="0.3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3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3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3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3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3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3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3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3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RES_hhdet_num!B$105</f>
        <v>149557</v>
      </c>
      <c r="C5" s="151">
        <f>RES_hhdet_num!C$105</f>
        <v>147590</v>
      </c>
      <c r="D5" s="151">
        <f>RES_hhdet_num!D$105</f>
        <v>157044</v>
      </c>
      <c r="E5" s="151">
        <f>RES_hhdet_num!E$105</f>
        <v>158616</v>
      </c>
      <c r="F5" s="151">
        <f>RES_hhdet_num!F$105</f>
        <v>157061.99999999997</v>
      </c>
      <c r="G5" s="151">
        <f>RES_hhdet_num!G$105</f>
        <v>50875</v>
      </c>
      <c r="H5" s="151">
        <f>RES_hhdet_num!H$105</f>
        <v>54443</v>
      </c>
      <c r="I5" s="151">
        <f>RES_hhdet_num!I$105</f>
        <v>63897</v>
      </c>
      <c r="J5" s="151">
        <f>RES_hhdet_num!J$105</f>
        <v>71881</v>
      </c>
      <c r="K5" s="151">
        <f>RES_hhdet_num!K$105</f>
        <v>94265</v>
      </c>
      <c r="L5" s="151">
        <f>RES_hhdet_num!L$105</f>
        <v>108726</v>
      </c>
      <c r="M5" s="151">
        <f>RES_hhdet_num!M$105</f>
        <v>134402</v>
      </c>
      <c r="N5" s="151">
        <f>RES_hhdet_num!N$105</f>
        <v>153705.99999999997</v>
      </c>
      <c r="O5" s="151">
        <f>RES_hhdet_num!O$105</f>
        <v>165407</v>
      </c>
      <c r="P5" s="151">
        <f>RES_hhdet_num!P$105</f>
        <v>175690</v>
      </c>
      <c r="Q5" s="151">
        <f>RES_hhdet_num!Q$105</f>
        <v>183213.99999999997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153</v>
      </c>
      <c r="B7" s="67">
        <f>RES_hhdet_num!B$107</f>
        <v>149557</v>
      </c>
      <c r="C7" s="67">
        <f>RES_hhdet_num!C$107</f>
        <v>147590</v>
      </c>
      <c r="D7" s="67">
        <f>RES_hhdet_num!D$107</f>
        <v>157044</v>
      </c>
      <c r="E7" s="67">
        <f>RES_hhdet_num!E$107</f>
        <v>158616</v>
      </c>
      <c r="F7" s="67">
        <f>RES_hhdet_num!F$107</f>
        <v>157061.99999999997</v>
      </c>
      <c r="G7" s="67">
        <f>RES_hhdet_num!G$107</f>
        <v>50875</v>
      </c>
      <c r="H7" s="67">
        <f>RES_hhdet_num!H$107</f>
        <v>54443</v>
      </c>
      <c r="I7" s="67">
        <f>RES_hhdet_num!I$107</f>
        <v>63897</v>
      </c>
      <c r="J7" s="67">
        <f>RES_hhdet_num!J$107</f>
        <v>71881</v>
      </c>
      <c r="K7" s="67">
        <f>RES_hhdet_num!K$107</f>
        <v>94265</v>
      </c>
      <c r="L7" s="67">
        <f>RES_hhdet_num!L$107</f>
        <v>108726</v>
      </c>
      <c r="M7" s="67">
        <f>RES_hhdet_num!M$107</f>
        <v>134402</v>
      </c>
      <c r="N7" s="67">
        <f>RES_hhdet_num!N$107</f>
        <v>153705.99999999997</v>
      </c>
      <c r="O7" s="67">
        <f>RES_hhdet_num!O$107</f>
        <v>165407</v>
      </c>
      <c r="P7" s="67">
        <f>RES_hhdet_num!P$107</f>
        <v>175690</v>
      </c>
      <c r="Q7" s="67">
        <f>RES_hhdet_num!Q$107</f>
        <v>183213.99999999997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RES_hhdet_num!B$110</f>
        <v>2406</v>
      </c>
      <c r="C9" s="67">
        <f>RES_hhdet_num!C$110</f>
        <v>2462</v>
      </c>
      <c r="D9" s="67">
        <f>RES_hhdet_num!D$110</f>
        <v>2765</v>
      </c>
      <c r="E9" s="67">
        <f>RES_hhdet_num!E$110</f>
        <v>2827</v>
      </c>
      <c r="F9" s="67">
        <f>RES_hhdet_num!F$110</f>
        <v>2962</v>
      </c>
      <c r="G9" s="67">
        <f>RES_hhdet_num!G$110</f>
        <v>1380</v>
      </c>
      <c r="H9" s="67">
        <f>RES_hhdet_num!H$110</f>
        <v>1650</v>
      </c>
      <c r="I9" s="67">
        <f>RES_hhdet_num!I$110</f>
        <v>2235</v>
      </c>
      <c r="J9" s="67">
        <f>RES_hhdet_num!J$110</f>
        <v>2940</v>
      </c>
      <c r="K9" s="67">
        <f>RES_hhdet_num!K$110</f>
        <v>4558</v>
      </c>
      <c r="L9" s="67">
        <f>RES_hhdet_num!L$110</f>
        <v>5967</v>
      </c>
      <c r="M9" s="67">
        <f>RES_hhdet_num!M$110</f>
        <v>7696</v>
      </c>
      <c r="N9" s="67">
        <f>RES_hhdet_num!N$110</f>
        <v>10650</v>
      </c>
      <c r="O9" s="67">
        <f>RES_hhdet_num!O$110</f>
        <v>12198</v>
      </c>
      <c r="P9" s="67">
        <f>RES_hhdet_num!P$110</f>
        <v>13348.000000000002</v>
      </c>
      <c r="Q9" s="67">
        <f>RES_hhdet_num!Q$110</f>
        <v>15482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3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3">
      <c r="A13" s="23" t="s">
        <v>142</v>
      </c>
      <c r="B13" s="67">
        <f>RES_hhdet_num!B$116</f>
        <v>147037</v>
      </c>
      <c r="C13" s="67">
        <f>RES_hhdet_num!C$116</f>
        <v>145126</v>
      </c>
      <c r="D13" s="67">
        <f>RES_hhdet_num!D$116</f>
        <v>154594</v>
      </c>
      <c r="E13" s="67">
        <f>RES_hhdet_num!E$116</f>
        <v>155906</v>
      </c>
      <c r="F13" s="67">
        <f>RES_hhdet_num!F$116</f>
        <v>153966.99999999997</v>
      </c>
      <c r="G13" s="67">
        <f>RES_hhdet_num!G$116</f>
        <v>49571</v>
      </c>
      <c r="H13" s="67">
        <f>RES_hhdet_num!H$116</f>
        <v>52715</v>
      </c>
      <c r="I13" s="67">
        <f>RES_hhdet_num!I$116</f>
        <v>60976</v>
      </c>
      <c r="J13" s="67">
        <f>RES_hhdet_num!J$116</f>
        <v>67411</v>
      </c>
      <c r="K13" s="67">
        <f>RES_hhdet_num!K$116</f>
        <v>86437</v>
      </c>
      <c r="L13" s="67">
        <f>RES_hhdet_num!L$116</f>
        <v>96924</v>
      </c>
      <c r="M13" s="67">
        <f>RES_hhdet_num!M$116</f>
        <v>116806</v>
      </c>
      <c r="N13" s="67">
        <f>RES_hhdet_num!N$116</f>
        <v>130973.99999999999</v>
      </c>
      <c r="O13" s="67">
        <f>RES_hhdet_num!O$116</f>
        <v>138727</v>
      </c>
      <c r="P13" s="67">
        <f>RES_hhdet_num!P$116</f>
        <v>144191</v>
      </c>
      <c r="Q13" s="67">
        <f>RES_hhdet_num!Q$116</f>
        <v>148115.99999999997</v>
      </c>
    </row>
    <row r="14" spans="1:17" ht="12" customHeight="1" x14ac:dyDescent="0.3">
      <c r="A14" s="23" t="s">
        <v>141</v>
      </c>
      <c r="B14" s="67">
        <f>RES_hhdet_num!B$117</f>
        <v>2520</v>
      </c>
      <c r="C14" s="67">
        <f>RES_hhdet_num!C$117</f>
        <v>2463.9999999999995</v>
      </c>
      <c r="D14" s="67">
        <f>RES_hhdet_num!D$117</f>
        <v>2449.9999999999995</v>
      </c>
      <c r="E14" s="67">
        <f>RES_hhdet_num!E$117</f>
        <v>2710.0000000000005</v>
      </c>
      <c r="F14" s="67">
        <f>RES_hhdet_num!F$117</f>
        <v>3095.0000000000005</v>
      </c>
      <c r="G14" s="67">
        <f>RES_hhdet_num!G$117</f>
        <v>1303.9999999999998</v>
      </c>
      <c r="H14" s="67">
        <f>RES_hhdet_num!H$117</f>
        <v>1728</v>
      </c>
      <c r="I14" s="67">
        <f>RES_hhdet_num!I$117</f>
        <v>2921</v>
      </c>
      <c r="J14" s="67">
        <f>RES_hhdet_num!J$117</f>
        <v>4470</v>
      </c>
      <c r="K14" s="67">
        <f>RES_hhdet_num!K$117</f>
        <v>7828</v>
      </c>
      <c r="L14" s="67">
        <f>RES_hhdet_num!L$117</f>
        <v>11802</v>
      </c>
      <c r="M14" s="67">
        <f>RES_hhdet_num!M$117</f>
        <v>17596</v>
      </c>
      <c r="N14" s="67">
        <f>RES_hhdet_num!N$117</f>
        <v>22731.999999999996</v>
      </c>
      <c r="O14" s="67">
        <f>RES_hhdet_num!O$117</f>
        <v>26680</v>
      </c>
      <c r="P14" s="67">
        <f>RES_hhdet_num!P$117</f>
        <v>31499</v>
      </c>
      <c r="Q14" s="67">
        <f>RES_hhdet_num!Q$117</f>
        <v>35097.999999999993</v>
      </c>
    </row>
    <row r="15" spans="1:17" ht="12" customHeight="1" x14ac:dyDescent="0.3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3">
      <c r="A16" s="23" t="s">
        <v>57</v>
      </c>
      <c r="B16" s="67">
        <f>RES_hhdet_num!B$121</f>
        <v>44247</v>
      </c>
      <c r="C16" s="67">
        <f>RES_hhdet_num!C$121</f>
        <v>42354</v>
      </c>
      <c r="D16" s="67">
        <f>RES_hhdet_num!D$121</f>
        <v>47895</v>
      </c>
      <c r="E16" s="67">
        <f>RES_hhdet_num!E$121</f>
        <v>48010.999999999993</v>
      </c>
      <c r="F16" s="67">
        <f>RES_hhdet_num!F$121</f>
        <v>47715</v>
      </c>
      <c r="G16" s="67">
        <f>RES_hhdet_num!G$121</f>
        <v>20058</v>
      </c>
      <c r="H16" s="67">
        <f>RES_hhdet_num!H$121</f>
        <v>19973</v>
      </c>
      <c r="I16" s="67">
        <f>RES_hhdet_num!I$121</f>
        <v>23256</v>
      </c>
      <c r="J16" s="67">
        <f>RES_hhdet_num!J$121</f>
        <v>26129</v>
      </c>
      <c r="K16" s="67">
        <f>RES_hhdet_num!K$121</f>
        <v>33962</v>
      </c>
      <c r="L16" s="67">
        <f>RES_hhdet_num!L$121</f>
        <v>37236</v>
      </c>
      <c r="M16" s="67">
        <f>RES_hhdet_num!M$121</f>
        <v>41107</v>
      </c>
      <c r="N16" s="67">
        <f>RES_hhdet_num!N$121</f>
        <v>43585.999999999993</v>
      </c>
      <c r="O16" s="67">
        <f>RES_hhdet_num!O$121</f>
        <v>44712</v>
      </c>
      <c r="P16" s="67">
        <f>RES_hhdet_num!P$121</f>
        <v>37598</v>
      </c>
      <c r="Q16" s="67">
        <f>RES_hhdet_num!Q$121</f>
        <v>43719.999999999993</v>
      </c>
    </row>
    <row r="17" spans="1:17" ht="12" customHeight="1" x14ac:dyDescent="0.3">
      <c r="A17" s="29" t="s">
        <v>140</v>
      </c>
      <c r="B17" s="83">
        <f>RES_hhdet_num!B$122</f>
        <v>105310</v>
      </c>
      <c r="C17" s="83">
        <f>RES_hhdet_num!C$122</f>
        <v>105236</v>
      </c>
      <c r="D17" s="83">
        <f>RES_hhdet_num!D$122</f>
        <v>109149.00000000001</v>
      </c>
      <c r="E17" s="83">
        <f>RES_hhdet_num!E$122</f>
        <v>110605.00000000003</v>
      </c>
      <c r="F17" s="83">
        <f>RES_hhdet_num!F$122</f>
        <v>109347.00000000003</v>
      </c>
      <c r="G17" s="83">
        <f>RES_hhdet_num!G$122</f>
        <v>30817</v>
      </c>
      <c r="H17" s="83">
        <f>RES_hhdet_num!H$122</f>
        <v>34470</v>
      </c>
      <c r="I17" s="83">
        <f>RES_hhdet_num!I$122</f>
        <v>40641</v>
      </c>
      <c r="J17" s="83">
        <f>RES_hhdet_num!J$122</f>
        <v>45752</v>
      </c>
      <c r="K17" s="83">
        <f>RES_hhdet_num!K$122</f>
        <v>60303</v>
      </c>
      <c r="L17" s="83">
        <f>RES_hhdet_num!L$122</f>
        <v>71490</v>
      </c>
      <c r="M17" s="83">
        <f>RES_hhdet_num!M$122</f>
        <v>93295</v>
      </c>
      <c r="N17" s="83">
        <f>RES_hhdet_num!N$122</f>
        <v>110119.99999999999</v>
      </c>
      <c r="O17" s="83">
        <f>RES_hhdet_num!O$122</f>
        <v>120695</v>
      </c>
      <c r="P17" s="83">
        <f>RES_hhdet_num!P$122</f>
        <v>138092</v>
      </c>
      <c r="Q17" s="83">
        <f>RES_hhdet_num!Q$122</f>
        <v>139493.99999999997</v>
      </c>
    </row>
    <row r="19" spans="1:17" ht="12" customHeight="1" x14ac:dyDescent="0.3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3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3">
      <c r="A21" s="23" t="s">
        <v>153</v>
      </c>
      <c r="B21" s="67"/>
      <c r="C21" s="67">
        <f t="shared" ref="C21:Q21" si="0">B7+C35-C7</f>
        <v>9347.3125</v>
      </c>
      <c r="D21" s="67">
        <f t="shared" si="0"/>
        <v>9347.3125</v>
      </c>
      <c r="E21" s="67">
        <f t="shared" si="0"/>
        <v>9465.875</v>
      </c>
      <c r="F21" s="67">
        <f t="shared" si="0"/>
        <v>9347.3125000000291</v>
      </c>
      <c r="G21" s="67">
        <f t="shared" si="0"/>
        <v>116201.24999999997</v>
      </c>
      <c r="H21" s="67">
        <f t="shared" si="0"/>
        <v>588.25</v>
      </c>
      <c r="I21" s="67">
        <f t="shared" si="0"/>
        <v>588.25</v>
      </c>
      <c r="J21" s="67">
        <f t="shared" si="0"/>
        <v>588.25</v>
      </c>
      <c r="K21" s="67">
        <f t="shared" si="0"/>
        <v>588.25</v>
      </c>
      <c r="L21" s="67">
        <f t="shared" si="0"/>
        <v>1458.8125</v>
      </c>
      <c r="M21" s="67">
        <f t="shared" si="0"/>
        <v>719.125</v>
      </c>
      <c r="N21" s="67">
        <f t="shared" si="0"/>
        <v>1431.1250000000291</v>
      </c>
      <c r="O21" s="67">
        <f t="shared" si="0"/>
        <v>1447.6874999999709</v>
      </c>
      <c r="P21" s="67">
        <f t="shared" si="0"/>
        <v>11974.6875</v>
      </c>
      <c r="Q21" s="67">
        <f t="shared" si="0"/>
        <v>2732.6875000000291</v>
      </c>
    </row>
    <row r="22" spans="1:17" ht="12" customHeight="1" x14ac:dyDescent="0.3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3">
      <c r="A23" s="23" t="s">
        <v>60</v>
      </c>
      <c r="B23" s="67"/>
      <c r="C23" s="67">
        <f t="shared" ref="C23:Q23" si="1">B9+C37-C9</f>
        <v>282</v>
      </c>
      <c r="D23" s="67">
        <f t="shared" si="1"/>
        <v>271</v>
      </c>
      <c r="E23" s="67">
        <f t="shared" si="1"/>
        <v>273</v>
      </c>
      <c r="F23" s="67">
        <f t="shared" si="1"/>
        <v>321</v>
      </c>
      <c r="G23" s="67">
        <f t="shared" si="1"/>
        <v>1922.5</v>
      </c>
      <c r="H23" s="67">
        <f t="shared" si="1"/>
        <v>111</v>
      </c>
      <c r="I23" s="67">
        <f t="shared" si="1"/>
        <v>118.5</v>
      </c>
      <c r="J23" s="67">
        <f t="shared" si="1"/>
        <v>102</v>
      </c>
      <c r="K23" s="67">
        <f t="shared" si="1"/>
        <v>347</v>
      </c>
      <c r="L23" s="67">
        <f t="shared" si="1"/>
        <v>653</v>
      </c>
      <c r="M23" s="67">
        <f t="shared" si="1"/>
        <v>349.95987055016212</v>
      </c>
      <c r="N23" s="67">
        <f t="shared" si="1"/>
        <v>476</v>
      </c>
      <c r="O23" s="67">
        <f t="shared" si="1"/>
        <v>685</v>
      </c>
      <c r="P23" s="67">
        <f t="shared" si="1"/>
        <v>1555.9999999999982</v>
      </c>
      <c r="Q23" s="67">
        <f t="shared" si="1"/>
        <v>908</v>
      </c>
    </row>
    <row r="24" spans="1:17" ht="12" customHeight="1" x14ac:dyDescent="0.3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3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3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3">
      <c r="A27" s="23" t="s">
        <v>142</v>
      </c>
      <c r="B27" s="67"/>
      <c r="C27" s="67">
        <f t="shared" si="2"/>
        <v>13784.25</v>
      </c>
      <c r="D27" s="67">
        <f t="shared" si="2"/>
        <v>13784.25</v>
      </c>
      <c r="E27" s="67">
        <f t="shared" si="2"/>
        <v>13908.256488876214</v>
      </c>
      <c r="F27" s="67">
        <f t="shared" si="2"/>
        <v>14008.237315132283</v>
      </c>
      <c r="G27" s="67">
        <f t="shared" si="2"/>
        <v>114373.08846369269</v>
      </c>
      <c r="H27" s="67">
        <f t="shared" si="2"/>
        <v>879.7843100297905</v>
      </c>
      <c r="I27" s="67">
        <f t="shared" si="2"/>
        <v>904.75</v>
      </c>
      <c r="J27" s="67">
        <f t="shared" si="2"/>
        <v>980.75</v>
      </c>
      <c r="K27" s="67">
        <f t="shared" si="2"/>
        <v>2218.5533689640288</v>
      </c>
      <c r="L27" s="67">
        <f t="shared" si="2"/>
        <v>15792.775610742974</v>
      </c>
      <c r="M27" s="67">
        <f t="shared" si="2"/>
        <v>11566.525112618576</v>
      </c>
      <c r="N27" s="67">
        <f t="shared" si="2"/>
        <v>16718.786409734064</v>
      </c>
      <c r="O27" s="67">
        <f t="shared" si="2"/>
        <v>12530.138046505075</v>
      </c>
      <c r="P27" s="67">
        <f t="shared" si="2"/>
        <v>15004.795692757296</v>
      </c>
      <c r="Q27" s="67">
        <f t="shared" si="2"/>
        <v>8223.2634435503278</v>
      </c>
    </row>
    <row r="28" spans="1:17" ht="12" customHeight="1" x14ac:dyDescent="0.3">
      <c r="A28" s="23" t="s">
        <v>141</v>
      </c>
      <c r="B28" s="67"/>
      <c r="C28" s="67">
        <f t="shared" si="2"/>
        <v>237.00000000000045</v>
      </c>
      <c r="D28" s="67">
        <f t="shared" si="2"/>
        <v>237</v>
      </c>
      <c r="E28" s="67">
        <f t="shared" si="2"/>
        <v>236.99999999999955</v>
      </c>
      <c r="F28" s="67">
        <f t="shared" si="2"/>
        <v>316.01737001555875</v>
      </c>
      <c r="G28" s="67">
        <f t="shared" si="2"/>
        <v>2155.2846269573311</v>
      </c>
      <c r="H28" s="67">
        <f t="shared" si="2"/>
        <v>50.946753733154765</v>
      </c>
      <c r="I28" s="67">
        <f t="shared" si="2"/>
        <v>146.42637492816357</v>
      </c>
      <c r="J28" s="67">
        <f t="shared" si="2"/>
        <v>261.65940942318048</v>
      </c>
      <c r="K28" s="67">
        <f t="shared" si="2"/>
        <v>299.38760094517056</v>
      </c>
      <c r="L28" s="67">
        <f t="shared" si="2"/>
        <v>531.51867517770552</v>
      </c>
      <c r="M28" s="67">
        <f t="shared" si="2"/>
        <v>635.29291331807326</v>
      </c>
      <c r="N28" s="67">
        <f t="shared" si="2"/>
        <v>1792.2669438070989</v>
      </c>
      <c r="O28" s="67">
        <f t="shared" si="2"/>
        <v>663.95229678953547</v>
      </c>
      <c r="P28" s="67">
        <f t="shared" si="2"/>
        <v>1418.9630097003756</v>
      </c>
      <c r="Q28" s="67">
        <f t="shared" si="2"/>
        <v>1791.2506027683921</v>
      </c>
    </row>
    <row r="29" spans="1:17" ht="12" customHeight="1" x14ac:dyDescent="0.3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3">
      <c r="A30" s="23" t="s">
        <v>57</v>
      </c>
      <c r="B30" s="67"/>
      <c r="C30" s="67">
        <f t="shared" ref="C30:Q31" si="3">B16+C44-C16</f>
        <v>4448.4757778732965</v>
      </c>
      <c r="D30" s="67">
        <f t="shared" si="3"/>
        <v>4231.1442225965802</v>
      </c>
      <c r="E30" s="67">
        <f t="shared" si="3"/>
        <v>4223.9999999999927</v>
      </c>
      <c r="F30" s="67">
        <f t="shared" si="3"/>
        <v>4811.2295244333654</v>
      </c>
      <c r="G30" s="67">
        <f t="shared" si="3"/>
        <v>32500.895271345456</v>
      </c>
      <c r="H30" s="67">
        <f t="shared" si="3"/>
        <v>1063.8987635388075</v>
      </c>
      <c r="I30" s="67">
        <f t="shared" si="3"/>
        <v>887.06339295695943</v>
      </c>
      <c r="J30" s="67">
        <f t="shared" si="3"/>
        <v>571.54898871271507</v>
      </c>
      <c r="K30" s="67">
        <f t="shared" si="3"/>
        <v>1129.9288122712605</v>
      </c>
      <c r="L30" s="67">
        <f t="shared" si="3"/>
        <v>7064.7262985734997</v>
      </c>
      <c r="M30" s="67">
        <f t="shared" si="3"/>
        <v>3077.0073806745422</v>
      </c>
      <c r="N30" s="67">
        <f t="shared" si="3"/>
        <v>6336.7134321099802</v>
      </c>
      <c r="O30" s="67">
        <f t="shared" si="3"/>
        <v>5452.121657784257</v>
      </c>
      <c r="P30" s="67">
        <f t="shared" si="3"/>
        <v>11270.67023664491</v>
      </c>
      <c r="Q30" s="67">
        <f t="shared" si="3"/>
        <v>2330.8099347765892</v>
      </c>
    </row>
    <row r="31" spans="1:17" ht="12" customHeight="1" x14ac:dyDescent="0.3">
      <c r="A31" s="29" t="s">
        <v>140</v>
      </c>
      <c r="B31" s="83"/>
      <c r="C31" s="83">
        <f t="shared" si="3"/>
        <v>9972.1913582095731</v>
      </c>
      <c r="D31" s="83">
        <f t="shared" si="3"/>
        <v>10618.484572947666</v>
      </c>
      <c r="E31" s="83">
        <f t="shared" si="3"/>
        <v>10643.884738186112</v>
      </c>
      <c r="F31" s="83">
        <f t="shared" si="3"/>
        <v>10251.808974515574</v>
      </c>
      <c r="G31" s="83">
        <f t="shared" si="3"/>
        <v>86194.922740255162</v>
      </c>
      <c r="H31" s="83">
        <f t="shared" si="3"/>
        <v>434.03006004548661</v>
      </c>
      <c r="I31" s="83">
        <f t="shared" si="3"/>
        <v>1299.7132922234014</v>
      </c>
      <c r="J31" s="83">
        <f t="shared" si="3"/>
        <v>1288.6625455670728</v>
      </c>
      <c r="K31" s="83">
        <f t="shared" si="3"/>
        <v>1664.7941286767018</v>
      </c>
      <c r="L31" s="83">
        <f t="shared" si="3"/>
        <v>5359.9096179333137</v>
      </c>
      <c r="M31" s="83">
        <f t="shared" si="3"/>
        <v>9054.6872789215122</v>
      </c>
      <c r="N31" s="83">
        <f t="shared" si="3"/>
        <v>12031.971055116941</v>
      </c>
      <c r="O31" s="83">
        <f t="shared" si="3"/>
        <v>8795.7151797937549</v>
      </c>
      <c r="P31" s="83">
        <f t="shared" si="3"/>
        <v>6628.4948609155545</v>
      </c>
      <c r="Q31" s="83">
        <f t="shared" si="3"/>
        <v>12588.008348236297</v>
      </c>
    </row>
    <row r="33" spans="1:17" ht="12" customHeight="1" x14ac:dyDescent="0.3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3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3">
      <c r="A35" s="23" t="s">
        <v>153</v>
      </c>
      <c r="B35" s="67"/>
      <c r="C35" s="67">
        <f>RES_hhdet_in!C$107</f>
        <v>7380.3125000000009</v>
      </c>
      <c r="D35" s="67">
        <f>RES_hhdet_in!D$107</f>
        <v>18801.312499999996</v>
      </c>
      <c r="E35" s="67">
        <f>RES_hhdet_in!E$107</f>
        <v>11037.875</v>
      </c>
      <c r="F35" s="67">
        <f>RES_hhdet_in!F$107</f>
        <v>7793.3125</v>
      </c>
      <c r="G35" s="67">
        <f>RES_hhdet_in!G$107</f>
        <v>10014.25</v>
      </c>
      <c r="H35" s="67">
        <f>RES_hhdet_in!H$107</f>
        <v>4156.25</v>
      </c>
      <c r="I35" s="67">
        <f>RES_hhdet_in!I$107</f>
        <v>10042.25</v>
      </c>
      <c r="J35" s="67">
        <f>RES_hhdet_in!J$107</f>
        <v>8572.25</v>
      </c>
      <c r="K35" s="67">
        <f>RES_hhdet_in!K$107</f>
        <v>22972.250000000004</v>
      </c>
      <c r="L35" s="67">
        <f>RES_hhdet_in!L$107</f>
        <v>15919.8125</v>
      </c>
      <c r="M35" s="67">
        <f>RES_hhdet_in!M$107</f>
        <v>26395.125000000004</v>
      </c>
      <c r="N35" s="67">
        <f>RES_hhdet_in!N$107</f>
        <v>20735.125</v>
      </c>
      <c r="O35" s="67">
        <f>RES_hhdet_in!O$107</f>
        <v>13148.6875</v>
      </c>
      <c r="P35" s="67">
        <f>RES_hhdet_in!P$107</f>
        <v>22257.6875</v>
      </c>
      <c r="Q35" s="67">
        <f>RES_hhdet_in!Q$107</f>
        <v>10256.6875</v>
      </c>
    </row>
    <row r="36" spans="1:17" ht="12" customHeight="1" x14ac:dyDescent="0.3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3">
      <c r="A37" s="23" t="s">
        <v>60</v>
      </c>
      <c r="B37" s="67"/>
      <c r="C37" s="67">
        <f>RES_hhdet_in!C$110</f>
        <v>338</v>
      </c>
      <c r="D37" s="67">
        <f>RES_hhdet_in!D$110</f>
        <v>574</v>
      </c>
      <c r="E37" s="67">
        <f>RES_hhdet_in!E$110</f>
        <v>335</v>
      </c>
      <c r="F37" s="67">
        <f>RES_hhdet_in!F$110</f>
        <v>456</v>
      </c>
      <c r="G37" s="67">
        <f>RES_hhdet_in!G$110</f>
        <v>340.5</v>
      </c>
      <c r="H37" s="67">
        <f>RES_hhdet_in!H$110</f>
        <v>381</v>
      </c>
      <c r="I37" s="67">
        <f>RES_hhdet_in!I$110</f>
        <v>703.5</v>
      </c>
      <c r="J37" s="67">
        <f>RES_hhdet_in!J$110</f>
        <v>807</v>
      </c>
      <c r="K37" s="67">
        <f>RES_hhdet_in!K$110</f>
        <v>1965</v>
      </c>
      <c r="L37" s="67">
        <f>RES_hhdet_in!L$110</f>
        <v>2062</v>
      </c>
      <c r="M37" s="67">
        <f>RES_hhdet_in!M$110</f>
        <v>2078.9598705501621</v>
      </c>
      <c r="N37" s="67">
        <f>RES_hhdet_in!N$110</f>
        <v>3430</v>
      </c>
      <c r="O37" s="67">
        <f>RES_hhdet_in!O$110</f>
        <v>2232.9999999999995</v>
      </c>
      <c r="P37" s="67">
        <f>RES_hhdet_in!P$110</f>
        <v>2706</v>
      </c>
      <c r="Q37" s="67">
        <f>RES_hhdet_in!Q$110</f>
        <v>3042</v>
      </c>
    </row>
    <row r="38" spans="1:17" ht="12" customHeight="1" x14ac:dyDescent="0.3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3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3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3">
      <c r="A41" s="23" t="s">
        <v>142</v>
      </c>
      <c r="B41" s="67"/>
      <c r="C41" s="67">
        <f>RES_hhdet_in!C$116</f>
        <v>11873.25</v>
      </c>
      <c r="D41" s="67">
        <f>RES_hhdet_in!D$116</f>
        <v>23252.249999999996</v>
      </c>
      <c r="E41" s="67">
        <f>RES_hhdet_in!E$116</f>
        <v>15220.256488876212</v>
      </c>
      <c r="F41" s="67">
        <f>RES_hhdet_in!F$116</f>
        <v>12069.237315132259</v>
      </c>
      <c r="G41" s="67">
        <f>RES_hhdet_in!G$116</f>
        <v>9977.0884636927203</v>
      </c>
      <c r="H41" s="67">
        <f>RES_hhdet_in!H$116</f>
        <v>4023.7843100297919</v>
      </c>
      <c r="I41" s="67">
        <f>RES_hhdet_in!I$116</f>
        <v>9165.75</v>
      </c>
      <c r="J41" s="67">
        <f>RES_hhdet_in!J$116</f>
        <v>7415.7499999999982</v>
      </c>
      <c r="K41" s="67">
        <f>RES_hhdet_in!K$116</f>
        <v>21244.553368964029</v>
      </c>
      <c r="L41" s="67">
        <f>RES_hhdet_in!L$116</f>
        <v>26279.775610742974</v>
      </c>
      <c r="M41" s="67">
        <f>RES_hhdet_in!M$116</f>
        <v>31448.525112618572</v>
      </c>
      <c r="N41" s="67">
        <f>RES_hhdet_in!N$116</f>
        <v>30886.78640973405</v>
      </c>
      <c r="O41" s="67">
        <f>RES_hhdet_in!O$116</f>
        <v>20283.13804650509</v>
      </c>
      <c r="P41" s="67">
        <f>RES_hhdet_in!P$116</f>
        <v>20468.795692757281</v>
      </c>
      <c r="Q41" s="67">
        <f>RES_hhdet_in!Q$116</f>
        <v>12148.263443550291</v>
      </c>
    </row>
    <row r="42" spans="1:17" ht="12" customHeight="1" x14ac:dyDescent="0.3">
      <c r="A42" s="23" t="s">
        <v>141</v>
      </c>
      <c r="B42" s="67"/>
      <c r="C42" s="67">
        <f>RES_hhdet_in!C$117</f>
        <v>180.9999999999998</v>
      </c>
      <c r="D42" s="67">
        <f>RES_hhdet_in!D$117</f>
        <v>222.99999999999983</v>
      </c>
      <c r="E42" s="67">
        <f>RES_hhdet_in!E$117</f>
        <v>497.00000000000045</v>
      </c>
      <c r="F42" s="67">
        <f>RES_hhdet_in!F$117</f>
        <v>701.01737001555875</v>
      </c>
      <c r="G42" s="67">
        <f>RES_hhdet_in!G$117</f>
        <v>364.28462695733015</v>
      </c>
      <c r="H42" s="67">
        <f>RES_hhdet_in!H$117</f>
        <v>474.94675373315494</v>
      </c>
      <c r="I42" s="67">
        <f>RES_hhdet_in!I$117</f>
        <v>1339.4263749281633</v>
      </c>
      <c r="J42" s="67">
        <f>RES_hhdet_in!J$117</f>
        <v>1810.65940942318</v>
      </c>
      <c r="K42" s="67">
        <f>RES_hhdet_in!K$117</f>
        <v>3657.387600945171</v>
      </c>
      <c r="L42" s="67">
        <f>RES_hhdet_in!L$117</f>
        <v>4505.5186751777055</v>
      </c>
      <c r="M42" s="67">
        <f>RES_hhdet_in!M$117</f>
        <v>6429.2929133180714</v>
      </c>
      <c r="N42" s="67">
        <f>RES_hhdet_in!N$117</f>
        <v>6928.2669438070952</v>
      </c>
      <c r="O42" s="67">
        <f>RES_hhdet_in!O$117</f>
        <v>4611.9522967895382</v>
      </c>
      <c r="P42" s="67">
        <f>RES_hhdet_in!P$117</f>
        <v>6237.9630097003737</v>
      </c>
      <c r="Q42" s="67">
        <f>RES_hhdet_in!Q$117</f>
        <v>5390.2506027683885</v>
      </c>
    </row>
    <row r="43" spans="1:17" ht="12" customHeight="1" x14ac:dyDescent="0.3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3">
      <c r="A44" s="23" t="s">
        <v>57</v>
      </c>
      <c r="B44" s="67"/>
      <c r="C44" s="67">
        <f>RES_hhdet_in!C$121</f>
        <v>2555.4757778732956</v>
      </c>
      <c r="D44" s="67">
        <f>RES_hhdet_in!D$121</f>
        <v>9772.1442225965784</v>
      </c>
      <c r="E44" s="67">
        <f>RES_hhdet_in!E$121</f>
        <v>4339.9999999999864</v>
      </c>
      <c r="F44" s="67">
        <f>RES_hhdet_in!F$121</f>
        <v>4515.22952443337</v>
      </c>
      <c r="G44" s="67">
        <f>RES_hhdet_in!G$121</f>
        <v>4843.8952713454546</v>
      </c>
      <c r="H44" s="67">
        <f>RES_hhdet_in!H$121</f>
        <v>978.89876353880629</v>
      </c>
      <c r="I44" s="67">
        <f>RES_hhdet_in!I$121</f>
        <v>4170.0633929569594</v>
      </c>
      <c r="J44" s="67">
        <f>RES_hhdet_in!J$121</f>
        <v>3444.548988712716</v>
      </c>
      <c r="K44" s="67">
        <f>RES_hhdet_in!K$121</f>
        <v>8962.9288122712587</v>
      </c>
      <c r="L44" s="67">
        <f>RES_hhdet_in!L$121</f>
        <v>10338.7262985735</v>
      </c>
      <c r="M44" s="67">
        <f>RES_hhdet_in!M$121</f>
        <v>6948.0073806745422</v>
      </c>
      <c r="N44" s="67">
        <f>RES_hhdet_in!N$121</f>
        <v>8815.7134321099766</v>
      </c>
      <c r="O44" s="67">
        <f>RES_hhdet_in!O$121</f>
        <v>6578.1216577842606</v>
      </c>
      <c r="P44" s="67">
        <f>RES_hhdet_in!P$121</f>
        <v>4156.6702366449099</v>
      </c>
      <c r="Q44" s="67">
        <f>RES_hhdet_in!Q$121</f>
        <v>8452.8099347765783</v>
      </c>
    </row>
    <row r="45" spans="1:17" ht="12" customHeight="1" x14ac:dyDescent="0.3">
      <c r="A45" s="29" t="s">
        <v>140</v>
      </c>
      <c r="B45" s="83"/>
      <c r="C45" s="83">
        <f>RES_hhdet_in!C$122</f>
        <v>9898.1913582095694</v>
      </c>
      <c r="D45" s="83">
        <f>RES_hhdet_in!D$122</f>
        <v>14531.484572947682</v>
      </c>
      <c r="E45" s="83">
        <f>RES_hhdet_in!E$122</f>
        <v>12099.884738186132</v>
      </c>
      <c r="F45" s="83">
        <f>RES_hhdet_in!F$122</f>
        <v>8993.8089745155758</v>
      </c>
      <c r="G45" s="83">
        <f>RES_hhdet_in!G$122</f>
        <v>7664.922740255136</v>
      </c>
      <c r="H45" s="83">
        <f>RES_hhdet_in!H$122</f>
        <v>4087.0300600454857</v>
      </c>
      <c r="I45" s="83">
        <f>RES_hhdet_in!I$122</f>
        <v>7470.7132922233995</v>
      </c>
      <c r="J45" s="83">
        <f>RES_hhdet_in!J$122</f>
        <v>6399.6625455670728</v>
      </c>
      <c r="K45" s="83">
        <f>RES_hhdet_in!K$122</f>
        <v>16215.794128676704</v>
      </c>
      <c r="L45" s="83">
        <f>RES_hhdet_in!L$122</f>
        <v>16546.90961793331</v>
      </c>
      <c r="M45" s="83">
        <f>RES_hhdet_in!M$122</f>
        <v>30859.687278921512</v>
      </c>
      <c r="N45" s="83">
        <f>RES_hhdet_in!N$122</f>
        <v>28856.971055116926</v>
      </c>
      <c r="O45" s="83">
        <f>RES_hhdet_in!O$122</f>
        <v>19370.715179793766</v>
      </c>
      <c r="P45" s="83">
        <f>RES_hhdet_in!P$122</f>
        <v>24025.494860915565</v>
      </c>
      <c r="Q45" s="83">
        <f>RES_hhdet_in!Q$122</f>
        <v>13990.008348236253</v>
      </c>
    </row>
    <row r="47" spans="1:17" ht="12" customHeight="1" x14ac:dyDescent="0.3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3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3">
      <c r="A49" s="148" t="s">
        <v>153</v>
      </c>
      <c r="B49" s="67"/>
      <c r="C49" s="67">
        <f>RES_hhdet_in_new!C$107</f>
        <v>3012.7817372737109</v>
      </c>
      <c r="D49" s="67">
        <f>RES_hhdet_in_new!D$107</f>
        <v>6681.0455128951462</v>
      </c>
      <c r="E49" s="67">
        <f>RES_hhdet_in_new!E$107</f>
        <v>4633.3544047248315</v>
      </c>
      <c r="F49" s="67">
        <f>RES_hhdet_in_new!F$107</f>
        <v>3263.3870574439484</v>
      </c>
      <c r="G49" s="67">
        <f>RES_hhdet_in_new!G$107</f>
        <v>4689.6621532274166</v>
      </c>
      <c r="H49" s="67">
        <f>RES_hhdet_in_new!H$107</f>
        <v>1986.0243718204629</v>
      </c>
      <c r="I49" s="67">
        <f>RES_hhdet_in_new!I$107</f>
        <v>4820.6703926596829</v>
      </c>
      <c r="J49" s="67">
        <f>RES_hhdet_in_new!J$107</f>
        <v>4738.6343268055407</v>
      </c>
      <c r="K49" s="67">
        <f>RES_hhdet_in_new!K$107</f>
        <v>9371.7239833042331</v>
      </c>
      <c r="L49" s="67">
        <f>RES_hhdet_in_new!L$107</f>
        <v>8343.4193330036323</v>
      </c>
      <c r="M49" s="67">
        <f>RES_hhdet_in_new!M$107</f>
        <v>11757.23848395302</v>
      </c>
      <c r="N49" s="67">
        <f>RES_hhdet_in_new!N$107</f>
        <v>10806.313663689594</v>
      </c>
      <c r="O49" s="67">
        <f>RES_hhdet_in_new!O$107</f>
        <v>5732.7859981950041</v>
      </c>
      <c r="P49" s="67">
        <f>RES_hhdet_in_new!P$107</f>
        <v>11431.653185053405</v>
      </c>
      <c r="Q49" s="67">
        <f>RES_hhdet_in_new!Q$107</f>
        <v>6279.3244506407245</v>
      </c>
    </row>
    <row r="50" spans="1:17" ht="12" customHeight="1" x14ac:dyDescent="0.3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3">
      <c r="A51" s="148" t="s">
        <v>60</v>
      </c>
      <c r="B51" s="67"/>
      <c r="C51" s="67">
        <f>RES_hhdet_in_new!C$110</f>
        <v>137</v>
      </c>
      <c r="D51" s="67">
        <f>RES_hhdet_in_new!D$110</f>
        <v>204</v>
      </c>
      <c r="E51" s="67">
        <f>RES_hhdet_in_new!E$110</f>
        <v>122</v>
      </c>
      <c r="F51" s="67">
        <f>RES_hhdet_in_new!F$110</f>
        <v>189</v>
      </c>
      <c r="G51" s="67">
        <f>RES_hhdet_in_new!G$110</f>
        <v>155.09660921095184</v>
      </c>
      <c r="H51" s="67">
        <f>RES_hhdet_in_new!H$110</f>
        <v>171.2513452042987</v>
      </c>
      <c r="I51" s="67">
        <f>RES_hhdet_in_new!I$110</f>
        <v>326</v>
      </c>
      <c r="J51" s="67">
        <f>RES_hhdet_in_new!J$110</f>
        <v>413</v>
      </c>
      <c r="K51" s="67">
        <f>RES_hhdet_in_new!K$110</f>
        <v>772.40113779629337</v>
      </c>
      <c r="L51" s="67">
        <f>RES_hhdet_in_new!L$110</f>
        <v>990.1537023754795</v>
      </c>
      <c r="M51" s="67">
        <f>RES_hhdet_in_new!M$110</f>
        <v>906.40912124804368</v>
      </c>
      <c r="N51" s="67">
        <f>RES_hhdet_in_new!N$110</f>
        <v>1750.9831002729554</v>
      </c>
      <c r="O51" s="67">
        <f>RES_hhdet_in_new!O$110</f>
        <v>815.55216676827217</v>
      </c>
      <c r="P51" s="67">
        <f>RES_hhdet_in_new!P$110</f>
        <v>1482</v>
      </c>
      <c r="Q51" s="67">
        <f>RES_hhdet_in_new!Q$110</f>
        <v>1590.2734209308073</v>
      </c>
    </row>
    <row r="52" spans="1:17" ht="12" customHeight="1" x14ac:dyDescent="0.3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3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3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3">
      <c r="A55" s="148" t="s">
        <v>142</v>
      </c>
      <c r="B55" s="67"/>
      <c r="C55" s="67">
        <f>RES_hhdet_in_new!C$116</f>
        <v>2966.6370327011214</v>
      </c>
      <c r="D55" s="67">
        <f>RES_hhdet_in_new!D$116</f>
        <v>6618.4171331719563</v>
      </c>
      <c r="E55" s="67">
        <f>RES_hhdet_in_new!E$116</f>
        <v>4313.2978709090949</v>
      </c>
      <c r="F55" s="67">
        <f>RES_hhdet_in_new!F$116</f>
        <v>2745.3447959963546</v>
      </c>
      <c r="G55" s="67">
        <f>RES_hhdet_in_new!G$116</f>
        <v>4332.6867635883982</v>
      </c>
      <c r="H55" s="67">
        <f>RES_hhdet_in_new!H$116</f>
        <v>1556.8882449502685</v>
      </c>
      <c r="I55" s="67">
        <f>RES_hhdet_in_new!I$116</f>
        <v>3633.598043472045</v>
      </c>
      <c r="J55" s="67">
        <f>RES_hhdet_in_new!J$116</f>
        <v>3095.4375749858646</v>
      </c>
      <c r="K55" s="67">
        <f>RES_hhdet_in_new!K$116</f>
        <v>5923.4131991470722</v>
      </c>
      <c r="L55" s="67">
        <f>RES_hhdet_in_new!L$116</f>
        <v>4237.4263244942558</v>
      </c>
      <c r="M55" s="67">
        <f>RES_hhdet_in_new!M$116</f>
        <v>5566.9629533807583</v>
      </c>
      <c r="N55" s="67">
        <f>RES_hhdet_in_new!N$116</f>
        <v>5343.2109925320547</v>
      </c>
      <c r="O55" s="67">
        <f>RES_hhdet_in_new!O$116</f>
        <v>2427.0676833908387</v>
      </c>
      <c r="P55" s="67">
        <f>RES_hhdet_in_new!P$116</f>
        <v>5820.6709754136737</v>
      </c>
      <c r="Q55" s="67">
        <f>RES_hhdet_in_new!Q$116</f>
        <v>3050.6169585002726</v>
      </c>
    </row>
    <row r="56" spans="1:17" ht="12" customHeight="1" x14ac:dyDescent="0.3">
      <c r="A56" s="148" t="s">
        <v>141</v>
      </c>
      <c r="B56" s="67"/>
      <c r="C56" s="67">
        <f>RES_hhdet_in_new!C$117</f>
        <v>46.144704572589468</v>
      </c>
      <c r="D56" s="67">
        <f>RES_hhdet_in_new!D$117</f>
        <v>62.628379723190378</v>
      </c>
      <c r="E56" s="67">
        <f>RES_hhdet_in_new!E$117</f>
        <v>320.05653381573626</v>
      </c>
      <c r="F56" s="67">
        <f>RES_hhdet_in_new!F$117</f>
        <v>518.04226144759389</v>
      </c>
      <c r="G56" s="67">
        <f>RES_hhdet_in_new!G$117</f>
        <v>356.97538963901866</v>
      </c>
      <c r="H56" s="67">
        <f>RES_hhdet_in_new!H$117</f>
        <v>429.13612687019446</v>
      </c>
      <c r="I56" s="67">
        <f>RES_hhdet_in_new!I$117</f>
        <v>1187.0723491876377</v>
      </c>
      <c r="J56" s="67">
        <f>RES_hhdet_in_new!J$117</f>
        <v>1643.1967518196757</v>
      </c>
      <c r="K56" s="67">
        <f>RES_hhdet_in_new!K$117</f>
        <v>3448.3107841571618</v>
      </c>
      <c r="L56" s="67">
        <f>RES_hhdet_in_new!L$117</f>
        <v>4105.9930085093765</v>
      </c>
      <c r="M56" s="67">
        <f>RES_hhdet_in_new!M$117</f>
        <v>6190.2755305722612</v>
      </c>
      <c r="N56" s="67">
        <f>RES_hhdet_in_new!N$117</f>
        <v>5463.1026711575396</v>
      </c>
      <c r="O56" s="67">
        <f>RES_hhdet_in_new!O$117</f>
        <v>3305.7183148041649</v>
      </c>
      <c r="P56" s="67">
        <f>RES_hhdet_in_new!P$117</f>
        <v>5610.9822096397311</v>
      </c>
      <c r="Q56" s="67">
        <f>RES_hhdet_in_new!Q$117</f>
        <v>3228.7074921404519</v>
      </c>
    </row>
    <row r="57" spans="1:17" ht="12" customHeight="1" x14ac:dyDescent="0.3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3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3">
      <c r="A59" s="159" t="s">
        <v>140</v>
      </c>
      <c r="B59" s="83"/>
      <c r="C59" s="83">
        <f>RES_hhdet_in_new!C$122</f>
        <v>3012.7817372737109</v>
      </c>
      <c r="D59" s="83">
        <f>RES_hhdet_in_new!D$122</f>
        <v>6681.0455128951471</v>
      </c>
      <c r="E59" s="83">
        <f>RES_hhdet_in_new!E$122</f>
        <v>4633.3544047248315</v>
      </c>
      <c r="F59" s="83">
        <f>RES_hhdet_in_new!F$122</f>
        <v>3263.3870574439484</v>
      </c>
      <c r="G59" s="83">
        <f>RES_hhdet_in_new!G$122</f>
        <v>4689.6621532274157</v>
      </c>
      <c r="H59" s="83">
        <f>RES_hhdet_in_new!H$122</f>
        <v>1986.0243718204631</v>
      </c>
      <c r="I59" s="83">
        <f>RES_hhdet_in_new!I$122</f>
        <v>4820.6703926596829</v>
      </c>
      <c r="J59" s="83">
        <f>RES_hhdet_in_new!J$122</f>
        <v>4738.6343268055398</v>
      </c>
      <c r="K59" s="83">
        <f>RES_hhdet_in_new!K$122</f>
        <v>9371.7239833042331</v>
      </c>
      <c r="L59" s="83">
        <f>RES_hhdet_in_new!L$122</f>
        <v>8343.4193330036323</v>
      </c>
      <c r="M59" s="83">
        <f>RES_hhdet_in_new!M$122</f>
        <v>11757.238483953019</v>
      </c>
      <c r="N59" s="83">
        <f>RES_hhdet_in_new!N$122</f>
        <v>10806.313663689594</v>
      </c>
      <c r="O59" s="83">
        <f>RES_hhdet_in_new!O$122</f>
        <v>5732.7859981950041</v>
      </c>
      <c r="P59" s="83">
        <f>RES_hhdet_in_new!P$122</f>
        <v>11431.653185053405</v>
      </c>
      <c r="Q59" s="83">
        <f>RES_hhdet_in_new!Q$122</f>
        <v>6279.3244506407245</v>
      </c>
    </row>
    <row r="61" spans="1:17" ht="12" customHeight="1" x14ac:dyDescent="0.3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3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3">
      <c r="A63" s="148" t="s">
        <v>153</v>
      </c>
      <c r="B63" s="67"/>
      <c r="C63" s="67">
        <f t="shared" ref="C63:Q63" si="4">C35-C49</f>
        <v>4367.53076272629</v>
      </c>
      <c r="D63" s="67">
        <f t="shared" si="4"/>
        <v>12120.266987104849</v>
      </c>
      <c r="E63" s="67">
        <f t="shared" si="4"/>
        <v>6404.5205952751685</v>
      </c>
      <c r="F63" s="67">
        <f t="shared" si="4"/>
        <v>4529.9254425560521</v>
      </c>
      <c r="G63" s="67">
        <f t="shared" si="4"/>
        <v>5324.5878467725834</v>
      </c>
      <c r="H63" s="67">
        <f t="shared" si="4"/>
        <v>2170.2256281795371</v>
      </c>
      <c r="I63" s="67">
        <f t="shared" si="4"/>
        <v>5221.5796073403171</v>
      </c>
      <c r="J63" s="67">
        <f t="shared" si="4"/>
        <v>3833.6156731944593</v>
      </c>
      <c r="K63" s="67">
        <f t="shared" si="4"/>
        <v>13600.526016695771</v>
      </c>
      <c r="L63" s="67">
        <f t="shared" si="4"/>
        <v>7576.3931669963677</v>
      </c>
      <c r="M63" s="67">
        <f t="shared" si="4"/>
        <v>14637.886516046983</v>
      </c>
      <c r="N63" s="67">
        <f t="shared" si="4"/>
        <v>9928.8113363104057</v>
      </c>
      <c r="O63" s="67">
        <f t="shared" si="4"/>
        <v>7415.9015018049959</v>
      </c>
      <c r="P63" s="67">
        <f t="shared" si="4"/>
        <v>10826.034314946595</v>
      </c>
      <c r="Q63" s="67">
        <f t="shared" si="4"/>
        <v>3977.3630493592755</v>
      </c>
    </row>
    <row r="64" spans="1:17" ht="12" customHeight="1" x14ac:dyDescent="0.3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3">
      <c r="A65" s="148" t="s">
        <v>60</v>
      </c>
      <c r="B65" s="67"/>
      <c r="C65" s="67">
        <f t="shared" ref="C65:Q65" si="5">C37-C51</f>
        <v>201</v>
      </c>
      <c r="D65" s="67">
        <f t="shared" si="5"/>
        <v>370</v>
      </c>
      <c r="E65" s="67">
        <f t="shared" si="5"/>
        <v>213</v>
      </c>
      <c r="F65" s="67">
        <f t="shared" si="5"/>
        <v>267</v>
      </c>
      <c r="G65" s="67">
        <f t="shared" si="5"/>
        <v>185.40339078904816</v>
      </c>
      <c r="H65" s="67">
        <f t="shared" si="5"/>
        <v>209.7486547957013</v>
      </c>
      <c r="I65" s="67">
        <f t="shared" si="5"/>
        <v>377.5</v>
      </c>
      <c r="J65" s="67">
        <f t="shared" si="5"/>
        <v>394</v>
      </c>
      <c r="K65" s="67">
        <f t="shared" si="5"/>
        <v>1192.5988622037066</v>
      </c>
      <c r="L65" s="67">
        <f t="shared" si="5"/>
        <v>1071.8462976245205</v>
      </c>
      <c r="M65" s="67">
        <f t="shared" si="5"/>
        <v>1172.5507493021184</v>
      </c>
      <c r="N65" s="67">
        <f t="shared" si="5"/>
        <v>1679.0168997270446</v>
      </c>
      <c r="O65" s="67">
        <f t="shared" si="5"/>
        <v>1417.4478332317274</v>
      </c>
      <c r="P65" s="67">
        <f t="shared" si="5"/>
        <v>1224</v>
      </c>
      <c r="Q65" s="67">
        <f t="shared" si="5"/>
        <v>1451.7265790691927</v>
      </c>
    </row>
    <row r="66" spans="1:17" ht="12" customHeight="1" x14ac:dyDescent="0.3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3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3">
      <c r="A69" s="148" t="s">
        <v>142</v>
      </c>
      <c r="B69" s="67"/>
      <c r="C69" s="67">
        <f t="shared" si="6"/>
        <v>8906.6129672988791</v>
      </c>
      <c r="D69" s="67">
        <f t="shared" si="6"/>
        <v>16633.832866828041</v>
      </c>
      <c r="E69" s="67">
        <f t="shared" si="6"/>
        <v>10906.958617967117</v>
      </c>
      <c r="F69" s="67">
        <f t="shared" si="6"/>
        <v>9323.8925191359049</v>
      </c>
      <c r="G69" s="67">
        <f t="shared" si="6"/>
        <v>5644.4017001043221</v>
      </c>
      <c r="H69" s="67">
        <f t="shared" si="6"/>
        <v>2466.8960650795234</v>
      </c>
      <c r="I69" s="67">
        <f t="shared" si="6"/>
        <v>5532.151956527955</v>
      </c>
      <c r="J69" s="67">
        <f t="shared" si="6"/>
        <v>4320.3124250141336</v>
      </c>
      <c r="K69" s="67">
        <f t="shared" si="6"/>
        <v>15321.140169816957</v>
      </c>
      <c r="L69" s="67">
        <f t="shared" si="6"/>
        <v>22042.349286248718</v>
      </c>
      <c r="M69" s="67">
        <f t="shared" si="6"/>
        <v>25881.562159237816</v>
      </c>
      <c r="N69" s="67">
        <f t="shared" si="6"/>
        <v>25543.575417201995</v>
      </c>
      <c r="O69" s="67">
        <f t="shared" si="6"/>
        <v>17856.07036311425</v>
      </c>
      <c r="P69" s="67">
        <f t="shared" si="6"/>
        <v>14648.124717343608</v>
      </c>
      <c r="Q69" s="67">
        <f t="shared" si="6"/>
        <v>9097.6464850500197</v>
      </c>
    </row>
    <row r="70" spans="1:17" ht="12" customHeight="1" x14ac:dyDescent="0.3">
      <c r="A70" s="148" t="s">
        <v>141</v>
      </c>
      <c r="B70" s="67"/>
      <c r="C70" s="67">
        <f t="shared" si="6"/>
        <v>134.85529542741034</v>
      </c>
      <c r="D70" s="67">
        <f t="shared" si="6"/>
        <v>160.37162027680944</v>
      </c>
      <c r="E70" s="67">
        <f t="shared" si="6"/>
        <v>176.9434661842642</v>
      </c>
      <c r="F70" s="67">
        <f t="shared" si="6"/>
        <v>182.97510856796487</v>
      </c>
      <c r="G70" s="67">
        <f t="shared" si="6"/>
        <v>7.3092373183114887</v>
      </c>
      <c r="H70" s="67">
        <f t="shared" si="6"/>
        <v>45.810626862960476</v>
      </c>
      <c r="I70" s="67">
        <f t="shared" si="6"/>
        <v>152.35402574052569</v>
      </c>
      <c r="J70" s="67">
        <f t="shared" si="6"/>
        <v>167.46265760350434</v>
      </c>
      <c r="K70" s="67">
        <f t="shared" si="6"/>
        <v>209.07681678800918</v>
      </c>
      <c r="L70" s="67">
        <f t="shared" si="6"/>
        <v>399.525666668329</v>
      </c>
      <c r="M70" s="67">
        <f t="shared" si="6"/>
        <v>239.01738274581021</v>
      </c>
      <c r="N70" s="67">
        <f t="shared" si="6"/>
        <v>1465.1642726495556</v>
      </c>
      <c r="O70" s="67">
        <f t="shared" si="6"/>
        <v>1306.2339819853732</v>
      </c>
      <c r="P70" s="67">
        <f t="shared" si="6"/>
        <v>626.98080006064265</v>
      </c>
      <c r="Q70" s="67">
        <f t="shared" si="6"/>
        <v>2161.5431106279366</v>
      </c>
    </row>
    <row r="71" spans="1:17" ht="12" customHeight="1" x14ac:dyDescent="0.3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3">
      <c r="A72" s="148" t="s">
        <v>57</v>
      </c>
      <c r="B72" s="67"/>
      <c r="C72" s="67">
        <f t="shared" ref="C72:Q73" si="7">C44-C58</f>
        <v>2555.4757778732956</v>
      </c>
      <c r="D72" s="67">
        <f t="shared" si="7"/>
        <v>9772.1442225965784</v>
      </c>
      <c r="E72" s="67">
        <f t="shared" si="7"/>
        <v>4339.9999999999864</v>
      </c>
      <c r="F72" s="67">
        <f t="shared" si="7"/>
        <v>4515.22952443337</v>
      </c>
      <c r="G72" s="67">
        <f t="shared" si="7"/>
        <v>4843.8952713454546</v>
      </c>
      <c r="H72" s="67">
        <f t="shared" si="7"/>
        <v>978.89876353880629</v>
      </c>
      <c r="I72" s="67">
        <f t="shared" si="7"/>
        <v>4170.0633929569594</v>
      </c>
      <c r="J72" s="67">
        <f t="shared" si="7"/>
        <v>3444.548988712716</v>
      </c>
      <c r="K72" s="67">
        <f t="shared" si="7"/>
        <v>8962.9288122712587</v>
      </c>
      <c r="L72" s="67">
        <f t="shared" si="7"/>
        <v>10338.7262985735</v>
      </c>
      <c r="M72" s="67">
        <f t="shared" si="7"/>
        <v>6948.0073806745422</v>
      </c>
      <c r="N72" s="67">
        <f t="shared" si="7"/>
        <v>8815.7134321099766</v>
      </c>
      <c r="O72" s="67">
        <f t="shared" si="7"/>
        <v>6578.1216577842606</v>
      </c>
      <c r="P72" s="67">
        <f t="shared" si="7"/>
        <v>4156.6702366449099</v>
      </c>
      <c r="Q72" s="67">
        <f t="shared" si="7"/>
        <v>8452.8099347765783</v>
      </c>
    </row>
    <row r="73" spans="1:17" ht="12" customHeight="1" x14ac:dyDescent="0.3">
      <c r="A73" s="159" t="s">
        <v>140</v>
      </c>
      <c r="B73" s="83"/>
      <c r="C73" s="83">
        <f t="shared" si="7"/>
        <v>6885.4096209358586</v>
      </c>
      <c r="D73" s="83">
        <f t="shared" si="7"/>
        <v>7850.4390600525348</v>
      </c>
      <c r="E73" s="83">
        <f t="shared" si="7"/>
        <v>7466.5303334613009</v>
      </c>
      <c r="F73" s="83">
        <f t="shared" si="7"/>
        <v>5730.4219170716278</v>
      </c>
      <c r="G73" s="83">
        <f t="shared" si="7"/>
        <v>2975.2605870277202</v>
      </c>
      <c r="H73" s="83">
        <f t="shared" si="7"/>
        <v>2101.0056882250228</v>
      </c>
      <c r="I73" s="83">
        <f t="shared" si="7"/>
        <v>2650.0428995637167</v>
      </c>
      <c r="J73" s="83">
        <f t="shared" si="7"/>
        <v>1661.028218761533</v>
      </c>
      <c r="K73" s="83">
        <f t="shared" si="7"/>
        <v>6844.0701453724705</v>
      </c>
      <c r="L73" s="83">
        <f t="shared" si="7"/>
        <v>8203.4902849296777</v>
      </c>
      <c r="M73" s="83">
        <f t="shared" si="7"/>
        <v>19102.448794968492</v>
      </c>
      <c r="N73" s="83">
        <f t="shared" si="7"/>
        <v>18050.657391427332</v>
      </c>
      <c r="O73" s="83">
        <f t="shared" si="7"/>
        <v>13637.929181598762</v>
      </c>
      <c r="P73" s="83">
        <f t="shared" si="7"/>
        <v>12593.841675862161</v>
      </c>
      <c r="Q73" s="83">
        <f t="shared" si="7"/>
        <v>7710.6838975955288</v>
      </c>
    </row>
    <row r="75" spans="1:17" ht="12" customHeight="1" x14ac:dyDescent="0.3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3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3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" customHeight="1" x14ac:dyDescent="0.3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3">
      <c r="A79" s="23" t="s">
        <v>153</v>
      </c>
      <c r="B79" s="80">
        <f>RES_hhdet_numvin!B107</f>
        <v>184.68749999999997</v>
      </c>
      <c r="C79" s="80">
        <f>RES_hhdet_numvin!C107</f>
        <v>217.68749999999997</v>
      </c>
      <c r="D79" s="80">
        <f>RES_hhdet_numvin!D107</f>
        <v>6439.5624999999982</v>
      </c>
      <c r="E79" s="80">
        <f>RES_hhdet_numvin!E107</f>
        <v>10706.749999999998</v>
      </c>
      <c r="F79" s="80">
        <f>RES_hhdet_numvin!F107</f>
        <v>7219.7499999999982</v>
      </c>
      <c r="G79" s="80">
        <f>RES_hhdet_numvin!G107</f>
        <v>8027.0624999999982</v>
      </c>
      <c r="H79" s="80">
        <f>RES_hhdet_numvin!H107</f>
        <v>3626.1249999999995</v>
      </c>
      <c r="I79" s="80">
        <f>RES_hhdet_numvin!I107</f>
        <v>7254.1249999999982</v>
      </c>
      <c r="J79" s="80">
        <f>RES_hhdet_numvin!J107</f>
        <v>7950.1249999999991</v>
      </c>
      <c r="K79" s="80">
        <f>RES_hhdet_numvin!K107</f>
        <v>22874.999999999996</v>
      </c>
      <c r="L79" s="80">
        <f>RES_hhdet_numvin!L107</f>
        <v>15919.812499999998</v>
      </c>
      <c r="M79" s="80">
        <f>RES_hhdet_numvin!M107</f>
        <v>26395.125</v>
      </c>
      <c r="N79" s="80">
        <f>RES_hhdet_numvin!N107</f>
        <v>20735.124999999996</v>
      </c>
      <c r="O79" s="80">
        <f>RES_hhdet_numvin!O107</f>
        <v>13148.687499999996</v>
      </c>
      <c r="P79" s="80">
        <f>RES_hhdet_numvin!P107</f>
        <v>22257.687499999996</v>
      </c>
      <c r="Q79" s="80">
        <f>RES_hhdet_numvin!Q107</f>
        <v>10256.687499999998</v>
      </c>
    </row>
    <row r="80" spans="1:17" ht="12.9" customHeight="1" x14ac:dyDescent="0.3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3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4.9999999999999991</v>
      </c>
      <c r="G81" s="80">
        <f>RES_hhdet_numvin!G110</f>
        <v>2.9999999999999996</v>
      </c>
      <c r="H81" s="80">
        <f>RES_hhdet_numvin!H110</f>
        <v>5.9999999999999991</v>
      </c>
      <c r="I81" s="80">
        <f>RES_hhdet_numvin!I110</f>
        <v>34.999999999999993</v>
      </c>
      <c r="J81" s="80">
        <f>RES_hhdet_numvin!J110</f>
        <v>147.99999999999997</v>
      </c>
      <c r="K81" s="80">
        <f>RES_hhdet_numvin!K110</f>
        <v>1707.9999999999995</v>
      </c>
      <c r="L81" s="80">
        <f>RES_hhdet_numvin!L110</f>
        <v>1763.9999999999998</v>
      </c>
      <c r="M81" s="80">
        <f>RES_hhdet_numvin!M110</f>
        <v>1820</v>
      </c>
      <c r="N81" s="80">
        <f>RES_hhdet_numvin!N110</f>
        <v>3184.9999999999995</v>
      </c>
      <c r="O81" s="80">
        <f>RES_hhdet_numvin!O110</f>
        <v>1820.9999999999998</v>
      </c>
      <c r="P81" s="80">
        <f>RES_hhdet_numvin!P110</f>
        <v>2762.9999999999991</v>
      </c>
      <c r="Q81" s="80">
        <f>RES_hhdet_numvin!Q110</f>
        <v>2224</v>
      </c>
    </row>
    <row r="82" spans="1:17" ht="12" customHeight="1" x14ac:dyDescent="0.3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3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3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3">
      <c r="A85" s="23" t="s">
        <v>142</v>
      </c>
      <c r="B85" s="80">
        <f>RES_hhdet_numvin!B116</f>
        <v>184.68749999999997</v>
      </c>
      <c r="C85" s="80">
        <f>RES_hhdet_numvin!C116</f>
        <v>217.68749999999997</v>
      </c>
      <c r="D85" s="80">
        <f>RES_hhdet_numvin!D116</f>
        <v>6288.6859119514984</v>
      </c>
      <c r="E85" s="80">
        <f>RES_hhdet_numvin!E116</f>
        <v>10648.016772743176</v>
      </c>
      <c r="F85" s="80">
        <f>RES_hhdet_numvin!F116</f>
        <v>6887.803941992117</v>
      </c>
      <c r="G85" s="80">
        <f>RES_hhdet_numvin!G116</f>
        <v>7667.9197342279422</v>
      </c>
      <c r="H85" s="80">
        <f>RES_hhdet_numvin!H116</f>
        <v>3566.8533923067862</v>
      </c>
      <c r="I85" s="80">
        <f>RES_hhdet_numvin!I116</f>
        <v>5807.574321594393</v>
      </c>
      <c r="J85" s="80">
        <f>RES_hhdet_numvin!J116</f>
        <v>6677.7203644289939</v>
      </c>
      <c r="K85" s="80">
        <f>RES_hhdet_numvin!K116</f>
        <v>20210.326214286601</v>
      </c>
      <c r="L85" s="80">
        <f>RES_hhdet_numvin!L116</f>
        <v>12003.129480996467</v>
      </c>
      <c r="M85" s="80">
        <f>RES_hhdet_numvin!M116</f>
        <v>20765.76743087425</v>
      </c>
      <c r="N85" s="80">
        <f>RES_hhdet_numvin!N116</f>
        <v>14972.903329576722</v>
      </c>
      <c r="O85" s="80">
        <f>RES_hhdet_numvin!O116</f>
        <v>9474.780309989108</v>
      </c>
      <c r="P85" s="80">
        <f>RES_hhdet_numvin!P116</f>
        <v>16077.486156305626</v>
      </c>
      <c r="Q85" s="80">
        <f>RES_hhdet_numvin!Q116</f>
        <v>6664.6576387262985</v>
      </c>
    </row>
    <row r="86" spans="1:17" ht="12" customHeight="1" x14ac:dyDescent="0.3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150.8765880485002</v>
      </c>
      <c r="E86" s="80">
        <f>RES_hhdet_numvin!E117</f>
        <v>58.73322725682123</v>
      </c>
      <c r="F86" s="80">
        <f>RES_hhdet_numvin!F117</f>
        <v>331.94605800788145</v>
      </c>
      <c r="G86" s="80">
        <f>RES_hhdet_numvin!G117</f>
        <v>359.14276577205595</v>
      </c>
      <c r="H86" s="80">
        <f>RES_hhdet_numvin!H117</f>
        <v>59.271607693213376</v>
      </c>
      <c r="I86" s="80">
        <f>RES_hhdet_numvin!I117</f>
        <v>1446.5506784056051</v>
      </c>
      <c r="J86" s="80">
        <f>RES_hhdet_numvin!J117</f>
        <v>1272.404635571005</v>
      </c>
      <c r="K86" s="80">
        <f>RES_hhdet_numvin!K117</f>
        <v>2664.6737857133967</v>
      </c>
      <c r="L86" s="80">
        <f>RES_hhdet_numvin!L117</f>
        <v>3916.6830190035303</v>
      </c>
      <c r="M86" s="80">
        <f>RES_hhdet_numvin!M117</f>
        <v>5629.3575691257502</v>
      </c>
      <c r="N86" s="80">
        <f>RES_hhdet_numvin!N117</f>
        <v>5762.2216704232742</v>
      </c>
      <c r="O86" s="80">
        <f>RES_hhdet_numvin!O117</f>
        <v>3673.9071900108893</v>
      </c>
      <c r="P86" s="80">
        <f>RES_hhdet_numvin!P117</f>
        <v>6180.2013436943707</v>
      </c>
      <c r="Q86" s="80">
        <f>RES_hhdet_numvin!Q117</f>
        <v>3592.0298612736997</v>
      </c>
    </row>
    <row r="87" spans="1:17" ht="12" customHeight="1" x14ac:dyDescent="0.3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3">
      <c r="A88" s="23" t="s">
        <v>57</v>
      </c>
      <c r="B88" s="80">
        <f>RES_hhdet_numvin!B121</f>
        <v>0</v>
      </c>
      <c r="C88" s="80">
        <f>RES_hhdet_numvin!C121</f>
        <v>115.95146541558368</v>
      </c>
      <c r="D88" s="80">
        <f>RES_hhdet_numvin!D121</f>
        <v>2354.111696821446</v>
      </c>
      <c r="E88" s="80">
        <f>RES_hhdet_numvin!E121</f>
        <v>1936.008007259758</v>
      </c>
      <c r="F88" s="80">
        <f>RES_hhdet_numvin!F121</f>
        <v>1574.9512347893774</v>
      </c>
      <c r="G88" s="80">
        <f>RES_hhdet_numvin!G121</f>
        <v>2085.991037437886</v>
      </c>
      <c r="H88" s="80">
        <f>RES_hhdet_numvin!H121</f>
        <v>777.21636881354675</v>
      </c>
      <c r="I88" s="80">
        <f>RES_hhdet_numvin!I121</f>
        <v>1466.9329440142981</v>
      </c>
      <c r="J88" s="80">
        <f>RES_hhdet_numvin!J121</f>
        <v>2073.5320566007786</v>
      </c>
      <c r="K88" s="80">
        <f>RES_hhdet_numvin!K121</f>
        <v>12819.407489655308</v>
      </c>
      <c r="L88" s="80">
        <f>RES_hhdet_numvin!L121</f>
        <v>4618.0923117345001</v>
      </c>
      <c r="M88" s="80">
        <f>RES_hhdet_numvin!M121</f>
        <v>4696.8065780445422</v>
      </c>
      <c r="N88" s="80">
        <f>RES_hhdet_numvin!N121</f>
        <v>3682.9958405223579</v>
      </c>
      <c r="O88" s="80">
        <f>RES_hhdet_numvin!O121</f>
        <v>1181.4261228796379</v>
      </c>
      <c r="P88" s="80">
        <f>RES_hhdet_numvin!P121</f>
        <v>2146.1485111852844</v>
      </c>
      <c r="Q88" s="80">
        <f>RES_hhdet_numvin!Q121</f>
        <v>2190.428334825684</v>
      </c>
    </row>
    <row r="89" spans="1:17" ht="12" customHeight="1" x14ac:dyDescent="0.3">
      <c r="A89" s="29" t="s">
        <v>140</v>
      </c>
      <c r="B89" s="78">
        <f>RES_hhdet_numvin!B122</f>
        <v>184.68749999999997</v>
      </c>
      <c r="C89" s="78">
        <f>RES_hhdet_numvin!C122</f>
        <v>101.73603458441629</v>
      </c>
      <c r="D89" s="78">
        <f>RES_hhdet_numvin!D122</f>
        <v>4085.4508031785535</v>
      </c>
      <c r="E89" s="78">
        <f>RES_hhdet_numvin!E122</f>
        <v>8770.7419927402407</v>
      </c>
      <c r="F89" s="78">
        <f>RES_hhdet_numvin!F122</f>
        <v>5644.7987652106212</v>
      </c>
      <c r="G89" s="78">
        <f>RES_hhdet_numvin!G122</f>
        <v>5941.0714625621131</v>
      </c>
      <c r="H89" s="78">
        <f>RES_hhdet_numvin!H122</f>
        <v>2848.908631186453</v>
      </c>
      <c r="I89" s="78">
        <f>RES_hhdet_numvin!I122</f>
        <v>5787.1920559857008</v>
      </c>
      <c r="J89" s="78">
        <f>RES_hhdet_numvin!J122</f>
        <v>5876.5929433992205</v>
      </c>
      <c r="K89" s="78">
        <f>RES_hhdet_numvin!K122</f>
        <v>10055.592510344688</v>
      </c>
      <c r="L89" s="78">
        <f>RES_hhdet_numvin!L122</f>
        <v>11301.720188265497</v>
      </c>
      <c r="M89" s="78">
        <f>RES_hhdet_numvin!M122</f>
        <v>21698.318421955453</v>
      </c>
      <c r="N89" s="78">
        <f>RES_hhdet_numvin!N122</f>
        <v>17052.129159477641</v>
      </c>
      <c r="O89" s="78">
        <f>RES_hhdet_numvin!O122</f>
        <v>11967.26137712036</v>
      </c>
      <c r="P89" s="78">
        <f>RES_hhdet_numvin!P122</f>
        <v>20111.538988814711</v>
      </c>
      <c r="Q89" s="78">
        <f>RES_hhdet_numvin!Q122</f>
        <v>8066.2591651743141</v>
      </c>
    </row>
    <row r="91" spans="1:17" s="28" customFormat="1" ht="12" customHeight="1" x14ac:dyDescent="0.3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3">
      <c r="A93" s="152" t="s">
        <v>118</v>
      </c>
      <c r="B93" s="168">
        <f>SUM(B94,B97,B99,B108)</f>
        <v>171.9757584407995</v>
      </c>
      <c r="C93" s="168">
        <f t="shared" ref="C93:Q93" si="8">SUM(C94,C97,C99,C108)</f>
        <v>170.0423984742263</v>
      </c>
      <c r="D93" s="168">
        <f t="shared" si="8"/>
        <v>179.48702020622198</v>
      </c>
      <c r="E93" s="168">
        <f t="shared" si="8"/>
        <v>185.19998596502526</v>
      </c>
      <c r="F93" s="168">
        <f t="shared" si="8"/>
        <v>187.36630976086479</v>
      </c>
      <c r="G93" s="168">
        <f t="shared" si="8"/>
        <v>52.843745792728768</v>
      </c>
      <c r="H93" s="168">
        <f t="shared" si="8"/>
        <v>56.254491560392566</v>
      </c>
      <c r="I93" s="168">
        <f t="shared" si="8"/>
        <v>59.30828029658251</v>
      </c>
      <c r="J93" s="168">
        <f t="shared" si="8"/>
        <v>66.56379512857437</v>
      </c>
      <c r="K93" s="168">
        <f t="shared" si="8"/>
        <v>88.861071863316795</v>
      </c>
      <c r="L93" s="168">
        <f t="shared" si="8"/>
        <v>105.48661768129534</v>
      </c>
      <c r="M93" s="168">
        <f t="shared" si="8"/>
        <v>117.28988969122462</v>
      </c>
      <c r="N93" s="168">
        <f t="shared" si="8"/>
        <v>138.20997615152186</v>
      </c>
      <c r="O93" s="168">
        <f t="shared" si="8"/>
        <v>146.38863183744164</v>
      </c>
      <c r="P93" s="168">
        <f t="shared" si="8"/>
        <v>142.22233856186656</v>
      </c>
      <c r="Q93" s="168">
        <f t="shared" si="8"/>
        <v>155.91665474698661</v>
      </c>
    </row>
    <row r="94" spans="1:17" ht="12" customHeight="1" x14ac:dyDescent="0.3">
      <c r="A94" s="158" t="s">
        <v>65</v>
      </c>
      <c r="B94" s="157">
        <f>SUM(B95:B96)</f>
        <v>127.96824948642072</v>
      </c>
      <c r="C94" s="157">
        <f t="shared" ref="C94:Q94" si="9">SUM(C95:C96)</f>
        <v>126.30261578231837</v>
      </c>
      <c r="D94" s="157">
        <f t="shared" si="9"/>
        <v>133.61971953926908</v>
      </c>
      <c r="E94" s="157">
        <f t="shared" si="9"/>
        <v>136.88077013583455</v>
      </c>
      <c r="F94" s="157">
        <f t="shared" si="9"/>
        <v>139.71156865228733</v>
      </c>
      <c r="G94" s="157">
        <f t="shared" si="9"/>
        <v>37.816378000121382</v>
      </c>
      <c r="H94" s="157">
        <f t="shared" si="9"/>
        <v>40.526434108093461</v>
      </c>
      <c r="I94" s="157">
        <f t="shared" si="9"/>
        <v>40.570085679757241</v>
      </c>
      <c r="J94" s="157">
        <f t="shared" si="9"/>
        <v>46.379344826764729</v>
      </c>
      <c r="K94" s="157">
        <f t="shared" si="9"/>
        <v>61.393449487018025</v>
      </c>
      <c r="L94" s="157">
        <f t="shared" si="9"/>
        <v>74.186002861095588</v>
      </c>
      <c r="M94" s="157">
        <f t="shared" si="9"/>
        <v>79.045928278416426</v>
      </c>
      <c r="N94" s="157">
        <f t="shared" si="9"/>
        <v>92.603380403880465</v>
      </c>
      <c r="O94" s="157">
        <f t="shared" si="9"/>
        <v>97.169610392108652</v>
      </c>
      <c r="P94" s="157">
        <f t="shared" si="9"/>
        <v>90.505793608344788</v>
      </c>
      <c r="Q94" s="157">
        <f t="shared" si="9"/>
        <v>100.41142050659579</v>
      </c>
    </row>
    <row r="95" spans="1:17" ht="12" customHeight="1" x14ac:dyDescent="0.3">
      <c r="A95" s="23" t="s">
        <v>153</v>
      </c>
      <c r="B95" s="156">
        <f>RES_hhdet_fec!B$107</f>
        <v>127.59151049364905</v>
      </c>
      <c r="C95" s="156">
        <f>RES_hhdet_fec!C$107</f>
        <v>125.91117000000006</v>
      </c>
      <c r="D95" s="156">
        <f>RES_hhdet_fec!D$107</f>
        <v>133.17784000000003</v>
      </c>
      <c r="E95" s="156">
        <f>RES_hhdet_fec!E$107</f>
        <v>136.25503999999998</v>
      </c>
      <c r="F95" s="156">
        <f>RES_hhdet_fec!F$107</f>
        <v>139.13712999999996</v>
      </c>
      <c r="G95" s="156">
        <f>RES_hhdet_fec!G$107</f>
        <v>37.651637487149266</v>
      </c>
      <c r="H95" s="156">
        <f>RES_hhdet_fec!H$107</f>
        <v>40.342150000000004</v>
      </c>
      <c r="I95" s="156">
        <f>RES_hhdet_fec!I$107</f>
        <v>40.341239999999985</v>
      </c>
      <c r="J95" s="156">
        <f>RES_hhdet_fec!J$107</f>
        <v>46.166789999999985</v>
      </c>
      <c r="K95" s="156">
        <f>RES_hhdet_fec!K$107</f>
        <v>61.100379999999987</v>
      </c>
      <c r="L95" s="156">
        <f>RES_hhdet_fec!L$107</f>
        <v>73.803592789670049</v>
      </c>
      <c r="M95" s="156">
        <f>RES_hhdet_fec!M$107</f>
        <v>78.67568916993595</v>
      </c>
      <c r="N95" s="156">
        <f>RES_hhdet_fec!N$107</f>
        <v>92.123125375801166</v>
      </c>
      <c r="O95" s="156">
        <f>RES_hhdet_fec!O$107</f>
        <v>96.709276985467255</v>
      </c>
      <c r="P95" s="156">
        <f>RES_hhdet_fec!P$107</f>
        <v>90.093195018835445</v>
      </c>
      <c r="Q95" s="156">
        <f>RES_hhdet_fec!Q$107</f>
        <v>99.885097365038803</v>
      </c>
    </row>
    <row r="96" spans="1:17" ht="12" customHeight="1" x14ac:dyDescent="0.3">
      <c r="A96" s="23" t="s">
        <v>60</v>
      </c>
      <c r="B96" s="156">
        <f>RES_hhdet_fec!B$108</f>
        <v>0.37673899277165862</v>
      </c>
      <c r="C96" s="156">
        <f>RES_hhdet_fec!C$108</f>
        <v>0.39144578231830973</v>
      </c>
      <c r="D96" s="156">
        <f>RES_hhdet_fec!D$108</f>
        <v>0.44187953926904927</v>
      </c>
      <c r="E96" s="156">
        <f>RES_hhdet_fec!E$108</f>
        <v>0.62573013583457837</v>
      </c>
      <c r="F96" s="156">
        <f>RES_hhdet_fec!F$108</f>
        <v>0.57443865228736957</v>
      </c>
      <c r="G96" s="156">
        <f>RES_hhdet_fec!G$108</f>
        <v>0.1647405129721195</v>
      </c>
      <c r="H96" s="156">
        <f>RES_hhdet_fec!H$108</f>
        <v>0.18428410809345969</v>
      </c>
      <c r="I96" s="156">
        <f>RES_hhdet_fec!I$108</f>
        <v>0.22884567975725995</v>
      </c>
      <c r="J96" s="156">
        <f>RES_hhdet_fec!J$108</f>
        <v>0.21255482676474358</v>
      </c>
      <c r="K96" s="156">
        <f>RES_hhdet_fec!K$108</f>
        <v>0.29306948701803814</v>
      </c>
      <c r="L96" s="156">
        <f>RES_hhdet_fec!L$108</f>
        <v>0.38241007142553857</v>
      </c>
      <c r="M96" s="156">
        <f>RES_hhdet_fec!M$108</f>
        <v>0.3702391084804707</v>
      </c>
      <c r="N96" s="156">
        <f>RES_hhdet_fec!N$108</f>
        <v>0.48025502807929743</v>
      </c>
      <c r="O96" s="156">
        <f>RES_hhdet_fec!O$108</f>
        <v>0.46033340664139621</v>
      </c>
      <c r="P96" s="156">
        <f>RES_hhdet_fec!P$108</f>
        <v>0.41259858950934103</v>
      </c>
      <c r="Q96" s="156">
        <f>RES_hhdet_fec!Q$108</f>
        <v>0.52632314155698112</v>
      </c>
    </row>
    <row r="97" spans="1:17" ht="12" customHeight="1" x14ac:dyDescent="0.3">
      <c r="A97" s="158" t="s">
        <v>112</v>
      </c>
      <c r="B97" s="157">
        <f>B98</f>
        <v>0.22382956165838275</v>
      </c>
      <c r="C97" s="157">
        <f t="shared" ref="C97:Q97" si="10">C98</f>
        <v>0.22464668888020015</v>
      </c>
      <c r="D97" s="157">
        <f t="shared" si="10"/>
        <v>0.23801252277176838</v>
      </c>
      <c r="E97" s="157">
        <f t="shared" si="10"/>
        <v>0.23636491170203261</v>
      </c>
      <c r="F97" s="157">
        <f t="shared" si="10"/>
        <v>0.24340077003802579</v>
      </c>
      <c r="G97" s="157">
        <f t="shared" si="10"/>
        <v>0.11782050096473741</v>
      </c>
      <c r="H97" s="157">
        <f t="shared" si="10"/>
        <v>0.1367885502776692</v>
      </c>
      <c r="I97" s="157">
        <f t="shared" si="10"/>
        <v>0.18149732701129867</v>
      </c>
      <c r="J97" s="157">
        <f t="shared" si="10"/>
        <v>0.23376899315074862</v>
      </c>
      <c r="K97" s="157">
        <f t="shared" si="10"/>
        <v>0.32583261261682478</v>
      </c>
      <c r="L97" s="157">
        <f t="shared" si="10"/>
        <v>0.40841650235502935</v>
      </c>
      <c r="M97" s="157">
        <f t="shared" si="10"/>
        <v>0.50795072800172181</v>
      </c>
      <c r="N97" s="157">
        <f t="shared" si="10"/>
        <v>0.67127730742852032</v>
      </c>
      <c r="O97" s="157">
        <f t="shared" si="10"/>
        <v>0.73499665169713035</v>
      </c>
      <c r="P97" s="157">
        <f t="shared" si="10"/>
        <v>0.77501337787034597</v>
      </c>
      <c r="Q97" s="157">
        <f t="shared" si="10"/>
        <v>0.85184784857212292</v>
      </c>
    </row>
    <row r="98" spans="1:17" ht="12" customHeight="1" x14ac:dyDescent="0.3">
      <c r="A98" s="23" t="s">
        <v>60</v>
      </c>
      <c r="B98" s="156">
        <f>RES_hhdet_fec!B$110</f>
        <v>0.22382956165838275</v>
      </c>
      <c r="C98" s="156">
        <f>RES_hhdet_fec!C$110</f>
        <v>0.22464668888020015</v>
      </c>
      <c r="D98" s="156">
        <f>RES_hhdet_fec!D$110</f>
        <v>0.23801252277176838</v>
      </c>
      <c r="E98" s="156">
        <f>RES_hhdet_fec!E$110</f>
        <v>0.23636491170203261</v>
      </c>
      <c r="F98" s="156">
        <f>RES_hhdet_fec!F$110</f>
        <v>0.24340077003802579</v>
      </c>
      <c r="G98" s="156">
        <f>RES_hhdet_fec!G$110</f>
        <v>0.11782050096473741</v>
      </c>
      <c r="H98" s="156">
        <f>RES_hhdet_fec!H$110</f>
        <v>0.1367885502776692</v>
      </c>
      <c r="I98" s="156">
        <f>RES_hhdet_fec!I$110</f>
        <v>0.18149732701129867</v>
      </c>
      <c r="J98" s="156">
        <f>RES_hhdet_fec!J$110</f>
        <v>0.23376899315074862</v>
      </c>
      <c r="K98" s="156">
        <f>RES_hhdet_fec!K$110</f>
        <v>0.32583261261682478</v>
      </c>
      <c r="L98" s="156">
        <f>RES_hhdet_fec!L$110</f>
        <v>0.40841650235502935</v>
      </c>
      <c r="M98" s="156">
        <f>RES_hhdet_fec!M$110</f>
        <v>0.50795072800172181</v>
      </c>
      <c r="N98" s="156">
        <f>RES_hhdet_fec!N$110</f>
        <v>0.67127730742852032</v>
      </c>
      <c r="O98" s="156">
        <f>RES_hhdet_fec!O$110</f>
        <v>0.73499665169713035</v>
      </c>
      <c r="P98" s="156">
        <f>RES_hhdet_fec!P$110</f>
        <v>0.77501337787034597</v>
      </c>
      <c r="Q98" s="156">
        <f>RES_hhdet_fec!Q$110</f>
        <v>0.85184784857212292</v>
      </c>
    </row>
    <row r="99" spans="1:17" ht="12" customHeight="1" x14ac:dyDescent="0.3">
      <c r="A99" s="158" t="s">
        <v>63</v>
      </c>
      <c r="B99" s="157">
        <f>SUM(B100:B101,B104:B105)</f>
        <v>28.218122741363583</v>
      </c>
      <c r="C99" s="157">
        <f t="shared" ref="C99:Q99" si="11">SUM(C100:C101,C104:C105)</f>
        <v>28.318017179005992</v>
      </c>
      <c r="D99" s="157">
        <f t="shared" si="11"/>
        <v>29.652108372894467</v>
      </c>
      <c r="E99" s="157">
        <f t="shared" si="11"/>
        <v>31.340655609624658</v>
      </c>
      <c r="F99" s="157">
        <f t="shared" si="11"/>
        <v>31.159261081540944</v>
      </c>
      <c r="G99" s="157">
        <f t="shared" si="11"/>
        <v>9.4761150578496629</v>
      </c>
      <c r="H99" s="157">
        <f t="shared" si="11"/>
        <v>10.274630181615185</v>
      </c>
      <c r="I99" s="157">
        <f t="shared" si="11"/>
        <v>12.177261187233217</v>
      </c>
      <c r="J99" s="157">
        <f t="shared" si="11"/>
        <v>13.247028989530003</v>
      </c>
      <c r="K99" s="157">
        <f t="shared" si="11"/>
        <v>18.200929226737721</v>
      </c>
      <c r="L99" s="157">
        <f t="shared" si="11"/>
        <v>20.684644865437477</v>
      </c>
      <c r="M99" s="157">
        <f t="shared" si="11"/>
        <v>25.475390964660981</v>
      </c>
      <c r="N99" s="157">
        <f t="shared" si="11"/>
        <v>30.83895162145593</v>
      </c>
      <c r="O99" s="157">
        <f t="shared" si="11"/>
        <v>33.248135128672658</v>
      </c>
      <c r="P99" s="157">
        <f t="shared" si="11"/>
        <v>35.2863810658083</v>
      </c>
      <c r="Q99" s="157">
        <f t="shared" si="11"/>
        <v>38.182597379908486</v>
      </c>
    </row>
    <row r="100" spans="1:17" ht="12" customHeight="1" x14ac:dyDescent="0.3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3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3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3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3">
      <c r="A104" s="163" t="s">
        <v>142</v>
      </c>
      <c r="B104" s="162">
        <f>RES_hhdet_fec!B$116</f>
        <v>27.802959535067451</v>
      </c>
      <c r="C104" s="162">
        <f>RES_hhdet_fec!C$116</f>
        <v>27.90338907952404</v>
      </c>
      <c r="D104" s="162">
        <f>RES_hhdet_fec!D$116</f>
        <v>29.240522757961848</v>
      </c>
      <c r="E104" s="162">
        <f>RES_hhdet_fec!E$116</f>
        <v>30.873254919334119</v>
      </c>
      <c r="F104" s="162">
        <f>RES_hhdet_fec!F$116</f>
        <v>30.627415631293008</v>
      </c>
      <c r="G104" s="162">
        <f>RES_hhdet_fec!G$116</f>
        <v>9.2724636692863349</v>
      </c>
      <c r="H104" s="162">
        <f>RES_hhdet_fec!H$116</f>
        <v>9.9969847028223295</v>
      </c>
      <c r="I104" s="162">
        <f>RES_hhdet_fec!I$116</f>
        <v>11.721622135338437</v>
      </c>
      <c r="J104" s="162">
        <f>RES_hhdet_fec!J$116</f>
        <v>12.547164500067808</v>
      </c>
      <c r="K104" s="162">
        <f>RES_hhdet_fec!K$116</f>
        <v>16.897266062762274</v>
      </c>
      <c r="L104" s="162">
        <f>RES_hhdet_fec!L$116</f>
        <v>18.714672749519945</v>
      </c>
      <c r="M104" s="162">
        <f>RES_hhdet_fec!M$116</f>
        <v>22.446064800765971</v>
      </c>
      <c r="N104" s="162">
        <f>RES_hhdet_fec!N$116</f>
        <v>26.871487774555405</v>
      </c>
      <c r="O104" s="162">
        <f>RES_hhdet_fec!O$116</f>
        <v>28.525983937904993</v>
      </c>
      <c r="P104" s="162">
        <f>RES_hhdet_fec!P$116</f>
        <v>29.736054920674931</v>
      </c>
      <c r="Q104" s="162">
        <f>RES_hhdet_fec!Q$116</f>
        <v>31.825768975013155</v>
      </c>
    </row>
    <row r="105" spans="1:17" ht="12" customHeight="1" x14ac:dyDescent="0.3">
      <c r="A105" s="161" t="s">
        <v>141</v>
      </c>
      <c r="B105" s="160">
        <f>SUM(B106:B107)</f>
        <v>0.41516320629613351</v>
      </c>
      <c r="C105" s="160">
        <f t="shared" ref="C105:Q105" si="13">SUM(C106:C107)</f>
        <v>0.41462809948195184</v>
      </c>
      <c r="D105" s="160">
        <f t="shared" si="13"/>
        <v>0.4115856149326193</v>
      </c>
      <c r="E105" s="160">
        <f t="shared" si="13"/>
        <v>0.46740069029053954</v>
      </c>
      <c r="F105" s="160">
        <f t="shared" si="13"/>
        <v>0.53184545024793628</v>
      </c>
      <c r="G105" s="160">
        <f t="shared" si="13"/>
        <v>0.20365138856332732</v>
      </c>
      <c r="H105" s="160">
        <f t="shared" si="13"/>
        <v>0.2776454787928555</v>
      </c>
      <c r="I105" s="160">
        <f t="shared" si="13"/>
        <v>0.45563905189478016</v>
      </c>
      <c r="J105" s="160">
        <f t="shared" si="13"/>
        <v>0.69986448946219515</v>
      </c>
      <c r="K105" s="160">
        <f t="shared" si="13"/>
        <v>1.303663163975445</v>
      </c>
      <c r="L105" s="160">
        <f t="shared" si="13"/>
        <v>1.9699721159175305</v>
      </c>
      <c r="M105" s="160">
        <f t="shared" si="13"/>
        <v>3.0293261638950106</v>
      </c>
      <c r="N105" s="160">
        <f t="shared" si="13"/>
        <v>3.9674638469005257</v>
      </c>
      <c r="O105" s="160">
        <f t="shared" si="13"/>
        <v>4.7221511907676677</v>
      </c>
      <c r="P105" s="160">
        <f t="shared" si="13"/>
        <v>5.5503261451333659</v>
      </c>
      <c r="Q105" s="160">
        <f t="shared" si="13"/>
        <v>6.3568284048953352</v>
      </c>
    </row>
    <row r="106" spans="1:17" ht="12" customHeight="1" x14ac:dyDescent="0.3">
      <c r="A106" s="148" t="s">
        <v>60</v>
      </c>
      <c r="B106" s="156">
        <f>RES_hhdet_fec!B$118</f>
        <v>0.30331524639358803</v>
      </c>
      <c r="C106" s="156">
        <f>RES_hhdet_fec!C$118</f>
        <v>0.30823032221393853</v>
      </c>
      <c r="D106" s="156">
        <f>RES_hhdet_fec!D$118</f>
        <v>0.30665868883734843</v>
      </c>
      <c r="E106" s="156">
        <f>RES_hhdet_fec!E$118</f>
        <v>0.35125958784336037</v>
      </c>
      <c r="F106" s="156">
        <f>RES_hhdet_fec!F$118</f>
        <v>0.3961633790109656</v>
      </c>
      <c r="G106" s="156">
        <f>RES_hhdet_fec!G$118</f>
        <v>0.1410592969852747</v>
      </c>
      <c r="H106" s="156">
        <f>RES_hhdet_fec!H$118</f>
        <v>0.1938006680068898</v>
      </c>
      <c r="I106" s="156">
        <f>RES_hhdet_fec!I$118</f>
        <v>0.25753664338223625</v>
      </c>
      <c r="J106" s="156">
        <f>RES_hhdet_fec!J$118</f>
        <v>0.38241605687230495</v>
      </c>
      <c r="K106" s="156">
        <f>RES_hhdet_fec!K$118</f>
        <v>0.75642594886859782</v>
      </c>
      <c r="L106" s="156">
        <f>RES_hhdet_fec!L$118</f>
        <v>1.0727417473471399</v>
      </c>
      <c r="M106" s="156">
        <f>RES_hhdet_fec!M$118</f>
        <v>1.7693219740406367</v>
      </c>
      <c r="N106" s="156">
        <f>RES_hhdet_fec!N$118</f>
        <v>2.2427241259774933</v>
      </c>
      <c r="O106" s="156">
        <f>RES_hhdet_fec!O$118</f>
        <v>2.658734795931887</v>
      </c>
      <c r="P106" s="156">
        <f>RES_hhdet_fec!P$118</f>
        <v>3.1518466252439183</v>
      </c>
      <c r="Q106" s="156">
        <f>RES_hhdet_fec!Q$118</f>
        <v>3.7635220981755286</v>
      </c>
    </row>
    <row r="107" spans="1:17" ht="12" customHeight="1" x14ac:dyDescent="0.3">
      <c r="A107" s="148" t="s">
        <v>59</v>
      </c>
      <c r="B107" s="156">
        <f>RES_hhdet_fec!B$119</f>
        <v>0.11184795990254549</v>
      </c>
      <c r="C107" s="156">
        <f>RES_hhdet_fec!C$119</f>
        <v>0.1063977772680133</v>
      </c>
      <c r="D107" s="156">
        <f>RES_hhdet_fec!D$119</f>
        <v>0.10492692609527088</v>
      </c>
      <c r="E107" s="156">
        <f>RES_hhdet_fec!E$119</f>
        <v>0.11614110244717915</v>
      </c>
      <c r="F107" s="156">
        <f>RES_hhdet_fec!F$119</f>
        <v>0.13568207123697068</v>
      </c>
      <c r="G107" s="156">
        <f>RES_hhdet_fec!G$119</f>
        <v>6.2592091578052636E-2</v>
      </c>
      <c r="H107" s="156">
        <f>RES_hhdet_fec!H$119</f>
        <v>8.3844810785965729E-2</v>
      </c>
      <c r="I107" s="156">
        <f>RES_hhdet_fec!I$119</f>
        <v>0.1981024085125439</v>
      </c>
      <c r="J107" s="156">
        <f>RES_hhdet_fec!J$119</f>
        <v>0.31744843258989019</v>
      </c>
      <c r="K107" s="156">
        <f>RES_hhdet_fec!K$119</f>
        <v>0.5472372151068472</v>
      </c>
      <c r="L107" s="156">
        <f>RES_hhdet_fec!L$119</f>
        <v>0.89723036857039073</v>
      </c>
      <c r="M107" s="156">
        <f>RES_hhdet_fec!M$119</f>
        <v>1.2600041898543737</v>
      </c>
      <c r="N107" s="156">
        <f>RES_hhdet_fec!N$119</f>
        <v>1.7247397209230324</v>
      </c>
      <c r="O107" s="156">
        <f>RES_hhdet_fec!O$119</f>
        <v>2.0634163948357807</v>
      </c>
      <c r="P107" s="156">
        <f>RES_hhdet_fec!P$119</f>
        <v>2.3984795198894475</v>
      </c>
      <c r="Q107" s="156">
        <f>RES_hhdet_fec!Q$119</f>
        <v>2.5933063067198061</v>
      </c>
    </row>
    <row r="108" spans="1:17" ht="12" customHeight="1" x14ac:dyDescent="0.3">
      <c r="A108" s="158" t="s">
        <v>62</v>
      </c>
      <c r="B108" s="157">
        <f>SUM(B109:B110)</f>
        <v>15.565556651356818</v>
      </c>
      <c r="C108" s="157">
        <f t="shared" ref="C108:Q108" si="14">SUM(C109:C110)</f>
        <v>15.19711882402175</v>
      </c>
      <c r="D108" s="157">
        <f t="shared" si="14"/>
        <v>15.977179771286675</v>
      </c>
      <c r="E108" s="157">
        <f t="shared" si="14"/>
        <v>16.742195307864016</v>
      </c>
      <c r="F108" s="157">
        <f t="shared" si="14"/>
        <v>16.25207925699852</v>
      </c>
      <c r="G108" s="157">
        <f t="shared" si="14"/>
        <v>5.433432233792983</v>
      </c>
      <c r="H108" s="157">
        <f t="shared" si="14"/>
        <v>5.3166387204062424</v>
      </c>
      <c r="I108" s="157">
        <f t="shared" si="14"/>
        <v>6.3794361025807556</v>
      </c>
      <c r="J108" s="157">
        <f t="shared" si="14"/>
        <v>6.7036523191288921</v>
      </c>
      <c r="K108" s="157">
        <f t="shared" si="14"/>
        <v>8.9408605369442355</v>
      </c>
      <c r="L108" s="157">
        <f t="shared" si="14"/>
        <v>10.207553452407248</v>
      </c>
      <c r="M108" s="157">
        <f t="shared" si="14"/>
        <v>12.260619720145494</v>
      </c>
      <c r="N108" s="157">
        <f t="shared" si="14"/>
        <v>14.096366818756934</v>
      </c>
      <c r="O108" s="157">
        <f t="shared" si="14"/>
        <v>15.235889664963196</v>
      </c>
      <c r="P108" s="157">
        <f t="shared" si="14"/>
        <v>15.655150509843116</v>
      </c>
      <c r="Q108" s="157">
        <f t="shared" si="14"/>
        <v>16.470789011910227</v>
      </c>
    </row>
    <row r="109" spans="1:17" ht="12" customHeight="1" x14ac:dyDescent="0.3">
      <c r="A109" s="23" t="s">
        <v>57</v>
      </c>
      <c r="B109" s="156">
        <f>RES_hhdet_fec!B$121</f>
        <v>6.4489388917846986</v>
      </c>
      <c r="C109" s="156">
        <f>RES_hhdet_fec!C$121</f>
        <v>6.0886543446613883</v>
      </c>
      <c r="D109" s="156">
        <f>RES_hhdet_fec!D$121</f>
        <v>6.4966916331132385</v>
      </c>
      <c r="E109" s="156">
        <f>RES_hhdet_fec!E$121</f>
        <v>6.5689657299119082</v>
      </c>
      <c r="F109" s="156">
        <f>RES_hhdet_fec!F$121</f>
        <v>6.303969122544828</v>
      </c>
      <c r="G109" s="156">
        <f>RES_hhdet_fec!G$121</f>
        <v>2.9848203309226609</v>
      </c>
      <c r="H109" s="156">
        <f>RES_hhdet_fec!H$121</f>
        <v>2.2722240623117003</v>
      </c>
      <c r="I109" s="156">
        <f>RES_hhdet_fec!I$121</f>
        <v>3.1381512776096949</v>
      </c>
      <c r="J109" s="156">
        <f>RES_hhdet_fec!J$121</f>
        <v>2.8140302923615743</v>
      </c>
      <c r="K109" s="156">
        <f>RES_hhdet_fec!K$121</f>
        <v>4.1446842487084048</v>
      </c>
      <c r="L109" s="156">
        <f>RES_hhdet_fec!L$121</f>
        <v>4.3017497315289122</v>
      </c>
      <c r="M109" s="156">
        <f>RES_hhdet_fec!M$121</f>
        <v>4.7825101700249171</v>
      </c>
      <c r="N109" s="156">
        <f>RES_hhdet_fec!N$121</f>
        <v>5.1156320861069879</v>
      </c>
      <c r="O109" s="156">
        <f>RES_hhdet_fec!O$121</f>
        <v>5.3016072757330486</v>
      </c>
      <c r="P109" s="156">
        <f>RES_hhdet_fec!P$121</f>
        <v>4.6388759547867959</v>
      </c>
      <c r="Q109" s="156">
        <f>RES_hhdet_fec!Q$121</f>
        <v>5.312153700783889</v>
      </c>
    </row>
    <row r="110" spans="1:17" ht="12" customHeight="1" x14ac:dyDescent="0.3">
      <c r="A110" s="29" t="s">
        <v>140</v>
      </c>
      <c r="B110" s="57">
        <f>RES_hhdet_fec!B$122</f>
        <v>9.1166177595721205</v>
      </c>
      <c r="C110" s="57">
        <f>RES_hhdet_fec!C$122</f>
        <v>9.1084644793603609</v>
      </c>
      <c r="D110" s="57">
        <f>RES_hhdet_fec!D$122</f>
        <v>9.4804881381734365</v>
      </c>
      <c r="E110" s="57">
        <f>RES_hhdet_fec!E$122</f>
        <v>10.173229577952107</v>
      </c>
      <c r="F110" s="57">
        <f>RES_hhdet_fec!F$122</f>
        <v>9.9481101344536924</v>
      </c>
      <c r="G110" s="57">
        <f>RES_hhdet_fec!G$122</f>
        <v>2.4486119028703222</v>
      </c>
      <c r="H110" s="57">
        <f>RES_hhdet_fec!H$122</f>
        <v>3.0444146580945426</v>
      </c>
      <c r="I110" s="57">
        <f>RES_hhdet_fec!I$122</f>
        <v>3.2412848249710606</v>
      </c>
      <c r="J110" s="57">
        <f>RES_hhdet_fec!J$122</f>
        <v>3.8896220267673178</v>
      </c>
      <c r="K110" s="57">
        <f>RES_hhdet_fec!K$122</f>
        <v>4.7961762882358316</v>
      </c>
      <c r="L110" s="57">
        <f>RES_hhdet_fec!L$122</f>
        <v>5.9058037208783363</v>
      </c>
      <c r="M110" s="57">
        <f>RES_hhdet_fec!M$122</f>
        <v>7.4781095501205765</v>
      </c>
      <c r="N110" s="57">
        <f>RES_hhdet_fec!N$122</f>
        <v>8.980734732649946</v>
      </c>
      <c r="O110" s="57">
        <f>RES_hhdet_fec!O$122</f>
        <v>9.9342823892301464</v>
      </c>
      <c r="P110" s="57">
        <f>RES_hhdet_fec!P$122</f>
        <v>11.01627455505632</v>
      </c>
      <c r="Q110" s="57">
        <f>RES_hhdet_fec!Q$122</f>
        <v>11.158635311126337</v>
      </c>
    </row>
    <row r="112" spans="1:17" ht="12" customHeight="1" x14ac:dyDescent="0.3">
      <c r="A112" s="152" t="s">
        <v>119</v>
      </c>
      <c r="B112" s="168">
        <f>SUM(B113,B116,B118,B127)</f>
        <v>127.64169656943045</v>
      </c>
      <c r="C112" s="168">
        <f t="shared" ref="C112:Q112" si="15">SUM(C113,C116,C118,C127)</f>
        <v>126.7847226174697</v>
      </c>
      <c r="D112" s="168">
        <f t="shared" si="15"/>
        <v>134.48798118088129</v>
      </c>
      <c r="E112" s="168">
        <f t="shared" si="15"/>
        <v>139.7816914997496</v>
      </c>
      <c r="F112" s="168">
        <f t="shared" si="15"/>
        <v>142.44699562970266</v>
      </c>
      <c r="G112" s="168">
        <f t="shared" si="15"/>
        <v>40.917917664034292</v>
      </c>
      <c r="H112" s="168">
        <f t="shared" si="15"/>
        <v>43.968262468393675</v>
      </c>
      <c r="I112" s="168">
        <f t="shared" si="15"/>
        <v>46.078227239393357</v>
      </c>
      <c r="J112" s="168">
        <f t="shared" si="15"/>
        <v>52.286342253219608</v>
      </c>
      <c r="K112" s="168">
        <f t="shared" si="15"/>
        <v>70.162766843874266</v>
      </c>
      <c r="L112" s="168">
        <f t="shared" si="15"/>
        <v>84.360907456321627</v>
      </c>
      <c r="M112" s="168">
        <f t="shared" si="15"/>
        <v>94.852180650190007</v>
      </c>
      <c r="N112" s="168">
        <f t="shared" si="15"/>
        <v>113.08140770838656</v>
      </c>
      <c r="O112" s="168">
        <f t="shared" si="15"/>
        <v>120.44588631808958</v>
      </c>
      <c r="P112" s="168">
        <f t="shared" si="15"/>
        <v>118.27389710399528</v>
      </c>
      <c r="Q112" s="168">
        <f t="shared" si="15"/>
        <v>130.08342912355235</v>
      </c>
    </row>
    <row r="113" spans="1:17" ht="12" customHeight="1" x14ac:dyDescent="0.3">
      <c r="A113" s="158" t="s">
        <v>65</v>
      </c>
      <c r="B113" s="157">
        <f>SUM(B114:B115)</f>
        <v>97.385962417654511</v>
      </c>
      <c r="C113" s="157">
        <f t="shared" ref="C113:Q113" si="16">SUM(C114:C115)</f>
        <v>96.496044848147292</v>
      </c>
      <c r="D113" s="157">
        <f t="shared" si="16"/>
        <v>102.59069887995211</v>
      </c>
      <c r="E113" s="157">
        <f t="shared" si="16"/>
        <v>105.8821484525168</v>
      </c>
      <c r="F113" s="157">
        <f t="shared" si="16"/>
        <v>108.71439331737308</v>
      </c>
      <c r="G113" s="157">
        <f t="shared" si="16"/>
        <v>30.450450164252196</v>
      </c>
      <c r="H113" s="157">
        <f t="shared" si="16"/>
        <v>32.655991059255086</v>
      </c>
      <c r="I113" s="157">
        <f t="shared" si="16"/>
        <v>32.73120964261858</v>
      </c>
      <c r="J113" s="157">
        <f t="shared" si="16"/>
        <v>37.515377969940111</v>
      </c>
      <c r="K113" s="157">
        <f t="shared" si="16"/>
        <v>50.029081953188239</v>
      </c>
      <c r="L113" s="157">
        <f t="shared" si="16"/>
        <v>60.871299365146321</v>
      </c>
      <c r="M113" s="157">
        <f t="shared" si="16"/>
        <v>65.652203866409963</v>
      </c>
      <c r="N113" s="157">
        <f t="shared" si="16"/>
        <v>77.546467065757227</v>
      </c>
      <c r="O113" s="157">
        <f t="shared" si="16"/>
        <v>81.688745263017196</v>
      </c>
      <c r="P113" s="157">
        <f t="shared" si="16"/>
        <v>76.832861422356842</v>
      </c>
      <c r="Q113" s="157">
        <f t="shared" si="16"/>
        <v>85.492996350488582</v>
      </c>
    </row>
    <row r="114" spans="1:17" ht="12" customHeight="1" x14ac:dyDescent="0.3">
      <c r="A114" s="23" t="s">
        <v>153</v>
      </c>
      <c r="B114" s="156">
        <f>RES_hhdet_tes!B$107</f>
        <v>97.009223424882848</v>
      </c>
      <c r="C114" s="156">
        <f>RES_hhdet_tes!C$107</f>
        <v>96.104599065828978</v>
      </c>
      <c r="D114" s="156">
        <f>RES_hhdet_tes!D$107</f>
        <v>102.14881934068306</v>
      </c>
      <c r="E114" s="156">
        <f>RES_hhdet_tes!E$107</f>
        <v>105.25641831668223</v>
      </c>
      <c r="F114" s="156">
        <f>RES_hhdet_tes!F$107</f>
        <v>108.13995466508571</v>
      </c>
      <c r="G114" s="156">
        <f>RES_hhdet_tes!G$107</f>
        <v>30.285709651280076</v>
      </c>
      <c r="H114" s="156">
        <f>RES_hhdet_tes!H$107</f>
        <v>32.471706951161629</v>
      </c>
      <c r="I114" s="156">
        <f>RES_hhdet_tes!I$107</f>
        <v>32.502363962861324</v>
      </c>
      <c r="J114" s="156">
        <f>RES_hhdet_tes!J$107</f>
        <v>37.302823143175367</v>
      </c>
      <c r="K114" s="156">
        <f>RES_hhdet_tes!K$107</f>
        <v>49.736012466170202</v>
      </c>
      <c r="L114" s="156">
        <f>RES_hhdet_tes!L$107</f>
        <v>60.488889293720781</v>
      </c>
      <c r="M114" s="156">
        <f>RES_hhdet_tes!M$107</f>
        <v>65.281964757929487</v>
      </c>
      <c r="N114" s="156">
        <f>RES_hhdet_tes!N$107</f>
        <v>77.066212037677928</v>
      </c>
      <c r="O114" s="156">
        <f>RES_hhdet_tes!O$107</f>
        <v>81.2284118563758</v>
      </c>
      <c r="P114" s="156">
        <f>RES_hhdet_tes!P$107</f>
        <v>76.420262832847499</v>
      </c>
      <c r="Q114" s="156">
        <f>RES_hhdet_tes!Q$107</f>
        <v>84.966673208931596</v>
      </c>
    </row>
    <row r="115" spans="1:17" ht="12" customHeight="1" x14ac:dyDescent="0.3">
      <c r="A115" s="23" t="s">
        <v>60</v>
      </c>
      <c r="B115" s="156">
        <f>RES_hhdet_tes!B$108</f>
        <v>0.37673899277165862</v>
      </c>
      <c r="C115" s="156">
        <f>RES_hhdet_tes!C$108</f>
        <v>0.39144578231830957</v>
      </c>
      <c r="D115" s="156">
        <f>RES_hhdet_tes!D$108</f>
        <v>0.44187953926904916</v>
      </c>
      <c r="E115" s="156">
        <f>RES_hhdet_tes!E$108</f>
        <v>0.62573013583457826</v>
      </c>
      <c r="F115" s="156">
        <f>RES_hhdet_tes!F$108</f>
        <v>0.57443865228736957</v>
      </c>
      <c r="G115" s="156">
        <f>RES_hhdet_tes!G$108</f>
        <v>0.1647405129721195</v>
      </c>
      <c r="H115" s="156">
        <f>RES_hhdet_tes!H$108</f>
        <v>0.18428410809345969</v>
      </c>
      <c r="I115" s="156">
        <f>RES_hhdet_tes!I$108</f>
        <v>0.22884567975725986</v>
      </c>
      <c r="J115" s="156">
        <f>RES_hhdet_tes!J$108</f>
        <v>0.21255482676474363</v>
      </c>
      <c r="K115" s="156">
        <f>RES_hhdet_tes!K$108</f>
        <v>0.29306948701803814</v>
      </c>
      <c r="L115" s="156">
        <f>RES_hhdet_tes!L$108</f>
        <v>0.38241007142553862</v>
      </c>
      <c r="M115" s="156">
        <f>RES_hhdet_tes!M$108</f>
        <v>0.3702391084804707</v>
      </c>
      <c r="N115" s="156">
        <f>RES_hhdet_tes!N$108</f>
        <v>0.48025502807929743</v>
      </c>
      <c r="O115" s="156">
        <f>RES_hhdet_tes!O$108</f>
        <v>0.46033340664139621</v>
      </c>
      <c r="P115" s="156">
        <f>RES_hhdet_tes!P$108</f>
        <v>0.41259858950934103</v>
      </c>
      <c r="Q115" s="156">
        <f>RES_hhdet_tes!Q$108</f>
        <v>0.5263231415569809</v>
      </c>
    </row>
    <row r="116" spans="1:17" ht="12" customHeight="1" x14ac:dyDescent="0.3">
      <c r="A116" s="158" t="s">
        <v>112</v>
      </c>
      <c r="B116" s="157">
        <f>B117</f>
        <v>0.3616219133187577</v>
      </c>
      <c r="C116" s="157">
        <f t="shared" ref="C116:Q116" si="17">C117</f>
        <v>0.37131148557298133</v>
      </c>
      <c r="D116" s="157">
        <f t="shared" si="17"/>
        <v>0.40554417444548879</v>
      </c>
      <c r="E116" s="157">
        <f t="shared" si="17"/>
        <v>0.41209674121368689</v>
      </c>
      <c r="F116" s="157">
        <f t="shared" si="17"/>
        <v>0.43792651639335728</v>
      </c>
      <c r="G116" s="157">
        <f t="shared" si="17"/>
        <v>0.22604719661849296</v>
      </c>
      <c r="H116" s="157">
        <f t="shared" si="17"/>
        <v>0.27080553219145559</v>
      </c>
      <c r="I116" s="157">
        <f t="shared" si="17"/>
        <v>0.37301853364583448</v>
      </c>
      <c r="J116" s="157">
        <f t="shared" si="17"/>
        <v>0.50779877244519034</v>
      </c>
      <c r="K116" s="157">
        <f t="shared" si="17"/>
        <v>0.75811605956978567</v>
      </c>
      <c r="L116" s="157">
        <f t="shared" si="17"/>
        <v>1.0007152689877603</v>
      </c>
      <c r="M116" s="157">
        <f t="shared" si="17"/>
        <v>1.2996087221738621</v>
      </c>
      <c r="N116" s="157">
        <f t="shared" si="17"/>
        <v>1.8165424365922429</v>
      </c>
      <c r="O116" s="157">
        <f t="shared" si="17"/>
        <v>2.0651790130045242</v>
      </c>
      <c r="P116" s="157">
        <f t="shared" si="17"/>
        <v>2.2852096860625433</v>
      </c>
      <c r="Q116" s="157">
        <f t="shared" si="17"/>
        <v>2.6200710128670464</v>
      </c>
    </row>
    <row r="117" spans="1:17" ht="12" customHeight="1" x14ac:dyDescent="0.3">
      <c r="A117" s="23" t="s">
        <v>60</v>
      </c>
      <c r="B117" s="156">
        <f>RES_hhdet_tes!B$110</f>
        <v>0.3616219133187577</v>
      </c>
      <c r="C117" s="156">
        <f>RES_hhdet_tes!C$110</f>
        <v>0.37131148557298133</v>
      </c>
      <c r="D117" s="156">
        <f>RES_hhdet_tes!D$110</f>
        <v>0.40554417444548879</v>
      </c>
      <c r="E117" s="156">
        <f>RES_hhdet_tes!E$110</f>
        <v>0.41209674121368689</v>
      </c>
      <c r="F117" s="156">
        <f>RES_hhdet_tes!F$110</f>
        <v>0.43792651639335728</v>
      </c>
      <c r="G117" s="156">
        <f>RES_hhdet_tes!G$110</f>
        <v>0.22604719661849296</v>
      </c>
      <c r="H117" s="156">
        <f>RES_hhdet_tes!H$110</f>
        <v>0.27080553219145559</v>
      </c>
      <c r="I117" s="156">
        <f>RES_hhdet_tes!I$110</f>
        <v>0.37301853364583448</v>
      </c>
      <c r="J117" s="156">
        <f>RES_hhdet_tes!J$110</f>
        <v>0.50779877244519034</v>
      </c>
      <c r="K117" s="156">
        <f>RES_hhdet_tes!K$110</f>
        <v>0.75811605956978567</v>
      </c>
      <c r="L117" s="156">
        <f>RES_hhdet_tes!L$110</f>
        <v>1.0007152689877603</v>
      </c>
      <c r="M117" s="156">
        <f>RES_hhdet_tes!M$110</f>
        <v>1.2996087221738621</v>
      </c>
      <c r="N117" s="156">
        <f>RES_hhdet_tes!N$110</f>
        <v>1.8165424365922429</v>
      </c>
      <c r="O117" s="156">
        <f>RES_hhdet_tes!O$110</f>
        <v>2.0651790130045242</v>
      </c>
      <c r="P117" s="156">
        <f>RES_hhdet_tes!P$110</f>
        <v>2.2852096860625433</v>
      </c>
      <c r="Q117" s="156">
        <f>RES_hhdet_tes!Q$110</f>
        <v>2.6200710128670464</v>
      </c>
    </row>
    <row r="118" spans="1:17" ht="12" customHeight="1" x14ac:dyDescent="0.3">
      <c r="A118" s="158" t="s">
        <v>63</v>
      </c>
      <c r="B118" s="157">
        <f>SUM(B119:B120,B123:B124)</f>
        <v>19.827076778963672</v>
      </c>
      <c r="C118" s="157">
        <f t="shared" ref="C118:Q118" si="18">SUM(C119:C120,C123:C124)</f>
        <v>19.966173549953183</v>
      </c>
      <c r="D118" s="157">
        <f t="shared" si="18"/>
        <v>20.997350964012263</v>
      </c>
      <c r="E118" s="157">
        <f t="shared" si="18"/>
        <v>22.331777289579847</v>
      </c>
      <c r="F118" s="157">
        <f t="shared" si="18"/>
        <v>22.375769824732082</v>
      </c>
      <c r="G118" s="157">
        <f t="shared" si="18"/>
        <v>6.8759225700969759</v>
      </c>
      <c r="H118" s="157">
        <f t="shared" si="18"/>
        <v>7.4929627399586751</v>
      </c>
      <c r="I118" s="157">
        <f t="shared" si="18"/>
        <v>8.8610637713327467</v>
      </c>
      <c r="J118" s="157">
        <f t="shared" si="18"/>
        <v>9.7444702802378469</v>
      </c>
      <c r="K118" s="157">
        <f t="shared" si="18"/>
        <v>13.471828076871077</v>
      </c>
      <c r="L118" s="157">
        <f t="shared" si="18"/>
        <v>15.558737653792855</v>
      </c>
      <c r="M118" s="157">
        <f t="shared" si="18"/>
        <v>19.392496119539711</v>
      </c>
      <c r="N118" s="157">
        <f t="shared" si="18"/>
        <v>23.735151889857185</v>
      </c>
      <c r="O118" s="157">
        <f t="shared" si="18"/>
        <v>25.782863621060852</v>
      </c>
      <c r="P118" s="157">
        <f t="shared" si="18"/>
        <v>27.606062676256641</v>
      </c>
      <c r="Q118" s="157">
        <f t="shared" si="18"/>
        <v>29.954200151617695</v>
      </c>
    </row>
    <row r="119" spans="1:17" ht="12" customHeight="1" x14ac:dyDescent="0.3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3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3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3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3">
      <c r="A123" s="163" t="s">
        <v>142</v>
      </c>
      <c r="B123" s="162">
        <f>RES_hhdet_tes!B$116</f>
        <v>19.501263940426014</v>
      </c>
      <c r="C123" s="162">
        <f>RES_hhdet_tes!C$116</f>
        <v>19.641647238529952</v>
      </c>
      <c r="D123" s="162">
        <f>RES_hhdet_tes!D$116</f>
        <v>20.67446614724561</v>
      </c>
      <c r="E123" s="162">
        <f>RES_hhdet_tes!E$116</f>
        <v>21.962027564758326</v>
      </c>
      <c r="F123" s="162">
        <f>RES_hhdet_tes!F$116</f>
        <v>21.949567800367237</v>
      </c>
      <c r="G123" s="162">
        <f>RES_hhdet_tes!G$116</f>
        <v>6.703811944447942</v>
      </c>
      <c r="H123" s="162">
        <f>RES_hhdet_tes!H$116</f>
        <v>7.2583477588470426</v>
      </c>
      <c r="I123" s="162">
        <f>RES_hhdet_tes!I$116</f>
        <v>8.4640704833213949</v>
      </c>
      <c r="J123" s="162">
        <f>RES_hhdet_tes!J$116</f>
        <v>9.1305568509995076</v>
      </c>
      <c r="K123" s="162">
        <f>RES_hhdet_tes!K$116</f>
        <v>12.335791261952243</v>
      </c>
      <c r="L123" s="162">
        <f>RES_hhdet_tes!L$116</f>
        <v>13.81882594536752</v>
      </c>
      <c r="M123" s="162">
        <f>RES_hhdet_tes!M$116</f>
        <v>16.723358034213213</v>
      </c>
      <c r="N123" s="162">
        <f>RES_hhdet_tes!N$116</f>
        <v>20.222567132508402</v>
      </c>
      <c r="O123" s="162">
        <f>RES_hhdet_tes!O$116</f>
        <v>21.600800148091846</v>
      </c>
      <c r="P123" s="162">
        <f>RES_hhdet_tes!P$116</f>
        <v>22.699884223085146</v>
      </c>
      <c r="Q123" s="162">
        <f>RES_hhdet_tes!Q$116</f>
        <v>24.378816717771141</v>
      </c>
    </row>
    <row r="124" spans="1:17" ht="12" customHeight="1" x14ac:dyDescent="0.3">
      <c r="A124" s="161" t="s">
        <v>141</v>
      </c>
      <c r="B124" s="160">
        <f>SUM(B125:B126)</f>
        <v>0.32581283853765619</v>
      </c>
      <c r="C124" s="160">
        <f t="shared" ref="C124:Q124" si="20">SUM(C125:C126)</f>
        <v>0.32452631142323052</v>
      </c>
      <c r="D124" s="160">
        <f t="shared" si="20"/>
        <v>0.32288481676665259</v>
      </c>
      <c r="E124" s="160">
        <f t="shared" si="20"/>
        <v>0.36974972482152091</v>
      </c>
      <c r="F124" s="160">
        <f t="shared" si="20"/>
        <v>0.42620202436484561</v>
      </c>
      <c r="G124" s="160">
        <f t="shared" si="20"/>
        <v>0.17211062564903384</v>
      </c>
      <c r="H124" s="160">
        <f t="shared" si="20"/>
        <v>0.23461498111163212</v>
      </c>
      <c r="I124" s="160">
        <f t="shared" si="20"/>
        <v>0.39699328801135125</v>
      </c>
      <c r="J124" s="160">
        <f t="shared" si="20"/>
        <v>0.61391342923833858</v>
      </c>
      <c r="K124" s="160">
        <f t="shared" si="20"/>
        <v>1.1360368149188327</v>
      </c>
      <c r="L124" s="160">
        <f t="shared" si="20"/>
        <v>1.7399117084253362</v>
      </c>
      <c r="M124" s="160">
        <f t="shared" si="20"/>
        <v>2.6691380853264981</v>
      </c>
      <c r="N124" s="160">
        <f t="shared" si="20"/>
        <v>3.5125847573487841</v>
      </c>
      <c r="O124" s="160">
        <f t="shared" si="20"/>
        <v>4.1820634729690065</v>
      </c>
      <c r="P124" s="160">
        <f t="shared" si="20"/>
        <v>4.9061784531714956</v>
      </c>
      <c r="Q124" s="160">
        <f t="shared" si="20"/>
        <v>5.5753834338465538</v>
      </c>
    </row>
    <row r="125" spans="1:17" ht="12" customHeight="1" x14ac:dyDescent="0.3">
      <c r="A125" s="148" t="s">
        <v>60</v>
      </c>
      <c r="B125" s="156">
        <f>RES_hhdet_tes!B$118</f>
        <v>0.21396487863511071</v>
      </c>
      <c r="C125" s="156">
        <f>RES_hhdet_tes!C$118</f>
        <v>0.21812853415521719</v>
      </c>
      <c r="D125" s="156">
        <f>RES_hhdet_tes!D$118</f>
        <v>0.21795789067138169</v>
      </c>
      <c r="E125" s="156">
        <f>RES_hhdet_tes!E$118</f>
        <v>0.25360862237434179</v>
      </c>
      <c r="F125" s="156">
        <f>RES_hhdet_tes!F$118</f>
        <v>0.29051995312787499</v>
      </c>
      <c r="G125" s="156">
        <f>RES_hhdet_tes!G$118</f>
        <v>0.10951853407098119</v>
      </c>
      <c r="H125" s="156">
        <f>RES_hhdet_tes!H$118</f>
        <v>0.15077017032566639</v>
      </c>
      <c r="I125" s="156">
        <f>RES_hhdet_tes!I$118</f>
        <v>0.19889087949880732</v>
      </c>
      <c r="J125" s="156">
        <f>RES_hhdet_tes!J$118</f>
        <v>0.29646499664844844</v>
      </c>
      <c r="K125" s="156">
        <f>RES_hhdet_tes!K$118</f>
        <v>0.5887995998119856</v>
      </c>
      <c r="L125" s="156">
        <f>RES_hhdet_tes!L$118</f>
        <v>0.84268133985494542</v>
      </c>
      <c r="M125" s="156">
        <f>RES_hhdet_tes!M$118</f>
        <v>1.4091338954721249</v>
      </c>
      <c r="N125" s="156">
        <f>RES_hhdet_tes!N$118</f>
        <v>1.7878450364257519</v>
      </c>
      <c r="O125" s="156">
        <f>RES_hhdet_tes!O$118</f>
        <v>2.1186470781332258</v>
      </c>
      <c r="P125" s="156">
        <f>RES_hhdet_tes!P$118</f>
        <v>2.5076989332820481</v>
      </c>
      <c r="Q125" s="156">
        <f>RES_hhdet_tes!Q$118</f>
        <v>2.9820771271267481</v>
      </c>
    </row>
    <row r="126" spans="1:17" ht="12" customHeight="1" x14ac:dyDescent="0.3">
      <c r="A126" s="148" t="s">
        <v>59</v>
      </c>
      <c r="B126" s="156">
        <f>RES_hhdet_tes!B$119</f>
        <v>0.11184795990254549</v>
      </c>
      <c r="C126" s="156">
        <f>RES_hhdet_tes!C$119</f>
        <v>0.1063977772680133</v>
      </c>
      <c r="D126" s="156">
        <f>RES_hhdet_tes!D$119</f>
        <v>0.10492692609527092</v>
      </c>
      <c r="E126" s="156">
        <f>RES_hhdet_tes!E$119</f>
        <v>0.11614110244717915</v>
      </c>
      <c r="F126" s="156">
        <f>RES_hhdet_tes!F$119</f>
        <v>0.13568207123697062</v>
      </c>
      <c r="G126" s="156">
        <f>RES_hhdet_tes!G$119</f>
        <v>6.2592091578052636E-2</v>
      </c>
      <c r="H126" s="156">
        <f>RES_hhdet_tes!H$119</f>
        <v>8.3844810785965729E-2</v>
      </c>
      <c r="I126" s="156">
        <f>RES_hhdet_tes!I$119</f>
        <v>0.1981024085125439</v>
      </c>
      <c r="J126" s="156">
        <f>RES_hhdet_tes!J$119</f>
        <v>0.31744843258989014</v>
      </c>
      <c r="K126" s="156">
        <f>RES_hhdet_tes!K$119</f>
        <v>0.5472372151068472</v>
      </c>
      <c r="L126" s="156">
        <f>RES_hhdet_tes!L$119</f>
        <v>0.89723036857039073</v>
      </c>
      <c r="M126" s="156">
        <f>RES_hhdet_tes!M$119</f>
        <v>1.2600041898543735</v>
      </c>
      <c r="N126" s="156">
        <f>RES_hhdet_tes!N$119</f>
        <v>1.7247397209230324</v>
      </c>
      <c r="O126" s="156">
        <f>RES_hhdet_tes!O$119</f>
        <v>2.0634163948357807</v>
      </c>
      <c r="P126" s="156">
        <f>RES_hhdet_tes!P$119</f>
        <v>2.3984795198894475</v>
      </c>
      <c r="Q126" s="156">
        <f>RES_hhdet_tes!Q$119</f>
        <v>2.5933063067198061</v>
      </c>
    </row>
    <row r="127" spans="1:17" ht="12" customHeight="1" x14ac:dyDescent="0.3">
      <c r="A127" s="158" t="s">
        <v>62</v>
      </c>
      <c r="B127" s="157">
        <f>SUM(B128:B129)</f>
        <v>10.067035459493512</v>
      </c>
      <c r="C127" s="157">
        <f t="shared" ref="C127:Q127" si="21">SUM(C128:C129)</f>
        <v>9.9511927337962511</v>
      </c>
      <c r="D127" s="157">
        <f t="shared" si="21"/>
        <v>10.49438716247141</v>
      </c>
      <c r="E127" s="157">
        <f t="shared" si="21"/>
        <v>11.155669016439248</v>
      </c>
      <c r="F127" s="157">
        <f t="shared" si="21"/>
        <v>10.918905971204127</v>
      </c>
      <c r="G127" s="157">
        <f t="shared" si="21"/>
        <v>3.3654977330666265</v>
      </c>
      <c r="H127" s="157">
        <f t="shared" si="21"/>
        <v>3.5485031369884563</v>
      </c>
      <c r="I127" s="157">
        <f t="shared" si="21"/>
        <v>4.1129352917961981</v>
      </c>
      <c r="J127" s="157">
        <f t="shared" si="21"/>
        <v>4.5186952305964541</v>
      </c>
      <c r="K127" s="157">
        <f t="shared" si="21"/>
        <v>5.9037407542451694</v>
      </c>
      <c r="L127" s="157">
        <f t="shared" si="21"/>
        <v>6.9301551683946849</v>
      </c>
      <c r="M127" s="157">
        <f t="shared" si="21"/>
        <v>8.5078719420664726</v>
      </c>
      <c r="N127" s="157">
        <f t="shared" si="21"/>
        <v>9.9832463161798941</v>
      </c>
      <c r="O127" s="157">
        <f t="shared" si="21"/>
        <v>10.909098421007007</v>
      </c>
      <c r="P127" s="157">
        <f t="shared" si="21"/>
        <v>11.549763319319256</v>
      </c>
      <c r="Q127" s="157">
        <f t="shared" si="21"/>
        <v>12.016161608579015</v>
      </c>
    </row>
    <row r="128" spans="1:17" ht="12" customHeight="1" x14ac:dyDescent="0.3">
      <c r="A128" s="23" t="s">
        <v>57</v>
      </c>
      <c r="B128" s="156">
        <f>RES_hhdet_tes!B$121</f>
        <v>2.7194025466026992</v>
      </c>
      <c r="C128" s="156">
        <f>RES_hhdet_tes!C$121</f>
        <v>2.5816090084435106</v>
      </c>
      <c r="D128" s="156">
        <f>RES_hhdet_tes!D$121</f>
        <v>2.7880539610348669</v>
      </c>
      <c r="E128" s="156">
        <f>RES_hhdet_tes!E$121</f>
        <v>2.8458624950101958</v>
      </c>
      <c r="F128" s="156">
        <f>RES_hhdet_tes!F$121</f>
        <v>2.7572878250408746</v>
      </c>
      <c r="G128" s="156">
        <f>RES_hhdet_tes!G$121</f>
        <v>1.3312438544353944</v>
      </c>
      <c r="H128" s="156">
        <f>RES_hhdet_tes!H$121</f>
        <v>1.0213033642561908</v>
      </c>
      <c r="I128" s="156">
        <f>RES_hhdet_tes!I$121</f>
        <v>1.4135193832801334</v>
      </c>
      <c r="J128" s="156">
        <f>RES_hhdet_tes!J$121</f>
        <v>1.2789493522772337</v>
      </c>
      <c r="K128" s="156">
        <f>RES_hhdet_tes!K$121</f>
        <v>1.8902729488678203</v>
      </c>
      <c r="L128" s="156">
        <f>RES_hhdet_tes!L$121</f>
        <v>1.9801654500147257</v>
      </c>
      <c r="M128" s="156">
        <f>RES_hhdet_tes!M$121</f>
        <v>2.2130008409984558</v>
      </c>
      <c r="N128" s="156">
        <f>RES_hhdet_tes!N$121</f>
        <v>2.38641705787236</v>
      </c>
      <c r="O128" s="156">
        <f>RES_hhdet_tes!O$121</f>
        <v>2.4826491147263354</v>
      </c>
      <c r="P128" s="156">
        <f>RES_hhdet_tes!P$121</f>
        <v>2.1823405773187106</v>
      </c>
      <c r="Q128" s="156">
        <f>RES_hhdet_tes!Q$121</f>
        <v>2.5142680660832233</v>
      </c>
    </row>
    <row r="129" spans="1:17" ht="12" customHeight="1" x14ac:dyDescent="0.3">
      <c r="A129" s="29" t="s">
        <v>140</v>
      </c>
      <c r="B129" s="57">
        <f>RES_hhdet_tes!B$122</f>
        <v>7.3476329128908136</v>
      </c>
      <c r="C129" s="57">
        <f>RES_hhdet_tes!C$122</f>
        <v>7.3695837253527401</v>
      </c>
      <c r="D129" s="57">
        <f>RES_hhdet_tes!D$122</f>
        <v>7.7063332014365429</v>
      </c>
      <c r="E129" s="57">
        <f>RES_hhdet_tes!E$122</f>
        <v>8.3098065214290529</v>
      </c>
      <c r="F129" s="57">
        <f>RES_hhdet_tes!F$122</f>
        <v>8.1616181461632529</v>
      </c>
      <c r="G129" s="57">
        <f>RES_hhdet_tes!G$122</f>
        <v>2.0342538786312319</v>
      </c>
      <c r="H129" s="57">
        <f>RES_hhdet_tes!H$122</f>
        <v>2.5271997727322653</v>
      </c>
      <c r="I129" s="57">
        <f>RES_hhdet_tes!I$122</f>
        <v>2.6994159085160643</v>
      </c>
      <c r="J129" s="57">
        <f>RES_hhdet_tes!J$122</f>
        <v>3.2397458783192206</v>
      </c>
      <c r="K129" s="57">
        <f>RES_hhdet_tes!K$122</f>
        <v>4.0134678053773492</v>
      </c>
      <c r="L129" s="57">
        <f>RES_hhdet_tes!L$122</f>
        <v>4.9499897183799595</v>
      </c>
      <c r="M129" s="57">
        <f>RES_hhdet_tes!M$122</f>
        <v>6.2948711010680176</v>
      </c>
      <c r="N129" s="57">
        <f>RES_hhdet_tes!N$122</f>
        <v>7.5968292583075332</v>
      </c>
      <c r="O129" s="57">
        <f>RES_hhdet_tes!O$122</f>
        <v>8.4264493062806718</v>
      </c>
      <c r="P129" s="57">
        <f>RES_hhdet_tes!P$122</f>
        <v>9.3674227420005458</v>
      </c>
      <c r="Q129" s="57">
        <f>RES_hhdet_tes!Q$122</f>
        <v>9.5018935424957913</v>
      </c>
    </row>
    <row r="131" spans="1:17" ht="12" customHeight="1" x14ac:dyDescent="0.3">
      <c r="A131" s="152" t="s">
        <v>199</v>
      </c>
      <c r="B131" s="175">
        <f t="shared" ref="B131:Q146" si="22">IF(B112=0,"",B112/B93)</f>
        <v>0.74220749323439972</v>
      </c>
      <c r="C131" s="175">
        <f t="shared" si="22"/>
        <v>0.74560652963670548</v>
      </c>
      <c r="D131" s="175">
        <f t="shared" si="22"/>
        <v>0.74929084580244887</v>
      </c>
      <c r="E131" s="175">
        <f t="shared" si="22"/>
        <v>0.75476081043627707</v>
      </c>
      <c r="F131" s="175">
        <f t="shared" si="22"/>
        <v>0.76025938607376875</v>
      </c>
      <c r="G131" s="175">
        <f t="shared" si="22"/>
        <v>0.7743190239489901</v>
      </c>
      <c r="H131" s="175">
        <f t="shared" si="22"/>
        <v>0.78159558905960624</v>
      </c>
      <c r="I131" s="175">
        <f t="shared" si="22"/>
        <v>0.77692738701864705</v>
      </c>
      <c r="J131" s="175">
        <f t="shared" si="22"/>
        <v>0.78550722885051116</v>
      </c>
      <c r="K131" s="175">
        <f t="shared" si="22"/>
        <v>0.78957821881550505</v>
      </c>
      <c r="L131" s="175">
        <f t="shared" si="22"/>
        <v>0.79973089772580996</v>
      </c>
      <c r="M131" s="175">
        <f t="shared" si="22"/>
        <v>0.80869869431965757</v>
      </c>
      <c r="N131" s="175">
        <f t="shared" si="22"/>
        <v>0.81818556704194467</v>
      </c>
      <c r="O131" s="175">
        <f t="shared" si="22"/>
        <v>0.8227816928560383</v>
      </c>
      <c r="P131" s="175">
        <f t="shared" si="22"/>
        <v>0.83161265874239765</v>
      </c>
      <c r="Q131" s="175">
        <f t="shared" si="22"/>
        <v>0.83431387964707771</v>
      </c>
    </row>
    <row r="132" spans="1:17" ht="12" customHeight="1" x14ac:dyDescent="0.3">
      <c r="A132" s="158" t="s">
        <v>65</v>
      </c>
      <c r="B132" s="169">
        <f t="shared" si="22"/>
        <v>0.76101660223138845</v>
      </c>
      <c r="C132" s="169">
        <f t="shared" si="22"/>
        <v>0.76400670128999959</v>
      </c>
      <c r="D132" s="169">
        <f t="shared" si="22"/>
        <v>0.76778112716964697</v>
      </c>
      <c r="E132" s="169">
        <f t="shared" si="22"/>
        <v>0.77353559851719078</v>
      </c>
      <c r="F132" s="169">
        <f t="shared" si="22"/>
        <v>0.77813451216728025</v>
      </c>
      <c r="G132" s="169">
        <f t="shared" si="22"/>
        <v>0.80521857921333595</v>
      </c>
      <c r="H132" s="169">
        <f t="shared" si="22"/>
        <v>0.80579482942303615</v>
      </c>
      <c r="I132" s="169">
        <f t="shared" si="22"/>
        <v>0.8067818712778827</v>
      </c>
      <c r="J132" s="169">
        <f t="shared" si="22"/>
        <v>0.80888115410139705</v>
      </c>
      <c r="K132" s="169">
        <f t="shared" si="22"/>
        <v>0.81489283256134937</v>
      </c>
      <c r="L132" s="169">
        <f t="shared" si="22"/>
        <v>0.82052269993735261</v>
      </c>
      <c r="M132" s="169">
        <f t="shared" si="22"/>
        <v>0.83055769343575869</v>
      </c>
      <c r="N132" s="169">
        <f t="shared" si="22"/>
        <v>0.83740427970929354</v>
      </c>
      <c r="O132" s="169">
        <f t="shared" si="22"/>
        <v>0.84068202942646886</v>
      </c>
      <c r="P132" s="169">
        <f t="shared" si="22"/>
        <v>0.84892754771969337</v>
      </c>
      <c r="Q132" s="169">
        <f t="shared" si="22"/>
        <v>0.8514270181535053</v>
      </c>
    </row>
    <row r="133" spans="1:17" ht="12" customHeight="1" x14ac:dyDescent="0.3">
      <c r="A133" s="23" t="s">
        <v>153</v>
      </c>
      <c r="B133" s="73">
        <f t="shared" si="22"/>
        <v>0.7603109568148857</v>
      </c>
      <c r="C133" s="73">
        <f t="shared" si="22"/>
        <v>0.76327302070045844</v>
      </c>
      <c r="D133" s="73">
        <f t="shared" si="22"/>
        <v>0.76701063285515847</v>
      </c>
      <c r="E133" s="73">
        <f t="shared" si="22"/>
        <v>0.77249559588168071</v>
      </c>
      <c r="F133" s="73">
        <f t="shared" si="22"/>
        <v>0.777218522942695</v>
      </c>
      <c r="G133" s="73">
        <f t="shared" si="22"/>
        <v>0.80436633497326038</v>
      </c>
      <c r="H133" s="73">
        <f t="shared" si="22"/>
        <v>0.8049076945864716</v>
      </c>
      <c r="I133" s="73">
        <f t="shared" si="22"/>
        <v>0.80568579356661663</v>
      </c>
      <c r="J133" s="73">
        <f t="shared" si="22"/>
        <v>0.80800123082361541</v>
      </c>
      <c r="K133" s="73">
        <f t="shared" si="22"/>
        <v>0.81400496144492407</v>
      </c>
      <c r="L133" s="73">
        <f t="shared" si="22"/>
        <v>0.81959274619740641</v>
      </c>
      <c r="M133" s="73">
        <f t="shared" si="22"/>
        <v>0.82976031664525207</v>
      </c>
      <c r="N133" s="73">
        <f t="shared" si="22"/>
        <v>0.83655663790496648</v>
      </c>
      <c r="O133" s="73">
        <f t="shared" si="22"/>
        <v>0.83992368041984422</v>
      </c>
      <c r="P133" s="73">
        <f t="shared" si="22"/>
        <v>0.84823568324855836</v>
      </c>
      <c r="Q133" s="73">
        <f t="shared" si="22"/>
        <v>0.85064414462563398</v>
      </c>
    </row>
    <row r="134" spans="1:17" ht="12" customHeight="1" x14ac:dyDescent="0.3">
      <c r="A134" s="23" t="s">
        <v>60</v>
      </c>
      <c r="B134" s="73">
        <f t="shared" si="22"/>
        <v>1</v>
      </c>
      <c r="C134" s="73">
        <f t="shared" si="22"/>
        <v>0.99999999999999956</v>
      </c>
      <c r="D134" s="73">
        <f t="shared" si="22"/>
        <v>0.99999999999999978</v>
      </c>
      <c r="E134" s="73">
        <f t="shared" si="22"/>
        <v>0.99999999999999978</v>
      </c>
      <c r="F134" s="73">
        <f t="shared" si="22"/>
        <v>1</v>
      </c>
      <c r="G134" s="73">
        <f t="shared" si="22"/>
        <v>1</v>
      </c>
      <c r="H134" s="73">
        <f t="shared" si="22"/>
        <v>1</v>
      </c>
      <c r="I134" s="73">
        <f t="shared" si="22"/>
        <v>0.99999999999999967</v>
      </c>
      <c r="J134" s="73">
        <f t="shared" si="22"/>
        <v>1.0000000000000002</v>
      </c>
      <c r="K134" s="73">
        <f t="shared" si="22"/>
        <v>1</v>
      </c>
      <c r="L134" s="73">
        <f t="shared" si="22"/>
        <v>1.0000000000000002</v>
      </c>
      <c r="M134" s="73">
        <f t="shared" si="22"/>
        <v>1</v>
      </c>
      <c r="N134" s="73">
        <f t="shared" si="22"/>
        <v>1</v>
      </c>
      <c r="O134" s="73">
        <f t="shared" si="22"/>
        <v>1</v>
      </c>
      <c r="P134" s="73">
        <f t="shared" si="22"/>
        <v>1</v>
      </c>
      <c r="Q134" s="73">
        <f t="shared" si="22"/>
        <v>0.99999999999999956</v>
      </c>
    </row>
    <row r="135" spans="1:17" ht="12" customHeight="1" x14ac:dyDescent="0.3">
      <c r="A135" s="158" t="s">
        <v>112</v>
      </c>
      <c r="B135" s="169">
        <f t="shared" si="22"/>
        <v>1.6156128379086894</v>
      </c>
      <c r="C135" s="169">
        <f t="shared" si="22"/>
        <v>1.6528687220980798</v>
      </c>
      <c r="D135" s="169">
        <f t="shared" si="22"/>
        <v>1.7038774671296077</v>
      </c>
      <c r="E135" s="169">
        <f t="shared" si="22"/>
        <v>1.743476805614812</v>
      </c>
      <c r="F135" s="169">
        <f t="shared" si="22"/>
        <v>1.799199387598245</v>
      </c>
      <c r="G135" s="169">
        <f t="shared" si="22"/>
        <v>1.9185726997218149</v>
      </c>
      <c r="H135" s="169">
        <f t="shared" si="22"/>
        <v>1.9797383015006975</v>
      </c>
      <c r="I135" s="169">
        <f t="shared" si="22"/>
        <v>2.0552288002710539</v>
      </c>
      <c r="J135" s="169">
        <f t="shared" si="22"/>
        <v>2.1722246633356139</v>
      </c>
      <c r="K135" s="169">
        <f t="shared" si="22"/>
        <v>2.3267040505283032</v>
      </c>
      <c r="L135" s="169">
        <f t="shared" si="22"/>
        <v>2.4502322095639903</v>
      </c>
      <c r="M135" s="169">
        <f t="shared" si="22"/>
        <v>2.5585330437196596</v>
      </c>
      <c r="N135" s="169">
        <f t="shared" si="22"/>
        <v>2.7060983836187162</v>
      </c>
      <c r="O135" s="169">
        <f t="shared" si="22"/>
        <v>2.8097801646251872</v>
      </c>
      <c r="P135" s="169">
        <f t="shared" si="22"/>
        <v>2.948606761269148</v>
      </c>
      <c r="Q135" s="169">
        <f t="shared" si="22"/>
        <v>3.075749991338053</v>
      </c>
    </row>
    <row r="136" spans="1:17" ht="12" customHeight="1" x14ac:dyDescent="0.3">
      <c r="A136" s="23" t="s">
        <v>60</v>
      </c>
      <c r="B136" s="73">
        <f t="shared" si="22"/>
        <v>1.6156128379086894</v>
      </c>
      <c r="C136" s="73">
        <f t="shared" si="22"/>
        <v>1.6528687220980798</v>
      </c>
      <c r="D136" s="73">
        <f t="shared" si="22"/>
        <v>1.7038774671296077</v>
      </c>
      <c r="E136" s="73">
        <f t="shared" si="22"/>
        <v>1.743476805614812</v>
      </c>
      <c r="F136" s="73">
        <f t="shared" si="22"/>
        <v>1.799199387598245</v>
      </c>
      <c r="G136" s="73">
        <f t="shared" si="22"/>
        <v>1.9185726997218149</v>
      </c>
      <c r="H136" s="73">
        <f t="shared" si="22"/>
        <v>1.9797383015006975</v>
      </c>
      <c r="I136" s="73">
        <f t="shared" si="22"/>
        <v>2.0552288002710539</v>
      </c>
      <c r="J136" s="73">
        <f t="shared" si="22"/>
        <v>2.1722246633356139</v>
      </c>
      <c r="K136" s="73">
        <f t="shared" si="22"/>
        <v>2.3267040505283032</v>
      </c>
      <c r="L136" s="73">
        <f t="shared" si="22"/>
        <v>2.4502322095639903</v>
      </c>
      <c r="M136" s="73">
        <f t="shared" si="22"/>
        <v>2.5585330437196596</v>
      </c>
      <c r="N136" s="73">
        <f t="shared" si="22"/>
        <v>2.7060983836187162</v>
      </c>
      <c r="O136" s="73">
        <f t="shared" si="22"/>
        <v>2.8097801646251872</v>
      </c>
      <c r="P136" s="73">
        <f t="shared" si="22"/>
        <v>2.948606761269148</v>
      </c>
      <c r="Q136" s="73">
        <f t="shared" si="22"/>
        <v>3.075749991338053</v>
      </c>
    </row>
    <row r="137" spans="1:17" ht="12" customHeight="1" x14ac:dyDescent="0.3">
      <c r="A137" s="158" t="s">
        <v>63</v>
      </c>
      <c r="B137" s="169">
        <f t="shared" si="22"/>
        <v>0.70263627955307306</v>
      </c>
      <c r="C137" s="169">
        <f t="shared" si="22"/>
        <v>0.70506961782463429</v>
      </c>
      <c r="D137" s="169">
        <f t="shared" si="22"/>
        <v>0.70812337186809704</v>
      </c>
      <c r="E137" s="169">
        <f t="shared" si="22"/>
        <v>0.71254978095358668</v>
      </c>
      <c r="F137" s="169">
        <f t="shared" si="22"/>
        <v>0.71810977051659641</v>
      </c>
      <c r="G137" s="169">
        <f t="shared" si="22"/>
        <v>0.72560564409791717</v>
      </c>
      <c r="H137" s="169">
        <f t="shared" si="22"/>
        <v>0.72926836367951609</v>
      </c>
      <c r="I137" s="169">
        <f t="shared" si="22"/>
        <v>0.72767296644854673</v>
      </c>
      <c r="J137" s="169">
        <f t="shared" si="22"/>
        <v>0.73559666004653135</v>
      </c>
      <c r="K137" s="169">
        <f t="shared" si="22"/>
        <v>0.74017254333809235</v>
      </c>
      <c r="L137" s="169">
        <f t="shared" si="22"/>
        <v>0.75218780670440055</v>
      </c>
      <c r="M137" s="169">
        <f t="shared" si="22"/>
        <v>0.76122467154441886</v>
      </c>
      <c r="N137" s="169">
        <f t="shared" si="22"/>
        <v>0.76964846863807335</v>
      </c>
      <c r="O137" s="169">
        <f t="shared" si="22"/>
        <v>0.77546796297835441</v>
      </c>
      <c r="P137" s="169">
        <f t="shared" si="22"/>
        <v>0.78234326792458431</v>
      </c>
      <c r="Q137" s="169">
        <f t="shared" si="22"/>
        <v>0.78449875616317977</v>
      </c>
    </row>
    <row r="138" spans="1:17" ht="12" customHeight="1" x14ac:dyDescent="0.3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3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3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3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3">
      <c r="A142" s="163" t="s">
        <v>142</v>
      </c>
      <c r="B142" s="171">
        <f t="shared" si="22"/>
        <v>0.70140964366866654</v>
      </c>
      <c r="C142" s="171">
        <f t="shared" si="22"/>
        <v>0.70391618675966894</v>
      </c>
      <c r="D142" s="171">
        <f t="shared" si="22"/>
        <v>0.70704844500826158</v>
      </c>
      <c r="E142" s="171">
        <f t="shared" si="22"/>
        <v>0.71136093755390817</v>
      </c>
      <c r="F142" s="171">
        <f t="shared" si="22"/>
        <v>0.71666405238386044</v>
      </c>
      <c r="G142" s="171">
        <f t="shared" si="22"/>
        <v>0.72298066442183295</v>
      </c>
      <c r="H142" s="171">
        <f t="shared" si="22"/>
        <v>0.72605370265274882</v>
      </c>
      <c r="I142" s="171">
        <f t="shared" si="22"/>
        <v>0.72209037158806288</v>
      </c>
      <c r="J142" s="171">
        <f t="shared" si="22"/>
        <v>0.7276988239813198</v>
      </c>
      <c r="K142" s="171">
        <f t="shared" si="22"/>
        <v>0.73004657772049397</v>
      </c>
      <c r="L142" s="171">
        <f t="shared" si="22"/>
        <v>0.73839527574544361</v>
      </c>
      <c r="M142" s="171">
        <f t="shared" si="22"/>
        <v>0.7450463224913495</v>
      </c>
      <c r="N142" s="171">
        <f t="shared" si="22"/>
        <v>0.75256596516613938</v>
      </c>
      <c r="O142" s="171">
        <f t="shared" si="22"/>
        <v>0.7572324304434932</v>
      </c>
      <c r="P142" s="171">
        <f t="shared" si="22"/>
        <v>0.76337914641468918</v>
      </c>
      <c r="Q142" s="171">
        <f t="shared" si="22"/>
        <v>0.76600872509667506</v>
      </c>
    </row>
    <row r="143" spans="1:17" ht="12" customHeight="1" x14ac:dyDescent="0.3">
      <c r="A143" s="161" t="s">
        <v>141</v>
      </c>
      <c r="B143" s="170">
        <f t="shared" si="22"/>
        <v>0.78478254719243057</v>
      </c>
      <c r="C143" s="170">
        <f t="shared" si="22"/>
        <v>0.78269251849718569</v>
      </c>
      <c r="D143" s="170">
        <f t="shared" si="22"/>
        <v>0.78449004302424918</v>
      </c>
      <c r="E143" s="170">
        <f t="shared" si="22"/>
        <v>0.79107654845713193</v>
      </c>
      <c r="F143" s="170">
        <f t="shared" si="22"/>
        <v>0.8013644267637493</v>
      </c>
      <c r="G143" s="170">
        <f t="shared" si="22"/>
        <v>0.84512375222776559</v>
      </c>
      <c r="H143" s="170">
        <f t="shared" si="22"/>
        <v>0.84501639332176059</v>
      </c>
      <c r="I143" s="170">
        <f t="shared" si="22"/>
        <v>0.87128898710602209</v>
      </c>
      <c r="J143" s="170">
        <f t="shared" si="22"/>
        <v>0.87718899655859817</v>
      </c>
      <c r="K143" s="170">
        <f t="shared" si="22"/>
        <v>0.87141897256232548</v>
      </c>
      <c r="L143" s="170">
        <f t="shared" si="22"/>
        <v>0.88321641426632991</v>
      </c>
      <c r="M143" s="170">
        <f t="shared" si="22"/>
        <v>0.88109960463768811</v>
      </c>
      <c r="N143" s="170">
        <f t="shared" si="22"/>
        <v>0.88534764093512697</v>
      </c>
      <c r="O143" s="170">
        <f t="shared" si="22"/>
        <v>0.88562676289260012</v>
      </c>
      <c r="P143" s="170">
        <f t="shared" si="22"/>
        <v>0.88394417280745352</v>
      </c>
      <c r="Q143" s="170">
        <f t="shared" si="22"/>
        <v>0.87706999131091889</v>
      </c>
    </row>
    <row r="144" spans="1:17" ht="12" customHeight="1" x14ac:dyDescent="0.3">
      <c r="A144" s="148" t="s">
        <v>60</v>
      </c>
      <c r="B144" s="73">
        <f t="shared" si="22"/>
        <v>0.70542078309332834</v>
      </c>
      <c r="C144" s="73">
        <f t="shared" si="22"/>
        <v>0.7076803235595267</v>
      </c>
      <c r="D144" s="73">
        <f t="shared" si="22"/>
        <v>0.71075074212877243</v>
      </c>
      <c r="E144" s="73">
        <f t="shared" si="22"/>
        <v>0.72199772234383885</v>
      </c>
      <c r="F144" s="73">
        <f t="shared" si="22"/>
        <v>0.73333369140067217</v>
      </c>
      <c r="G144" s="73">
        <f t="shared" si="22"/>
        <v>0.77640067979648253</v>
      </c>
      <c r="H144" s="73">
        <f t="shared" si="22"/>
        <v>0.77796517357879469</v>
      </c>
      <c r="I144" s="73">
        <f t="shared" si="22"/>
        <v>0.77228186593863923</v>
      </c>
      <c r="J144" s="73">
        <f t="shared" si="22"/>
        <v>0.77524202062321612</v>
      </c>
      <c r="K144" s="73">
        <f t="shared" si="22"/>
        <v>0.77839688166788235</v>
      </c>
      <c r="L144" s="73">
        <f t="shared" si="22"/>
        <v>0.78553980204356977</v>
      </c>
      <c r="M144" s="73">
        <f t="shared" si="22"/>
        <v>0.79642592820686953</v>
      </c>
      <c r="N144" s="73">
        <f t="shared" si="22"/>
        <v>0.79717563819692627</v>
      </c>
      <c r="O144" s="73">
        <f t="shared" si="22"/>
        <v>0.79686288432187902</v>
      </c>
      <c r="P144" s="73">
        <f t="shared" si="22"/>
        <v>0.79562847798407055</v>
      </c>
      <c r="Q144" s="73">
        <f t="shared" si="22"/>
        <v>0.79236338975461107</v>
      </c>
    </row>
    <row r="145" spans="1:17" ht="12" customHeight="1" x14ac:dyDescent="0.3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1.0000000000000004</v>
      </c>
      <c r="E145" s="73">
        <f t="shared" si="22"/>
        <v>1</v>
      </c>
      <c r="F145" s="73">
        <f t="shared" si="22"/>
        <v>0.99999999999999956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0.99999999999999978</v>
      </c>
      <c r="K145" s="73">
        <f t="shared" si="22"/>
        <v>1</v>
      </c>
      <c r="L145" s="73">
        <f t="shared" si="22"/>
        <v>1</v>
      </c>
      <c r="M145" s="73">
        <f t="shared" si="22"/>
        <v>0.99999999999999978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</v>
      </c>
    </row>
    <row r="146" spans="1:17" ht="12" customHeight="1" x14ac:dyDescent="0.3">
      <c r="A146" s="158" t="s">
        <v>62</v>
      </c>
      <c r="B146" s="169">
        <f t="shared" si="22"/>
        <v>0.6467507513530516</v>
      </c>
      <c r="C146" s="169">
        <f t="shared" si="22"/>
        <v>0.65480785200327718</v>
      </c>
      <c r="D146" s="169">
        <f t="shared" si="22"/>
        <v>0.65683601941635261</v>
      </c>
      <c r="E146" s="169">
        <f t="shared" si="22"/>
        <v>0.66632056377930871</v>
      </c>
      <c r="F146" s="169">
        <f t="shared" si="22"/>
        <v>0.67184670949116831</v>
      </c>
      <c r="G146" s="169">
        <f t="shared" si="22"/>
        <v>0.61940548593485112</v>
      </c>
      <c r="H146" s="169">
        <f t="shared" si="22"/>
        <v>0.66743356537818621</v>
      </c>
      <c r="I146" s="169">
        <f t="shared" si="22"/>
        <v>0.64471768752920644</v>
      </c>
      <c r="J146" s="169">
        <f t="shared" si="22"/>
        <v>0.67406467631120182</v>
      </c>
      <c r="K146" s="169">
        <f t="shared" si="22"/>
        <v>0.66031012673226663</v>
      </c>
      <c r="L146" s="169">
        <f t="shared" si="22"/>
        <v>0.67892421045910323</v>
      </c>
      <c r="M146" s="169">
        <f t="shared" si="22"/>
        <v>0.69391858945654594</v>
      </c>
      <c r="N146" s="169">
        <f t="shared" si="22"/>
        <v>0.7082141408874213</v>
      </c>
      <c r="O146" s="169">
        <f t="shared" si="22"/>
        <v>0.71601322015962232</v>
      </c>
      <c r="P146" s="169">
        <f t="shared" si="22"/>
        <v>0.73776124426637646</v>
      </c>
      <c r="Q146" s="169">
        <f t="shared" ref="Q146" si="23">IF(Q127=0,"",Q127/Q108)</f>
        <v>0.72954377594722286</v>
      </c>
    </row>
    <row r="147" spans="1:17" ht="12" customHeight="1" x14ac:dyDescent="0.3">
      <c r="A147" s="23" t="s">
        <v>57</v>
      </c>
      <c r="B147" s="73">
        <f t="shared" ref="B147:Q148" si="24">IF(B128=0,"",B128/B109)</f>
        <v>0.42168217008025077</v>
      </c>
      <c r="C147" s="73">
        <f t="shared" si="24"/>
        <v>0.4240032135683805</v>
      </c>
      <c r="D147" s="73">
        <f t="shared" si="24"/>
        <v>0.4291498070840129</v>
      </c>
      <c r="E147" s="73">
        <f t="shared" si="24"/>
        <v>0.43322839728810092</v>
      </c>
      <c r="F147" s="73">
        <f t="shared" si="24"/>
        <v>0.43738917044818809</v>
      </c>
      <c r="G147" s="73">
        <f t="shared" si="24"/>
        <v>0.44600468599189796</v>
      </c>
      <c r="H147" s="73">
        <f t="shared" si="24"/>
        <v>0.44947299925041018</v>
      </c>
      <c r="I147" s="73">
        <f t="shared" si="24"/>
        <v>0.45043060650562389</v>
      </c>
      <c r="J147" s="73">
        <f t="shared" si="24"/>
        <v>0.45449025753163491</v>
      </c>
      <c r="K147" s="73">
        <f t="shared" si="24"/>
        <v>0.45607164151452073</v>
      </c>
      <c r="L147" s="73">
        <f t="shared" si="24"/>
        <v>0.46031628374413647</v>
      </c>
      <c r="M147" s="73">
        <f t="shared" si="24"/>
        <v>0.4627278902340371</v>
      </c>
      <c r="N147" s="73">
        <f t="shared" si="24"/>
        <v>0.46649505236183453</v>
      </c>
      <c r="O147" s="73">
        <f t="shared" si="24"/>
        <v>0.46828235016390607</v>
      </c>
      <c r="P147" s="73">
        <f t="shared" si="24"/>
        <v>0.47044598704278384</v>
      </c>
      <c r="Q147" s="73">
        <f t="shared" si="24"/>
        <v>0.47330484163366826</v>
      </c>
    </row>
    <row r="148" spans="1:17" ht="12" customHeight="1" x14ac:dyDescent="0.3">
      <c r="A148" s="29" t="s">
        <v>140</v>
      </c>
      <c r="B148" s="65">
        <f t="shared" si="24"/>
        <v>0.80596040183609363</v>
      </c>
      <c r="C148" s="65">
        <f t="shared" si="24"/>
        <v>0.80909177853765613</v>
      </c>
      <c r="D148" s="65">
        <f t="shared" si="24"/>
        <v>0.81286249074103978</v>
      </c>
      <c r="E148" s="65">
        <f t="shared" si="24"/>
        <v>0.81683072791736167</v>
      </c>
      <c r="F148" s="65">
        <f t="shared" si="24"/>
        <v>0.82041895755624883</v>
      </c>
      <c r="G148" s="65">
        <f t="shared" si="24"/>
        <v>0.83077839989531632</v>
      </c>
      <c r="H148" s="65">
        <f t="shared" si="24"/>
        <v>0.83011023679474893</v>
      </c>
      <c r="I148" s="65">
        <f t="shared" si="24"/>
        <v>0.83282280153832688</v>
      </c>
      <c r="J148" s="65">
        <f t="shared" si="24"/>
        <v>0.83292048842385535</v>
      </c>
      <c r="K148" s="65">
        <f t="shared" si="24"/>
        <v>0.83680573110326917</v>
      </c>
      <c r="L148" s="65">
        <f t="shared" si="24"/>
        <v>0.83815682882934961</v>
      </c>
      <c r="M148" s="65">
        <f t="shared" si="24"/>
        <v>0.84177305225042065</v>
      </c>
      <c r="N148" s="65">
        <f t="shared" si="24"/>
        <v>0.84590286702143092</v>
      </c>
      <c r="O148" s="65">
        <f t="shared" si="24"/>
        <v>0.84821922471379196</v>
      </c>
      <c r="P148" s="65">
        <f t="shared" si="24"/>
        <v>0.85032582432334403</v>
      </c>
      <c r="Q148" s="65">
        <f t="shared" si="24"/>
        <v>0.85152828079446241</v>
      </c>
    </row>
    <row r="150" spans="1:17" ht="12" customHeight="1" x14ac:dyDescent="0.3">
      <c r="A150" s="152" t="s">
        <v>121</v>
      </c>
      <c r="B150" s="168">
        <f>SUM(B151,B154,B156,B165)</f>
        <v>17.037263349190361</v>
      </c>
      <c r="C150" s="168">
        <f t="shared" ref="C150:Q150" si="25">SUM(C151,C154,C156,C165)</f>
        <v>16.085438124454058</v>
      </c>
      <c r="D150" s="168">
        <f t="shared" si="25"/>
        <v>17.163419922126185</v>
      </c>
      <c r="E150" s="168">
        <f t="shared" si="25"/>
        <v>17.354358748054963</v>
      </c>
      <c r="F150" s="168">
        <f t="shared" si="25"/>
        <v>16.654271948952807</v>
      </c>
      <c r="G150" s="168">
        <f t="shared" si="25"/>
        <v>7.8855096755109155</v>
      </c>
      <c r="H150" s="168">
        <f t="shared" si="25"/>
        <v>6.0029224012786635</v>
      </c>
      <c r="I150" s="168">
        <f t="shared" si="25"/>
        <v>8.2905902262997504</v>
      </c>
      <c r="J150" s="168">
        <f t="shared" si="25"/>
        <v>7.4343044597055083</v>
      </c>
      <c r="K150" s="168">
        <f t="shared" si="25"/>
        <v>10.949720291882677</v>
      </c>
      <c r="L150" s="168">
        <f t="shared" si="25"/>
        <v>11.364667004634075</v>
      </c>
      <c r="M150" s="168">
        <f t="shared" si="25"/>
        <v>12.634773968891867</v>
      </c>
      <c r="N150" s="168">
        <f t="shared" si="25"/>
        <v>13.51483903182914</v>
      </c>
      <c r="O150" s="168">
        <f t="shared" si="25"/>
        <v>14.006161454826692</v>
      </c>
      <c r="P150" s="168">
        <f t="shared" si="25"/>
        <v>12.25531092977336</v>
      </c>
      <c r="Q150" s="168">
        <f t="shared" si="25"/>
        <v>14.034023747212895</v>
      </c>
    </row>
    <row r="151" spans="1:17" ht="12" customHeight="1" x14ac:dyDescent="0.3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3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3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3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3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3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3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3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3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3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3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3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3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3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3">
      <c r="A165" s="158" t="s">
        <v>62</v>
      </c>
      <c r="B165" s="157">
        <f>SUM(B166:B167)</f>
        <v>17.037263349190361</v>
      </c>
      <c r="C165" s="157">
        <f t="shared" ref="C165:Q165" si="31">SUM(C166:C167)</f>
        <v>16.085438124454058</v>
      </c>
      <c r="D165" s="157">
        <f t="shared" si="31"/>
        <v>17.163419922126185</v>
      </c>
      <c r="E165" s="157">
        <f t="shared" si="31"/>
        <v>17.354358748054963</v>
      </c>
      <c r="F165" s="157">
        <f t="shared" si="31"/>
        <v>16.654271948952807</v>
      </c>
      <c r="G165" s="157">
        <f t="shared" si="31"/>
        <v>7.8855096755109155</v>
      </c>
      <c r="H165" s="157">
        <f t="shared" si="31"/>
        <v>6.0029224012786635</v>
      </c>
      <c r="I165" s="157">
        <f t="shared" si="31"/>
        <v>8.2905902262997504</v>
      </c>
      <c r="J165" s="157">
        <f t="shared" si="31"/>
        <v>7.4343044597055083</v>
      </c>
      <c r="K165" s="157">
        <f t="shared" si="31"/>
        <v>10.949720291882677</v>
      </c>
      <c r="L165" s="157">
        <f t="shared" si="31"/>
        <v>11.364667004634075</v>
      </c>
      <c r="M165" s="157">
        <f t="shared" si="31"/>
        <v>12.634773968891867</v>
      </c>
      <c r="N165" s="157">
        <f t="shared" si="31"/>
        <v>13.51483903182914</v>
      </c>
      <c r="O165" s="157">
        <f t="shared" si="31"/>
        <v>14.006161454826692</v>
      </c>
      <c r="P165" s="157">
        <f t="shared" si="31"/>
        <v>12.25531092977336</v>
      </c>
      <c r="Q165" s="157">
        <f t="shared" si="31"/>
        <v>14.034023747212895</v>
      </c>
    </row>
    <row r="166" spans="1:17" ht="12" customHeight="1" x14ac:dyDescent="0.3">
      <c r="A166" s="23" t="s">
        <v>57</v>
      </c>
      <c r="B166" s="156">
        <f>RES_hhdet_emi!B$121</f>
        <v>17.037263349190361</v>
      </c>
      <c r="C166" s="156">
        <f>RES_hhdet_emi!C$121</f>
        <v>16.085438124454058</v>
      </c>
      <c r="D166" s="156">
        <f>RES_hhdet_emi!D$121</f>
        <v>17.163419922126185</v>
      </c>
      <c r="E166" s="156">
        <f>RES_hhdet_emi!E$121</f>
        <v>17.354358748054963</v>
      </c>
      <c r="F166" s="156">
        <f>RES_hhdet_emi!F$121</f>
        <v>16.654271948952807</v>
      </c>
      <c r="G166" s="156">
        <f>RES_hhdet_emi!G$121</f>
        <v>7.8855096755109155</v>
      </c>
      <c r="H166" s="156">
        <f>RES_hhdet_emi!H$121</f>
        <v>6.0029224012786635</v>
      </c>
      <c r="I166" s="156">
        <f>RES_hhdet_emi!I$121</f>
        <v>8.2905902262997504</v>
      </c>
      <c r="J166" s="156">
        <f>RES_hhdet_emi!J$121</f>
        <v>7.4343044597055083</v>
      </c>
      <c r="K166" s="156">
        <f>RES_hhdet_emi!K$121</f>
        <v>10.949720291882677</v>
      </c>
      <c r="L166" s="156">
        <f>RES_hhdet_emi!L$121</f>
        <v>11.364667004634075</v>
      </c>
      <c r="M166" s="156">
        <f>RES_hhdet_emi!M$121</f>
        <v>12.634773968891867</v>
      </c>
      <c r="N166" s="156">
        <f>RES_hhdet_emi!N$121</f>
        <v>13.51483903182914</v>
      </c>
      <c r="O166" s="156">
        <f>RES_hhdet_emi!O$121</f>
        <v>14.006161454826692</v>
      </c>
      <c r="P166" s="156">
        <f>RES_hhdet_emi!P$121</f>
        <v>12.25531092977336</v>
      </c>
      <c r="Q166" s="156">
        <f>RES_hhdet_emi!Q$121</f>
        <v>14.034023747212895</v>
      </c>
    </row>
    <row r="167" spans="1:17" ht="12" customHeight="1" x14ac:dyDescent="0.3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3">
      <c r="A169" s="152" t="s">
        <v>198</v>
      </c>
      <c r="B169" s="168">
        <f>SUM(B170,B173,B175,B184)</f>
        <v>13370.942994340925</v>
      </c>
      <c r="C169" s="168">
        <f t="shared" ref="C169:Q169" si="32">SUM(C170,C173,C175,C184)</f>
        <v>13396.823575857246</v>
      </c>
      <c r="D169" s="168">
        <f t="shared" si="32"/>
        <v>13289.640957253723</v>
      </c>
      <c r="E169" s="168">
        <f t="shared" si="32"/>
        <v>13576.740107527885</v>
      </c>
      <c r="F169" s="168">
        <f t="shared" si="32"/>
        <v>13871.452168412301</v>
      </c>
      <c r="G169" s="168">
        <f t="shared" si="32"/>
        <v>12077.880302320733</v>
      </c>
      <c r="H169" s="168">
        <f t="shared" si="32"/>
        <v>12014.804380513304</v>
      </c>
      <c r="I169" s="168">
        <f t="shared" si="32"/>
        <v>10792.856726283419</v>
      </c>
      <c r="J169" s="168">
        <f t="shared" si="32"/>
        <v>10767.763633980059</v>
      </c>
      <c r="K169" s="168">
        <f t="shared" si="32"/>
        <v>10961.314140777893</v>
      </c>
      <c r="L169" s="168">
        <f t="shared" si="32"/>
        <v>11281.465129679018</v>
      </c>
      <c r="M169" s="168">
        <f t="shared" si="32"/>
        <v>10147.437736359181</v>
      </c>
      <c r="N169" s="168">
        <f t="shared" si="32"/>
        <v>10455.627925701852</v>
      </c>
      <c r="O169" s="168">
        <f t="shared" si="32"/>
        <v>10290.939279828688</v>
      </c>
      <c r="P169" s="168">
        <f t="shared" si="32"/>
        <v>9412.8756492253506</v>
      </c>
      <c r="Q169" s="168">
        <f t="shared" si="32"/>
        <v>9895.4466226549321</v>
      </c>
    </row>
    <row r="170" spans="1:17" ht="12" customHeight="1" x14ac:dyDescent="0.3">
      <c r="A170" s="158" t="s">
        <v>65</v>
      </c>
      <c r="B170" s="157">
        <f>SUM(B171:B172)</f>
        <v>9949.403244280722</v>
      </c>
      <c r="C170" s="157">
        <f t="shared" ref="C170:Q170" si="33">SUM(C171:C172)</f>
        <v>9950.776253379363</v>
      </c>
      <c r="D170" s="157">
        <f t="shared" si="33"/>
        <v>9893.5181800085866</v>
      </c>
      <c r="E170" s="157">
        <f t="shared" si="33"/>
        <v>10034.529064183866</v>
      </c>
      <c r="F170" s="157">
        <f t="shared" si="33"/>
        <v>10343.387476689501</v>
      </c>
      <c r="G170" s="157">
        <f t="shared" si="33"/>
        <v>8643.2496429052953</v>
      </c>
      <c r="H170" s="157">
        <f t="shared" si="33"/>
        <v>8655.6142370564376</v>
      </c>
      <c r="I170" s="157">
        <f t="shared" si="33"/>
        <v>7382.9003290101045</v>
      </c>
      <c r="J170" s="157">
        <f t="shared" si="33"/>
        <v>7502.6044057256013</v>
      </c>
      <c r="K170" s="157">
        <f t="shared" si="33"/>
        <v>7573.0899020473007</v>
      </c>
      <c r="L170" s="157">
        <f t="shared" si="33"/>
        <v>7933.9618880975804</v>
      </c>
      <c r="M170" s="157">
        <f t="shared" si="33"/>
        <v>6838.7278530960766</v>
      </c>
      <c r="N170" s="157">
        <f t="shared" si="33"/>
        <v>7005.4746923892226</v>
      </c>
      <c r="O170" s="157">
        <f t="shared" si="33"/>
        <v>6830.903109335849</v>
      </c>
      <c r="P170" s="157">
        <f t="shared" si="33"/>
        <v>5990.0560585932144</v>
      </c>
      <c r="Q170" s="157">
        <f t="shared" si="33"/>
        <v>6372.7371109928263</v>
      </c>
    </row>
    <row r="171" spans="1:17" ht="12" customHeight="1" x14ac:dyDescent="0.3">
      <c r="A171" s="23" t="s">
        <v>153</v>
      </c>
      <c r="B171" s="156">
        <f>IF(B95=0,0,B95/0.086*1000000/B$7)</f>
        <v>9920.1121648764747</v>
      </c>
      <c r="C171" s="156">
        <f t="shared" ref="C171:Q172" si="34">IF(C95=0,0,C95/0.086*1000000/C$7)</f>
        <v>9919.9361209636427</v>
      </c>
      <c r="D171" s="156">
        <f t="shared" si="34"/>
        <v>9860.8003800445822</v>
      </c>
      <c r="E171" s="156">
        <f t="shared" si="34"/>
        <v>9988.6577030851749</v>
      </c>
      <c r="F171" s="156">
        <f t="shared" si="34"/>
        <v>10300.859562791526</v>
      </c>
      <c r="G171" s="156">
        <f t="shared" si="34"/>
        <v>8605.5968201015421</v>
      </c>
      <c r="H171" s="156">
        <f t="shared" si="34"/>
        <v>8616.2549352875594</v>
      </c>
      <c r="I171" s="156">
        <f t="shared" si="34"/>
        <v>7341.255239628018</v>
      </c>
      <c r="J171" s="156">
        <f t="shared" si="34"/>
        <v>7468.2202464473721</v>
      </c>
      <c r="K171" s="156">
        <f t="shared" si="34"/>
        <v>7536.9387883490253</v>
      </c>
      <c r="L171" s="156">
        <f t="shared" si="34"/>
        <v>7893.06432231289</v>
      </c>
      <c r="M171" s="156">
        <f t="shared" si="34"/>
        <v>6806.6962917163082</v>
      </c>
      <c r="N171" s="156">
        <f t="shared" si="34"/>
        <v>6969.1432492990389</v>
      </c>
      <c r="O171" s="156">
        <f t="shared" si="34"/>
        <v>6798.5422417140799</v>
      </c>
      <c r="P171" s="156">
        <f t="shared" si="34"/>
        <v>5962.7485395679396</v>
      </c>
      <c r="Q171" s="156">
        <f t="shared" si="34"/>
        <v>6339.3333507467078</v>
      </c>
    </row>
    <row r="172" spans="1:17" ht="12" customHeight="1" x14ac:dyDescent="0.3">
      <c r="A172" s="23" t="s">
        <v>60</v>
      </c>
      <c r="B172" s="156">
        <f>IF(B96=0,0,B96/0.086*1000000/B$7)</f>
        <v>29.29107940424819</v>
      </c>
      <c r="C172" s="156">
        <f t="shared" si="34"/>
        <v>30.840132415720309</v>
      </c>
      <c r="D172" s="156">
        <f t="shared" si="34"/>
        <v>32.717799964004257</v>
      </c>
      <c r="E172" s="156">
        <f t="shared" si="34"/>
        <v>45.871361098691068</v>
      </c>
      <c r="F172" s="156">
        <f t="shared" si="34"/>
        <v>42.52791389797553</v>
      </c>
      <c r="G172" s="156">
        <f t="shared" si="34"/>
        <v>37.652822803752819</v>
      </c>
      <c r="H172" s="156">
        <f t="shared" si="34"/>
        <v>39.359301768877906</v>
      </c>
      <c r="I172" s="156">
        <f t="shared" si="34"/>
        <v>41.645089382086937</v>
      </c>
      <c r="J172" s="156">
        <f t="shared" si="34"/>
        <v>34.384159278229482</v>
      </c>
      <c r="K172" s="156">
        <f t="shared" si="34"/>
        <v>36.151113698274926</v>
      </c>
      <c r="L172" s="156">
        <f t="shared" si="34"/>
        <v>40.897565784690535</v>
      </c>
      <c r="M172" s="156">
        <f t="shared" si="34"/>
        <v>32.031561379768263</v>
      </c>
      <c r="N172" s="156">
        <f t="shared" si="34"/>
        <v>36.331443090183456</v>
      </c>
      <c r="O172" s="156">
        <f t="shared" si="34"/>
        <v>32.36086762176879</v>
      </c>
      <c r="P172" s="156">
        <f t="shared" si="34"/>
        <v>27.307519025274505</v>
      </c>
      <c r="Q172" s="156">
        <f t="shared" si="34"/>
        <v>33.403760246118416</v>
      </c>
    </row>
    <row r="173" spans="1:17" ht="12" customHeight="1" x14ac:dyDescent="0.3">
      <c r="A173" s="158" t="s">
        <v>112</v>
      </c>
      <c r="B173" s="157">
        <f>B174</f>
        <v>17.402524265725457</v>
      </c>
      <c r="C173" s="157">
        <f t="shared" ref="C173:Q173" si="35">C174</f>
        <v>17.698833260604108</v>
      </c>
      <c r="D173" s="157">
        <f t="shared" si="35"/>
        <v>17.623006763011198</v>
      </c>
      <c r="E173" s="157">
        <f t="shared" si="35"/>
        <v>17.327565982231231</v>
      </c>
      <c r="F173" s="157">
        <f t="shared" si="35"/>
        <v>18.019899861647428</v>
      </c>
      <c r="G173" s="157">
        <f t="shared" si="35"/>
        <v>26.928861428429787</v>
      </c>
      <c r="H173" s="157">
        <f t="shared" si="35"/>
        <v>29.215225797851563</v>
      </c>
      <c r="I173" s="157">
        <f t="shared" si="35"/>
        <v>33.028687340800055</v>
      </c>
      <c r="J173" s="157">
        <f t="shared" si="35"/>
        <v>37.815891632059291</v>
      </c>
      <c r="K173" s="157">
        <f t="shared" si="35"/>
        <v>40.192556192626775</v>
      </c>
      <c r="L173" s="157">
        <f t="shared" si="35"/>
        <v>43.678872552577168</v>
      </c>
      <c r="M173" s="157">
        <f t="shared" si="35"/>
        <v>43.94580299380597</v>
      </c>
      <c r="N173" s="157">
        <f t="shared" si="35"/>
        <v>50.782338271623395</v>
      </c>
      <c r="O173" s="157">
        <f t="shared" si="35"/>
        <v>51.669353135917341</v>
      </c>
      <c r="P173" s="157">
        <f t="shared" si="35"/>
        <v>51.293661925030875</v>
      </c>
      <c r="Q173" s="157">
        <f t="shared" si="35"/>
        <v>54.063595257656701</v>
      </c>
    </row>
    <row r="174" spans="1:17" ht="12" customHeight="1" x14ac:dyDescent="0.3">
      <c r="A174" s="23" t="s">
        <v>60</v>
      </c>
      <c r="B174" s="156">
        <f t="shared" ref="B174:Q184" si="36">IF(B98=0,0,B98/0.086*1000000/B$5)</f>
        <v>17.402524265725457</v>
      </c>
      <c r="C174" s="156">
        <f t="shared" si="36"/>
        <v>17.698833260604108</v>
      </c>
      <c r="D174" s="156">
        <f t="shared" si="36"/>
        <v>17.623006763011198</v>
      </c>
      <c r="E174" s="156">
        <f t="shared" si="36"/>
        <v>17.327565982231231</v>
      </c>
      <c r="F174" s="156">
        <f t="shared" si="36"/>
        <v>18.019899861647428</v>
      </c>
      <c r="G174" s="156">
        <f t="shared" si="36"/>
        <v>26.928861428429787</v>
      </c>
      <c r="H174" s="156">
        <f t="shared" si="36"/>
        <v>29.215225797851563</v>
      </c>
      <c r="I174" s="156">
        <f t="shared" si="36"/>
        <v>33.028687340800055</v>
      </c>
      <c r="J174" s="156">
        <f t="shared" si="36"/>
        <v>37.815891632059291</v>
      </c>
      <c r="K174" s="156">
        <f t="shared" si="36"/>
        <v>40.192556192626775</v>
      </c>
      <c r="L174" s="156">
        <f t="shared" si="36"/>
        <v>43.678872552577168</v>
      </c>
      <c r="M174" s="156">
        <f t="shared" si="36"/>
        <v>43.94580299380597</v>
      </c>
      <c r="N174" s="156">
        <f t="shared" si="36"/>
        <v>50.782338271623395</v>
      </c>
      <c r="O174" s="156">
        <f t="shared" si="36"/>
        <v>51.669353135917341</v>
      </c>
      <c r="P174" s="156">
        <f t="shared" si="36"/>
        <v>51.293661925030875</v>
      </c>
      <c r="Q174" s="156">
        <f t="shared" si="36"/>
        <v>54.063595257656701</v>
      </c>
    </row>
    <row r="175" spans="1:17" ht="12" customHeight="1" x14ac:dyDescent="0.3">
      <c r="A175" s="158" t="s">
        <v>63</v>
      </c>
      <c r="B175" s="157">
        <f t="shared" si="36"/>
        <v>2193.9307842155531</v>
      </c>
      <c r="C175" s="157">
        <f t="shared" si="36"/>
        <v>2231.0405144205265</v>
      </c>
      <c r="D175" s="157">
        <f t="shared" si="36"/>
        <v>2195.5118172254547</v>
      </c>
      <c r="E175" s="157">
        <f t="shared" si="36"/>
        <v>2297.5376255793326</v>
      </c>
      <c r="F175" s="157">
        <f t="shared" si="36"/>
        <v>2306.840542717167</v>
      </c>
      <c r="G175" s="157">
        <f t="shared" si="36"/>
        <v>2165.8453934860095</v>
      </c>
      <c r="H175" s="157">
        <f t="shared" si="36"/>
        <v>2194.4500481654131</v>
      </c>
      <c r="I175" s="157">
        <f t="shared" si="36"/>
        <v>2216.0048252134734</v>
      </c>
      <c r="J175" s="157">
        <f t="shared" si="36"/>
        <v>2142.9198370708314</v>
      </c>
      <c r="K175" s="157">
        <f t="shared" si="36"/>
        <v>2245.1462572408714</v>
      </c>
      <c r="L175" s="157">
        <f t="shared" si="36"/>
        <v>2212.1583277440195</v>
      </c>
      <c r="M175" s="157">
        <f t="shared" si="36"/>
        <v>2204.0258056670823</v>
      </c>
      <c r="N175" s="157">
        <f t="shared" si="36"/>
        <v>2332.9763360871011</v>
      </c>
      <c r="O175" s="157">
        <f t="shared" si="36"/>
        <v>2337.3026681242404</v>
      </c>
      <c r="P175" s="157">
        <f t="shared" si="36"/>
        <v>2335.4018816049079</v>
      </c>
      <c r="Q175" s="157">
        <f t="shared" si="36"/>
        <v>2423.3065729914324</v>
      </c>
    </row>
    <row r="176" spans="1:17" ht="12" customHeight="1" x14ac:dyDescent="0.3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3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3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3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3">
      <c r="A180" s="163" t="s">
        <v>142</v>
      </c>
      <c r="B180" s="162">
        <f>IF(B104=0,0,B104/0.086*1000000/B$13)</f>
        <v>2198.6998316882632</v>
      </c>
      <c r="C180" s="162">
        <f t="shared" ref="C180:Q180" si="40">IF(C104=0,0,C104/0.086*1000000/C$13)</f>
        <v>2235.6987207847324</v>
      </c>
      <c r="D180" s="162">
        <f t="shared" si="40"/>
        <v>2199.3484778254769</v>
      </c>
      <c r="E180" s="162">
        <f t="shared" si="40"/>
        <v>2302.6139870904708</v>
      </c>
      <c r="F180" s="162">
        <f t="shared" si="40"/>
        <v>2313.045911778212</v>
      </c>
      <c r="G180" s="162">
        <f t="shared" si="40"/>
        <v>2175.0488186984644</v>
      </c>
      <c r="H180" s="162">
        <f t="shared" si="40"/>
        <v>2205.1410067789561</v>
      </c>
      <c r="I180" s="162">
        <f t="shared" si="40"/>
        <v>2235.2717758833132</v>
      </c>
      <c r="J180" s="162">
        <f t="shared" si="40"/>
        <v>2164.2945754950297</v>
      </c>
      <c r="K180" s="162">
        <f t="shared" si="40"/>
        <v>2273.0987648703244</v>
      </c>
      <c r="L180" s="162">
        <f t="shared" si="40"/>
        <v>2245.1866806118946</v>
      </c>
      <c r="M180" s="162">
        <f t="shared" si="40"/>
        <v>2234.4807073033817</v>
      </c>
      <c r="N180" s="162">
        <f t="shared" si="40"/>
        <v>2385.6579181306897</v>
      </c>
      <c r="O180" s="162">
        <f t="shared" si="40"/>
        <v>2391.0088710204795</v>
      </c>
      <c r="P180" s="162">
        <f t="shared" si="40"/>
        <v>2397.9865627741283</v>
      </c>
      <c r="Q180" s="162">
        <f t="shared" si="40"/>
        <v>2498.4949708661065</v>
      </c>
    </row>
    <row r="181" spans="1:17" ht="12" customHeight="1" x14ac:dyDescent="0.3">
      <c r="A181" s="161" t="s">
        <v>141</v>
      </c>
      <c r="B181" s="160">
        <f>IF(B105=0,0,B105/0.086*1000000/B$14)</f>
        <v>1915.6663265786892</v>
      </c>
      <c r="C181" s="160">
        <f t="shared" ref="C181:Q181" si="41">IF(C105=0,0,C105/0.086*1000000/C$14)</f>
        <v>1956.6789653897611</v>
      </c>
      <c r="D181" s="160">
        <f t="shared" si="41"/>
        <v>1953.4200993479799</v>
      </c>
      <c r="E181" s="160">
        <f t="shared" si="41"/>
        <v>2005.4951098023662</v>
      </c>
      <c r="F181" s="160">
        <f t="shared" si="41"/>
        <v>1998.141977863532</v>
      </c>
      <c r="G181" s="160">
        <f t="shared" si="41"/>
        <v>1815.9811364257325</v>
      </c>
      <c r="H181" s="160">
        <f t="shared" si="41"/>
        <v>1868.3077545815538</v>
      </c>
      <c r="I181" s="160">
        <f t="shared" si="41"/>
        <v>1813.8064054790898</v>
      </c>
      <c r="J181" s="160">
        <f t="shared" si="41"/>
        <v>1820.5725234436168</v>
      </c>
      <c r="K181" s="160">
        <f t="shared" si="41"/>
        <v>1936.4938681290853</v>
      </c>
      <c r="L181" s="160">
        <f t="shared" si="41"/>
        <v>1940.9127699261958</v>
      </c>
      <c r="M181" s="160">
        <f t="shared" si="41"/>
        <v>2001.8596746981416</v>
      </c>
      <c r="N181" s="160">
        <f t="shared" si="41"/>
        <v>2029.4430998308535</v>
      </c>
      <c r="O181" s="160">
        <f t="shared" si="41"/>
        <v>2058.0485298488843</v>
      </c>
      <c r="P181" s="160">
        <f t="shared" si="41"/>
        <v>2048.9119053367385</v>
      </c>
      <c r="Q181" s="160">
        <f t="shared" si="41"/>
        <v>2106.006306890652</v>
      </c>
    </row>
    <row r="182" spans="1:17" ht="12" customHeight="1" x14ac:dyDescent="0.3">
      <c r="A182" s="148" t="s">
        <v>60</v>
      </c>
      <c r="B182" s="156">
        <f t="shared" ref="B182:Q183" si="42">IF(B106=0,0,B106/0.086*1000000/B$14)</f>
        <v>1399.5720117828907</v>
      </c>
      <c r="C182" s="156">
        <f t="shared" si="42"/>
        <v>1454.575289819629</v>
      </c>
      <c r="D182" s="156">
        <f t="shared" si="42"/>
        <v>1455.4280438412363</v>
      </c>
      <c r="E182" s="156">
        <f t="shared" si="42"/>
        <v>1507.1637683144268</v>
      </c>
      <c r="F182" s="156">
        <f t="shared" si="42"/>
        <v>1488.3847879586938</v>
      </c>
      <c r="G182" s="156">
        <f t="shared" si="42"/>
        <v>1257.8407849307562</v>
      </c>
      <c r="H182" s="156">
        <f t="shared" si="42"/>
        <v>1304.1065622771978</v>
      </c>
      <c r="I182" s="156">
        <f t="shared" si="42"/>
        <v>1025.2010038861979</v>
      </c>
      <c r="J182" s="156">
        <f t="shared" si="42"/>
        <v>994.78709971464787</v>
      </c>
      <c r="K182" s="156">
        <f t="shared" si="42"/>
        <v>1123.6140225139895</v>
      </c>
      <c r="L182" s="156">
        <f t="shared" si="42"/>
        <v>1056.9175773786271</v>
      </c>
      <c r="M182" s="156">
        <f t="shared" si="42"/>
        <v>1169.2152378980404</v>
      </c>
      <c r="N182" s="156">
        <f t="shared" si="42"/>
        <v>1147.2016325605405</v>
      </c>
      <c r="O182" s="156">
        <f t="shared" si="42"/>
        <v>1158.7526567814436</v>
      </c>
      <c r="P182" s="156">
        <f t="shared" si="42"/>
        <v>1163.5092975428231</v>
      </c>
      <c r="Q182" s="156">
        <f t="shared" si="42"/>
        <v>1246.8483920025687</v>
      </c>
    </row>
    <row r="183" spans="1:17" ht="12" customHeight="1" x14ac:dyDescent="0.3">
      <c r="A183" s="148" t="s">
        <v>59</v>
      </c>
      <c r="B183" s="156">
        <f t="shared" si="42"/>
        <v>516.09431479579871</v>
      </c>
      <c r="C183" s="156">
        <f t="shared" si="42"/>
        <v>502.10367557013228</v>
      </c>
      <c r="D183" s="156">
        <f t="shared" si="42"/>
        <v>497.99205550674367</v>
      </c>
      <c r="E183" s="156">
        <f t="shared" si="42"/>
        <v>498.33134148793931</v>
      </c>
      <c r="F183" s="156">
        <f t="shared" si="42"/>
        <v>509.75718990483779</v>
      </c>
      <c r="G183" s="156">
        <f t="shared" si="42"/>
        <v>558.14035149497658</v>
      </c>
      <c r="H183" s="156">
        <f t="shared" si="42"/>
        <v>564.20119230435603</v>
      </c>
      <c r="I183" s="156">
        <f t="shared" si="42"/>
        <v>788.60540159289155</v>
      </c>
      <c r="J183" s="156">
        <f t="shared" si="42"/>
        <v>825.78542372896891</v>
      </c>
      <c r="K183" s="156">
        <f t="shared" si="42"/>
        <v>812.87984561509552</v>
      </c>
      <c r="L183" s="156">
        <f t="shared" si="42"/>
        <v>883.99519254756865</v>
      </c>
      <c r="M183" s="156">
        <f t="shared" si="42"/>
        <v>832.64443680010106</v>
      </c>
      <c r="N183" s="156">
        <f t="shared" si="42"/>
        <v>882.24146727031302</v>
      </c>
      <c r="O183" s="156">
        <f t="shared" si="42"/>
        <v>899.29587306744043</v>
      </c>
      <c r="P183" s="156">
        <f t="shared" si="42"/>
        <v>885.40260779391576</v>
      </c>
      <c r="Q183" s="156">
        <f t="shared" si="42"/>
        <v>859.15791488808316</v>
      </c>
    </row>
    <row r="184" spans="1:17" ht="12" customHeight="1" x14ac:dyDescent="0.3">
      <c r="A184" s="158" t="s">
        <v>62</v>
      </c>
      <c r="B184" s="157">
        <f t="shared" si="36"/>
        <v>1210.2064415789221</v>
      </c>
      <c r="C184" s="157">
        <f t="shared" si="36"/>
        <v>1197.3079747967538</v>
      </c>
      <c r="D184" s="157">
        <f t="shared" si="36"/>
        <v>1182.9879532566697</v>
      </c>
      <c r="E184" s="157">
        <f t="shared" si="36"/>
        <v>1227.3458517824545</v>
      </c>
      <c r="F184" s="157">
        <f t="shared" si="36"/>
        <v>1203.2042491439854</v>
      </c>
      <c r="G184" s="157">
        <f t="shared" si="36"/>
        <v>1241.8564045009962</v>
      </c>
      <c r="H184" s="157">
        <f t="shared" si="36"/>
        <v>1135.5248694935992</v>
      </c>
      <c r="I184" s="157">
        <f t="shared" si="36"/>
        <v>1160.92288471904</v>
      </c>
      <c r="J184" s="157">
        <f t="shared" si="36"/>
        <v>1084.4234995515669</v>
      </c>
      <c r="K184" s="157">
        <f t="shared" si="36"/>
        <v>1102.885425297095</v>
      </c>
      <c r="L184" s="157">
        <f t="shared" si="36"/>
        <v>1091.6660412848394</v>
      </c>
      <c r="M184" s="157">
        <f t="shared" si="36"/>
        <v>1060.7382746022167</v>
      </c>
      <c r="N184" s="157">
        <f t="shared" si="36"/>
        <v>1066.394558953906</v>
      </c>
      <c r="O184" s="157">
        <f t="shared" si="36"/>
        <v>1071.0641492326818</v>
      </c>
      <c r="P184" s="157">
        <f t="shared" si="36"/>
        <v>1036.1240471021974</v>
      </c>
      <c r="Q184" s="157">
        <f t="shared" si="36"/>
        <v>1045.3393434130169</v>
      </c>
    </row>
    <row r="185" spans="1:17" ht="12" customHeight="1" x14ac:dyDescent="0.3">
      <c r="A185" s="23" t="s">
        <v>57</v>
      </c>
      <c r="B185" s="156">
        <f>IF(B109=0,0,B109/0.086*1000000/B$16)</f>
        <v>1694.751317205239</v>
      </c>
      <c r="C185" s="156">
        <f t="shared" ref="C185:Q185" si="43">IF(C109=0,0,C109/0.086*1000000/C$16)</f>
        <v>1671.5848876911737</v>
      </c>
      <c r="D185" s="156">
        <f t="shared" si="43"/>
        <v>1577.261216545214</v>
      </c>
      <c r="E185" s="156">
        <f t="shared" si="43"/>
        <v>1590.9546237494774</v>
      </c>
      <c r="F185" s="156">
        <f t="shared" si="43"/>
        <v>1536.2457621548556</v>
      </c>
      <c r="G185" s="156">
        <f t="shared" si="43"/>
        <v>1730.3426637881889</v>
      </c>
      <c r="H185" s="156">
        <f t="shared" si="43"/>
        <v>1322.8463439082882</v>
      </c>
      <c r="I185" s="156">
        <f t="shared" si="43"/>
        <v>1569.063086300157</v>
      </c>
      <c r="J185" s="156">
        <f t="shared" si="43"/>
        <v>1252.2975417857795</v>
      </c>
      <c r="K185" s="156">
        <f t="shared" si="43"/>
        <v>1419.0566778151522</v>
      </c>
      <c r="L185" s="156">
        <f t="shared" si="43"/>
        <v>1343.3329497113673</v>
      </c>
      <c r="M185" s="156">
        <f t="shared" si="43"/>
        <v>1352.8251483295487</v>
      </c>
      <c r="N185" s="156">
        <f t="shared" si="43"/>
        <v>1364.7523063483661</v>
      </c>
      <c r="O185" s="156">
        <f t="shared" si="43"/>
        <v>1378.7483500951435</v>
      </c>
      <c r="P185" s="156">
        <f t="shared" si="43"/>
        <v>1434.6618990083578</v>
      </c>
      <c r="Q185" s="156">
        <f t="shared" si="43"/>
        <v>1412.8368956743468</v>
      </c>
    </row>
    <row r="186" spans="1:17" ht="12" customHeight="1" x14ac:dyDescent="0.3">
      <c r="A186" s="29" t="s">
        <v>140</v>
      </c>
      <c r="B186" s="57">
        <f>IF(B110=0,0,B110/0.086*1000000/B$17)</f>
        <v>1006.6202948517579</v>
      </c>
      <c r="C186" s="57">
        <f t="shared" ref="C186:Q186" si="44">IF(C110=0,0,C110/0.086*1000000/C$17)</f>
        <v>1006.4272460658038</v>
      </c>
      <c r="D186" s="57">
        <f t="shared" si="44"/>
        <v>1009.9793325161696</v>
      </c>
      <c r="E186" s="57">
        <f t="shared" si="44"/>
        <v>1069.5119315174684</v>
      </c>
      <c r="F186" s="57">
        <f t="shared" si="44"/>
        <v>1057.8772095972784</v>
      </c>
      <c r="G186" s="57">
        <f t="shared" si="44"/>
        <v>923.91314627396173</v>
      </c>
      <c r="H186" s="57">
        <f t="shared" si="44"/>
        <v>1026.9849272689237</v>
      </c>
      <c r="I186" s="57">
        <f t="shared" si="44"/>
        <v>927.37281144401118</v>
      </c>
      <c r="J186" s="57">
        <f t="shared" si="44"/>
        <v>988.55051368127215</v>
      </c>
      <c r="K186" s="57">
        <f t="shared" si="44"/>
        <v>924.82118175998653</v>
      </c>
      <c r="L186" s="57">
        <f t="shared" si="44"/>
        <v>960.58380597682185</v>
      </c>
      <c r="M186" s="57">
        <f t="shared" si="44"/>
        <v>932.0409690841351</v>
      </c>
      <c r="N186" s="57">
        <f t="shared" si="44"/>
        <v>948.30319700389725</v>
      </c>
      <c r="O186" s="57">
        <f t="shared" si="44"/>
        <v>957.08116742761615</v>
      </c>
      <c r="P186" s="57">
        <f t="shared" si="44"/>
        <v>927.61503748565326</v>
      </c>
      <c r="Q186" s="57">
        <f t="shared" si="44"/>
        <v>930.1588124592455</v>
      </c>
    </row>
    <row r="187" spans="1:17" ht="12" customHeight="1" x14ac:dyDescent="0.3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3">
      <c r="A188" s="152" t="s">
        <v>74</v>
      </c>
      <c r="B188" s="168">
        <f>SUM(B189,B192,B194,B203)</f>
        <v>9924.014082009835</v>
      </c>
      <c r="C188" s="168">
        <f t="shared" ref="C188:Q188" si="45">SUM(C189,C192,C194,C203)</f>
        <v>9988.7591345501223</v>
      </c>
      <c r="D188" s="168">
        <f t="shared" si="45"/>
        <v>9957.8063132715051</v>
      </c>
      <c r="E188" s="168">
        <f t="shared" si="45"/>
        <v>10247.191366640451</v>
      </c>
      <c r="F188" s="168">
        <f t="shared" si="45"/>
        <v>10545.901709508784</v>
      </c>
      <c r="G188" s="168">
        <f t="shared" si="45"/>
        <v>9352.1324870657227</v>
      </c>
      <c r="H188" s="168">
        <f t="shared" si="45"/>
        <v>9390.7181072232324</v>
      </c>
      <c r="I188" s="168">
        <f t="shared" si="45"/>
        <v>8385.2659748180049</v>
      </c>
      <c r="J188" s="168">
        <f t="shared" si="45"/>
        <v>8458.1561730449848</v>
      </c>
      <c r="K188" s="168">
        <f t="shared" si="45"/>
        <v>8654.8148951526182</v>
      </c>
      <c r="L188" s="168">
        <f t="shared" si="45"/>
        <v>9022.1362358206225</v>
      </c>
      <c r="M188" s="168">
        <f t="shared" si="45"/>
        <v>8206.2196480836919</v>
      </c>
      <c r="N188" s="168">
        <f t="shared" si="45"/>
        <v>8554.6438631699621</v>
      </c>
      <c r="O188" s="168">
        <f t="shared" si="45"/>
        <v>8467.1964417361487</v>
      </c>
      <c r="P188" s="168">
        <f t="shared" si="45"/>
        <v>7827.8665450638673</v>
      </c>
      <c r="Q188" s="168">
        <f t="shared" si="45"/>
        <v>8255.9084625878077</v>
      </c>
    </row>
    <row r="189" spans="1:17" ht="12" customHeight="1" x14ac:dyDescent="0.3">
      <c r="A189" s="158" t="s">
        <v>65</v>
      </c>
      <c r="B189" s="157">
        <f>SUM(B190:B191)</f>
        <v>7571.6610511924682</v>
      </c>
      <c r="C189" s="157">
        <f t="shared" ref="C189:Q189" si="46">SUM(C190:C191)</f>
        <v>7602.459740619227</v>
      </c>
      <c r="D189" s="157">
        <f t="shared" si="46"/>
        <v>7596.056539920387</v>
      </c>
      <c r="E189" s="157">
        <f t="shared" si="46"/>
        <v>7762.065445501612</v>
      </c>
      <c r="F189" s="157">
        <f t="shared" si="46"/>
        <v>8048.5467683309416</v>
      </c>
      <c r="G189" s="157">
        <f t="shared" si="46"/>
        <v>6959.7051972463751</v>
      </c>
      <c r="H189" s="157">
        <f t="shared" si="46"/>
        <v>6974.6491977004944</v>
      </c>
      <c r="I189" s="157">
        <f t="shared" si="46"/>
        <v>5956.3901428968693</v>
      </c>
      <c r="J189" s="157">
        <f t="shared" si="46"/>
        <v>6068.7153104695508</v>
      </c>
      <c r="K189" s="157">
        <f t="shared" si="46"/>
        <v>6171.2566815210766</v>
      </c>
      <c r="L189" s="157">
        <f t="shared" si="46"/>
        <v>6509.9958296218829</v>
      </c>
      <c r="M189" s="157">
        <f t="shared" si="46"/>
        <v>5679.9580317023556</v>
      </c>
      <c r="N189" s="157">
        <f t="shared" si="46"/>
        <v>5866.4144888018809</v>
      </c>
      <c r="O189" s="157">
        <f t="shared" si="46"/>
        <v>5742.6174887720372</v>
      </c>
      <c r="P189" s="157">
        <f t="shared" si="46"/>
        <v>5085.1236005250294</v>
      </c>
      <c r="Q189" s="157">
        <f t="shared" si="46"/>
        <v>5425.9205558888052</v>
      </c>
    </row>
    <row r="190" spans="1:17" ht="12" customHeight="1" x14ac:dyDescent="0.3">
      <c r="A190" s="23" t="s">
        <v>153</v>
      </c>
      <c r="B190" s="156">
        <f>IF(B114=0,0,B114/0.086*1000000/B$7)</f>
        <v>7542.36997178822</v>
      </c>
      <c r="C190" s="156">
        <f t="shared" ref="C190:Q191" si="47">IF(C114=0,0,C114/0.086*1000000/C$7)</f>
        <v>7571.6196082035067</v>
      </c>
      <c r="D190" s="156">
        <f t="shared" si="47"/>
        <v>7563.3387399563826</v>
      </c>
      <c r="E190" s="156">
        <f t="shared" si="47"/>
        <v>7716.1940844029214</v>
      </c>
      <c r="F190" s="156">
        <f t="shared" si="47"/>
        <v>8006.0188544329658</v>
      </c>
      <c r="G190" s="156">
        <f t="shared" si="47"/>
        <v>6922.0523744426218</v>
      </c>
      <c r="H190" s="156">
        <f t="shared" si="47"/>
        <v>6935.2898959316162</v>
      </c>
      <c r="I190" s="156">
        <f t="shared" si="47"/>
        <v>5914.7450535147827</v>
      </c>
      <c r="J190" s="156">
        <f t="shared" si="47"/>
        <v>6034.3311511913216</v>
      </c>
      <c r="K190" s="156">
        <f t="shared" si="47"/>
        <v>6135.1055678228013</v>
      </c>
      <c r="L190" s="156">
        <f t="shared" si="47"/>
        <v>6469.0982638371925</v>
      </c>
      <c r="M190" s="156">
        <f t="shared" si="47"/>
        <v>5647.9264703225872</v>
      </c>
      <c r="N190" s="156">
        <f t="shared" si="47"/>
        <v>5830.0830457116972</v>
      </c>
      <c r="O190" s="156">
        <f t="shared" si="47"/>
        <v>5710.2566211502681</v>
      </c>
      <c r="P190" s="156">
        <f t="shared" si="47"/>
        <v>5057.8160814997545</v>
      </c>
      <c r="Q190" s="156">
        <f t="shared" si="47"/>
        <v>5392.5167956426867</v>
      </c>
    </row>
    <row r="191" spans="1:17" ht="12" customHeight="1" x14ac:dyDescent="0.3">
      <c r="A191" s="23" t="s">
        <v>60</v>
      </c>
      <c r="B191" s="156">
        <f>IF(B115=0,0,B115/0.086*1000000/B$7)</f>
        <v>29.29107940424819</v>
      </c>
      <c r="C191" s="156">
        <f t="shared" si="47"/>
        <v>30.840132415720294</v>
      </c>
      <c r="D191" s="156">
        <f t="shared" si="47"/>
        <v>32.71779996400425</v>
      </c>
      <c r="E191" s="156">
        <f t="shared" si="47"/>
        <v>45.871361098691054</v>
      </c>
      <c r="F191" s="156">
        <f t="shared" si="47"/>
        <v>42.52791389797553</v>
      </c>
      <c r="G191" s="156">
        <f t="shared" si="47"/>
        <v>37.652822803752819</v>
      </c>
      <c r="H191" s="156">
        <f t="shared" si="47"/>
        <v>39.359301768877906</v>
      </c>
      <c r="I191" s="156">
        <f t="shared" si="47"/>
        <v>41.645089382086915</v>
      </c>
      <c r="J191" s="156">
        <f t="shared" si="47"/>
        <v>34.384159278229497</v>
      </c>
      <c r="K191" s="156">
        <f t="shared" si="47"/>
        <v>36.151113698274926</v>
      </c>
      <c r="L191" s="156">
        <f t="shared" si="47"/>
        <v>40.897565784690542</v>
      </c>
      <c r="M191" s="156">
        <f t="shared" si="47"/>
        <v>32.031561379768263</v>
      </c>
      <c r="N191" s="156">
        <f t="shared" si="47"/>
        <v>36.331443090183456</v>
      </c>
      <c r="O191" s="156">
        <f t="shared" si="47"/>
        <v>32.36086762176879</v>
      </c>
      <c r="P191" s="156">
        <f t="shared" si="47"/>
        <v>27.307519025274505</v>
      </c>
      <c r="Q191" s="156">
        <f t="shared" si="47"/>
        <v>33.403760246118409</v>
      </c>
    </row>
    <row r="192" spans="1:17" ht="12" customHeight="1" x14ac:dyDescent="0.3">
      <c r="A192" s="158" t="s">
        <v>112</v>
      </c>
      <c r="B192" s="157">
        <f>B193</f>
        <v>28.115741615723532</v>
      </c>
      <c r="C192" s="157">
        <f t="shared" ref="C192:Q192" si="48">C193</f>
        <v>29.2538479140817</v>
      </c>
      <c r="D192" s="157">
        <f t="shared" si="48"/>
        <v>30.027444126567467</v>
      </c>
      <c r="E192" s="157">
        <f t="shared" si="48"/>
        <v>30.210209387780388</v>
      </c>
      <c r="F192" s="157">
        <f t="shared" si="48"/>
        <v>32.421392795657752</v>
      </c>
      <c r="G192" s="157">
        <f t="shared" si="48"/>
        <v>51.664978371177178</v>
      </c>
      <c r="H192" s="157">
        <f t="shared" si="48"/>
        <v>57.838501498998014</v>
      </c>
      <c r="I192" s="157">
        <f t="shared" si="48"/>
        <v>67.881509457960249</v>
      </c>
      <c r="J192" s="157">
        <f t="shared" si="48"/>
        <v>82.144612469186043</v>
      </c>
      <c r="K192" s="157">
        <f t="shared" si="48"/>
        <v>93.516183294471148</v>
      </c>
      <c r="L192" s="157">
        <f t="shared" si="48"/>
        <v>107.02338040576508</v>
      </c>
      <c r="M192" s="157">
        <f t="shared" si="48"/>
        <v>112.43678909244692</v>
      </c>
      <c r="N192" s="157">
        <f t="shared" si="48"/>
        <v>137.42200351321895</v>
      </c>
      <c r="O192" s="157">
        <f t="shared" si="48"/>
        <v>145.17952356031478</v>
      </c>
      <c r="P192" s="157">
        <f t="shared" si="48"/>
        <v>151.24483836239992</v>
      </c>
      <c r="Q192" s="157">
        <f t="shared" si="48"/>
        <v>166.28610264544162</v>
      </c>
    </row>
    <row r="193" spans="1:17" ht="12" customHeight="1" x14ac:dyDescent="0.3">
      <c r="A193" s="23" t="s">
        <v>60</v>
      </c>
      <c r="B193" s="156">
        <f t="shared" ref="B193:Q194" si="49">IF(B117=0,0,B117/0.086*1000000/B$5)</f>
        <v>28.115741615723532</v>
      </c>
      <c r="C193" s="156">
        <f t="shared" si="49"/>
        <v>29.2538479140817</v>
      </c>
      <c r="D193" s="156">
        <f t="shared" si="49"/>
        <v>30.027444126567467</v>
      </c>
      <c r="E193" s="156">
        <f t="shared" si="49"/>
        <v>30.210209387780388</v>
      </c>
      <c r="F193" s="156">
        <f t="shared" si="49"/>
        <v>32.421392795657752</v>
      </c>
      <c r="G193" s="156">
        <f t="shared" si="49"/>
        <v>51.664978371177178</v>
      </c>
      <c r="H193" s="156">
        <f t="shared" si="49"/>
        <v>57.838501498998014</v>
      </c>
      <c r="I193" s="156">
        <f t="shared" si="49"/>
        <v>67.881509457960249</v>
      </c>
      <c r="J193" s="156">
        <f t="shared" si="49"/>
        <v>82.144612469186043</v>
      </c>
      <c r="K193" s="156">
        <f t="shared" si="49"/>
        <v>93.516183294471148</v>
      </c>
      <c r="L193" s="156">
        <f t="shared" si="49"/>
        <v>107.02338040576508</v>
      </c>
      <c r="M193" s="156">
        <f t="shared" si="49"/>
        <v>112.43678909244692</v>
      </c>
      <c r="N193" s="156">
        <f t="shared" si="49"/>
        <v>137.42200351321895</v>
      </c>
      <c r="O193" s="156">
        <f t="shared" si="49"/>
        <v>145.17952356031478</v>
      </c>
      <c r="P193" s="156">
        <f t="shared" si="49"/>
        <v>151.24483836239992</v>
      </c>
      <c r="Q193" s="156">
        <f t="shared" si="49"/>
        <v>166.28610264544162</v>
      </c>
    </row>
    <row r="194" spans="1:17" ht="12" customHeight="1" x14ac:dyDescent="0.3">
      <c r="A194" s="158" t="s">
        <v>63</v>
      </c>
      <c r="B194" s="157">
        <f t="shared" si="49"/>
        <v>1541.5353638181718</v>
      </c>
      <c r="C194" s="157">
        <f t="shared" si="49"/>
        <v>1573.0388828537561</v>
      </c>
      <c r="D194" s="157">
        <f t="shared" si="49"/>
        <v>1554.6932309899421</v>
      </c>
      <c r="E194" s="157">
        <f t="shared" si="49"/>
        <v>1637.1099318391766</v>
      </c>
      <c r="F194" s="157">
        <f t="shared" si="49"/>
        <v>1656.5647327490053</v>
      </c>
      <c r="G194" s="157">
        <f t="shared" si="49"/>
        <v>1571.5496417569227</v>
      </c>
      <c r="H194" s="157">
        <f t="shared" si="49"/>
        <v>1600.3429958020263</v>
      </c>
      <c r="I194" s="157">
        <f t="shared" si="49"/>
        <v>1612.5268048273815</v>
      </c>
      <c r="J194" s="157">
        <f t="shared" si="49"/>
        <v>1576.3246748967606</v>
      </c>
      <c r="K194" s="157">
        <f t="shared" si="49"/>
        <v>1661.7956153879745</v>
      </c>
      <c r="L194" s="157">
        <f t="shared" si="49"/>
        <v>1663.9585206286486</v>
      </c>
      <c r="M194" s="157">
        <f t="shared" si="49"/>
        <v>1677.7588199943482</v>
      </c>
      <c r="N194" s="157">
        <f t="shared" si="49"/>
        <v>1795.5716644383006</v>
      </c>
      <c r="O194" s="157">
        <f t="shared" si="49"/>
        <v>1812.5033389141774</v>
      </c>
      <c r="P194" s="157">
        <f t="shared" si="49"/>
        <v>1827.0859399720071</v>
      </c>
      <c r="Q194" s="157">
        <f t="shared" si="49"/>
        <v>1901.0809923138365</v>
      </c>
    </row>
    <row r="195" spans="1:17" ht="12" customHeight="1" x14ac:dyDescent="0.3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3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3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3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3">
      <c r="A199" s="163" t="s">
        <v>142</v>
      </c>
      <c r="B199" s="162">
        <f>IF(B123=0,0,B123/0.086*1000000/B$13)</f>
        <v>1542.1892654788214</v>
      </c>
      <c r="C199" s="162">
        <f t="shared" ref="C199:Q199" si="53">IF(C123=0,0,C123/0.086*1000000/C$13)</f>
        <v>1573.7445182782592</v>
      </c>
      <c r="D199" s="162">
        <f t="shared" si="53"/>
        <v>1555.0459212777905</v>
      </c>
      <c r="E199" s="162">
        <f t="shared" si="53"/>
        <v>1637.9896446814203</v>
      </c>
      <c r="F199" s="162">
        <f t="shared" si="53"/>
        <v>1657.6768564848949</v>
      </c>
      <c r="G199" s="162">
        <f t="shared" si="53"/>
        <v>1572.5182400925387</v>
      </c>
      <c r="H199" s="162">
        <f t="shared" si="53"/>
        <v>1601.0507928432717</v>
      </c>
      <c r="I199" s="162">
        <f t="shared" si="53"/>
        <v>1614.0682272478909</v>
      </c>
      <c r="J199" s="162">
        <f t="shared" si="53"/>
        <v>1574.9546173368828</v>
      </c>
      <c r="K199" s="162">
        <f t="shared" si="53"/>
        <v>1659.4679741142618</v>
      </c>
      <c r="L199" s="162">
        <f t="shared" si="53"/>
        <v>1657.8352381304171</v>
      </c>
      <c r="M199" s="162">
        <f t="shared" si="53"/>
        <v>1664.7916336542537</v>
      </c>
      <c r="N199" s="162">
        <f t="shared" si="53"/>
        <v>1795.3649537142651</v>
      </c>
      <c r="O199" s="162">
        <f t="shared" si="53"/>
        <v>1810.5494586147904</v>
      </c>
      <c r="P199" s="162">
        <f t="shared" si="53"/>
        <v>1830.5729354044088</v>
      </c>
      <c r="Q199" s="162">
        <f t="shared" si="53"/>
        <v>1913.8689472936003</v>
      </c>
    </row>
    <row r="200" spans="1:17" ht="12" customHeight="1" x14ac:dyDescent="0.3">
      <c r="A200" s="161" t="s">
        <v>141</v>
      </c>
      <c r="B200" s="160">
        <f>IF(B124=0,0,B124/0.086*1000000/B$14)</f>
        <v>1503.3814993431904</v>
      </c>
      <c r="C200" s="160">
        <f t="shared" ref="C200:Q200" si="54">IF(C124=0,0,C124/0.086*1000000/C$14)</f>
        <v>1531.4779873113798</v>
      </c>
      <c r="D200" s="160">
        <f t="shared" si="54"/>
        <v>1532.4386177819301</v>
      </c>
      <c r="E200" s="160">
        <f t="shared" si="54"/>
        <v>1586.500149410113</v>
      </c>
      <c r="F200" s="160">
        <f t="shared" si="54"/>
        <v>1601.2399006831934</v>
      </c>
      <c r="G200" s="160">
        <f t="shared" si="54"/>
        <v>1534.7287919909568</v>
      </c>
      <c r="H200" s="160">
        <f t="shared" si="54"/>
        <v>1578.7506803915812</v>
      </c>
      <c r="I200" s="160">
        <f t="shared" si="54"/>
        <v>1580.3495458362909</v>
      </c>
      <c r="J200" s="160">
        <f t="shared" si="54"/>
        <v>1596.9861850016614</v>
      </c>
      <c r="K200" s="160">
        <f t="shared" si="54"/>
        <v>1687.4974969382906</v>
      </c>
      <c r="L200" s="160">
        <f t="shared" si="54"/>
        <v>1714.2460170579448</v>
      </c>
      <c r="M200" s="160">
        <f t="shared" si="54"/>
        <v>1763.8377679166633</v>
      </c>
      <c r="N200" s="160">
        <f t="shared" si="54"/>
        <v>1796.7626608473174</v>
      </c>
      <c r="O200" s="160">
        <f t="shared" si="54"/>
        <v>1822.6628573659423</v>
      </c>
      <c r="P200" s="160">
        <f t="shared" si="54"/>
        <v>1811.1237393182271</v>
      </c>
      <c r="Q200" s="160">
        <f t="shared" si="54"/>
        <v>1847.1149332853242</v>
      </c>
    </row>
    <row r="201" spans="1:17" ht="12" customHeight="1" x14ac:dyDescent="0.3">
      <c r="A201" s="148" t="s">
        <v>60</v>
      </c>
      <c r="B201" s="156">
        <f t="shared" ref="B201:Q202" si="55">IF(B125=0,0,B125/0.086*1000000/B$14)</f>
        <v>987.28718454739158</v>
      </c>
      <c r="C201" s="156">
        <f t="shared" si="55"/>
        <v>1029.3743117412471</v>
      </c>
      <c r="D201" s="156">
        <f t="shared" si="55"/>
        <v>1034.4465622751864</v>
      </c>
      <c r="E201" s="156">
        <f t="shared" si="55"/>
        <v>1088.1688079221735</v>
      </c>
      <c r="F201" s="156">
        <f t="shared" si="55"/>
        <v>1091.4827107783558</v>
      </c>
      <c r="G201" s="156">
        <f t="shared" si="55"/>
        <v>976.58844049598031</v>
      </c>
      <c r="H201" s="156">
        <f t="shared" si="55"/>
        <v>1014.5494880872254</v>
      </c>
      <c r="I201" s="156">
        <f t="shared" si="55"/>
        <v>791.74414424339909</v>
      </c>
      <c r="J201" s="156">
        <f t="shared" si="55"/>
        <v>771.20076127269249</v>
      </c>
      <c r="K201" s="156">
        <f t="shared" si="55"/>
        <v>874.61765132319522</v>
      </c>
      <c r="L201" s="156">
        <f t="shared" si="55"/>
        <v>830.25082451037599</v>
      </c>
      <c r="M201" s="156">
        <f t="shared" si="55"/>
        <v>931.1933311165626</v>
      </c>
      <c r="N201" s="156">
        <f t="shared" si="55"/>
        <v>914.52119357700451</v>
      </c>
      <c r="O201" s="156">
        <f t="shared" si="55"/>
        <v>923.36698429850162</v>
      </c>
      <c r="P201" s="156">
        <f t="shared" si="55"/>
        <v>925.72113152431132</v>
      </c>
      <c r="Q201" s="156">
        <f t="shared" si="55"/>
        <v>987.95701839724154</v>
      </c>
    </row>
    <row r="202" spans="1:17" ht="12" customHeight="1" x14ac:dyDescent="0.3">
      <c r="A202" s="148" t="s">
        <v>59</v>
      </c>
      <c r="B202" s="156">
        <f t="shared" si="55"/>
        <v>516.09431479579871</v>
      </c>
      <c r="C202" s="156">
        <f t="shared" si="55"/>
        <v>502.10367557013228</v>
      </c>
      <c r="D202" s="156">
        <f t="shared" si="55"/>
        <v>497.9920555067439</v>
      </c>
      <c r="E202" s="156">
        <f t="shared" si="55"/>
        <v>498.33134148793931</v>
      </c>
      <c r="F202" s="156">
        <f t="shared" si="55"/>
        <v>509.75718990483756</v>
      </c>
      <c r="G202" s="156">
        <f t="shared" si="55"/>
        <v>558.14035149497658</v>
      </c>
      <c r="H202" s="156">
        <f t="shared" si="55"/>
        <v>564.20119230435603</v>
      </c>
      <c r="I202" s="156">
        <f t="shared" si="55"/>
        <v>788.60540159289155</v>
      </c>
      <c r="J202" s="156">
        <f t="shared" si="55"/>
        <v>825.78542372896879</v>
      </c>
      <c r="K202" s="156">
        <f t="shared" si="55"/>
        <v>812.87984561509552</v>
      </c>
      <c r="L202" s="156">
        <f t="shared" si="55"/>
        <v>883.99519254756865</v>
      </c>
      <c r="M202" s="156">
        <f t="shared" si="55"/>
        <v>832.64443680010095</v>
      </c>
      <c r="N202" s="156">
        <f t="shared" si="55"/>
        <v>882.24146727031302</v>
      </c>
      <c r="O202" s="156">
        <f t="shared" si="55"/>
        <v>899.29587306744043</v>
      </c>
      <c r="P202" s="156">
        <f t="shared" si="55"/>
        <v>885.40260779391576</v>
      </c>
      <c r="Q202" s="156">
        <f t="shared" si="55"/>
        <v>859.15791488808316</v>
      </c>
    </row>
    <row r="203" spans="1:17" ht="12" customHeight="1" x14ac:dyDescent="0.3">
      <c r="A203" s="158" t="s">
        <v>62</v>
      </c>
      <c r="B203" s="157">
        <f t="shared" ref="B203:Q203" si="56">IF(B127=0,0,B127/0.086*1000000/B$5)</f>
        <v>782.70192538347078</v>
      </c>
      <c r="C203" s="157">
        <f t="shared" si="56"/>
        <v>784.00666316305637</v>
      </c>
      <c r="D203" s="157">
        <f t="shared" si="56"/>
        <v>777.02909823460902</v>
      </c>
      <c r="E203" s="157">
        <f t="shared" si="56"/>
        <v>817.8057799118809</v>
      </c>
      <c r="F203" s="157">
        <f t="shared" si="56"/>
        <v>808.36881563317831</v>
      </c>
      <c r="G203" s="157">
        <f t="shared" si="56"/>
        <v>769.21266969124656</v>
      </c>
      <c r="H203" s="157">
        <f t="shared" si="56"/>
        <v>757.88741222171268</v>
      </c>
      <c r="I203" s="157">
        <f t="shared" si="56"/>
        <v>748.46751763579505</v>
      </c>
      <c r="J203" s="157">
        <f t="shared" si="56"/>
        <v>730.9715752094877</v>
      </c>
      <c r="K203" s="157">
        <f t="shared" si="56"/>
        <v>728.24641494909451</v>
      </c>
      <c r="L203" s="157">
        <f t="shared" si="56"/>
        <v>741.15850516432442</v>
      </c>
      <c r="M203" s="157">
        <f t="shared" si="56"/>
        <v>736.06600729454067</v>
      </c>
      <c r="N203" s="157">
        <f t="shared" si="56"/>
        <v>755.23570641656102</v>
      </c>
      <c r="O203" s="157">
        <f t="shared" si="56"/>
        <v>766.89609048961881</v>
      </c>
      <c r="P203" s="157">
        <f t="shared" si="56"/>
        <v>764.41216620443095</v>
      </c>
      <c r="Q203" s="157">
        <f t="shared" si="56"/>
        <v>762.62081173972308</v>
      </c>
    </row>
    <row r="204" spans="1:17" ht="12" customHeight="1" x14ac:dyDescent="0.3">
      <c r="A204" s="23" t="s">
        <v>57</v>
      </c>
      <c r="B204" s="156">
        <f>IF(B128=0,0,B128/0.086*1000000/B$16)</f>
        <v>714.64641318546876</v>
      </c>
      <c r="C204" s="156">
        <f t="shared" ref="C204:Q204" si="57">IF(C128=0,0,C128/0.086*1000000/C$16)</f>
        <v>708.75736413339803</v>
      </c>
      <c r="D204" s="156">
        <f t="shared" si="57"/>
        <v>676.88134680147391</v>
      </c>
      <c r="E204" s="156">
        <f t="shared" si="57"/>
        <v>689.24672180507969</v>
      </c>
      <c r="F204" s="156">
        <f t="shared" si="57"/>
        <v>671.93725951345675</v>
      </c>
      <c r="G204" s="156">
        <f t="shared" si="57"/>
        <v>771.74093642123569</v>
      </c>
      <c r="H204" s="156">
        <f t="shared" si="57"/>
        <v>594.58371374389776</v>
      </c>
      <c r="I204" s="156">
        <f t="shared" si="57"/>
        <v>706.75403760776589</v>
      </c>
      <c r="J204" s="156">
        <f t="shared" si="57"/>
        <v>569.15703227245228</v>
      </c>
      <c r="K204" s="156">
        <f t="shared" si="57"/>
        <v>647.19150845329875</v>
      </c>
      <c r="L204" s="156">
        <f t="shared" si="57"/>
        <v>618.35803124218558</v>
      </c>
      <c r="M204" s="156">
        <f t="shared" si="57"/>
        <v>625.98992674208046</v>
      </c>
      <c r="N204" s="156">
        <f t="shared" si="57"/>
        <v>636.65019861091537</v>
      </c>
      <c r="O204" s="156">
        <f t="shared" si="57"/>
        <v>645.64351766716175</v>
      </c>
      <c r="P204" s="156">
        <f t="shared" si="57"/>
        <v>674.93093315166152</v>
      </c>
      <c r="Q204" s="156">
        <f t="shared" si="57"/>
        <v>668.70254316135015</v>
      </c>
    </row>
    <row r="205" spans="1:17" ht="12" customHeight="1" x14ac:dyDescent="0.3">
      <c r="A205" s="29" t="s">
        <v>140</v>
      </c>
      <c r="B205" s="57">
        <f>IF(B129=0,0,B129/0.086*1000000/B$17)</f>
        <v>811.29609733508983</v>
      </c>
      <c r="C205" s="57">
        <f t="shared" ref="C205:Q205" si="58">IF(C129=0,0,C129/0.086*1000000/C$17)</f>
        <v>814.29201048813661</v>
      </c>
      <c r="D205" s="57">
        <f t="shared" si="58"/>
        <v>820.97431582606657</v>
      </c>
      <c r="E205" s="57">
        <f t="shared" si="58"/>
        <v>873.6102095377172</v>
      </c>
      <c r="F205" s="57">
        <f t="shared" si="58"/>
        <v>867.90251752031247</v>
      </c>
      <c r="G205" s="57">
        <f t="shared" si="58"/>
        <v>767.56708530372919</v>
      </c>
      <c r="H205" s="57">
        <f t="shared" si="58"/>
        <v>852.51070115984419</v>
      </c>
      <c r="I205" s="57">
        <f t="shared" si="58"/>
        <v>772.33722289727598</v>
      </c>
      <c r="J205" s="57">
        <f t="shared" si="58"/>
        <v>823.38397668705818</v>
      </c>
      <c r="K205" s="57">
        <f t="shared" si="58"/>
        <v>773.89566514245496</v>
      </c>
      <c r="L205" s="57">
        <f t="shared" si="58"/>
        <v>805.11987664236017</v>
      </c>
      <c r="M205" s="57">
        <f t="shared" si="58"/>
        <v>784.56697136839239</v>
      </c>
      <c r="N205" s="57">
        <f t="shared" si="58"/>
        <v>802.17239315118547</v>
      </c>
      <c r="O205" s="57">
        <f t="shared" si="58"/>
        <v>811.81464582362344</v>
      </c>
      <c r="P205" s="57">
        <f t="shared" si="58"/>
        <v>788.7750214047179</v>
      </c>
      <c r="Q205" s="57">
        <f t="shared" si="58"/>
        <v>792.05653443924018</v>
      </c>
    </row>
    <row r="206" spans="1:17" ht="12" customHeight="1" x14ac:dyDescent="0.3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3">
      <c r="A207" s="152" t="s">
        <v>197</v>
      </c>
      <c r="B207" s="168">
        <f>SUM(B208,B211,B213,B222)</f>
        <v>113.91819406106275</v>
      </c>
      <c r="C207" s="168">
        <f t="shared" ref="C207:Q207" si="59">SUM(C208,C211,C213,C222)</f>
        <v>108.98731705707742</v>
      </c>
      <c r="D207" s="168">
        <f t="shared" si="59"/>
        <v>109.29051681137888</v>
      </c>
      <c r="E207" s="168">
        <f t="shared" si="59"/>
        <v>109.41114861082717</v>
      </c>
      <c r="F207" s="168">
        <f t="shared" si="59"/>
        <v>106.03629107583508</v>
      </c>
      <c r="G207" s="168">
        <f t="shared" si="59"/>
        <v>154.99773317957573</v>
      </c>
      <c r="H207" s="168">
        <f t="shared" si="59"/>
        <v>110.26068367427702</v>
      </c>
      <c r="I207" s="168">
        <f t="shared" si="59"/>
        <v>129.74928754557726</v>
      </c>
      <c r="J207" s="168">
        <f t="shared" si="59"/>
        <v>103.42516742540461</v>
      </c>
      <c r="K207" s="168">
        <f t="shared" si="59"/>
        <v>116.15891679714292</v>
      </c>
      <c r="L207" s="168">
        <f t="shared" si="59"/>
        <v>104.52575285243709</v>
      </c>
      <c r="M207" s="168">
        <f t="shared" si="59"/>
        <v>94.007335968898275</v>
      </c>
      <c r="N207" s="168">
        <f t="shared" si="59"/>
        <v>87.92655479831069</v>
      </c>
      <c r="O207" s="168">
        <f t="shared" si="59"/>
        <v>84.67695717126054</v>
      </c>
      <c r="P207" s="168">
        <f t="shared" si="59"/>
        <v>69.755312936270485</v>
      </c>
      <c r="Q207" s="168">
        <f t="shared" si="59"/>
        <v>76.599079476529624</v>
      </c>
    </row>
    <row r="208" spans="1:17" ht="12" customHeight="1" x14ac:dyDescent="0.3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3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3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3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3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3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3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3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3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3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3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3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3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3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3">
      <c r="A222" s="158" t="s">
        <v>62</v>
      </c>
      <c r="B222" s="157">
        <f>IF(B165=0,0,B165*1000000/B$5)</f>
        <v>113.91819406106275</v>
      </c>
      <c r="C222" s="157">
        <f t="shared" ref="C222:Q222" si="68">IF(C165=0,0,C165*1000000/C$5)</f>
        <v>108.98731705707742</v>
      </c>
      <c r="D222" s="157">
        <f t="shared" si="68"/>
        <v>109.29051681137888</v>
      </c>
      <c r="E222" s="157">
        <f t="shared" si="68"/>
        <v>109.41114861082717</v>
      </c>
      <c r="F222" s="157">
        <f t="shared" si="68"/>
        <v>106.03629107583508</v>
      </c>
      <c r="G222" s="157">
        <f t="shared" si="68"/>
        <v>154.99773317957573</v>
      </c>
      <c r="H222" s="157">
        <f t="shared" si="68"/>
        <v>110.26068367427702</v>
      </c>
      <c r="I222" s="157">
        <f t="shared" si="68"/>
        <v>129.74928754557726</v>
      </c>
      <c r="J222" s="157">
        <f t="shared" si="68"/>
        <v>103.42516742540461</v>
      </c>
      <c r="K222" s="157">
        <f t="shared" si="68"/>
        <v>116.15891679714292</v>
      </c>
      <c r="L222" s="157">
        <f t="shared" si="68"/>
        <v>104.52575285243709</v>
      </c>
      <c r="M222" s="157">
        <f t="shared" si="68"/>
        <v>94.007335968898275</v>
      </c>
      <c r="N222" s="157">
        <f t="shared" si="68"/>
        <v>87.92655479831069</v>
      </c>
      <c r="O222" s="157">
        <f t="shared" si="68"/>
        <v>84.67695717126054</v>
      </c>
      <c r="P222" s="157">
        <f t="shared" si="68"/>
        <v>69.755312936270485</v>
      </c>
      <c r="Q222" s="157">
        <f t="shared" si="68"/>
        <v>76.599079476529624</v>
      </c>
    </row>
    <row r="223" spans="1:17" ht="12" customHeight="1" x14ac:dyDescent="0.3">
      <c r="A223" s="23" t="s">
        <v>57</v>
      </c>
      <c r="B223" s="156">
        <f>IF(B166=0,0,B166*1000000/B$16)</f>
        <v>385.04900556400122</v>
      </c>
      <c r="C223" s="156">
        <f t="shared" ref="C223:Q223" si="69">IF(C166=0,0,C166*1000000/C$16)</f>
        <v>379.78557218808277</v>
      </c>
      <c r="D223" s="156">
        <f t="shared" si="69"/>
        <v>358.35515026884195</v>
      </c>
      <c r="E223" s="156">
        <f t="shared" si="69"/>
        <v>361.46630455635096</v>
      </c>
      <c r="F223" s="156">
        <f t="shared" si="69"/>
        <v>349.03640257681667</v>
      </c>
      <c r="G223" s="156">
        <f t="shared" si="69"/>
        <v>393.1353911412362</v>
      </c>
      <c r="H223" s="156">
        <f t="shared" si="69"/>
        <v>300.55186508179361</v>
      </c>
      <c r="I223" s="156">
        <f t="shared" si="69"/>
        <v>356.49252779066694</v>
      </c>
      <c r="J223" s="156">
        <f t="shared" si="69"/>
        <v>284.52311453578432</v>
      </c>
      <c r="K223" s="156">
        <f t="shared" si="69"/>
        <v>322.41093845717791</v>
      </c>
      <c r="L223" s="156">
        <f t="shared" si="69"/>
        <v>305.2064401287484</v>
      </c>
      <c r="M223" s="156">
        <f t="shared" si="69"/>
        <v>307.36307609146536</v>
      </c>
      <c r="N223" s="156">
        <f t="shared" si="69"/>
        <v>310.0729369941987</v>
      </c>
      <c r="O223" s="156">
        <f t="shared" si="69"/>
        <v>313.25285057315023</v>
      </c>
      <c r="P223" s="156">
        <f t="shared" si="69"/>
        <v>325.95645858219478</v>
      </c>
      <c r="Q223" s="156">
        <f t="shared" si="69"/>
        <v>320.99779842664452</v>
      </c>
    </row>
    <row r="224" spans="1:17" ht="12" customHeight="1" x14ac:dyDescent="0.3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3">
      <c r="A226" s="152" t="s">
        <v>196</v>
      </c>
      <c r="B226" s="184">
        <f>B169/RES_summary!B$19</f>
        <v>154.26901688443712</v>
      </c>
      <c r="C226" s="184">
        <f>C169/RES_summary!C$19</f>
        <v>154.13584866212048</v>
      </c>
      <c r="D226" s="184">
        <f>D169/RES_summary!D$19</f>
        <v>152.34455367608848</v>
      </c>
      <c r="E226" s="184">
        <f>E169/RES_summary!E$19</f>
        <v>155.08298338060959</v>
      </c>
      <c r="F226" s="184">
        <f>F169/RES_summary!F$19</f>
        <v>157.87701264781484</v>
      </c>
      <c r="G226" s="184">
        <f>G169/RES_summary!G$19</f>
        <v>136.931210767122</v>
      </c>
      <c r="H226" s="184">
        <f>H169/RES_summary!H$19</f>
        <v>135.56950009759714</v>
      </c>
      <c r="I226" s="184">
        <f>I169/RES_summary!I$19</f>
        <v>121.20126575214753</v>
      </c>
      <c r="J226" s="184">
        <f>J169/RES_summary!J$19</f>
        <v>120.23285163391778</v>
      </c>
      <c r="K226" s="184">
        <f>K169/RES_summary!K$19</f>
        <v>121.75616583552134</v>
      </c>
      <c r="L226" s="184">
        <f>L169/RES_summary!L$19</f>
        <v>124.61966336697924</v>
      </c>
      <c r="M226" s="184">
        <f>M169/RES_summary!M$19</f>
        <v>111.52189221600369</v>
      </c>
      <c r="N226" s="184">
        <f>N169/RES_summary!N$19</f>
        <v>114.2310660894824</v>
      </c>
      <c r="O226" s="184">
        <f>O169/RES_summary!O$19</f>
        <v>111.81450732342891</v>
      </c>
      <c r="P226" s="184">
        <f>P169/RES_summary!P$19</f>
        <v>101.66933404796426</v>
      </c>
      <c r="Q226" s="184">
        <f>Q169/RES_summary!Q$19</f>
        <v>106.22138829926254</v>
      </c>
    </row>
    <row r="227" spans="1:17" ht="12" customHeight="1" x14ac:dyDescent="0.3">
      <c r="A227" s="158" t="s">
        <v>65</v>
      </c>
      <c r="B227" s="178">
        <f>B170/RES_summary!B$19</f>
        <v>114.79255111113973</v>
      </c>
      <c r="C227" s="178">
        <f>C170/RES_summary!C$19</f>
        <v>114.48768687418946</v>
      </c>
      <c r="D227" s="178">
        <f>D170/RES_summary!D$19</f>
        <v>113.41341848644947</v>
      </c>
      <c r="E227" s="178">
        <f>E170/RES_summary!E$19</f>
        <v>114.62138125706728</v>
      </c>
      <c r="F227" s="178">
        <f>F170/RES_summary!F$19</f>
        <v>117.72257840438243</v>
      </c>
      <c r="G227" s="178">
        <f>G170/RES_summary!G$19</f>
        <v>97.991585356091392</v>
      </c>
      <c r="H227" s="178">
        <f>H170/RES_summary!H$19</f>
        <v>97.665950937875664</v>
      </c>
      <c r="I227" s="178">
        <f>I170/RES_summary!I$19</f>
        <v>82.908250103872774</v>
      </c>
      <c r="J227" s="178">
        <f>J170/RES_summary!J$19</f>
        <v>83.774082812789061</v>
      </c>
      <c r="K227" s="178">
        <f>K170/RES_summary!K$19</f>
        <v>84.120423715504117</v>
      </c>
      <c r="L227" s="178">
        <f>L170/RES_summary!L$19</f>
        <v>87.641777756334292</v>
      </c>
      <c r="M227" s="178">
        <f>M170/RES_summary!M$19</f>
        <v>75.158664713443429</v>
      </c>
      <c r="N227" s="178">
        <f>N170/RES_summary!N$19</f>
        <v>76.537042850134895</v>
      </c>
      <c r="O227" s="178">
        <f>O170/RES_summary!O$19</f>
        <v>74.220053677858402</v>
      </c>
      <c r="P227" s="178">
        <f>P170/RES_summary!P$19</f>
        <v>64.699145413364164</v>
      </c>
      <c r="Q227" s="178">
        <f>Q170/RES_summary!Q$19</f>
        <v>68.407319953212252</v>
      </c>
    </row>
    <row r="228" spans="1:17" ht="12" customHeight="1" x14ac:dyDescent="0.3">
      <c r="A228" s="23" t="s">
        <v>153</v>
      </c>
      <c r="B228" s="177">
        <f>B171/RES_summary!B$19</f>
        <v>114.45460142239378</v>
      </c>
      <c r="C228" s="177">
        <f>C171/RES_summary!C$19</f>
        <v>114.13285873482994</v>
      </c>
      <c r="D228" s="177">
        <f>D171/RES_summary!D$19</f>
        <v>113.0383610527075</v>
      </c>
      <c r="E228" s="177">
        <f>E171/RES_summary!E$19</f>
        <v>114.09740661554271</v>
      </c>
      <c r="F228" s="177">
        <f>F171/RES_summary!F$19</f>
        <v>117.23854977357729</v>
      </c>
      <c r="G228" s="177">
        <f>G171/RES_summary!G$19</f>
        <v>97.564701955506024</v>
      </c>
      <c r="H228" s="177">
        <f>H171/RES_summary!H$19</f>
        <v>97.221838766257491</v>
      </c>
      <c r="I228" s="177">
        <f>I171/RES_summary!I$19</f>
        <v>82.440585455533807</v>
      </c>
      <c r="J228" s="177">
        <f>J171/RES_summary!J$19</f>
        <v>83.39014928103785</v>
      </c>
      <c r="K228" s="177">
        <f>K171/RES_summary!K$19</f>
        <v>83.718864108867962</v>
      </c>
      <c r="L228" s="177">
        <f>L171/RES_summary!L$19</f>
        <v>87.190006570408372</v>
      </c>
      <c r="M228" s="177">
        <f>M171/RES_summary!M$19</f>
        <v>74.806632956411278</v>
      </c>
      <c r="N228" s="177">
        <f>N171/RES_summary!N$19</f>
        <v>76.14011025973933</v>
      </c>
      <c r="O228" s="177">
        <f>O171/RES_summary!O$19</f>
        <v>73.868441995844165</v>
      </c>
      <c r="P228" s="177">
        <f>P171/RES_summary!P$19</f>
        <v>64.404194393371654</v>
      </c>
      <c r="Q228" s="177">
        <f>Q171/RES_summary!Q$19</f>
        <v>68.048751621426703</v>
      </c>
    </row>
    <row r="229" spans="1:17" ht="12" customHeight="1" x14ac:dyDescent="0.3">
      <c r="A229" s="23" t="s">
        <v>60</v>
      </c>
      <c r="B229" s="177">
        <f>B172/RES_summary!B$19</f>
        <v>0.33794968874594972</v>
      </c>
      <c r="C229" s="177">
        <f>C172/RES_summary!C$19</f>
        <v>0.35482813935952323</v>
      </c>
      <c r="D229" s="177">
        <f>D172/RES_summary!D$19</f>
        <v>0.37505743374197104</v>
      </c>
      <c r="E229" s="177">
        <f>E172/RES_summary!E$19</f>
        <v>0.52397464152457529</v>
      </c>
      <c r="F229" s="177">
        <f>F172/RES_summary!F$19</f>
        <v>0.48402863080515923</v>
      </c>
      <c r="G229" s="177">
        <f>G172/RES_summary!G$19</f>
        <v>0.42688340058537366</v>
      </c>
      <c r="H229" s="177">
        <f>H172/RES_summary!H$19</f>
        <v>0.44411217161816863</v>
      </c>
      <c r="I229" s="177">
        <f>I172/RES_summary!I$19</f>
        <v>0.4676646483389732</v>
      </c>
      <c r="J229" s="177">
        <f>J172/RES_summary!J$19</f>
        <v>0.38393353175122441</v>
      </c>
      <c r="K229" s="177">
        <f>K172/RES_summary!K$19</f>
        <v>0.40155960663614176</v>
      </c>
      <c r="L229" s="177">
        <f>L172/RES_summary!L$19</f>
        <v>0.45177118592592175</v>
      </c>
      <c r="M229" s="177">
        <f>M172/RES_summary!M$19</f>
        <v>0.35203175703214579</v>
      </c>
      <c r="N229" s="177">
        <f>N172/RES_summary!N$19</f>
        <v>0.39693259039556217</v>
      </c>
      <c r="O229" s="177">
        <f>O172/RES_summary!O$19</f>
        <v>0.35161168201422088</v>
      </c>
      <c r="P229" s="177">
        <f>P172/RES_summary!P$19</f>
        <v>0.29495101999252016</v>
      </c>
      <c r="Q229" s="177">
        <f>Q172/RES_summary!Q$19</f>
        <v>0.35856833178555808</v>
      </c>
    </row>
    <row r="230" spans="1:17" ht="12" customHeight="1" x14ac:dyDescent="0.3">
      <c r="A230" s="158" t="s">
        <v>112</v>
      </c>
      <c r="B230" s="178">
        <f>B173/RES_summary!B$19</f>
        <v>0.20078391710422208</v>
      </c>
      <c r="C230" s="178">
        <f>C173/RES_summary!C$19</f>
        <v>0.20363220202950355</v>
      </c>
      <c r="D230" s="178">
        <f>D173/RES_summary!D$19</f>
        <v>0.20201968648944085</v>
      </c>
      <c r="E230" s="178">
        <f>E173/RES_summary!E$19</f>
        <v>0.19792752943387393</v>
      </c>
      <c r="F230" s="178">
        <f>F173/RES_summary!F$19</f>
        <v>0.20509229486787703</v>
      </c>
      <c r="G230" s="178">
        <f>G173/RES_summary!G$19</f>
        <v>0.30530204867706934</v>
      </c>
      <c r="H230" s="178">
        <f>H173/RES_summary!H$19</f>
        <v>0.32965110635317302</v>
      </c>
      <c r="I230" s="178">
        <f>I173/RES_summary!I$19</f>
        <v>0.37090446147480688</v>
      </c>
      <c r="J230" s="178">
        <f>J173/RES_summary!J$19</f>
        <v>0.4222522561373413</v>
      </c>
      <c r="K230" s="178">
        <f>K173/RES_summary!K$19</f>
        <v>0.44645117130049561</v>
      </c>
      <c r="L230" s="178">
        <f>L173/RES_summary!L$19</f>
        <v>0.48249463444525381</v>
      </c>
      <c r="M230" s="178">
        <f>M173/RES_summary!M$19</f>
        <v>0.48297109399947619</v>
      </c>
      <c r="N230" s="178">
        <f>N173/RES_summary!N$19</f>
        <v>0.55481322408427869</v>
      </c>
      <c r="O230" s="178">
        <f>O173/RES_summary!O$19</f>
        <v>0.56140485406780472</v>
      </c>
      <c r="P230" s="178">
        <f>P173/RES_summary!P$19</f>
        <v>0.55402755153027927</v>
      </c>
      <c r="Q230" s="178">
        <f>Q173/RES_summary!Q$19</f>
        <v>0.58033865106908755</v>
      </c>
    </row>
    <row r="231" spans="1:17" ht="12" customHeight="1" x14ac:dyDescent="0.3">
      <c r="A231" s="23" t="s">
        <v>60</v>
      </c>
      <c r="B231" s="177">
        <f>B174/RES_summary!B$19</f>
        <v>0.20078391710422208</v>
      </c>
      <c r="C231" s="177">
        <f>C174/RES_summary!C$19</f>
        <v>0.20363220202950355</v>
      </c>
      <c r="D231" s="177">
        <f>D174/RES_summary!D$19</f>
        <v>0.20201968648944085</v>
      </c>
      <c r="E231" s="177">
        <f>E174/RES_summary!E$19</f>
        <v>0.19792752943387393</v>
      </c>
      <c r="F231" s="177">
        <f>F174/RES_summary!F$19</f>
        <v>0.20509229486787703</v>
      </c>
      <c r="G231" s="177">
        <f>G174/RES_summary!G$19</f>
        <v>0.30530204867706934</v>
      </c>
      <c r="H231" s="177">
        <f>H174/RES_summary!H$19</f>
        <v>0.32965110635317302</v>
      </c>
      <c r="I231" s="177">
        <f>I174/RES_summary!I$19</f>
        <v>0.37090446147480688</v>
      </c>
      <c r="J231" s="177">
        <f>J174/RES_summary!J$19</f>
        <v>0.4222522561373413</v>
      </c>
      <c r="K231" s="177">
        <f>K174/RES_summary!K$19</f>
        <v>0.44645117130049561</v>
      </c>
      <c r="L231" s="177">
        <f>L174/RES_summary!L$19</f>
        <v>0.48249463444525381</v>
      </c>
      <c r="M231" s="177">
        <f>M174/RES_summary!M$19</f>
        <v>0.48297109399947619</v>
      </c>
      <c r="N231" s="177">
        <f>N174/RES_summary!N$19</f>
        <v>0.55481322408427869</v>
      </c>
      <c r="O231" s="177">
        <f>O174/RES_summary!O$19</f>
        <v>0.56140485406780472</v>
      </c>
      <c r="P231" s="177">
        <f>P174/RES_summary!P$19</f>
        <v>0.55402755153027927</v>
      </c>
      <c r="Q231" s="177">
        <f>Q174/RES_summary!Q$19</f>
        <v>0.58033865106908755</v>
      </c>
    </row>
    <row r="232" spans="1:17" ht="12" customHeight="1" x14ac:dyDescent="0.3">
      <c r="A232" s="158" t="s">
        <v>63</v>
      </c>
      <c r="B232" s="178">
        <f>B175/RES_summary!B$19</f>
        <v>25.312765549646155</v>
      </c>
      <c r="C232" s="178">
        <f>C175/RES_summary!C$19</f>
        <v>25.669019312122799</v>
      </c>
      <c r="D232" s="178">
        <f>D175/RES_summary!D$19</f>
        <v>25.168043964590918</v>
      </c>
      <c r="E232" s="178">
        <f>E175/RES_summary!E$19</f>
        <v>26.244075277428525</v>
      </c>
      <c r="F232" s="178">
        <f>F175/RES_summary!F$19</f>
        <v>26.25515260531915</v>
      </c>
      <c r="G232" s="178">
        <f>G175/RES_summary!G$19</f>
        <v>24.55495704883311</v>
      </c>
      <c r="H232" s="178">
        <f>H175/RES_summary!H$19</f>
        <v>24.761160198450359</v>
      </c>
      <c r="I232" s="178">
        <f>I175/RES_summary!I$19</f>
        <v>24.885217745425162</v>
      </c>
      <c r="J232" s="178">
        <f>J175/RES_summary!J$19</f>
        <v>23.927843477251578</v>
      </c>
      <c r="K232" s="178">
        <f>K175/RES_summary!K$19</f>
        <v>24.93865210966575</v>
      </c>
      <c r="L232" s="178">
        <f>L175/RES_summary!L$19</f>
        <v>24.436402803096115</v>
      </c>
      <c r="M232" s="178">
        <f>M175/RES_summary!M$19</f>
        <v>24.222580589007396</v>
      </c>
      <c r="N232" s="178">
        <f>N175/RES_summary!N$19</f>
        <v>25.488509721894584</v>
      </c>
      <c r="O232" s="178">
        <f>O175/RES_summary!O$19</f>
        <v>25.395577526563581</v>
      </c>
      <c r="P232" s="178">
        <f>P175/RES_summary!P$19</f>
        <v>25.224890127670399</v>
      </c>
      <c r="Q232" s="178">
        <f>Q175/RES_summary!Q$19</f>
        <v>26.012670097028554</v>
      </c>
    </row>
    <row r="233" spans="1:17" ht="12" customHeight="1" x14ac:dyDescent="0.3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3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3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3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3">
      <c r="A237" s="163" t="s">
        <v>142</v>
      </c>
      <c r="B237" s="180">
        <f>B180/RES_summary!B$19</f>
        <v>25.367789063350578</v>
      </c>
      <c r="C237" s="180">
        <f>C180/RES_summary!C$19</f>
        <v>25.722613851688436</v>
      </c>
      <c r="D237" s="180">
        <f>D180/RES_summary!D$19</f>
        <v>25.212025163827004</v>
      </c>
      <c r="E237" s="180">
        <f>E180/RES_summary!E$19</f>
        <v>26.302061014920053</v>
      </c>
      <c r="F237" s="180">
        <f>F180/RES_summary!F$19</f>
        <v>26.325778601634511</v>
      </c>
      <c r="G237" s="180">
        <f>G180/RES_summary!G$19</f>
        <v>24.659299543211365</v>
      </c>
      <c r="H237" s="180">
        <f>H180/RES_summary!H$19</f>
        <v>24.881792034716693</v>
      </c>
      <c r="I237" s="180">
        <f>I180/RES_summary!I$19</f>
        <v>25.101581111268981</v>
      </c>
      <c r="J237" s="180">
        <f>J180/RES_summary!J$19</f>
        <v>24.166513812246713</v>
      </c>
      <c r="K237" s="180">
        <f>K180/RES_summary!K$19</f>
        <v>25.249143179508295</v>
      </c>
      <c r="L237" s="180">
        <f>L180/RES_summary!L$19</f>
        <v>24.801247454801164</v>
      </c>
      <c r="M237" s="180">
        <f>M180/RES_summary!M$19</f>
        <v>24.557284614395286</v>
      </c>
      <c r="N237" s="180">
        <f>N180/RES_summary!N$19</f>
        <v>26.064072789257242</v>
      </c>
      <c r="O237" s="180">
        <f>O180/RES_summary!O$19</f>
        <v>25.979113436529133</v>
      </c>
      <c r="P237" s="180">
        <f>P180/RES_summary!P$19</f>
        <v>25.900873014643143</v>
      </c>
      <c r="Q237" s="180">
        <f>Q180/RES_summary!Q$19</f>
        <v>26.819770201834377</v>
      </c>
    </row>
    <row r="238" spans="1:17" ht="12" customHeight="1" x14ac:dyDescent="0.3">
      <c r="A238" s="161" t="s">
        <v>141</v>
      </c>
      <c r="B238" s="179">
        <f>B181/RES_summary!B$19</f>
        <v>22.102252698631187</v>
      </c>
      <c r="C238" s="179">
        <f>C181/RES_summary!C$19</f>
        <v>22.51237923541678</v>
      </c>
      <c r="D238" s="179">
        <f>D181/RES_summary!D$19</f>
        <v>22.392848244303913</v>
      </c>
      <c r="E238" s="179">
        <f>E181/RES_summary!E$19</f>
        <v>22.908162218625968</v>
      </c>
      <c r="F238" s="179">
        <f>F181/RES_summary!F$19</f>
        <v>22.741720367940225</v>
      </c>
      <c r="G238" s="179">
        <f>G181/RES_summary!G$19</f>
        <v>20.588421934704016</v>
      </c>
      <c r="H238" s="179">
        <f>H181/RES_summary!H$19</f>
        <v>21.081121281332461</v>
      </c>
      <c r="I238" s="179">
        <f>I181/RES_summary!I$19</f>
        <v>20.368623224476018</v>
      </c>
      <c r="J238" s="179">
        <f>J181/RES_summary!J$19</f>
        <v>20.328513286567656</v>
      </c>
      <c r="K238" s="179">
        <f>K181/RES_summary!K$19</f>
        <v>21.510200831691744</v>
      </c>
      <c r="L238" s="179">
        <f>L181/RES_summary!L$19</f>
        <v>21.440113782433471</v>
      </c>
      <c r="M238" s="179">
        <f>M181/RES_summary!M$19</f>
        <v>22.000743899449745</v>
      </c>
      <c r="N238" s="179">
        <f>N181/RES_summary!N$19</f>
        <v>22.172312414805116</v>
      </c>
      <c r="O238" s="179">
        <f>O181/RES_summary!O$19</f>
        <v>22.36138763968987</v>
      </c>
      <c r="P238" s="179">
        <f>P181/RES_summary!P$19</f>
        <v>22.13048559243159</v>
      </c>
      <c r="Q238" s="179">
        <f>Q181/RES_summary!Q$19</f>
        <v>22.606651545446738</v>
      </c>
    </row>
    <row r="239" spans="1:17" ht="12" customHeight="1" x14ac:dyDescent="0.3">
      <c r="A239" s="148" t="s">
        <v>60</v>
      </c>
      <c r="B239" s="177">
        <f>B182/RES_summary!B$19</f>
        <v>16.14774652828164</v>
      </c>
      <c r="C239" s="177">
        <f>C182/RES_summary!C$19</f>
        <v>16.735474306263075</v>
      </c>
      <c r="D239" s="177">
        <f>D182/RES_summary!D$19</f>
        <v>16.68416298527865</v>
      </c>
      <c r="E239" s="177">
        <f>E182/RES_summary!E$19</f>
        <v>17.215874486966428</v>
      </c>
      <c r="F239" s="177">
        <f>F182/RES_summary!F$19</f>
        <v>16.93995272740543</v>
      </c>
      <c r="G239" s="177">
        <f>G182/RES_summary!G$19</f>
        <v>14.260586901141961</v>
      </c>
      <c r="H239" s="177">
        <f>H182/RES_summary!H$19</f>
        <v>14.714935767798361</v>
      </c>
      <c r="I239" s="177">
        <f>I182/RES_summary!I$19</f>
        <v>11.512768349716401</v>
      </c>
      <c r="J239" s="177">
        <f>J182/RES_summary!J$19</f>
        <v>11.107793023045486</v>
      </c>
      <c r="K239" s="177">
        <f>K182/RES_summary!K$19</f>
        <v>12.480888103679668</v>
      </c>
      <c r="L239" s="177">
        <f>L182/RES_summary!L$19</f>
        <v>11.675142473565865</v>
      </c>
      <c r="M239" s="177">
        <f>M182/RES_summary!M$19</f>
        <v>12.849854231769681</v>
      </c>
      <c r="N239" s="177">
        <f>N182/RES_summary!N$19</f>
        <v>12.533543316403783</v>
      </c>
      <c r="O239" s="177">
        <f>O182/RES_summary!O$19</f>
        <v>12.590236314161627</v>
      </c>
      <c r="P239" s="177">
        <f>P182/RES_summary!P$19</f>
        <v>12.567170740168937</v>
      </c>
      <c r="Q239" s="177">
        <f>Q182/RES_summary!Q$19</f>
        <v>13.384132343657877</v>
      </c>
    </row>
    <row r="240" spans="1:17" ht="12" customHeight="1" x14ac:dyDescent="0.3">
      <c r="A240" s="148" t="s">
        <v>59</v>
      </c>
      <c r="B240" s="177">
        <f>B183/RES_summary!B$19</f>
        <v>5.9545061703495463</v>
      </c>
      <c r="C240" s="177">
        <f>C183/RES_summary!C$19</f>
        <v>5.7769049291537087</v>
      </c>
      <c r="D240" s="177">
        <f>D183/RES_summary!D$19</f>
        <v>5.7086852590252652</v>
      </c>
      <c r="E240" s="177">
        <f>E183/RES_summary!E$19</f>
        <v>5.6922877316595377</v>
      </c>
      <c r="F240" s="177">
        <f>F183/RES_summary!F$19</f>
        <v>5.8017676405347895</v>
      </c>
      <c r="G240" s="177">
        <f>G183/RES_summary!G$19</f>
        <v>6.3278350335620557</v>
      </c>
      <c r="H240" s="177">
        <f>H183/RES_summary!H$19</f>
        <v>6.3661855135340986</v>
      </c>
      <c r="I240" s="177">
        <f>I183/RES_summary!I$19</f>
        <v>8.8558548747596113</v>
      </c>
      <c r="J240" s="177">
        <f>J183/RES_summary!J$19</f>
        <v>9.2207202635221694</v>
      </c>
      <c r="K240" s="177">
        <f>K183/RES_summary!K$19</f>
        <v>9.0293127280120746</v>
      </c>
      <c r="L240" s="177">
        <f>L183/RES_summary!L$19</f>
        <v>9.764971308867608</v>
      </c>
      <c r="M240" s="177">
        <f>M183/RES_summary!M$19</f>
        <v>9.15088966768006</v>
      </c>
      <c r="N240" s="177">
        <f>N183/RES_summary!N$19</f>
        <v>9.6387690984013332</v>
      </c>
      <c r="O240" s="177">
        <f>O183/RES_summary!O$19</f>
        <v>9.7711513255282405</v>
      </c>
      <c r="P240" s="177">
        <f>P183/RES_summary!P$19</f>
        <v>9.563314852262657</v>
      </c>
      <c r="Q240" s="177">
        <f>Q183/RES_summary!Q$19</f>
        <v>9.2225192017888613</v>
      </c>
    </row>
    <row r="241" spans="1:17" ht="12" customHeight="1" x14ac:dyDescent="0.3">
      <c r="A241" s="158" t="s">
        <v>62</v>
      </c>
      <c r="B241" s="178">
        <f>B184/RES_summary!B$19</f>
        <v>13.962916306547003</v>
      </c>
      <c r="C241" s="178">
        <f>C184/RES_summary!C$19</f>
        <v>13.775510273778714</v>
      </c>
      <c r="D241" s="178">
        <f>D184/RES_summary!D$19</f>
        <v>13.561071538558648</v>
      </c>
      <c r="E241" s="178">
        <f>E184/RES_summary!E$19</f>
        <v>14.019599316679898</v>
      </c>
      <c r="F241" s="178">
        <f>F184/RES_summary!F$19</f>
        <v>13.694189343245364</v>
      </c>
      <c r="G241" s="178">
        <f>G184/RES_summary!G$19</f>
        <v>14.07936631352041</v>
      </c>
      <c r="H241" s="178">
        <f>H184/RES_summary!H$19</f>
        <v>12.812737854917922</v>
      </c>
      <c r="I241" s="178">
        <f>I184/RES_summary!I$19</f>
        <v>13.036893441374792</v>
      </c>
      <c r="J241" s="178">
        <f>J184/RES_summary!J$19</f>
        <v>12.108673087739779</v>
      </c>
      <c r="K241" s="178">
        <f>K184/RES_summary!K$19</f>
        <v>12.250638839051</v>
      </c>
      <c r="L241" s="178">
        <f>L184/RES_summary!L$19</f>
        <v>12.058988173103563</v>
      </c>
      <c r="M241" s="178">
        <f>M184/RES_summary!M$19</f>
        <v>11.657675819553404</v>
      </c>
      <c r="N241" s="178">
        <f>N184/RES_summary!N$19</f>
        <v>11.650700293368654</v>
      </c>
      <c r="O241" s="178">
        <f>O184/RES_summary!O$19</f>
        <v>11.637471264939141</v>
      </c>
      <c r="P241" s="178">
        <f>P184/RES_summary!P$19</f>
        <v>11.191270955399402</v>
      </c>
      <c r="Q241" s="178">
        <f>Q184/RES_summary!Q$19</f>
        <v>11.221059597952646</v>
      </c>
    </row>
    <row r="242" spans="1:17" ht="12" customHeight="1" x14ac:dyDescent="0.3">
      <c r="A242" s="23" t="s">
        <v>57</v>
      </c>
      <c r="B242" s="177">
        <f>B185/RES_summary!B$19</f>
        <v>19.553416664741697</v>
      </c>
      <c r="C242" s="177">
        <f>C185/RES_summary!C$19</f>
        <v>19.232257095583019</v>
      </c>
      <c r="D242" s="177">
        <f>D185/RES_summary!D$19</f>
        <v>18.080786142986952</v>
      </c>
      <c r="E242" s="177">
        <f>E185/RES_summary!E$19</f>
        <v>18.172992008401192</v>
      </c>
      <c r="F242" s="177">
        <f>F185/RES_summary!F$19</f>
        <v>17.484679230208851</v>
      </c>
      <c r="G242" s="177">
        <f>G185/RES_summary!G$19</f>
        <v>19.617508210360128</v>
      </c>
      <c r="H242" s="177">
        <f>H185/RES_summary!H$19</f>
        <v>14.926386803304652</v>
      </c>
      <c r="I242" s="177">
        <f>I185/RES_summary!I$19</f>
        <v>17.620212787725674</v>
      </c>
      <c r="J242" s="177">
        <f>J185/RES_summary!J$19</f>
        <v>13.983154688490853</v>
      </c>
      <c r="K242" s="177">
        <f>K185/RES_summary!K$19</f>
        <v>15.762608203271878</v>
      </c>
      <c r="L242" s="177">
        <f>L185/RES_summary!L$19</f>
        <v>14.839003450216302</v>
      </c>
      <c r="M242" s="177">
        <f>M185/RES_summary!M$19</f>
        <v>14.867755220465925</v>
      </c>
      <c r="N242" s="177">
        <f>N185/RES_summary!N$19</f>
        <v>14.910353735812464</v>
      </c>
      <c r="O242" s="177">
        <f>O185/RES_summary!O$19</f>
        <v>14.980563318555049</v>
      </c>
      <c r="P242" s="177">
        <f>P185/RES_summary!P$19</f>
        <v>15.495914882097839</v>
      </c>
      <c r="Q242" s="177">
        <f>Q185/RES_summary!Q$19</f>
        <v>15.165914407073524</v>
      </c>
    </row>
    <row r="243" spans="1:17" ht="12" customHeight="1" x14ac:dyDescent="0.3">
      <c r="A243" s="29" t="s">
        <v>140</v>
      </c>
      <c r="B243" s="176">
        <f>B186/RES_summary!B$19</f>
        <v>11.61401430911997</v>
      </c>
      <c r="C243" s="176">
        <f>C186/RES_summary!C$19</f>
        <v>11.579350643132363</v>
      </c>
      <c r="D243" s="176">
        <f>D186/RES_summary!D$19</f>
        <v>11.577803428185728</v>
      </c>
      <c r="E243" s="176">
        <f>E186/RES_summary!E$19</f>
        <v>12.216710328639289</v>
      </c>
      <c r="F243" s="176">
        <f>F186/RES_summary!F$19</f>
        <v>12.040159283376655</v>
      </c>
      <c r="G243" s="176">
        <f>G186/RES_summary!G$19</f>
        <v>10.474730879610194</v>
      </c>
      <c r="H243" s="176">
        <f>H186/RES_summary!H$19</f>
        <v>11.588023307597703</v>
      </c>
      <c r="I243" s="176">
        <f>I186/RES_summary!I$19</f>
        <v>10.41418054753025</v>
      </c>
      <c r="J243" s="176">
        <f>J186/RES_summary!J$19</f>
        <v>11.038155301718959</v>
      </c>
      <c r="K243" s="176">
        <f>K186/RES_summary!K$19</f>
        <v>10.272735524992504</v>
      </c>
      <c r="L243" s="176">
        <f>L186/RES_summary!L$19</f>
        <v>10.611000358604057</v>
      </c>
      <c r="M243" s="176">
        <f>M186/RES_summary!M$19</f>
        <v>10.243272754723446</v>
      </c>
      <c r="N243" s="176">
        <f>N186/RES_summary!N$19</f>
        <v>10.360514541985108</v>
      </c>
      <c r="O243" s="176">
        <f>O186/RES_summary!O$19</f>
        <v>10.399007932561872</v>
      </c>
      <c r="P243" s="176">
        <f>P186/RES_summary!P$19</f>
        <v>10.019255180727386</v>
      </c>
      <c r="Q243" s="176">
        <f>Q186/RES_summary!Q$19</f>
        <v>9.9846691277190498</v>
      </c>
    </row>
    <row r="245" spans="1:17" ht="12" customHeight="1" x14ac:dyDescent="0.3">
      <c r="A245" s="152" t="s">
        <v>71</v>
      </c>
      <c r="B245" s="184">
        <f>B188/RES_summary!B$19</f>
        <v>114.49962030553336</v>
      </c>
      <c r="C245" s="184">
        <f>C188/RES_summary!C$19</f>
        <v>114.92469521357209</v>
      </c>
      <c r="D245" s="184">
        <f>D188/RES_summary!D$19</f>
        <v>114.15037947735287</v>
      </c>
      <c r="E245" s="184">
        <f>E188/RES_summary!E$19</f>
        <v>117.05055822122455</v>
      </c>
      <c r="F245" s="184">
        <f>F188/RES_summary!F$19</f>
        <v>120.02748071078832</v>
      </c>
      <c r="G245" s="184">
        <f>G188/RES_summary!G$19</f>
        <v>106.02844146935135</v>
      </c>
      <c r="H245" s="184">
        <f>H188/RES_summary!H$19</f>
        <v>105.96052328729778</v>
      </c>
      <c r="I245" s="184">
        <f>I188/RES_summary!I$19</f>
        <v>94.164582704168609</v>
      </c>
      <c r="J245" s="184">
        <f>J188/RES_summary!J$19</f>
        <v>94.443774103753384</v>
      </c>
      <c r="K245" s="184">
        <f>K188/RES_summary!K$19</f>
        <v>96.136016550216212</v>
      </c>
      <c r="L245" s="184">
        <f>L188/RES_summary!L$19</f>
        <v>99.662195258762537</v>
      </c>
      <c r="M245" s="184">
        <f>M188/RES_summary!M$19</f>
        <v>90.187608623139781</v>
      </c>
      <c r="N245" s="184">
        <f>N188/RES_summary!N$19</f>
        <v>93.462209582229022</v>
      </c>
      <c r="O245" s="184">
        <f>O188/RES_summary!O$19</f>
        <v>91.998929621434755</v>
      </c>
      <c r="P245" s="184">
        <f>P188/RES_summary!P$19</f>
        <v>84.549505200196535</v>
      </c>
      <c r="Q245" s="184">
        <f>Q188/RES_summary!Q$19</f>
        <v>88.621978573456431</v>
      </c>
    </row>
    <row r="246" spans="1:17" ht="12" customHeight="1" x14ac:dyDescent="0.3">
      <c r="A246" s="158" t="s">
        <v>65</v>
      </c>
      <c r="B246" s="178">
        <f>B189/RES_summary!B$19</f>
        <v>87.35903720807255</v>
      </c>
      <c r="C246" s="178">
        <f>C189/RES_summary!C$19</f>
        <v>87.469359987071854</v>
      </c>
      <c r="D246" s="178">
        <f>D189/RES_summary!D$19</f>
        <v>87.076682281689045</v>
      </c>
      <c r="E246" s="178">
        <f>E189/RES_summary!E$19</f>
        <v>88.663718753552644</v>
      </c>
      <c r="F246" s="178">
        <f>F189/RES_summary!F$19</f>
        <v>91.604001117768547</v>
      </c>
      <c r="G246" s="178">
        <f>G189/RES_summary!G$19</f>
        <v>78.904645135294246</v>
      </c>
      <c r="H246" s="178">
        <f>H189/RES_summary!H$19</f>
        <v>78.698718276424131</v>
      </c>
      <c r="I246" s="178">
        <f>I189/RES_summary!I$19</f>
        <v>66.888873163177195</v>
      </c>
      <c r="J246" s="178">
        <f>J189/RES_summary!J$19</f>
        <v>67.763276789394837</v>
      </c>
      <c r="K246" s="178">
        <f>K189/RES_summary!K$19</f>
        <v>68.549130357788059</v>
      </c>
      <c r="L246" s="178">
        <f>L189/RES_summary!L$19</f>
        <v>71.912068111936833</v>
      </c>
      <c r="M246" s="178">
        <f>M189/RES_summary!M$19</f>
        <v>62.423607206109125</v>
      </c>
      <c r="N246" s="178">
        <f>N189/RES_summary!N$19</f>
        <v>64.092447238996542</v>
      </c>
      <c r="O246" s="178">
        <f>O189/RES_summary!O$19</f>
        <v>62.395465350043445</v>
      </c>
      <c r="P246" s="178">
        <f>P189/RES_summary!P$19</f>
        <v>54.924886855327088</v>
      </c>
      <c r="Q246" s="178">
        <f>Q189/RES_summary!Q$19</f>
        <v>58.243840447636288</v>
      </c>
    </row>
    <row r="247" spans="1:17" ht="12" customHeight="1" x14ac:dyDescent="0.3">
      <c r="A247" s="23" t="s">
        <v>153</v>
      </c>
      <c r="B247" s="177">
        <f>B190/RES_summary!B$19</f>
        <v>87.021087519326599</v>
      </c>
      <c r="C247" s="177">
        <f>C190/RES_summary!C$19</f>
        <v>87.114531847712342</v>
      </c>
      <c r="D247" s="177">
        <f>D190/RES_summary!D$19</f>
        <v>86.701624847947073</v>
      </c>
      <c r="E247" s="177">
        <f>E190/RES_summary!E$19</f>
        <v>88.139744112028069</v>
      </c>
      <c r="F247" s="177">
        <f>F190/RES_summary!F$19</f>
        <v>91.119972486963377</v>
      </c>
      <c r="G247" s="177">
        <f>G190/RES_summary!G$19</f>
        <v>78.477761734708864</v>
      </c>
      <c r="H247" s="177">
        <f>H190/RES_summary!H$19</f>
        <v>78.254606104805958</v>
      </c>
      <c r="I247" s="177">
        <f>I190/RES_summary!I$19</f>
        <v>66.421208514838227</v>
      </c>
      <c r="J247" s="177">
        <f>J190/RES_summary!J$19</f>
        <v>67.379343257643612</v>
      </c>
      <c r="K247" s="177">
        <f>K190/RES_summary!K$19</f>
        <v>68.147570751151903</v>
      </c>
      <c r="L247" s="177">
        <f>L190/RES_summary!L$19</f>
        <v>71.460296926010912</v>
      </c>
      <c r="M247" s="177">
        <f>M190/RES_summary!M$19</f>
        <v>62.071575449076974</v>
      </c>
      <c r="N247" s="177">
        <f>N190/RES_summary!N$19</f>
        <v>63.69551464860097</v>
      </c>
      <c r="O247" s="177">
        <f>O190/RES_summary!O$19</f>
        <v>62.043853668029222</v>
      </c>
      <c r="P247" s="177">
        <f>P190/RES_summary!P$19</f>
        <v>54.629935835334571</v>
      </c>
      <c r="Q247" s="177">
        <f>Q190/RES_summary!Q$19</f>
        <v>57.885272115850732</v>
      </c>
    </row>
    <row r="248" spans="1:17" ht="12" customHeight="1" x14ac:dyDescent="0.3">
      <c r="A248" s="23" t="s">
        <v>60</v>
      </c>
      <c r="B248" s="177">
        <f>B191/RES_summary!B$19</f>
        <v>0.33794968874594972</v>
      </c>
      <c r="C248" s="177">
        <f>C191/RES_summary!C$19</f>
        <v>0.35482813935952306</v>
      </c>
      <c r="D248" s="177">
        <f>D191/RES_summary!D$19</f>
        <v>0.37505743374197092</v>
      </c>
      <c r="E248" s="177">
        <f>E191/RES_summary!E$19</f>
        <v>0.52397464152457518</v>
      </c>
      <c r="F248" s="177">
        <f>F191/RES_summary!F$19</f>
        <v>0.48402863080515923</v>
      </c>
      <c r="G248" s="177">
        <f>G191/RES_summary!G$19</f>
        <v>0.42688340058537366</v>
      </c>
      <c r="H248" s="177">
        <f>H191/RES_summary!H$19</f>
        <v>0.44411217161816863</v>
      </c>
      <c r="I248" s="177">
        <f>I191/RES_summary!I$19</f>
        <v>0.46766464833897298</v>
      </c>
      <c r="J248" s="177">
        <f>J191/RES_summary!J$19</f>
        <v>0.38393353175122458</v>
      </c>
      <c r="K248" s="177">
        <f>K191/RES_summary!K$19</f>
        <v>0.40155960663614176</v>
      </c>
      <c r="L248" s="177">
        <f>L191/RES_summary!L$19</f>
        <v>0.4517711859259218</v>
      </c>
      <c r="M248" s="177">
        <f>M191/RES_summary!M$19</f>
        <v>0.35203175703214579</v>
      </c>
      <c r="N248" s="177">
        <f>N191/RES_summary!N$19</f>
        <v>0.39693259039556217</v>
      </c>
      <c r="O248" s="177">
        <f>O191/RES_summary!O$19</f>
        <v>0.35161168201422088</v>
      </c>
      <c r="P248" s="177">
        <f>P191/RES_summary!P$19</f>
        <v>0.29495101999252016</v>
      </c>
      <c r="Q248" s="177">
        <f>Q191/RES_summary!Q$19</f>
        <v>0.35856833178555803</v>
      </c>
    </row>
    <row r="249" spans="1:17" ht="12" customHeight="1" x14ac:dyDescent="0.3">
      <c r="A249" s="158" t="s">
        <v>112</v>
      </c>
      <c r="B249" s="178">
        <f>B192/RES_summary!B$19</f>
        <v>0.32438907411917522</v>
      </c>
      <c r="C249" s="178">
        <f>C192/RES_summary!C$19</f>
        <v>0.33657729754652349</v>
      </c>
      <c r="D249" s="178">
        <f>D192/RES_summary!D$19</f>
        <v>0.34421679172594594</v>
      </c>
      <c r="E249" s="178">
        <f>E192/RES_summary!E$19</f>
        <v>0.34508205676060216</v>
      </c>
      <c r="F249" s="178">
        <f>F192/RES_summary!F$19</f>
        <v>0.36900193132740305</v>
      </c>
      <c r="G249" s="178">
        <f>G192/RES_summary!G$19</f>
        <v>0.58574417576096582</v>
      </c>
      <c r="H249" s="178">
        <f>H192/RES_summary!H$19</f>
        <v>0.65262292137945654</v>
      </c>
      <c r="I249" s="178">
        <f>I192/RES_summary!I$19</f>
        <v>0.76229353137204869</v>
      </c>
      <c r="J249" s="178">
        <f>J192/RES_summary!J$19</f>
        <v>0.91722676493063959</v>
      </c>
      <c r="K249" s="178">
        <f>K192/RES_summary!K$19</f>
        <v>1.0387597486279685</v>
      </c>
      <c r="L249" s="178">
        <f>L192/RES_summary!L$19</f>
        <v>1.182223894259564</v>
      </c>
      <c r="M249" s="178">
        <f>M192/RES_summary!M$19</f>
        <v>1.2356975031590935</v>
      </c>
      <c r="N249" s="178">
        <f>N192/RES_summary!N$19</f>
        <v>1.5013791689047553</v>
      </c>
      <c r="O249" s="178">
        <f>O192/RES_summary!O$19</f>
        <v>1.5774242232840159</v>
      </c>
      <c r="P249" s="178">
        <f>P192/RES_summary!P$19</f>
        <v>1.6336093843715731</v>
      </c>
      <c r="Q249" s="178">
        <f>Q192/RES_summary!Q$19</f>
        <v>1.7849766009988834</v>
      </c>
    </row>
    <row r="250" spans="1:17" ht="12" customHeight="1" x14ac:dyDescent="0.3">
      <c r="A250" s="23" t="s">
        <v>60</v>
      </c>
      <c r="B250" s="177">
        <f>B193/RES_summary!B$19</f>
        <v>0.32438907411917522</v>
      </c>
      <c r="C250" s="177">
        <f>C193/RES_summary!C$19</f>
        <v>0.33657729754652349</v>
      </c>
      <c r="D250" s="177">
        <f>D193/RES_summary!D$19</f>
        <v>0.34421679172594594</v>
      </c>
      <c r="E250" s="177">
        <f>E193/RES_summary!E$19</f>
        <v>0.34508205676060216</v>
      </c>
      <c r="F250" s="177">
        <f>F193/RES_summary!F$19</f>
        <v>0.36900193132740305</v>
      </c>
      <c r="G250" s="177">
        <f>G193/RES_summary!G$19</f>
        <v>0.58574417576096582</v>
      </c>
      <c r="H250" s="177">
        <f>H193/RES_summary!H$19</f>
        <v>0.65262292137945654</v>
      </c>
      <c r="I250" s="177">
        <f>I193/RES_summary!I$19</f>
        <v>0.76229353137204869</v>
      </c>
      <c r="J250" s="177">
        <f>J193/RES_summary!J$19</f>
        <v>0.91722676493063959</v>
      </c>
      <c r="K250" s="177">
        <f>K193/RES_summary!K$19</f>
        <v>1.0387597486279685</v>
      </c>
      <c r="L250" s="177">
        <f>L193/RES_summary!L$19</f>
        <v>1.182223894259564</v>
      </c>
      <c r="M250" s="177">
        <f>M193/RES_summary!M$19</f>
        <v>1.2356975031590935</v>
      </c>
      <c r="N250" s="177">
        <f>N193/RES_summary!N$19</f>
        <v>1.5013791689047553</v>
      </c>
      <c r="O250" s="177">
        <f>O193/RES_summary!O$19</f>
        <v>1.5774242232840159</v>
      </c>
      <c r="P250" s="177">
        <f>P193/RES_summary!P$19</f>
        <v>1.6336093843715731</v>
      </c>
      <c r="Q250" s="177">
        <f>Q193/RES_summary!Q$19</f>
        <v>1.7849766009988834</v>
      </c>
    </row>
    <row r="251" spans="1:17" ht="12" customHeight="1" x14ac:dyDescent="0.3">
      <c r="A251" s="158" t="s">
        <v>63</v>
      </c>
      <c r="B251" s="178">
        <f>B194/RES_summary!B$19</f>
        <v>17.785667411002567</v>
      </c>
      <c r="C251" s="178">
        <f>C194/RES_summary!C$19</f>
        <v>18.098445636331579</v>
      </c>
      <c r="D251" s="178">
        <f>D194/RES_summary!D$19</f>
        <v>17.822080155530632</v>
      </c>
      <c r="E251" s="178">
        <f>E194/RES_summary!E$19</f>
        <v>18.70021009026113</v>
      </c>
      <c r="F251" s="178">
        <f>F194/RES_summary!F$19</f>
        <v>18.854081612283952</v>
      </c>
      <c r="G251" s="178">
        <f>G194/RES_summary!G$19</f>
        <v>17.817215425215242</v>
      </c>
      <c r="H251" s="178">
        <f>H194/RES_summary!H$19</f>
        <v>18.057530780730257</v>
      </c>
      <c r="I251" s="178">
        <f>I194/RES_summary!I$19</f>
        <v>18.108300217531543</v>
      </c>
      <c r="J251" s="178">
        <f>J194/RES_summary!J$19</f>
        <v>17.601241743982442</v>
      </c>
      <c r="K251" s="178">
        <f>K194/RES_summary!K$19</f>
        <v>18.458905559435177</v>
      </c>
      <c r="L251" s="178">
        <f>L194/RES_summary!L$19</f>
        <v>18.380764228206132</v>
      </c>
      <c r="M251" s="178">
        <f>M194/RES_summary!M$19</f>
        <v>18.438825952825376</v>
      </c>
      <c r="N251" s="178">
        <f>N194/RES_summary!N$19</f>
        <v>19.61719247532281</v>
      </c>
      <c r="O251" s="178">
        <f>O194/RES_summary!O$19</f>
        <v>19.693456773183136</v>
      </c>
      <c r="P251" s="178">
        <f>P194/RES_summary!P$19</f>
        <v>19.734522975520246</v>
      </c>
      <c r="Q251" s="178">
        <f>Q194/RES_summary!Q$19</f>
        <v>20.406907335602043</v>
      </c>
    </row>
    <row r="252" spans="1:17" ht="12" customHeight="1" x14ac:dyDescent="0.3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3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3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3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3">
      <c r="A256" s="163" t="s">
        <v>142</v>
      </c>
      <c r="B256" s="180">
        <f>B199/RES_summary!B$19</f>
        <v>17.793211887586622</v>
      </c>
      <c r="C256" s="180">
        <f>C199/RES_summary!C$19</f>
        <v>18.106564255971971</v>
      </c>
      <c r="D256" s="180">
        <f>D199/RES_summary!D$19</f>
        <v>17.826123187593044</v>
      </c>
      <c r="E256" s="180">
        <f>E199/RES_summary!E$19</f>
        <v>18.710258783173629</v>
      </c>
      <c r="F256" s="180">
        <f>F199/RES_summary!F$19</f>
        <v>18.866739174807709</v>
      </c>
      <c r="G256" s="180">
        <f>G199/RES_summary!G$19</f>
        <v>17.828196767927952</v>
      </c>
      <c r="H256" s="180">
        <f>H199/RES_summary!H$19</f>
        <v>18.065517235441732</v>
      </c>
      <c r="I256" s="180">
        <f>I199/RES_summary!I$19</f>
        <v>18.125610032084118</v>
      </c>
      <c r="J256" s="180">
        <f>J199/RES_summary!J$19</f>
        <v>17.585943680900254</v>
      </c>
      <c r="K256" s="180">
        <f>K199/RES_summary!K$19</f>
        <v>18.433050568574778</v>
      </c>
      <c r="L256" s="180">
        <f>L199/RES_summary!L$19</f>
        <v>18.313123953218888</v>
      </c>
      <c r="M256" s="180">
        <f>M199/RES_summary!M$19</f>
        <v>18.296314592328603</v>
      </c>
      <c r="N256" s="180">
        <f>N199/RES_summary!N$19</f>
        <v>19.614934094807886</v>
      </c>
      <c r="O256" s="180">
        <f>O199/RES_summary!O$19</f>
        <v>19.672227208310165</v>
      </c>
      <c r="P256" s="180">
        <f>P199/RES_summary!P$19</f>
        <v>19.772186333313542</v>
      </c>
      <c r="Q256" s="180">
        <f>Q199/RES_summary!Q$19</f>
        <v>20.544177979692943</v>
      </c>
    </row>
    <row r="257" spans="1:17" ht="12" customHeight="1" x14ac:dyDescent="0.3">
      <c r="A257" s="161" t="s">
        <v>141</v>
      </c>
      <c r="B257" s="179">
        <f>B200/RES_summary!B$19</f>
        <v>17.345462171522556</v>
      </c>
      <c r="C257" s="179">
        <f>C200/RES_summary!C$19</f>
        <v>17.620270801132108</v>
      </c>
      <c r="D257" s="179">
        <f>D200/RES_summary!D$19</f>
        <v>17.566966482609462</v>
      </c>
      <c r="E257" s="179">
        <f>E200/RES_summary!E$19</f>
        <v>18.122109899406709</v>
      </c>
      <c r="F257" s="179">
        <f>F200/RES_summary!F$19</f>
        <v>18.224405706275896</v>
      </c>
      <c r="G257" s="179">
        <f>G200/RES_summary!G$19</f>
        <v>17.399764397905489</v>
      </c>
      <c r="H257" s="179">
        <f>H200/RES_summary!H$19</f>
        <v>17.813893072330163</v>
      </c>
      <c r="I257" s="179">
        <f>I200/RES_summary!I$19</f>
        <v>17.746957097997907</v>
      </c>
      <c r="J257" s="179">
        <f>J200/RES_summary!J$19</f>
        <v>17.831948171372414</v>
      </c>
      <c r="K257" s="179">
        <f>K200/RES_summary!K$19</f>
        <v>18.744397108362094</v>
      </c>
      <c r="L257" s="179">
        <f>L200/RES_summary!L$19</f>
        <v>18.936260416383011</v>
      </c>
      <c r="M257" s="179">
        <f>M200/RES_summary!M$19</f>
        <v>19.384846751540195</v>
      </c>
      <c r="N257" s="179">
        <f>N200/RES_summary!N$19</f>
        <v>19.630204490524338</v>
      </c>
      <c r="O257" s="179">
        <f>O200/RES_summary!O$19</f>
        <v>19.803843349125142</v>
      </c>
      <c r="P257" s="179">
        <f>P200/RES_summary!P$19</f>
        <v>19.562113780829211</v>
      </c>
      <c r="Q257" s="179">
        <f>Q200/RES_summary!Q$19</f>
        <v>19.827615674533938</v>
      </c>
    </row>
    <row r="258" spans="1:17" ht="12" customHeight="1" x14ac:dyDescent="0.3">
      <c r="A258" s="148" t="s">
        <v>60</v>
      </c>
      <c r="B258" s="177">
        <f>B201/RES_summary!B$19</f>
        <v>11.390956001173008</v>
      </c>
      <c r="C258" s="177">
        <f>C201/RES_summary!C$19</f>
        <v>11.843365871978396</v>
      </c>
      <c r="D258" s="177">
        <f>D201/RES_summary!D$19</f>
        <v>11.858281223584196</v>
      </c>
      <c r="E258" s="177">
        <f>E201/RES_summary!E$19</f>
        <v>12.429822167747169</v>
      </c>
      <c r="F258" s="177">
        <f>F201/RES_summary!F$19</f>
        <v>12.42263806574111</v>
      </c>
      <c r="G258" s="177">
        <f>G201/RES_summary!G$19</f>
        <v>11.071929364343434</v>
      </c>
      <c r="H258" s="177">
        <f>H201/RES_summary!H$19</f>
        <v>11.447707558796067</v>
      </c>
      <c r="I258" s="177">
        <f>I201/RES_summary!I$19</f>
        <v>8.8911022232382901</v>
      </c>
      <c r="J258" s="177">
        <f>J201/RES_summary!J$19</f>
        <v>8.6112279078502461</v>
      </c>
      <c r="K258" s="177">
        <f>K201/RES_summary!K$19</f>
        <v>9.7150843803500226</v>
      </c>
      <c r="L258" s="177">
        <f>L201/RES_summary!L$19</f>
        <v>9.1712891075154026</v>
      </c>
      <c r="M258" s="177">
        <f>M201/RES_summary!M$19</f>
        <v>10.233957083860139</v>
      </c>
      <c r="N258" s="177">
        <f>N201/RES_summary!N$19</f>
        <v>9.9914353921230052</v>
      </c>
      <c r="O258" s="177">
        <f>O201/RES_summary!O$19</f>
        <v>10.032692023596898</v>
      </c>
      <c r="P258" s="177">
        <f>P201/RES_summary!P$19</f>
        <v>9.9987989285665559</v>
      </c>
      <c r="Q258" s="177">
        <f>Q201/RES_summary!Q$19</f>
        <v>10.605096472745084</v>
      </c>
    </row>
    <row r="259" spans="1:17" ht="12" customHeight="1" x14ac:dyDescent="0.3">
      <c r="A259" s="148" t="s">
        <v>59</v>
      </c>
      <c r="B259" s="177">
        <f>B202/RES_summary!B$19</f>
        <v>5.9545061703495463</v>
      </c>
      <c r="C259" s="177">
        <f>C202/RES_summary!C$19</f>
        <v>5.7769049291537087</v>
      </c>
      <c r="D259" s="177">
        <f>D202/RES_summary!D$19</f>
        <v>5.7086852590252679</v>
      </c>
      <c r="E259" s="177">
        <f>E202/RES_summary!E$19</f>
        <v>5.6922877316595377</v>
      </c>
      <c r="F259" s="177">
        <f>F202/RES_summary!F$19</f>
        <v>5.8017676405347869</v>
      </c>
      <c r="G259" s="177">
        <f>G202/RES_summary!G$19</f>
        <v>6.3278350335620557</v>
      </c>
      <c r="H259" s="177">
        <f>H202/RES_summary!H$19</f>
        <v>6.3661855135340986</v>
      </c>
      <c r="I259" s="177">
        <f>I202/RES_summary!I$19</f>
        <v>8.8558548747596113</v>
      </c>
      <c r="J259" s="177">
        <f>J202/RES_summary!J$19</f>
        <v>9.2207202635221677</v>
      </c>
      <c r="K259" s="177">
        <f>K202/RES_summary!K$19</f>
        <v>9.0293127280120746</v>
      </c>
      <c r="L259" s="177">
        <f>L202/RES_summary!L$19</f>
        <v>9.764971308867608</v>
      </c>
      <c r="M259" s="177">
        <f>M202/RES_summary!M$19</f>
        <v>9.15088966768006</v>
      </c>
      <c r="N259" s="177">
        <f>N202/RES_summary!N$19</f>
        <v>9.6387690984013332</v>
      </c>
      <c r="O259" s="177">
        <f>O202/RES_summary!O$19</f>
        <v>9.7711513255282405</v>
      </c>
      <c r="P259" s="177">
        <f>P202/RES_summary!P$19</f>
        <v>9.563314852262657</v>
      </c>
      <c r="Q259" s="177">
        <f>Q202/RES_summary!Q$19</f>
        <v>9.2225192017888613</v>
      </c>
    </row>
    <row r="260" spans="1:17" ht="12" customHeight="1" x14ac:dyDescent="0.3">
      <c r="A260" s="158" t="s">
        <v>62</v>
      </c>
      <c r="B260" s="178">
        <f>B203/RES_summary!B$19</f>
        <v>9.0305266123390506</v>
      </c>
      <c r="C260" s="178">
        <f>C203/RES_summary!C$19</f>
        <v>9.0203122926221173</v>
      </c>
      <c r="D260" s="178">
        <f>D203/RES_summary!D$19</f>
        <v>8.907400248407253</v>
      </c>
      <c r="E260" s="178">
        <f>E203/RES_summary!E$19</f>
        <v>9.3415473206501609</v>
      </c>
      <c r="F260" s="178">
        <f>F203/RES_summary!F$19</f>
        <v>9.20039604940842</v>
      </c>
      <c r="G260" s="178">
        <f>G203/RES_summary!G$19</f>
        <v>8.7208367330808834</v>
      </c>
      <c r="H260" s="178">
        <f>H203/RES_summary!H$19</f>
        <v>8.5516513087639243</v>
      </c>
      <c r="I260" s="178">
        <f>I203/RES_summary!I$19</f>
        <v>8.4051157920878339</v>
      </c>
      <c r="J260" s="178">
        <f>J203/RES_summary!J$19</f>
        <v>8.162028805445475</v>
      </c>
      <c r="K260" s="178">
        <f>K203/RES_summary!K$19</f>
        <v>8.0892208843649929</v>
      </c>
      <c r="L260" s="178">
        <f>L203/RES_summary!L$19</f>
        <v>8.1871390243600022</v>
      </c>
      <c r="M260" s="178">
        <f>M203/RES_summary!M$19</f>
        <v>8.0894779610461818</v>
      </c>
      <c r="N260" s="178">
        <f>N203/RES_summary!N$19</f>
        <v>8.2511906990049084</v>
      </c>
      <c r="O260" s="178">
        <f>O203/RES_summary!O$19</f>
        <v>8.3325832749241489</v>
      </c>
      <c r="P260" s="178">
        <f>P203/RES_summary!P$19</f>
        <v>8.2564859849776244</v>
      </c>
      <c r="Q260" s="178">
        <f>Q203/RES_summary!Q$19</f>
        <v>8.1862541892192002</v>
      </c>
    </row>
    <row r="261" spans="1:17" ht="12" customHeight="1" x14ac:dyDescent="0.3">
      <c r="A261" s="23" t="s">
        <v>57</v>
      </c>
      <c r="B261" s="177">
        <f>B204/RES_summary!B$19</f>
        <v>8.2453271716716188</v>
      </c>
      <c r="C261" s="177">
        <f>C204/RES_summary!C$19</f>
        <v>8.154538812700487</v>
      </c>
      <c r="D261" s="177">
        <f>D204/RES_summary!D$19</f>
        <v>7.7593658851901424</v>
      </c>
      <c r="E261" s="177">
        <f>E204/RES_summary!E$19</f>
        <v>7.8730562017291144</v>
      </c>
      <c r="F261" s="177">
        <f>F204/RES_summary!F$19</f>
        <v>7.6476093440537127</v>
      </c>
      <c r="G261" s="177">
        <f>G204/RES_summary!G$19</f>
        <v>8.7495005893051516</v>
      </c>
      <c r="H261" s="177">
        <f>H204/RES_summary!H$19</f>
        <v>6.7090078444530832</v>
      </c>
      <c r="I261" s="177">
        <f>I204/RES_summary!I$19</f>
        <v>7.9366831327334255</v>
      </c>
      <c r="J261" s="177">
        <f>J204/RES_summary!J$19</f>
        <v>6.3552075754768964</v>
      </c>
      <c r="K261" s="177">
        <f>K204/RES_summary!K$19</f>
        <v>7.1888785978164549</v>
      </c>
      <c r="L261" s="177">
        <f>L204/RES_summary!L$19</f>
        <v>6.8306349226699874</v>
      </c>
      <c r="M261" s="177">
        <f>M204/RES_summary!M$19</f>
        <v>6.8797250056822898</v>
      </c>
      <c r="N261" s="177">
        <f>N204/RES_summary!N$19</f>
        <v>6.9556062467213096</v>
      </c>
      <c r="O261" s="177">
        <f>O204/RES_summary!O$19</f>
        <v>7.0151333975921624</v>
      </c>
      <c r="P261" s="177">
        <f>P204/RES_summary!P$19</f>
        <v>7.2899909718394813</v>
      </c>
      <c r="Q261" s="177">
        <f>Q204/RES_summary!Q$19</f>
        <v>7.1781007166697011</v>
      </c>
    </row>
    <row r="262" spans="1:17" ht="12" customHeight="1" x14ac:dyDescent="0.3">
      <c r="A262" s="29" t="s">
        <v>140</v>
      </c>
      <c r="B262" s="176">
        <f>B205/RES_summary!B$19</f>
        <v>9.3604356395084718</v>
      </c>
      <c r="C262" s="176">
        <f>C205/RES_summary!C$19</f>
        <v>9.3687574061631178</v>
      </c>
      <c r="D262" s="176">
        <f>D205/RES_summary!D$19</f>
        <v>9.4111621319452023</v>
      </c>
      <c r="E262" s="176">
        <f>E205/RES_summary!E$19</f>
        <v>9.9789843904979811</v>
      </c>
      <c r="F262" s="176">
        <f>F205/RES_summary!F$19</f>
        <v>9.8779749280790661</v>
      </c>
      <c r="G262" s="176">
        <f>G205/RES_summary!G$19</f>
        <v>8.7021801594966153</v>
      </c>
      <c r="H262" s="176">
        <f>H205/RES_summary!H$19</f>
        <v>9.6193367718529981</v>
      </c>
      <c r="I262" s="176">
        <f>I205/RES_summary!I$19</f>
        <v>8.6731670193200916</v>
      </c>
      <c r="J262" s="176">
        <f>J205/RES_summary!J$19</f>
        <v>9.1939057052061219</v>
      </c>
      <c r="K262" s="176">
        <f>K205/RES_summary!K$19</f>
        <v>8.5962839614218787</v>
      </c>
      <c r="L262" s="176">
        <f>L205/RES_summary!L$19</f>
        <v>8.8936824112746677</v>
      </c>
      <c r="M262" s="176">
        <f>M205/RES_summary!M$19</f>
        <v>8.62251097177713</v>
      </c>
      <c r="N262" s="176">
        <f>N205/RES_summary!N$19</f>
        <v>8.7639889548824303</v>
      </c>
      <c r="O262" s="176">
        <f>O205/RES_summary!O$19</f>
        <v>8.8206384463502037</v>
      </c>
      <c r="P262" s="176">
        <f>P205/RES_summary!P$19</f>
        <v>8.5196314206579515</v>
      </c>
      <c r="Q262" s="176">
        <f>Q205/RES_summary!Q$19</f>
        <v>8.5022281366281476</v>
      </c>
    </row>
    <row r="264" spans="1:17" ht="12" customHeight="1" x14ac:dyDescent="0.3">
      <c r="A264" s="152" t="s">
        <v>195</v>
      </c>
      <c r="B264" s="184">
        <f>B207/RES_summary!B$19</f>
        <v>1.3143461766674691</v>
      </c>
      <c r="C264" s="184">
        <f>C207/RES_summary!C$19</f>
        <v>1.2539429599023653</v>
      </c>
      <c r="D264" s="184">
        <f>D207/RES_summary!D$19</f>
        <v>1.2528415973172544</v>
      </c>
      <c r="E264" s="184">
        <f>E207/RES_summary!E$19</f>
        <v>1.2497703577796402</v>
      </c>
      <c r="F264" s="184">
        <f>F207/RES_summary!F$19</f>
        <v>1.2068450126244494</v>
      </c>
      <c r="G264" s="184">
        <f>G207/RES_summary!G$19</f>
        <v>1.7572642499495945</v>
      </c>
      <c r="H264" s="184">
        <f>H207/RES_summary!H$19</f>
        <v>1.2441305986125768</v>
      </c>
      <c r="I264" s="184">
        <f>I207/RES_summary!I$19</f>
        <v>1.4570542609601171</v>
      </c>
      <c r="J264" s="184">
        <f>J207/RES_summary!J$19</f>
        <v>1.1548454472969727</v>
      </c>
      <c r="K264" s="184">
        <f>K207/RES_summary!K$19</f>
        <v>1.2902708703706367</v>
      </c>
      <c r="L264" s="184">
        <f>L207/RES_summary!L$19</f>
        <v>1.154634082002556</v>
      </c>
      <c r="M264" s="184">
        <f>M207/RES_summary!M$19</f>
        <v>1.0331549955583814</v>
      </c>
      <c r="N264" s="184">
        <f>N207/RES_summary!N$19</f>
        <v>0.96062562321067935</v>
      </c>
      <c r="O264" s="184">
        <f>O207/RES_summary!O$19</f>
        <v>0.92004354416025691</v>
      </c>
      <c r="P264" s="184">
        <f>P207/RES_summary!P$19</f>
        <v>0.75343353899736398</v>
      </c>
      <c r="Q264" s="184">
        <f>Q207/RES_summary!Q$19</f>
        <v>0.8222428834909451</v>
      </c>
    </row>
    <row r="265" spans="1:17" ht="12" customHeight="1" x14ac:dyDescent="0.3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3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3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3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3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3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3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3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3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3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3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3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3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3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3">
      <c r="A279" s="158" t="s">
        <v>62</v>
      </c>
      <c r="B279" s="178">
        <f>B222/RES_summary!B$19</f>
        <v>1.3143461766674691</v>
      </c>
      <c r="C279" s="178">
        <f>C222/RES_summary!C$19</f>
        <v>1.2539429599023653</v>
      </c>
      <c r="D279" s="178">
        <f>D222/RES_summary!D$19</f>
        <v>1.2528415973172544</v>
      </c>
      <c r="E279" s="178">
        <f>E222/RES_summary!E$19</f>
        <v>1.2497703577796402</v>
      </c>
      <c r="F279" s="178">
        <f>F222/RES_summary!F$19</f>
        <v>1.2068450126244494</v>
      </c>
      <c r="G279" s="178">
        <f>G222/RES_summary!G$19</f>
        <v>1.7572642499495945</v>
      </c>
      <c r="H279" s="178">
        <f>H222/RES_summary!H$19</f>
        <v>1.2441305986125768</v>
      </c>
      <c r="I279" s="178">
        <f>I222/RES_summary!I$19</f>
        <v>1.4570542609601171</v>
      </c>
      <c r="J279" s="178">
        <f>J222/RES_summary!J$19</f>
        <v>1.1548454472969727</v>
      </c>
      <c r="K279" s="178">
        <f>K222/RES_summary!K$19</f>
        <v>1.2902708703706367</v>
      </c>
      <c r="L279" s="178">
        <f>L222/RES_summary!L$19</f>
        <v>1.154634082002556</v>
      </c>
      <c r="M279" s="178">
        <f>M222/RES_summary!M$19</f>
        <v>1.0331549955583814</v>
      </c>
      <c r="N279" s="178">
        <f>N222/RES_summary!N$19</f>
        <v>0.96062562321067935</v>
      </c>
      <c r="O279" s="178">
        <f>O222/RES_summary!O$19</f>
        <v>0.92004354416025691</v>
      </c>
      <c r="P279" s="178">
        <f>P222/RES_summary!P$19</f>
        <v>0.75343353899736398</v>
      </c>
      <c r="Q279" s="178">
        <f>Q222/RES_summary!Q$19</f>
        <v>0.8222428834909451</v>
      </c>
    </row>
    <row r="280" spans="1:17" ht="12" customHeight="1" x14ac:dyDescent="0.3">
      <c r="A280" s="23" t="s">
        <v>57</v>
      </c>
      <c r="B280" s="177">
        <f>B223/RES_summary!B$19</f>
        <v>4.442553645306047</v>
      </c>
      <c r="C280" s="177">
        <f>C223/RES_summary!C$19</f>
        <v>4.3695859057465674</v>
      </c>
      <c r="D280" s="177">
        <f>D223/RES_summary!D$19</f>
        <v>4.10797068188936</v>
      </c>
      <c r="E280" s="177">
        <f>E223/RES_summary!E$19</f>
        <v>4.1289199364640492</v>
      </c>
      <c r="F280" s="177">
        <f>F223/RES_summary!F$19</f>
        <v>3.9725346614863515</v>
      </c>
      <c r="G280" s="177">
        <f>G223/RES_summary!G$19</f>
        <v>4.4571153014351195</v>
      </c>
      <c r="H280" s="177">
        <f>H223/RES_summary!H$19</f>
        <v>3.3912883482834086</v>
      </c>
      <c r="I280" s="177">
        <f>I223/RES_summary!I$19</f>
        <v>4.0033280062164005</v>
      </c>
      <c r="J280" s="177">
        <f>J223/RES_summary!J$19</f>
        <v>3.1769851734530095</v>
      </c>
      <c r="K280" s="177">
        <f>K223/RES_summary!K$19</f>
        <v>3.5812785935895426</v>
      </c>
      <c r="L280" s="177">
        <f>L223/RES_summary!L$19</f>
        <v>3.3714347727954106</v>
      </c>
      <c r="M280" s="177">
        <f>M223/RES_summary!M$19</f>
        <v>3.3779672005506987</v>
      </c>
      <c r="N280" s="177">
        <f>N223/RES_summary!N$19</f>
        <v>3.3876456210989927</v>
      </c>
      <c r="O280" s="177">
        <f>O223/RES_summary!O$19</f>
        <v>3.4035973007003855</v>
      </c>
      <c r="P280" s="177">
        <f>P223/RES_summary!P$19</f>
        <v>3.5206856339817771</v>
      </c>
      <c r="Q280" s="177">
        <f>Q223/RES_summary!Q$19</f>
        <v>3.4457092327518302</v>
      </c>
    </row>
    <row r="281" spans="1:17" ht="12" customHeight="1" x14ac:dyDescent="0.3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3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3">
      <c r="A285" s="152" t="s">
        <v>193</v>
      </c>
      <c r="B285" s="168"/>
      <c r="C285" s="168">
        <f>SUM(C286,C289,C291,C300)</f>
        <v>3.3576792937842055</v>
      </c>
      <c r="D285" s="168">
        <f t="shared" ref="D285:Q285" si="71">SUM(D286,D289,D291,D300)</f>
        <v>7.5613831937308067</v>
      </c>
      <c r="E285" s="168">
        <f t="shared" si="71"/>
        <v>5.7354160965030854</v>
      </c>
      <c r="F285" s="168">
        <f t="shared" si="71"/>
        <v>4.0767756751547584</v>
      </c>
      <c r="G285" s="168">
        <f t="shared" si="71"/>
        <v>4.4941084068628721</v>
      </c>
      <c r="H285" s="168">
        <f t="shared" si="71"/>
        <v>1.8049852037244241</v>
      </c>
      <c r="I285" s="168">
        <f t="shared" si="71"/>
        <v>3.8595827907543514</v>
      </c>
      <c r="J285" s="168">
        <f t="shared" si="71"/>
        <v>3.5270343515266678</v>
      </c>
      <c r="K285" s="168">
        <f t="shared" si="71"/>
        <v>8.8808525604930342</v>
      </c>
      <c r="L285" s="168">
        <f t="shared" si="71"/>
        <v>8.9846281422765006</v>
      </c>
      <c r="M285" s="168">
        <f t="shared" si="71"/>
        <v>10.757501089017042</v>
      </c>
      <c r="N285" s="168">
        <f t="shared" si="71"/>
        <v>11.303555069706597</v>
      </c>
      <c r="O285" s="168">
        <f t="shared" si="71"/>
        <v>5.4305934405590346</v>
      </c>
      <c r="P285" s="168">
        <f t="shared" si="71"/>
        <v>10.943415727724988</v>
      </c>
      <c r="Q285" s="168">
        <f t="shared" si="71"/>
        <v>6.8436396355598852</v>
      </c>
    </row>
    <row r="286" spans="1:17" ht="12" customHeight="1" x14ac:dyDescent="0.3">
      <c r="A286" s="158" t="s">
        <v>65</v>
      </c>
      <c r="B286" s="157"/>
      <c r="C286" s="157">
        <f>SUM(C287:C288)</f>
        <v>2.5685246674105007</v>
      </c>
      <c r="D286" s="157">
        <f t="shared" ref="D286:Q286" si="72">SUM(D287:D288)</f>
        <v>5.9477944231513851</v>
      </c>
      <c r="E286" s="157">
        <f t="shared" si="72"/>
        <v>4.4275740434819095</v>
      </c>
      <c r="F286" s="157">
        <f t="shared" si="72"/>
        <v>3.1723979506101365</v>
      </c>
      <c r="G286" s="157">
        <f t="shared" si="72"/>
        <v>3.2564236486068796</v>
      </c>
      <c r="H286" s="157">
        <f t="shared" si="72"/>
        <v>1.2826162815936997</v>
      </c>
      <c r="I286" s="157">
        <f t="shared" si="72"/>
        <v>2.682409737374317</v>
      </c>
      <c r="J286" s="157">
        <f t="shared" si="72"/>
        <v>2.3582301214448753</v>
      </c>
      <c r="K286" s="157">
        <f t="shared" si="72"/>
        <v>6.3058776431412316</v>
      </c>
      <c r="L286" s="157">
        <f t="shared" si="72"/>
        <v>6.7612989222454027</v>
      </c>
      <c r="M286" s="157">
        <f t="shared" si="72"/>
        <v>7.5897211880597517</v>
      </c>
      <c r="N286" s="157">
        <f t="shared" si="72"/>
        <v>7.9546663041999581</v>
      </c>
      <c r="O286" s="157">
        <f t="shared" si="72"/>
        <v>3.7029972173661809</v>
      </c>
      <c r="P286" s="157">
        <f t="shared" si="72"/>
        <v>7.4853311331121075</v>
      </c>
      <c r="Q286" s="157">
        <f t="shared" si="72"/>
        <v>4.7858118796678921</v>
      </c>
    </row>
    <row r="287" spans="1:17" ht="12" customHeight="1" x14ac:dyDescent="0.3">
      <c r="A287" s="23" t="s">
        <v>153</v>
      </c>
      <c r="B287" s="156"/>
      <c r="C287" s="156">
        <f>RES_hhdet_in_fec!C$107</f>
        <v>2.5607991620083088</v>
      </c>
      <c r="D287" s="156">
        <f>RES_hhdet_in_fec!D$107</f>
        <v>5.931386789031122</v>
      </c>
      <c r="E287" s="156">
        <f>RES_hhdet_in_fec!E$107</f>
        <v>4.4075911972666386</v>
      </c>
      <c r="F287" s="156">
        <f>RES_hhdet_in_fec!F$107</f>
        <v>3.1584475624357595</v>
      </c>
      <c r="G287" s="156">
        <f>RES_hhdet_in_fec!G$107</f>
        <v>3.2421723546296621</v>
      </c>
      <c r="H287" s="156">
        <f>RES_hhdet_in_fec!H$107</f>
        <v>1.2757548735398336</v>
      </c>
      <c r="I287" s="156">
        <f>RES_hhdet_in_fec!I$107</f>
        <v>2.6635795859205587</v>
      </c>
      <c r="J287" s="156">
        <f>RES_hhdet_in_fec!J$107</f>
        <v>2.3471309318266544</v>
      </c>
      <c r="K287" s="156">
        <f>RES_hhdet_in_fec!K$107</f>
        <v>6.2745915985380156</v>
      </c>
      <c r="L287" s="156">
        <f>RES_hhdet_in_fec!L$107</f>
        <v>6.731583016358953</v>
      </c>
      <c r="M287" s="156">
        <f>RES_hhdet_in_fec!M$107</f>
        <v>7.5554600938226386</v>
      </c>
      <c r="N287" s="156">
        <f>RES_hhdet_in_fec!N$107</f>
        <v>7.9248534854548049</v>
      </c>
      <c r="O287" s="156">
        <f>RES_hhdet_in_fec!O$107</f>
        <v>3.6914638857438873</v>
      </c>
      <c r="P287" s="156">
        <f>RES_hhdet_in_fec!P$107</f>
        <v>7.456320003253162</v>
      </c>
      <c r="Q287" s="156">
        <f>RES_hhdet_in_fec!Q$107</f>
        <v>4.7619272187976964</v>
      </c>
    </row>
    <row r="288" spans="1:17" ht="12" customHeight="1" x14ac:dyDescent="0.3">
      <c r="A288" s="23" t="s">
        <v>60</v>
      </c>
      <c r="B288" s="156"/>
      <c r="C288" s="156">
        <f>RES_hhdet_in_fec!C$108</f>
        <v>7.7255054021916651E-3</v>
      </c>
      <c r="D288" s="156">
        <f>RES_hhdet_in_fec!D$108</f>
        <v>1.6407634120262804E-2</v>
      </c>
      <c r="E288" s="156">
        <f>RES_hhdet_in_fec!E$108</f>
        <v>1.9982846215270633E-2</v>
      </c>
      <c r="F288" s="156">
        <f>RES_hhdet_in_fec!F$108</f>
        <v>1.3950388174377E-2</v>
      </c>
      <c r="G288" s="156">
        <f>RES_hhdet_in_fec!G$108</f>
        <v>1.4251293977217586E-2</v>
      </c>
      <c r="H288" s="156">
        <f>RES_hhdet_in_fec!H$108</f>
        <v>6.8614080538660083E-3</v>
      </c>
      <c r="I288" s="156">
        <f>RES_hhdet_in_fec!I$108</f>
        <v>1.8830151453758302E-2</v>
      </c>
      <c r="J288" s="156">
        <f>RES_hhdet_in_fec!J$108</f>
        <v>1.1099189618220691E-2</v>
      </c>
      <c r="K288" s="156">
        <f>RES_hhdet_in_fec!K$108</f>
        <v>3.1286044603215601E-2</v>
      </c>
      <c r="L288" s="156">
        <f>RES_hhdet_in_fec!L$108</f>
        <v>2.9715905886449571E-2</v>
      </c>
      <c r="M288" s="156">
        <f>RES_hhdet_in_fec!M$108</f>
        <v>3.4261094237112759E-2</v>
      </c>
      <c r="N288" s="156">
        <f>RES_hhdet_in_fec!N$108</f>
        <v>2.981281874515327E-2</v>
      </c>
      <c r="O288" s="156">
        <f>RES_hhdet_in_fec!O$108</f>
        <v>1.1533331622293509E-2</v>
      </c>
      <c r="P288" s="156">
        <f>RES_hhdet_in_fec!P$108</f>
        <v>2.9011129858945755E-2</v>
      </c>
      <c r="Q288" s="156">
        <f>RES_hhdet_in_fec!Q$108</f>
        <v>2.3884660870195744E-2</v>
      </c>
    </row>
    <row r="289" spans="1:17" ht="12" customHeight="1" x14ac:dyDescent="0.3">
      <c r="A289" s="158" t="s">
        <v>112</v>
      </c>
      <c r="B289" s="157"/>
      <c r="C289" s="157">
        <f>C290</f>
        <v>1.0958154608006013E-2</v>
      </c>
      <c r="D289" s="157">
        <f t="shared" ref="D289:Q289" si="73">D290</f>
        <v>1.3908116410330374E-2</v>
      </c>
      <c r="E289" s="157">
        <f t="shared" si="73"/>
        <v>7.5233906260488426E-3</v>
      </c>
      <c r="F289" s="157">
        <f t="shared" si="73"/>
        <v>1.428925351835017E-2</v>
      </c>
      <c r="G289" s="157">
        <f t="shared" si="73"/>
        <v>1.3441789188634904E-2</v>
      </c>
      <c r="H289" s="157">
        <f t="shared" si="73"/>
        <v>1.2888834315890043E-2</v>
      </c>
      <c r="I289" s="157">
        <f t="shared" si="73"/>
        <v>2.815521440324098E-2</v>
      </c>
      <c r="J289" s="157">
        <f t="shared" si="73"/>
        <v>3.5737161942522092E-2</v>
      </c>
      <c r="K289" s="157">
        <f t="shared" si="73"/>
        <v>5.673394799143068E-2</v>
      </c>
      <c r="L289" s="157">
        <f t="shared" si="73"/>
        <v>7.542669788253023E-2</v>
      </c>
      <c r="M289" s="157">
        <f t="shared" si="73"/>
        <v>6.4419460983758267E-2</v>
      </c>
      <c r="N289" s="157">
        <f t="shared" si="73"/>
        <v>0.12167104342080022</v>
      </c>
      <c r="O289" s="157">
        <f t="shared" si="73"/>
        <v>5.7690722860979891E-2</v>
      </c>
      <c r="P289" s="157">
        <f t="shared" si="73"/>
        <v>8.1151752740057648E-2</v>
      </c>
      <c r="Q289" s="157">
        <f t="shared" si="73"/>
        <v>8.052875240244857E-2</v>
      </c>
    </row>
    <row r="290" spans="1:17" ht="12" customHeight="1" x14ac:dyDescent="0.3">
      <c r="A290" s="23" t="s">
        <v>60</v>
      </c>
      <c r="B290" s="156"/>
      <c r="C290" s="156">
        <f>RES_hhdet_in_fec!C$110</f>
        <v>1.0958154608006013E-2</v>
      </c>
      <c r="D290" s="156">
        <f>RES_hhdet_in_fec!D$110</f>
        <v>1.3908116410330374E-2</v>
      </c>
      <c r="E290" s="156">
        <f>RES_hhdet_in_fec!E$110</f>
        <v>7.5233906260488426E-3</v>
      </c>
      <c r="F290" s="156">
        <f>RES_hhdet_in_fec!F$110</f>
        <v>1.428925351835017E-2</v>
      </c>
      <c r="G290" s="156">
        <f>RES_hhdet_in_fec!G$110</f>
        <v>1.3441789188634904E-2</v>
      </c>
      <c r="H290" s="156">
        <f>RES_hhdet_in_fec!H$110</f>
        <v>1.2888834315890043E-2</v>
      </c>
      <c r="I290" s="156">
        <f>RES_hhdet_in_fec!I$110</f>
        <v>2.815521440324098E-2</v>
      </c>
      <c r="J290" s="156">
        <f>RES_hhdet_in_fec!J$110</f>
        <v>3.5737161942522092E-2</v>
      </c>
      <c r="K290" s="156">
        <f>RES_hhdet_in_fec!K$110</f>
        <v>5.673394799143068E-2</v>
      </c>
      <c r="L290" s="156">
        <f>RES_hhdet_in_fec!L$110</f>
        <v>7.542669788253023E-2</v>
      </c>
      <c r="M290" s="156">
        <f>RES_hhdet_in_fec!M$110</f>
        <v>6.4419460983758267E-2</v>
      </c>
      <c r="N290" s="156">
        <f>RES_hhdet_in_fec!N$110</f>
        <v>0.12167104342080022</v>
      </c>
      <c r="O290" s="156">
        <f>RES_hhdet_in_fec!O$110</f>
        <v>5.7690722860979891E-2</v>
      </c>
      <c r="P290" s="156">
        <f>RES_hhdet_in_fec!P$110</f>
        <v>8.1151752740057648E-2</v>
      </c>
      <c r="Q290" s="156">
        <f>RES_hhdet_in_fec!Q$110</f>
        <v>8.052875240244857E-2</v>
      </c>
    </row>
    <row r="291" spans="1:17" ht="12" customHeight="1" x14ac:dyDescent="0.3">
      <c r="A291" s="158" t="s">
        <v>63</v>
      </c>
      <c r="B291" s="157"/>
      <c r="C291" s="157">
        <f>SUM(C292:C293,C296:C297)</f>
        <v>0.53907034116079811</v>
      </c>
      <c r="D291" s="157">
        <f t="shared" ref="D291:Q291" si="74">SUM(D292:D293,D296:D297)</f>
        <v>1.1108093537393879</v>
      </c>
      <c r="E291" s="157">
        <f t="shared" si="74"/>
        <v>0.89953778559445896</v>
      </c>
      <c r="F291" s="157">
        <f t="shared" si="74"/>
        <v>0.61676917188957092</v>
      </c>
      <c r="G291" s="157">
        <f t="shared" si="74"/>
        <v>0.87716467251397923</v>
      </c>
      <c r="H291" s="157">
        <f t="shared" si="74"/>
        <v>0.34158144043142535</v>
      </c>
      <c r="I291" s="157">
        <f t="shared" si="74"/>
        <v>0.82445936559150046</v>
      </c>
      <c r="J291" s="157">
        <f t="shared" si="74"/>
        <v>0.77516235235862219</v>
      </c>
      <c r="K291" s="157">
        <f t="shared" si="74"/>
        <v>1.8882176575329361</v>
      </c>
      <c r="L291" s="157">
        <f t="shared" si="74"/>
        <v>1.5072961545999175</v>
      </c>
      <c r="M291" s="157">
        <f t="shared" si="74"/>
        <v>2.1629589563638176</v>
      </c>
      <c r="N291" s="157">
        <f t="shared" si="74"/>
        <v>2.3596449328260745</v>
      </c>
      <c r="O291" s="157">
        <f t="shared" si="74"/>
        <v>1.204451672022234</v>
      </c>
      <c r="P291" s="157">
        <f t="shared" si="74"/>
        <v>2.459394983002233</v>
      </c>
      <c r="Q291" s="157">
        <f t="shared" si="74"/>
        <v>1.4863472431580798</v>
      </c>
    </row>
    <row r="292" spans="1:17" ht="12" customHeight="1" x14ac:dyDescent="0.3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3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3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3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3">
      <c r="A296" s="163" t="s">
        <v>142</v>
      </c>
      <c r="B296" s="162"/>
      <c r="C296" s="162">
        <f>RES_hhdet_in_fec!C$116</f>
        <v>0.53142976197249259</v>
      </c>
      <c r="D296" s="162">
        <f>RES_hhdet_in_fec!D$116</f>
        <v>1.1004454735888169</v>
      </c>
      <c r="E296" s="162">
        <f>RES_hhdet_in_fec!E$116</f>
        <v>0.84459782670005701</v>
      </c>
      <c r="F296" s="162">
        <f>RES_hhdet_in_fec!F$116</f>
        <v>0.53433922548640067</v>
      </c>
      <c r="G296" s="162">
        <f>RES_hhdet_in_fec!G$116</f>
        <v>0.82628494408013109</v>
      </c>
      <c r="H296" s="162">
        <f>RES_hhdet_in_fec!H$116</f>
        <v>0.27575054045968372</v>
      </c>
      <c r="I296" s="162">
        <f>RES_hhdet_in_fec!I$116</f>
        <v>0.63981430372767123</v>
      </c>
      <c r="J296" s="162">
        <f>RES_hhdet_in_fec!J$116</f>
        <v>0.53320753884578831</v>
      </c>
      <c r="K296" s="162">
        <f>RES_hhdet_in_fec!K$116</f>
        <v>1.2723808180488532</v>
      </c>
      <c r="L296" s="162">
        <f>RES_hhdet_in_fec!L$116</f>
        <v>0.81149487053547087</v>
      </c>
      <c r="M296" s="162">
        <f>RES_hhdet_in_fec!M$116</f>
        <v>1.1120571957777086</v>
      </c>
      <c r="N296" s="162">
        <f>RES_hhdet_in_fec!N$116</f>
        <v>1.3343328395942959</v>
      </c>
      <c r="O296" s="162">
        <f>RES_hhdet_in_fec!O$116</f>
        <v>0.57372284657376627</v>
      </c>
      <c r="P296" s="162">
        <f>RES_hhdet_in_fec!P$116</f>
        <v>1.3895270539197631</v>
      </c>
      <c r="Q296" s="162">
        <f>RES_hhdet_in_fec!Q$116</f>
        <v>0.83251056618448549</v>
      </c>
    </row>
    <row r="297" spans="1:17" ht="12" customHeight="1" x14ac:dyDescent="0.3">
      <c r="A297" s="161" t="s">
        <v>141</v>
      </c>
      <c r="B297" s="160"/>
      <c r="C297" s="160">
        <f>SUM(C298:C299)</f>
        <v>7.6405791883055445E-3</v>
      </c>
      <c r="D297" s="160">
        <f t="shared" ref="D297:Q297" si="76">SUM(D298:D299)</f>
        <v>1.0363880150570935E-2</v>
      </c>
      <c r="E297" s="160">
        <f t="shared" si="76"/>
        <v>5.493995889440198E-2</v>
      </c>
      <c r="F297" s="160">
        <f t="shared" si="76"/>
        <v>8.2429946403170279E-2</v>
      </c>
      <c r="G297" s="160">
        <f t="shared" si="76"/>
        <v>5.0879728433848137E-2</v>
      </c>
      <c r="H297" s="160">
        <f t="shared" si="76"/>
        <v>6.5830899971741644E-2</v>
      </c>
      <c r="I297" s="160">
        <f t="shared" si="76"/>
        <v>0.18464506186382929</v>
      </c>
      <c r="J297" s="160">
        <f t="shared" si="76"/>
        <v>0.24195481351283385</v>
      </c>
      <c r="K297" s="160">
        <f t="shared" si="76"/>
        <v>0.61583683948408308</v>
      </c>
      <c r="L297" s="160">
        <f t="shared" si="76"/>
        <v>0.69580128406444675</v>
      </c>
      <c r="M297" s="160">
        <f t="shared" si="76"/>
        <v>1.0509017605861091</v>
      </c>
      <c r="N297" s="160">
        <f t="shared" si="76"/>
        <v>1.0253120932317787</v>
      </c>
      <c r="O297" s="160">
        <f t="shared" si="76"/>
        <v>0.63072882544846787</v>
      </c>
      <c r="P297" s="160">
        <f t="shared" si="76"/>
        <v>1.0698679290824697</v>
      </c>
      <c r="Q297" s="160">
        <f t="shared" si="76"/>
        <v>0.65383667697359438</v>
      </c>
    </row>
    <row r="298" spans="1:17" ht="12" customHeight="1" x14ac:dyDescent="0.3">
      <c r="A298" s="148" t="s">
        <v>60</v>
      </c>
      <c r="B298" s="156"/>
      <c r="C298" s="156">
        <f>RES_hhdet_in_fec!C$118</f>
        <v>5.64539717155778E-3</v>
      </c>
      <c r="D298" s="156">
        <f>RES_hhdet_in_fec!D$118</f>
        <v>7.6239181857818304E-3</v>
      </c>
      <c r="E298" s="156">
        <f>RES_hhdet_in_fec!E$118</f>
        <v>4.1916313063935055E-2</v>
      </c>
      <c r="F298" s="156">
        <f>RES_hhdet_in_fec!F$118</f>
        <v>5.8293447675374012E-2</v>
      </c>
      <c r="G298" s="156">
        <f>RES_hhdet_in_fec!G$118</f>
        <v>3.0819450405472137E-2</v>
      </c>
      <c r="H298" s="156">
        <f>RES_hhdet_in_fec!H$118</f>
        <v>4.3655966859688512E-2</v>
      </c>
      <c r="I298" s="156">
        <f>RES_hhdet_in_fec!I$118</f>
        <v>8.6132474243116389E-2</v>
      </c>
      <c r="J298" s="156">
        <f>RES_hhdet_in_fec!J$118</f>
        <v>0.11975764633997794</v>
      </c>
      <c r="K298" s="156">
        <f>RES_hhdet_in_fec!K$118</f>
        <v>0.38413036613147256</v>
      </c>
      <c r="L298" s="156">
        <f>RES_hhdet_in_fec!L$118</f>
        <v>0.37294196633560156</v>
      </c>
      <c r="M298" s="156">
        <f>RES_hhdet_in_fec!M$118</f>
        <v>0.6757142115314132</v>
      </c>
      <c r="N298" s="156">
        <f>RES_hhdet_in_fec!N$118</f>
        <v>0.56817684835373072</v>
      </c>
      <c r="O298" s="156">
        <f>RES_hhdet_in_fec!O$118</f>
        <v>0.33646863578069014</v>
      </c>
      <c r="P298" s="156">
        <f>RES_hhdet_in_fec!P$118</f>
        <v>0.69944237998313297</v>
      </c>
      <c r="Q298" s="156">
        <f>RES_hhdet_in_fec!Q$118</f>
        <v>0.46178489419602703</v>
      </c>
    </row>
    <row r="299" spans="1:17" ht="12" customHeight="1" x14ac:dyDescent="0.3">
      <c r="A299" s="148" t="s">
        <v>59</v>
      </c>
      <c r="B299" s="156"/>
      <c r="C299" s="156">
        <f>RES_hhdet_in_fec!C$119</f>
        <v>1.9951820167477649E-3</v>
      </c>
      <c r="D299" s="156">
        <f>RES_hhdet_in_fec!D$119</f>
        <v>2.739961964789104E-3</v>
      </c>
      <c r="E299" s="156">
        <f>RES_hhdet_in_fec!E$119</f>
        <v>1.3023645830466925E-2</v>
      </c>
      <c r="F299" s="156">
        <f>RES_hhdet_in_fec!F$119</f>
        <v>2.4136498727796264E-2</v>
      </c>
      <c r="G299" s="156">
        <f>RES_hhdet_in_fec!G$119</f>
        <v>2.0060278028375997E-2</v>
      </c>
      <c r="H299" s="156">
        <f>RES_hhdet_in_fec!H$119</f>
        <v>2.2174933112053135E-2</v>
      </c>
      <c r="I299" s="156">
        <f>RES_hhdet_in_fec!I$119</f>
        <v>9.8512587620712883E-2</v>
      </c>
      <c r="J299" s="156">
        <f>RES_hhdet_in_fec!J$119</f>
        <v>0.12219716717285591</v>
      </c>
      <c r="K299" s="156">
        <f>RES_hhdet_in_fec!K$119</f>
        <v>0.23170647335261052</v>
      </c>
      <c r="L299" s="156">
        <f>RES_hhdet_in_fec!L$119</f>
        <v>0.32285931772884513</v>
      </c>
      <c r="M299" s="156">
        <f>RES_hhdet_in_fec!M$119</f>
        <v>0.37518754905469592</v>
      </c>
      <c r="N299" s="156">
        <f>RES_hhdet_in_fec!N$119</f>
        <v>0.45713524487804796</v>
      </c>
      <c r="O299" s="156">
        <f>RES_hhdet_in_fec!O$119</f>
        <v>0.29426018966777773</v>
      </c>
      <c r="P299" s="156">
        <f>RES_hhdet_in_fec!P$119</f>
        <v>0.37042554909933684</v>
      </c>
      <c r="Q299" s="156">
        <f>RES_hhdet_in_fec!Q$119</f>
        <v>0.19205178277756732</v>
      </c>
    </row>
    <row r="300" spans="1:17" ht="12" customHeight="1" x14ac:dyDescent="0.3">
      <c r="A300" s="158" t="s">
        <v>62</v>
      </c>
      <c r="B300" s="157"/>
      <c r="C300" s="157">
        <f>SUM(C301:C302)</f>
        <v>0.23912613060490071</v>
      </c>
      <c r="D300" s="157">
        <f t="shared" ref="D300:Q300" si="77">SUM(D301:D302)</f>
        <v>0.48887130042970417</v>
      </c>
      <c r="E300" s="157">
        <f t="shared" si="77"/>
        <v>0.40078087680066771</v>
      </c>
      <c r="F300" s="157">
        <f t="shared" si="77"/>
        <v>0.27331929913670133</v>
      </c>
      <c r="G300" s="157">
        <f t="shared" si="77"/>
        <v>0.34707829655337841</v>
      </c>
      <c r="H300" s="157">
        <f t="shared" si="77"/>
        <v>0.16789864738340901</v>
      </c>
      <c r="I300" s="157">
        <f t="shared" si="77"/>
        <v>0.32455847338529331</v>
      </c>
      <c r="J300" s="157">
        <f t="shared" si="77"/>
        <v>0.35790471578064798</v>
      </c>
      <c r="K300" s="157">
        <f t="shared" si="77"/>
        <v>0.63002331182743609</v>
      </c>
      <c r="L300" s="157">
        <f t="shared" si="77"/>
        <v>0.64060636754864986</v>
      </c>
      <c r="M300" s="157">
        <f t="shared" si="77"/>
        <v>0.9404014836097162</v>
      </c>
      <c r="N300" s="157">
        <f t="shared" si="77"/>
        <v>0.86757278925976455</v>
      </c>
      <c r="O300" s="157">
        <f t="shared" si="77"/>
        <v>0.46545382830963966</v>
      </c>
      <c r="P300" s="157">
        <f t="shared" si="77"/>
        <v>0.91753785887059003</v>
      </c>
      <c r="Q300" s="157">
        <f t="shared" si="77"/>
        <v>0.49095176033146465</v>
      </c>
    </row>
    <row r="301" spans="1:17" ht="12" customHeight="1" x14ac:dyDescent="0.3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3">
      <c r="A302" s="29" t="s">
        <v>140</v>
      </c>
      <c r="B302" s="57"/>
      <c r="C302" s="57">
        <f>RES_hhdet_in_fec!C$122</f>
        <v>0.23912613060490071</v>
      </c>
      <c r="D302" s="57">
        <f>RES_hhdet_in_fec!D$122</f>
        <v>0.48887130042970417</v>
      </c>
      <c r="E302" s="57">
        <f>RES_hhdet_in_fec!E$122</f>
        <v>0.40078087680066771</v>
      </c>
      <c r="F302" s="57">
        <f>RES_hhdet_in_fec!F$122</f>
        <v>0.27331929913670133</v>
      </c>
      <c r="G302" s="57">
        <f>RES_hhdet_in_fec!G$122</f>
        <v>0.34707829655337841</v>
      </c>
      <c r="H302" s="57">
        <f>RES_hhdet_in_fec!H$122</f>
        <v>0.16789864738340901</v>
      </c>
      <c r="I302" s="57">
        <f>RES_hhdet_in_fec!I$122</f>
        <v>0.32455847338529331</v>
      </c>
      <c r="J302" s="57">
        <f>RES_hhdet_in_fec!J$122</f>
        <v>0.35790471578064798</v>
      </c>
      <c r="K302" s="57">
        <f>RES_hhdet_in_fec!K$122</f>
        <v>0.63002331182743609</v>
      </c>
      <c r="L302" s="57">
        <f>RES_hhdet_in_fec!L$122</f>
        <v>0.64060636754864986</v>
      </c>
      <c r="M302" s="57">
        <f>RES_hhdet_in_fec!M$122</f>
        <v>0.9404014836097162</v>
      </c>
      <c r="N302" s="57">
        <f>RES_hhdet_in_fec!N$122</f>
        <v>0.86757278925976455</v>
      </c>
      <c r="O302" s="57">
        <f>RES_hhdet_in_fec!O$122</f>
        <v>0.46545382830963966</v>
      </c>
      <c r="P302" s="57">
        <f>RES_hhdet_in_fec!P$122</f>
        <v>0.91753785887059003</v>
      </c>
      <c r="Q302" s="57">
        <f>RES_hhdet_in_fec!Q$122</f>
        <v>0.49095176033146465</v>
      </c>
    </row>
    <row r="304" spans="1:17" ht="12" customHeight="1" x14ac:dyDescent="0.3">
      <c r="A304" s="152" t="s">
        <v>192</v>
      </c>
      <c r="B304" s="168"/>
      <c r="C304" s="168">
        <f>SUM(C305,C308,C310,C319)</f>
        <v>2.7081381243127995</v>
      </c>
      <c r="D304" s="168">
        <f t="shared" ref="D304:Q304" si="78">SUM(D305,D308,D310,D319)</f>
        <v>6.0164843274046067</v>
      </c>
      <c r="E304" s="168">
        <f t="shared" si="78"/>
        <v>4.7310206998184086</v>
      </c>
      <c r="F304" s="168">
        <f t="shared" si="78"/>
        <v>3.4141174874731925</v>
      </c>
      <c r="G304" s="168">
        <f t="shared" si="78"/>
        <v>3.6126236294508698</v>
      </c>
      <c r="H304" s="168">
        <f t="shared" si="78"/>
        <v>1.4757323611713085</v>
      </c>
      <c r="I304" s="168">
        <f t="shared" si="78"/>
        <v>3.1247713624636537</v>
      </c>
      <c r="J304" s="168">
        <f t="shared" si="78"/>
        <v>2.9368542063572685</v>
      </c>
      <c r="K304" s="168">
        <f t="shared" si="78"/>
        <v>7.3486653462493061</v>
      </c>
      <c r="L304" s="168">
        <f t="shared" si="78"/>
        <v>7.6835154296873469</v>
      </c>
      <c r="M304" s="168">
        <f t="shared" si="78"/>
        <v>9.2887878301117581</v>
      </c>
      <c r="N304" s="168">
        <f t="shared" si="78"/>
        <v>9.8227095344601416</v>
      </c>
      <c r="O304" s="168">
        <f t="shared" si="78"/>
        <v>4.6951446634200291</v>
      </c>
      <c r="P304" s="168">
        <f t="shared" si="78"/>
        <v>9.5104849551688151</v>
      </c>
      <c r="Q304" s="168">
        <f t="shared" si="78"/>
        <v>6.0415231467553703</v>
      </c>
    </row>
    <row r="305" spans="1:17" ht="12" customHeight="1" x14ac:dyDescent="0.3">
      <c r="A305" s="158" t="s">
        <v>65</v>
      </c>
      <c r="B305" s="157"/>
      <c r="C305" s="157">
        <f>SUM(C306:C307)</f>
        <v>2.0983512146674568</v>
      </c>
      <c r="D305" s="157">
        <f t="shared" ref="D305:Q305" si="79">SUM(D306:D307)</f>
        <v>4.7790142544881515</v>
      </c>
      <c r="E305" s="157">
        <f t="shared" si="79"/>
        <v>3.7048820109727321</v>
      </c>
      <c r="F305" s="157">
        <f t="shared" si="79"/>
        <v>2.68176492194605</v>
      </c>
      <c r="G305" s="157">
        <f t="shared" si="79"/>
        <v>2.650405130026638</v>
      </c>
      <c r="H305" s="157">
        <f t="shared" si="79"/>
        <v>1.0535118888525665</v>
      </c>
      <c r="I305" s="157">
        <f t="shared" si="79"/>
        <v>2.1707203103768493</v>
      </c>
      <c r="J305" s="157">
        <f t="shared" si="79"/>
        <v>1.9501313944720793</v>
      </c>
      <c r="K305" s="157">
        <f t="shared" si="79"/>
        <v>5.2172072570880488</v>
      </c>
      <c r="L305" s="157">
        <f t="shared" si="79"/>
        <v>5.7144675518485535</v>
      </c>
      <c r="M305" s="157">
        <f t="shared" si="79"/>
        <v>6.5528679782705526</v>
      </c>
      <c r="N305" s="157">
        <f t="shared" si="79"/>
        <v>6.795639786220268</v>
      </c>
      <c r="O305" s="157">
        <f t="shared" si="79"/>
        <v>3.1232100594933696</v>
      </c>
      <c r="P305" s="157">
        <f t="shared" si="79"/>
        <v>6.4528160755878545</v>
      </c>
      <c r="Q305" s="157">
        <f t="shared" si="79"/>
        <v>4.1372918959403844</v>
      </c>
    </row>
    <row r="306" spans="1:17" ht="12" customHeight="1" x14ac:dyDescent="0.3">
      <c r="A306" s="23" t="s">
        <v>153</v>
      </c>
      <c r="B306" s="156"/>
      <c r="C306" s="156">
        <f>RES_hhdet_in_tes!C$107</f>
        <v>2.0900082084321094</v>
      </c>
      <c r="D306" s="156">
        <f>RES_hhdet_in_tes!D$107</f>
        <v>4.7615451882426632</v>
      </c>
      <c r="E306" s="156">
        <f>RES_hhdet_in_tes!E$107</f>
        <v>3.6836949350798998</v>
      </c>
      <c r="F306" s="156">
        <f>RES_hhdet_in_tes!F$107</f>
        <v>2.6671479580441106</v>
      </c>
      <c r="G306" s="156">
        <f>RES_hhdet_in_tes!G$107</f>
        <v>2.6358434712750753</v>
      </c>
      <c r="H306" s="156">
        <f>RES_hhdet_in_tes!H$107</f>
        <v>1.046520174102646</v>
      </c>
      <c r="I306" s="156">
        <f>RES_hhdet_in_tes!I$107</f>
        <v>2.1515106314752153</v>
      </c>
      <c r="J306" s="156">
        <f>RES_hhdet_in_tes!J$107</f>
        <v>1.9388585669766962</v>
      </c>
      <c r="K306" s="156">
        <f>RES_hhdet_in_tes!K$107</f>
        <v>5.1854990735004005</v>
      </c>
      <c r="L306" s="156">
        <f>RES_hhdet_in_tes!L$107</f>
        <v>5.6844015556351621</v>
      </c>
      <c r="M306" s="156">
        <f>RES_hhdet_in_tes!M$107</f>
        <v>6.5181721931919956</v>
      </c>
      <c r="N306" s="156">
        <f>RES_hhdet_in_tes!N$107</f>
        <v>6.765473816787801</v>
      </c>
      <c r="O306" s="156">
        <f>RES_hhdet_in_tes!O$107</f>
        <v>3.1115453098253401</v>
      </c>
      <c r="P306" s="156">
        <f>RES_hhdet_in_tes!P$107</f>
        <v>6.4234312723542928</v>
      </c>
      <c r="Q306" s="156">
        <f>RES_hhdet_in_tes!Q$107</f>
        <v>4.1132317693322911</v>
      </c>
    </row>
    <row r="307" spans="1:17" ht="12" customHeight="1" x14ac:dyDescent="0.3">
      <c r="A307" s="23" t="s">
        <v>60</v>
      </c>
      <c r="B307" s="156"/>
      <c r="C307" s="156">
        <f>RES_hhdet_in_tes!C$108</f>
        <v>8.3430062353473597E-3</v>
      </c>
      <c r="D307" s="156">
        <f>RES_hhdet_in_tes!D$108</f>
        <v>1.7469066245487986E-2</v>
      </c>
      <c r="E307" s="156">
        <f>RES_hhdet_in_tes!E$108</f>
        <v>2.1187075892832523E-2</v>
      </c>
      <c r="F307" s="156">
        <f>RES_hhdet_in_tes!F$108</f>
        <v>1.4616963901939119E-2</v>
      </c>
      <c r="G307" s="156">
        <f>RES_hhdet_in_tes!G$108</f>
        <v>1.4561658751562899E-2</v>
      </c>
      <c r="H307" s="156">
        <f>RES_hhdet_in_tes!H$108</f>
        <v>6.9917147499204925E-3</v>
      </c>
      <c r="I307" s="156">
        <f>RES_hhdet_in_tes!I$108</f>
        <v>1.9209678901634164E-2</v>
      </c>
      <c r="J307" s="156">
        <f>RES_hhdet_in_tes!J$108</f>
        <v>1.1272827495383116E-2</v>
      </c>
      <c r="K307" s="156">
        <f>RES_hhdet_in_tes!K$108</f>
        <v>3.1708183587647827E-2</v>
      </c>
      <c r="L307" s="156">
        <f>RES_hhdet_in_tes!L$108</f>
        <v>3.0065996213391084E-2</v>
      </c>
      <c r="M307" s="156">
        <f>RES_hhdet_in_tes!M$108</f>
        <v>3.4695785078556973E-2</v>
      </c>
      <c r="N307" s="156">
        <f>RES_hhdet_in_tes!N$108</f>
        <v>3.0165969432467188E-2</v>
      </c>
      <c r="O307" s="156">
        <f>RES_hhdet_in_tes!O$108</f>
        <v>1.1664749668029556E-2</v>
      </c>
      <c r="P307" s="156">
        <f>RES_hhdet_in_tes!P$108</f>
        <v>2.9384803233562073E-2</v>
      </c>
      <c r="Q307" s="156">
        <f>RES_hhdet_in_tes!Q$108</f>
        <v>2.4060126608093629E-2</v>
      </c>
    </row>
    <row r="308" spans="1:17" ht="12" customHeight="1" x14ac:dyDescent="0.3">
      <c r="A308" s="158" t="s">
        <v>112</v>
      </c>
      <c r="B308" s="157"/>
      <c r="C308" s="157">
        <f>C309</f>
        <v>2.0770990243782036E-2</v>
      </c>
      <c r="D308" s="157">
        <f t="shared" ref="D308:Q308" si="80">D309</f>
        <v>2.694692590397188E-2</v>
      </c>
      <c r="E308" s="157">
        <f t="shared" si="80"/>
        <v>1.5246164757147393E-2</v>
      </c>
      <c r="F308" s="157">
        <f t="shared" si="80"/>
        <v>2.9173267828435451E-2</v>
      </c>
      <c r="G308" s="157">
        <f t="shared" si="80"/>
        <v>2.7716573305334793E-2</v>
      </c>
      <c r="H308" s="157">
        <f t="shared" si="80"/>
        <v>2.8001876262192138E-2</v>
      </c>
      <c r="I308" s="157">
        <f t="shared" si="80"/>
        <v>6.2372403932558884E-2</v>
      </c>
      <c r="J308" s="157">
        <f t="shared" si="80"/>
        <v>8.5387562496206187E-2</v>
      </c>
      <c r="K308" s="157">
        <f t="shared" si="80"/>
        <v>0.14413362244987046</v>
      </c>
      <c r="L308" s="157">
        <f t="shared" si="80"/>
        <v>0.19789285331380962</v>
      </c>
      <c r="M308" s="157">
        <f t="shared" si="80"/>
        <v>0.18647067408249252</v>
      </c>
      <c r="N308" s="157">
        <f t="shared" si="80"/>
        <v>0.36389769986730358</v>
      </c>
      <c r="O308" s="157">
        <f t="shared" si="80"/>
        <v>0.18431284567463863</v>
      </c>
      <c r="P308" s="157">
        <f t="shared" si="80"/>
        <v>0.27083729368273773</v>
      </c>
      <c r="Q308" s="157">
        <f t="shared" si="80"/>
        <v>0.27489151456111677</v>
      </c>
    </row>
    <row r="309" spans="1:17" ht="12" customHeight="1" x14ac:dyDescent="0.3">
      <c r="A309" s="23" t="s">
        <v>60</v>
      </c>
      <c r="B309" s="156"/>
      <c r="C309" s="156">
        <f>RES_hhdet_in_tes!C$110</f>
        <v>2.0770990243782036E-2</v>
      </c>
      <c r="D309" s="156">
        <f>RES_hhdet_in_tes!D$110</f>
        <v>2.694692590397188E-2</v>
      </c>
      <c r="E309" s="156">
        <f>RES_hhdet_in_tes!E$110</f>
        <v>1.5246164757147393E-2</v>
      </c>
      <c r="F309" s="156">
        <f>RES_hhdet_in_tes!F$110</f>
        <v>2.9173267828435451E-2</v>
      </c>
      <c r="G309" s="156">
        <f>RES_hhdet_in_tes!G$110</f>
        <v>2.7716573305334793E-2</v>
      </c>
      <c r="H309" s="156">
        <f>RES_hhdet_in_tes!H$110</f>
        <v>2.8001876262192138E-2</v>
      </c>
      <c r="I309" s="156">
        <f>RES_hhdet_in_tes!I$110</f>
        <v>6.2372403932558884E-2</v>
      </c>
      <c r="J309" s="156">
        <f>RES_hhdet_in_tes!J$110</f>
        <v>8.5387562496206187E-2</v>
      </c>
      <c r="K309" s="156">
        <f>RES_hhdet_in_tes!K$110</f>
        <v>0.14413362244987046</v>
      </c>
      <c r="L309" s="156">
        <f>RES_hhdet_in_tes!L$110</f>
        <v>0.19789285331380962</v>
      </c>
      <c r="M309" s="156">
        <f>RES_hhdet_in_tes!M$110</f>
        <v>0.18647067408249252</v>
      </c>
      <c r="N309" s="156">
        <f>RES_hhdet_in_tes!N$110</f>
        <v>0.36389769986730358</v>
      </c>
      <c r="O309" s="156">
        <f>RES_hhdet_in_tes!O$110</f>
        <v>0.18431284567463863</v>
      </c>
      <c r="P309" s="156">
        <f>RES_hhdet_in_tes!P$110</f>
        <v>0.27083729368273773</v>
      </c>
      <c r="Q309" s="156">
        <f>RES_hhdet_in_tes!Q$110</f>
        <v>0.27489151456111677</v>
      </c>
    </row>
    <row r="310" spans="1:17" ht="12" customHeight="1" x14ac:dyDescent="0.3">
      <c r="A310" s="158" t="s">
        <v>63</v>
      </c>
      <c r="B310" s="157"/>
      <c r="C310" s="157">
        <f>SUM(C311:C312,C315:C316)</f>
        <v>0.39027589877310259</v>
      </c>
      <c r="D310" s="157">
        <f t="shared" ref="D310:Q310" si="81">SUM(D311:D312,D315:D316)</f>
        <v>0.80592644453110951</v>
      </c>
      <c r="E310" s="157">
        <f t="shared" si="81"/>
        <v>0.67534891089241478</v>
      </c>
      <c r="F310" s="157">
        <f t="shared" si="81"/>
        <v>0.47362826181442552</v>
      </c>
      <c r="G310" s="157">
        <f t="shared" si="81"/>
        <v>0.64751237123808447</v>
      </c>
      <c r="H310" s="157">
        <f t="shared" si="81"/>
        <v>0.25461073689789421</v>
      </c>
      <c r="I310" s="157">
        <f t="shared" si="81"/>
        <v>0.6212634179888129</v>
      </c>
      <c r="J310" s="157">
        <f t="shared" si="81"/>
        <v>0.60279596196318086</v>
      </c>
      <c r="K310" s="157">
        <f t="shared" si="81"/>
        <v>1.4560988597816817</v>
      </c>
      <c r="L310" s="157">
        <f t="shared" si="81"/>
        <v>1.2299343281342381</v>
      </c>
      <c r="M310" s="157">
        <f t="shared" si="81"/>
        <v>1.7509665093906297</v>
      </c>
      <c r="N310" s="157">
        <f t="shared" si="81"/>
        <v>1.923514009967592</v>
      </c>
      <c r="O310" s="157">
        <f t="shared" si="81"/>
        <v>0.99088888760871674</v>
      </c>
      <c r="P310" s="157">
        <f t="shared" si="81"/>
        <v>1.9991583954493315</v>
      </c>
      <c r="Q310" s="157">
        <f t="shared" si="81"/>
        <v>1.2067806235839837</v>
      </c>
    </row>
    <row r="311" spans="1:17" ht="12" customHeight="1" x14ac:dyDescent="0.3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3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3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3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3">
      <c r="A315" s="163" t="s">
        <v>142</v>
      </c>
      <c r="B315" s="162"/>
      <c r="C315" s="162">
        <f>RES_hhdet_in_tes!C$116</f>
        <v>0.38419481698207564</v>
      </c>
      <c r="D315" s="162">
        <f>RES_hhdet_in_tes!D$116</f>
        <v>0.79763929317508198</v>
      </c>
      <c r="E315" s="162">
        <f>RES_hhdet_in_tes!E$116</f>
        <v>0.6295619173563497</v>
      </c>
      <c r="F315" s="162">
        <f>RES_hhdet_in_tes!F$116</f>
        <v>0.40294069626886353</v>
      </c>
      <c r="G315" s="162">
        <f>RES_hhdet_in_tes!G$116</f>
        <v>0.60376233711901339</v>
      </c>
      <c r="H315" s="162">
        <f>RES_hhdet_in_tes!H$116</f>
        <v>0.19896605149758639</v>
      </c>
      <c r="I315" s="162">
        <f>RES_hhdet_in_tes!I$116</f>
        <v>0.45689848221279156</v>
      </c>
      <c r="J315" s="162">
        <f>RES_hhdet_in_tes!J$116</f>
        <v>0.38777504156035897</v>
      </c>
      <c r="K315" s="162">
        <f>RES_hhdet_in_tes!K$116</f>
        <v>0.92489614071179138</v>
      </c>
      <c r="L315" s="162">
        <f>RES_hhdet_in_tes!L$116</f>
        <v>0.60641003829300411</v>
      </c>
      <c r="M315" s="162">
        <f>RES_hhdet_in_tes!M$116</f>
        <v>0.83531756323573603</v>
      </c>
      <c r="N315" s="162">
        <f>RES_hhdet_in_tes!N$116</f>
        <v>1.0158508661124914</v>
      </c>
      <c r="O315" s="162">
        <f>RES_hhdet_in_tes!O$116</f>
        <v>0.43774809435055806</v>
      </c>
      <c r="P315" s="162">
        <f>RES_hhdet_in_tes!P$116</f>
        <v>1.0727518836218384</v>
      </c>
      <c r="Q315" s="162">
        <f>RES_hhdet_in_tes!Q$116</f>
        <v>0.64433852474825126</v>
      </c>
    </row>
    <row r="316" spans="1:17" ht="12" customHeight="1" x14ac:dyDescent="0.3">
      <c r="A316" s="161" t="s">
        <v>141</v>
      </c>
      <c r="B316" s="160"/>
      <c r="C316" s="160">
        <f>SUM(C317:C318)</f>
        <v>6.0810817910269613E-3</v>
      </c>
      <c r="D316" s="160">
        <f t="shared" ref="D316:Q316" si="83">SUM(D317:D318)</f>
        <v>8.2871513560275438E-3</v>
      </c>
      <c r="E316" s="160">
        <f t="shared" si="83"/>
        <v>4.5786993536065107E-2</v>
      </c>
      <c r="F316" s="160">
        <f t="shared" si="83"/>
        <v>7.0687565545561978E-2</v>
      </c>
      <c r="G316" s="160">
        <f t="shared" si="83"/>
        <v>4.3750034119071121E-2</v>
      </c>
      <c r="H316" s="160">
        <f t="shared" si="83"/>
        <v>5.5644685400307793E-2</v>
      </c>
      <c r="I316" s="160">
        <f t="shared" si="83"/>
        <v>0.16436493577602132</v>
      </c>
      <c r="J316" s="160">
        <f t="shared" si="83"/>
        <v>0.21502092040282189</v>
      </c>
      <c r="K316" s="160">
        <f t="shared" si="83"/>
        <v>0.53120271906989025</v>
      </c>
      <c r="L316" s="160">
        <f t="shared" si="83"/>
        <v>0.62352428984123387</v>
      </c>
      <c r="M316" s="160">
        <f t="shared" si="83"/>
        <v>0.91564894615489378</v>
      </c>
      <c r="N316" s="160">
        <f t="shared" si="83"/>
        <v>0.90766314385510072</v>
      </c>
      <c r="O316" s="160">
        <f t="shared" si="83"/>
        <v>0.55314079325815868</v>
      </c>
      <c r="P316" s="160">
        <f t="shared" si="83"/>
        <v>0.92640651182749312</v>
      </c>
      <c r="Q316" s="160">
        <f t="shared" si="83"/>
        <v>0.5624420988357326</v>
      </c>
    </row>
    <row r="317" spans="1:17" ht="12" customHeight="1" x14ac:dyDescent="0.3">
      <c r="A317" s="148" t="s">
        <v>60</v>
      </c>
      <c r="B317" s="156"/>
      <c r="C317" s="156">
        <f>RES_hhdet_in_tes!C$118</f>
        <v>4.0535028851308198E-3</v>
      </c>
      <c r="D317" s="156">
        <f>RES_hhdet_in_tes!D$118</f>
        <v>5.4999375576012923E-3</v>
      </c>
      <c r="E317" s="156">
        <f>RES_hhdet_in_tes!E$118</f>
        <v>3.2684203687409902E-2</v>
      </c>
      <c r="F317" s="156">
        <f>RES_hhdet_in_tes!F$118</f>
        <v>4.6502085706504381E-2</v>
      </c>
      <c r="G317" s="156">
        <f>RES_hhdet_in_tes!G$118</f>
        <v>2.3658811000385322E-2</v>
      </c>
      <c r="H317" s="156">
        <f>RES_hhdet_in_tes!H$118</f>
        <v>3.3394905209114284E-2</v>
      </c>
      <c r="I317" s="156">
        <f>RES_hhdet_in_tes!I$118</f>
        <v>6.5614020885782762E-2</v>
      </c>
      <c r="J317" s="156">
        <f>RES_hhdet_in_tes!J$118</f>
        <v>9.254403838276086E-2</v>
      </c>
      <c r="K317" s="156">
        <f>RES_hhdet_in_tes!K$118</f>
        <v>0.29880078759933115</v>
      </c>
      <c r="L317" s="156">
        <f>RES_hhdet_in_tes!L$118</f>
        <v>0.29958299592697346</v>
      </c>
      <c r="M317" s="156">
        <f>RES_hhdet_in_tes!M$118</f>
        <v>0.53984671474424117</v>
      </c>
      <c r="N317" s="156">
        <f>RES_hhdet_in_tes!N$118</f>
        <v>0.44943825031510642</v>
      </c>
      <c r="O317" s="156">
        <f>RES_hhdet_in_tes!O$118</f>
        <v>0.25775716839026236</v>
      </c>
      <c r="P317" s="156">
        <f>RES_hhdet_in_tes!P$118</f>
        <v>0.55411643172220992</v>
      </c>
      <c r="Q317" s="156">
        <f>RES_hhdet_in_tes!Q$118</f>
        <v>0.36996855452284272</v>
      </c>
    </row>
    <row r="318" spans="1:17" ht="12" customHeight="1" x14ac:dyDescent="0.3">
      <c r="A318" s="148" t="s">
        <v>59</v>
      </c>
      <c r="B318" s="156"/>
      <c r="C318" s="156">
        <f>RES_hhdet_in_tes!C$119</f>
        <v>2.0275789058961415E-3</v>
      </c>
      <c r="D318" s="156">
        <f>RES_hhdet_in_tes!D$119</f>
        <v>2.787213798426252E-3</v>
      </c>
      <c r="E318" s="156">
        <f>RES_hhdet_in_tes!E$119</f>
        <v>1.3102789848655207E-2</v>
      </c>
      <c r="F318" s="156">
        <f>RES_hhdet_in_tes!F$119</f>
        <v>2.4185479839057594E-2</v>
      </c>
      <c r="G318" s="156">
        <f>RES_hhdet_in_tes!G$119</f>
        <v>2.0091223118685799E-2</v>
      </c>
      <c r="H318" s="156">
        <f>RES_hhdet_in_tes!H$119</f>
        <v>2.2249780191193509E-2</v>
      </c>
      <c r="I318" s="156">
        <f>RES_hhdet_in_tes!I$119</f>
        <v>9.8750914890238559E-2</v>
      </c>
      <c r="J318" s="156">
        <f>RES_hhdet_in_tes!J$119</f>
        <v>0.12247688202006105</v>
      </c>
      <c r="K318" s="156">
        <f>RES_hhdet_in_tes!K$119</f>
        <v>0.23240193147055915</v>
      </c>
      <c r="L318" s="156">
        <f>RES_hhdet_in_tes!L$119</f>
        <v>0.32394129391426035</v>
      </c>
      <c r="M318" s="156">
        <f>RES_hhdet_in_tes!M$119</f>
        <v>0.37580223141065255</v>
      </c>
      <c r="N318" s="156">
        <f>RES_hhdet_in_tes!N$119</f>
        <v>0.45822489353999429</v>
      </c>
      <c r="O318" s="156">
        <f>RES_hhdet_in_tes!O$119</f>
        <v>0.29538362486789627</v>
      </c>
      <c r="P318" s="156">
        <f>RES_hhdet_in_tes!P$119</f>
        <v>0.37229008010528319</v>
      </c>
      <c r="Q318" s="156">
        <f>RES_hhdet_in_tes!Q$119</f>
        <v>0.19247354431288988</v>
      </c>
    </row>
    <row r="319" spans="1:17" ht="12" customHeight="1" x14ac:dyDescent="0.3">
      <c r="A319" s="158" t="s">
        <v>62</v>
      </c>
      <c r="B319" s="157"/>
      <c r="C319" s="157">
        <f>SUM(C320:C321)</f>
        <v>0.19874002062845825</v>
      </c>
      <c r="D319" s="157">
        <f t="shared" ref="D319:Q319" si="84">SUM(D320:D321)</f>
        <v>0.4045967024813738</v>
      </c>
      <c r="E319" s="157">
        <f t="shared" si="84"/>
        <v>0.33554361319611431</v>
      </c>
      <c r="F319" s="157">
        <f t="shared" si="84"/>
        <v>0.2295510358842815</v>
      </c>
      <c r="G319" s="157">
        <f t="shared" si="84"/>
        <v>0.28698955488081263</v>
      </c>
      <c r="H319" s="157">
        <f t="shared" si="84"/>
        <v>0.13960785915865553</v>
      </c>
      <c r="I319" s="157">
        <f t="shared" si="84"/>
        <v>0.27041523016543284</v>
      </c>
      <c r="J319" s="157">
        <f t="shared" si="84"/>
        <v>0.29853928742580216</v>
      </c>
      <c r="K319" s="157">
        <f t="shared" si="84"/>
        <v>0.531225606929705</v>
      </c>
      <c r="L319" s="157">
        <f t="shared" si="84"/>
        <v>0.54122069639074599</v>
      </c>
      <c r="M319" s="157">
        <f t="shared" si="84"/>
        <v>0.79848266836808324</v>
      </c>
      <c r="N319" s="157">
        <f t="shared" si="84"/>
        <v>0.7396580384049789</v>
      </c>
      <c r="O319" s="157">
        <f t="shared" si="84"/>
        <v>0.39673287064330376</v>
      </c>
      <c r="P319" s="157">
        <f t="shared" si="84"/>
        <v>0.78767319044888995</v>
      </c>
      <c r="Q319" s="157">
        <f t="shared" si="84"/>
        <v>0.42255911266988511</v>
      </c>
    </row>
    <row r="320" spans="1:17" ht="12" customHeight="1" x14ac:dyDescent="0.3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3">
      <c r="A321" s="29" t="s">
        <v>140</v>
      </c>
      <c r="B321" s="57"/>
      <c r="C321" s="57">
        <f>RES_hhdet_in_tes!C$122</f>
        <v>0.19874002062845825</v>
      </c>
      <c r="D321" s="57">
        <f>RES_hhdet_in_tes!D$122</f>
        <v>0.4045967024813738</v>
      </c>
      <c r="E321" s="57">
        <f>RES_hhdet_in_tes!E$122</f>
        <v>0.33554361319611431</v>
      </c>
      <c r="F321" s="57">
        <f>RES_hhdet_in_tes!F$122</f>
        <v>0.2295510358842815</v>
      </c>
      <c r="G321" s="57">
        <f>RES_hhdet_in_tes!G$122</f>
        <v>0.28698955488081263</v>
      </c>
      <c r="H321" s="57">
        <f>RES_hhdet_in_tes!H$122</f>
        <v>0.13960785915865553</v>
      </c>
      <c r="I321" s="57">
        <f>RES_hhdet_in_tes!I$122</f>
        <v>0.27041523016543284</v>
      </c>
      <c r="J321" s="57">
        <f>RES_hhdet_in_tes!J$122</f>
        <v>0.29853928742580216</v>
      </c>
      <c r="K321" s="57">
        <f>RES_hhdet_in_tes!K$122</f>
        <v>0.531225606929705</v>
      </c>
      <c r="L321" s="57">
        <f>RES_hhdet_in_tes!L$122</f>
        <v>0.54122069639074599</v>
      </c>
      <c r="M321" s="57">
        <f>RES_hhdet_in_tes!M$122</f>
        <v>0.79848266836808324</v>
      </c>
      <c r="N321" s="57">
        <f>RES_hhdet_in_tes!N$122</f>
        <v>0.7396580384049789</v>
      </c>
      <c r="O321" s="57">
        <f>RES_hhdet_in_tes!O$122</f>
        <v>0.39673287064330376</v>
      </c>
      <c r="P321" s="57">
        <f>RES_hhdet_in_tes!P$122</f>
        <v>0.78767319044888995</v>
      </c>
      <c r="Q321" s="57">
        <f>RES_hhdet_in_tes!Q$122</f>
        <v>0.42255911266988511</v>
      </c>
    </row>
    <row r="323" spans="1:17" ht="12" customHeight="1" x14ac:dyDescent="0.3">
      <c r="A323" s="152" t="s">
        <v>191</v>
      </c>
      <c r="B323" s="175"/>
      <c r="C323" s="175">
        <f t="shared" ref="C323:Q338" si="85">IF(C304=0,"",C304/C285)</f>
        <v>0.80655056286231752</v>
      </c>
      <c r="D323" s="175">
        <f t="shared" si="85"/>
        <v>0.79568567988895389</v>
      </c>
      <c r="E323" s="175">
        <f t="shared" si="85"/>
        <v>0.82487837328889491</v>
      </c>
      <c r="F323" s="175">
        <f t="shared" si="85"/>
        <v>0.83745532242060128</v>
      </c>
      <c r="G323" s="175">
        <f t="shared" si="85"/>
        <v>0.80385769598572598</v>
      </c>
      <c r="H323" s="175">
        <f t="shared" si="85"/>
        <v>0.81758695756966204</v>
      </c>
      <c r="I323" s="175">
        <f t="shared" si="85"/>
        <v>0.80961376704991483</v>
      </c>
      <c r="J323" s="175">
        <f t="shared" si="85"/>
        <v>0.83266957836292654</v>
      </c>
      <c r="K323" s="175">
        <f t="shared" si="85"/>
        <v>0.8274729589521902</v>
      </c>
      <c r="L323" s="175">
        <f t="shared" si="85"/>
        <v>0.85518457837260242</v>
      </c>
      <c r="M323" s="175">
        <f t="shared" si="85"/>
        <v>0.86347077757632962</v>
      </c>
      <c r="N323" s="175">
        <f t="shared" si="85"/>
        <v>0.86899293840615632</v>
      </c>
      <c r="O323" s="175">
        <f t="shared" si="85"/>
        <v>0.86457303696383925</v>
      </c>
      <c r="P323" s="175">
        <f t="shared" si="85"/>
        <v>0.86906000756913004</v>
      </c>
      <c r="Q323" s="175">
        <f t="shared" si="85"/>
        <v>0.88279387409052368</v>
      </c>
    </row>
    <row r="324" spans="1:17" ht="12" customHeight="1" x14ac:dyDescent="0.3">
      <c r="A324" s="158" t="s">
        <v>65</v>
      </c>
      <c r="B324" s="169"/>
      <c r="C324" s="169">
        <f t="shared" si="85"/>
        <v>0.8169480485398426</v>
      </c>
      <c r="D324" s="169">
        <f t="shared" si="85"/>
        <v>0.80349351616561659</v>
      </c>
      <c r="E324" s="169">
        <f t="shared" si="85"/>
        <v>0.83677471558649719</v>
      </c>
      <c r="F324" s="169">
        <f t="shared" si="85"/>
        <v>0.84534316428690015</v>
      </c>
      <c r="G324" s="169">
        <f t="shared" si="85"/>
        <v>0.81390059034870954</v>
      </c>
      <c r="H324" s="169">
        <f t="shared" si="85"/>
        <v>0.82137729262530323</v>
      </c>
      <c r="I324" s="169">
        <f t="shared" si="85"/>
        <v>0.80924262991293194</v>
      </c>
      <c r="J324" s="169">
        <f t="shared" si="85"/>
        <v>0.82694702978233692</v>
      </c>
      <c r="K324" s="169">
        <f t="shared" si="85"/>
        <v>0.82735624640016503</v>
      </c>
      <c r="L324" s="169">
        <f t="shared" si="85"/>
        <v>0.8451730381343352</v>
      </c>
      <c r="M324" s="169">
        <f t="shared" si="85"/>
        <v>0.86338718062260444</v>
      </c>
      <c r="N324" s="169">
        <f t="shared" si="85"/>
        <v>0.85429602278002037</v>
      </c>
      <c r="O324" s="169">
        <f t="shared" si="85"/>
        <v>0.84342760098394165</v>
      </c>
      <c r="P324" s="169">
        <f t="shared" si="85"/>
        <v>0.86206153887343473</v>
      </c>
      <c r="Q324" s="169">
        <f t="shared" si="85"/>
        <v>0.86449112501001368</v>
      </c>
    </row>
    <row r="325" spans="1:17" ht="12" customHeight="1" x14ac:dyDescent="0.3">
      <c r="A325" s="23" t="s">
        <v>153</v>
      </c>
      <c r="B325" s="73"/>
      <c r="C325" s="73">
        <f t="shared" si="85"/>
        <v>0.81615467524326224</v>
      </c>
      <c r="D325" s="73">
        <f t="shared" si="85"/>
        <v>0.80277098048101669</v>
      </c>
      <c r="E325" s="73">
        <f t="shared" si="85"/>
        <v>0.83576147837039372</v>
      </c>
      <c r="F325" s="73">
        <f t="shared" si="85"/>
        <v>0.84444902292037294</v>
      </c>
      <c r="G325" s="73">
        <f t="shared" si="85"/>
        <v>0.81298684430246926</v>
      </c>
      <c r="H325" s="73">
        <f t="shared" si="85"/>
        <v>0.82031446307461031</v>
      </c>
      <c r="I325" s="73">
        <f t="shared" si="85"/>
        <v>0.80775158468998121</v>
      </c>
      <c r="J325" s="73">
        <f t="shared" si="85"/>
        <v>0.82605471245175899</v>
      </c>
      <c r="K325" s="73">
        <f t="shared" si="85"/>
        <v>0.82642814150782751</v>
      </c>
      <c r="L325" s="73">
        <f t="shared" si="85"/>
        <v>0.84443756272797166</v>
      </c>
      <c r="M325" s="73">
        <f t="shared" si="85"/>
        <v>0.86271016089692121</v>
      </c>
      <c r="N325" s="73">
        <f t="shared" si="85"/>
        <v>0.85370333081931193</v>
      </c>
      <c r="O325" s="73">
        <f t="shared" si="85"/>
        <v>0.84290281745457607</v>
      </c>
      <c r="P325" s="73">
        <f t="shared" si="85"/>
        <v>0.86147473144282649</v>
      </c>
      <c r="Q325" s="73">
        <f t="shared" si="85"/>
        <v>0.86377459804411083</v>
      </c>
    </row>
    <row r="326" spans="1:17" ht="12" customHeight="1" x14ac:dyDescent="0.3">
      <c r="A326" s="23" t="s">
        <v>60</v>
      </c>
      <c r="B326" s="73"/>
      <c r="C326" s="73">
        <f t="shared" si="85"/>
        <v>1.079930153563871</v>
      </c>
      <c r="D326" s="73">
        <f t="shared" si="85"/>
        <v>1.0646913575379131</v>
      </c>
      <c r="E326" s="73">
        <f t="shared" si="85"/>
        <v>1.0602631709511747</v>
      </c>
      <c r="F326" s="73">
        <f t="shared" si="85"/>
        <v>1.0477818766926095</v>
      </c>
      <c r="G326" s="73">
        <f t="shared" si="85"/>
        <v>1.0217780066035735</v>
      </c>
      <c r="H326" s="73">
        <f t="shared" si="85"/>
        <v>1.0189912471363751</v>
      </c>
      <c r="I326" s="73">
        <f t="shared" si="85"/>
        <v>1.0201553051130725</v>
      </c>
      <c r="J326" s="73">
        <f t="shared" si="85"/>
        <v>1.0156441941380456</v>
      </c>
      <c r="K326" s="73">
        <f t="shared" si="85"/>
        <v>1.0134928844405227</v>
      </c>
      <c r="L326" s="73">
        <f t="shared" si="85"/>
        <v>1.0117812436302389</v>
      </c>
      <c r="M326" s="73">
        <f t="shared" si="85"/>
        <v>1.0126875936429767</v>
      </c>
      <c r="N326" s="73">
        <f t="shared" si="85"/>
        <v>1.0118455987115049</v>
      </c>
      <c r="O326" s="73">
        <f t="shared" si="85"/>
        <v>1.0113946299334722</v>
      </c>
      <c r="P326" s="73">
        <f t="shared" si="85"/>
        <v>1.0128803454547668</v>
      </c>
      <c r="Q326" s="73">
        <f t="shared" si="85"/>
        <v>1.0073463776124549</v>
      </c>
    </row>
    <row r="327" spans="1:17" ht="12" customHeight="1" x14ac:dyDescent="0.3">
      <c r="A327" s="158" t="s">
        <v>112</v>
      </c>
      <c r="B327" s="169"/>
      <c r="C327" s="169">
        <f t="shared" si="85"/>
        <v>1.8954824956208209</v>
      </c>
      <c r="D327" s="169">
        <f t="shared" si="85"/>
        <v>1.9374964307860421</v>
      </c>
      <c r="E327" s="169">
        <f t="shared" si="85"/>
        <v>2.0265018148013434</v>
      </c>
      <c r="F327" s="169">
        <f t="shared" si="85"/>
        <v>2.0416229434918574</v>
      </c>
      <c r="G327" s="169">
        <f t="shared" si="85"/>
        <v>2.06197053951488</v>
      </c>
      <c r="H327" s="169">
        <f t="shared" si="85"/>
        <v>2.1725685640686629</v>
      </c>
      <c r="I327" s="169">
        <f t="shared" si="85"/>
        <v>2.2153055927494241</v>
      </c>
      <c r="J327" s="169">
        <f t="shared" si="85"/>
        <v>2.3893213074261292</v>
      </c>
      <c r="K327" s="169">
        <f t="shared" si="85"/>
        <v>2.5405181122181197</v>
      </c>
      <c r="L327" s="169">
        <f t="shared" si="85"/>
        <v>2.6236446625571301</v>
      </c>
      <c r="M327" s="169">
        <f t="shared" si="85"/>
        <v>2.8946326348416105</v>
      </c>
      <c r="N327" s="169">
        <f t="shared" si="85"/>
        <v>2.9908324087331168</v>
      </c>
      <c r="O327" s="169">
        <f t="shared" si="85"/>
        <v>3.1948437553605658</v>
      </c>
      <c r="P327" s="169">
        <f t="shared" si="85"/>
        <v>3.3374176716832467</v>
      </c>
      <c r="Q327" s="169">
        <f t="shared" si="85"/>
        <v>3.4135821847496843</v>
      </c>
    </row>
    <row r="328" spans="1:17" ht="12" customHeight="1" x14ac:dyDescent="0.3">
      <c r="A328" s="23" t="s">
        <v>60</v>
      </c>
      <c r="B328" s="73"/>
      <c r="C328" s="73">
        <f t="shared" si="85"/>
        <v>1.8954824956208209</v>
      </c>
      <c r="D328" s="73">
        <f t="shared" si="85"/>
        <v>1.9374964307860421</v>
      </c>
      <c r="E328" s="73">
        <f t="shared" si="85"/>
        <v>2.0265018148013434</v>
      </c>
      <c r="F328" s="73">
        <f t="shared" si="85"/>
        <v>2.0416229434918574</v>
      </c>
      <c r="G328" s="73">
        <f t="shared" si="85"/>
        <v>2.06197053951488</v>
      </c>
      <c r="H328" s="73">
        <f t="shared" si="85"/>
        <v>2.1725685640686629</v>
      </c>
      <c r="I328" s="73">
        <f t="shared" si="85"/>
        <v>2.2153055927494241</v>
      </c>
      <c r="J328" s="73">
        <f t="shared" si="85"/>
        <v>2.3893213074261292</v>
      </c>
      <c r="K328" s="73">
        <f t="shared" si="85"/>
        <v>2.5405181122181197</v>
      </c>
      <c r="L328" s="73">
        <f t="shared" si="85"/>
        <v>2.6236446625571301</v>
      </c>
      <c r="M328" s="73">
        <f t="shared" si="85"/>
        <v>2.8946326348416105</v>
      </c>
      <c r="N328" s="73">
        <f t="shared" si="85"/>
        <v>2.9908324087331168</v>
      </c>
      <c r="O328" s="73">
        <f t="shared" si="85"/>
        <v>3.1948437553605658</v>
      </c>
      <c r="P328" s="73">
        <f t="shared" si="85"/>
        <v>3.3374176716832467</v>
      </c>
      <c r="Q328" s="73">
        <f t="shared" si="85"/>
        <v>3.4135821847496843</v>
      </c>
    </row>
    <row r="329" spans="1:17" ht="12" customHeight="1" x14ac:dyDescent="0.3">
      <c r="A329" s="158" t="s">
        <v>63</v>
      </c>
      <c r="B329" s="169"/>
      <c r="C329" s="169">
        <f t="shared" si="85"/>
        <v>0.72397954213676186</v>
      </c>
      <c r="D329" s="169">
        <f t="shared" si="85"/>
        <v>0.72553084092969533</v>
      </c>
      <c r="E329" s="169">
        <f t="shared" si="85"/>
        <v>0.75077325456218702</v>
      </c>
      <c r="F329" s="169">
        <f t="shared" si="85"/>
        <v>0.76791818301065473</v>
      </c>
      <c r="G329" s="169">
        <f t="shared" si="85"/>
        <v>0.7381879269969861</v>
      </c>
      <c r="H329" s="169">
        <f t="shared" si="85"/>
        <v>0.74538808834670556</v>
      </c>
      <c r="I329" s="169">
        <f t="shared" si="85"/>
        <v>0.75354037314269995</v>
      </c>
      <c r="J329" s="169">
        <f t="shared" si="85"/>
        <v>0.77763833618728495</v>
      </c>
      <c r="K329" s="169">
        <f t="shared" si="85"/>
        <v>0.77114990105757075</v>
      </c>
      <c r="L329" s="169">
        <f t="shared" si="85"/>
        <v>0.81598717304543267</v>
      </c>
      <c r="M329" s="169">
        <f t="shared" si="85"/>
        <v>0.8095236870949255</v>
      </c>
      <c r="N329" s="169">
        <f t="shared" si="85"/>
        <v>0.81517095356539859</v>
      </c>
      <c r="O329" s="169">
        <f t="shared" si="85"/>
        <v>0.82268878911932386</v>
      </c>
      <c r="P329" s="169">
        <f t="shared" si="85"/>
        <v>0.81286593217691228</v>
      </c>
      <c r="Q329" s="169">
        <f t="shared" si="85"/>
        <v>0.81191029158159989</v>
      </c>
    </row>
    <row r="330" spans="1:17" ht="12" customHeight="1" x14ac:dyDescent="0.3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3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3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3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3">
      <c r="A334" s="163" t="s">
        <v>142</v>
      </c>
      <c r="B334" s="171"/>
      <c r="C334" s="171">
        <f t="shared" si="85"/>
        <v>0.72294561666262491</v>
      </c>
      <c r="D334" s="171">
        <f t="shared" si="85"/>
        <v>0.72483309016101338</v>
      </c>
      <c r="E334" s="171">
        <f t="shared" si="85"/>
        <v>0.74539845764950885</v>
      </c>
      <c r="F334" s="171">
        <f t="shared" si="85"/>
        <v>0.75409155279976481</v>
      </c>
      <c r="G334" s="171">
        <f t="shared" si="85"/>
        <v>0.73069507249845522</v>
      </c>
      <c r="H334" s="171">
        <f t="shared" si="85"/>
        <v>0.72154365016258726</v>
      </c>
      <c r="I334" s="171">
        <f t="shared" si="85"/>
        <v>0.71411107809065888</v>
      </c>
      <c r="J334" s="171">
        <f t="shared" si="85"/>
        <v>0.7272497354402736</v>
      </c>
      <c r="K334" s="171">
        <f t="shared" si="85"/>
        <v>0.72690198373949388</v>
      </c>
      <c r="L334" s="171">
        <f t="shared" si="85"/>
        <v>0.74727525744292134</v>
      </c>
      <c r="M334" s="171">
        <f t="shared" si="85"/>
        <v>0.75114622377994067</v>
      </c>
      <c r="N334" s="171">
        <f t="shared" si="85"/>
        <v>0.76131744342090912</v>
      </c>
      <c r="O334" s="171">
        <f t="shared" si="85"/>
        <v>0.76299575128436992</v>
      </c>
      <c r="P334" s="171">
        <f t="shared" si="85"/>
        <v>0.77202662632273111</v>
      </c>
      <c r="Q334" s="171">
        <f t="shared" si="85"/>
        <v>0.77397038658782014</v>
      </c>
    </row>
    <row r="335" spans="1:17" ht="12" customHeight="1" x14ac:dyDescent="0.3">
      <c r="A335" s="161" t="s">
        <v>141</v>
      </c>
      <c r="B335" s="170"/>
      <c r="C335" s="170">
        <f t="shared" si="85"/>
        <v>0.7958927773871507</v>
      </c>
      <c r="D335" s="170">
        <f t="shared" si="85"/>
        <v>0.79961860187769673</v>
      </c>
      <c r="E335" s="170">
        <f t="shared" si="85"/>
        <v>0.83340057869483586</v>
      </c>
      <c r="F335" s="170">
        <f t="shared" si="85"/>
        <v>0.85754714918561825</v>
      </c>
      <c r="G335" s="170">
        <f t="shared" si="85"/>
        <v>0.85987161224638275</v>
      </c>
      <c r="H335" s="170">
        <f t="shared" si="85"/>
        <v>0.84526697074160684</v>
      </c>
      <c r="I335" s="170">
        <f t="shared" si="85"/>
        <v>0.89016697287705426</v>
      </c>
      <c r="J335" s="170">
        <f t="shared" si="85"/>
        <v>0.88868213564768228</v>
      </c>
      <c r="K335" s="170">
        <f t="shared" si="85"/>
        <v>0.86257054630720853</v>
      </c>
      <c r="L335" s="170">
        <f t="shared" si="85"/>
        <v>0.89612408617441064</v>
      </c>
      <c r="M335" s="170">
        <f t="shared" si="85"/>
        <v>0.87129832729961165</v>
      </c>
      <c r="N335" s="170">
        <f t="shared" si="85"/>
        <v>0.88525547474442723</v>
      </c>
      <c r="O335" s="170">
        <f t="shared" si="85"/>
        <v>0.87698670322362127</v>
      </c>
      <c r="P335" s="170">
        <f t="shared" si="85"/>
        <v>0.86590735795023721</v>
      </c>
      <c r="Q335" s="170">
        <f t="shared" si="85"/>
        <v>0.86021803096011884</v>
      </c>
    </row>
    <row r="336" spans="1:17" ht="12" customHeight="1" x14ac:dyDescent="0.3">
      <c r="A336" s="148" t="s">
        <v>60</v>
      </c>
      <c r="B336" s="73"/>
      <c r="C336" s="73">
        <f t="shared" si="85"/>
        <v>0.71801908031429151</v>
      </c>
      <c r="D336" s="73">
        <f t="shared" si="85"/>
        <v>0.72140563730843277</v>
      </c>
      <c r="E336" s="73">
        <f t="shared" si="85"/>
        <v>0.77974901174052702</v>
      </c>
      <c r="F336" s="73">
        <f t="shared" si="85"/>
        <v>0.79772405923674894</v>
      </c>
      <c r="G336" s="73">
        <f t="shared" si="85"/>
        <v>0.76765843287668067</v>
      </c>
      <c r="H336" s="73">
        <f t="shared" si="85"/>
        <v>0.76495626168231334</v>
      </c>
      <c r="I336" s="73">
        <f t="shared" si="85"/>
        <v>0.76178028626672778</v>
      </c>
      <c r="J336" s="73">
        <f t="shared" si="85"/>
        <v>0.7727609986592352</v>
      </c>
      <c r="K336" s="73">
        <f t="shared" si="85"/>
        <v>0.77786297034653995</v>
      </c>
      <c r="L336" s="73">
        <f t="shared" si="85"/>
        <v>0.8032965527333169</v>
      </c>
      <c r="M336" s="73">
        <f t="shared" si="85"/>
        <v>0.79892757253211077</v>
      </c>
      <c r="N336" s="73">
        <f t="shared" si="85"/>
        <v>0.79101823950999661</v>
      </c>
      <c r="O336" s="73">
        <f t="shared" si="85"/>
        <v>0.76606595973559977</v>
      </c>
      <c r="P336" s="73">
        <f t="shared" si="85"/>
        <v>0.79222598970278646</v>
      </c>
      <c r="Q336" s="73">
        <f t="shared" si="85"/>
        <v>0.80117075974726792</v>
      </c>
    </row>
    <row r="337" spans="1:17" ht="12" customHeight="1" x14ac:dyDescent="0.3">
      <c r="A337" s="148" t="s">
        <v>59</v>
      </c>
      <c r="B337" s="73"/>
      <c r="C337" s="73">
        <f t="shared" si="85"/>
        <v>1.0162375607219962</v>
      </c>
      <c r="D337" s="73">
        <f t="shared" si="85"/>
        <v>1.0172454341499535</v>
      </c>
      <c r="E337" s="73">
        <f t="shared" si="85"/>
        <v>1.0060769479774347</v>
      </c>
      <c r="F337" s="73">
        <f t="shared" si="85"/>
        <v>1.0020293378842442</v>
      </c>
      <c r="G337" s="73">
        <f t="shared" si="85"/>
        <v>1.0015426052553225</v>
      </c>
      <c r="H337" s="73">
        <f t="shared" si="85"/>
        <v>1.003375301235957</v>
      </c>
      <c r="I337" s="73">
        <f t="shared" si="85"/>
        <v>1.0024192570237143</v>
      </c>
      <c r="J337" s="73">
        <f t="shared" si="85"/>
        <v>1.0022890452673872</v>
      </c>
      <c r="K337" s="73">
        <f t="shared" si="85"/>
        <v>1.0030014617541145</v>
      </c>
      <c r="L337" s="73">
        <f t="shared" si="85"/>
        <v>1.0033512310966473</v>
      </c>
      <c r="M337" s="73">
        <f t="shared" si="85"/>
        <v>1.0016383335681192</v>
      </c>
      <c r="N337" s="73">
        <f t="shared" si="85"/>
        <v>1.0023836461400761</v>
      </c>
      <c r="O337" s="73">
        <f t="shared" si="85"/>
        <v>1.0038178293889735</v>
      </c>
      <c r="P337" s="73">
        <f t="shared" si="85"/>
        <v>1.0050334838147095</v>
      </c>
      <c r="Q337" s="73">
        <f t="shared" si="85"/>
        <v>1.002196082375403</v>
      </c>
    </row>
    <row r="338" spans="1:17" ht="12" customHeight="1" x14ac:dyDescent="0.3">
      <c r="A338" s="158" t="s">
        <v>62</v>
      </c>
      <c r="B338" s="169"/>
      <c r="C338" s="169">
        <f t="shared" si="85"/>
        <v>0.83110959110039317</v>
      </c>
      <c r="D338" s="169">
        <f t="shared" si="85"/>
        <v>0.82761393873140976</v>
      </c>
      <c r="E338" s="169">
        <f t="shared" si="85"/>
        <v>0.83722460980342683</v>
      </c>
      <c r="F338" s="169">
        <f t="shared" si="85"/>
        <v>0.83986398548999264</v>
      </c>
      <c r="G338" s="169">
        <f t="shared" si="85"/>
        <v>0.82687266167527551</v>
      </c>
      <c r="H338" s="169">
        <f t="shared" si="85"/>
        <v>0.83150079726283099</v>
      </c>
      <c r="I338" s="169">
        <f t="shared" si="85"/>
        <v>0.83317877159353848</v>
      </c>
      <c r="J338" s="169">
        <f t="shared" si="85"/>
        <v>0.8341306338326383</v>
      </c>
      <c r="K338" s="169">
        <f t="shared" si="85"/>
        <v>0.84318404883914533</v>
      </c>
      <c r="L338" s="169">
        <f t="shared" si="85"/>
        <v>0.84485687905630102</v>
      </c>
      <c r="M338" s="169">
        <f t="shared" si="85"/>
        <v>0.84908699346487648</v>
      </c>
      <c r="N338" s="169">
        <f t="shared" si="85"/>
        <v>0.85256020885126449</v>
      </c>
      <c r="O338" s="169">
        <f t="shared" si="85"/>
        <v>0.85235709003424542</v>
      </c>
      <c r="P338" s="169">
        <f t="shared" si="85"/>
        <v>0.85846396727263952</v>
      </c>
      <c r="Q338" s="169">
        <f t="shared" si="85"/>
        <v>0.86069375203909149</v>
      </c>
    </row>
    <row r="339" spans="1:17" ht="12" customHeight="1" x14ac:dyDescent="0.3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3">
      <c r="A340" s="29" t="s">
        <v>140</v>
      </c>
      <c r="B340" s="65"/>
      <c r="C340" s="65">
        <f t="shared" si="86"/>
        <v>0.83110959110039317</v>
      </c>
      <c r="D340" s="65">
        <f t="shared" si="86"/>
        <v>0.82761393873140976</v>
      </c>
      <c r="E340" s="65">
        <f t="shared" si="86"/>
        <v>0.83722460980342683</v>
      </c>
      <c r="F340" s="65">
        <f t="shared" si="86"/>
        <v>0.83986398548999264</v>
      </c>
      <c r="G340" s="65">
        <f t="shared" si="86"/>
        <v>0.82687266167527551</v>
      </c>
      <c r="H340" s="65">
        <f t="shared" si="86"/>
        <v>0.83150079726283099</v>
      </c>
      <c r="I340" s="65">
        <f t="shared" si="86"/>
        <v>0.83317877159353848</v>
      </c>
      <c r="J340" s="65">
        <f t="shared" si="86"/>
        <v>0.8341306338326383</v>
      </c>
      <c r="K340" s="65">
        <f t="shared" si="86"/>
        <v>0.84318404883914533</v>
      </c>
      <c r="L340" s="65">
        <f t="shared" si="86"/>
        <v>0.84485687905630102</v>
      </c>
      <c r="M340" s="65">
        <f t="shared" si="86"/>
        <v>0.84908699346487648</v>
      </c>
      <c r="N340" s="65">
        <f t="shared" si="86"/>
        <v>0.85256020885126449</v>
      </c>
      <c r="O340" s="65">
        <f t="shared" si="86"/>
        <v>0.85235709003424542</v>
      </c>
      <c r="P340" s="65">
        <f t="shared" si="86"/>
        <v>0.85846396727263952</v>
      </c>
      <c r="Q340" s="65">
        <f t="shared" si="86"/>
        <v>0.86069375203909149</v>
      </c>
    </row>
    <row r="342" spans="1:17" ht="12" customHeight="1" x14ac:dyDescent="0.3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3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3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3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3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3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3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3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3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3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3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3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3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3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3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3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3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3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3">
      <c r="A361" s="152" t="s">
        <v>189</v>
      </c>
      <c r="B361" s="168"/>
      <c r="C361" s="168">
        <f t="shared" ref="C361:Q361" si="94">SUM(C362,C365,C367,C376)</f>
        <v>12959.047780604567</v>
      </c>
      <c r="D361" s="168">
        <f t="shared" si="94"/>
        <v>13160.075054498224</v>
      </c>
      <c r="E361" s="168">
        <f t="shared" si="94"/>
        <v>14393.650693987829</v>
      </c>
      <c r="F361" s="168">
        <f t="shared" si="94"/>
        <v>14526.124998755904</v>
      </c>
      <c r="G361" s="168">
        <f t="shared" si="94"/>
        <v>11143.036063363814</v>
      </c>
      <c r="H361" s="168">
        <f t="shared" si="94"/>
        <v>10567.946869689571</v>
      </c>
      <c r="I361" s="168">
        <f t="shared" si="94"/>
        <v>9309.6739673947195</v>
      </c>
      <c r="J361" s="168">
        <f t="shared" si="94"/>
        <v>8654.8200419973782</v>
      </c>
      <c r="K361" s="168">
        <f t="shared" si="94"/>
        <v>11018.861378286618</v>
      </c>
      <c r="L361" s="168">
        <f t="shared" si="94"/>
        <v>12521.535366893635</v>
      </c>
      <c r="M361" s="168">
        <f t="shared" si="94"/>
        <v>10639.166853342389</v>
      </c>
      <c r="N361" s="168">
        <f t="shared" si="94"/>
        <v>12162.95315383036</v>
      </c>
      <c r="O361" s="168">
        <f t="shared" si="94"/>
        <v>11014.964691725729</v>
      </c>
      <c r="P361" s="168">
        <f t="shared" si="94"/>
        <v>11131.287665042211</v>
      </c>
      <c r="Q361" s="168">
        <f t="shared" si="94"/>
        <v>12672.892711656268</v>
      </c>
    </row>
    <row r="362" spans="1:17" ht="12" customHeight="1" x14ac:dyDescent="0.3">
      <c r="A362" s="158" t="s">
        <v>65</v>
      </c>
      <c r="B362" s="157"/>
      <c r="C362" s="157">
        <f t="shared" ref="C362:Q362" si="95">SUM(C363:C364)</f>
        <v>9913.2856292300094</v>
      </c>
      <c r="D362" s="157">
        <f t="shared" si="95"/>
        <v>10351.733143519985</v>
      </c>
      <c r="E362" s="157">
        <f t="shared" si="95"/>
        <v>11111.478771784627</v>
      </c>
      <c r="F362" s="157">
        <f t="shared" si="95"/>
        <v>11303.699994386019</v>
      </c>
      <c r="G362" s="157">
        <f t="shared" si="95"/>
        <v>8074.2258238819632</v>
      </c>
      <c r="H362" s="157">
        <f t="shared" si="95"/>
        <v>7509.5467209993085</v>
      </c>
      <c r="I362" s="157">
        <f t="shared" si="95"/>
        <v>6470.2226784048235</v>
      </c>
      <c r="J362" s="157">
        <f t="shared" si="95"/>
        <v>5786.7475290929833</v>
      </c>
      <c r="K362" s="157">
        <f t="shared" si="95"/>
        <v>7823.9776130629134</v>
      </c>
      <c r="L362" s="157">
        <f t="shared" si="95"/>
        <v>9422.9657856028134</v>
      </c>
      <c r="M362" s="157">
        <f t="shared" si="95"/>
        <v>7506.2330388752034</v>
      </c>
      <c r="N362" s="157">
        <f t="shared" si="95"/>
        <v>8559.4516960095043</v>
      </c>
      <c r="O362" s="157">
        <f t="shared" si="95"/>
        <v>7510.8519997490885</v>
      </c>
      <c r="P362" s="157">
        <f t="shared" si="95"/>
        <v>7613.8361352455722</v>
      </c>
      <c r="Q362" s="157">
        <f t="shared" si="95"/>
        <v>8862.2551330815895</v>
      </c>
    </row>
    <row r="363" spans="1:17" ht="12" customHeight="1" x14ac:dyDescent="0.3">
      <c r="A363" s="23" t="s">
        <v>153</v>
      </c>
      <c r="B363" s="156"/>
      <c r="C363" s="156">
        <f t="shared" ref="C363:Q366" si="96">IF(C287=0,0,C287/0.086*1000000/C$49)</f>
        <v>9883.4688466023017</v>
      </c>
      <c r="D363" s="156">
        <f t="shared" si="96"/>
        <v>10323.176768190609</v>
      </c>
      <c r="E363" s="156">
        <f t="shared" si="96"/>
        <v>11061.329645120626</v>
      </c>
      <c r="F363" s="156">
        <f t="shared" si="96"/>
        <v>11253.992799644559</v>
      </c>
      <c r="G363" s="156">
        <f t="shared" si="96"/>
        <v>8038.8900757510928</v>
      </c>
      <c r="H363" s="156">
        <f t="shared" si="96"/>
        <v>7469.3740948664754</v>
      </c>
      <c r="I363" s="156">
        <f t="shared" si="96"/>
        <v>6424.8025953815777</v>
      </c>
      <c r="J363" s="156">
        <f t="shared" si="96"/>
        <v>5759.5117612541681</v>
      </c>
      <c r="K363" s="156">
        <f t="shared" si="96"/>
        <v>7785.1596520383937</v>
      </c>
      <c r="L363" s="156">
        <f t="shared" si="96"/>
        <v>9381.5518549844019</v>
      </c>
      <c r="M363" s="156">
        <f t="shared" si="96"/>
        <v>7472.3488221644211</v>
      </c>
      <c r="N363" s="156">
        <f t="shared" si="96"/>
        <v>8527.3722382154938</v>
      </c>
      <c r="O363" s="156">
        <f t="shared" si="96"/>
        <v>7487.4587477982577</v>
      </c>
      <c r="P363" s="156">
        <f t="shared" si="96"/>
        <v>7584.3269545672147</v>
      </c>
      <c r="Q363" s="156">
        <f t="shared" si="96"/>
        <v>8818.026073578003</v>
      </c>
    </row>
    <row r="364" spans="1:17" ht="12" customHeight="1" x14ac:dyDescent="0.3">
      <c r="A364" s="23" t="s">
        <v>60</v>
      </c>
      <c r="B364" s="156"/>
      <c r="C364" s="156">
        <f t="shared" si="96"/>
        <v>29.816782627708214</v>
      </c>
      <c r="D364" s="156">
        <f t="shared" si="96"/>
        <v>28.556375329374902</v>
      </c>
      <c r="E364" s="156">
        <f t="shared" si="96"/>
        <v>50.149126664000796</v>
      </c>
      <c r="F364" s="156">
        <f t="shared" si="96"/>
        <v>49.707194741460441</v>
      </c>
      <c r="G364" s="156">
        <f t="shared" si="96"/>
        <v>35.335748130870705</v>
      </c>
      <c r="H364" s="156">
        <f t="shared" si="96"/>
        <v>40.172626132832669</v>
      </c>
      <c r="I364" s="156">
        <f t="shared" si="96"/>
        <v>45.42008302324583</v>
      </c>
      <c r="J364" s="156">
        <f t="shared" si="96"/>
        <v>27.235767838814983</v>
      </c>
      <c r="K364" s="156">
        <f t="shared" si="96"/>
        <v>38.817961024519732</v>
      </c>
      <c r="L364" s="156">
        <f t="shared" si="96"/>
        <v>41.413930618410902</v>
      </c>
      <c r="M364" s="156">
        <f t="shared" si="96"/>
        <v>33.884216710782283</v>
      </c>
      <c r="N364" s="156">
        <f t="shared" si="96"/>
        <v>32.079457794011269</v>
      </c>
      <c r="O364" s="156">
        <f t="shared" si="96"/>
        <v>23.393251950830848</v>
      </c>
      <c r="P364" s="156">
        <f t="shared" si="96"/>
        <v>29.509180678357939</v>
      </c>
      <c r="Q364" s="156">
        <f t="shared" si="96"/>
        <v>44.229059503587095</v>
      </c>
    </row>
    <row r="365" spans="1:17" ht="12" customHeight="1" x14ac:dyDescent="0.3">
      <c r="A365" s="158" t="s">
        <v>112</v>
      </c>
      <c r="B365" s="157"/>
      <c r="C365" s="157">
        <f t="shared" ref="C365:Q365" si="97">C366</f>
        <v>42.293273635539983</v>
      </c>
      <c r="D365" s="157">
        <f t="shared" si="97"/>
        <v>24.206134134082642</v>
      </c>
      <c r="E365" s="157">
        <f t="shared" si="97"/>
        <v>18.880767303316301</v>
      </c>
      <c r="F365" s="157">
        <f t="shared" si="97"/>
        <v>50.914619612615233</v>
      </c>
      <c r="G365" s="157">
        <f t="shared" si="97"/>
        <v>33.32860005254048</v>
      </c>
      <c r="H365" s="157">
        <f t="shared" si="97"/>
        <v>75.462400457080605</v>
      </c>
      <c r="I365" s="157">
        <f t="shared" si="97"/>
        <v>67.913005313467863</v>
      </c>
      <c r="J365" s="157">
        <f t="shared" si="97"/>
        <v>87.693703717506196</v>
      </c>
      <c r="K365" s="157">
        <f t="shared" si="97"/>
        <v>70.392285436815229</v>
      </c>
      <c r="L365" s="157">
        <f t="shared" si="97"/>
        <v>105.11932716503048</v>
      </c>
      <c r="M365" s="157">
        <f t="shared" si="97"/>
        <v>63.710836590880518</v>
      </c>
      <c r="N365" s="157">
        <f t="shared" si="97"/>
        <v>130.92157221146405</v>
      </c>
      <c r="O365" s="157">
        <f t="shared" si="97"/>
        <v>117.01507069334441</v>
      </c>
      <c r="P365" s="157">
        <f t="shared" si="97"/>
        <v>82.544931742234908</v>
      </c>
      <c r="Q365" s="157">
        <f t="shared" si="97"/>
        <v>149.12127080698804</v>
      </c>
    </row>
    <row r="366" spans="1:17" ht="12" customHeight="1" x14ac:dyDescent="0.3">
      <c r="A366" s="23" t="s">
        <v>60</v>
      </c>
      <c r="B366" s="156"/>
      <c r="C366" s="156">
        <f t="shared" si="96"/>
        <v>42.293273635539983</v>
      </c>
      <c r="D366" s="156">
        <f t="shared" si="96"/>
        <v>24.206134134082642</v>
      </c>
      <c r="E366" s="156">
        <f t="shared" si="96"/>
        <v>18.880767303316301</v>
      </c>
      <c r="F366" s="156">
        <f t="shared" si="96"/>
        <v>50.914619612615233</v>
      </c>
      <c r="G366" s="156">
        <f t="shared" si="96"/>
        <v>33.32860005254048</v>
      </c>
      <c r="H366" s="156">
        <f t="shared" si="96"/>
        <v>75.462400457080605</v>
      </c>
      <c r="I366" s="156">
        <f t="shared" si="96"/>
        <v>67.913005313467863</v>
      </c>
      <c r="J366" s="156">
        <f t="shared" si="96"/>
        <v>87.693703717506196</v>
      </c>
      <c r="K366" s="156">
        <f t="shared" si="96"/>
        <v>70.392285436815229</v>
      </c>
      <c r="L366" s="156">
        <f t="shared" si="96"/>
        <v>105.11932716503048</v>
      </c>
      <c r="M366" s="156">
        <f t="shared" si="96"/>
        <v>63.710836590880518</v>
      </c>
      <c r="N366" s="156">
        <f t="shared" si="96"/>
        <v>130.92157221146405</v>
      </c>
      <c r="O366" s="156">
        <f t="shared" si="96"/>
        <v>117.01507069334441</v>
      </c>
      <c r="P366" s="156">
        <f t="shared" si="96"/>
        <v>82.544931742234908</v>
      </c>
      <c r="Q366" s="156">
        <f t="shared" si="96"/>
        <v>149.12127080698804</v>
      </c>
    </row>
    <row r="367" spans="1:17" ht="12" customHeight="1" x14ac:dyDescent="0.3">
      <c r="A367" s="158" t="s">
        <v>63</v>
      </c>
      <c r="B367" s="157"/>
      <c r="C367" s="157">
        <f t="shared" ref="C367:Q367" si="98">IF(C291=0,0,C291/0.086*1000000/SUM(C$53:C$56))</f>
        <v>2080.5555554819944</v>
      </c>
      <c r="D367" s="157">
        <f t="shared" si="98"/>
        <v>1933.2884066197264</v>
      </c>
      <c r="E367" s="157">
        <f t="shared" si="98"/>
        <v>2257.4879405496322</v>
      </c>
      <c r="F367" s="157">
        <f t="shared" si="98"/>
        <v>2197.6352883107729</v>
      </c>
      <c r="G367" s="157">
        <f t="shared" si="98"/>
        <v>2174.909168725404</v>
      </c>
      <c r="H367" s="157">
        <f t="shared" si="98"/>
        <v>1999.9136318141609</v>
      </c>
      <c r="I367" s="157">
        <f t="shared" si="98"/>
        <v>1988.6729496795683</v>
      </c>
      <c r="J367" s="157">
        <f t="shared" si="98"/>
        <v>1902.1336324924964</v>
      </c>
      <c r="K367" s="157">
        <f t="shared" si="98"/>
        <v>2342.7940593164649</v>
      </c>
      <c r="L367" s="157">
        <f t="shared" si="98"/>
        <v>2100.6614641508677</v>
      </c>
      <c r="M367" s="157">
        <f t="shared" si="98"/>
        <v>2139.166061268666</v>
      </c>
      <c r="N367" s="157">
        <f t="shared" si="98"/>
        <v>2539.0463974075806</v>
      </c>
      <c r="O367" s="157">
        <f t="shared" si="98"/>
        <v>2443.0097346505099</v>
      </c>
      <c r="P367" s="157">
        <f t="shared" si="98"/>
        <v>2501.6168369078914</v>
      </c>
      <c r="Q367" s="157">
        <f t="shared" si="98"/>
        <v>2752.383256262352</v>
      </c>
    </row>
    <row r="368" spans="1:17" ht="12" customHeight="1" x14ac:dyDescent="0.3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3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3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3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3">
      <c r="A372" s="163" t="s">
        <v>142</v>
      </c>
      <c r="B372" s="162"/>
      <c r="C372" s="162">
        <f t="shared" ref="C372:Q372" si="102">IF(C296=0,0,C296/0.086*1000000/C$55)</f>
        <v>2082.9699652414483</v>
      </c>
      <c r="D372" s="162">
        <f t="shared" si="102"/>
        <v>1933.3743011960003</v>
      </c>
      <c r="E372" s="162">
        <f t="shared" si="102"/>
        <v>2276.890039954199</v>
      </c>
      <c r="F372" s="162">
        <f t="shared" si="102"/>
        <v>2263.193613072729</v>
      </c>
      <c r="G372" s="162">
        <f t="shared" si="102"/>
        <v>2217.5534466956415</v>
      </c>
      <c r="H372" s="162">
        <f t="shared" si="102"/>
        <v>2059.4937649841131</v>
      </c>
      <c r="I372" s="162">
        <f t="shared" si="102"/>
        <v>2047.4750143322917</v>
      </c>
      <c r="J372" s="162">
        <f t="shared" si="102"/>
        <v>2002.9761579106798</v>
      </c>
      <c r="K372" s="162">
        <f t="shared" si="102"/>
        <v>2497.7365741421054</v>
      </c>
      <c r="L372" s="162">
        <f t="shared" si="102"/>
        <v>2226.8202781832965</v>
      </c>
      <c r="M372" s="162">
        <f t="shared" si="102"/>
        <v>2322.7921100982712</v>
      </c>
      <c r="N372" s="162">
        <f t="shared" si="102"/>
        <v>2903.7779261389173</v>
      </c>
      <c r="O372" s="162">
        <f t="shared" si="102"/>
        <v>2748.6649573251093</v>
      </c>
      <c r="P372" s="162">
        <f t="shared" si="102"/>
        <v>2775.8468727911759</v>
      </c>
      <c r="Q372" s="162">
        <f t="shared" si="102"/>
        <v>3173.2451344887413</v>
      </c>
    </row>
    <row r="373" spans="1:17" ht="12" customHeight="1" x14ac:dyDescent="0.3">
      <c r="A373" s="161" t="s">
        <v>141</v>
      </c>
      <c r="B373" s="160"/>
      <c r="C373" s="160">
        <f t="shared" ref="C373:Q373" si="103">IF(C297=0,0,C297/0.086*1000000/C$56)</f>
        <v>1925.3334672520341</v>
      </c>
      <c r="D373" s="160">
        <f t="shared" si="103"/>
        <v>1924.2112735728522</v>
      </c>
      <c r="E373" s="160">
        <f t="shared" si="103"/>
        <v>1996.0121535842425</v>
      </c>
      <c r="F373" s="160">
        <f t="shared" si="103"/>
        <v>1850.2114985671597</v>
      </c>
      <c r="G373" s="160">
        <f t="shared" si="103"/>
        <v>1657.3264331444702</v>
      </c>
      <c r="H373" s="160">
        <f t="shared" si="103"/>
        <v>1783.7593554511088</v>
      </c>
      <c r="I373" s="160">
        <f t="shared" si="103"/>
        <v>1808.6813365142295</v>
      </c>
      <c r="J373" s="160">
        <f t="shared" si="103"/>
        <v>1712.1674936291895</v>
      </c>
      <c r="K373" s="160">
        <f t="shared" si="103"/>
        <v>2076.6380789321256</v>
      </c>
      <c r="L373" s="160">
        <f t="shared" si="103"/>
        <v>1970.4642917396891</v>
      </c>
      <c r="M373" s="160">
        <f t="shared" si="103"/>
        <v>1974.0297266965606</v>
      </c>
      <c r="N373" s="160">
        <f t="shared" si="103"/>
        <v>2182.3191618150327</v>
      </c>
      <c r="O373" s="160">
        <f t="shared" si="103"/>
        <v>2218.5968105695615</v>
      </c>
      <c r="P373" s="160">
        <f t="shared" si="103"/>
        <v>2217.1385137169541</v>
      </c>
      <c r="Q373" s="160">
        <f t="shared" si="103"/>
        <v>2354.7354711876656</v>
      </c>
    </row>
    <row r="374" spans="1:17" ht="12" customHeight="1" x14ac:dyDescent="0.3">
      <c r="A374" s="148" t="s">
        <v>60</v>
      </c>
      <c r="B374" s="156"/>
      <c r="C374" s="156">
        <f t="shared" ref="C374:Q375" si="104">IF(C298=0,0,C298/0.086*1000000/C$56)</f>
        <v>1422.5717504461404</v>
      </c>
      <c r="D374" s="156">
        <f t="shared" si="104"/>
        <v>1415.4958479590609</v>
      </c>
      <c r="E374" s="156">
        <f t="shared" si="104"/>
        <v>1522.8528013620571</v>
      </c>
      <c r="F374" s="156">
        <f t="shared" si="104"/>
        <v>1308.446892013895</v>
      </c>
      <c r="G374" s="156">
        <f t="shared" si="104"/>
        <v>1003.8947019613821</v>
      </c>
      <c r="H374" s="156">
        <f t="shared" si="104"/>
        <v>1182.9055859886453</v>
      </c>
      <c r="I374" s="156">
        <f t="shared" si="104"/>
        <v>843.70628198118447</v>
      </c>
      <c r="J374" s="156">
        <f t="shared" si="104"/>
        <v>847.45224201119208</v>
      </c>
      <c r="K374" s="156">
        <f t="shared" si="104"/>
        <v>1295.3102095208003</v>
      </c>
      <c r="L374" s="156">
        <f t="shared" si="104"/>
        <v>1056.1475587725745</v>
      </c>
      <c r="M374" s="156">
        <f t="shared" si="104"/>
        <v>1269.2717724351378</v>
      </c>
      <c r="N374" s="156">
        <f t="shared" si="104"/>
        <v>1209.3324868077245</v>
      </c>
      <c r="O374" s="156">
        <f t="shared" si="104"/>
        <v>1183.5327831559848</v>
      </c>
      <c r="P374" s="156">
        <f t="shared" si="104"/>
        <v>1449.4879196130328</v>
      </c>
      <c r="Q374" s="156">
        <f t="shared" si="104"/>
        <v>1663.077812421255</v>
      </c>
    </row>
    <row r="375" spans="1:17" ht="12" customHeight="1" x14ac:dyDescent="0.3">
      <c r="A375" s="148" t="s">
        <v>59</v>
      </c>
      <c r="B375" s="156"/>
      <c r="C375" s="156">
        <f t="shared" si="104"/>
        <v>502.76171680589408</v>
      </c>
      <c r="D375" s="156">
        <f t="shared" si="104"/>
        <v>508.71542561379135</v>
      </c>
      <c r="E375" s="156">
        <f t="shared" si="104"/>
        <v>473.15935222218525</v>
      </c>
      <c r="F375" s="156">
        <f t="shared" si="104"/>
        <v>541.76460655326503</v>
      </c>
      <c r="G375" s="156">
        <f t="shared" si="104"/>
        <v>653.43173118308812</v>
      </c>
      <c r="H375" s="156">
        <f t="shared" si="104"/>
        <v>600.85376946246356</v>
      </c>
      <c r="I375" s="156">
        <f t="shared" si="104"/>
        <v>964.97505453304495</v>
      </c>
      <c r="J375" s="156">
        <f t="shared" si="104"/>
        <v>864.71525161799741</v>
      </c>
      <c r="K375" s="156">
        <f t="shared" si="104"/>
        <v>781.32786941132508</v>
      </c>
      <c r="L375" s="156">
        <f t="shared" si="104"/>
        <v>914.31673296711438</v>
      </c>
      <c r="M375" s="156">
        <f t="shared" si="104"/>
        <v>704.75795426142281</v>
      </c>
      <c r="N375" s="156">
        <f t="shared" si="104"/>
        <v>972.98667500730789</v>
      </c>
      <c r="O375" s="156">
        <f t="shared" si="104"/>
        <v>1035.0640274135767</v>
      </c>
      <c r="P375" s="156">
        <f t="shared" si="104"/>
        <v>767.65059410392178</v>
      </c>
      <c r="Q375" s="156">
        <f t="shared" si="104"/>
        <v>691.65765876641069</v>
      </c>
    </row>
    <row r="376" spans="1:17" ht="12" customHeight="1" x14ac:dyDescent="0.3">
      <c r="A376" s="158" t="s">
        <v>62</v>
      </c>
      <c r="B376" s="157"/>
      <c r="C376" s="157">
        <f t="shared" ref="C376:Q376" si="105">IF(C300=0,0,C300/0.086*1000000/SUM(C$58:C$59))</f>
        <v>922.9133222570232</v>
      </c>
      <c r="D376" s="157">
        <f t="shared" si="105"/>
        <v>850.84737022442948</v>
      </c>
      <c r="E376" s="157">
        <f t="shared" si="105"/>
        <v>1005.8032143502526</v>
      </c>
      <c r="F376" s="157">
        <f t="shared" si="105"/>
        <v>973.87509644649867</v>
      </c>
      <c r="G376" s="157">
        <f t="shared" si="105"/>
        <v>860.57247070390588</v>
      </c>
      <c r="H376" s="157">
        <f t="shared" si="105"/>
        <v>983.02411641902177</v>
      </c>
      <c r="I376" s="157">
        <f t="shared" si="105"/>
        <v>782.86533399685959</v>
      </c>
      <c r="J376" s="157">
        <f t="shared" si="105"/>
        <v>878.24517669439183</v>
      </c>
      <c r="K376" s="157">
        <f t="shared" si="105"/>
        <v>781.69742047042359</v>
      </c>
      <c r="L376" s="157">
        <f t="shared" si="105"/>
        <v>892.78878997492359</v>
      </c>
      <c r="M376" s="157">
        <f t="shared" si="105"/>
        <v>930.05691660763796</v>
      </c>
      <c r="N376" s="157">
        <f t="shared" si="105"/>
        <v>933.5334882018102</v>
      </c>
      <c r="O376" s="157">
        <f t="shared" si="105"/>
        <v>944.08788663278631</v>
      </c>
      <c r="P376" s="157">
        <f t="shared" si="105"/>
        <v>933.28976114651221</v>
      </c>
      <c r="Q376" s="157">
        <f t="shared" si="105"/>
        <v>909.13305150533733</v>
      </c>
    </row>
    <row r="377" spans="1:17" ht="12" customHeight="1" x14ac:dyDescent="0.3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3">
      <c r="A378" s="29" t="s">
        <v>140</v>
      </c>
      <c r="B378" s="57"/>
      <c r="C378" s="57">
        <f t="shared" ref="C378:Q378" si="107">IF(C302=0,0,C302/0.086*1000000/C$59)</f>
        <v>922.9133222570232</v>
      </c>
      <c r="D378" s="57">
        <f t="shared" si="107"/>
        <v>850.84737022442948</v>
      </c>
      <c r="E378" s="57">
        <f t="shared" si="107"/>
        <v>1005.8032143502526</v>
      </c>
      <c r="F378" s="57">
        <f t="shared" si="107"/>
        <v>973.87509644649867</v>
      </c>
      <c r="G378" s="57">
        <f t="shared" si="107"/>
        <v>860.57247070390588</v>
      </c>
      <c r="H378" s="57">
        <f t="shared" si="107"/>
        <v>983.02411641902177</v>
      </c>
      <c r="I378" s="57">
        <f t="shared" si="107"/>
        <v>782.86533399685959</v>
      </c>
      <c r="J378" s="57">
        <f t="shared" si="107"/>
        <v>878.24517669439183</v>
      </c>
      <c r="K378" s="57">
        <f t="shared" si="107"/>
        <v>781.69742047042359</v>
      </c>
      <c r="L378" s="57">
        <f t="shared" si="107"/>
        <v>892.78878997492359</v>
      </c>
      <c r="M378" s="57">
        <f t="shared" si="107"/>
        <v>930.05691660763796</v>
      </c>
      <c r="N378" s="57">
        <f t="shared" si="107"/>
        <v>933.5334882018102</v>
      </c>
      <c r="O378" s="57">
        <f t="shared" si="107"/>
        <v>944.08788663278631</v>
      </c>
      <c r="P378" s="57">
        <f t="shared" si="107"/>
        <v>933.28976114651221</v>
      </c>
      <c r="Q378" s="57">
        <f t="shared" si="107"/>
        <v>909.13305150533733</v>
      </c>
    </row>
    <row r="380" spans="1:17" ht="12" customHeight="1" x14ac:dyDescent="0.3">
      <c r="A380" s="152" t="s">
        <v>188</v>
      </c>
      <c r="B380" s="168"/>
      <c r="C380" s="168">
        <f t="shared" ref="C380:Q380" si="108">SUM(C381,C384,C386,C395)</f>
        <v>10452.127281606283</v>
      </c>
      <c r="D380" s="168">
        <f t="shared" si="108"/>
        <v>10471.283267128079</v>
      </c>
      <c r="E380" s="168">
        <f t="shared" si="108"/>
        <v>11873.011170145255</v>
      </c>
      <c r="F380" s="168">
        <f t="shared" si="108"/>
        <v>12164.980694355079</v>
      </c>
      <c r="G380" s="168">
        <f t="shared" si="108"/>
        <v>8957.4152961814889</v>
      </c>
      <c r="H380" s="168">
        <f t="shared" si="108"/>
        <v>8640.2155289473285</v>
      </c>
      <c r="I380" s="168">
        <f t="shared" si="108"/>
        <v>7537.2402107489643</v>
      </c>
      <c r="J380" s="168">
        <f t="shared" si="108"/>
        <v>7206.6053551769637</v>
      </c>
      <c r="K380" s="168">
        <f t="shared" si="108"/>
        <v>9117.8098289748341</v>
      </c>
      <c r="L380" s="168">
        <f t="shared" si="108"/>
        <v>10708.223943314564</v>
      </c>
      <c r="M380" s="168">
        <f t="shared" si="108"/>
        <v>9186.6096756198622</v>
      </c>
      <c r="N380" s="168">
        <f t="shared" si="108"/>
        <v>10569.520400843474</v>
      </c>
      <c r="O380" s="168">
        <f t="shared" si="108"/>
        <v>9523.2414755747723</v>
      </c>
      <c r="P380" s="168">
        <f t="shared" si="108"/>
        <v>9673.7569424357443</v>
      </c>
      <c r="Q380" s="168">
        <f t="shared" si="108"/>
        <v>11187.552052856596</v>
      </c>
    </row>
    <row r="381" spans="1:17" ht="12" customHeight="1" x14ac:dyDescent="0.3">
      <c r="A381" s="158" t="s">
        <v>65</v>
      </c>
      <c r="B381" s="157"/>
      <c r="C381" s="157">
        <f t="shared" ref="C381:Q381" si="109">SUM(C382:C383)</f>
        <v>8098.6393494175245</v>
      </c>
      <c r="D381" s="157">
        <f t="shared" si="109"/>
        <v>8317.5504618950235</v>
      </c>
      <c r="E381" s="157">
        <f t="shared" si="109"/>
        <v>9297.8044890054844</v>
      </c>
      <c r="F381" s="157">
        <f t="shared" si="109"/>
        <v>9555.5055214040913</v>
      </c>
      <c r="G381" s="157">
        <f t="shared" si="109"/>
        <v>6571.6171646663252</v>
      </c>
      <c r="H381" s="157">
        <f t="shared" si="109"/>
        <v>6168.1711545376338</v>
      </c>
      <c r="I381" s="157">
        <f t="shared" si="109"/>
        <v>5235.9800163946129</v>
      </c>
      <c r="J381" s="157">
        <f t="shared" si="109"/>
        <v>4785.3336812837206</v>
      </c>
      <c r="K381" s="157">
        <f t="shared" si="109"/>
        <v>6473.2167498626541</v>
      </c>
      <c r="L381" s="157">
        <f t="shared" si="109"/>
        <v>7964.0366212538229</v>
      </c>
      <c r="M381" s="157">
        <f t="shared" si="109"/>
        <v>6480.7853805307059</v>
      </c>
      <c r="N381" s="157">
        <f t="shared" si="109"/>
        <v>7312.3055410786219</v>
      </c>
      <c r="O381" s="157">
        <f t="shared" si="109"/>
        <v>6334.8598834938139</v>
      </c>
      <c r="P381" s="157">
        <f t="shared" si="109"/>
        <v>6563.5952954799632</v>
      </c>
      <c r="Q381" s="157">
        <f t="shared" si="109"/>
        <v>7661.340910123472</v>
      </c>
    </row>
    <row r="382" spans="1:17" ht="12" customHeight="1" x14ac:dyDescent="0.3">
      <c r="A382" s="23" t="s">
        <v>153</v>
      </c>
      <c r="B382" s="156"/>
      <c r="C382" s="156">
        <f t="shared" ref="C382:Q383" si="110">IF(C306=0,0,C306/0.086*1000000/C$49)</f>
        <v>8066.4393067756027</v>
      </c>
      <c r="D382" s="156">
        <f t="shared" si="110"/>
        <v>8287.1467358792288</v>
      </c>
      <c r="E382" s="156">
        <f t="shared" si="110"/>
        <v>9244.6332169482794</v>
      </c>
      <c r="F382" s="156">
        <f t="shared" si="110"/>
        <v>9503.4232236127591</v>
      </c>
      <c r="G382" s="156">
        <f t="shared" si="110"/>
        <v>6535.5118743793182</v>
      </c>
      <c r="H382" s="156">
        <f t="shared" si="110"/>
        <v>6127.2356001337957</v>
      </c>
      <c r="I382" s="156">
        <f t="shared" si="110"/>
        <v>5189.6444777397728</v>
      </c>
      <c r="J382" s="156">
        <f t="shared" si="110"/>
        <v>4757.6718318053363</v>
      </c>
      <c r="K382" s="156">
        <f t="shared" si="110"/>
        <v>6433.875022575814</v>
      </c>
      <c r="L382" s="156">
        <f t="shared" si="110"/>
        <v>7922.1347830291106</v>
      </c>
      <c r="M382" s="156">
        <f t="shared" si="110"/>
        <v>6446.4712546473866</v>
      </c>
      <c r="N382" s="156">
        <f t="shared" si="110"/>
        <v>7279.8460829006999</v>
      </c>
      <c r="O382" s="156">
        <f t="shared" si="110"/>
        <v>6311.200074094063</v>
      </c>
      <c r="P382" s="156">
        <f t="shared" si="110"/>
        <v>6533.7060263603807</v>
      </c>
      <c r="Q382" s="156">
        <f t="shared" si="110"/>
        <v>7616.7869272473281</v>
      </c>
    </row>
    <row r="383" spans="1:17" ht="12" customHeight="1" x14ac:dyDescent="0.3">
      <c r="A383" s="23" t="s">
        <v>60</v>
      </c>
      <c r="B383" s="156"/>
      <c r="C383" s="156">
        <f t="shared" si="110"/>
        <v>32.200042641921499</v>
      </c>
      <c r="D383" s="156">
        <f t="shared" si="110"/>
        <v>30.40372601579433</v>
      </c>
      <c r="E383" s="156">
        <f t="shared" si="110"/>
        <v>53.171272057205591</v>
      </c>
      <c r="F383" s="156">
        <f t="shared" si="110"/>
        <v>52.082297791332437</v>
      </c>
      <c r="G383" s="156">
        <f t="shared" si="110"/>
        <v>36.105290287007023</v>
      </c>
      <c r="H383" s="156">
        <f t="shared" si="110"/>
        <v>40.935554403838495</v>
      </c>
      <c r="I383" s="156">
        <f t="shared" si="110"/>
        <v>46.335538654840427</v>
      </c>
      <c r="J383" s="156">
        <f t="shared" si="110"/>
        <v>27.661849478384134</v>
      </c>
      <c r="K383" s="156">
        <f t="shared" si="110"/>
        <v>39.341727286840289</v>
      </c>
      <c r="L383" s="156">
        <f t="shared" si="110"/>
        <v>41.901838224712215</v>
      </c>
      <c r="M383" s="156">
        <f t="shared" si="110"/>
        <v>34.31412588331925</v>
      </c>
      <c r="N383" s="156">
        <f t="shared" si="110"/>
        <v>32.459458177921782</v>
      </c>
      <c r="O383" s="156">
        <f t="shared" si="110"/>
        <v>23.65980939975104</v>
      </c>
      <c r="P383" s="156">
        <f t="shared" si="110"/>
        <v>29.88926911958232</v>
      </c>
      <c r="Q383" s="156">
        <f t="shared" si="110"/>
        <v>44.55398287614419</v>
      </c>
    </row>
    <row r="384" spans="1:17" ht="12" customHeight="1" x14ac:dyDescent="0.3">
      <c r="A384" s="158" t="s">
        <v>112</v>
      </c>
      <c r="B384" s="157"/>
      <c r="C384" s="157">
        <f t="shared" ref="C384:Q384" si="111">C385</f>
        <v>80.166159858667598</v>
      </c>
      <c r="D384" s="157">
        <f t="shared" si="111"/>
        <v>46.899298487913299</v>
      </c>
      <c r="E384" s="157">
        <f t="shared" si="111"/>
        <v>38.261909205012344</v>
      </c>
      <c r="F384" s="157">
        <f t="shared" si="111"/>
        <v>103.94845556027575</v>
      </c>
      <c r="G384" s="157">
        <f t="shared" si="111"/>
        <v>68.722591431612557</v>
      </c>
      <c r="H384" s="157">
        <f t="shared" si="111"/>
        <v>163.94723900221402</v>
      </c>
      <c r="I384" s="157">
        <f t="shared" si="111"/>
        <v>150.44806049134672</v>
      </c>
      <c r="J384" s="157">
        <f t="shared" si="111"/>
        <v>209.52843481935147</v>
      </c>
      <c r="K384" s="157">
        <f t="shared" si="111"/>
        <v>178.83287611265689</v>
      </c>
      <c r="L384" s="157">
        <f t="shared" si="111"/>
        <v>275.79576164812892</v>
      </c>
      <c r="M384" s="157">
        <f t="shared" si="111"/>
        <v>184.41946678902377</v>
      </c>
      <c r="N384" s="157">
        <f t="shared" si="111"/>
        <v>391.5644811723397</v>
      </c>
      <c r="O384" s="157">
        <f t="shared" si="111"/>
        <v>373.84486788770653</v>
      </c>
      <c r="P384" s="157">
        <f t="shared" si="111"/>
        <v>275.48691390442212</v>
      </c>
      <c r="Q384" s="157">
        <f t="shared" si="111"/>
        <v>509.03771339396752</v>
      </c>
    </row>
    <row r="385" spans="1:17" ht="12" customHeight="1" x14ac:dyDescent="0.3">
      <c r="A385" s="23" t="s">
        <v>60</v>
      </c>
      <c r="B385" s="156"/>
      <c r="C385" s="156">
        <f t="shared" ref="C385:Q385" si="112">IF(C309=0,0,C309/0.086*1000000/C$49)</f>
        <v>80.166159858667598</v>
      </c>
      <c r="D385" s="156">
        <f t="shared" si="112"/>
        <v>46.899298487913299</v>
      </c>
      <c r="E385" s="156">
        <f t="shared" si="112"/>
        <v>38.261909205012344</v>
      </c>
      <c r="F385" s="156">
        <f t="shared" si="112"/>
        <v>103.94845556027575</v>
      </c>
      <c r="G385" s="156">
        <f t="shared" si="112"/>
        <v>68.722591431612557</v>
      </c>
      <c r="H385" s="156">
        <f t="shared" si="112"/>
        <v>163.94723900221402</v>
      </c>
      <c r="I385" s="156">
        <f t="shared" si="112"/>
        <v>150.44806049134672</v>
      </c>
      <c r="J385" s="156">
        <f t="shared" si="112"/>
        <v>209.52843481935147</v>
      </c>
      <c r="K385" s="156">
        <f t="shared" si="112"/>
        <v>178.83287611265689</v>
      </c>
      <c r="L385" s="156">
        <f t="shared" si="112"/>
        <v>275.79576164812892</v>
      </c>
      <c r="M385" s="156">
        <f t="shared" si="112"/>
        <v>184.41946678902377</v>
      </c>
      <c r="N385" s="156">
        <f t="shared" si="112"/>
        <v>391.5644811723397</v>
      </c>
      <c r="O385" s="156">
        <f t="shared" si="112"/>
        <v>373.84486788770653</v>
      </c>
      <c r="P385" s="156">
        <f t="shared" si="112"/>
        <v>275.48691390442212</v>
      </c>
      <c r="Q385" s="156">
        <f t="shared" si="112"/>
        <v>509.03771339396752</v>
      </c>
    </row>
    <row r="386" spans="1:17" ht="12" customHeight="1" x14ac:dyDescent="0.3">
      <c r="A386" s="158" t="s">
        <v>63</v>
      </c>
      <c r="B386" s="157"/>
      <c r="C386" s="157">
        <f t="shared" ref="C386:Q386" si="113">IF(C310=0,0,C310/0.086*1000000/SUM(C$53:C$56))</f>
        <v>1506.2796584479504</v>
      </c>
      <c r="D386" s="157">
        <f t="shared" si="113"/>
        <v>1402.6603634144408</v>
      </c>
      <c r="E386" s="157">
        <f t="shared" si="113"/>
        <v>1694.8615682613361</v>
      </c>
      <c r="F386" s="157">
        <f t="shared" si="113"/>
        <v>1687.6040975197052</v>
      </c>
      <c r="G386" s="157">
        <f t="shared" si="113"/>
        <v>1605.4916906681442</v>
      </c>
      <c r="H386" s="157">
        <f t="shared" si="113"/>
        <v>1490.7117988764746</v>
      </c>
      <c r="I386" s="157">
        <f t="shared" si="113"/>
        <v>1498.5453565603354</v>
      </c>
      <c r="J386" s="157">
        <f t="shared" si="113"/>
        <v>1479.1720331773413</v>
      </c>
      <c r="K386" s="157">
        <f t="shared" si="113"/>
        <v>1806.6454070401562</v>
      </c>
      <c r="L386" s="157">
        <f t="shared" si="113"/>
        <v>1714.1128096579459</v>
      </c>
      <c r="M386" s="157">
        <f t="shared" si="113"/>
        <v>1731.7055972265396</v>
      </c>
      <c r="N386" s="157">
        <f t="shared" si="113"/>
        <v>2069.7568729215277</v>
      </c>
      <c r="O386" s="157">
        <f t="shared" si="113"/>
        <v>2009.8367204063488</v>
      </c>
      <c r="P386" s="157">
        <f t="shared" si="113"/>
        <v>2033.4791020825915</v>
      </c>
      <c r="Q386" s="157">
        <f t="shared" si="113"/>
        <v>2234.6882921362799</v>
      </c>
    </row>
    <row r="387" spans="1:17" ht="12" customHeight="1" x14ac:dyDescent="0.3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3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3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3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3">
      <c r="A391" s="163" t="s">
        <v>142</v>
      </c>
      <c r="B391" s="162"/>
      <c r="C391" s="162">
        <f t="shared" ref="C391:Q391" si="116">IF(C315=0,0,C315/0.086*1000000/C$55)</f>
        <v>1505.8740060112054</v>
      </c>
      <c r="D391" s="162">
        <f t="shared" si="116"/>
        <v>1401.3736691737865</v>
      </c>
      <c r="E391" s="162">
        <f t="shared" si="116"/>
        <v>1697.1903240193885</v>
      </c>
      <c r="F391" s="162">
        <f t="shared" si="116"/>
        <v>1706.6551859685242</v>
      </c>
      <c r="G391" s="162">
        <f t="shared" si="116"/>
        <v>1620.355376502471</v>
      </c>
      <c r="H391" s="162">
        <f t="shared" si="116"/>
        <v>1486.0146486737267</v>
      </c>
      <c r="I391" s="162">
        <f t="shared" si="116"/>
        <v>1462.1245898485201</v>
      </c>
      <c r="J391" s="162">
        <f t="shared" si="116"/>
        <v>1456.6638809337178</v>
      </c>
      <c r="K391" s="162">
        <f t="shared" si="116"/>
        <v>1815.6096706025835</v>
      </c>
      <c r="L391" s="162">
        <f t="shared" si="116"/>
        <v>1664.0476966585404</v>
      </c>
      <c r="M391" s="162">
        <f t="shared" si="116"/>
        <v>1744.7565221261564</v>
      </c>
      <c r="N391" s="162">
        <f t="shared" si="116"/>
        <v>2210.69678699015</v>
      </c>
      <c r="O391" s="162">
        <f t="shared" si="116"/>
        <v>2097.2196841432924</v>
      </c>
      <c r="P391" s="162">
        <f t="shared" si="116"/>
        <v>2143.0276963894748</v>
      </c>
      <c r="Q391" s="162">
        <f t="shared" si="116"/>
        <v>2455.9977634781703</v>
      </c>
    </row>
    <row r="392" spans="1:17" ht="12" customHeight="1" x14ac:dyDescent="0.3">
      <c r="A392" s="161" t="s">
        <v>141</v>
      </c>
      <c r="B392" s="160"/>
      <c r="C392" s="160">
        <f t="shared" ref="C392:Q394" si="117">IF(C316=0,0,C316/0.086*1000000/C$56)</f>
        <v>1532.3590006476543</v>
      </c>
      <c r="D392" s="160">
        <f t="shared" si="117"/>
        <v>1538.6351282916264</v>
      </c>
      <c r="E392" s="160">
        <f t="shared" si="117"/>
        <v>1663.4776838790333</v>
      </c>
      <c r="F392" s="160">
        <f t="shared" si="117"/>
        <v>1586.6435959867185</v>
      </c>
      <c r="G392" s="160">
        <f t="shared" si="117"/>
        <v>1425.0879520864828</v>
      </c>
      <c r="H392" s="160">
        <f t="shared" si="117"/>
        <v>1507.75286691416</v>
      </c>
      <c r="I392" s="160">
        <f t="shared" si="117"/>
        <v>1610.0283902240963</v>
      </c>
      <c r="J392" s="160">
        <f t="shared" si="117"/>
        <v>1521.5726648249276</v>
      </c>
      <c r="K392" s="160">
        <f t="shared" si="117"/>
        <v>1791.2468422268355</v>
      </c>
      <c r="L392" s="160">
        <f t="shared" si="117"/>
        <v>1765.7805127745364</v>
      </c>
      <c r="M392" s="160">
        <f t="shared" si="117"/>
        <v>1719.9687989104227</v>
      </c>
      <c r="N392" s="160">
        <f t="shared" si="117"/>
        <v>1931.9099856364269</v>
      </c>
      <c r="O392" s="160">
        <f t="shared" si="117"/>
        <v>1945.6799026838407</v>
      </c>
      <c r="P392" s="160">
        <f t="shared" si="117"/>
        <v>1919.8365526223633</v>
      </c>
      <c r="Q392" s="160">
        <f t="shared" si="117"/>
        <v>2025.5859104570011</v>
      </c>
    </row>
    <row r="393" spans="1:17" ht="12" customHeight="1" x14ac:dyDescent="0.3">
      <c r="A393" s="148" t="s">
        <v>60</v>
      </c>
      <c r="B393" s="156"/>
      <c r="C393" s="156">
        <f t="shared" si="117"/>
        <v>1021.4336599364294</v>
      </c>
      <c r="D393" s="156">
        <f t="shared" si="117"/>
        <v>1021.1466843043471</v>
      </c>
      <c r="E393" s="156">
        <f t="shared" si="117"/>
        <v>1187.4429668883572</v>
      </c>
      <c r="F393" s="156">
        <f t="shared" si="117"/>
        <v>1043.7795659930321</v>
      </c>
      <c r="G393" s="156">
        <f t="shared" si="117"/>
        <v>770.64823368087718</v>
      </c>
      <c r="H393" s="156">
        <f t="shared" si="117"/>
        <v>904.87103498100055</v>
      </c>
      <c r="I393" s="156">
        <f t="shared" si="117"/>
        <v>642.71881301266319</v>
      </c>
      <c r="J393" s="156">
        <f t="shared" si="117"/>
        <v>654.87804085257665</v>
      </c>
      <c r="K393" s="156">
        <f t="shared" si="117"/>
        <v>1007.5738470980488</v>
      </c>
      <c r="L393" s="156">
        <f t="shared" si="117"/>
        <v>848.39969313971733</v>
      </c>
      <c r="M393" s="156">
        <f t="shared" si="117"/>
        <v>1014.0562160351343</v>
      </c>
      <c r="N393" s="156">
        <f t="shared" si="117"/>
        <v>956.6040546968926</v>
      </c>
      <c r="O393" s="156">
        <f t="shared" si="117"/>
        <v>906.66417740693521</v>
      </c>
      <c r="P393" s="156">
        <f t="shared" si="117"/>
        <v>1148.3220016776677</v>
      </c>
      <c r="Q393" s="156">
        <f t="shared" si="117"/>
        <v>1332.4093144963613</v>
      </c>
    </row>
    <row r="394" spans="1:17" ht="12" customHeight="1" x14ac:dyDescent="0.3">
      <c r="A394" s="148" t="s">
        <v>59</v>
      </c>
      <c r="B394" s="156"/>
      <c r="C394" s="156">
        <f t="shared" si="117"/>
        <v>510.92534071122486</v>
      </c>
      <c r="D394" s="156">
        <f t="shared" si="117"/>
        <v>517.48844398727965</v>
      </c>
      <c r="E394" s="156">
        <f t="shared" si="117"/>
        <v>476.03471699067615</v>
      </c>
      <c r="F394" s="156">
        <f t="shared" si="117"/>
        <v>542.86402999368624</v>
      </c>
      <c r="G394" s="156">
        <f t="shared" si="117"/>
        <v>654.43971840560562</v>
      </c>
      <c r="H394" s="156">
        <f t="shared" si="117"/>
        <v>602.88183193315945</v>
      </c>
      <c r="I394" s="156">
        <f t="shared" si="117"/>
        <v>967.30957721143307</v>
      </c>
      <c r="J394" s="156">
        <f t="shared" si="117"/>
        <v>866.694623972351</v>
      </c>
      <c r="K394" s="156">
        <f t="shared" si="117"/>
        <v>783.67299512878697</v>
      </c>
      <c r="L394" s="156">
        <f t="shared" si="117"/>
        <v>917.38081963481875</v>
      </c>
      <c r="M394" s="156">
        <f t="shared" si="117"/>
        <v>705.91258287528819</v>
      </c>
      <c r="N394" s="156">
        <f t="shared" si="117"/>
        <v>975.30593093953462</v>
      </c>
      <c r="O394" s="156">
        <f t="shared" si="117"/>
        <v>1039.0157252769054</v>
      </c>
      <c r="P394" s="156">
        <f t="shared" si="117"/>
        <v>771.51455094469577</v>
      </c>
      <c r="Q394" s="156">
        <f t="shared" si="117"/>
        <v>693.17659596064016</v>
      </c>
    </row>
    <row r="395" spans="1:17" ht="12" customHeight="1" x14ac:dyDescent="0.3">
      <c r="A395" s="158" t="s">
        <v>62</v>
      </c>
      <c r="B395" s="157"/>
      <c r="C395" s="157">
        <f t="shared" ref="C395:Q395" si="118">IF(C319=0,0,C319/0.086*1000000/SUM(C$58:C$59))</f>
        <v>767.04211388214003</v>
      </c>
      <c r="D395" s="157">
        <f t="shared" si="118"/>
        <v>704.17314333070203</v>
      </c>
      <c r="E395" s="157">
        <f t="shared" si="118"/>
        <v>842.08320367342276</v>
      </c>
      <c r="F395" s="157">
        <f t="shared" si="118"/>
        <v>817.92261987100733</v>
      </c>
      <c r="G395" s="157">
        <f t="shared" si="118"/>
        <v>711.58384941540692</v>
      </c>
      <c r="H395" s="157">
        <f t="shared" si="118"/>
        <v>817.38533653100671</v>
      </c>
      <c r="I395" s="157">
        <f t="shared" si="118"/>
        <v>652.26677730266863</v>
      </c>
      <c r="J395" s="157">
        <f t="shared" si="118"/>
        <v>732.57120589655051</v>
      </c>
      <c r="K395" s="157">
        <f t="shared" si="118"/>
        <v>659.1147959593676</v>
      </c>
      <c r="L395" s="157">
        <f t="shared" si="118"/>
        <v>754.27875075466523</v>
      </c>
      <c r="M395" s="157">
        <f t="shared" si="118"/>
        <v>789.6992310735925</v>
      </c>
      <c r="N395" s="157">
        <f t="shared" si="118"/>
        <v>795.89350567098472</v>
      </c>
      <c r="O395" s="157">
        <f t="shared" si="118"/>
        <v>804.70000378690247</v>
      </c>
      <c r="P395" s="157">
        <f t="shared" si="118"/>
        <v>801.19563096876891</v>
      </c>
      <c r="Q395" s="157">
        <f t="shared" si="118"/>
        <v>782.48513720287735</v>
      </c>
    </row>
    <row r="396" spans="1:17" ht="12" customHeight="1" x14ac:dyDescent="0.3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3">
      <c r="A397" s="29" t="s">
        <v>140</v>
      </c>
      <c r="B397" s="57"/>
      <c r="C397" s="57">
        <f t="shared" ref="C397:Q397" si="120">IF(C321=0,0,C321/0.086*1000000/C$59)</f>
        <v>767.04211388214003</v>
      </c>
      <c r="D397" s="57">
        <f t="shared" si="120"/>
        <v>704.17314333070203</v>
      </c>
      <c r="E397" s="57">
        <f t="shared" si="120"/>
        <v>842.08320367342276</v>
      </c>
      <c r="F397" s="57">
        <f t="shared" si="120"/>
        <v>817.92261987100733</v>
      </c>
      <c r="G397" s="57">
        <f t="shared" si="120"/>
        <v>711.58384941540692</v>
      </c>
      <c r="H397" s="57">
        <f t="shared" si="120"/>
        <v>817.38533653100671</v>
      </c>
      <c r="I397" s="57">
        <f t="shared" si="120"/>
        <v>652.26677730266863</v>
      </c>
      <c r="J397" s="57">
        <f t="shared" si="120"/>
        <v>732.57120589655051</v>
      </c>
      <c r="K397" s="57">
        <f t="shared" si="120"/>
        <v>659.1147959593676</v>
      </c>
      <c r="L397" s="57">
        <f t="shared" si="120"/>
        <v>754.27875075466523</v>
      </c>
      <c r="M397" s="57">
        <f t="shared" si="120"/>
        <v>789.6992310735925</v>
      </c>
      <c r="N397" s="57">
        <f t="shared" si="120"/>
        <v>795.89350567098472</v>
      </c>
      <c r="O397" s="57">
        <f t="shared" si="120"/>
        <v>804.70000378690247</v>
      </c>
      <c r="P397" s="57">
        <f t="shared" si="120"/>
        <v>801.19563096876891</v>
      </c>
      <c r="Q397" s="57">
        <f t="shared" si="120"/>
        <v>782.48513720287735</v>
      </c>
    </row>
    <row r="399" spans="1:17" ht="12" customHeight="1" x14ac:dyDescent="0.3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3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3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3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3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3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3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3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3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3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3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3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3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3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3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3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3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3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3">
      <c r="A418" s="152" t="s">
        <v>186</v>
      </c>
      <c r="B418" s="168"/>
      <c r="C418" s="184">
        <f>C361/RES_summary!C$21</f>
        <v>137.3296665635236</v>
      </c>
      <c r="D418" s="184">
        <f>D361/RES_summary!D$21</f>
        <v>136.84689982331582</v>
      </c>
      <c r="E418" s="184">
        <f>E361/RES_summary!E$21</f>
        <v>148.4966158794154</v>
      </c>
      <c r="F418" s="184">
        <f>F361/RES_summary!F$21</f>
        <v>149.03772151280535</v>
      </c>
      <c r="G418" s="184">
        <f>G361/RES_summary!G$21</f>
        <v>112.5954186667752</v>
      </c>
      <c r="H418" s="184">
        <f>H361/RES_summary!H$21</f>
        <v>104.59423975495248</v>
      </c>
      <c r="I418" s="184">
        <f>I361/RES_summary!I$21</f>
        <v>91.109124866538338</v>
      </c>
      <c r="J418" s="184">
        <f>J361/RES_summary!J$21</f>
        <v>83.337446000321663</v>
      </c>
      <c r="K418" s="184">
        <f>K361/RES_summary!K$21</f>
        <v>105.4621534396165</v>
      </c>
      <c r="L418" s="184">
        <f>L361/RES_summary!L$21</f>
        <v>118.12350341420314</v>
      </c>
      <c r="M418" s="184">
        <f>M361/RES_summary!M$21</f>
        <v>100.32734907738963</v>
      </c>
      <c r="N418" s="184">
        <f>N361/RES_summary!N$21</f>
        <v>112.41824033926154</v>
      </c>
      <c r="O418" s="184">
        <f>O361/RES_summary!O$21</f>
        <v>101.09748973498884</v>
      </c>
      <c r="P418" s="184">
        <f>P361/RES_summary!P$21</f>
        <v>101.57749879505305</v>
      </c>
      <c r="Q418" s="184">
        <f>Q361/RES_summary!Q$21</f>
        <v>113.50762148596974</v>
      </c>
    </row>
    <row r="419" spans="1:17" ht="12" customHeight="1" x14ac:dyDescent="0.3">
      <c r="A419" s="158" t="s">
        <v>65</v>
      </c>
      <c r="B419" s="157"/>
      <c r="C419" s="178">
        <f>C362/RES_summary!C$21</f>
        <v>105.05310521724272</v>
      </c>
      <c r="D419" s="178">
        <f>D362/RES_summary!D$21</f>
        <v>107.64395967519737</v>
      </c>
      <c r="E419" s="178">
        <f>E362/RES_summary!E$21</f>
        <v>114.63505889546046</v>
      </c>
      <c r="F419" s="178">
        <f>F362/RES_summary!F$21</f>
        <v>115.97571217182062</v>
      </c>
      <c r="G419" s="178">
        <f>G362/RES_summary!G$21</f>
        <v>81.586457396390756</v>
      </c>
      <c r="H419" s="178">
        <f>H362/RES_summary!H$21</f>
        <v>74.324307254043887</v>
      </c>
      <c r="I419" s="178">
        <f>I362/RES_summary!I$21</f>
        <v>63.320834648526549</v>
      </c>
      <c r="J419" s="178">
        <f>J362/RES_summary!J$21</f>
        <v>55.720714859830409</v>
      </c>
      <c r="K419" s="178">
        <f>K362/RES_summary!K$21</f>
        <v>74.883737911699725</v>
      </c>
      <c r="L419" s="178">
        <f>L362/RES_summary!L$21</f>
        <v>88.892751450472218</v>
      </c>
      <c r="M419" s="178">
        <f>M362/RES_summary!M$21</f>
        <v>70.783781543089603</v>
      </c>
      <c r="N419" s="178">
        <f>N362/RES_summary!N$21</f>
        <v>79.112242377688347</v>
      </c>
      <c r="O419" s="178">
        <f>O362/RES_summary!O$21</f>
        <v>68.936061457922747</v>
      </c>
      <c r="P419" s="178">
        <f>P362/RES_summary!P$21</f>
        <v>69.479331962867349</v>
      </c>
      <c r="Q419" s="178">
        <f>Q362/RES_summary!Q$21</f>
        <v>79.376786661555201</v>
      </c>
    </row>
    <row r="420" spans="1:17" ht="12" customHeight="1" x14ac:dyDescent="0.3">
      <c r="A420" s="23" t="s">
        <v>153</v>
      </c>
      <c r="B420" s="156"/>
      <c r="C420" s="177">
        <f>C363/RES_summary!C$21</f>
        <v>104.73713070386924</v>
      </c>
      <c r="D420" s="177">
        <f>D363/RES_summary!D$21</f>
        <v>107.3470121716434</v>
      </c>
      <c r="E420" s="177">
        <f>E363/RES_summary!E$21</f>
        <v>114.11767968727787</v>
      </c>
      <c r="F420" s="177">
        <f>F363/RES_summary!F$21</f>
        <v>115.46571745212111</v>
      </c>
      <c r="G420" s="177">
        <f>G363/RES_summary!G$21</f>
        <v>81.229405392603383</v>
      </c>
      <c r="H420" s="177">
        <f>H363/RES_summary!H$21</f>
        <v>73.926706344317978</v>
      </c>
      <c r="I420" s="177">
        <f>I363/RES_summary!I$21</f>
        <v>62.876331003167259</v>
      </c>
      <c r="J420" s="177">
        <f>J363/RES_summary!J$21</f>
        <v>55.458461072861923</v>
      </c>
      <c r="K420" s="177">
        <f>K363/RES_summary!K$21</f>
        <v>74.512208983143807</v>
      </c>
      <c r="L420" s="177">
        <f>L363/RES_summary!L$21</f>
        <v>88.502067845669757</v>
      </c>
      <c r="M420" s="177">
        <f>M363/RES_summary!M$21</f>
        <v>70.464253361511297</v>
      </c>
      <c r="N420" s="177">
        <f>N363/RES_summary!N$21</f>
        <v>78.815742329498605</v>
      </c>
      <c r="O420" s="177">
        <f>O363/RES_summary!O$21</f>
        <v>68.721353638591864</v>
      </c>
      <c r="P420" s="177">
        <f>P363/RES_summary!P$21</f>
        <v>69.210048762666503</v>
      </c>
      <c r="Q420" s="177">
        <f>Q363/RES_summary!Q$21</f>
        <v>78.980639115841669</v>
      </c>
    </row>
    <row r="421" spans="1:17" ht="12" customHeight="1" x14ac:dyDescent="0.3">
      <c r="A421" s="23" t="s">
        <v>60</v>
      </c>
      <c r="B421" s="156"/>
      <c r="C421" s="177">
        <f>C364/RES_summary!C$21</f>
        <v>0.31597451337348215</v>
      </c>
      <c r="D421" s="177">
        <f>D364/RES_summary!D$21</f>
        <v>0.29694750355395871</v>
      </c>
      <c r="E421" s="177">
        <f>E364/RES_summary!E$21</f>
        <v>0.51737920818259453</v>
      </c>
      <c r="F421" s="177">
        <f>F364/RES_summary!F$21</f>
        <v>0.50999471969951005</v>
      </c>
      <c r="G421" s="177">
        <f>G364/RES_summary!G$21</f>
        <v>0.35705200378738161</v>
      </c>
      <c r="H421" s="177">
        <f>H364/RES_summary!H$21</f>
        <v>0.39760090972590179</v>
      </c>
      <c r="I421" s="177">
        <f>I364/RES_summary!I$21</f>
        <v>0.4445036453592906</v>
      </c>
      <c r="J421" s="177">
        <f>J364/RES_summary!J$21</f>
        <v>0.26225378696848345</v>
      </c>
      <c r="K421" s="177">
        <f>K364/RES_summary!K$21</f>
        <v>0.37152892855591257</v>
      </c>
      <c r="L421" s="177">
        <f>L364/RES_summary!L$21</f>
        <v>0.39068360480245468</v>
      </c>
      <c r="M421" s="177">
        <f>M364/RES_summary!M$21</f>
        <v>0.31952818157829582</v>
      </c>
      <c r="N421" s="177">
        <f>N364/RES_summary!N$21</f>
        <v>0.29650004818974857</v>
      </c>
      <c r="O421" s="177">
        <f>O364/RES_summary!O$21</f>
        <v>0.2147078193308854</v>
      </c>
      <c r="P421" s="177">
        <f>P364/RES_summary!P$21</f>
        <v>0.26928320020085827</v>
      </c>
      <c r="Q421" s="177">
        <f>Q364/RES_summary!Q$21</f>
        <v>0.39614754571353661</v>
      </c>
    </row>
    <row r="422" spans="1:17" ht="12" customHeight="1" x14ac:dyDescent="0.3">
      <c r="A422" s="158" t="s">
        <v>112</v>
      </c>
      <c r="B422" s="157"/>
      <c r="C422" s="178">
        <f>C365/RES_summary!C$21</f>
        <v>0.44819042761316275</v>
      </c>
      <c r="D422" s="178">
        <f>D365/RES_summary!D$21</f>
        <v>0.25171090584504691</v>
      </c>
      <c r="E422" s="178">
        <f>E365/RES_summary!E$21</f>
        <v>0.19478936298768826</v>
      </c>
      <c r="F422" s="178">
        <f>F365/RES_summary!F$21</f>
        <v>0.52238287219786839</v>
      </c>
      <c r="G422" s="178">
        <f>G365/RES_summary!G$21</f>
        <v>0.33677066601545824</v>
      </c>
      <c r="H422" s="178">
        <f>H365/RES_summary!H$21</f>
        <v>0.74687472441124947</v>
      </c>
      <c r="I422" s="178">
        <f>I365/RES_summary!I$21</f>
        <v>0.66463063076506146</v>
      </c>
      <c r="J422" s="178">
        <f>J365/RES_summary!J$21</f>
        <v>0.84440453558399864</v>
      </c>
      <c r="K422" s="178">
        <f>K365/RES_summary!K$21</f>
        <v>0.67372859616254144</v>
      </c>
      <c r="L422" s="178">
        <f>L365/RES_summary!L$21</f>
        <v>0.99165660100336894</v>
      </c>
      <c r="M422" s="178">
        <f>M365/RES_summary!M$21</f>
        <v>0.60079322288828596</v>
      </c>
      <c r="N422" s="178">
        <f>N365/RES_summary!N$21</f>
        <v>1.2100657286365823</v>
      </c>
      <c r="O422" s="178">
        <f>O365/RES_summary!O$21</f>
        <v>1.0739870929541737</v>
      </c>
      <c r="P422" s="178">
        <f>P365/RES_summary!P$21</f>
        <v>0.75325586373234799</v>
      </c>
      <c r="Q422" s="178">
        <f>Q365/RES_summary!Q$21</f>
        <v>1.3356382909087385</v>
      </c>
    </row>
    <row r="423" spans="1:17" ht="12" customHeight="1" x14ac:dyDescent="0.3">
      <c r="A423" s="23" t="s">
        <v>60</v>
      </c>
      <c r="B423" s="156"/>
      <c r="C423" s="177">
        <f>C366/RES_summary!C$21</f>
        <v>0.44819042761316275</v>
      </c>
      <c r="D423" s="177">
        <f>D366/RES_summary!D$21</f>
        <v>0.25171090584504691</v>
      </c>
      <c r="E423" s="177">
        <f>E366/RES_summary!E$21</f>
        <v>0.19478936298768826</v>
      </c>
      <c r="F423" s="177">
        <f>F366/RES_summary!F$21</f>
        <v>0.52238287219786839</v>
      </c>
      <c r="G423" s="177">
        <f>G366/RES_summary!G$21</f>
        <v>0.33677066601545824</v>
      </c>
      <c r="H423" s="177">
        <f>H366/RES_summary!H$21</f>
        <v>0.74687472441124947</v>
      </c>
      <c r="I423" s="177">
        <f>I366/RES_summary!I$21</f>
        <v>0.66463063076506146</v>
      </c>
      <c r="J423" s="177">
        <f>J366/RES_summary!J$21</f>
        <v>0.84440453558399864</v>
      </c>
      <c r="K423" s="177">
        <f>K366/RES_summary!K$21</f>
        <v>0.67372859616254144</v>
      </c>
      <c r="L423" s="177">
        <f>L366/RES_summary!L$21</f>
        <v>0.99165660100336894</v>
      </c>
      <c r="M423" s="177">
        <f>M366/RES_summary!M$21</f>
        <v>0.60079322288828596</v>
      </c>
      <c r="N423" s="177">
        <f>N366/RES_summary!N$21</f>
        <v>1.2100657286365823</v>
      </c>
      <c r="O423" s="177">
        <f>O366/RES_summary!O$21</f>
        <v>1.0739870929541737</v>
      </c>
      <c r="P423" s="177">
        <f>P366/RES_summary!P$21</f>
        <v>0.75325586373234799</v>
      </c>
      <c r="Q423" s="177">
        <f>Q366/RES_summary!Q$21</f>
        <v>1.3356382909087385</v>
      </c>
    </row>
    <row r="424" spans="1:17" ht="12" customHeight="1" x14ac:dyDescent="0.3">
      <c r="A424" s="158" t="s">
        <v>63</v>
      </c>
      <c r="B424" s="157"/>
      <c r="C424" s="178">
        <f>C367/RES_summary!C$21</f>
        <v>22.048070625131945</v>
      </c>
      <c r="D424" s="178">
        <f>D367/RES_summary!D$21</f>
        <v>20.103572647926292</v>
      </c>
      <c r="E424" s="178">
        <f>E367/RES_summary!E$21</f>
        <v>23.290083015578197</v>
      </c>
      <c r="F424" s="178">
        <f>F367/RES_summary!F$21</f>
        <v>22.547689498336698</v>
      </c>
      <c r="G424" s="178">
        <f>G367/RES_summary!G$21</f>
        <v>21.976488905028283</v>
      </c>
      <c r="H424" s="178">
        <f>H367/RES_summary!H$21</f>
        <v>19.79376396139212</v>
      </c>
      <c r="I424" s="178">
        <f>I367/RES_summary!I$21</f>
        <v>19.462147946923995</v>
      </c>
      <c r="J424" s="178">
        <f>J367/RES_summary!J$21</f>
        <v>18.31568514585264</v>
      </c>
      <c r="K424" s="178">
        <f>K367/RES_summary!K$21</f>
        <v>22.423016142841632</v>
      </c>
      <c r="L424" s="178">
        <f>L367/RES_summary!L$21</f>
        <v>19.816858265542589</v>
      </c>
      <c r="M424" s="178">
        <f>M367/RES_summary!M$21</f>
        <v>20.172337093856395</v>
      </c>
      <c r="N424" s="178">
        <f>N367/RES_summary!N$21</f>
        <v>23.467584272197275</v>
      </c>
      <c r="O424" s="178">
        <f>O367/RES_summary!O$21</f>
        <v>22.422418816906145</v>
      </c>
      <c r="P424" s="178">
        <f>P367/RES_summary!P$21</f>
        <v>22.828264697059389</v>
      </c>
      <c r="Q424" s="178">
        <f>Q367/RES_summary!Q$21</f>
        <v>24.652341335517942</v>
      </c>
    </row>
    <row r="425" spans="1:17" ht="12" customHeight="1" x14ac:dyDescent="0.3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3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3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3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3">
      <c r="A429" s="163" t="s">
        <v>142</v>
      </c>
      <c r="B429" s="162"/>
      <c r="C429" s="180">
        <f>C372/RES_summary!C$21</f>
        <v>22.073656616697605</v>
      </c>
      <c r="D429" s="180">
        <f>D372/RES_summary!D$21</f>
        <v>20.104465834813602</v>
      </c>
      <c r="E429" s="180">
        <f>E372/RES_summary!E$21</f>
        <v>23.490250864846463</v>
      </c>
      <c r="F429" s="180">
        <f>F372/RES_summary!F$21</f>
        <v>23.22031646179428</v>
      </c>
      <c r="G429" s="180">
        <f>G372/RES_summary!G$21</f>
        <v>22.407390349167713</v>
      </c>
      <c r="H429" s="180">
        <f>H372/RES_summary!H$21</f>
        <v>20.383446972695246</v>
      </c>
      <c r="I429" s="180">
        <f>I372/RES_summary!I$21</f>
        <v>20.03761435634053</v>
      </c>
      <c r="J429" s="180">
        <f>J372/RES_summary!J$21</f>
        <v>19.28669996485452</v>
      </c>
      <c r="K429" s="180">
        <f>K372/RES_summary!K$21</f>
        <v>23.905979827733965</v>
      </c>
      <c r="L429" s="180">
        <f>L372/RES_summary!L$21</f>
        <v>21.006993553543492</v>
      </c>
      <c r="M429" s="180">
        <f>M372/RES_summary!M$21</f>
        <v>21.903930831841802</v>
      </c>
      <c r="N429" s="180">
        <f>N372/RES_summary!N$21</f>
        <v>26.838679773236276</v>
      </c>
      <c r="O429" s="180">
        <f>O372/RES_summary!O$21</f>
        <v>25.227781938950773</v>
      </c>
      <c r="P429" s="180">
        <f>P372/RES_summary!P$21</f>
        <v>25.330724608052627</v>
      </c>
      <c r="Q429" s="180">
        <f>Q372/RES_summary!Q$21</f>
        <v>28.421885658074739</v>
      </c>
    </row>
    <row r="430" spans="1:17" ht="12" customHeight="1" x14ac:dyDescent="0.3">
      <c r="A430" s="161" t="s">
        <v>141</v>
      </c>
      <c r="B430" s="160"/>
      <c r="C430" s="179">
        <f>C373/RES_summary!C$21</f>
        <v>20.40315056767076</v>
      </c>
      <c r="D430" s="179">
        <f>D373/RES_summary!D$21</f>
        <v>20.00918279744258</v>
      </c>
      <c r="E430" s="179">
        <f>E373/RES_summary!E$21</f>
        <v>20.592485976142903</v>
      </c>
      <c r="F430" s="179">
        <f>F373/RES_summary!F$21</f>
        <v>18.983129092366987</v>
      </c>
      <c r="G430" s="179">
        <f>G373/RES_summary!G$21</f>
        <v>16.746545783957785</v>
      </c>
      <c r="H430" s="179">
        <f>H373/RES_summary!H$21</f>
        <v>17.654418212898644</v>
      </c>
      <c r="I430" s="179">
        <f>I373/RES_summary!I$21</f>
        <v>17.700660013378275</v>
      </c>
      <c r="J430" s="179">
        <f>J373/RES_summary!J$21</f>
        <v>16.486497160130309</v>
      </c>
      <c r="K430" s="179">
        <f>K373/RES_summary!K$21</f>
        <v>19.875622008500557</v>
      </c>
      <c r="L430" s="179">
        <f>L373/RES_summary!L$21</f>
        <v>18.588626607906278</v>
      </c>
      <c r="M430" s="179">
        <f>M373/RES_summary!M$21</f>
        <v>18.615101371138941</v>
      </c>
      <c r="N430" s="179">
        <f>N373/RES_summary!N$21</f>
        <v>20.170469862628551</v>
      </c>
      <c r="O430" s="179">
        <f>O373/RES_summary!O$21</f>
        <v>20.36271332318676</v>
      </c>
      <c r="P430" s="179">
        <f>P373/RES_summary!P$21</f>
        <v>20.232285022408103</v>
      </c>
      <c r="Q430" s="179">
        <f>Q373/RES_summary!Q$21</f>
        <v>21.090719273376084</v>
      </c>
    </row>
    <row r="431" spans="1:17" ht="12" customHeight="1" x14ac:dyDescent="0.3">
      <c r="A431" s="148" t="s">
        <v>60</v>
      </c>
      <c r="B431" s="156"/>
      <c r="C431" s="177">
        <f>C374/RES_summary!C$21</f>
        <v>15.075282340099724</v>
      </c>
      <c r="D431" s="177">
        <f>D374/RES_summary!D$21</f>
        <v>14.71923356848658</v>
      </c>
      <c r="E431" s="177">
        <f>E374/RES_summary!E$21</f>
        <v>15.71098898344186</v>
      </c>
      <c r="F431" s="177">
        <f>F374/RES_summary!F$21</f>
        <v>13.424636200154143</v>
      </c>
      <c r="G431" s="177">
        <f>G374/RES_summary!G$21</f>
        <v>10.143909040762551</v>
      </c>
      <c r="H431" s="177">
        <f>H374/RES_summary!H$21</f>
        <v>11.707582560168879</v>
      </c>
      <c r="I431" s="177">
        <f>I374/RES_summary!I$21</f>
        <v>8.2569315815920206</v>
      </c>
      <c r="J431" s="177">
        <f>J374/RES_summary!J$21</f>
        <v>8.1601356369924449</v>
      </c>
      <c r="K431" s="177">
        <f>K374/RES_summary!K$21</f>
        <v>12.397488213943397</v>
      </c>
      <c r="L431" s="177">
        <f>L374/RES_summary!L$21</f>
        <v>9.9633029104740025</v>
      </c>
      <c r="M431" s="177">
        <f>M374/RES_summary!M$21</f>
        <v>11.969233488162777</v>
      </c>
      <c r="N431" s="177">
        <f>N374/RES_summary!N$21</f>
        <v>11.177468862421286</v>
      </c>
      <c r="O431" s="177">
        <f>O374/RES_summary!O$21</f>
        <v>10.862694229607094</v>
      </c>
      <c r="P431" s="177">
        <f>P374/RES_summary!P$21</f>
        <v>13.227163095454729</v>
      </c>
      <c r="Q431" s="177">
        <f>Q374/RES_summary!Q$21</f>
        <v>14.895731474188032</v>
      </c>
    </row>
    <row r="432" spans="1:17" ht="12" customHeight="1" x14ac:dyDescent="0.3">
      <c r="A432" s="148" t="s">
        <v>59</v>
      </c>
      <c r="B432" s="156"/>
      <c r="C432" s="177">
        <f>C375/RES_summary!C$21</f>
        <v>5.3278682275710425</v>
      </c>
      <c r="D432" s="177">
        <f>D375/RES_summary!D$21</f>
        <v>5.2899492289560008</v>
      </c>
      <c r="E432" s="177">
        <f>E375/RES_summary!E$21</f>
        <v>4.8814969927010425</v>
      </c>
      <c r="F432" s="177">
        <f>F375/RES_summary!F$21</f>
        <v>5.5584928922128487</v>
      </c>
      <c r="G432" s="177">
        <f>G375/RES_summary!G$21</f>
        <v>6.6026367431952364</v>
      </c>
      <c r="H432" s="177">
        <f>H375/RES_summary!H$21</f>
        <v>5.9468356527297654</v>
      </c>
      <c r="I432" s="177">
        <f>I375/RES_summary!I$21</f>
        <v>9.4437284317862531</v>
      </c>
      <c r="J432" s="177">
        <f>J375/RES_summary!J$21</f>
        <v>8.3263615231378658</v>
      </c>
      <c r="K432" s="177">
        <f>K375/RES_summary!K$21</f>
        <v>7.4781337945571567</v>
      </c>
      <c r="L432" s="177">
        <f>L375/RES_summary!L$21</f>
        <v>8.6253236974322736</v>
      </c>
      <c r="M432" s="177">
        <f>M375/RES_summary!M$21</f>
        <v>6.6458678829761633</v>
      </c>
      <c r="N432" s="177">
        <f>N375/RES_summary!N$21</f>
        <v>8.9930010002072631</v>
      </c>
      <c r="O432" s="177">
        <f>O375/RES_summary!O$21</f>
        <v>9.5000190935796667</v>
      </c>
      <c r="P432" s="177">
        <f>P375/RES_summary!P$21</f>
        <v>7.005121926953378</v>
      </c>
      <c r="Q432" s="177">
        <f>Q375/RES_summary!Q$21</f>
        <v>6.194987799188052</v>
      </c>
    </row>
    <row r="433" spans="1:17" ht="12" customHeight="1" x14ac:dyDescent="0.3">
      <c r="A433" s="158" t="s">
        <v>62</v>
      </c>
      <c r="B433" s="157"/>
      <c r="C433" s="178">
        <f>C376/RES_summary!C$21</f>
        <v>9.7803002935357597</v>
      </c>
      <c r="D433" s="178">
        <f>D376/RES_summary!D$21</f>
        <v>8.8476565943471179</v>
      </c>
      <c r="E433" s="178">
        <f>E376/RES_summary!E$21</f>
        <v>10.376684605389039</v>
      </c>
      <c r="F433" s="178">
        <f>F376/RES_summary!F$21</f>
        <v>9.9919369704501815</v>
      </c>
      <c r="G433" s="178">
        <f>G376/RES_summary!G$21</f>
        <v>8.6957016993407006</v>
      </c>
      <c r="H433" s="178">
        <f>H376/RES_summary!H$21</f>
        <v>9.7292938151052368</v>
      </c>
      <c r="I433" s="178">
        <f>I376/RES_summary!I$21</f>
        <v>7.6615116403227281</v>
      </c>
      <c r="J433" s="178">
        <f>J376/RES_summary!J$21</f>
        <v>8.456641459054616</v>
      </c>
      <c r="K433" s="178">
        <f>K376/RES_summary!K$21</f>
        <v>7.4816707889126013</v>
      </c>
      <c r="L433" s="178">
        <f>L376/RES_summary!L$21</f>
        <v>8.4222370971849685</v>
      </c>
      <c r="M433" s="178">
        <f>M376/RES_summary!M$21</f>
        <v>8.7704372175553331</v>
      </c>
      <c r="N433" s="178">
        <f>N376/RES_summary!N$21</f>
        <v>8.6283479607393385</v>
      </c>
      <c r="O433" s="178">
        <f>O376/RES_summary!O$21</f>
        <v>8.6650223672057862</v>
      </c>
      <c r="P433" s="178">
        <f>P376/RES_summary!P$21</f>
        <v>8.516646271393947</v>
      </c>
      <c r="Q433" s="178">
        <f>Q376/RES_summary!Q$21</f>
        <v>8.1428551979878403</v>
      </c>
    </row>
    <row r="434" spans="1:17" ht="12" customHeight="1" x14ac:dyDescent="0.3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3">
      <c r="A435" s="29" t="s">
        <v>140</v>
      </c>
      <c r="B435" s="57"/>
      <c r="C435" s="176">
        <f>C378/RES_summary!C$21</f>
        <v>9.7803002935357597</v>
      </c>
      <c r="D435" s="176">
        <f>D378/RES_summary!D$21</f>
        <v>8.8476565943471179</v>
      </c>
      <c r="E435" s="176">
        <f>E378/RES_summary!E$21</f>
        <v>10.376684605389039</v>
      </c>
      <c r="F435" s="176">
        <f>F378/RES_summary!F$21</f>
        <v>9.9919369704501815</v>
      </c>
      <c r="G435" s="176">
        <f>G378/RES_summary!G$21</f>
        <v>8.6957016993407006</v>
      </c>
      <c r="H435" s="176">
        <f>H378/RES_summary!H$21</f>
        <v>9.7292938151052368</v>
      </c>
      <c r="I435" s="176">
        <f>I378/RES_summary!I$21</f>
        <v>7.6615116403227281</v>
      </c>
      <c r="J435" s="176">
        <f>J378/RES_summary!J$21</f>
        <v>8.456641459054616</v>
      </c>
      <c r="K435" s="176">
        <f>K378/RES_summary!K$21</f>
        <v>7.4816707889126013</v>
      </c>
      <c r="L435" s="176">
        <f>L378/RES_summary!L$21</f>
        <v>8.4222370971849685</v>
      </c>
      <c r="M435" s="176">
        <f>M378/RES_summary!M$21</f>
        <v>8.7704372175553331</v>
      </c>
      <c r="N435" s="176">
        <f>N378/RES_summary!N$21</f>
        <v>8.6283479607393385</v>
      </c>
      <c r="O435" s="176">
        <f>O378/RES_summary!O$21</f>
        <v>8.6650223672057862</v>
      </c>
      <c r="P435" s="176">
        <f>P378/RES_summary!P$21</f>
        <v>8.516646271393947</v>
      </c>
      <c r="Q435" s="176">
        <f>Q378/RES_summary!Q$21</f>
        <v>8.1428551979878403</v>
      </c>
    </row>
    <row r="437" spans="1:17" ht="12" customHeight="1" x14ac:dyDescent="0.3">
      <c r="A437" s="152" t="s">
        <v>185</v>
      </c>
      <c r="B437" s="168"/>
      <c r="C437" s="184">
        <f>C380/RES_summary!C$21</f>
        <v>110.76331986450437</v>
      </c>
      <c r="D437" s="184">
        <f>D380/RES_summary!D$21</f>
        <v>108.88711852661061</v>
      </c>
      <c r="E437" s="184">
        <f>E380/RES_summary!E$21</f>
        <v>122.49164694551807</v>
      </c>
      <c r="F437" s="184">
        <f>F380/RES_summary!F$21</f>
        <v>124.81243312233816</v>
      </c>
      <c r="G437" s="184">
        <f>G380/RES_summary!G$21</f>
        <v>90.510693828022113</v>
      </c>
      <c r="H437" s="184">
        <f>H380/RES_summary!H$21</f>
        <v>85.514886260563372</v>
      </c>
      <c r="I437" s="184">
        <f>I380/RES_summary!I$21</f>
        <v>73.763201795819171</v>
      </c>
      <c r="J437" s="184">
        <f>J380/RES_summary!J$21</f>
        <v>69.392556022931004</v>
      </c>
      <c r="K437" s="184">
        <f>K380/RES_summary!K$21</f>
        <v>87.267080164149348</v>
      </c>
      <c r="L437" s="184">
        <f>L380/RES_summary!L$21</f>
        <v>101.01739846316998</v>
      </c>
      <c r="M437" s="184">
        <f>M380/RES_summary!M$21</f>
        <v>86.629734120025446</v>
      </c>
      <c r="N437" s="184">
        <f>N380/RES_summary!N$21</f>
        <v>97.690657002864413</v>
      </c>
      <c r="O437" s="184">
        <f>O380/RES_summary!O$21</f>
        <v>87.406163729599868</v>
      </c>
      <c r="P437" s="184">
        <f>P380/RES_summary!P$21</f>
        <v>88.276941871682055</v>
      </c>
      <c r="Q437" s="184">
        <f>Q380/RES_summary!Q$21</f>
        <v>100.20383291039997</v>
      </c>
    </row>
    <row r="438" spans="1:17" ht="12" customHeight="1" x14ac:dyDescent="0.3">
      <c r="A438" s="158" t="s">
        <v>65</v>
      </c>
      <c r="B438" s="157"/>
      <c r="C438" s="178">
        <f>C381/RES_summary!C$21</f>
        <v>85.822929300277224</v>
      </c>
      <c r="D438" s="178">
        <f>D381/RES_summary!D$21</f>
        <v>86.491223653414167</v>
      </c>
      <c r="E438" s="178">
        <f>E381/RES_summary!E$21</f>
        <v>95.923718803490303</v>
      </c>
      <c r="F438" s="178">
        <f>F381/RES_summary!F$21</f>
        <v>98.039275507753587</v>
      </c>
      <c r="G438" s="178">
        <f>G381/RES_summary!G$21</f>
        <v>66.403265839382271</v>
      </c>
      <c r="H438" s="178">
        <f>H381/RES_summary!H$21</f>
        <v>61.048298268577732</v>
      </c>
      <c r="I438" s="178">
        <f>I381/RES_summary!I$21</f>
        <v>51.241918759255519</v>
      </c>
      <c r="J438" s="178">
        <f>J381/RES_summary!J$21</f>
        <v>46.078079650685282</v>
      </c>
      <c r="K438" s="178">
        <f>K381/RES_summary!K$21</f>
        <v>61.955528315037604</v>
      </c>
      <c r="L438" s="178">
        <f>L381/RES_summary!L$21</f>
        <v>75.129756811515932</v>
      </c>
      <c r="M438" s="178">
        <f>M381/RES_summary!M$21</f>
        <v>61.113809580294472</v>
      </c>
      <c r="N438" s="178">
        <f>N381/RES_summary!N$21</f>
        <v>67.585274016468162</v>
      </c>
      <c r="O438" s="178">
        <f>O381/RES_summary!O$21</f>
        <v>58.142576936737342</v>
      </c>
      <c r="P438" s="178">
        <f>P381/RES_summary!P$21</f>
        <v>59.895459831807649</v>
      </c>
      <c r="Q438" s="178">
        <f>Q381/RES_summary!Q$21</f>
        <v>68.620527600727712</v>
      </c>
    </row>
    <row r="439" spans="1:17" ht="12" customHeight="1" x14ac:dyDescent="0.3">
      <c r="A439" s="23" t="s">
        <v>153</v>
      </c>
      <c r="B439" s="156"/>
      <c r="C439" s="177">
        <f>C382/RES_summary!C$21</f>
        <v>85.481698895527529</v>
      </c>
      <c r="D439" s="177">
        <f>D382/RES_summary!D$21</f>
        <v>86.175066212737818</v>
      </c>
      <c r="E439" s="177">
        <f>E382/RES_summary!E$21</f>
        <v>95.375160683638427</v>
      </c>
      <c r="F439" s="177">
        <f>F382/RES_summary!F$21</f>
        <v>97.504912283243513</v>
      </c>
      <c r="G439" s="177">
        <f>G382/RES_summary!G$21</f>
        <v>66.038437954698594</v>
      </c>
      <c r="H439" s="177">
        <f>H382/RES_summary!H$21</f>
        <v>60.643146421713588</v>
      </c>
      <c r="I439" s="177">
        <f>I382/RES_summary!I$21</f>
        <v>50.788456007300141</v>
      </c>
      <c r="J439" s="177">
        <f>J382/RES_summary!J$21</f>
        <v>45.811723114560031</v>
      </c>
      <c r="K439" s="177">
        <f>K382/RES_summary!K$21</f>
        <v>61.578986389582376</v>
      </c>
      <c r="L439" s="177">
        <f>L382/RES_summary!L$21</f>
        <v>74.734470467982959</v>
      </c>
      <c r="M439" s="177">
        <f>M382/RES_summary!M$21</f>
        <v>60.790227354990826</v>
      </c>
      <c r="N439" s="177">
        <f>N382/RES_summary!N$21</f>
        <v>67.285261747689603</v>
      </c>
      <c r="O439" s="177">
        <f>O382/RES_summary!O$21</f>
        <v>57.92542260126136</v>
      </c>
      <c r="P439" s="177">
        <f>P382/RES_summary!P$21</f>
        <v>59.622708170963044</v>
      </c>
      <c r="Q439" s="177">
        <f>Q382/RES_summary!Q$21</f>
        <v>68.221469805553113</v>
      </c>
    </row>
    <row r="440" spans="1:17" ht="12" customHeight="1" x14ac:dyDescent="0.3">
      <c r="A440" s="23" t="s">
        <v>60</v>
      </c>
      <c r="B440" s="156"/>
      <c r="C440" s="177">
        <f>C383/RES_summary!C$21</f>
        <v>0.34123040474969402</v>
      </c>
      <c r="D440" s="177">
        <f>D383/RES_summary!D$21</f>
        <v>0.31615744067635854</v>
      </c>
      <c r="E440" s="177">
        <f>E383/RES_summary!E$21</f>
        <v>0.54855811985188563</v>
      </c>
      <c r="F440" s="177">
        <f>F383/RES_summary!F$21</f>
        <v>0.53436322451007412</v>
      </c>
      <c r="G440" s="177">
        <f>G383/RES_summary!G$21</f>
        <v>0.36482788468368244</v>
      </c>
      <c r="H440" s="177">
        <f>H383/RES_summary!H$21</f>
        <v>0.40515184686415395</v>
      </c>
      <c r="I440" s="177">
        <f>I383/RES_summary!I$21</f>
        <v>0.45346275195537999</v>
      </c>
      <c r="J440" s="177">
        <f>J383/RES_summary!J$21</f>
        <v>0.26635653612525595</v>
      </c>
      <c r="K440" s="177">
        <f>K383/RES_summary!K$21</f>
        <v>0.37654192545522869</v>
      </c>
      <c r="L440" s="177">
        <f>L383/RES_summary!L$21</f>
        <v>0.39528634353297237</v>
      </c>
      <c r="M440" s="177">
        <f>M383/RES_summary!M$21</f>
        <v>0.3235822253036405</v>
      </c>
      <c r="N440" s="177">
        <f>N383/RES_summary!N$21</f>
        <v>0.30001226877854614</v>
      </c>
      <c r="O440" s="177">
        <f>O383/RES_summary!O$21</f>
        <v>0.21715433547598362</v>
      </c>
      <c r="P440" s="177">
        <f>P383/RES_summary!P$21</f>
        <v>0.27275166084461044</v>
      </c>
      <c r="Q440" s="177">
        <f>Q383/RES_summary!Q$21</f>
        <v>0.39905779517459555</v>
      </c>
    </row>
    <row r="441" spans="1:17" ht="12" customHeight="1" x14ac:dyDescent="0.3">
      <c r="A441" s="158" t="s">
        <v>112</v>
      </c>
      <c r="B441" s="157"/>
      <c r="C441" s="178">
        <f>C384/RES_summary!C$21</f>
        <v>0.84953711024556067</v>
      </c>
      <c r="D441" s="178">
        <f>D384/RES_summary!D$21</f>
        <v>0.48768898166469987</v>
      </c>
      <c r="E441" s="178">
        <f>E384/RES_summary!E$21</f>
        <v>0.39474099759854786</v>
      </c>
      <c r="F441" s="178">
        <f>F384/RES_summary!F$21</f>
        <v>1.0665088571663426</v>
      </c>
      <c r="G441" s="178">
        <f>G384/RES_summary!G$21</f>
        <v>0.69441119189667988</v>
      </c>
      <c r="H441" s="178">
        <f>H384/RES_summary!H$21</f>
        <v>1.6226365475533264</v>
      </c>
      <c r="I441" s="178">
        <f>I384/RES_summary!I$21</f>
        <v>1.4723599534464182</v>
      </c>
      <c r="J441" s="178">
        <f>J384/RES_summary!J$21</f>
        <v>2.0175537489581128</v>
      </c>
      <c r="K441" s="178">
        <f>K384/RES_summary!K$21</f>
        <v>1.7116197012702239</v>
      </c>
      <c r="L441" s="178">
        <f>L384/RES_summary!L$21</f>
        <v>2.6017545483120341</v>
      </c>
      <c r="M441" s="178">
        <f>M384/RES_summary!M$21</f>
        <v>1.7390756697641021</v>
      </c>
      <c r="N441" s="178">
        <f>N384/RES_summary!N$21</f>
        <v>3.6191037979035432</v>
      </c>
      <c r="O441" s="178">
        <f>O384/RES_summary!O$21</f>
        <v>3.431220957262489</v>
      </c>
      <c r="P441" s="178">
        <f>P384/RES_summary!P$21</f>
        <v>2.5139294309193656</v>
      </c>
      <c r="Q441" s="178">
        <f>Q384/RES_summary!Q$21</f>
        <v>4.5593110751155859</v>
      </c>
    </row>
    <row r="442" spans="1:17" ht="12" customHeight="1" x14ac:dyDescent="0.3">
      <c r="A442" s="23" t="s">
        <v>60</v>
      </c>
      <c r="B442" s="156"/>
      <c r="C442" s="177">
        <f>C385/RES_summary!C$21</f>
        <v>0.84953711024556067</v>
      </c>
      <c r="D442" s="177">
        <f>D385/RES_summary!D$21</f>
        <v>0.48768898166469987</v>
      </c>
      <c r="E442" s="177">
        <f>E385/RES_summary!E$21</f>
        <v>0.39474099759854786</v>
      </c>
      <c r="F442" s="177">
        <f>F385/RES_summary!F$21</f>
        <v>1.0665088571663426</v>
      </c>
      <c r="G442" s="177">
        <f>G385/RES_summary!G$21</f>
        <v>0.69441119189667988</v>
      </c>
      <c r="H442" s="177">
        <f>H385/RES_summary!H$21</f>
        <v>1.6226365475533264</v>
      </c>
      <c r="I442" s="177">
        <f>I385/RES_summary!I$21</f>
        <v>1.4723599534464182</v>
      </c>
      <c r="J442" s="177">
        <f>J385/RES_summary!J$21</f>
        <v>2.0175537489581128</v>
      </c>
      <c r="K442" s="177">
        <f>K385/RES_summary!K$21</f>
        <v>1.7116197012702239</v>
      </c>
      <c r="L442" s="177">
        <f>L385/RES_summary!L$21</f>
        <v>2.6017545483120341</v>
      </c>
      <c r="M442" s="177">
        <f>M385/RES_summary!M$21</f>
        <v>1.7390756697641021</v>
      </c>
      <c r="N442" s="177">
        <f>N385/RES_summary!N$21</f>
        <v>3.6191037979035432</v>
      </c>
      <c r="O442" s="177">
        <f>O385/RES_summary!O$21</f>
        <v>3.431220957262489</v>
      </c>
      <c r="P442" s="177">
        <f>P385/RES_summary!P$21</f>
        <v>2.5139294309193656</v>
      </c>
      <c r="Q442" s="177">
        <f>Q385/RES_summary!Q$21</f>
        <v>4.5593110751155859</v>
      </c>
    </row>
    <row r="443" spans="1:17" ht="12" customHeight="1" x14ac:dyDescent="0.3">
      <c r="A443" s="158" t="s">
        <v>63</v>
      </c>
      <c r="B443" s="157"/>
      <c r="C443" s="178">
        <f>C386/RES_summary!C$21</f>
        <v>15.962352076182013</v>
      </c>
      <c r="D443" s="178">
        <f>D386/RES_summary!D$21</f>
        <v>14.585761968941183</v>
      </c>
      <c r="E443" s="178">
        <f>E386/RES_summary!E$21</f>
        <v>17.485571424629157</v>
      </c>
      <c r="F443" s="178">
        <f>F386/RES_summary!F$21</f>
        <v>17.314780750651138</v>
      </c>
      <c r="G443" s="178">
        <f>G386/RES_summary!G$21</f>
        <v>16.222778787475093</v>
      </c>
      <c r="H443" s="178">
        <f>H386/RES_summary!H$21</f>
        <v>14.754035880367988</v>
      </c>
      <c r="I443" s="178">
        <f>I386/RES_summary!I$21</f>
        <v>14.665514226083536</v>
      </c>
      <c r="J443" s="178">
        <f>J386/RES_summary!J$21</f>
        <v>14.242978922951016</v>
      </c>
      <c r="K443" s="178">
        <f>K386/RES_summary!K$21</f>
        <v>17.291506679964634</v>
      </c>
      <c r="L443" s="178">
        <f>L386/RES_summary!L$21</f>
        <v>16.170302154742114</v>
      </c>
      <c r="M443" s="178">
        <f>M386/RES_summary!M$21</f>
        <v>16.329984701540361</v>
      </c>
      <c r="N443" s="178">
        <f>N386/RES_summary!N$21</f>
        <v>19.130093049043403</v>
      </c>
      <c r="O443" s="178">
        <f>O386/RES_summary!O$21</f>
        <v>18.446672585606859</v>
      </c>
      <c r="P443" s="178">
        <f>P386/RES_summary!P$21</f>
        <v>18.556318662956475</v>
      </c>
      <c r="Q443" s="178">
        <f>Q386/RES_summary!Q$21</f>
        <v>20.015489641889506</v>
      </c>
    </row>
    <row r="444" spans="1:17" ht="12" customHeight="1" x14ac:dyDescent="0.3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3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3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3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3">
      <c r="A448" s="163" t="s">
        <v>142</v>
      </c>
      <c r="B448" s="162"/>
      <c r="C448" s="180">
        <f>C391/RES_summary!C$21</f>
        <v>15.958053294757482</v>
      </c>
      <c r="D448" s="180">
        <f>D391/RES_summary!D$21</f>
        <v>14.572382097084459</v>
      </c>
      <c r="E448" s="180">
        <f>E391/RES_summary!E$21</f>
        <v>17.509596764456592</v>
      </c>
      <c r="F448" s="180">
        <f>F391/RES_summary!F$21</f>
        <v>17.510244497176387</v>
      </c>
      <c r="G448" s="180">
        <f>G391/RES_summary!G$21</f>
        <v>16.372969715686288</v>
      </c>
      <c r="H448" s="180">
        <f>H391/RES_summary!H$21</f>
        <v>14.707546731574068</v>
      </c>
      <c r="I448" s="180">
        <f>I391/RES_summary!I$21</f>
        <v>14.3090823903712</v>
      </c>
      <c r="J448" s="180">
        <f>J391/RES_summary!J$21</f>
        <v>14.026247446956388</v>
      </c>
      <c r="K448" s="180">
        <f>K391/RES_summary!K$21</f>
        <v>17.377304160016141</v>
      </c>
      <c r="L448" s="180">
        <f>L391/RES_summary!L$21</f>
        <v>15.698006515825998</v>
      </c>
      <c r="M448" s="180">
        <f>M391/RES_summary!M$21</f>
        <v>16.45305493027498</v>
      </c>
      <c r="N448" s="180">
        <f>N391/RES_summary!N$21</f>
        <v>20.432755069752709</v>
      </c>
      <c r="O448" s="180">
        <f>O391/RES_summary!O$21</f>
        <v>19.248690433748003</v>
      </c>
      <c r="P448" s="180">
        <f>P391/RES_summary!P$21</f>
        <v>19.555993861465055</v>
      </c>
      <c r="Q448" s="180">
        <f>Q391/RES_summary!Q$21</f>
        <v>21.997697830334925</v>
      </c>
    </row>
    <row r="449" spans="1:17" ht="12" customHeight="1" x14ac:dyDescent="0.3">
      <c r="A449" s="161" t="s">
        <v>141</v>
      </c>
      <c r="B449" s="160"/>
      <c r="C449" s="179">
        <f>C392/RES_summary!C$21</f>
        <v>16.238720172751705</v>
      </c>
      <c r="D449" s="179">
        <f>D392/RES_summary!D$21</f>
        <v>15.999714773206298</v>
      </c>
      <c r="E449" s="179">
        <f>E392/RES_summary!E$21</f>
        <v>17.161789729282788</v>
      </c>
      <c r="F449" s="179">
        <f>F392/RES_summary!F$21</f>
        <v>16.278928235781887</v>
      </c>
      <c r="G449" s="179">
        <f>G392/RES_summary!G$21</f>
        <v>14.39987932280965</v>
      </c>
      <c r="H449" s="179">
        <f>H392/RES_summary!H$21</f>
        <v>14.92269660302229</v>
      </c>
      <c r="I449" s="179">
        <f>I392/RES_summary!I$21</f>
        <v>15.756542942034855</v>
      </c>
      <c r="J449" s="179">
        <f>J392/RES_summary!J$21</f>
        <v>14.651255505614055</v>
      </c>
      <c r="K449" s="179">
        <f>K392/RES_summary!K$21</f>
        <v>17.1441261340679</v>
      </c>
      <c r="L449" s="179">
        <f>L392/RES_summary!L$21</f>
        <v>16.65771603224735</v>
      </c>
      <c r="M449" s="179">
        <f>M392/RES_summary!M$21</f>
        <v>16.219306687186066</v>
      </c>
      <c r="N449" s="179">
        <f>N392/RES_summary!N$21</f>
        <v>17.856018874059394</v>
      </c>
      <c r="O449" s="179">
        <f>O392/RES_summary!O$21</f>
        <v>17.857828825989266</v>
      </c>
      <c r="P449" s="179">
        <f>P392/RES_summary!P$21</f>
        <v>17.519284469049555</v>
      </c>
      <c r="Q449" s="179">
        <f>Q392/RES_summary!Q$21</f>
        <v>18.1426170048762</v>
      </c>
    </row>
    <row r="450" spans="1:17" ht="12" customHeight="1" x14ac:dyDescent="0.3">
      <c r="A450" s="148" t="s">
        <v>60</v>
      </c>
      <c r="B450" s="156"/>
      <c r="C450" s="177">
        <f>C393/RES_summary!C$21</f>
        <v>10.824340361316683</v>
      </c>
      <c r="D450" s="177">
        <f>D393/RES_summary!D$21</f>
        <v>10.618538073165741</v>
      </c>
      <c r="E450" s="177">
        <f>E393/RES_summary!E$21</f>
        <v>12.250628133305099</v>
      </c>
      <c r="F450" s="177">
        <f>F393/RES_summary!F$21</f>
        <v>10.709155283363565</v>
      </c>
      <c r="G450" s="177">
        <f>G393/RES_summary!G$21</f>
        <v>7.7870573174753748</v>
      </c>
      <c r="H450" s="177">
        <f>H393/RES_summary!H$21</f>
        <v>8.955788588563836</v>
      </c>
      <c r="I450" s="177">
        <f>I393/RES_summary!I$21</f>
        <v>6.2899677039099542</v>
      </c>
      <c r="J450" s="177">
        <f>J393/RES_summary!J$21</f>
        <v>6.3058345640370952</v>
      </c>
      <c r="K450" s="177">
        <f>K393/RES_summary!K$21</f>
        <v>9.6435470069342308</v>
      </c>
      <c r="L450" s="177">
        <f>L393/RES_summary!L$21</f>
        <v>8.0034868818215905</v>
      </c>
      <c r="M450" s="177">
        <f>M393/RES_summary!M$21</f>
        <v>9.5625506557679358</v>
      </c>
      <c r="N450" s="177">
        <f>N393/RES_summary!N$21</f>
        <v>8.8415817417302911</v>
      </c>
      <c r="O450" s="177">
        <f>O393/RES_summary!O$21</f>
        <v>8.321540280318322</v>
      </c>
      <c r="P450" s="177">
        <f>P393/RES_summary!P$21</f>
        <v>10.478902374256794</v>
      </c>
      <c r="Q450" s="177">
        <f>Q393/RES_summary!Q$21</f>
        <v>11.934024502166517</v>
      </c>
    </row>
    <row r="451" spans="1:17" ht="12" customHeight="1" x14ac:dyDescent="0.3">
      <c r="A451" s="148" t="s">
        <v>59</v>
      </c>
      <c r="B451" s="156"/>
      <c r="C451" s="177">
        <f>C394/RES_summary!C$21</f>
        <v>5.4143798114350217</v>
      </c>
      <c r="D451" s="177">
        <f>D394/RES_summary!D$21</f>
        <v>5.3811767000405597</v>
      </c>
      <c r="E451" s="177">
        <f>E394/RES_summary!E$21</f>
        <v>4.9111615959776902</v>
      </c>
      <c r="F451" s="177">
        <f>F394/RES_summary!F$21</f>
        <v>5.5697729524183188</v>
      </c>
      <c r="G451" s="177">
        <f>G394/RES_summary!G$21</f>
        <v>6.6128220053342748</v>
      </c>
      <c r="H451" s="177">
        <f>H394/RES_summary!H$21</f>
        <v>5.966908014458455</v>
      </c>
      <c r="I451" s="177">
        <f>I394/RES_summary!I$21</f>
        <v>9.4665752381249018</v>
      </c>
      <c r="J451" s="177">
        <f>J394/RES_summary!J$21</f>
        <v>8.3454209415769594</v>
      </c>
      <c r="K451" s="177">
        <f>K394/RES_summary!K$21</f>
        <v>7.5005791271336717</v>
      </c>
      <c r="L451" s="177">
        <f>L394/RES_summary!L$21</f>
        <v>8.654229150425758</v>
      </c>
      <c r="M451" s="177">
        <f>M394/RES_summary!M$21</f>
        <v>6.6567560314181273</v>
      </c>
      <c r="N451" s="177">
        <f>N394/RES_summary!N$21</f>
        <v>9.0144371323291068</v>
      </c>
      <c r="O451" s="177">
        <f>O394/RES_summary!O$21</f>
        <v>9.5362885456709439</v>
      </c>
      <c r="P451" s="177">
        <f>P394/RES_summary!P$21</f>
        <v>7.0403820947927622</v>
      </c>
      <c r="Q451" s="177">
        <f>Q394/RES_summary!Q$21</f>
        <v>6.2085925027096858</v>
      </c>
    </row>
    <row r="452" spans="1:17" ht="12" customHeight="1" x14ac:dyDescent="0.3">
      <c r="A452" s="158" t="s">
        <v>62</v>
      </c>
      <c r="B452" s="157"/>
      <c r="C452" s="178">
        <f>C395/RES_summary!C$21</f>
        <v>8.1285013777995623</v>
      </c>
      <c r="D452" s="178">
        <f>D395/RES_summary!D$21</f>
        <v>7.3224439225905487</v>
      </c>
      <c r="E452" s="178">
        <f>E395/RES_summary!E$21</f>
        <v>8.6876157198000659</v>
      </c>
      <c r="F452" s="178">
        <f>F395/RES_summary!F$21</f>
        <v>8.3918680067670923</v>
      </c>
      <c r="G452" s="178">
        <f>G395/RES_summary!G$21</f>
        <v>7.1902380092680627</v>
      </c>
      <c r="H452" s="178">
        <f>H395/RES_summary!H$21</f>
        <v>8.0899155640643361</v>
      </c>
      <c r="I452" s="178">
        <f>I395/RES_summary!I$21</f>
        <v>6.383408857033686</v>
      </c>
      <c r="J452" s="178">
        <f>J395/RES_summary!J$21</f>
        <v>7.0539437003365943</v>
      </c>
      <c r="K452" s="178">
        <f>K395/RES_summary!K$21</f>
        <v>6.3084254678768898</v>
      </c>
      <c r="L452" s="178">
        <f>L395/RES_summary!L$21</f>
        <v>7.1155849485998921</v>
      </c>
      <c r="M452" s="178">
        <f>M395/RES_summary!M$21</f>
        <v>7.4468641684265124</v>
      </c>
      <c r="N452" s="178">
        <f>N395/RES_summary!N$21</f>
        <v>7.3561861394493118</v>
      </c>
      <c r="O452" s="178">
        <f>O395/RES_summary!O$21</f>
        <v>7.3856932499931744</v>
      </c>
      <c r="P452" s="178">
        <f>P395/RES_summary!P$21</f>
        <v>7.3112339459985796</v>
      </c>
      <c r="Q452" s="178">
        <f>Q395/RES_summary!Q$21</f>
        <v>7.0085045926671734</v>
      </c>
    </row>
    <row r="453" spans="1:17" ht="12" customHeight="1" x14ac:dyDescent="0.3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3">
      <c r="A454" s="29" t="s">
        <v>140</v>
      </c>
      <c r="B454" s="57"/>
      <c r="C454" s="176">
        <f>C397/RES_summary!C$21</f>
        <v>8.1285013777995623</v>
      </c>
      <c r="D454" s="176">
        <f>D397/RES_summary!D$21</f>
        <v>7.3224439225905487</v>
      </c>
      <c r="E454" s="176">
        <f>E397/RES_summary!E$21</f>
        <v>8.6876157198000659</v>
      </c>
      <c r="F454" s="176">
        <f>F397/RES_summary!F$21</f>
        <v>8.3918680067670923</v>
      </c>
      <c r="G454" s="176">
        <f>G397/RES_summary!G$21</f>
        <v>7.1902380092680627</v>
      </c>
      <c r="H454" s="176">
        <f>H397/RES_summary!H$21</f>
        <v>8.0899155640643361</v>
      </c>
      <c r="I454" s="176">
        <f>I397/RES_summary!I$21</f>
        <v>6.383408857033686</v>
      </c>
      <c r="J454" s="176">
        <f>J397/RES_summary!J$21</f>
        <v>7.0539437003365943</v>
      </c>
      <c r="K454" s="176">
        <f>K397/RES_summary!K$21</f>
        <v>6.3084254678768898</v>
      </c>
      <c r="L454" s="176">
        <f>L397/RES_summary!L$21</f>
        <v>7.1155849485998921</v>
      </c>
      <c r="M454" s="176">
        <f>M397/RES_summary!M$21</f>
        <v>7.4468641684265124</v>
      </c>
      <c r="N454" s="176">
        <f>N397/RES_summary!N$21</f>
        <v>7.3561861394493118</v>
      </c>
      <c r="O454" s="176">
        <f>O397/RES_summary!O$21</f>
        <v>7.3856932499931744</v>
      </c>
      <c r="P454" s="176">
        <f>P397/RES_summary!P$21</f>
        <v>7.3112339459985796</v>
      </c>
      <c r="Q454" s="176">
        <f>Q397/RES_summary!Q$21</f>
        <v>7.0085045926671734</v>
      </c>
    </row>
    <row r="456" spans="1:17" ht="12" customHeight="1" x14ac:dyDescent="0.3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3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3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3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3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3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3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3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3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3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3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3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3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3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3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3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3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3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RES_hhdet_num!B$124</f>
        <v>25550219</v>
      </c>
      <c r="C5" s="151">
        <f>RES_hhdet_num!C$124</f>
        <v>26566529</v>
      </c>
      <c r="D5" s="151">
        <f>RES_hhdet_num!D$124</f>
        <v>25616594</v>
      </c>
      <c r="E5" s="151">
        <f>RES_hhdet_num!E$124</f>
        <v>24996557</v>
      </c>
      <c r="F5" s="151">
        <f>RES_hhdet_num!F$124</f>
        <v>24888526</v>
      </c>
      <c r="G5" s="151">
        <f>RES_hhdet_num!G$124</f>
        <v>24670152</v>
      </c>
      <c r="H5" s="151">
        <f>RES_hhdet_num!H$124</f>
        <v>24218008</v>
      </c>
      <c r="I5" s="151">
        <f>RES_hhdet_num!I$124</f>
        <v>24566648</v>
      </c>
      <c r="J5" s="151">
        <f>RES_hhdet_num!J$124</f>
        <v>23745231</v>
      </c>
      <c r="K5" s="151">
        <f>RES_hhdet_num!K$124</f>
        <v>23317127</v>
      </c>
      <c r="L5" s="151">
        <f>RES_hhdet_num!L$124</f>
        <v>23710840</v>
      </c>
      <c r="M5" s="151">
        <f>RES_hhdet_num!M$124</f>
        <v>23974841</v>
      </c>
      <c r="N5" s="151">
        <f>RES_hhdet_num!N$124</f>
        <v>22793960.999999996</v>
      </c>
      <c r="O5" s="151">
        <f>RES_hhdet_num!O$124</f>
        <v>23928671</v>
      </c>
      <c r="P5" s="151">
        <f>RES_hhdet_num!P$124</f>
        <v>24442549</v>
      </c>
      <c r="Q5" s="151">
        <f>RES_hhdet_num!Q$124</f>
        <v>24804387.999999996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149</v>
      </c>
      <c r="B7" s="67">
        <f>RES_hhdet_num!B$126</f>
        <v>25550219</v>
      </c>
      <c r="C7" s="67">
        <f>RES_hhdet_num!C$126</f>
        <v>26566529</v>
      </c>
      <c r="D7" s="67">
        <f>RES_hhdet_num!D$126</f>
        <v>25616594</v>
      </c>
      <c r="E7" s="67">
        <f>RES_hhdet_num!E$126</f>
        <v>24996557</v>
      </c>
      <c r="F7" s="67">
        <f>RES_hhdet_num!F$126</f>
        <v>24888526</v>
      </c>
      <c r="G7" s="67">
        <f>RES_hhdet_num!G$126</f>
        <v>24670152</v>
      </c>
      <c r="H7" s="67">
        <f>RES_hhdet_num!H$126</f>
        <v>24218008</v>
      </c>
      <c r="I7" s="67">
        <f>RES_hhdet_num!I$126</f>
        <v>24566648</v>
      </c>
      <c r="J7" s="67">
        <f>RES_hhdet_num!J$126</f>
        <v>23745231</v>
      </c>
      <c r="K7" s="67">
        <f>RES_hhdet_num!K$126</f>
        <v>23317127</v>
      </c>
      <c r="L7" s="67">
        <f>RES_hhdet_num!L$126</f>
        <v>23710840</v>
      </c>
      <c r="M7" s="67">
        <f>RES_hhdet_num!M$126</f>
        <v>23974841</v>
      </c>
      <c r="N7" s="67">
        <f>RES_hhdet_num!N$126</f>
        <v>22793960.999999996</v>
      </c>
      <c r="O7" s="67">
        <f>RES_hhdet_num!O$126</f>
        <v>23928671</v>
      </c>
      <c r="P7" s="67">
        <f>RES_hhdet_num!P$126</f>
        <v>24442549</v>
      </c>
      <c r="Q7" s="67">
        <f>RES_hhdet_num!Q$126</f>
        <v>24804387.999999996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RES_hhdet_num!B$129</f>
        <v>215392</v>
      </c>
      <c r="C9" s="67">
        <f>RES_hhdet_num!C$129</f>
        <v>258913</v>
      </c>
      <c r="D9" s="67">
        <f>RES_hhdet_num!D$129</f>
        <v>283620.00000000006</v>
      </c>
      <c r="E9" s="67">
        <f>RES_hhdet_num!E$129</f>
        <v>299516.00000000006</v>
      </c>
      <c r="F9" s="67">
        <f>RES_hhdet_num!F$129</f>
        <v>347628</v>
      </c>
      <c r="G9" s="67">
        <f>RES_hhdet_num!G$129</f>
        <v>390732.00000000006</v>
      </c>
      <c r="H9" s="67">
        <f>RES_hhdet_num!H$129</f>
        <v>450617.00000000006</v>
      </c>
      <c r="I9" s="67">
        <f>RES_hhdet_num!I$129</f>
        <v>524695</v>
      </c>
      <c r="J9" s="67">
        <f>RES_hhdet_num!J$129</f>
        <v>574888</v>
      </c>
      <c r="K9" s="67">
        <f>RES_hhdet_num!K$129</f>
        <v>649193.00000000012</v>
      </c>
      <c r="L9" s="67">
        <f>RES_hhdet_num!L$129</f>
        <v>778622.00000000012</v>
      </c>
      <c r="M9" s="67">
        <f>RES_hhdet_num!M$129</f>
        <v>949256</v>
      </c>
      <c r="N9" s="67">
        <f>RES_hhdet_num!N$129</f>
        <v>1003652.9999999998</v>
      </c>
      <c r="O9" s="67">
        <f>RES_hhdet_num!O$129</f>
        <v>1213222.0000000002</v>
      </c>
      <c r="P9" s="67">
        <f>RES_hhdet_num!P$129</f>
        <v>1333692.0000000002</v>
      </c>
      <c r="Q9" s="67">
        <f>RES_hhdet_num!Q$129</f>
        <v>1424595.9999999998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148</v>
      </c>
      <c r="B11" s="67">
        <f>RES_hhdet_num!B$131</f>
        <v>22349975</v>
      </c>
      <c r="C11" s="67">
        <f>RES_hhdet_num!C$131</f>
        <v>23554773</v>
      </c>
      <c r="D11" s="67">
        <f>RES_hhdet_num!D$131</f>
        <v>22805464</v>
      </c>
      <c r="E11" s="67">
        <f>RES_hhdet_num!E$131</f>
        <v>22269907</v>
      </c>
      <c r="F11" s="67">
        <f>RES_hhdet_num!F$131</f>
        <v>22300309</v>
      </c>
      <c r="G11" s="67">
        <f>RES_hhdet_num!G$131</f>
        <v>22201303</v>
      </c>
      <c r="H11" s="67">
        <f>RES_hhdet_num!H$131</f>
        <v>21739124</v>
      </c>
      <c r="I11" s="67">
        <f>RES_hhdet_num!I$131</f>
        <v>21951212</v>
      </c>
      <c r="J11" s="67">
        <f>RES_hhdet_num!J$131</f>
        <v>21175698</v>
      </c>
      <c r="K11" s="67">
        <f>RES_hhdet_num!K$131</f>
        <v>20558238</v>
      </c>
      <c r="L11" s="67">
        <f>RES_hhdet_num!L$131</f>
        <v>20643288</v>
      </c>
      <c r="M11" s="67">
        <f>RES_hhdet_num!M$131</f>
        <v>20778992</v>
      </c>
      <c r="N11" s="67">
        <f>RES_hhdet_num!N$131</f>
        <v>19740013.999999996</v>
      </c>
      <c r="O11" s="67">
        <f>RES_hhdet_num!O$131</f>
        <v>20258505</v>
      </c>
      <c r="P11" s="67">
        <f>RES_hhdet_num!P$131</f>
        <v>20472822</v>
      </c>
      <c r="Q11" s="67">
        <f>RES_hhdet_num!Q$131</f>
        <v>20434985.999999996</v>
      </c>
    </row>
    <row r="12" spans="1:17" ht="12" customHeight="1" x14ac:dyDescent="0.3">
      <c r="A12" s="23" t="s">
        <v>147</v>
      </c>
      <c r="B12" s="67">
        <f>RES_hhdet_num!B$132</f>
        <v>533491</v>
      </c>
      <c r="C12" s="67">
        <f>RES_hhdet_num!C$132</f>
        <v>621240</v>
      </c>
      <c r="D12" s="67">
        <f>RES_hhdet_num!D$132</f>
        <v>715941</v>
      </c>
      <c r="E12" s="67">
        <f>RES_hhdet_num!E$132</f>
        <v>910394.9999999993</v>
      </c>
      <c r="F12" s="67">
        <f>RES_hhdet_num!F$132</f>
        <v>949828</v>
      </c>
      <c r="G12" s="67">
        <f>RES_hhdet_num!G$132</f>
        <v>1138094.0000000002</v>
      </c>
      <c r="H12" s="67">
        <f>RES_hhdet_num!H$132</f>
        <v>1321342</v>
      </c>
      <c r="I12" s="67">
        <f>RES_hhdet_num!I$132</f>
        <v>1564713</v>
      </c>
      <c r="J12" s="67">
        <f>RES_hhdet_num!J$132</f>
        <v>1728211.9999999995</v>
      </c>
      <c r="K12" s="67">
        <f>RES_hhdet_num!K$132</f>
        <v>2070867</v>
      </c>
      <c r="L12" s="67">
        <f>RES_hhdet_num!L$132</f>
        <v>2342378</v>
      </c>
      <c r="M12" s="67">
        <f>RES_hhdet_num!M$132</f>
        <v>2718150</v>
      </c>
      <c r="N12" s="67">
        <f>RES_hhdet_num!N$132</f>
        <v>2601118.9999999995</v>
      </c>
      <c r="O12" s="67">
        <f>RES_hhdet_num!O$132</f>
        <v>3168134</v>
      </c>
      <c r="P12" s="67">
        <f>RES_hhdet_num!P$132</f>
        <v>3423370</v>
      </c>
      <c r="Q12" s="67">
        <f>RES_hhdet_num!Q$132</f>
        <v>3778963.9999999995</v>
      </c>
    </row>
    <row r="13" spans="1:17" ht="12" customHeight="1" x14ac:dyDescent="0.3">
      <c r="A13" s="23" t="s">
        <v>142</v>
      </c>
      <c r="B13" s="67">
        <f>RES_hhdet_num!B$135</f>
        <v>2598501</v>
      </c>
      <c r="C13" s="67">
        <f>RES_hhdet_num!C$135</f>
        <v>2332279</v>
      </c>
      <c r="D13" s="67">
        <f>RES_hhdet_num!D$135</f>
        <v>2031575.9999999995</v>
      </c>
      <c r="E13" s="67">
        <f>RES_hhdet_num!E$135</f>
        <v>1755532.9999999993</v>
      </c>
      <c r="F13" s="67">
        <f>RES_hhdet_num!F$135</f>
        <v>1586712</v>
      </c>
      <c r="G13" s="67">
        <f>RES_hhdet_num!G$135</f>
        <v>1277912</v>
      </c>
      <c r="H13" s="67">
        <f>RES_hhdet_num!H$135</f>
        <v>1106240.9999999995</v>
      </c>
      <c r="I13" s="67">
        <f>RES_hhdet_num!I$135</f>
        <v>1013475.9999999995</v>
      </c>
      <c r="J13" s="67">
        <f>RES_hhdet_num!J$135</f>
        <v>788998.99999999977</v>
      </c>
      <c r="K13" s="67">
        <f>RES_hhdet_num!K$135</f>
        <v>629077.99999999988</v>
      </c>
      <c r="L13" s="67">
        <f>RES_hhdet_num!L$135</f>
        <v>663780.00000000023</v>
      </c>
      <c r="M13" s="67">
        <f>RES_hhdet_num!M$135</f>
        <v>417435.00000000006</v>
      </c>
      <c r="N13" s="67">
        <f>RES_hhdet_num!N$135</f>
        <v>406244.99999999994</v>
      </c>
      <c r="O13" s="67">
        <f>RES_hhdet_num!O$135</f>
        <v>426918.99999999977</v>
      </c>
      <c r="P13" s="67">
        <f>RES_hhdet_num!P$135</f>
        <v>490276.00000000006</v>
      </c>
      <c r="Q13" s="67">
        <f>RES_hhdet_num!Q$135</f>
        <v>503073.99999999971</v>
      </c>
    </row>
    <row r="14" spans="1:17" ht="12" customHeight="1" x14ac:dyDescent="0.3">
      <c r="A14" s="23" t="s">
        <v>141</v>
      </c>
      <c r="B14" s="67">
        <f>RES_hhdet_num!B$136</f>
        <v>68252</v>
      </c>
      <c r="C14" s="67">
        <f>RES_hhdet_num!C$136</f>
        <v>58236.999999999993</v>
      </c>
      <c r="D14" s="67">
        <f>RES_hhdet_num!D$136</f>
        <v>63612.999999999993</v>
      </c>
      <c r="E14" s="67">
        <f>RES_hhdet_num!E$136</f>
        <v>60722.000000000007</v>
      </c>
      <c r="F14" s="67">
        <f>RES_hhdet_num!F$136</f>
        <v>51677.000000000007</v>
      </c>
      <c r="G14" s="67">
        <f>RES_hhdet_num!G$136</f>
        <v>52843.000000000015</v>
      </c>
      <c r="H14" s="67">
        <f>RES_hhdet_num!H$136</f>
        <v>51301</v>
      </c>
      <c r="I14" s="67">
        <f>RES_hhdet_num!I$136</f>
        <v>37247</v>
      </c>
      <c r="J14" s="67">
        <f>RES_hhdet_num!J$136</f>
        <v>52321.999999999942</v>
      </c>
      <c r="K14" s="67">
        <f>RES_hhdet_num!K$136</f>
        <v>58944</v>
      </c>
      <c r="L14" s="67">
        <f>RES_hhdet_num!L$136</f>
        <v>61393.999999999993</v>
      </c>
      <c r="M14" s="67">
        <f>RES_hhdet_num!M$136</f>
        <v>60264</v>
      </c>
      <c r="N14" s="67">
        <f>RES_hhdet_num!N$136</f>
        <v>46582.999999999993</v>
      </c>
      <c r="O14" s="67">
        <f>RES_hhdet_num!O$136</f>
        <v>75113</v>
      </c>
      <c r="P14" s="67">
        <f>RES_hhdet_num!P$136</f>
        <v>56081.000000000007</v>
      </c>
      <c r="Q14" s="67">
        <f>RES_hhdet_num!Q$136</f>
        <v>87363.999999999985</v>
      </c>
    </row>
    <row r="15" spans="1:17" ht="12" customHeight="1" x14ac:dyDescent="0.3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3">
      <c r="A16" s="23" t="s">
        <v>57</v>
      </c>
      <c r="B16" s="67">
        <f>RES_hhdet_num!B$140</f>
        <v>7273347</v>
      </c>
      <c r="C16" s="67">
        <f>RES_hhdet_num!C$140</f>
        <v>7390420</v>
      </c>
      <c r="D16" s="67">
        <f>RES_hhdet_num!D$140</f>
        <v>7123810</v>
      </c>
      <c r="E16" s="67">
        <f>RES_hhdet_num!E$140</f>
        <v>6621553</v>
      </c>
      <c r="F16" s="67">
        <f>RES_hhdet_num!F$140</f>
        <v>6571150</v>
      </c>
      <c r="G16" s="67">
        <f>RES_hhdet_num!G$140</f>
        <v>6128325</v>
      </c>
      <c r="H16" s="67">
        <f>RES_hhdet_num!H$140</f>
        <v>5873550</v>
      </c>
      <c r="I16" s="67">
        <f>RES_hhdet_num!I$140</f>
        <v>5295748</v>
      </c>
      <c r="J16" s="67">
        <f>RES_hhdet_num!J$140</f>
        <v>5264373</v>
      </c>
      <c r="K16" s="67">
        <f>RES_hhdet_num!K$140</f>
        <v>5072057</v>
      </c>
      <c r="L16" s="67">
        <f>RES_hhdet_num!L$140</f>
        <v>5140545</v>
      </c>
      <c r="M16" s="67">
        <f>RES_hhdet_num!M$140</f>
        <v>5102706</v>
      </c>
      <c r="N16" s="67">
        <f>RES_hhdet_num!N$140</f>
        <v>4694042.9999999991</v>
      </c>
      <c r="O16" s="67">
        <f>RES_hhdet_num!O$140</f>
        <v>5029266</v>
      </c>
      <c r="P16" s="67">
        <f>RES_hhdet_num!P$140</f>
        <v>4972078.9999999991</v>
      </c>
      <c r="Q16" s="67">
        <f>RES_hhdet_num!Q$140</f>
        <v>4967648.9999999991</v>
      </c>
    </row>
    <row r="17" spans="1:17" ht="12" customHeight="1" x14ac:dyDescent="0.3">
      <c r="A17" s="29" t="s">
        <v>140</v>
      </c>
      <c r="B17" s="83">
        <f>RES_hhdet_num!B$141</f>
        <v>18276872</v>
      </c>
      <c r="C17" s="83">
        <f>RES_hhdet_num!C$141</f>
        <v>19176109</v>
      </c>
      <c r="D17" s="83">
        <f>RES_hhdet_num!D$141</f>
        <v>18492784</v>
      </c>
      <c r="E17" s="83">
        <f>RES_hhdet_num!E$141</f>
        <v>18375004</v>
      </c>
      <c r="F17" s="83">
        <f>RES_hhdet_num!F$141</f>
        <v>18317376</v>
      </c>
      <c r="G17" s="83">
        <f>RES_hhdet_num!G$141</f>
        <v>18541827</v>
      </c>
      <c r="H17" s="83">
        <f>RES_hhdet_num!H$141</f>
        <v>18344458</v>
      </c>
      <c r="I17" s="83">
        <f>RES_hhdet_num!I$141</f>
        <v>19270900</v>
      </c>
      <c r="J17" s="83">
        <f>RES_hhdet_num!J$141</f>
        <v>18480858</v>
      </c>
      <c r="K17" s="83">
        <f>RES_hhdet_num!K$141</f>
        <v>18245070</v>
      </c>
      <c r="L17" s="83">
        <f>RES_hhdet_num!L$141</f>
        <v>18570295</v>
      </c>
      <c r="M17" s="83">
        <f>RES_hhdet_num!M$141</f>
        <v>18872135</v>
      </c>
      <c r="N17" s="83">
        <f>RES_hhdet_num!N$141</f>
        <v>18099917.999999993</v>
      </c>
      <c r="O17" s="83">
        <f>RES_hhdet_num!O$141</f>
        <v>18899405</v>
      </c>
      <c r="P17" s="83">
        <f>RES_hhdet_num!P$141</f>
        <v>19470469.999999996</v>
      </c>
      <c r="Q17" s="83">
        <f>RES_hhdet_num!Q$141</f>
        <v>19836738.999999996</v>
      </c>
    </row>
    <row r="19" spans="1:17" ht="12" customHeight="1" x14ac:dyDescent="0.3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3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3">
      <c r="A21" s="23" t="s">
        <v>149</v>
      </c>
      <c r="B21" s="67"/>
      <c r="C21" s="67">
        <f t="shared" ref="C21:Q21" si="0">B7+C35-C7</f>
        <v>1605413.5</v>
      </c>
      <c r="D21" s="67">
        <f t="shared" si="0"/>
        <v>2236913</v>
      </c>
      <c r="E21" s="67">
        <f t="shared" si="0"/>
        <v>1808851.5</v>
      </c>
      <c r="F21" s="67">
        <f t="shared" si="0"/>
        <v>1766319.0625</v>
      </c>
      <c r="G21" s="67">
        <f t="shared" si="0"/>
        <v>1623069.125</v>
      </c>
      <c r="H21" s="67">
        <f t="shared" si="0"/>
        <v>1602062.375</v>
      </c>
      <c r="I21" s="67">
        <f t="shared" si="0"/>
        <v>1615167.125</v>
      </c>
      <c r="J21" s="67">
        <f t="shared" si="0"/>
        <v>1920819.75</v>
      </c>
      <c r="K21" s="67">
        <f t="shared" si="0"/>
        <v>1928501.875</v>
      </c>
      <c r="L21" s="67">
        <f t="shared" si="0"/>
        <v>1606721.5</v>
      </c>
      <c r="M21" s="67">
        <f t="shared" si="0"/>
        <v>1773226.875</v>
      </c>
      <c r="N21" s="67">
        <f t="shared" si="0"/>
        <v>2448941.8750000037</v>
      </c>
      <c r="O21" s="67">
        <f t="shared" si="0"/>
        <v>1352124.6874999963</v>
      </c>
      <c r="P21" s="67">
        <f t="shared" si="0"/>
        <v>1275801.875</v>
      </c>
      <c r="Q21" s="67">
        <f t="shared" si="0"/>
        <v>1209900.3750000037</v>
      </c>
    </row>
    <row r="22" spans="1:17" ht="12" customHeight="1" x14ac:dyDescent="0.3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3">
      <c r="A23" s="23" t="s">
        <v>60</v>
      </c>
      <c r="B23" s="67"/>
      <c r="C23" s="67">
        <f t="shared" ref="C23:Q23" si="1">B9+C37-C9</f>
        <v>25396.25</v>
      </c>
      <c r="D23" s="67">
        <f t="shared" si="1"/>
        <v>26770.249999999942</v>
      </c>
      <c r="E23" s="67">
        <f t="shared" si="1"/>
        <v>37429.25</v>
      </c>
      <c r="F23" s="67">
        <f t="shared" si="1"/>
        <v>43243.000000000058</v>
      </c>
      <c r="G23" s="67">
        <f t="shared" si="1"/>
        <v>49129.999999999942</v>
      </c>
      <c r="H23" s="67">
        <f t="shared" si="1"/>
        <v>52357.5</v>
      </c>
      <c r="I23" s="67">
        <f t="shared" si="1"/>
        <v>51994</v>
      </c>
      <c r="J23" s="67">
        <f t="shared" si="1"/>
        <v>83777.25</v>
      </c>
      <c r="K23" s="67">
        <f t="shared" si="1"/>
        <v>81550.249999999884</v>
      </c>
      <c r="L23" s="67">
        <f t="shared" si="1"/>
        <v>59466.554216867429</v>
      </c>
      <c r="M23" s="67">
        <f t="shared" si="1"/>
        <v>51980.875000000116</v>
      </c>
      <c r="N23" s="67">
        <f t="shared" si="1"/>
        <v>110507.00000000023</v>
      </c>
      <c r="O23" s="67">
        <f t="shared" si="1"/>
        <v>77416.312499999302</v>
      </c>
      <c r="P23" s="67">
        <f t="shared" si="1"/>
        <v>97386.25</v>
      </c>
      <c r="Q23" s="67">
        <f t="shared" si="1"/>
        <v>106061.75000000047</v>
      </c>
    </row>
    <row r="24" spans="1:17" ht="12" customHeight="1" x14ac:dyDescent="0.3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3">
      <c r="A25" s="23" t="s">
        <v>148</v>
      </c>
      <c r="B25" s="67"/>
      <c r="C25" s="67">
        <f t="shared" ref="C25:Q28" si="2">B11+C39-C11</f>
        <v>1258114.697963614</v>
      </c>
      <c r="D25" s="67">
        <f t="shared" si="2"/>
        <v>1760018.217793446</v>
      </c>
      <c r="E25" s="67">
        <f t="shared" si="2"/>
        <v>1498609.0986343659</v>
      </c>
      <c r="F25" s="67">
        <f t="shared" si="2"/>
        <v>1375187.1989389844</v>
      </c>
      <c r="G25" s="67">
        <f t="shared" si="2"/>
        <v>1287762.0372602828</v>
      </c>
      <c r="H25" s="67">
        <f t="shared" si="2"/>
        <v>1414452.1996944919</v>
      </c>
      <c r="I25" s="67">
        <f t="shared" si="2"/>
        <v>1483642.6996037252</v>
      </c>
      <c r="J25" s="67">
        <f t="shared" si="2"/>
        <v>1797830.6781615168</v>
      </c>
      <c r="K25" s="67">
        <f t="shared" si="2"/>
        <v>1980009.8549021222</v>
      </c>
      <c r="L25" s="67">
        <f t="shared" si="2"/>
        <v>1676349.1705600023</v>
      </c>
      <c r="M25" s="67">
        <f t="shared" si="2"/>
        <v>1697171.9670689031</v>
      </c>
      <c r="N25" s="67">
        <f t="shared" si="2"/>
        <v>2251805.9595426396</v>
      </c>
      <c r="O25" s="67">
        <f t="shared" si="2"/>
        <v>1272668.8448998593</v>
      </c>
      <c r="P25" s="67">
        <f t="shared" si="2"/>
        <v>1255957.8054913469</v>
      </c>
      <c r="Q25" s="67">
        <f t="shared" si="2"/>
        <v>1151058.114523802</v>
      </c>
    </row>
    <row r="26" spans="1:17" ht="12" customHeight="1" x14ac:dyDescent="0.3">
      <c r="A26" s="23" t="s">
        <v>147</v>
      </c>
      <c r="B26" s="67"/>
      <c r="C26" s="67">
        <f t="shared" si="2"/>
        <v>50632.26137063792</v>
      </c>
      <c r="D26" s="67">
        <f t="shared" si="2"/>
        <v>38475.904452004703</v>
      </c>
      <c r="E26" s="67">
        <f t="shared" si="2"/>
        <v>31040.361809589202</v>
      </c>
      <c r="F26" s="67">
        <f t="shared" si="2"/>
        <v>53620.710813611979</v>
      </c>
      <c r="G26" s="67">
        <f t="shared" si="2"/>
        <v>28735.668743408285</v>
      </c>
      <c r="H26" s="67">
        <f t="shared" si="2"/>
        <v>29122.44419170334</v>
      </c>
      <c r="I26" s="67">
        <f t="shared" si="2"/>
        <v>44737.940433423501</v>
      </c>
      <c r="J26" s="67">
        <f t="shared" si="2"/>
        <v>50904.883609751239</v>
      </c>
      <c r="K26" s="67">
        <f t="shared" si="2"/>
        <v>38109.450572597329</v>
      </c>
      <c r="L26" s="67">
        <f t="shared" si="2"/>
        <v>85788.648940746672</v>
      </c>
      <c r="M26" s="67">
        <f t="shared" si="2"/>
        <v>80318.691781329922</v>
      </c>
      <c r="N26" s="67">
        <f t="shared" si="2"/>
        <v>256813.36424099887</v>
      </c>
      <c r="O26" s="67">
        <f t="shared" si="2"/>
        <v>151783.49036530219</v>
      </c>
      <c r="P26" s="67">
        <f t="shared" si="2"/>
        <v>128487.99541212944</v>
      </c>
      <c r="Q26" s="67">
        <f t="shared" si="2"/>
        <v>96894.577207135037</v>
      </c>
    </row>
    <row r="27" spans="1:17" ht="12" customHeight="1" x14ac:dyDescent="0.3">
      <c r="A27" s="23" t="s">
        <v>142</v>
      </c>
      <c r="B27" s="67"/>
      <c r="C27" s="67">
        <f t="shared" si="2"/>
        <v>619302.09311918868</v>
      </c>
      <c r="D27" s="67">
        <f t="shared" si="2"/>
        <v>497844.12150584022</v>
      </c>
      <c r="E27" s="67">
        <f t="shared" si="2"/>
        <v>431276.24713166407</v>
      </c>
      <c r="F27" s="67">
        <f t="shared" si="2"/>
        <v>349769.55646598269</v>
      </c>
      <c r="G27" s="67">
        <f t="shared" si="2"/>
        <v>445991.0503346452</v>
      </c>
      <c r="H27" s="67">
        <f t="shared" si="2"/>
        <v>375242.67162806541</v>
      </c>
      <c r="I27" s="67">
        <f t="shared" si="2"/>
        <v>363276.1972224866</v>
      </c>
      <c r="J27" s="67">
        <f t="shared" si="2"/>
        <v>322379.1417764537</v>
      </c>
      <c r="K27" s="67">
        <f t="shared" si="2"/>
        <v>268735.60209595971</v>
      </c>
      <c r="L27" s="67">
        <f t="shared" si="2"/>
        <v>215383.42045647604</v>
      </c>
      <c r="M27" s="67">
        <f t="shared" si="2"/>
        <v>314258.82916609471</v>
      </c>
      <c r="N27" s="67">
        <f t="shared" si="2"/>
        <v>147693.18524383538</v>
      </c>
      <c r="O27" s="67">
        <f t="shared" si="2"/>
        <v>135343.4661277323</v>
      </c>
      <c r="P27" s="67">
        <f t="shared" si="2"/>
        <v>155229.6260888931</v>
      </c>
      <c r="Q27" s="67">
        <f t="shared" si="2"/>
        <v>145123.66378012561</v>
      </c>
    </row>
    <row r="28" spans="1:17" ht="12" customHeight="1" x14ac:dyDescent="0.3">
      <c r="A28" s="23" t="s">
        <v>141</v>
      </c>
      <c r="B28" s="67"/>
      <c r="C28" s="67">
        <f t="shared" si="2"/>
        <v>17838.511359239237</v>
      </c>
      <c r="D28" s="67">
        <f t="shared" si="2"/>
        <v>9560.4776988673912</v>
      </c>
      <c r="E28" s="67">
        <f t="shared" si="2"/>
        <v>10025.154967441857</v>
      </c>
      <c r="F28" s="67">
        <f t="shared" si="2"/>
        <v>16547.708944990452</v>
      </c>
      <c r="G28" s="67">
        <f t="shared" si="2"/>
        <v>9248.8982306103935</v>
      </c>
      <c r="H28" s="67">
        <f t="shared" si="2"/>
        <v>11212.030656147064</v>
      </c>
      <c r="I28" s="67">
        <f t="shared" si="2"/>
        <v>34382.585301473795</v>
      </c>
      <c r="J28" s="67">
        <f t="shared" si="2"/>
        <v>9912.8270996712308</v>
      </c>
      <c r="K28" s="67">
        <f t="shared" si="2"/>
        <v>12265.857173171418</v>
      </c>
      <c r="L28" s="67">
        <f t="shared" si="2"/>
        <v>15455.797120032999</v>
      </c>
      <c r="M28" s="67">
        <f t="shared" si="2"/>
        <v>16220.936631472141</v>
      </c>
      <c r="N28" s="67">
        <f t="shared" si="2"/>
        <v>22348.06246481448</v>
      </c>
      <c r="O28" s="67">
        <f t="shared" si="2"/>
        <v>28147.224363626723</v>
      </c>
      <c r="P28" s="67">
        <f t="shared" si="2"/>
        <v>41998.021886925831</v>
      </c>
      <c r="Q28" s="67">
        <f t="shared" si="2"/>
        <v>24125.356100154575</v>
      </c>
    </row>
    <row r="29" spans="1:17" ht="12" customHeight="1" x14ac:dyDescent="0.3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3">
      <c r="A30" s="23" t="s">
        <v>57</v>
      </c>
      <c r="B30" s="67"/>
      <c r="C30" s="67">
        <f t="shared" ref="C30:Q31" si="3">B16+C44-C16</f>
        <v>833943.63216968812</v>
      </c>
      <c r="D30" s="67">
        <f t="shared" si="3"/>
        <v>946505.68037065677</v>
      </c>
      <c r="E30" s="67">
        <f t="shared" si="3"/>
        <v>937670.56322201062</v>
      </c>
      <c r="F30" s="67">
        <f t="shared" si="3"/>
        <v>938946.46624137089</v>
      </c>
      <c r="G30" s="67">
        <f t="shared" si="3"/>
        <v>980797.51239933725</v>
      </c>
      <c r="H30" s="67">
        <f t="shared" si="3"/>
        <v>834077.6862782836</v>
      </c>
      <c r="I30" s="67">
        <f t="shared" si="3"/>
        <v>1201446.5136826234</v>
      </c>
      <c r="J30" s="67">
        <f t="shared" si="3"/>
        <v>831666.8126932513</v>
      </c>
      <c r="K30" s="67">
        <f t="shared" si="3"/>
        <v>1327105.5135239502</v>
      </c>
      <c r="L30" s="67">
        <f t="shared" si="3"/>
        <v>824461.4060179349</v>
      </c>
      <c r="M30" s="67">
        <f t="shared" si="3"/>
        <v>872619.58803505171</v>
      </c>
      <c r="N30" s="67">
        <f t="shared" si="3"/>
        <v>1164112.6842343435</v>
      </c>
      <c r="O30" s="67">
        <f t="shared" si="3"/>
        <v>699321.10952377412</v>
      </c>
      <c r="P30" s="67">
        <f t="shared" si="3"/>
        <v>640025.32943071052</v>
      </c>
      <c r="Q30" s="67">
        <f t="shared" si="3"/>
        <v>869266.66112812888</v>
      </c>
    </row>
    <row r="31" spans="1:17" ht="12" customHeight="1" x14ac:dyDescent="0.3">
      <c r="A31" s="29" t="s">
        <v>140</v>
      </c>
      <c r="B31" s="83"/>
      <c r="C31" s="83">
        <f t="shared" si="3"/>
        <v>1865813.9178958237</v>
      </c>
      <c r="D31" s="83">
        <f t="shared" si="3"/>
        <v>2540325.2456488796</v>
      </c>
      <c r="E31" s="83">
        <f t="shared" si="3"/>
        <v>1918966.5047272295</v>
      </c>
      <c r="F31" s="83">
        <f t="shared" si="3"/>
        <v>2087587.5479049496</v>
      </c>
      <c r="G31" s="83">
        <f t="shared" si="3"/>
        <v>1774846.613340985</v>
      </c>
      <c r="H31" s="83">
        <f t="shared" si="3"/>
        <v>1788780.1236895397</v>
      </c>
      <c r="I31" s="83">
        <f t="shared" si="3"/>
        <v>1752208.2094318643</v>
      </c>
      <c r="J31" s="83">
        <f t="shared" si="3"/>
        <v>2070977.4984158799</v>
      </c>
      <c r="K31" s="83">
        <f t="shared" si="3"/>
        <v>3726092.2764478661</v>
      </c>
      <c r="L31" s="83">
        <f t="shared" si="3"/>
        <v>2829005.6536014415</v>
      </c>
      <c r="M31" s="83">
        <f t="shared" si="3"/>
        <v>2841114.3848564588</v>
      </c>
      <c r="N31" s="83">
        <f t="shared" si="3"/>
        <v>3368458.4757417031</v>
      </c>
      <c r="O31" s="83">
        <f t="shared" si="3"/>
        <v>2744082.3113914877</v>
      </c>
      <c r="P31" s="83">
        <f t="shared" si="3"/>
        <v>2449327.0687281117</v>
      </c>
      <c r="Q31" s="83">
        <f t="shared" si="3"/>
        <v>2887663.0378195755</v>
      </c>
    </row>
    <row r="33" spans="1:17" ht="12" customHeight="1" x14ac:dyDescent="0.3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3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3">
      <c r="A35" s="23" t="s">
        <v>149</v>
      </c>
      <c r="B35" s="67"/>
      <c r="C35" s="67">
        <f>RES_hhdet_in!C$126</f>
        <v>2621723.5</v>
      </c>
      <c r="D35" s="67">
        <f>RES_hhdet_in!D$126</f>
        <v>1286978</v>
      </c>
      <c r="E35" s="67">
        <f>RES_hhdet_in!E$126</f>
        <v>1188814.5</v>
      </c>
      <c r="F35" s="67">
        <f>RES_hhdet_in!F$126</f>
        <v>1658288.0625</v>
      </c>
      <c r="G35" s="67">
        <f>RES_hhdet_in!G$126</f>
        <v>1404695.125</v>
      </c>
      <c r="H35" s="67">
        <f>RES_hhdet_in!H$126</f>
        <v>1149918.375</v>
      </c>
      <c r="I35" s="67">
        <f>RES_hhdet_in!I$126</f>
        <v>1963807.1249999995</v>
      </c>
      <c r="J35" s="67">
        <f>RES_hhdet_in!J$126</f>
        <v>1099402.75</v>
      </c>
      <c r="K35" s="67">
        <f>RES_hhdet_in!K$126</f>
        <v>1500397.875</v>
      </c>
      <c r="L35" s="67">
        <f>RES_hhdet_in!L$126</f>
        <v>2000434.5000000002</v>
      </c>
      <c r="M35" s="67">
        <f>RES_hhdet_in!M$126</f>
        <v>2037227.8750000002</v>
      </c>
      <c r="N35" s="67">
        <f>RES_hhdet_in!N$126</f>
        <v>1268061.8750000002</v>
      </c>
      <c r="O35" s="67">
        <f>RES_hhdet_in!O$126</f>
        <v>2486834.6875</v>
      </c>
      <c r="P35" s="67">
        <f>RES_hhdet_in!P$126</f>
        <v>1789679.8749999998</v>
      </c>
      <c r="Q35" s="67">
        <f>RES_hhdet_in!Q$126</f>
        <v>1571739.3750000002</v>
      </c>
    </row>
    <row r="36" spans="1:17" ht="12" customHeight="1" x14ac:dyDescent="0.3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3">
      <c r="A37" s="23" t="s">
        <v>60</v>
      </c>
      <c r="B37" s="67"/>
      <c r="C37" s="67">
        <f>RES_hhdet_in!C$129</f>
        <v>68917.25</v>
      </c>
      <c r="D37" s="67">
        <f>RES_hhdet_in!D$129</f>
        <v>51477.25</v>
      </c>
      <c r="E37" s="67">
        <f>RES_hhdet_in!E$129</f>
        <v>53325.25</v>
      </c>
      <c r="F37" s="67">
        <f>RES_hhdet_in!F$129</f>
        <v>91355</v>
      </c>
      <c r="G37" s="67">
        <f>RES_hhdet_in!G$129</f>
        <v>92234.000000000015</v>
      </c>
      <c r="H37" s="67">
        <f>RES_hhdet_in!H$129</f>
        <v>112242.5</v>
      </c>
      <c r="I37" s="67">
        <f>RES_hhdet_in!I$129</f>
        <v>126072</v>
      </c>
      <c r="J37" s="67">
        <f>RES_hhdet_in!J$129</f>
        <v>133970.25</v>
      </c>
      <c r="K37" s="67">
        <f>RES_hhdet_in!K$129</f>
        <v>155855.25</v>
      </c>
      <c r="L37" s="67">
        <f>RES_hhdet_in!L$129</f>
        <v>188895.55421686749</v>
      </c>
      <c r="M37" s="67">
        <f>RES_hhdet_in!M$129</f>
        <v>222614.875</v>
      </c>
      <c r="N37" s="67">
        <f>RES_hhdet_in!N$129</f>
        <v>164904</v>
      </c>
      <c r="O37" s="67">
        <f>RES_hhdet_in!O$129</f>
        <v>286985.31249999988</v>
      </c>
      <c r="P37" s="67">
        <f>RES_hhdet_in!P$129</f>
        <v>217856.25</v>
      </c>
      <c r="Q37" s="67">
        <f>RES_hhdet_in!Q$129</f>
        <v>196965.75000000006</v>
      </c>
    </row>
    <row r="38" spans="1:17" ht="12" customHeight="1" x14ac:dyDescent="0.3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3">
      <c r="A39" s="23" t="s">
        <v>148</v>
      </c>
      <c r="B39" s="67"/>
      <c r="C39" s="67">
        <f>RES_hhdet_in!C$131</f>
        <v>2462912.6979636149</v>
      </c>
      <c r="D39" s="67">
        <f>RES_hhdet_in!D$131</f>
        <v>1010709.217793447</v>
      </c>
      <c r="E39" s="67">
        <f>RES_hhdet_in!E$131</f>
        <v>963052.09863436664</v>
      </c>
      <c r="F39" s="67">
        <f>RES_hhdet_in!F$131</f>
        <v>1405589.198938983</v>
      </c>
      <c r="G39" s="67">
        <f>RES_hhdet_in!G$131</f>
        <v>1188756.0372602819</v>
      </c>
      <c r="H39" s="67">
        <f>RES_hhdet_in!H$131</f>
        <v>952273.19969449076</v>
      </c>
      <c r="I39" s="67">
        <f>RES_hhdet_in!I$131</f>
        <v>1695730.6996037236</v>
      </c>
      <c r="J39" s="67">
        <f>RES_hhdet_in!J$131</f>
        <v>1022316.6781615177</v>
      </c>
      <c r="K39" s="67">
        <f>RES_hhdet_in!K$131</f>
        <v>1362549.8549021233</v>
      </c>
      <c r="L39" s="67">
        <f>RES_hhdet_in!L$131</f>
        <v>1761399.1705600026</v>
      </c>
      <c r="M39" s="67">
        <f>RES_hhdet_in!M$131</f>
        <v>1832875.9670689027</v>
      </c>
      <c r="N39" s="67">
        <f>RES_hhdet_in!N$131</f>
        <v>1212827.9595426354</v>
      </c>
      <c r="O39" s="67">
        <f>RES_hhdet_in!O$131</f>
        <v>1791159.8448998621</v>
      </c>
      <c r="P39" s="67">
        <f>RES_hhdet_in!P$131</f>
        <v>1470274.8054913473</v>
      </c>
      <c r="Q39" s="67">
        <f>RES_hhdet_in!Q$131</f>
        <v>1113222.1145237985</v>
      </c>
    </row>
    <row r="40" spans="1:17" ht="12" customHeight="1" x14ac:dyDescent="0.3">
      <c r="A40" s="23" t="s">
        <v>147</v>
      </c>
      <c r="B40" s="67"/>
      <c r="C40" s="67">
        <f>RES_hhdet_in!C$132</f>
        <v>138381.26137063798</v>
      </c>
      <c r="D40" s="67">
        <f>RES_hhdet_in!D$132</f>
        <v>133176.90445200476</v>
      </c>
      <c r="E40" s="67">
        <f>RES_hhdet_in!E$132</f>
        <v>225494.36180958844</v>
      </c>
      <c r="F40" s="67">
        <f>RES_hhdet_in!F$132</f>
        <v>93053.710813612619</v>
      </c>
      <c r="G40" s="67">
        <f>RES_hhdet_in!G$132</f>
        <v>217001.66874340852</v>
      </c>
      <c r="H40" s="67">
        <f>RES_hhdet_in!H$132</f>
        <v>212370.44419170319</v>
      </c>
      <c r="I40" s="67">
        <f>RES_hhdet_in!I$132</f>
        <v>288108.9404334235</v>
      </c>
      <c r="J40" s="67">
        <f>RES_hhdet_in!J$132</f>
        <v>214403.88360975072</v>
      </c>
      <c r="K40" s="67">
        <f>RES_hhdet_in!K$132</f>
        <v>380764.45057259791</v>
      </c>
      <c r="L40" s="67">
        <f>RES_hhdet_in!L$132</f>
        <v>357299.64894074661</v>
      </c>
      <c r="M40" s="67">
        <f>RES_hhdet_in!M$132</f>
        <v>456090.69178133016</v>
      </c>
      <c r="N40" s="67">
        <f>RES_hhdet_in!N$132</f>
        <v>139782.36424099823</v>
      </c>
      <c r="O40" s="67">
        <f>RES_hhdet_in!O$132</f>
        <v>718798.49036530289</v>
      </c>
      <c r="P40" s="67">
        <f>RES_hhdet_in!P$132</f>
        <v>383723.99541212933</v>
      </c>
      <c r="Q40" s="67">
        <f>RES_hhdet_in!Q$132</f>
        <v>452488.57720713457</v>
      </c>
    </row>
    <row r="41" spans="1:17" ht="12" customHeight="1" x14ac:dyDescent="0.3">
      <c r="A41" s="23" t="s">
        <v>142</v>
      </c>
      <c r="B41" s="67"/>
      <c r="C41" s="67">
        <f>RES_hhdet_in!C$135</f>
        <v>353080.09311918856</v>
      </c>
      <c r="D41" s="67">
        <f>RES_hhdet_in!D$135</f>
        <v>197141.12150583963</v>
      </c>
      <c r="E41" s="67">
        <f>RES_hhdet_in!E$135</f>
        <v>155233.2471316639</v>
      </c>
      <c r="F41" s="67">
        <f>RES_hhdet_in!F$135</f>
        <v>180948.55646598348</v>
      </c>
      <c r="G41" s="67">
        <f>RES_hhdet_in!G$135</f>
        <v>137191.05033464514</v>
      </c>
      <c r="H41" s="67">
        <f>RES_hhdet_in!H$135</f>
        <v>203571.67162806491</v>
      </c>
      <c r="I41" s="67">
        <f>RES_hhdet_in!I$135</f>
        <v>270511.19722248672</v>
      </c>
      <c r="J41" s="67">
        <f>RES_hhdet_in!J$135</f>
        <v>97902.141776453907</v>
      </c>
      <c r="K41" s="67">
        <f>RES_hhdet_in!K$135</f>
        <v>108814.6020959598</v>
      </c>
      <c r="L41" s="67">
        <f>RES_hhdet_in!L$135</f>
        <v>250085.42045647633</v>
      </c>
      <c r="M41" s="67">
        <f>RES_hhdet_in!M$135</f>
        <v>67913.829166094525</v>
      </c>
      <c r="N41" s="67">
        <f>RES_hhdet_in!N$135</f>
        <v>136503.18524383524</v>
      </c>
      <c r="O41" s="67">
        <f>RES_hhdet_in!O$135</f>
        <v>156017.46612773219</v>
      </c>
      <c r="P41" s="67">
        <f>RES_hhdet_in!P$135</f>
        <v>218586.62608889342</v>
      </c>
      <c r="Q41" s="67">
        <f>RES_hhdet_in!Q$135</f>
        <v>157921.66378012527</v>
      </c>
    </row>
    <row r="42" spans="1:17" ht="12" customHeight="1" x14ac:dyDescent="0.3">
      <c r="A42" s="23" t="s">
        <v>141</v>
      </c>
      <c r="B42" s="67"/>
      <c r="C42" s="67">
        <f>RES_hhdet_in!C$136</f>
        <v>7823.5113592392236</v>
      </c>
      <c r="D42" s="67">
        <f>RES_hhdet_in!D$136</f>
        <v>14936.477698867386</v>
      </c>
      <c r="E42" s="67">
        <f>RES_hhdet_in!E$136</f>
        <v>7134.1549674418757</v>
      </c>
      <c r="F42" s="67">
        <f>RES_hhdet_in!F$136</f>
        <v>7502.7089449904506</v>
      </c>
      <c r="G42" s="67">
        <f>RES_hhdet_in!G$136</f>
        <v>10414.898230610403</v>
      </c>
      <c r="H42" s="67">
        <f>RES_hhdet_in!H$136</f>
        <v>9670.0306561470534</v>
      </c>
      <c r="I42" s="67">
        <f>RES_hhdet_in!I$136</f>
        <v>20328.585301473802</v>
      </c>
      <c r="J42" s="67">
        <f>RES_hhdet_in!J$136</f>
        <v>24987.827099671173</v>
      </c>
      <c r="K42" s="67">
        <f>RES_hhdet_in!K$136</f>
        <v>18887.857173171484</v>
      </c>
      <c r="L42" s="67">
        <f>RES_hhdet_in!L$136</f>
        <v>17905.797120032992</v>
      </c>
      <c r="M42" s="67">
        <f>RES_hhdet_in!M$136</f>
        <v>15090.936631472156</v>
      </c>
      <c r="N42" s="67">
        <f>RES_hhdet_in!N$136</f>
        <v>8667.0624648144749</v>
      </c>
      <c r="O42" s="67">
        <f>RES_hhdet_in!O$136</f>
        <v>56677.22436362673</v>
      </c>
      <c r="P42" s="67">
        <f>RES_hhdet_in!P$136</f>
        <v>22966.021886925839</v>
      </c>
      <c r="Q42" s="67">
        <f>RES_hhdet_in!Q$136</f>
        <v>55408.356100154553</v>
      </c>
    </row>
    <row r="43" spans="1:17" ht="12" customHeight="1" x14ac:dyDescent="0.3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3">
      <c r="A44" s="23" t="s">
        <v>57</v>
      </c>
      <c r="B44" s="67"/>
      <c r="C44" s="67">
        <f>RES_hhdet_in!C$140</f>
        <v>951016.63216968789</v>
      </c>
      <c r="D44" s="67">
        <f>RES_hhdet_in!D$140</f>
        <v>679895.68037065689</v>
      </c>
      <c r="E44" s="67">
        <f>RES_hhdet_in!E$140</f>
        <v>435413.56322201039</v>
      </c>
      <c r="F44" s="67">
        <f>RES_hhdet_in!F$140</f>
        <v>888543.46624137054</v>
      </c>
      <c r="G44" s="67">
        <f>RES_hhdet_in!G$140</f>
        <v>537972.51239933749</v>
      </c>
      <c r="H44" s="67">
        <f>RES_hhdet_in!H$140</f>
        <v>579302.6862782836</v>
      </c>
      <c r="I44" s="67">
        <f>RES_hhdet_in!I$140</f>
        <v>623644.51368262363</v>
      </c>
      <c r="J44" s="67">
        <f>RES_hhdet_in!J$140</f>
        <v>800291.81269325165</v>
      </c>
      <c r="K44" s="67">
        <f>RES_hhdet_in!K$140</f>
        <v>1134789.5135239505</v>
      </c>
      <c r="L44" s="67">
        <f>RES_hhdet_in!L$140</f>
        <v>892949.40601793514</v>
      </c>
      <c r="M44" s="67">
        <f>RES_hhdet_in!M$140</f>
        <v>834780.58803505159</v>
      </c>
      <c r="N44" s="67">
        <f>RES_hhdet_in!N$140</f>
        <v>755449.68423434265</v>
      </c>
      <c r="O44" s="67">
        <f>RES_hhdet_in!O$140</f>
        <v>1034544.1095237751</v>
      </c>
      <c r="P44" s="67">
        <f>RES_hhdet_in!P$140</f>
        <v>582838.32943070994</v>
      </c>
      <c r="Q44" s="67">
        <f>RES_hhdet_in!Q$140</f>
        <v>864836.66112812911</v>
      </c>
    </row>
    <row r="45" spans="1:17" ht="12" customHeight="1" x14ac:dyDescent="0.3">
      <c r="A45" s="29" t="s">
        <v>140</v>
      </c>
      <c r="B45" s="83"/>
      <c r="C45" s="83">
        <f>RES_hhdet_in!C$141</f>
        <v>2765050.9178958246</v>
      </c>
      <c r="D45" s="83">
        <f>RES_hhdet_in!D$141</f>
        <v>1857000.2456488791</v>
      </c>
      <c r="E45" s="83">
        <f>RES_hhdet_in!E$141</f>
        <v>1801186.5047272281</v>
      </c>
      <c r="F45" s="83">
        <f>RES_hhdet_in!F$141</f>
        <v>2029959.5479049487</v>
      </c>
      <c r="G45" s="83">
        <f>RES_hhdet_in!G$141</f>
        <v>1999297.6133409846</v>
      </c>
      <c r="H45" s="83">
        <f>RES_hhdet_in!H$141</f>
        <v>1591411.1236895414</v>
      </c>
      <c r="I45" s="83">
        <f>RES_hhdet_in!I$141</f>
        <v>2678650.2094318653</v>
      </c>
      <c r="J45" s="83">
        <f>RES_hhdet_in!J$141</f>
        <v>1280935.4984158806</v>
      </c>
      <c r="K45" s="83">
        <f>RES_hhdet_in!K$141</f>
        <v>3490304.2764478666</v>
      </c>
      <c r="L45" s="83">
        <f>RES_hhdet_in!L$141</f>
        <v>3154230.6536014425</v>
      </c>
      <c r="M45" s="83">
        <f>RES_hhdet_in!M$141</f>
        <v>3142954.3848564602</v>
      </c>
      <c r="N45" s="83">
        <f>RES_hhdet_in!N$141</f>
        <v>2596241.4757416947</v>
      </c>
      <c r="O45" s="83">
        <f>RES_hhdet_in!O$141</f>
        <v>3543569.3113914933</v>
      </c>
      <c r="P45" s="83">
        <f>RES_hhdet_in!P$141</f>
        <v>3020392.068728107</v>
      </c>
      <c r="Q45" s="83">
        <f>RES_hhdet_in!Q$141</f>
        <v>3253932.0378195774</v>
      </c>
    </row>
    <row r="47" spans="1:17" ht="12" customHeight="1" x14ac:dyDescent="0.3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3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3">
      <c r="A49" s="148" t="s">
        <v>149</v>
      </c>
      <c r="B49" s="67"/>
      <c r="C49" s="67">
        <f>RES_hhdet_in_new!C$126</f>
        <v>976549.64756401419</v>
      </c>
      <c r="D49" s="67">
        <f>RES_hhdet_in_new!D$126</f>
        <v>533451.64413285791</v>
      </c>
      <c r="E49" s="67">
        <f>RES_hhdet_in_new!E$126</f>
        <v>513125.39758761029</v>
      </c>
      <c r="F49" s="67">
        <f>RES_hhdet_in_new!F$126</f>
        <v>684479.03939511115</v>
      </c>
      <c r="G49" s="67">
        <f>RES_hhdet_in_new!G$126</f>
        <v>569386.45974976046</v>
      </c>
      <c r="H49" s="67">
        <f>RES_hhdet_in_new!H$126</f>
        <v>490000.80405492615</v>
      </c>
      <c r="I49" s="67">
        <f>RES_hhdet_in_new!I$126</f>
        <v>801646.31466542289</v>
      </c>
      <c r="J49" s="67">
        <f>RES_hhdet_in_new!J$126</f>
        <v>483945.36971677642</v>
      </c>
      <c r="K49" s="67">
        <f>RES_hhdet_in_new!K$126</f>
        <v>627777.76921256876</v>
      </c>
      <c r="L49" s="67">
        <f>RES_hhdet_in_new!L$126</f>
        <v>839741.7076241693</v>
      </c>
      <c r="M49" s="67">
        <f>RES_hhdet_in_new!M$126</f>
        <v>938399.08071128535</v>
      </c>
      <c r="N49" s="67">
        <f>RES_hhdet_in_new!N$126</f>
        <v>594257.16851296416</v>
      </c>
      <c r="O49" s="67">
        <f>RES_hhdet_in_new!O$126</f>
        <v>1107173.6939193981</v>
      </c>
      <c r="P49" s="67">
        <f>RES_hhdet_in_new!P$126</f>
        <v>833743.48020391027</v>
      </c>
      <c r="Q49" s="67">
        <f>RES_hhdet_in_new!Q$126</f>
        <v>787159.24056306749</v>
      </c>
    </row>
    <row r="50" spans="1:17" ht="12" customHeight="1" x14ac:dyDescent="0.3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3">
      <c r="A51" s="148" t="s">
        <v>60</v>
      </c>
      <c r="B51" s="67"/>
      <c r="C51" s="67">
        <f>RES_hhdet_in_new!C$129</f>
        <v>29230</v>
      </c>
      <c r="D51" s="67">
        <f>RES_hhdet_in_new!D$129</f>
        <v>15256.416129293193</v>
      </c>
      <c r="E51" s="67">
        <f>RES_hhdet_in_new!E$129</f>
        <v>12875</v>
      </c>
      <c r="F51" s="67">
        <f>RES_hhdet_in_new!F$129</f>
        <v>27726</v>
      </c>
      <c r="G51" s="67">
        <f>RES_hhdet_in_new!G$129</f>
        <v>26398</v>
      </c>
      <c r="H51" s="67">
        <f>RES_hhdet_in_new!H$129</f>
        <v>34803</v>
      </c>
      <c r="I51" s="67">
        <f>RES_hhdet_in_new!I$129</f>
        <v>38796</v>
      </c>
      <c r="J51" s="67">
        <f>RES_hhdet_in_new!J$129</f>
        <v>42291</v>
      </c>
      <c r="K51" s="67">
        <f>RES_hhdet_in_new!K$129</f>
        <v>58870.996058756005</v>
      </c>
      <c r="L51" s="67">
        <f>RES_hhdet_in_new!L$129</f>
        <v>77806.338178643811</v>
      </c>
      <c r="M51" s="67">
        <f>RES_hhdet_in_new!M$129</f>
        <v>103493.00198531049</v>
      </c>
      <c r="N51" s="67">
        <f>RES_hhdet_in_new!N$129</f>
        <v>75882.329064185702</v>
      </c>
      <c r="O51" s="67">
        <f>RES_hhdet_in_new!O$129</f>
        <v>122758</v>
      </c>
      <c r="P51" s="67">
        <f>RES_hhdet_in_new!P$129</f>
        <v>101844.83625297135</v>
      </c>
      <c r="Q51" s="67">
        <f>RES_hhdet_in_new!Q$129</f>
        <v>76222.676759891008</v>
      </c>
    </row>
    <row r="52" spans="1:17" ht="12" customHeight="1" x14ac:dyDescent="0.3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3">
      <c r="A53" s="148" t="s">
        <v>148</v>
      </c>
      <c r="B53" s="67"/>
      <c r="C53" s="67">
        <f>RES_hhdet_in_new!C$131</f>
        <v>772446.46934863622</v>
      </c>
      <c r="D53" s="67">
        <f>RES_hhdet_in_new!D$131</f>
        <v>297189.49758909794</v>
      </c>
      <c r="E53" s="67">
        <f>RES_hhdet_in_new!E$131</f>
        <v>295993.51225812407</v>
      </c>
      <c r="F53" s="67">
        <f>RES_hhdet_in_new!F$131</f>
        <v>536807.36775359465</v>
      </c>
      <c r="G53" s="67">
        <f>RES_hhdet_in_new!G$131</f>
        <v>322337.23687391414</v>
      </c>
      <c r="H53" s="67">
        <f>RES_hhdet_in_new!H$131</f>
        <v>205329.9754120305</v>
      </c>
      <c r="I53" s="67">
        <f>RES_hhdet_in_new!I$131</f>
        <v>410149.49041119014</v>
      </c>
      <c r="J53" s="67">
        <f>RES_hhdet_in_new!J$131</f>
        <v>277465.35003499163</v>
      </c>
      <c r="K53" s="67">
        <f>RES_hhdet_in_new!K$131</f>
        <v>356571.79673788295</v>
      </c>
      <c r="L53" s="67">
        <f>RES_hhdet_in_new!L$131</f>
        <v>569776.27742754191</v>
      </c>
      <c r="M53" s="67">
        <f>RES_hhdet_in_new!M$131</f>
        <v>601893.69852489035</v>
      </c>
      <c r="N53" s="67">
        <f>RES_hhdet_in_new!N$131</f>
        <v>417373.5615028576</v>
      </c>
      <c r="O53" s="67">
        <f>RES_hhdet_in_new!O$131</f>
        <v>408493.24576418998</v>
      </c>
      <c r="P53" s="67">
        <f>RES_hhdet_in_new!P$131</f>
        <v>412248.44177622371</v>
      </c>
      <c r="Q53" s="67">
        <f>RES_hhdet_in_new!Q$131</f>
        <v>236420.5178707247</v>
      </c>
    </row>
    <row r="54" spans="1:17" ht="12" customHeight="1" x14ac:dyDescent="0.3">
      <c r="A54" s="148" t="s">
        <v>147</v>
      </c>
      <c r="B54" s="67"/>
      <c r="C54" s="67">
        <f>RES_hhdet_in_new!C$132</f>
        <v>42222.100854696779</v>
      </c>
      <c r="D54" s="67">
        <f>RES_hhdet_in_new!D$132</f>
        <v>105745.86855427999</v>
      </c>
      <c r="E54" s="67">
        <f>RES_hhdet_in_new!E$132</f>
        <v>123345.85282492082</v>
      </c>
      <c r="F54" s="67">
        <f>RES_hhdet_in_new!F$132</f>
        <v>62206.143164173351</v>
      </c>
      <c r="G54" s="67">
        <f>RES_hhdet_in_new!G$132</f>
        <v>145993.40534623896</v>
      </c>
      <c r="H54" s="67">
        <f>RES_hhdet_in_new!H$132</f>
        <v>169233.10055404884</v>
      </c>
      <c r="I54" s="67">
        <f>RES_hhdet_in_new!I$132</f>
        <v>192192.12675061612</v>
      </c>
      <c r="J54" s="67">
        <f>RES_hhdet_in_new!J$132</f>
        <v>162829.85115608122</v>
      </c>
      <c r="K54" s="67">
        <f>RES_hhdet_in_new!K$132</f>
        <v>218536.93564820185</v>
      </c>
      <c r="L54" s="67">
        <f>RES_hhdet_in_new!L$132</f>
        <v>184764.60426468591</v>
      </c>
      <c r="M54" s="67">
        <f>RES_hhdet_in_new!M$132</f>
        <v>304532.91285806487</v>
      </c>
      <c r="N54" s="67">
        <f>RES_hhdet_in_new!N$132</f>
        <v>93620.976560662486</v>
      </c>
      <c r="O54" s="67">
        <f>RES_hhdet_in_new!O$132</f>
        <v>535317.6151944478</v>
      </c>
      <c r="P54" s="67">
        <f>RES_hhdet_in_new!P$132</f>
        <v>315350.23147912155</v>
      </c>
      <c r="Q54" s="67">
        <f>RES_hhdet_in_new!Q$132</f>
        <v>381971.08942613914</v>
      </c>
    </row>
    <row r="55" spans="1:17" ht="12" customHeight="1" x14ac:dyDescent="0.3">
      <c r="A55" s="148" t="s">
        <v>142</v>
      </c>
      <c r="B55" s="67"/>
      <c r="C55" s="67">
        <f>RES_hhdet_in_new!C$135</f>
        <v>155240.17978904455</v>
      </c>
      <c r="D55" s="67">
        <f>RES_hhdet_in_new!D$135</f>
        <v>117919.27622770783</v>
      </c>
      <c r="E55" s="67">
        <f>RES_hhdet_in_new!E$135</f>
        <v>89098.349011429513</v>
      </c>
      <c r="F55" s="67">
        <f>RES_hhdet_in_new!F$135</f>
        <v>79458.214869378848</v>
      </c>
      <c r="G55" s="67">
        <f>RES_hhdet_in_new!G$135</f>
        <v>91379.816315487406</v>
      </c>
      <c r="H55" s="67">
        <f>RES_hhdet_in_new!H$135</f>
        <v>106214.06667733504</v>
      </c>
      <c r="I55" s="67">
        <f>RES_hhdet_in_new!I$135</f>
        <v>179303.40020758583</v>
      </c>
      <c r="J55" s="67">
        <f>RES_hhdet_in_new!J$135</f>
        <v>34104.923326613221</v>
      </c>
      <c r="K55" s="67">
        <f>RES_hhdet_in_new!K$135</f>
        <v>47063.563309536083</v>
      </c>
      <c r="L55" s="67">
        <f>RES_hhdet_in_new!L$135</f>
        <v>74112.098557267105</v>
      </c>
      <c r="M55" s="67">
        <f>RES_hhdet_in_new!M$135</f>
        <v>25042.198531405571</v>
      </c>
      <c r="N55" s="67">
        <f>RES_hhdet_in_new!N$135</f>
        <v>75466.9052175447</v>
      </c>
      <c r="O55" s="67">
        <f>RES_hhdet_in_new!O$135</f>
        <v>109333.00007350002</v>
      </c>
      <c r="P55" s="67">
        <f>RES_hhdet_in_new!P$135</f>
        <v>85153.432543654038</v>
      </c>
      <c r="Q55" s="67">
        <f>RES_hhdet_in_new!Q$135</f>
        <v>114981.35661600345</v>
      </c>
    </row>
    <row r="56" spans="1:17" ht="12" customHeight="1" x14ac:dyDescent="0.3">
      <c r="A56" s="148" t="s">
        <v>141</v>
      </c>
      <c r="B56" s="67"/>
      <c r="C56" s="67">
        <f>RES_hhdet_in_new!C$136</f>
        <v>6640.897571636553</v>
      </c>
      <c r="D56" s="67">
        <f>RES_hhdet_in_new!D$136</f>
        <v>12597.001761772066</v>
      </c>
      <c r="E56" s="67">
        <f>RES_hhdet_in_new!E$136</f>
        <v>4687.6834931358881</v>
      </c>
      <c r="F56" s="67">
        <f>RES_hhdet_in_new!F$136</f>
        <v>6007.3136079643182</v>
      </c>
      <c r="G56" s="67">
        <f>RES_hhdet_in_new!G$136</f>
        <v>9676.0012141199568</v>
      </c>
      <c r="H56" s="67">
        <f>RES_hhdet_in_new!H$136</f>
        <v>9223.6614115116899</v>
      </c>
      <c r="I56" s="67">
        <f>RES_hhdet_in_new!I$136</f>
        <v>20001.297296030822</v>
      </c>
      <c r="J56" s="67">
        <f>RES_hhdet_in_new!J$136</f>
        <v>9545.2451990904228</v>
      </c>
      <c r="K56" s="67">
        <f>RES_hhdet_in_new!K$136</f>
        <v>5605.4735169479191</v>
      </c>
      <c r="L56" s="67">
        <f>RES_hhdet_in_new!L$136</f>
        <v>11088.727374674358</v>
      </c>
      <c r="M56" s="67">
        <f>RES_hhdet_in_new!M$136</f>
        <v>6930.2707969245475</v>
      </c>
      <c r="N56" s="67">
        <f>RES_hhdet_in_new!N$136</f>
        <v>7795.7252318993778</v>
      </c>
      <c r="O56" s="67">
        <f>RES_hhdet_in_new!O$136</f>
        <v>54029.832887260287</v>
      </c>
      <c r="P56" s="67">
        <f>RES_hhdet_in_new!P$136</f>
        <v>20991.374404910948</v>
      </c>
      <c r="Q56" s="67">
        <f>RES_hhdet_in_new!Q$136</f>
        <v>53786.276650200285</v>
      </c>
    </row>
    <row r="57" spans="1:17" ht="12" customHeight="1" x14ac:dyDescent="0.3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3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68.068753937471655</v>
      </c>
      <c r="F58" s="67">
        <f>RES_hhdet_in_new!F$140</f>
        <v>0</v>
      </c>
      <c r="G58" s="67">
        <f>RES_hhdet_in_new!G$140</f>
        <v>0</v>
      </c>
      <c r="H58" s="67">
        <f>RES_hhdet_in_new!H$140</f>
        <v>15.945300664630967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535.49902796798631</v>
      </c>
      <c r="P58" s="67">
        <f>RES_hhdet_in_new!P$140</f>
        <v>458.74292515389152</v>
      </c>
      <c r="Q58" s="67">
        <f>RES_hhdet_in_new!Q$140</f>
        <v>860.50892977794479</v>
      </c>
    </row>
    <row r="59" spans="1:17" ht="12" customHeight="1" x14ac:dyDescent="0.3">
      <c r="A59" s="159" t="s">
        <v>140</v>
      </c>
      <c r="B59" s="83"/>
      <c r="C59" s="83">
        <f>RES_hhdet_in_new!C$141</f>
        <v>976549.64756401407</v>
      </c>
      <c r="D59" s="83">
        <f>RES_hhdet_in_new!D$141</f>
        <v>533451.64413285779</v>
      </c>
      <c r="E59" s="83">
        <f>RES_hhdet_in_new!E$141</f>
        <v>513057.32883367274</v>
      </c>
      <c r="F59" s="83">
        <f>RES_hhdet_in_new!F$141</f>
        <v>684479.03939511103</v>
      </c>
      <c r="G59" s="83">
        <f>RES_hhdet_in_new!G$141</f>
        <v>569386.45974976046</v>
      </c>
      <c r="H59" s="83">
        <f>RES_hhdet_in_new!H$141</f>
        <v>489984.85875426157</v>
      </c>
      <c r="I59" s="83">
        <f>RES_hhdet_in_new!I$141</f>
        <v>801646.31466542289</v>
      </c>
      <c r="J59" s="83">
        <f>RES_hhdet_in_new!J$141</f>
        <v>483945.36971677653</v>
      </c>
      <c r="K59" s="83">
        <f>RES_hhdet_in_new!K$141</f>
        <v>627777.76921256876</v>
      </c>
      <c r="L59" s="83">
        <f>RES_hhdet_in_new!L$141</f>
        <v>839741.70762416965</v>
      </c>
      <c r="M59" s="83">
        <f>RES_hhdet_in_new!M$141</f>
        <v>938399.08071128547</v>
      </c>
      <c r="N59" s="83">
        <f>RES_hhdet_in_new!N$141</f>
        <v>594257.16851296416</v>
      </c>
      <c r="O59" s="83">
        <f>RES_hhdet_in_new!O$141</f>
        <v>1106638.1948914302</v>
      </c>
      <c r="P59" s="83">
        <f>RES_hhdet_in_new!P$141</f>
        <v>833284.73727875634</v>
      </c>
      <c r="Q59" s="83">
        <f>RES_hhdet_in_new!Q$141</f>
        <v>786298.73163328983</v>
      </c>
    </row>
    <row r="61" spans="1:17" ht="12" customHeight="1" x14ac:dyDescent="0.3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3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3">
      <c r="A63" s="148" t="s">
        <v>149</v>
      </c>
      <c r="B63" s="67"/>
      <c r="C63" s="67">
        <f>C35-C49</f>
        <v>1645173.8524359858</v>
      </c>
      <c r="D63" s="67">
        <f t="shared" ref="D63:Q63" si="4">D35-D49</f>
        <v>753526.35586714209</v>
      </c>
      <c r="E63" s="67">
        <f t="shared" si="4"/>
        <v>675689.10241238971</v>
      </c>
      <c r="F63" s="67">
        <f t="shared" si="4"/>
        <v>973809.02310488885</v>
      </c>
      <c r="G63" s="67">
        <f t="shared" si="4"/>
        <v>835308.66525023954</v>
      </c>
      <c r="H63" s="67">
        <f t="shared" si="4"/>
        <v>659917.57094507385</v>
      </c>
      <c r="I63" s="67">
        <f t="shared" si="4"/>
        <v>1162160.8103345768</v>
      </c>
      <c r="J63" s="67">
        <f t="shared" si="4"/>
        <v>615457.38028322358</v>
      </c>
      <c r="K63" s="67">
        <f t="shared" si="4"/>
        <v>872620.10578743124</v>
      </c>
      <c r="L63" s="67">
        <f t="shared" si="4"/>
        <v>1160692.7923758309</v>
      </c>
      <c r="M63" s="67">
        <f t="shared" si="4"/>
        <v>1098828.7942887149</v>
      </c>
      <c r="N63" s="67">
        <f t="shared" si="4"/>
        <v>673804.70648703608</v>
      </c>
      <c r="O63" s="67">
        <f t="shared" si="4"/>
        <v>1379660.9935806019</v>
      </c>
      <c r="P63" s="67">
        <f t="shared" si="4"/>
        <v>955936.3947960895</v>
      </c>
      <c r="Q63" s="67">
        <f t="shared" si="4"/>
        <v>784580.13443693274</v>
      </c>
    </row>
    <row r="64" spans="1:17" ht="12" customHeight="1" x14ac:dyDescent="0.3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3">
      <c r="A65" s="148" t="s">
        <v>60</v>
      </c>
      <c r="B65" s="67"/>
      <c r="C65" s="67">
        <f>C37-C51</f>
        <v>39687.25</v>
      </c>
      <c r="D65" s="67">
        <f t="shared" ref="D65:Q65" si="5">D37-D51</f>
        <v>36220.833870706803</v>
      </c>
      <c r="E65" s="67">
        <f t="shared" si="5"/>
        <v>40450.25</v>
      </c>
      <c r="F65" s="67">
        <f t="shared" si="5"/>
        <v>63629</v>
      </c>
      <c r="G65" s="67">
        <f t="shared" si="5"/>
        <v>65836.000000000015</v>
      </c>
      <c r="H65" s="67">
        <f t="shared" si="5"/>
        <v>77439.5</v>
      </c>
      <c r="I65" s="67">
        <f t="shared" si="5"/>
        <v>87276</v>
      </c>
      <c r="J65" s="67">
        <f t="shared" si="5"/>
        <v>91679.25</v>
      </c>
      <c r="K65" s="67">
        <f t="shared" si="5"/>
        <v>96984.253941243995</v>
      </c>
      <c r="L65" s="67">
        <f t="shared" si="5"/>
        <v>111089.21603822368</v>
      </c>
      <c r="M65" s="67">
        <f t="shared" si="5"/>
        <v>119121.87301468951</v>
      </c>
      <c r="N65" s="67">
        <f t="shared" si="5"/>
        <v>89021.670935814298</v>
      </c>
      <c r="O65" s="67">
        <f t="shared" si="5"/>
        <v>164227.31249999988</v>
      </c>
      <c r="P65" s="67">
        <f t="shared" si="5"/>
        <v>116011.41374702865</v>
      </c>
      <c r="Q65" s="67">
        <f t="shared" si="5"/>
        <v>120743.07324010905</v>
      </c>
    </row>
    <row r="66" spans="1:17" ht="12" customHeight="1" x14ac:dyDescent="0.3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148" t="s">
        <v>148</v>
      </c>
      <c r="B67" s="67"/>
      <c r="C67" s="67">
        <f t="shared" ref="C67:Q70" si="6">C39-C53</f>
        <v>1690466.2286149787</v>
      </c>
      <c r="D67" s="67">
        <f t="shared" si="6"/>
        <v>713519.72020434903</v>
      </c>
      <c r="E67" s="67">
        <f t="shared" si="6"/>
        <v>667058.58637624257</v>
      </c>
      <c r="F67" s="67">
        <f t="shared" si="6"/>
        <v>868781.83118538838</v>
      </c>
      <c r="G67" s="67">
        <f t="shared" si="6"/>
        <v>866418.80038636771</v>
      </c>
      <c r="H67" s="67">
        <f t="shared" si="6"/>
        <v>746943.22428246029</v>
      </c>
      <c r="I67" s="67">
        <f t="shared" si="6"/>
        <v>1285581.2091925335</v>
      </c>
      <c r="J67" s="67">
        <f t="shared" si="6"/>
        <v>744851.32812652609</v>
      </c>
      <c r="K67" s="67">
        <f t="shared" si="6"/>
        <v>1005978.0581642403</v>
      </c>
      <c r="L67" s="67">
        <f t="shared" si="6"/>
        <v>1191622.8931324608</v>
      </c>
      <c r="M67" s="67">
        <f t="shared" si="6"/>
        <v>1230982.2685440122</v>
      </c>
      <c r="N67" s="67">
        <f t="shared" si="6"/>
        <v>795454.39803977776</v>
      </c>
      <c r="O67" s="67">
        <f t="shared" si="6"/>
        <v>1382666.5991356722</v>
      </c>
      <c r="P67" s="67">
        <f t="shared" si="6"/>
        <v>1058026.3637151236</v>
      </c>
      <c r="Q67" s="67">
        <f t="shared" si="6"/>
        <v>876801.59665307379</v>
      </c>
    </row>
    <row r="68" spans="1:17" ht="12" customHeight="1" x14ac:dyDescent="0.3">
      <c r="A68" s="148" t="s">
        <v>147</v>
      </c>
      <c r="B68" s="67"/>
      <c r="C68" s="67">
        <f t="shared" si="6"/>
        <v>96159.160515941199</v>
      </c>
      <c r="D68" s="67">
        <f t="shared" si="6"/>
        <v>27431.035897724767</v>
      </c>
      <c r="E68" s="67">
        <f t="shared" si="6"/>
        <v>102148.50898466763</v>
      </c>
      <c r="F68" s="67">
        <f t="shared" si="6"/>
        <v>30847.567649439268</v>
      </c>
      <c r="G68" s="67">
        <f t="shared" si="6"/>
        <v>71008.263397169561</v>
      </c>
      <c r="H68" s="67">
        <f t="shared" si="6"/>
        <v>43137.343637654354</v>
      </c>
      <c r="I68" s="67">
        <f t="shared" si="6"/>
        <v>95916.813682807377</v>
      </c>
      <c r="J68" s="67">
        <f t="shared" si="6"/>
        <v>51574.032453669497</v>
      </c>
      <c r="K68" s="67">
        <f t="shared" si="6"/>
        <v>162227.51492439606</v>
      </c>
      <c r="L68" s="67">
        <f t="shared" si="6"/>
        <v>172535.0446760607</v>
      </c>
      <c r="M68" s="67">
        <f t="shared" si="6"/>
        <v>151557.77892326529</v>
      </c>
      <c r="N68" s="67">
        <f t="shared" si="6"/>
        <v>46161.387680335742</v>
      </c>
      <c r="O68" s="67">
        <f t="shared" si="6"/>
        <v>183480.87517085508</v>
      </c>
      <c r="P68" s="67">
        <f t="shared" si="6"/>
        <v>68373.76393300778</v>
      </c>
      <c r="Q68" s="67">
        <f t="shared" si="6"/>
        <v>70517.487780995434</v>
      </c>
    </row>
    <row r="69" spans="1:17" ht="12" customHeight="1" x14ac:dyDescent="0.3">
      <c r="A69" s="148" t="s">
        <v>142</v>
      </c>
      <c r="B69" s="67"/>
      <c r="C69" s="67">
        <f t="shared" si="6"/>
        <v>197839.91333014402</v>
      </c>
      <c r="D69" s="67">
        <f t="shared" si="6"/>
        <v>79221.845278131805</v>
      </c>
      <c r="E69" s="67">
        <f t="shared" si="6"/>
        <v>66134.898120234386</v>
      </c>
      <c r="F69" s="67">
        <f t="shared" si="6"/>
        <v>101490.34159660463</v>
      </c>
      <c r="G69" s="67">
        <f t="shared" si="6"/>
        <v>45811.234019157739</v>
      </c>
      <c r="H69" s="67">
        <f t="shared" si="6"/>
        <v>97357.604950729874</v>
      </c>
      <c r="I69" s="67">
        <f t="shared" si="6"/>
        <v>91207.797014900891</v>
      </c>
      <c r="J69" s="67">
        <f t="shared" si="6"/>
        <v>63797.218449840686</v>
      </c>
      <c r="K69" s="67">
        <f t="shared" si="6"/>
        <v>61751.038786423713</v>
      </c>
      <c r="L69" s="67">
        <f t="shared" si="6"/>
        <v>175973.32189920923</v>
      </c>
      <c r="M69" s="67">
        <f t="shared" si="6"/>
        <v>42871.630634688954</v>
      </c>
      <c r="N69" s="67">
        <f t="shared" si="6"/>
        <v>61036.280026290537</v>
      </c>
      <c r="O69" s="67">
        <f t="shared" si="6"/>
        <v>46684.466054232165</v>
      </c>
      <c r="P69" s="67">
        <f t="shared" si="6"/>
        <v>133433.1935452394</v>
      </c>
      <c r="Q69" s="67">
        <f t="shared" si="6"/>
        <v>42940.307164121812</v>
      </c>
    </row>
    <row r="70" spans="1:17" ht="12" customHeight="1" x14ac:dyDescent="0.3">
      <c r="A70" s="148" t="s">
        <v>141</v>
      </c>
      <c r="B70" s="67"/>
      <c r="C70" s="67">
        <f t="shared" si="6"/>
        <v>1182.6137876026705</v>
      </c>
      <c r="D70" s="67">
        <f t="shared" si="6"/>
        <v>2339.4759370953198</v>
      </c>
      <c r="E70" s="67">
        <f t="shared" si="6"/>
        <v>2446.4714743059876</v>
      </c>
      <c r="F70" s="67">
        <f t="shared" si="6"/>
        <v>1495.3953370261324</v>
      </c>
      <c r="G70" s="67">
        <f t="shared" si="6"/>
        <v>738.89701649044582</v>
      </c>
      <c r="H70" s="67">
        <f t="shared" si="6"/>
        <v>446.36924463536343</v>
      </c>
      <c r="I70" s="67">
        <f t="shared" si="6"/>
        <v>327.28800544298065</v>
      </c>
      <c r="J70" s="67">
        <f t="shared" si="6"/>
        <v>15442.58190058075</v>
      </c>
      <c r="K70" s="67">
        <f t="shared" si="6"/>
        <v>13282.383656223565</v>
      </c>
      <c r="L70" s="67">
        <f t="shared" si="6"/>
        <v>6817.0697453586345</v>
      </c>
      <c r="M70" s="67">
        <f t="shared" si="6"/>
        <v>8160.665834547608</v>
      </c>
      <c r="N70" s="67">
        <f t="shared" si="6"/>
        <v>871.33723291509705</v>
      </c>
      <c r="O70" s="67">
        <f t="shared" si="6"/>
        <v>2647.3914763664434</v>
      </c>
      <c r="P70" s="67">
        <f t="shared" si="6"/>
        <v>1974.6474820148906</v>
      </c>
      <c r="Q70" s="67">
        <f t="shared" si="6"/>
        <v>1622.0794499542681</v>
      </c>
    </row>
    <row r="71" spans="1:17" ht="12" customHeight="1" x14ac:dyDescent="0.3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3">
      <c r="A72" s="148" t="s">
        <v>57</v>
      </c>
      <c r="B72" s="67"/>
      <c r="C72" s="67">
        <f t="shared" ref="C72:Q73" si="7">C44-C58</f>
        <v>951016.63216968789</v>
      </c>
      <c r="D72" s="67">
        <f t="shared" si="7"/>
        <v>679895.68037065689</v>
      </c>
      <c r="E72" s="67">
        <f t="shared" si="7"/>
        <v>435345.49446807289</v>
      </c>
      <c r="F72" s="67">
        <f t="shared" si="7"/>
        <v>888543.46624137054</v>
      </c>
      <c r="G72" s="67">
        <f t="shared" si="7"/>
        <v>537972.51239933749</v>
      </c>
      <c r="H72" s="67">
        <f t="shared" si="7"/>
        <v>579286.74097761896</v>
      </c>
      <c r="I72" s="67">
        <f t="shared" si="7"/>
        <v>623644.51368262363</v>
      </c>
      <c r="J72" s="67">
        <f t="shared" si="7"/>
        <v>800291.81269325165</v>
      </c>
      <c r="K72" s="67">
        <f t="shared" si="7"/>
        <v>1134789.5135239505</v>
      </c>
      <c r="L72" s="67">
        <f t="shared" si="7"/>
        <v>892949.40601793514</v>
      </c>
      <c r="M72" s="67">
        <f t="shared" si="7"/>
        <v>834780.58803505159</v>
      </c>
      <c r="N72" s="67">
        <f t="shared" si="7"/>
        <v>755449.68423434265</v>
      </c>
      <c r="O72" s="67">
        <f t="shared" si="7"/>
        <v>1034008.610495807</v>
      </c>
      <c r="P72" s="67">
        <f t="shared" si="7"/>
        <v>582379.58650555601</v>
      </c>
      <c r="Q72" s="67">
        <f t="shared" si="7"/>
        <v>863976.15219835122</v>
      </c>
    </row>
    <row r="73" spans="1:17" ht="12" customHeight="1" x14ac:dyDescent="0.3">
      <c r="A73" s="159" t="s">
        <v>140</v>
      </c>
      <c r="B73" s="83"/>
      <c r="C73" s="83">
        <f t="shared" si="7"/>
        <v>1788501.2703318107</v>
      </c>
      <c r="D73" s="83">
        <f t="shared" si="7"/>
        <v>1323548.6015160214</v>
      </c>
      <c r="E73" s="83">
        <f t="shared" si="7"/>
        <v>1288129.1758935554</v>
      </c>
      <c r="F73" s="83">
        <f t="shared" si="7"/>
        <v>1345480.5085098376</v>
      </c>
      <c r="G73" s="83">
        <f t="shared" si="7"/>
        <v>1429911.153591224</v>
      </c>
      <c r="H73" s="83">
        <f t="shared" si="7"/>
        <v>1101426.2649352797</v>
      </c>
      <c r="I73" s="83">
        <f t="shared" si="7"/>
        <v>1877003.8947664425</v>
      </c>
      <c r="J73" s="83">
        <f t="shared" si="7"/>
        <v>796990.12869910407</v>
      </c>
      <c r="K73" s="83">
        <f t="shared" si="7"/>
        <v>2862526.5072352979</v>
      </c>
      <c r="L73" s="83">
        <f t="shared" si="7"/>
        <v>2314488.9459772729</v>
      </c>
      <c r="M73" s="83">
        <f t="shared" si="7"/>
        <v>2204555.3041451746</v>
      </c>
      <c r="N73" s="83">
        <f t="shared" si="7"/>
        <v>2001984.3072287305</v>
      </c>
      <c r="O73" s="83">
        <f t="shared" si="7"/>
        <v>2436931.1165000629</v>
      </c>
      <c r="P73" s="83">
        <f t="shared" si="7"/>
        <v>2187107.3314493508</v>
      </c>
      <c r="Q73" s="83">
        <f t="shared" si="7"/>
        <v>2467633.3061862877</v>
      </c>
    </row>
    <row r="75" spans="1:17" ht="12" customHeight="1" x14ac:dyDescent="0.3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3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3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" customHeight="1" x14ac:dyDescent="0.3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3">
      <c r="A79" s="23" t="s">
        <v>149</v>
      </c>
      <c r="B79" s="80">
        <f>RES_hhdet_numvin!B126</f>
        <v>673657.87499999977</v>
      </c>
      <c r="C79" s="80">
        <f>RES_hhdet_numvin!C126</f>
        <v>2055070.0625</v>
      </c>
      <c r="D79" s="80">
        <f>RES_hhdet_numvin!D126</f>
        <v>1140171.6875</v>
      </c>
      <c r="E79" s="80">
        <f>RES_hhdet_numvin!E126</f>
        <v>1166751.1874999998</v>
      </c>
      <c r="F79" s="80">
        <f>RES_hhdet_numvin!F126</f>
        <v>1499459.25</v>
      </c>
      <c r="G79" s="80">
        <f>RES_hhdet_numvin!G126</f>
        <v>1403628.8749999995</v>
      </c>
      <c r="H79" s="80">
        <f>RES_hhdet_numvin!H126</f>
        <v>1149004.1249999998</v>
      </c>
      <c r="I79" s="80">
        <f>RES_hhdet_numvin!I126</f>
        <v>1962996.875</v>
      </c>
      <c r="J79" s="80">
        <f>RES_hhdet_numvin!J126</f>
        <v>1099272</v>
      </c>
      <c r="K79" s="80">
        <f>RES_hhdet_numvin!K126</f>
        <v>1500397.8749999998</v>
      </c>
      <c r="L79" s="80">
        <f>RES_hhdet_numvin!L126</f>
        <v>2000434.5</v>
      </c>
      <c r="M79" s="80">
        <f>RES_hhdet_numvin!M126</f>
        <v>2037227.8749999998</v>
      </c>
      <c r="N79" s="80">
        <f>RES_hhdet_numvin!N126</f>
        <v>1268061.875</v>
      </c>
      <c r="O79" s="80">
        <f>RES_hhdet_numvin!O126</f>
        <v>2486834.6874999995</v>
      </c>
      <c r="P79" s="80">
        <f>RES_hhdet_numvin!P126</f>
        <v>1789679.8749999995</v>
      </c>
      <c r="Q79" s="80">
        <f>RES_hhdet_numvin!Q126</f>
        <v>1571739.3749999998</v>
      </c>
    </row>
    <row r="80" spans="1:17" ht="12.9" customHeight="1" x14ac:dyDescent="0.3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3">
      <c r="A81" s="23" t="s">
        <v>60</v>
      </c>
      <c r="B81" s="80">
        <f>RES_hhdet_numvin!B129</f>
        <v>0</v>
      </c>
      <c r="C81" s="80">
        <f>RES_hhdet_numvin!C129</f>
        <v>18261.999999999996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12982.999999999998</v>
      </c>
      <c r="H81" s="80">
        <f>RES_hhdet_numvin!H129</f>
        <v>20249</v>
      </c>
      <c r="I81" s="80">
        <f>RES_hhdet_numvin!I129</f>
        <v>28325.312499999993</v>
      </c>
      <c r="J81" s="80">
        <f>RES_hhdet_numvin!J129</f>
        <v>39130.999999999993</v>
      </c>
      <c r="K81" s="80">
        <f>RES_hhdet_numvin!K129</f>
        <v>127522.37499999997</v>
      </c>
      <c r="L81" s="80">
        <f>RES_hhdet_numvin!L129</f>
        <v>162972.24999999997</v>
      </c>
      <c r="M81" s="80">
        <f>RES_hhdet_numvin!M129</f>
        <v>240776.875</v>
      </c>
      <c r="N81" s="80">
        <f>RES_hhdet_numvin!N129</f>
        <v>164139.68749999994</v>
      </c>
      <c r="O81" s="80">
        <f>RES_hhdet_numvin!O129</f>
        <v>248483.99999999994</v>
      </c>
      <c r="P81" s="80">
        <f>RES_hhdet_numvin!P129</f>
        <v>217537.06249999994</v>
      </c>
      <c r="Q81" s="80">
        <f>RES_hhdet_numvin!Q129</f>
        <v>144213.4375</v>
      </c>
    </row>
    <row r="82" spans="1:17" ht="12" customHeight="1" x14ac:dyDescent="0.3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3">
      <c r="A83" s="23" t="s">
        <v>148</v>
      </c>
      <c r="B83" s="80">
        <f>RES_hhdet_numvin!B131</f>
        <v>644381.45655302913</v>
      </c>
      <c r="C83" s="80">
        <f>RES_hhdet_numvin!C131</f>
        <v>1933646.9831250706</v>
      </c>
      <c r="D83" s="80">
        <f>RES_hhdet_numvin!D131</f>
        <v>1003100.4982393595</v>
      </c>
      <c r="E83" s="80">
        <f>RES_hhdet_numvin!E131</f>
        <v>1030171.8964660768</v>
      </c>
      <c r="F83" s="80">
        <f>RES_hhdet_numvin!F131</f>
        <v>1390801.934954101</v>
      </c>
      <c r="G83" s="80">
        <f>RES_hhdet_numvin!G131</f>
        <v>1212355.52554212</v>
      </c>
      <c r="H83" s="80">
        <f>RES_hhdet_numvin!H131</f>
        <v>939065.35147652659</v>
      </c>
      <c r="I83" s="80">
        <f>RES_hhdet_numvin!I131</f>
        <v>1705976.1609411524</v>
      </c>
      <c r="J83" s="80">
        <f>RES_hhdet_numvin!J131</f>
        <v>896693.58684325917</v>
      </c>
      <c r="K83" s="80">
        <f>RES_hhdet_numvin!K131</f>
        <v>1243526.4323454234</v>
      </c>
      <c r="L83" s="80">
        <f>RES_hhdet_numvin!L131</f>
        <v>1746965.9538729754</v>
      </c>
      <c r="M83" s="80">
        <f>RES_hhdet_numvin!M131</f>
        <v>1631578.3943094909</v>
      </c>
      <c r="N83" s="80">
        <f>RES_hhdet_numvin!N131</f>
        <v>1094842.4042934151</v>
      </c>
      <c r="O83" s="80">
        <f>RES_hhdet_numvin!O131</f>
        <v>1700314.0636319711</v>
      </c>
      <c r="P83" s="80">
        <f>RES_hhdet_numvin!P131</f>
        <v>1306268.1740779555</v>
      </c>
      <c r="Q83" s="80">
        <f>RES_hhdet_numvin!Q131</f>
        <v>955297.18332807091</v>
      </c>
    </row>
    <row r="84" spans="1:17" ht="12" customHeight="1" x14ac:dyDescent="0.3">
      <c r="A84" s="23" t="s">
        <v>147</v>
      </c>
      <c r="B84" s="80">
        <f>RES_hhdet_numvin!B132</f>
        <v>26057.494936675306</v>
      </c>
      <c r="C84" s="80">
        <f>RES_hhdet_numvin!C132</f>
        <v>43675.829066639053</v>
      </c>
      <c r="D84" s="80">
        <f>RES_hhdet_numvin!D132</f>
        <v>135058.2488968925</v>
      </c>
      <c r="E84" s="80">
        <f>RES_hhdet_numvin!E132</f>
        <v>131346.19404521302</v>
      </c>
      <c r="F84" s="80">
        <f>RES_hhdet_numvin!F132</f>
        <v>106168.04540896753</v>
      </c>
      <c r="G84" s="80">
        <f>RES_hhdet_numvin!G132</f>
        <v>189309.19587160164</v>
      </c>
      <c r="H84" s="80">
        <f>RES_hhdet_numvin!H132</f>
        <v>197519.53954603578</v>
      </c>
      <c r="I84" s="80">
        <f>RES_hhdet_numvin!I132</f>
        <v>243035.63868297674</v>
      </c>
      <c r="J84" s="80">
        <f>RES_hhdet_numvin!J132</f>
        <v>200214.03222662059</v>
      </c>
      <c r="K84" s="80">
        <f>RES_hhdet_numvin!K132</f>
        <v>250957.89406829234</v>
      </c>
      <c r="L84" s="80">
        <f>RES_hhdet_numvin!L132</f>
        <v>236537.94785119197</v>
      </c>
      <c r="M84" s="80">
        <f>RES_hhdet_numvin!M132</f>
        <v>369674.49924767477</v>
      </c>
      <c r="N84" s="80">
        <f>RES_hhdet_numvin!N132</f>
        <v>123933.12349687566</v>
      </c>
      <c r="O84" s="80">
        <f>RES_hhdet_numvin!O132</f>
        <v>721959.81452649226</v>
      </c>
      <c r="P84" s="80">
        <f>RES_hhdet_numvin!P132</f>
        <v>371879.94428246084</v>
      </c>
      <c r="Q84" s="80">
        <f>RES_hhdet_numvin!Q132</f>
        <v>431636.55784538935</v>
      </c>
    </row>
    <row r="85" spans="1:17" ht="12" customHeight="1" x14ac:dyDescent="0.3">
      <c r="A85" s="23" t="s">
        <v>142</v>
      </c>
      <c r="B85" s="80">
        <f>RES_hhdet_numvin!B135</f>
        <v>3214.6987107877271</v>
      </c>
      <c r="C85" s="80">
        <f>RES_hhdet_numvin!C135</f>
        <v>77545.626615235771</v>
      </c>
      <c r="D85" s="80">
        <f>RES_hhdet_numvin!D135</f>
        <v>1909.8052904187994</v>
      </c>
      <c r="E85" s="80">
        <f>RES_hhdet_numvin!E135</f>
        <v>5103.9983330188024</v>
      </c>
      <c r="F85" s="80">
        <f>RES_hhdet_numvin!F135</f>
        <v>2406.0075299560694</v>
      </c>
      <c r="G85" s="80">
        <f>RES_hhdet_numvin!G135</f>
        <v>1845.495619805675</v>
      </c>
      <c r="H85" s="80">
        <f>RES_hhdet_numvin!H135</f>
        <v>12172.391711664841</v>
      </c>
      <c r="I85" s="80">
        <f>RES_hhdet_numvin!I135</f>
        <v>13652.060088684708</v>
      </c>
      <c r="J85" s="80">
        <f>RES_hhdet_numvin!J135</f>
        <v>2335.1100015033853</v>
      </c>
      <c r="K85" s="80">
        <f>RES_hhdet_numvin!K135</f>
        <v>5851.732976937883</v>
      </c>
      <c r="L85" s="80">
        <f>RES_hhdet_numvin!L135</f>
        <v>14640.633695334778</v>
      </c>
      <c r="M85" s="80">
        <f>RES_hhdet_numvin!M135</f>
        <v>33739.492023913597</v>
      </c>
      <c r="N85" s="80">
        <f>RES_hhdet_numvin!N135</f>
        <v>46605.742990317711</v>
      </c>
      <c r="O85" s="80">
        <f>RES_hhdet_numvin!O135</f>
        <v>58136.348942661949</v>
      </c>
      <c r="P85" s="80">
        <f>RES_hhdet_numvin!P135</f>
        <v>92901.567336861131</v>
      </c>
      <c r="Q85" s="80">
        <f>RES_hhdet_numvin!Q135</f>
        <v>131013.28813289684</v>
      </c>
    </row>
    <row r="86" spans="1:17" ht="12" customHeight="1" x14ac:dyDescent="0.3">
      <c r="A86" s="23" t="s">
        <v>141</v>
      </c>
      <c r="B86" s="80">
        <f>RES_hhdet_numvin!B136</f>
        <v>4.2247995076837874</v>
      </c>
      <c r="C86" s="80">
        <f>RES_hhdet_numvin!C136</f>
        <v>201.62369305444801</v>
      </c>
      <c r="D86" s="80">
        <f>RES_hhdet_numvin!D136</f>
        <v>103.13507332913258</v>
      </c>
      <c r="E86" s="80">
        <f>RES_hhdet_numvin!E136</f>
        <v>129.09865569120828</v>
      </c>
      <c r="F86" s="80">
        <f>RES_hhdet_numvin!F136</f>
        <v>83.262106975213385</v>
      </c>
      <c r="G86" s="80">
        <f>RES_hhdet_numvin!G136</f>
        <v>118.65796647231369</v>
      </c>
      <c r="H86" s="80">
        <f>RES_hhdet_numvin!H136</f>
        <v>246.84226577269263</v>
      </c>
      <c r="I86" s="80">
        <f>RES_hhdet_numvin!I136</f>
        <v>333.01528718594722</v>
      </c>
      <c r="J86" s="80">
        <f>RES_hhdet_numvin!J136</f>
        <v>29.270928616654569</v>
      </c>
      <c r="K86" s="80">
        <f>RES_hhdet_numvin!K136</f>
        <v>61.815609346052177</v>
      </c>
      <c r="L86" s="80">
        <f>RES_hhdet_numvin!L136</f>
        <v>2289.9645804976817</v>
      </c>
      <c r="M86" s="80">
        <f>RES_hhdet_numvin!M136</f>
        <v>2235.4894189203242</v>
      </c>
      <c r="N86" s="80">
        <f>RES_hhdet_numvin!N136</f>
        <v>2680.6042193915218</v>
      </c>
      <c r="O86" s="80">
        <f>RES_hhdet_numvin!O136</f>
        <v>6424.4603988743575</v>
      </c>
      <c r="P86" s="80">
        <f>RES_hhdet_numvin!P136</f>
        <v>18630.189302722043</v>
      </c>
      <c r="Q86" s="80">
        <f>RES_hhdet_numvin!Q136</f>
        <v>53792.34569364271</v>
      </c>
    </row>
    <row r="87" spans="1:17" ht="12" customHeight="1" x14ac:dyDescent="0.3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3">
      <c r="A88" s="23" t="s">
        <v>57</v>
      </c>
      <c r="B88" s="80">
        <f>RES_hhdet_numvin!B140</f>
        <v>206730.19236394032</v>
      </c>
      <c r="C88" s="80">
        <f>RES_hhdet_numvin!C140</f>
        <v>715758.48478446715</v>
      </c>
      <c r="D88" s="80">
        <f>RES_hhdet_numvin!D140</f>
        <v>231518.91643898137</v>
      </c>
      <c r="E88" s="80">
        <f>RES_hhdet_numvin!E140</f>
        <v>138224.67682259687</v>
      </c>
      <c r="F88" s="80">
        <f>RES_hhdet_numvin!F140</f>
        <v>313020.42307781265</v>
      </c>
      <c r="G88" s="80">
        <f>RES_hhdet_numvin!G140</f>
        <v>358813.02069627494</v>
      </c>
      <c r="H88" s="80">
        <f>RES_hhdet_numvin!H140</f>
        <v>138580.97137210774</v>
      </c>
      <c r="I88" s="80">
        <f>RES_hhdet_numvin!I140</f>
        <v>423216.40393710707</v>
      </c>
      <c r="J88" s="80">
        <f>RES_hhdet_numvin!J140</f>
        <v>130460.918596815</v>
      </c>
      <c r="K88" s="80">
        <f>RES_hhdet_numvin!K140</f>
        <v>286382.56968839548</v>
      </c>
      <c r="L88" s="80">
        <f>RES_hhdet_numvin!L140</f>
        <v>394394.33922564331</v>
      </c>
      <c r="M88" s="80">
        <f>RES_hhdet_numvin!M140</f>
        <v>530749.32306260965</v>
      </c>
      <c r="N88" s="80">
        <f>RES_hhdet_numvin!N140</f>
        <v>183941.41202385491</v>
      </c>
      <c r="O88" s="80">
        <f>RES_hhdet_numvin!O140</f>
        <v>470565.05969524116</v>
      </c>
      <c r="P88" s="80">
        <f>RES_hhdet_numvin!P140</f>
        <v>268222.72426938411</v>
      </c>
      <c r="Q88" s="80">
        <f>RES_hhdet_numvin!Q140</f>
        <v>177069.56394476752</v>
      </c>
    </row>
    <row r="89" spans="1:17" ht="12" customHeight="1" x14ac:dyDescent="0.3">
      <c r="A89" s="29" t="s">
        <v>140</v>
      </c>
      <c r="B89" s="78">
        <f>RES_hhdet_numvin!B141</f>
        <v>466927.68263605959</v>
      </c>
      <c r="C89" s="78">
        <f>RES_hhdet_numvin!C141</f>
        <v>1339311.5777155326</v>
      </c>
      <c r="D89" s="78">
        <f>RES_hhdet_numvin!D141</f>
        <v>908652.77106101857</v>
      </c>
      <c r="E89" s="78">
        <f>RES_hhdet_numvin!E141</f>
        <v>1028526.5106774028</v>
      </c>
      <c r="F89" s="78">
        <f>RES_hhdet_numvin!F141</f>
        <v>1186438.8269221871</v>
      </c>
      <c r="G89" s="78">
        <f>RES_hhdet_numvin!G141</f>
        <v>1044815.8543037248</v>
      </c>
      <c r="H89" s="78">
        <f>RES_hhdet_numvin!H141</f>
        <v>1010423.1536278923</v>
      </c>
      <c r="I89" s="78">
        <f>RES_hhdet_numvin!I141</f>
        <v>1539780.4710628926</v>
      </c>
      <c r="J89" s="78">
        <f>RES_hhdet_numvin!J141</f>
        <v>968811.08140318491</v>
      </c>
      <c r="K89" s="78">
        <f>RES_hhdet_numvin!K141</f>
        <v>1214015.3053116039</v>
      </c>
      <c r="L89" s="78">
        <f>RES_hhdet_numvin!L141</f>
        <v>1606040.1607743562</v>
      </c>
      <c r="M89" s="78">
        <f>RES_hhdet_numvin!M141</f>
        <v>1506478.5519373899</v>
      </c>
      <c r="N89" s="78">
        <f>RES_hhdet_numvin!N141</f>
        <v>1084120.4629761451</v>
      </c>
      <c r="O89" s="78">
        <f>RES_hhdet_numvin!O141</f>
        <v>2016269.6278047585</v>
      </c>
      <c r="P89" s="78">
        <f>RES_hhdet_numvin!P141</f>
        <v>1521457.1507306152</v>
      </c>
      <c r="Q89" s="78">
        <f>RES_hhdet_numvin!Q141</f>
        <v>1394669.8110552325</v>
      </c>
    </row>
    <row r="91" spans="1:17" s="28" customFormat="1" ht="12" customHeight="1" x14ac:dyDescent="0.3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3">
      <c r="A93" s="152" t="s">
        <v>118</v>
      </c>
      <c r="B93" s="168">
        <f>SUM(B94,B97,B99,B108)</f>
        <v>27480.632682023017</v>
      </c>
      <c r="C93" s="168">
        <f t="shared" ref="C93:Q93" si="8">SUM(C94,C97,C99,C108)</f>
        <v>29806.245756172917</v>
      </c>
      <c r="D93" s="168">
        <f t="shared" si="8"/>
        <v>28449.94607821331</v>
      </c>
      <c r="E93" s="168">
        <f t="shared" si="8"/>
        <v>27410.252408344462</v>
      </c>
      <c r="F93" s="168">
        <f t="shared" si="8"/>
        <v>27257.049159910275</v>
      </c>
      <c r="G93" s="168">
        <f t="shared" si="8"/>
        <v>27198.238632870343</v>
      </c>
      <c r="H93" s="168">
        <f t="shared" si="8"/>
        <v>25983.189388542418</v>
      </c>
      <c r="I93" s="168">
        <f t="shared" si="8"/>
        <v>25085.849458381512</v>
      </c>
      <c r="J93" s="168">
        <f t="shared" si="8"/>
        <v>24529.089726805891</v>
      </c>
      <c r="K93" s="168">
        <f t="shared" si="8"/>
        <v>24221.152223164943</v>
      </c>
      <c r="L93" s="168">
        <f t="shared" si="8"/>
        <v>26825.348774388429</v>
      </c>
      <c r="M93" s="168">
        <f t="shared" si="8"/>
        <v>24330.552202434967</v>
      </c>
      <c r="N93" s="168">
        <f t="shared" si="8"/>
        <v>24049.093678624264</v>
      </c>
      <c r="O93" s="168">
        <f t="shared" si="8"/>
        <v>25365.371288120452</v>
      </c>
      <c r="P93" s="168">
        <f t="shared" si="8"/>
        <v>23132.563169604931</v>
      </c>
      <c r="Q93" s="168">
        <f t="shared" si="8"/>
        <v>24097.2135422094</v>
      </c>
    </row>
    <row r="94" spans="1:17" ht="12" customHeight="1" x14ac:dyDescent="0.3">
      <c r="A94" s="158" t="s">
        <v>65</v>
      </c>
      <c r="B94" s="157">
        <f>SUM(B95:B96)</f>
        <v>21688.924023246869</v>
      </c>
      <c r="C94" s="157">
        <f t="shared" ref="C94:Q94" si="9">SUM(C95:C96)</f>
        <v>23823.039197553178</v>
      </c>
      <c r="D94" s="157">
        <f t="shared" si="9"/>
        <v>22539.90405982859</v>
      </c>
      <c r="E94" s="157">
        <f t="shared" si="9"/>
        <v>21495.775257216312</v>
      </c>
      <c r="F94" s="157">
        <f t="shared" si="9"/>
        <v>21360.621125439164</v>
      </c>
      <c r="G94" s="157">
        <f t="shared" si="9"/>
        <v>21162.051323268617</v>
      </c>
      <c r="H94" s="157">
        <f t="shared" si="9"/>
        <v>20180.321508564895</v>
      </c>
      <c r="I94" s="157">
        <f t="shared" si="9"/>
        <v>19102.415916711536</v>
      </c>
      <c r="J94" s="157">
        <f t="shared" si="9"/>
        <v>18875.784140926025</v>
      </c>
      <c r="K94" s="157">
        <f t="shared" si="9"/>
        <v>18564.722077141185</v>
      </c>
      <c r="L94" s="157">
        <f t="shared" si="9"/>
        <v>20971.307022308403</v>
      </c>
      <c r="M94" s="157">
        <f t="shared" si="9"/>
        <v>18465.874665009273</v>
      </c>
      <c r="N94" s="157">
        <f t="shared" si="9"/>
        <v>18384.308298821434</v>
      </c>
      <c r="O94" s="157">
        <f t="shared" si="9"/>
        <v>19336.854573993271</v>
      </c>
      <c r="P94" s="157">
        <f t="shared" si="9"/>
        <v>17021.869713633863</v>
      </c>
      <c r="Q94" s="157">
        <f t="shared" si="9"/>
        <v>17870.501147780597</v>
      </c>
    </row>
    <row r="95" spans="1:17" ht="12" customHeight="1" x14ac:dyDescent="0.3">
      <c r="A95" s="23" t="s">
        <v>149</v>
      </c>
      <c r="B95" s="156">
        <f>RES_hhdet_fec!B$126</f>
        <v>21616.88035577449</v>
      </c>
      <c r="C95" s="156">
        <f>RES_hhdet_fec!C$126</f>
        <v>23751.662377914032</v>
      </c>
      <c r="D95" s="156">
        <f>RES_hhdet_fec!D$126</f>
        <v>22470.418052292622</v>
      </c>
      <c r="E95" s="156">
        <f>RES_hhdet_fec!E$126</f>
        <v>21407.830489824955</v>
      </c>
      <c r="F95" s="156">
        <f>RES_hhdet_fec!F$126</f>
        <v>21270.891075188349</v>
      </c>
      <c r="G95" s="156">
        <f>RES_hhdet_fec!G$126</f>
        <v>21066.843867218708</v>
      </c>
      <c r="H95" s="156">
        <f>RES_hhdet_fec!H$126</f>
        <v>20084.175877254202</v>
      </c>
      <c r="I95" s="156">
        <f>RES_hhdet_fec!I$126</f>
        <v>19007.328458808406</v>
      </c>
      <c r="J95" s="156">
        <f>RES_hhdet_fec!J$126</f>
        <v>18795.078984358475</v>
      </c>
      <c r="K95" s="156">
        <f>RES_hhdet_fec!K$126</f>
        <v>18477.639206655775</v>
      </c>
      <c r="L95" s="156">
        <f>RES_hhdet_fec!L$126</f>
        <v>20875.63707863152</v>
      </c>
      <c r="M95" s="156">
        <f>RES_hhdet_fec!M$126</f>
        <v>18382.872526735806</v>
      </c>
      <c r="N95" s="156">
        <f>RES_hhdet_fec!N$126</f>
        <v>18299.246263428762</v>
      </c>
      <c r="O95" s="156">
        <f>RES_hhdet_fec!O$126</f>
        <v>19236.376829636891</v>
      </c>
      <c r="P95" s="156">
        <f>RES_hhdet_fec!P$126</f>
        <v>16928.425488734178</v>
      </c>
      <c r="Q95" s="156">
        <f>RES_hhdet_fec!Q$126</f>
        <v>17756.086212811275</v>
      </c>
    </row>
    <row r="96" spans="1:17" ht="12" customHeight="1" x14ac:dyDescent="0.3">
      <c r="A96" s="23" t="s">
        <v>60</v>
      </c>
      <c r="B96" s="156">
        <f>RES_hhdet_fec!B$127</f>
        <v>72.043667472379354</v>
      </c>
      <c r="C96" s="156">
        <f>RES_hhdet_fec!C$127</f>
        <v>71.376819639145694</v>
      </c>
      <c r="D96" s="156">
        <f>RES_hhdet_fec!D$127</f>
        <v>69.48600753596709</v>
      </c>
      <c r="E96" s="156">
        <f>RES_hhdet_fec!E$127</f>
        <v>87.944767391358241</v>
      </c>
      <c r="F96" s="156">
        <f>RES_hhdet_fec!F$127</f>
        <v>89.730050250814045</v>
      </c>
      <c r="G96" s="156">
        <f>RES_hhdet_fec!G$127</f>
        <v>95.207456049907989</v>
      </c>
      <c r="H96" s="156">
        <f>RES_hhdet_fec!H$127</f>
        <v>96.145631310694284</v>
      </c>
      <c r="I96" s="156">
        <f>RES_hhdet_fec!I$127</f>
        <v>95.087457903129518</v>
      </c>
      <c r="J96" s="156">
        <f>RES_hhdet_fec!J$127</f>
        <v>80.705156567551057</v>
      </c>
      <c r="K96" s="156">
        <f>RES_hhdet_fec!K$127</f>
        <v>87.082870485408591</v>
      </c>
      <c r="L96" s="156">
        <f>RES_hhdet_fec!L$127</f>
        <v>95.669943676882198</v>
      </c>
      <c r="M96" s="156">
        <f>RES_hhdet_fec!M$127</f>
        <v>83.002138273466215</v>
      </c>
      <c r="N96" s="156">
        <f>RES_hhdet_fec!N$127</f>
        <v>85.0620353926722</v>
      </c>
      <c r="O96" s="156">
        <f>RES_hhdet_fec!O$127</f>
        <v>100.47774435637858</v>
      </c>
      <c r="P96" s="156">
        <f>RES_hhdet_fec!P$127</f>
        <v>93.444224899686077</v>
      </c>
      <c r="Q96" s="156">
        <f>RES_hhdet_fec!Q$127</f>
        <v>114.41493496932132</v>
      </c>
    </row>
    <row r="97" spans="1:17" ht="12" customHeight="1" x14ac:dyDescent="0.3">
      <c r="A97" s="158" t="s">
        <v>112</v>
      </c>
      <c r="B97" s="157">
        <f>B98</f>
        <v>14.950563559881381</v>
      </c>
      <c r="C97" s="157">
        <f t="shared" ref="C97:Q97" si="10">C98</f>
        <v>17.481796488339487</v>
      </c>
      <c r="D97" s="157">
        <f t="shared" si="10"/>
        <v>19.183518023885476</v>
      </c>
      <c r="E97" s="157">
        <f t="shared" si="10"/>
        <v>20.371210533724255</v>
      </c>
      <c r="F97" s="157">
        <f t="shared" si="10"/>
        <v>24.836557238414169</v>
      </c>
      <c r="G97" s="157">
        <f t="shared" si="10"/>
        <v>27.296319195366369</v>
      </c>
      <c r="H97" s="157">
        <f t="shared" si="10"/>
        <v>30.375147557523931</v>
      </c>
      <c r="I97" s="157">
        <f t="shared" si="10"/>
        <v>33.582216025055473</v>
      </c>
      <c r="J97" s="157">
        <f t="shared" si="10"/>
        <v>34.297730920071778</v>
      </c>
      <c r="K97" s="157">
        <f t="shared" si="10"/>
        <v>37.263528544663643</v>
      </c>
      <c r="L97" s="157">
        <f t="shared" si="10"/>
        <v>42.597069489389298</v>
      </c>
      <c r="M97" s="157">
        <f t="shared" si="10"/>
        <v>54.556060377142082</v>
      </c>
      <c r="N97" s="157">
        <f t="shared" si="10"/>
        <v>56.91261887797841</v>
      </c>
      <c r="O97" s="157">
        <f t="shared" si="10"/>
        <v>67.586803914924616</v>
      </c>
      <c r="P97" s="157">
        <f t="shared" si="10"/>
        <v>71.869699457381373</v>
      </c>
      <c r="Q97" s="157">
        <f t="shared" si="10"/>
        <v>74.118766209640214</v>
      </c>
    </row>
    <row r="98" spans="1:17" ht="12" customHeight="1" x14ac:dyDescent="0.3">
      <c r="A98" s="23" t="s">
        <v>60</v>
      </c>
      <c r="B98" s="156">
        <f>RES_hhdet_fec!B$129</f>
        <v>14.950563559881381</v>
      </c>
      <c r="C98" s="156">
        <f>RES_hhdet_fec!C$129</f>
        <v>17.481796488339487</v>
      </c>
      <c r="D98" s="156">
        <f>RES_hhdet_fec!D$129</f>
        <v>19.183518023885476</v>
      </c>
      <c r="E98" s="156">
        <f>RES_hhdet_fec!E$129</f>
        <v>20.371210533724255</v>
      </c>
      <c r="F98" s="156">
        <f>RES_hhdet_fec!F$129</f>
        <v>24.836557238414169</v>
      </c>
      <c r="G98" s="156">
        <f>RES_hhdet_fec!G$129</f>
        <v>27.296319195366369</v>
      </c>
      <c r="H98" s="156">
        <f>RES_hhdet_fec!H$129</f>
        <v>30.375147557523931</v>
      </c>
      <c r="I98" s="156">
        <f>RES_hhdet_fec!I$129</f>
        <v>33.582216025055473</v>
      </c>
      <c r="J98" s="156">
        <f>RES_hhdet_fec!J$129</f>
        <v>34.297730920071778</v>
      </c>
      <c r="K98" s="156">
        <f>RES_hhdet_fec!K$129</f>
        <v>37.263528544663643</v>
      </c>
      <c r="L98" s="156">
        <f>RES_hhdet_fec!L$129</f>
        <v>42.597069489389298</v>
      </c>
      <c r="M98" s="156">
        <f>RES_hhdet_fec!M$129</f>
        <v>54.556060377142082</v>
      </c>
      <c r="N98" s="156">
        <f>RES_hhdet_fec!N$129</f>
        <v>56.91261887797841</v>
      </c>
      <c r="O98" s="156">
        <f>RES_hhdet_fec!O$129</f>
        <v>67.586803914924616</v>
      </c>
      <c r="P98" s="156">
        <f>RES_hhdet_fec!P$129</f>
        <v>71.869699457381373</v>
      </c>
      <c r="Q98" s="156">
        <f>RES_hhdet_fec!Q$129</f>
        <v>74.118766209640214</v>
      </c>
    </row>
    <row r="99" spans="1:17" ht="12" customHeight="1" x14ac:dyDescent="0.3">
      <c r="A99" s="158" t="s">
        <v>63</v>
      </c>
      <c r="B99" s="157">
        <f>SUM(B100:B101,B104:B105)</f>
        <v>3703.6043270240275</v>
      </c>
      <c r="C99" s="157">
        <f t="shared" ref="C99:Q99" si="11">SUM(C100:C101,C104:C105)</f>
        <v>3810.9072437295431</v>
      </c>
      <c r="D99" s="157">
        <f t="shared" si="11"/>
        <v>3739.6071095278926</v>
      </c>
      <c r="E99" s="157">
        <f t="shared" si="11"/>
        <v>3631.3334589773553</v>
      </c>
      <c r="F99" s="157">
        <f t="shared" si="11"/>
        <v>3682.1461003588879</v>
      </c>
      <c r="G99" s="157">
        <f t="shared" si="11"/>
        <v>3664.5293282160624</v>
      </c>
      <c r="H99" s="157">
        <f t="shared" si="11"/>
        <v>3563.9581366218536</v>
      </c>
      <c r="I99" s="157">
        <f t="shared" si="11"/>
        <v>3718.264763480513</v>
      </c>
      <c r="J99" s="157">
        <f t="shared" si="11"/>
        <v>3509.9504869204266</v>
      </c>
      <c r="K99" s="157">
        <f t="shared" si="11"/>
        <v>3497.3528477388213</v>
      </c>
      <c r="L99" s="157">
        <f t="shared" si="11"/>
        <v>3609.6282791540543</v>
      </c>
      <c r="M99" s="157">
        <f t="shared" si="11"/>
        <v>3607.0902379228114</v>
      </c>
      <c r="N99" s="157">
        <f t="shared" si="11"/>
        <v>3482.3051920245593</v>
      </c>
      <c r="O99" s="157">
        <f t="shared" si="11"/>
        <v>3688.0049276963805</v>
      </c>
      <c r="P99" s="157">
        <f t="shared" si="11"/>
        <v>3740.5726989770901</v>
      </c>
      <c r="Q99" s="157">
        <f t="shared" si="11"/>
        <v>3787.5318976462117</v>
      </c>
    </row>
    <row r="100" spans="1:17" ht="12" customHeight="1" x14ac:dyDescent="0.3">
      <c r="A100" s="167" t="s">
        <v>148</v>
      </c>
      <c r="B100" s="132">
        <f>RES_hhdet_fec!B$131</f>
        <v>3145.3688804892554</v>
      </c>
      <c r="C100" s="132">
        <f>RES_hhdet_fec!C$131</f>
        <v>3294.9432816306776</v>
      </c>
      <c r="D100" s="132">
        <f>RES_hhdet_fec!D$131</f>
        <v>3262.0702102117807</v>
      </c>
      <c r="E100" s="132">
        <f>RES_hhdet_fec!E$131</f>
        <v>3155.9371084226868</v>
      </c>
      <c r="F100" s="132">
        <f>RES_hhdet_fec!F$131</f>
        <v>3233.2684467417612</v>
      </c>
      <c r="G100" s="132">
        <f>RES_hhdet_fec!G$131</f>
        <v>3250.7861117460943</v>
      </c>
      <c r="H100" s="132">
        <f>RES_hhdet_fec!H$131</f>
        <v>3147.7556599985655</v>
      </c>
      <c r="I100" s="132">
        <f>RES_hhdet_fec!I$131</f>
        <v>3279.3019660406057</v>
      </c>
      <c r="J100" s="132">
        <f>RES_hhdet_fec!J$131</f>
        <v>3101.7722426924952</v>
      </c>
      <c r="K100" s="132">
        <f>RES_hhdet_fec!K$131</f>
        <v>3062.1313712295987</v>
      </c>
      <c r="L100" s="132">
        <f>RES_hhdet_fec!L$131</f>
        <v>3115.1823933857986</v>
      </c>
      <c r="M100" s="132">
        <f>RES_hhdet_fec!M$131</f>
        <v>3115.4922845598308</v>
      </c>
      <c r="N100" s="132">
        <f>RES_hhdet_fec!N$131</f>
        <v>3006.4075739928517</v>
      </c>
      <c r="O100" s="132">
        <f>RES_hhdet_fec!O$131</f>
        <v>3111.5366946411746</v>
      </c>
      <c r="P100" s="132">
        <f>RES_hhdet_fec!P$131</f>
        <v>3132.0610514032655</v>
      </c>
      <c r="Q100" s="132">
        <f>RES_hhdet_fec!Q$131</f>
        <v>3112.1472156488617</v>
      </c>
    </row>
    <row r="101" spans="1:17" ht="12" customHeight="1" x14ac:dyDescent="0.3">
      <c r="A101" s="167" t="s">
        <v>147</v>
      </c>
      <c r="B101" s="132">
        <f>SUM(B102:B103)</f>
        <v>81.750442976246788</v>
      </c>
      <c r="C101" s="132">
        <f t="shared" ref="C101:Q101" si="12">SUM(C102:C103)</f>
        <v>92.218898538218298</v>
      </c>
      <c r="D101" s="132">
        <f t="shared" si="12"/>
        <v>107.49014504889253</v>
      </c>
      <c r="E101" s="132">
        <f t="shared" si="12"/>
        <v>128.39367542918137</v>
      </c>
      <c r="F101" s="132">
        <f t="shared" si="12"/>
        <v>140.93289265546244</v>
      </c>
      <c r="G101" s="132">
        <f t="shared" si="12"/>
        <v>168.48215210443644</v>
      </c>
      <c r="H101" s="132">
        <f t="shared" si="12"/>
        <v>185.98037345410188</v>
      </c>
      <c r="I101" s="132">
        <f t="shared" si="12"/>
        <v>228.11378095587429</v>
      </c>
      <c r="J101" s="132">
        <f t="shared" si="12"/>
        <v>242.30478049223871</v>
      </c>
      <c r="K101" s="132">
        <f t="shared" si="12"/>
        <v>296.82047257381026</v>
      </c>
      <c r="L101" s="132">
        <f t="shared" si="12"/>
        <v>341.73644267324448</v>
      </c>
      <c r="M101" s="132">
        <f t="shared" si="12"/>
        <v>393.72605563012519</v>
      </c>
      <c r="N101" s="132">
        <f t="shared" si="12"/>
        <v>374.66829319024987</v>
      </c>
      <c r="O101" s="132">
        <f t="shared" si="12"/>
        <v>466.9123433291187</v>
      </c>
      <c r="P101" s="132">
        <f t="shared" si="12"/>
        <v>496.73127562426174</v>
      </c>
      <c r="Q101" s="132">
        <f t="shared" si="12"/>
        <v>546.88884197520053</v>
      </c>
    </row>
    <row r="102" spans="1:17" ht="12" customHeight="1" x14ac:dyDescent="0.3">
      <c r="A102" s="166" t="s">
        <v>61</v>
      </c>
      <c r="B102" s="165">
        <f>RES_hhdet_fec!B$133</f>
        <v>59.09924738767927</v>
      </c>
      <c r="C102" s="165">
        <f>RES_hhdet_fec!C$133</f>
        <v>65.832378736849279</v>
      </c>
      <c r="D102" s="165">
        <f>RES_hhdet_fec!D$133</f>
        <v>77.358288055603339</v>
      </c>
      <c r="E102" s="165">
        <f>RES_hhdet_fec!E$133</f>
        <v>90.127545743625475</v>
      </c>
      <c r="F102" s="165">
        <f>RES_hhdet_fec!F$133</f>
        <v>100.5136529987026</v>
      </c>
      <c r="G102" s="165">
        <f>RES_hhdet_fec!G$133</f>
        <v>120.33292567836655</v>
      </c>
      <c r="H102" s="165">
        <f>RES_hhdet_fec!H$133</f>
        <v>130.28538209201449</v>
      </c>
      <c r="I102" s="165">
        <f>RES_hhdet_fec!I$133</f>
        <v>163.41375285117519</v>
      </c>
      <c r="J102" s="165">
        <f>RES_hhdet_fec!J$133</f>
        <v>170.7981673328961</v>
      </c>
      <c r="K102" s="165">
        <f>RES_hhdet_fec!K$133</f>
        <v>209.41878040888358</v>
      </c>
      <c r="L102" s="165">
        <f>RES_hhdet_fec!L$133</f>
        <v>241.32250553512029</v>
      </c>
      <c r="M102" s="165">
        <f>RES_hhdet_fec!M$133</f>
        <v>278.1725483153084</v>
      </c>
      <c r="N102" s="165">
        <f>RES_hhdet_fec!N$133</f>
        <v>262.27059823644782</v>
      </c>
      <c r="O102" s="165">
        <f>RES_hhdet_fec!O$133</f>
        <v>331.8065559008582</v>
      </c>
      <c r="P102" s="165">
        <f>RES_hhdet_fec!P$133</f>
        <v>348.46243286526999</v>
      </c>
      <c r="Q102" s="165">
        <f>RES_hhdet_fec!Q$133</f>
        <v>385.09490504831069</v>
      </c>
    </row>
    <row r="103" spans="1:17" ht="12" customHeight="1" x14ac:dyDescent="0.3">
      <c r="A103" s="147" t="s">
        <v>59</v>
      </c>
      <c r="B103" s="164">
        <f>RES_hhdet_fec!B$134</f>
        <v>22.651195588567514</v>
      </c>
      <c r="C103" s="164">
        <f>RES_hhdet_fec!C$134</f>
        <v>26.386519801369015</v>
      </c>
      <c r="D103" s="164">
        <f>RES_hhdet_fec!D$134</f>
        <v>30.131856993289187</v>
      </c>
      <c r="E103" s="164">
        <f>RES_hhdet_fec!E$134</f>
        <v>38.26612968555591</v>
      </c>
      <c r="F103" s="164">
        <f>RES_hhdet_fec!F$134</f>
        <v>40.419239656759849</v>
      </c>
      <c r="G103" s="164">
        <f>RES_hhdet_fec!G$134</f>
        <v>48.14922642606988</v>
      </c>
      <c r="H103" s="164">
        <f>RES_hhdet_fec!H$134</f>
        <v>55.694991362087407</v>
      </c>
      <c r="I103" s="164">
        <f>RES_hhdet_fec!I$134</f>
        <v>64.700028104699115</v>
      </c>
      <c r="J103" s="164">
        <f>RES_hhdet_fec!J$134</f>
        <v>71.506613159342592</v>
      </c>
      <c r="K103" s="164">
        <f>RES_hhdet_fec!K$134</f>
        <v>87.4016921649267</v>
      </c>
      <c r="L103" s="164">
        <f>RES_hhdet_fec!L$134</f>
        <v>100.41393713812423</v>
      </c>
      <c r="M103" s="164">
        <f>RES_hhdet_fec!M$134</f>
        <v>115.55350731481676</v>
      </c>
      <c r="N103" s="164">
        <f>RES_hhdet_fec!N$134</f>
        <v>112.39769495380206</v>
      </c>
      <c r="O103" s="164">
        <f>RES_hhdet_fec!O$134</f>
        <v>135.1057874282605</v>
      </c>
      <c r="P103" s="164">
        <f>RES_hhdet_fec!P$134</f>
        <v>148.26884275899175</v>
      </c>
      <c r="Q103" s="164">
        <f>RES_hhdet_fec!Q$134</f>
        <v>161.79393692688984</v>
      </c>
    </row>
    <row r="104" spans="1:17" ht="12" customHeight="1" x14ac:dyDescent="0.3">
      <c r="A104" s="163" t="s">
        <v>142</v>
      </c>
      <c r="B104" s="162">
        <f>RES_hhdet_fec!B$135</f>
        <v>464.50508479159618</v>
      </c>
      <c r="C104" s="162">
        <f>RES_hhdet_fec!C$135</f>
        <v>413.42330085495473</v>
      </c>
      <c r="D104" s="162">
        <f>RES_hhdet_fec!D$135</f>
        <v>359.03842179594767</v>
      </c>
      <c r="E104" s="162">
        <f>RES_hhdet_fec!E$135</f>
        <v>336.21353020210211</v>
      </c>
      <c r="F104" s="162">
        <f>RES_hhdet_fec!F$135</f>
        <v>298.85482409487565</v>
      </c>
      <c r="G104" s="162">
        <f>RES_hhdet_fec!G$135</f>
        <v>235.9255342311248</v>
      </c>
      <c r="H104" s="162">
        <f>RES_hhdet_fec!H$135</f>
        <v>220.84776886519973</v>
      </c>
      <c r="I104" s="162">
        <f>RES_hhdet_fec!I$135</f>
        <v>204.36571053833777</v>
      </c>
      <c r="J104" s="162">
        <f>RES_hhdet_fec!J$135</f>
        <v>156.79314127223077</v>
      </c>
      <c r="K104" s="162">
        <f>RES_hhdet_fec!K$135</f>
        <v>128.16063100669251</v>
      </c>
      <c r="L104" s="162">
        <f>RES_hhdet_fec!L$135</f>
        <v>142.07138505498679</v>
      </c>
      <c r="M104" s="162">
        <f>RES_hhdet_fec!M$135</f>
        <v>87.181910906146641</v>
      </c>
      <c r="N104" s="162">
        <f>RES_hhdet_fec!N$135</f>
        <v>92.724040311702652</v>
      </c>
      <c r="O104" s="162">
        <f>RES_hhdet_fec!O$135</f>
        <v>95.993289593919584</v>
      </c>
      <c r="P104" s="162">
        <f>RES_hhdet_fec!P$135</f>
        <v>101.31591971529546</v>
      </c>
      <c r="Q104" s="162">
        <f>RES_hhdet_fec!Q$135</f>
        <v>112.37677374346762</v>
      </c>
    </row>
    <row r="105" spans="1:17" ht="12" customHeight="1" x14ac:dyDescent="0.3">
      <c r="A105" s="161" t="s">
        <v>141</v>
      </c>
      <c r="B105" s="160">
        <f>SUM(B106:B107)</f>
        <v>11.979918766928996</v>
      </c>
      <c r="C105" s="160">
        <f t="shared" ref="C105:Q105" si="13">SUM(C106:C107)</f>
        <v>10.321762705692255</v>
      </c>
      <c r="D105" s="160">
        <f t="shared" si="13"/>
        <v>11.008332471271672</v>
      </c>
      <c r="E105" s="160">
        <f t="shared" si="13"/>
        <v>10.789144923385424</v>
      </c>
      <c r="F105" s="160">
        <f t="shared" si="13"/>
        <v>9.0899368667883405</v>
      </c>
      <c r="G105" s="160">
        <f t="shared" si="13"/>
        <v>9.3355301344065893</v>
      </c>
      <c r="H105" s="160">
        <f t="shared" si="13"/>
        <v>9.3743343039863269</v>
      </c>
      <c r="I105" s="160">
        <f t="shared" si="13"/>
        <v>6.4833059456951974</v>
      </c>
      <c r="J105" s="160">
        <f t="shared" si="13"/>
        <v>9.0803224634619539</v>
      </c>
      <c r="K105" s="160">
        <f t="shared" si="13"/>
        <v>10.240372928719946</v>
      </c>
      <c r="L105" s="160">
        <f t="shared" si="13"/>
        <v>10.638058040024347</v>
      </c>
      <c r="M105" s="160">
        <f t="shared" si="13"/>
        <v>10.689986826708555</v>
      </c>
      <c r="N105" s="160">
        <f t="shared" si="13"/>
        <v>8.5052845297550057</v>
      </c>
      <c r="O105" s="160">
        <f t="shared" si="13"/>
        <v>13.562600132167567</v>
      </c>
      <c r="P105" s="160">
        <f t="shared" si="13"/>
        <v>10.464452234267553</v>
      </c>
      <c r="Q105" s="160">
        <f t="shared" si="13"/>
        <v>16.119066278681743</v>
      </c>
    </row>
    <row r="106" spans="1:17" ht="12" customHeight="1" x14ac:dyDescent="0.3">
      <c r="A106" s="148" t="s">
        <v>60</v>
      </c>
      <c r="B106" s="156">
        <f>RES_hhdet_fec!B$137</f>
        <v>9.1848482490052863</v>
      </c>
      <c r="C106" s="156">
        <f>RES_hhdet_fec!C$137</f>
        <v>7.86761653914213</v>
      </c>
      <c r="D106" s="156">
        <f>RES_hhdet_fec!D$137</f>
        <v>8.355893052844765</v>
      </c>
      <c r="E106" s="156">
        <f>RES_hhdet_fec!E$137</f>
        <v>8.2591343231694481</v>
      </c>
      <c r="F106" s="156">
        <f>RES_hhdet_fec!F$137</f>
        <v>6.8812187500969255</v>
      </c>
      <c r="G106" s="156">
        <f>RES_hhdet_fec!G$137</f>
        <v>7.0570609727786424</v>
      </c>
      <c r="H106" s="156">
        <f>RES_hhdet_fec!H$137</f>
        <v>7.0804259548595931</v>
      </c>
      <c r="I106" s="156">
        <f>RES_hhdet_fec!I$137</f>
        <v>4.7674740003599831</v>
      </c>
      <c r="J106" s="156">
        <f>RES_hhdet_fec!J$137</f>
        <v>6.7444778815538928</v>
      </c>
      <c r="K106" s="156">
        <f>RES_hhdet_fec!K$137</f>
        <v>7.6996249351351906</v>
      </c>
      <c r="L106" s="156">
        <f>RES_hhdet_fec!L$137</f>
        <v>7.9679834523354094</v>
      </c>
      <c r="M106" s="156">
        <f>RES_hhdet_fec!M$137</f>
        <v>8.0578919241582536</v>
      </c>
      <c r="N106" s="156">
        <f>RES_hhdet_fec!N$137</f>
        <v>6.4159436674298105</v>
      </c>
      <c r="O106" s="156">
        <f>RES_hhdet_fec!O$137</f>
        <v>10.34597488429605</v>
      </c>
      <c r="P106" s="156">
        <f>RES_hhdet_fec!P$137</f>
        <v>7.827721851761293</v>
      </c>
      <c r="Q106" s="156">
        <f>RES_hhdet_fec!Q$137</f>
        <v>12.297203743773567</v>
      </c>
    </row>
    <row r="107" spans="1:17" ht="12" customHeight="1" x14ac:dyDescent="0.3">
      <c r="A107" s="148" t="s">
        <v>59</v>
      </c>
      <c r="B107" s="156">
        <f>RES_hhdet_fec!B$138</f>
        <v>2.7950705179237092</v>
      </c>
      <c r="C107" s="156">
        <f>RES_hhdet_fec!C$138</f>
        <v>2.454146166550125</v>
      </c>
      <c r="D107" s="156">
        <f>RES_hhdet_fec!D$138</f>
        <v>2.6524394184269062</v>
      </c>
      <c r="E107" s="156">
        <f>RES_hhdet_fec!E$138</f>
        <v>2.5300106002159755</v>
      </c>
      <c r="F107" s="156">
        <f>RES_hhdet_fec!F$138</f>
        <v>2.2087181166914154</v>
      </c>
      <c r="G107" s="156">
        <f>RES_hhdet_fec!G$138</f>
        <v>2.2784691616279469</v>
      </c>
      <c r="H107" s="156">
        <f>RES_hhdet_fec!H$138</f>
        <v>2.2939083491267329</v>
      </c>
      <c r="I107" s="156">
        <f>RES_hhdet_fec!I$138</f>
        <v>1.715831945335214</v>
      </c>
      <c r="J107" s="156">
        <f>RES_hhdet_fec!J$138</f>
        <v>2.3358445819080607</v>
      </c>
      <c r="K107" s="156">
        <f>RES_hhdet_fec!K$138</f>
        <v>2.5407479935847563</v>
      </c>
      <c r="L107" s="156">
        <f>RES_hhdet_fec!L$138</f>
        <v>2.6700745876889376</v>
      </c>
      <c r="M107" s="156">
        <f>RES_hhdet_fec!M$138</f>
        <v>2.6320949025503024</v>
      </c>
      <c r="N107" s="156">
        <f>RES_hhdet_fec!N$138</f>
        <v>2.0893408623251961</v>
      </c>
      <c r="O107" s="156">
        <f>RES_hhdet_fec!O$138</f>
        <v>3.2166252478715185</v>
      </c>
      <c r="P107" s="156">
        <f>RES_hhdet_fec!P$138</f>
        <v>2.6367303825062591</v>
      </c>
      <c r="Q107" s="156">
        <f>RES_hhdet_fec!Q$138</f>
        <v>3.8218625349081745</v>
      </c>
    </row>
    <row r="108" spans="1:17" ht="12" customHeight="1" x14ac:dyDescent="0.3">
      <c r="A108" s="158" t="s">
        <v>62</v>
      </c>
      <c r="B108" s="157">
        <f>SUM(B109:B110)</f>
        <v>2073.1537681922428</v>
      </c>
      <c r="C108" s="157">
        <f t="shared" ref="C108:Q108" si="14">SUM(C109:C110)</f>
        <v>2154.8175184018528</v>
      </c>
      <c r="D108" s="157">
        <f t="shared" si="14"/>
        <v>2151.2513908329438</v>
      </c>
      <c r="E108" s="157">
        <f t="shared" si="14"/>
        <v>2262.7724816170708</v>
      </c>
      <c r="F108" s="157">
        <f t="shared" si="14"/>
        <v>2189.4453768738085</v>
      </c>
      <c r="G108" s="157">
        <f t="shared" si="14"/>
        <v>2344.3616621902934</v>
      </c>
      <c r="H108" s="157">
        <f t="shared" si="14"/>
        <v>2208.5345957981444</v>
      </c>
      <c r="I108" s="157">
        <f t="shared" si="14"/>
        <v>2231.5865621644043</v>
      </c>
      <c r="J108" s="157">
        <f t="shared" si="14"/>
        <v>2109.0573680393627</v>
      </c>
      <c r="K108" s="157">
        <f t="shared" si="14"/>
        <v>2121.8137697402749</v>
      </c>
      <c r="L108" s="157">
        <f t="shared" si="14"/>
        <v>2201.8164034365846</v>
      </c>
      <c r="M108" s="157">
        <f t="shared" si="14"/>
        <v>2203.0312391257444</v>
      </c>
      <c r="N108" s="157">
        <f t="shared" si="14"/>
        <v>2125.5675689002924</v>
      </c>
      <c r="O108" s="157">
        <f t="shared" si="14"/>
        <v>2272.9249825158754</v>
      </c>
      <c r="P108" s="157">
        <f t="shared" si="14"/>
        <v>2298.2510575365968</v>
      </c>
      <c r="Q108" s="157">
        <f t="shared" si="14"/>
        <v>2365.061730572952</v>
      </c>
    </row>
    <row r="109" spans="1:17" ht="12" customHeight="1" x14ac:dyDescent="0.3">
      <c r="A109" s="23" t="s">
        <v>57</v>
      </c>
      <c r="B109" s="156">
        <f>RES_hhdet_fec!B$140</f>
        <v>772.91171974664928</v>
      </c>
      <c r="C109" s="156">
        <f>RES_hhdet_fec!C$140</f>
        <v>802.77691680879218</v>
      </c>
      <c r="D109" s="156">
        <f>RES_hhdet_fec!D$140</f>
        <v>785.02781236793862</v>
      </c>
      <c r="E109" s="156">
        <f>RES_hhdet_fec!E$140</f>
        <v>812.54499621715786</v>
      </c>
      <c r="F109" s="156">
        <f>RES_hhdet_fec!F$140</f>
        <v>726.24043716587926</v>
      </c>
      <c r="G109" s="156">
        <f>RES_hhdet_fec!G$140</f>
        <v>883.9873184563877</v>
      </c>
      <c r="H109" s="156">
        <f>RES_hhdet_fec!H$140</f>
        <v>690.98677654981827</v>
      </c>
      <c r="I109" s="156">
        <f>RES_hhdet_fec!I$140</f>
        <v>705.65199383920424</v>
      </c>
      <c r="J109" s="156">
        <f>RES_hhdet_fec!J$140</f>
        <v>591.71638387380301</v>
      </c>
      <c r="K109" s="156">
        <f>RES_hhdet_fec!K$140</f>
        <v>626.34170034628471</v>
      </c>
      <c r="L109" s="156">
        <f>RES_hhdet_fec!L$140</f>
        <v>620.16508195738766</v>
      </c>
      <c r="M109" s="156">
        <f>RES_hhdet_fec!M$140</f>
        <v>607.83754747157411</v>
      </c>
      <c r="N109" s="156">
        <f>RES_hhdet_fec!N$140</f>
        <v>561.94987704960772</v>
      </c>
      <c r="O109" s="156">
        <f>RES_hhdet_fec!O$140</f>
        <v>601.01358860600612</v>
      </c>
      <c r="P109" s="156">
        <f>RES_hhdet_fec!P$140</f>
        <v>595.5657509691647</v>
      </c>
      <c r="Q109" s="156">
        <f>RES_hhdet_fec!Q$140</f>
        <v>595.51444226821047</v>
      </c>
    </row>
    <row r="110" spans="1:17" ht="12" customHeight="1" x14ac:dyDescent="0.3">
      <c r="A110" s="29" t="s">
        <v>140</v>
      </c>
      <c r="B110" s="57">
        <f>RES_hhdet_fec!B$141</f>
        <v>1300.2420484455934</v>
      </c>
      <c r="C110" s="57">
        <f>RES_hhdet_fec!C$141</f>
        <v>1352.0406015930607</v>
      </c>
      <c r="D110" s="57">
        <f>RES_hhdet_fec!D$141</f>
        <v>1366.2235784650054</v>
      </c>
      <c r="E110" s="57">
        <f>RES_hhdet_fec!E$141</f>
        <v>1450.2274853999129</v>
      </c>
      <c r="F110" s="57">
        <f>RES_hhdet_fec!F$141</f>
        <v>1463.204939707929</v>
      </c>
      <c r="G110" s="57">
        <f>RES_hhdet_fec!G$141</f>
        <v>1460.3743437339056</v>
      </c>
      <c r="H110" s="57">
        <f>RES_hhdet_fec!H$141</f>
        <v>1517.5478192483263</v>
      </c>
      <c r="I110" s="57">
        <f>RES_hhdet_fec!I$141</f>
        <v>1525.9345683252002</v>
      </c>
      <c r="J110" s="57">
        <f>RES_hhdet_fec!J$141</f>
        <v>1517.3409841655598</v>
      </c>
      <c r="K110" s="57">
        <f>RES_hhdet_fec!K$141</f>
        <v>1495.4720693939901</v>
      </c>
      <c r="L110" s="57">
        <f>RES_hhdet_fec!L$141</f>
        <v>1581.6513214791967</v>
      </c>
      <c r="M110" s="57">
        <f>RES_hhdet_fec!M$141</f>
        <v>1595.1936916541704</v>
      </c>
      <c r="N110" s="57">
        <f>RES_hhdet_fec!N$141</f>
        <v>1563.6176918506847</v>
      </c>
      <c r="O110" s="57">
        <f>RES_hhdet_fec!O$141</f>
        <v>1671.9113939098693</v>
      </c>
      <c r="P110" s="57">
        <f>RES_hhdet_fec!P$141</f>
        <v>1702.6853065674322</v>
      </c>
      <c r="Q110" s="57">
        <f>RES_hhdet_fec!Q$141</f>
        <v>1769.5472883047414</v>
      </c>
    </row>
    <row r="112" spans="1:17" ht="12" customHeight="1" x14ac:dyDescent="0.3">
      <c r="A112" s="152" t="s">
        <v>119</v>
      </c>
      <c r="B112" s="168">
        <f>SUM(B113,B116,B118,B127)</f>
        <v>21225.366635822764</v>
      </c>
      <c r="C112" s="168">
        <f t="shared" ref="C112:Q112" si="15">SUM(C113,C116,C118,C127)</f>
        <v>23045.805925525819</v>
      </c>
      <c r="D112" s="168">
        <f t="shared" si="15"/>
        <v>22145.005255558881</v>
      </c>
      <c r="E112" s="168">
        <f t="shared" si="15"/>
        <v>21322.390662681646</v>
      </c>
      <c r="F112" s="168">
        <f t="shared" si="15"/>
        <v>21411.032331777453</v>
      </c>
      <c r="G112" s="168">
        <f t="shared" si="15"/>
        <v>21381.785153535853</v>
      </c>
      <c r="H112" s="168">
        <f t="shared" si="15"/>
        <v>20539.896854502731</v>
      </c>
      <c r="I112" s="168">
        <f t="shared" si="15"/>
        <v>19928.233010311138</v>
      </c>
      <c r="J112" s="168">
        <f t="shared" si="15"/>
        <v>19631.239235402409</v>
      </c>
      <c r="K112" s="168">
        <f t="shared" si="15"/>
        <v>19444.168271252322</v>
      </c>
      <c r="L112" s="168">
        <f t="shared" si="15"/>
        <v>21675.794359266405</v>
      </c>
      <c r="M112" s="168">
        <f t="shared" si="15"/>
        <v>19771.153360189226</v>
      </c>
      <c r="N112" s="168">
        <f t="shared" si="15"/>
        <v>19609.965641986157</v>
      </c>
      <c r="O112" s="168">
        <f t="shared" si="15"/>
        <v>20959.44446336112</v>
      </c>
      <c r="P112" s="168">
        <f t="shared" si="15"/>
        <v>19203.146915173453</v>
      </c>
      <c r="Q112" s="168">
        <f t="shared" si="15"/>
        <v>20144.573327817827</v>
      </c>
    </row>
    <row r="113" spans="1:17" ht="12" customHeight="1" x14ac:dyDescent="0.3">
      <c r="A113" s="158" t="s">
        <v>65</v>
      </c>
      <c r="B113" s="157">
        <f>SUM(B114:B115)</f>
        <v>16842.187922635607</v>
      </c>
      <c r="C113" s="157">
        <f t="shared" ref="C113:Q113" si="16">SUM(C114:C115)</f>
        <v>18502.505681009017</v>
      </c>
      <c r="D113" s="157">
        <f t="shared" si="16"/>
        <v>17617.974351161854</v>
      </c>
      <c r="E113" s="157">
        <f t="shared" si="16"/>
        <v>16789.869790277957</v>
      </c>
      <c r="F113" s="157">
        <f t="shared" si="16"/>
        <v>16816.992226851646</v>
      </c>
      <c r="G113" s="157">
        <f t="shared" si="16"/>
        <v>16708.469819612186</v>
      </c>
      <c r="H113" s="157">
        <f t="shared" si="16"/>
        <v>15958.258164356987</v>
      </c>
      <c r="I113" s="157">
        <f t="shared" si="16"/>
        <v>15167.608619887007</v>
      </c>
      <c r="J113" s="157">
        <f t="shared" si="16"/>
        <v>15072.115214683017</v>
      </c>
      <c r="K113" s="157">
        <f t="shared" si="16"/>
        <v>14870.182480880427</v>
      </c>
      <c r="L113" s="157">
        <f t="shared" si="16"/>
        <v>16899.444747636389</v>
      </c>
      <c r="M113" s="157">
        <f t="shared" si="16"/>
        <v>14932.236781491858</v>
      </c>
      <c r="N113" s="157">
        <f t="shared" si="16"/>
        <v>14905.410051358551</v>
      </c>
      <c r="O113" s="157">
        <f t="shared" si="16"/>
        <v>15903.559797812271</v>
      </c>
      <c r="P113" s="157">
        <f t="shared" si="16"/>
        <v>14047.017413578598</v>
      </c>
      <c r="Q113" s="157">
        <f t="shared" si="16"/>
        <v>14861.717858959117</v>
      </c>
    </row>
    <row r="114" spans="1:17" ht="12" customHeight="1" x14ac:dyDescent="0.3">
      <c r="A114" s="23" t="s">
        <v>149</v>
      </c>
      <c r="B114" s="156">
        <f>RES_hhdet_tes!B$126</f>
        <v>16770.144255163228</v>
      </c>
      <c r="C114" s="156">
        <f>RES_hhdet_tes!C$126</f>
        <v>18431.128861369871</v>
      </c>
      <c r="D114" s="156">
        <f>RES_hhdet_tes!D$126</f>
        <v>17548.488343625886</v>
      </c>
      <c r="E114" s="156">
        <f>RES_hhdet_tes!E$126</f>
        <v>16701.9250228866</v>
      </c>
      <c r="F114" s="156">
        <f>RES_hhdet_tes!F$126</f>
        <v>16727.262176600831</v>
      </c>
      <c r="G114" s="156">
        <f>RES_hhdet_tes!G$126</f>
        <v>16613.262363562277</v>
      </c>
      <c r="H114" s="156">
        <f>RES_hhdet_tes!H$126</f>
        <v>15862.112533046293</v>
      </c>
      <c r="I114" s="156">
        <f>RES_hhdet_tes!I$126</f>
        <v>15072.521161983877</v>
      </c>
      <c r="J114" s="156">
        <f>RES_hhdet_tes!J$126</f>
        <v>14991.410058115465</v>
      </c>
      <c r="K114" s="156">
        <f>RES_hhdet_tes!K$126</f>
        <v>14783.099610395018</v>
      </c>
      <c r="L114" s="156">
        <f>RES_hhdet_tes!L$126</f>
        <v>16803.774803959506</v>
      </c>
      <c r="M114" s="156">
        <f>RES_hhdet_tes!M$126</f>
        <v>14849.234643218391</v>
      </c>
      <c r="N114" s="156">
        <f>RES_hhdet_tes!N$126</f>
        <v>14820.348015965879</v>
      </c>
      <c r="O114" s="156">
        <f>RES_hhdet_tes!O$126</f>
        <v>15803.082053455893</v>
      </c>
      <c r="P114" s="156">
        <f>RES_hhdet_tes!P$126</f>
        <v>13953.573188678913</v>
      </c>
      <c r="Q114" s="156">
        <f>RES_hhdet_tes!Q$126</f>
        <v>14747.302923989795</v>
      </c>
    </row>
    <row r="115" spans="1:17" ht="12" customHeight="1" x14ac:dyDescent="0.3">
      <c r="A115" s="23" t="s">
        <v>60</v>
      </c>
      <c r="B115" s="156">
        <f>RES_hhdet_tes!B$127</f>
        <v>72.043667472379354</v>
      </c>
      <c r="C115" s="156">
        <f>RES_hhdet_tes!C$127</f>
        <v>71.376819639145694</v>
      </c>
      <c r="D115" s="156">
        <f>RES_hhdet_tes!D$127</f>
        <v>69.48600753596709</v>
      </c>
      <c r="E115" s="156">
        <f>RES_hhdet_tes!E$127</f>
        <v>87.944767391358241</v>
      </c>
      <c r="F115" s="156">
        <f>RES_hhdet_tes!F$127</f>
        <v>89.730050250814045</v>
      </c>
      <c r="G115" s="156">
        <f>RES_hhdet_tes!G$127</f>
        <v>95.207456049908004</v>
      </c>
      <c r="H115" s="156">
        <f>RES_hhdet_tes!H$127</f>
        <v>96.145631310694284</v>
      </c>
      <c r="I115" s="156">
        <f>RES_hhdet_tes!I$127</f>
        <v>95.087457903129518</v>
      </c>
      <c r="J115" s="156">
        <f>RES_hhdet_tes!J$127</f>
        <v>80.705156567551086</v>
      </c>
      <c r="K115" s="156">
        <f>RES_hhdet_tes!K$127</f>
        <v>87.082870485408577</v>
      </c>
      <c r="L115" s="156">
        <f>RES_hhdet_tes!L$127</f>
        <v>95.66994367688217</v>
      </c>
      <c r="M115" s="156">
        <f>RES_hhdet_tes!M$127</f>
        <v>83.002138273466201</v>
      </c>
      <c r="N115" s="156">
        <f>RES_hhdet_tes!N$127</f>
        <v>85.0620353926722</v>
      </c>
      <c r="O115" s="156">
        <f>RES_hhdet_tes!O$127</f>
        <v>100.47774435637859</v>
      </c>
      <c r="P115" s="156">
        <f>RES_hhdet_tes!P$127</f>
        <v>93.444224899686063</v>
      </c>
      <c r="Q115" s="156">
        <f>RES_hhdet_tes!Q$127</f>
        <v>114.41493496932135</v>
      </c>
    </row>
    <row r="116" spans="1:17" ht="12" customHeight="1" x14ac:dyDescent="0.3">
      <c r="A116" s="158" t="s">
        <v>112</v>
      </c>
      <c r="B116" s="157">
        <f>B117</f>
        <v>23.818445078017628</v>
      </c>
      <c r="C116" s="157">
        <f t="shared" ref="C116:Q116" si="17">C117</f>
        <v>28.98411032142079</v>
      </c>
      <c r="D116" s="157">
        <f t="shared" si="17"/>
        <v>32.814297625965025</v>
      </c>
      <c r="E116" s="157">
        <f t="shared" si="17"/>
        <v>35.702685239777047</v>
      </c>
      <c r="F116" s="157">
        <f t="shared" si="17"/>
        <v>45.251596123970714</v>
      </c>
      <c r="G116" s="157">
        <f t="shared" si="17"/>
        <v>51.156446172375198</v>
      </c>
      <c r="H116" s="157">
        <f t="shared" si="17"/>
        <v>58.871001058576745</v>
      </c>
      <c r="I116" s="157">
        <f t="shared" si="17"/>
        <v>67.428942997007326</v>
      </c>
      <c r="J116" s="157">
        <f t="shared" si="17"/>
        <v>72.507115731375379</v>
      </c>
      <c r="K116" s="157">
        <f t="shared" si="17"/>
        <v>83.203829766051157</v>
      </c>
      <c r="L116" s="157">
        <f t="shared" si="17"/>
        <v>101.53962464159011</v>
      </c>
      <c r="M116" s="157">
        <f t="shared" si="17"/>
        <v>139.50888846330483</v>
      </c>
      <c r="N116" s="157">
        <f t="shared" si="17"/>
        <v>153.21168369492378</v>
      </c>
      <c r="O116" s="157">
        <f t="shared" si="17"/>
        <v>192.6255096434723</v>
      </c>
      <c r="P116" s="157">
        <f t="shared" si="17"/>
        <v>212.46473576242761</v>
      </c>
      <c r="Q116" s="157">
        <f t="shared" si="17"/>
        <v>225.77427480445692</v>
      </c>
    </row>
    <row r="117" spans="1:17" ht="12" customHeight="1" x14ac:dyDescent="0.3">
      <c r="A117" s="23" t="s">
        <v>60</v>
      </c>
      <c r="B117" s="156">
        <f>RES_hhdet_tes!B$129</f>
        <v>23.818445078017628</v>
      </c>
      <c r="C117" s="156">
        <f>RES_hhdet_tes!C$129</f>
        <v>28.98411032142079</v>
      </c>
      <c r="D117" s="156">
        <f>RES_hhdet_tes!D$129</f>
        <v>32.814297625965025</v>
      </c>
      <c r="E117" s="156">
        <f>RES_hhdet_tes!E$129</f>
        <v>35.702685239777047</v>
      </c>
      <c r="F117" s="156">
        <f>RES_hhdet_tes!F$129</f>
        <v>45.251596123970714</v>
      </c>
      <c r="G117" s="156">
        <f>RES_hhdet_tes!G$129</f>
        <v>51.156446172375198</v>
      </c>
      <c r="H117" s="156">
        <f>RES_hhdet_tes!H$129</f>
        <v>58.871001058576745</v>
      </c>
      <c r="I117" s="156">
        <f>RES_hhdet_tes!I$129</f>
        <v>67.428942997007326</v>
      </c>
      <c r="J117" s="156">
        <f>RES_hhdet_tes!J$129</f>
        <v>72.507115731375379</v>
      </c>
      <c r="K117" s="156">
        <f>RES_hhdet_tes!K$129</f>
        <v>83.203829766051157</v>
      </c>
      <c r="L117" s="156">
        <f>RES_hhdet_tes!L$129</f>
        <v>101.53962464159011</v>
      </c>
      <c r="M117" s="156">
        <f>RES_hhdet_tes!M$129</f>
        <v>139.50888846330483</v>
      </c>
      <c r="N117" s="156">
        <f>RES_hhdet_tes!N$129</f>
        <v>153.21168369492378</v>
      </c>
      <c r="O117" s="156">
        <f>RES_hhdet_tes!O$129</f>
        <v>192.6255096434723</v>
      </c>
      <c r="P117" s="156">
        <f>RES_hhdet_tes!P$129</f>
        <v>212.46473576242761</v>
      </c>
      <c r="Q117" s="156">
        <f>RES_hhdet_tes!Q$129</f>
        <v>225.77427480445692</v>
      </c>
    </row>
    <row r="118" spans="1:17" ht="12" customHeight="1" x14ac:dyDescent="0.3">
      <c r="A118" s="158" t="s">
        <v>63</v>
      </c>
      <c r="B118" s="157">
        <f>SUM(B119:B120,B123:B124)</f>
        <v>3011.8064769088064</v>
      </c>
      <c r="C118" s="157">
        <f t="shared" ref="C118:Q118" si="18">SUM(C119:C120,C123:C124)</f>
        <v>3102.2487667946211</v>
      </c>
      <c r="D118" s="157">
        <f t="shared" si="18"/>
        <v>3067.7112037601673</v>
      </c>
      <c r="E118" s="157">
        <f t="shared" si="18"/>
        <v>2982.3716925799276</v>
      </c>
      <c r="F118" s="157">
        <f t="shared" si="18"/>
        <v>3046.5381471146252</v>
      </c>
      <c r="G118" s="157">
        <f t="shared" si="18"/>
        <v>3044.8155971381511</v>
      </c>
      <c r="H118" s="157">
        <f t="shared" si="18"/>
        <v>2968.362585861717</v>
      </c>
      <c r="I118" s="157">
        <f t="shared" si="18"/>
        <v>3111.2406041152212</v>
      </c>
      <c r="J118" s="157">
        <f t="shared" si="18"/>
        <v>2950.0343205532818</v>
      </c>
      <c r="K118" s="157">
        <f t="shared" si="18"/>
        <v>2950.8671022951089</v>
      </c>
      <c r="L118" s="157">
        <f t="shared" si="18"/>
        <v>3059.8952018339601</v>
      </c>
      <c r="M118" s="157">
        <f t="shared" si="18"/>
        <v>3074.2881360960796</v>
      </c>
      <c r="N118" s="157">
        <f t="shared" si="18"/>
        <v>2969.5284686710811</v>
      </c>
      <c r="O118" s="157">
        <f t="shared" si="18"/>
        <v>3166.764602590692</v>
      </c>
      <c r="P118" s="157">
        <f t="shared" si="18"/>
        <v>3219.6614039390297</v>
      </c>
      <c r="Q118" s="157">
        <f t="shared" si="18"/>
        <v>3270.7232183814735</v>
      </c>
    </row>
    <row r="119" spans="1:17" ht="12" customHeight="1" x14ac:dyDescent="0.3">
      <c r="A119" s="167" t="s">
        <v>148</v>
      </c>
      <c r="B119" s="132">
        <f>RES_hhdet_tes!B$131</f>
        <v>2610.3536075420184</v>
      </c>
      <c r="C119" s="132">
        <f>RES_hhdet_tes!C$131</f>
        <v>2730.1370359803432</v>
      </c>
      <c r="D119" s="132">
        <f>RES_hhdet_tes!D$131</f>
        <v>2712.7665909017355</v>
      </c>
      <c r="E119" s="132">
        <f>RES_hhdet_tes!E$131</f>
        <v>2623.2728833479027</v>
      </c>
      <c r="F119" s="132">
        <f>RES_hhdet_tes!F$131</f>
        <v>2699.7994958033323</v>
      </c>
      <c r="G119" s="132">
        <f>RES_hhdet_tes!G$131</f>
        <v>2714.1236881562186</v>
      </c>
      <c r="H119" s="132">
        <f>RES_hhdet_tes!H$131</f>
        <v>2627.5389940358382</v>
      </c>
      <c r="I119" s="132">
        <f>RES_hhdet_tes!I$131</f>
        <v>2744.6966317146444</v>
      </c>
      <c r="J119" s="132">
        <f>RES_hhdet_tes!J$131</f>
        <v>2600.8909656281239</v>
      </c>
      <c r="K119" s="132">
        <f>RES_hhdet_tes!K$131</f>
        <v>2569.8310084688856</v>
      </c>
      <c r="L119" s="132">
        <f>RES_hhdet_tes!L$131</f>
        <v>2626.5672296384614</v>
      </c>
      <c r="M119" s="132">
        <f>RES_hhdet_tes!M$131</f>
        <v>2632.6965207391554</v>
      </c>
      <c r="N119" s="132">
        <f>RES_hhdet_tes!N$131</f>
        <v>2543.4966094746865</v>
      </c>
      <c r="O119" s="132">
        <f>RES_hhdet_tes!O$131</f>
        <v>2645.2124817827639</v>
      </c>
      <c r="P119" s="132">
        <f>RES_hhdet_tes!P$131</f>
        <v>2670.7629628377626</v>
      </c>
      <c r="Q119" s="132">
        <f>RES_hhdet_tes!Q$131</f>
        <v>2659.8141584924697</v>
      </c>
    </row>
    <row r="120" spans="1:17" ht="12" customHeight="1" x14ac:dyDescent="0.3">
      <c r="A120" s="167" t="s">
        <v>147</v>
      </c>
      <c r="B120" s="132">
        <f>SUM(B121:B122)</f>
        <v>74.302805284521469</v>
      </c>
      <c r="C120" s="132">
        <f t="shared" ref="C120:Q120" si="19">SUM(C121:C122)</f>
        <v>84.446435987547915</v>
      </c>
      <c r="D120" s="132">
        <f t="shared" si="19"/>
        <v>98.676447553669774</v>
      </c>
      <c r="E120" s="132">
        <f t="shared" si="19"/>
        <v>118.45573322950922</v>
      </c>
      <c r="F120" s="132">
        <f t="shared" si="19"/>
        <v>130.12947809529533</v>
      </c>
      <c r="G120" s="132">
        <f t="shared" si="19"/>
        <v>155.81102695084616</v>
      </c>
      <c r="H120" s="132">
        <f t="shared" si="19"/>
        <v>172.62647463389936</v>
      </c>
      <c r="I120" s="132">
        <f t="shared" si="19"/>
        <v>211.72618553120574</v>
      </c>
      <c r="J120" s="132">
        <f t="shared" si="19"/>
        <v>225.29209361631888</v>
      </c>
      <c r="K120" s="132">
        <f t="shared" si="19"/>
        <v>275.97118300514512</v>
      </c>
      <c r="L120" s="132">
        <f t="shared" si="19"/>
        <v>317.22988474064067</v>
      </c>
      <c r="M120" s="132">
        <f t="shared" si="19"/>
        <v>366.47023057789636</v>
      </c>
      <c r="N120" s="132">
        <f t="shared" si="19"/>
        <v>348.18890286752207</v>
      </c>
      <c r="O120" s="132">
        <f t="shared" si="19"/>
        <v>435.40455838809498</v>
      </c>
      <c r="P120" s="132">
        <f t="shared" si="19"/>
        <v>462.94573300461252</v>
      </c>
      <c r="Q120" s="132">
        <f t="shared" si="19"/>
        <v>510.31336485050417</v>
      </c>
    </row>
    <row r="121" spans="1:17" ht="12" customHeight="1" x14ac:dyDescent="0.3">
      <c r="A121" s="166" t="s">
        <v>61</v>
      </c>
      <c r="B121" s="165">
        <f>RES_hhdet_tes!B$133</f>
        <v>51.651609695953965</v>
      </c>
      <c r="C121" s="165">
        <f>RES_hhdet_tes!C$133</f>
        <v>58.059916186178903</v>
      </c>
      <c r="D121" s="165">
        <f>RES_hhdet_tes!D$133</f>
        <v>68.544590560380584</v>
      </c>
      <c r="E121" s="165">
        <f>RES_hhdet_tes!E$133</f>
        <v>80.189603543953311</v>
      </c>
      <c r="F121" s="165">
        <f>RES_hhdet_tes!F$133</f>
        <v>89.710238438535484</v>
      </c>
      <c r="G121" s="165">
        <f>RES_hhdet_tes!G$133</f>
        <v>107.66180052477628</v>
      </c>
      <c r="H121" s="165">
        <f>RES_hhdet_tes!H$133</f>
        <v>116.93148327181197</v>
      </c>
      <c r="I121" s="165">
        <f>RES_hhdet_tes!I$133</f>
        <v>147.02615742650661</v>
      </c>
      <c r="J121" s="165">
        <f>RES_hhdet_tes!J$133</f>
        <v>153.78548045697627</v>
      </c>
      <c r="K121" s="165">
        <f>RES_hhdet_tes!K$133</f>
        <v>188.56949084021844</v>
      </c>
      <c r="L121" s="165">
        <f>RES_hhdet_tes!L$133</f>
        <v>216.81594760251642</v>
      </c>
      <c r="M121" s="165">
        <f>RES_hhdet_tes!M$133</f>
        <v>250.91672326307958</v>
      </c>
      <c r="N121" s="165">
        <f>RES_hhdet_tes!N$133</f>
        <v>235.79120791372</v>
      </c>
      <c r="O121" s="165">
        <f>RES_hhdet_tes!O$133</f>
        <v>300.29877095983448</v>
      </c>
      <c r="P121" s="165">
        <f>RES_hhdet_tes!P$133</f>
        <v>314.67689024562071</v>
      </c>
      <c r="Q121" s="165">
        <f>RES_hhdet_tes!Q$133</f>
        <v>348.51942792361433</v>
      </c>
    </row>
    <row r="122" spans="1:17" ht="12" customHeight="1" x14ac:dyDescent="0.3">
      <c r="A122" s="147" t="s">
        <v>59</v>
      </c>
      <c r="B122" s="164">
        <f>RES_hhdet_tes!B$134</f>
        <v>22.651195588567511</v>
      </c>
      <c r="C122" s="164">
        <f>RES_hhdet_tes!C$134</f>
        <v>26.386519801369019</v>
      </c>
      <c r="D122" s="164">
        <f>RES_hhdet_tes!D$134</f>
        <v>30.13185699328919</v>
      </c>
      <c r="E122" s="164">
        <f>RES_hhdet_tes!E$134</f>
        <v>38.26612968555591</v>
      </c>
      <c r="F122" s="164">
        <f>RES_hhdet_tes!F$134</f>
        <v>40.419239656759842</v>
      </c>
      <c r="G122" s="164">
        <f>RES_hhdet_tes!G$134</f>
        <v>48.14922642606988</v>
      </c>
      <c r="H122" s="164">
        <f>RES_hhdet_tes!H$134</f>
        <v>55.694991362087407</v>
      </c>
      <c r="I122" s="164">
        <f>RES_hhdet_tes!I$134</f>
        <v>64.700028104699129</v>
      </c>
      <c r="J122" s="164">
        <f>RES_hhdet_tes!J$134</f>
        <v>71.506613159342606</v>
      </c>
      <c r="K122" s="164">
        <f>RES_hhdet_tes!K$134</f>
        <v>87.401692164926686</v>
      </c>
      <c r="L122" s="164">
        <f>RES_hhdet_tes!L$134</f>
        <v>100.41393713812425</v>
      </c>
      <c r="M122" s="164">
        <f>RES_hhdet_tes!M$134</f>
        <v>115.55350731481676</v>
      </c>
      <c r="N122" s="164">
        <f>RES_hhdet_tes!N$134</f>
        <v>112.39769495380206</v>
      </c>
      <c r="O122" s="164">
        <f>RES_hhdet_tes!O$134</f>
        <v>135.10578742826047</v>
      </c>
      <c r="P122" s="164">
        <f>RES_hhdet_tes!P$134</f>
        <v>148.26884275899178</v>
      </c>
      <c r="Q122" s="164">
        <f>RES_hhdet_tes!Q$134</f>
        <v>161.79393692688981</v>
      </c>
    </row>
    <row r="123" spans="1:17" ht="12" customHeight="1" x14ac:dyDescent="0.3">
      <c r="A123" s="163" t="s">
        <v>142</v>
      </c>
      <c r="B123" s="162">
        <f>RES_hhdet_tes!B$135</f>
        <v>317.44002503401816</v>
      </c>
      <c r="C123" s="162">
        <f>RES_hhdet_tes!C$135</f>
        <v>279.29300848409878</v>
      </c>
      <c r="D123" s="162">
        <f>RES_hhdet_tes!D$135</f>
        <v>247.25068827694378</v>
      </c>
      <c r="E123" s="162">
        <f>RES_hhdet_tes!E$135</f>
        <v>231.81335948199748</v>
      </c>
      <c r="F123" s="162">
        <f>RES_hhdet_tes!F$135</f>
        <v>209.14869454526337</v>
      </c>
      <c r="G123" s="162">
        <f>RES_hhdet_tes!G$135</f>
        <v>167.17641000109745</v>
      </c>
      <c r="H123" s="162">
        <f>RES_hhdet_tes!H$135</f>
        <v>160.45422099302201</v>
      </c>
      <c r="I123" s="162">
        <f>RES_hhdet_tes!I$135</f>
        <v>149.38897758578233</v>
      </c>
      <c r="J123" s="162">
        <f>RES_hhdet_tes!J$135</f>
        <v>116.19902686687171</v>
      </c>
      <c r="K123" s="162">
        <f>RES_hhdet_tes!K$135</f>
        <v>96.415469450584965</v>
      </c>
      <c r="L123" s="162">
        <f>RES_hhdet_tes!L$135</f>
        <v>107.16617806572251</v>
      </c>
      <c r="M123" s="162">
        <f>RES_hhdet_tes!M$135</f>
        <v>66.113496037010876</v>
      </c>
      <c r="N123" s="162">
        <f>RES_hhdet_tes!N$135</f>
        <v>70.716460675353019</v>
      </c>
      <c r="O123" s="162">
        <f>RES_hhdet_tes!O$135</f>
        <v>74.506266605079176</v>
      </c>
      <c r="P123" s="162">
        <f>RES_hhdet_tes!P$135</f>
        <v>77.137780436538577</v>
      </c>
      <c r="Q123" s="162">
        <f>RES_hhdet_tes!Q$135</f>
        <v>86.840427346266679</v>
      </c>
    </row>
    <row r="124" spans="1:17" ht="12" customHeight="1" x14ac:dyDescent="0.3">
      <c r="A124" s="161" t="s">
        <v>141</v>
      </c>
      <c r="B124" s="160">
        <f>SUM(B125:B126)</f>
        <v>9.7100390482481309</v>
      </c>
      <c r="C124" s="160">
        <f t="shared" ref="C124:Q124" si="20">SUM(C125:C126)</f>
        <v>8.372286342631412</v>
      </c>
      <c r="D124" s="160">
        <f t="shared" si="20"/>
        <v>9.0174770278181366</v>
      </c>
      <c r="E124" s="160">
        <f t="shared" si="20"/>
        <v>8.8297165205180388</v>
      </c>
      <c r="F124" s="160">
        <f t="shared" si="20"/>
        <v>7.4604786707340285</v>
      </c>
      <c r="G124" s="160">
        <f t="shared" si="20"/>
        <v>7.7044720299891605</v>
      </c>
      <c r="H124" s="160">
        <f t="shared" si="20"/>
        <v>7.7428961989578333</v>
      </c>
      <c r="I124" s="160">
        <f t="shared" si="20"/>
        <v>5.4288092835886879</v>
      </c>
      <c r="J124" s="160">
        <f t="shared" si="20"/>
        <v>7.6522344419666233</v>
      </c>
      <c r="K124" s="160">
        <f t="shared" si="20"/>
        <v>8.6494413704932516</v>
      </c>
      <c r="L124" s="160">
        <f t="shared" si="20"/>
        <v>8.9319093891356474</v>
      </c>
      <c r="M124" s="160">
        <f t="shared" si="20"/>
        <v>9.0078887420169131</v>
      </c>
      <c r="N124" s="160">
        <f t="shared" si="20"/>
        <v>7.1264956535195045</v>
      </c>
      <c r="O124" s="160">
        <f t="shared" si="20"/>
        <v>11.641295814754333</v>
      </c>
      <c r="P124" s="160">
        <f t="shared" si="20"/>
        <v>8.8149276601160516</v>
      </c>
      <c r="Q124" s="160">
        <f t="shared" si="20"/>
        <v>13.755267692233197</v>
      </c>
    </row>
    <row r="125" spans="1:17" ht="12" customHeight="1" x14ac:dyDescent="0.3">
      <c r="A125" s="148" t="s">
        <v>60</v>
      </c>
      <c r="B125" s="156">
        <f>RES_hhdet_tes!B$137</f>
        <v>6.9149685303244226</v>
      </c>
      <c r="C125" s="156">
        <f>RES_hhdet_tes!C$137</f>
        <v>5.9181401760812875</v>
      </c>
      <c r="D125" s="156">
        <f>RES_hhdet_tes!D$137</f>
        <v>6.36503760939123</v>
      </c>
      <c r="E125" s="156">
        <f>RES_hhdet_tes!E$137</f>
        <v>6.2997059203020633</v>
      </c>
      <c r="F125" s="156">
        <f>RES_hhdet_tes!F$137</f>
        <v>5.2517605540426127</v>
      </c>
      <c r="G125" s="156">
        <f>RES_hhdet_tes!G$137</f>
        <v>5.4260028683612136</v>
      </c>
      <c r="H125" s="156">
        <f>RES_hhdet_tes!H$137</f>
        <v>5.4489878498310995</v>
      </c>
      <c r="I125" s="156">
        <f>RES_hhdet_tes!I$137</f>
        <v>3.7129773382534736</v>
      </c>
      <c r="J125" s="156">
        <f>RES_hhdet_tes!J$137</f>
        <v>5.3163898600585631</v>
      </c>
      <c r="K125" s="156">
        <f>RES_hhdet_tes!K$137</f>
        <v>6.1086933769084961</v>
      </c>
      <c r="L125" s="156">
        <f>RES_hhdet_tes!L$137</f>
        <v>6.2618348014467102</v>
      </c>
      <c r="M125" s="156">
        <f>RES_hhdet_tes!M$137</f>
        <v>6.3757938394666125</v>
      </c>
      <c r="N125" s="156">
        <f>RES_hhdet_tes!N$137</f>
        <v>5.0371547911943084</v>
      </c>
      <c r="O125" s="156">
        <f>RES_hhdet_tes!O$137</f>
        <v>8.4246705668828135</v>
      </c>
      <c r="P125" s="156">
        <f>RES_hhdet_tes!P$137</f>
        <v>6.178197277609792</v>
      </c>
      <c r="Q125" s="156">
        <f>RES_hhdet_tes!Q$137</f>
        <v>9.9334051573250211</v>
      </c>
    </row>
    <row r="126" spans="1:17" ht="12" customHeight="1" x14ac:dyDescent="0.3">
      <c r="A126" s="148" t="s">
        <v>59</v>
      </c>
      <c r="B126" s="156">
        <f>RES_hhdet_tes!B$138</f>
        <v>2.7950705179237092</v>
      </c>
      <c r="C126" s="156">
        <f>RES_hhdet_tes!C$138</f>
        <v>2.4541461665501245</v>
      </c>
      <c r="D126" s="156">
        <f>RES_hhdet_tes!D$138</f>
        <v>2.6524394184269062</v>
      </c>
      <c r="E126" s="156">
        <f>RES_hhdet_tes!E$138</f>
        <v>2.530010600215975</v>
      </c>
      <c r="F126" s="156">
        <f>RES_hhdet_tes!F$138</f>
        <v>2.2087181166914154</v>
      </c>
      <c r="G126" s="156">
        <f>RES_hhdet_tes!G$138</f>
        <v>2.2784691616279473</v>
      </c>
      <c r="H126" s="156">
        <f>RES_hhdet_tes!H$138</f>
        <v>2.2939083491267342</v>
      </c>
      <c r="I126" s="156">
        <f>RES_hhdet_tes!I$138</f>
        <v>1.715831945335214</v>
      </c>
      <c r="J126" s="156">
        <f>RES_hhdet_tes!J$138</f>
        <v>2.3358445819080607</v>
      </c>
      <c r="K126" s="156">
        <f>RES_hhdet_tes!K$138</f>
        <v>2.5407479935847554</v>
      </c>
      <c r="L126" s="156">
        <f>RES_hhdet_tes!L$138</f>
        <v>2.6700745876889376</v>
      </c>
      <c r="M126" s="156">
        <f>RES_hhdet_tes!M$138</f>
        <v>2.6320949025503015</v>
      </c>
      <c r="N126" s="156">
        <f>RES_hhdet_tes!N$138</f>
        <v>2.0893408623251961</v>
      </c>
      <c r="O126" s="156">
        <f>RES_hhdet_tes!O$138</f>
        <v>3.2166252478715185</v>
      </c>
      <c r="P126" s="156">
        <f>RES_hhdet_tes!P$138</f>
        <v>2.6367303825062591</v>
      </c>
      <c r="Q126" s="156">
        <f>RES_hhdet_tes!Q$138</f>
        <v>3.8218625349081758</v>
      </c>
    </row>
    <row r="127" spans="1:17" ht="12" customHeight="1" x14ac:dyDescent="0.3">
      <c r="A127" s="158" t="s">
        <v>62</v>
      </c>
      <c r="B127" s="157">
        <f>SUM(B128:B129)</f>
        <v>1347.5537912003331</v>
      </c>
      <c r="C127" s="157">
        <f t="shared" ref="C127:Q127" si="21">SUM(C128:C129)</f>
        <v>1412.067367400761</v>
      </c>
      <c r="D127" s="157">
        <f t="shared" si="21"/>
        <v>1426.5054030108918</v>
      </c>
      <c r="E127" s="157">
        <f t="shared" si="21"/>
        <v>1514.4464945839875</v>
      </c>
      <c r="F127" s="157">
        <f t="shared" si="21"/>
        <v>1502.2503616872118</v>
      </c>
      <c r="G127" s="157">
        <f t="shared" si="21"/>
        <v>1577.3432906131384</v>
      </c>
      <c r="H127" s="157">
        <f t="shared" si="21"/>
        <v>1554.4051032254497</v>
      </c>
      <c r="I127" s="157">
        <f t="shared" si="21"/>
        <v>1581.9548433119032</v>
      </c>
      <c r="J127" s="157">
        <f t="shared" si="21"/>
        <v>1536.5825844347351</v>
      </c>
      <c r="K127" s="157">
        <f t="shared" si="21"/>
        <v>1539.9148583107353</v>
      </c>
      <c r="L127" s="157">
        <f t="shared" si="21"/>
        <v>1614.9147851544647</v>
      </c>
      <c r="M127" s="157">
        <f t="shared" si="21"/>
        <v>1625.1195541379864</v>
      </c>
      <c r="N127" s="157">
        <f t="shared" si="21"/>
        <v>1581.8154382616026</v>
      </c>
      <c r="O127" s="157">
        <f t="shared" si="21"/>
        <v>1696.4945533146868</v>
      </c>
      <c r="P127" s="157">
        <f t="shared" si="21"/>
        <v>1724.0033618933981</v>
      </c>
      <c r="Q127" s="157">
        <f t="shared" si="21"/>
        <v>1786.3579756727806</v>
      </c>
    </row>
    <row r="128" spans="1:17" ht="12" customHeight="1" x14ac:dyDescent="0.3">
      <c r="A128" s="23" t="s">
        <v>57</v>
      </c>
      <c r="B128" s="156">
        <f>RES_hhdet_tes!B$140</f>
        <v>312.14801307120689</v>
      </c>
      <c r="C128" s="156">
        <f>RES_hhdet_tes!C$140</f>
        <v>329.03255093411832</v>
      </c>
      <c r="D128" s="156">
        <f>RES_hhdet_tes!D$140</f>
        <v>325.42648469720604</v>
      </c>
      <c r="E128" s="156">
        <f>RES_hhdet_tes!E$140</f>
        <v>339.76907590620425</v>
      </c>
      <c r="F128" s="156">
        <f>RES_hhdet_tes!F$140</f>
        <v>310.20790366855738</v>
      </c>
      <c r="G128" s="156">
        <f>RES_hhdet_tes!G$140</f>
        <v>380.19102920713448</v>
      </c>
      <c r="H128" s="156">
        <f>RES_hhdet_tes!H$140</f>
        <v>303.61579243532543</v>
      </c>
      <c r="I128" s="156">
        <f>RES_hhdet_tes!I$140</f>
        <v>315.04784312987221</v>
      </c>
      <c r="J128" s="156">
        <f>RES_hhdet_tes!J$140</f>
        <v>269.77837251889667</v>
      </c>
      <c r="K128" s="156">
        <f>RES_hhdet_tes!K$140</f>
        <v>286.83475259222831</v>
      </c>
      <c r="L128" s="156">
        <f>RES_hhdet_tes!L$140</f>
        <v>285.7062526756838</v>
      </c>
      <c r="M128" s="156">
        <f>RES_hhdet_tes!M$140</f>
        <v>281.47009505707155</v>
      </c>
      <c r="N128" s="156">
        <f>RES_hhdet_tes!N$140</f>
        <v>261.52967713376199</v>
      </c>
      <c r="O128" s="156">
        <f>RES_hhdet_tes!O$140</f>
        <v>281.02439819957073</v>
      </c>
      <c r="P128" s="156">
        <f>RES_hhdet_tes!P$140</f>
        <v>279.49064450420877</v>
      </c>
      <c r="Q128" s="156">
        <f>RES_hhdet_tes!Q$140</f>
        <v>280.81100399872713</v>
      </c>
    </row>
    <row r="129" spans="1:17" ht="12" customHeight="1" x14ac:dyDescent="0.3">
      <c r="A129" s="29" t="s">
        <v>140</v>
      </c>
      <c r="B129" s="57">
        <f>RES_hhdet_tes!B$141</f>
        <v>1035.4057781291262</v>
      </c>
      <c r="C129" s="57">
        <f>RES_hhdet_tes!C$141</f>
        <v>1083.0348164666427</v>
      </c>
      <c r="D129" s="57">
        <f>RES_hhdet_tes!D$141</f>
        <v>1101.0789183136858</v>
      </c>
      <c r="E129" s="57">
        <f>RES_hhdet_tes!E$141</f>
        <v>1174.6774186777832</v>
      </c>
      <c r="F129" s="57">
        <f>RES_hhdet_tes!F$141</f>
        <v>1192.0424580186545</v>
      </c>
      <c r="G129" s="57">
        <f>RES_hhdet_tes!G$141</f>
        <v>1197.1522614060038</v>
      </c>
      <c r="H129" s="57">
        <f>RES_hhdet_tes!H$141</f>
        <v>1250.7893107901243</v>
      </c>
      <c r="I129" s="57">
        <f>RES_hhdet_tes!I$141</f>
        <v>1266.907000182031</v>
      </c>
      <c r="J129" s="57">
        <f>RES_hhdet_tes!J$141</f>
        <v>1266.8042119158383</v>
      </c>
      <c r="K129" s="57">
        <f>RES_hhdet_tes!K$141</f>
        <v>1253.080105718507</v>
      </c>
      <c r="L129" s="57">
        <f>RES_hhdet_tes!L$141</f>
        <v>1329.2085324787809</v>
      </c>
      <c r="M129" s="57">
        <f>RES_hhdet_tes!M$141</f>
        <v>1343.6494590809148</v>
      </c>
      <c r="N129" s="57">
        <f>RES_hhdet_tes!N$141</f>
        <v>1320.2857611278407</v>
      </c>
      <c r="O129" s="57">
        <f>RES_hhdet_tes!O$141</f>
        <v>1415.4701551151161</v>
      </c>
      <c r="P129" s="57">
        <f>RES_hhdet_tes!P$141</f>
        <v>1444.5127173891892</v>
      </c>
      <c r="Q129" s="57">
        <f>RES_hhdet_tes!Q$141</f>
        <v>1505.5469716740536</v>
      </c>
    </row>
    <row r="131" spans="1:17" ht="12" customHeight="1" x14ac:dyDescent="0.3">
      <c r="A131" s="152" t="s">
        <v>199</v>
      </c>
      <c r="B131" s="175">
        <f t="shared" ref="B131:Q146" si="22">IF(B112=0,"",B112/B93)</f>
        <v>0.77237547189762279</v>
      </c>
      <c r="C131" s="175">
        <f t="shared" si="22"/>
        <v>0.7731871405090659</v>
      </c>
      <c r="D131" s="175">
        <f t="shared" si="22"/>
        <v>0.77838478831133218</v>
      </c>
      <c r="E131" s="175">
        <f t="shared" si="22"/>
        <v>0.77789836974250204</v>
      </c>
      <c r="F131" s="175">
        <f t="shared" si="22"/>
        <v>0.78552275435848884</v>
      </c>
      <c r="G131" s="175">
        <f t="shared" si="22"/>
        <v>0.78614595019013345</v>
      </c>
      <c r="H131" s="175">
        <f t="shared" si="22"/>
        <v>0.79050714472950856</v>
      </c>
      <c r="I131" s="175">
        <f t="shared" si="22"/>
        <v>0.79440136334123035</v>
      </c>
      <c r="J131" s="175">
        <f t="shared" si="22"/>
        <v>0.80032481653605714</v>
      </c>
      <c r="K131" s="175">
        <f t="shared" si="22"/>
        <v>0.80277635399426017</v>
      </c>
      <c r="L131" s="175">
        <f t="shared" si="22"/>
        <v>0.80803401818064802</v>
      </c>
      <c r="M131" s="175">
        <f t="shared" si="22"/>
        <v>0.81260602701037576</v>
      </c>
      <c r="N131" s="175">
        <f t="shared" si="22"/>
        <v>0.81541391555292708</v>
      </c>
      <c r="O131" s="175">
        <f t="shared" si="22"/>
        <v>0.8263015047281097</v>
      </c>
      <c r="P131" s="175">
        <f t="shared" si="22"/>
        <v>0.83013485251843855</v>
      </c>
      <c r="Q131" s="175">
        <f t="shared" si="22"/>
        <v>0.83597106746520666</v>
      </c>
    </row>
    <row r="132" spans="1:17" ht="12" customHeight="1" x14ac:dyDescent="0.3">
      <c r="A132" s="158" t="s">
        <v>65</v>
      </c>
      <c r="B132" s="169">
        <f t="shared" si="22"/>
        <v>0.7765340458836788</v>
      </c>
      <c r="C132" s="169">
        <f t="shared" si="22"/>
        <v>0.77666436794971883</v>
      </c>
      <c r="D132" s="169">
        <f t="shared" si="22"/>
        <v>0.78163484211812717</v>
      </c>
      <c r="E132" s="169">
        <f t="shared" si="22"/>
        <v>0.78107765778959082</v>
      </c>
      <c r="F132" s="169">
        <f t="shared" si="22"/>
        <v>0.78728947665401261</v>
      </c>
      <c r="G132" s="169">
        <f t="shared" si="22"/>
        <v>0.78954868620134566</v>
      </c>
      <c r="H132" s="169">
        <f t="shared" si="22"/>
        <v>0.79078314771070479</v>
      </c>
      <c r="I132" s="169">
        <f t="shared" si="22"/>
        <v>0.79401520132423631</v>
      </c>
      <c r="J132" s="169">
        <f t="shared" si="22"/>
        <v>0.79848948802100439</v>
      </c>
      <c r="K132" s="169">
        <f t="shared" si="22"/>
        <v>0.80099138673291215</v>
      </c>
      <c r="L132" s="169">
        <f t="shared" si="22"/>
        <v>0.80583650459456169</v>
      </c>
      <c r="M132" s="169">
        <f t="shared" si="22"/>
        <v>0.8086395609403082</v>
      </c>
      <c r="N132" s="169">
        <f t="shared" si="22"/>
        <v>0.81076806421452885</v>
      </c>
      <c r="O132" s="169">
        <f t="shared" si="22"/>
        <v>0.82244812551889679</v>
      </c>
      <c r="P132" s="169">
        <f t="shared" si="22"/>
        <v>0.82523351722798566</v>
      </c>
      <c r="Q132" s="169">
        <f t="shared" si="22"/>
        <v>0.83163408435274067</v>
      </c>
    </row>
    <row r="133" spans="1:17" ht="12" customHeight="1" x14ac:dyDescent="0.3">
      <c r="A133" s="23" t="s">
        <v>149</v>
      </c>
      <c r="B133" s="73">
        <f t="shared" si="22"/>
        <v>0.77578928962723526</v>
      </c>
      <c r="C133" s="73">
        <f t="shared" si="22"/>
        <v>0.77599321546892785</v>
      </c>
      <c r="D133" s="73">
        <f t="shared" si="22"/>
        <v>0.78095958440948721</v>
      </c>
      <c r="E133" s="73">
        <f t="shared" si="22"/>
        <v>0.78017831049367425</v>
      </c>
      <c r="F133" s="73">
        <f t="shared" si="22"/>
        <v>0.78639216934886746</v>
      </c>
      <c r="G133" s="73">
        <f t="shared" si="22"/>
        <v>0.78859759289399423</v>
      </c>
      <c r="H133" s="73">
        <f t="shared" si="22"/>
        <v>0.7897815987067961</v>
      </c>
      <c r="I133" s="73">
        <f t="shared" si="22"/>
        <v>0.79298472663573849</v>
      </c>
      <c r="J133" s="73">
        <f t="shared" si="22"/>
        <v>0.79762421166686903</v>
      </c>
      <c r="K133" s="73">
        <f t="shared" si="22"/>
        <v>0.80005348329726245</v>
      </c>
      <c r="L133" s="73">
        <f t="shared" si="22"/>
        <v>0.80494668213790677</v>
      </c>
      <c r="M133" s="73">
        <f t="shared" si="22"/>
        <v>0.80777553244858014</v>
      </c>
      <c r="N133" s="73">
        <f t="shared" si="22"/>
        <v>0.80988844035530039</v>
      </c>
      <c r="O133" s="73">
        <f t="shared" si="22"/>
        <v>0.82152071533078797</v>
      </c>
      <c r="P133" s="73">
        <f t="shared" si="22"/>
        <v>0.82426881330251167</v>
      </c>
      <c r="Q133" s="73">
        <f t="shared" si="22"/>
        <v>0.8305491845015599</v>
      </c>
    </row>
    <row r="134" spans="1:17" ht="12" customHeight="1" x14ac:dyDescent="0.3">
      <c r="A134" s="23" t="s">
        <v>60</v>
      </c>
      <c r="B134" s="73">
        <f t="shared" si="22"/>
        <v>1</v>
      </c>
      <c r="C134" s="73">
        <f t="shared" si="22"/>
        <v>1</v>
      </c>
      <c r="D134" s="73">
        <f t="shared" si="22"/>
        <v>1</v>
      </c>
      <c r="E134" s="73">
        <f t="shared" si="22"/>
        <v>1</v>
      </c>
      <c r="F134" s="73">
        <f t="shared" si="22"/>
        <v>1</v>
      </c>
      <c r="G134" s="73">
        <f t="shared" si="22"/>
        <v>1.0000000000000002</v>
      </c>
      <c r="H134" s="73">
        <f t="shared" si="22"/>
        <v>1</v>
      </c>
      <c r="I134" s="73">
        <f t="shared" si="22"/>
        <v>1</v>
      </c>
      <c r="J134" s="73">
        <f t="shared" si="22"/>
        <v>1.0000000000000004</v>
      </c>
      <c r="K134" s="73">
        <f t="shared" si="22"/>
        <v>0.99999999999999989</v>
      </c>
      <c r="L134" s="73">
        <f t="shared" si="22"/>
        <v>0.99999999999999967</v>
      </c>
      <c r="M134" s="73">
        <f t="shared" si="22"/>
        <v>0.99999999999999978</v>
      </c>
      <c r="N134" s="73">
        <f t="shared" si="22"/>
        <v>1</v>
      </c>
      <c r="O134" s="73">
        <f t="shared" si="22"/>
        <v>1.0000000000000002</v>
      </c>
      <c r="P134" s="73">
        <f t="shared" si="22"/>
        <v>0.99999999999999989</v>
      </c>
      <c r="Q134" s="73">
        <f t="shared" si="22"/>
        <v>1.0000000000000002</v>
      </c>
    </row>
    <row r="135" spans="1:17" ht="12" customHeight="1" x14ac:dyDescent="0.3">
      <c r="A135" s="158" t="s">
        <v>112</v>
      </c>
      <c r="B135" s="169">
        <f t="shared" si="22"/>
        <v>1.5931469728627812</v>
      </c>
      <c r="C135" s="169">
        <f t="shared" si="22"/>
        <v>1.6579594860718947</v>
      </c>
      <c r="D135" s="169">
        <f t="shared" si="22"/>
        <v>1.7105463963965217</v>
      </c>
      <c r="E135" s="169">
        <f t="shared" si="22"/>
        <v>1.7526049902960723</v>
      </c>
      <c r="F135" s="169">
        <f t="shared" si="22"/>
        <v>1.8219753925467996</v>
      </c>
      <c r="G135" s="169">
        <f t="shared" si="22"/>
        <v>1.8741151803741787</v>
      </c>
      <c r="H135" s="169">
        <f t="shared" si="22"/>
        <v>1.9381305373772377</v>
      </c>
      <c r="I135" s="169">
        <f t="shared" si="22"/>
        <v>2.0078765185328757</v>
      </c>
      <c r="J135" s="169">
        <f t="shared" si="22"/>
        <v>2.1140499323511408</v>
      </c>
      <c r="K135" s="169">
        <f t="shared" si="22"/>
        <v>2.2328489280429786</v>
      </c>
      <c r="L135" s="169">
        <f t="shared" si="22"/>
        <v>2.3837232433767088</v>
      </c>
      <c r="M135" s="169">
        <f t="shared" si="22"/>
        <v>2.5571657392210878</v>
      </c>
      <c r="N135" s="169">
        <f t="shared" si="22"/>
        <v>2.6920511955953415</v>
      </c>
      <c r="O135" s="169">
        <f t="shared" si="22"/>
        <v>2.8500461404557771</v>
      </c>
      <c r="P135" s="169">
        <f t="shared" si="22"/>
        <v>2.9562491198174397</v>
      </c>
      <c r="Q135" s="169">
        <f t="shared" si="22"/>
        <v>3.0461148552563428</v>
      </c>
    </row>
    <row r="136" spans="1:17" ht="12" customHeight="1" x14ac:dyDescent="0.3">
      <c r="A136" s="23" t="s">
        <v>60</v>
      </c>
      <c r="B136" s="73">
        <f t="shared" si="22"/>
        <v>1.5931469728627812</v>
      </c>
      <c r="C136" s="73">
        <f t="shared" si="22"/>
        <v>1.6579594860718947</v>
      </c>
      <c r="D136" s="73">
        <f t="shared" si="22"/>
        <v>1.7105463963965217</v>
      </c>
      <c r="E136" s="73">
        <f t="shared" si="22"/>
        <v>1.7526049902960723</v>
      </c>
      <c r="F136" s="73">
        <f t="shared" si="22"/>
        <v>1.8219753925467996</v>
      </c>
      <c r="G136" s="73">
        <f t="shared" si="22"/>
        <v>1.8741151803741787</v>
      </c>
      <c r="H136" s="73">
        <f t="shared" si="22"/>
        <v>1.9381305373772377</v>
      </c>
      <c r="I136" s="73">
        <f t="shared" si="22"/>
        <v>2.0078765185328757</v>
      </c>
      <c r="J136" s="73">
        <f t="shared" si="22"/>
        <v>2.1140499323511408</v>
      </c>
      <c r="K136" s="73">
        <f t="shared" si="22"/>
        <v>2.2328489280429786</v>
      </c>
      <c r="L136" s="73">
        <f t="shared" si="22"/>
        <v>2.3837232433767088</v>
      </c>
      <c r="M136" s="73">
        <f t="shared" si="22"/>
        <v>2.5571657392210878</v>
      </c>
      <c r="N136" s="73">
        <f t="shared" si="22"/>
        <v>2.6920511955953415</v>
      </c>
      <c r="O136" s="73">
        <f t="shared" si="22"/>
        <v>2.8500461404557771</v>
      </c>
      <c r="P136" s="73">
        <f t="shared" si="22"/>
        <v>2.9562491198174397</v>
      </c>
      <c r="Q136" s="73">
        <f t="shared" si="22"/>
        <v>3.0461148552563428</v>
      </c>
    </row>
    <row r="137" spans="1:17" ht="12" customHeight="1" x14ac:dyDescent="0.3">
      <c r="A137" s="158" t="s">
        <v>63</v>
      </c>
      <c r="B137" s="169">
        <f t="shared" si="22"/>
        <v>0.81320956856341498</v>
      </c>
      <c r="C137" s="169">
        <f t="shared" si="22"/>
        <v>0.81404467975415917</v>
      </c>
      <c r="D137" s="169">
        <f t="shared" si="22"/>
        <v>0.82032981377753644</v>
      </c>
      <c r="E137" s="169">
        <f t="shared" si="22"/>
        <v>0.82128830256745788</v>
      </c>
      <c r="F137" s="169">
        <f t="shared" si="22"/>
        <v>0.82738111527342384</v>
      </c>
      <c r="G137" s="169">
        <f t="shared" si="22"/>
        <v>0.83088858743570337</v>
      </c>
      <c r="H137" s="169">
        <f t="shared" si="22"/>
        <v>0.83288368495689458</v>
      </c>
      <c r="I137" s="169">
        <f t="shared" si="22"/>
        <v>0.83674531052030798</v>
      </c>
      <c r="J137" s="169">
        <f t="shared" si="22"/>
        <v>0.84047747441064158</v>
      </c>
      <c r="K137" s="169">
        <f t="shared" si="22"/>
        <v>0.84374303387859839</v>
      </c>
      <c r="L137" s="169">
        <f t="shared" si="22"/>
        <v>0.84770368724811507</v>
      </c>
      <c r="M137" s="169">
        <f t="shared" si="22"/>
        <v>0.8522903319065418</v>
      </c>
      <c r="N137" s="169">
        <f t="shared" si="22"/>
        <v>0.85274790833156189</v>
      </c>
      <c r="O137" s="169">
        <f t="shared" si="22"/>
        <v>0.85866604429097981</v>
      </c>
      <c r="P137" s="169">
        <f t="shared" si="22"/>
        <v>0.8607402296497243</v>
      </c>
      <c r="Q137" s="169">
        <f t="shared" si="22"/>
        <v>0.86355001271780374</v>
      </c>
    </row>
    <row r="138" spans="1:17" ht="12" customHeight="1" x14ac:dyDescent="0.3">
      <c r="A138" s="167" t="s">
        <v>148</v>
      </c>
      <c r="B138" s="174">
        <f t="shared" si="22"/>
        <v>0.82990380674713848</v>
      </c>
      <c r="C138" s="174">
        <f t="shared" si="22"/>
        <v>0.82858392470694975</v>
      </c>
      <c r="D138" s="174">
        <f t="shared" si="22"/>
        <v>0.83160889131372095</v>
      </c>
      <c r="E138" s="174">
        <f t="shared" si="22"/>
        <v>0.83121836501329849</v>
      </c>
      <c r="F138" s="174">
        <f t="shared" si="22"/>
        <v>0.83500629170583784</v>
      </c>
      <c r="G138" s="174">
        <f t="shared" si="22"/>
        <v>0.83491303175845721</v>
      </c>
      <c r="H138" s="174">
        <f t="shared" si="22"/>
        <v>0.83473410195918307</v>
      </c>
      <c r="I138" s="174">
        <f t="shared" si="22"/>
        <v>0.83697587478610935</v>
      </c>
      <c r="J138" s="174">
        <f t="shared" si="22"/>
        <v>0.83851771249665286</v>
      </c>
      <c r="K138" s="174">
        <f t="shared" si="22"/>
        <v>0.83922950942400942</v>
      </c>
      <c r="L138" s="174">
        <f t="shared" si="22"/>
        <v>0.84315038349447147</v>
      </c>
      <c r="M138" s="174">
        <f t="shared" si="22"/>
        <v>0.84503387595810187</v>
      </c>
      <c r="N138" s="174">
        <f t="shared" si="22"/>
        <v>0.84602521343991732</v>
      </c>
      <c r="O138" s="174">
        <f t="shared" si="22"/>
        <v>0.85013057578220608</v>
      </c>
      <c r="P138" s="174">
        <f t="shared" si="22"/>
        <v>0.85271740205740043</v>
      </c>
      <c r="Q138" s="174">
        <f t="shared" si="22"/>
        <v>0.85465563618522988</v>
      </c>
    </row>
    <row r="139" spans="1:17" ht="12" customHeight="1" x14ac:dyDescent="0.3">
      <c r="A139" s="167" t="s">
        <v>147</v>
      </c>
      <c r="B139" s="174">
        <f t="shared" si="22"/>
        <v>0.90889789191858827</v>
      </c>
      <c r="C139" s="174">
        <f t="shared" si="22"/>
        <v>0.9157172480492245</v>
      </c>
      <c r="D139" s="174">
        <f t="shared" si="22"/>
        <v>0.91800459948013102</v>
      </c>
      <c r="E139" s="174">
        <f t="shared" si="22"/>
        <v>0.92259788368506002</v>
      </c>
      <c r="F139" s="174">
        <f t="shared" si="22"/>
        <v>0.92334355481812092</v>
      </c>
      <c r="G139" s="174">
        <f t="shared" si="22"/>
        <v>0.92479247804398967</v>
      </c>
      <c r="H139" s="174">
        <f t="shared" si="22"/>
        <v>0.92819726849565598</v>
      </c>
      <c r="I139" s="174">
        <f t="shared" si="22"/>
        <v>0.92816043223693478</v>
      </c>
      <c r="J139" s="174">
        <f t="shared" si="22"/>
        <v>0.92978806756780119</v>
      </c>
      <c r="K139" s="174">
        <f t="shared" si="22"/>
        <v>0.9297579126268638</v>
      </c>
      <c r="L139" s="174">
        <f t="shared" si="22"/>
        <v>0.9282881341512762</v>
      </c>
      <c r="M139" s="174">
        <f t="shared" si="22"/>
        <v>0.9307746473405013</v>
      </c>
      <c r="N139" s="174">
        <f t="shared" si="22"/>
        <v>0.92932577748370604</v>
      </c>
      <c r="O139" s="174">
        <f t="shared" si="22"/>
        <v>0.93251884343778335</v>
      </c>
      <c r="P139" s="174">
        <f t="shared" si="22"/>
        <v>0.93198426538133805</v>
      </c>
      <c r="Q139" s="174">
        <f t="shared" si="22"/>
        <v>0.93312082032502885</v>
      </c>
    </row>
    <row r="140" spans="1:17" ht="12" customHeight="1" x14ac:dyDescent="0.3">
      <c r="A140" s="166" t="s">
        <v>61</v>
      </c>
      <c r="B140" s="173">
        <f t="shared" si="22"/>
        <v>0.87398083696615814</v>
      </c>
      <c r="C140" s="173">
        <f t="shared" si="22"/>
        <v>0.88193556575345522</v>
      </c>
      <c r="D140" s="173">
        <f t="shared" si="22"/>
        <v>0.88606653899983312</v>
      </c>
      <c r="E140" s="173">
        <f t="shared" si="22"/>
        <v>0.88973468524327315</v>
      </c>
      <c r="F140" s="173">
        <f t="shared" si="22"/>
        <v>0.89251793922655898</v>
      </c>
      <c r="G140" s="173">
        <f t="shared" si="22"/>
        <v>0.89469943423915033</v>
      </c>
      <c r="H140" s="173">
        <f t="shared" si="22"/>
        <v>0.89750270824111889</v>
      </c>
      <c r="I140" s="173">
        <f t="shared" si="22"/>
        <v>0.89971715881469816</v>
      </c>
      <c r="J140" s="173">
        <f t="shared" si="22"/>
        <v>0.90039303616905297</v>
      </c>
      <c r="K140" s="173">
        <f t="shared" si="22"/>
        <v>0.90044212115094191</v>
      </c>
      <c r="L140" s="173">
        <f t="shared" si="22"/>
        <v>0.89844893298177131</v>
      </c>
      <c r="M140" s="173">
        <f t="shared" si="22"/>
        <v>0.90201827888014896</v>
      </c>
      <c r="N140" s="173">
        <f t="shared" si="22"/>
        <v>0.89903790016578389</v>
      </c>
      <c r="O140" s="173">
        <f t="shared" si="22"/>
        <v>0.90504170462973599</v>
      </c>
      <c r="P140" s="173">
        <f t="shared" si="22"/>
        <v>0.90304394553569522</v>
      </c>
      <c r="Q140" s="173">
        <f t="shared" si="22"/>
        <v>0.90502217337799384</v>
      </c>
    </row>
    <row r="141" spans="1:17" ht="12" customHeight="1" x14ac:dyDescent="0.3">
      <c r="A141" s="147" t="s">
        <v>59</v>
      </c>
      <c r="B141" s="172">
        <f t="shared" si="22"/>
        <v>0.99999999999999989</v>
      </c>
      <c r="C141" s="172">
        <f t="shared" si="22"/>
        <v>1.0000000000000002</v>
      </c>
      <c r="D141" s="172">
        <f t="shared" si="22"/>
        <v>1.0000000000000002</v>
      </c>
      <c r="E141" s="172">
        <f t="shared" si="22"/>
        <v>1</v>
      </c>
      <c r="F141" s="172">
        <f t="shared" si="22"/>
        <v>0.99999999999999978</v>
      </c>
      <c r="G141" s="172">
        <f t="shared" si="22"/>
        <v>1</v>
      </c>
      <c r="H141" s="172">
        <f t="shared" si="22"/>
        <v>1</v>
      </c>
      <c r="I141" s="172">
        <f t="shared" si="22"/>
        <v>1.0000000000000002</v>
      </c>
      <c r="J141" s="172">
        <f t="shared" si="22"/>
        <v>1.0000000000000002</v>
      </c>
      <c r="K141" s="172">
        <f t="shared" si="22"/>
        <v>0.99999999999999989</v>
      </c>
      <c r="L141" s="172">
        <f t="shared" si="22"/>
        <v>1.0000000000000002</v>
      </c>
      <c r="M141" s="172">
        <f t="shared" si="22"/>
        <v>1</v>
      </c>
      <c r="N141" s="172">
        <f t="shared" si="22"/>
        <v>1</v>
      </c>
      <c r="O141" s="172">
        <f t="shared" si="22"/>
        <v>0.99999999999999978</v>
      </c>
      <c r="P141" s="172">
        <f t="shared" si="22"/>
        <v>1.0000000000000002</v>
      </c>
      <c r="Q141" s="172">
        <f t="shared" si="22"/>
        <v>0.99999999999999978</v>
      </c>
    </row>
    <row r="142" spans="1:17" ht="12" customHeight="1" x14ac:dyDescent="0.3">
      <c r="A142" s="163" t="s">
        <v>142</v>
      </c>
      <c r="B142" s="171">
        <f t="shared" si="22"/>
        <v>0.68339407990859802</v>
      </c>
      <c r="C142" s="171">
        <f t="shared" si="22"/>
        <v>0.67556184643324158</v>
      </c>
      <c r="D142" s="171">
        <f t="shared" si="22"/>
        <v>0.68864687806995706</v>
      </c>
      <c r="E142" s="171">
        <f t="shared" si="22"/>
        <v>0.68948254206977222</v>
      </c>
      <c r="F142" s="171">
        <f t="shared" si="22"/>
        <v>0.69983375767381351</v>
      </c>
      <c r="G142" s="171">
        <f t="shared" si="22"/>
        <v>0.70859820470862145</v>
      </c>
      <c r="H142" s="171">
        <f t="shared" si="22"/>
        <v>0.72653765902864742</v>
      </c>
      <c r="I142" s="171">
        <f t="shared" si="22"/>
        <v>0.73098846764588654</v>
      </c>
      <c r="J142" s="171">
        <f t="shared" si="22"/>
        <v>0.74109763937391959</v>
      </c>
      <c r="K142" s="171">
        <f t="shared" si="22"/>
        <v>0.75230176921920877</v>
      </c>
      <c r="L142" s="171">
        <f t="shared" si="22"/>
        <v>0.75431219329807542</v>
      </c>
      <c r="M142" s="171">
        <f t="shared" si="22"/>
        <v>0.75833960680425549</v>
      </c>
      <c r="N142" s="171">
        <f t="shared" si="22"/>
        <v>0.76265508316539499</v>
      </c>
      <c r="O142" s="171">
        <f t="shared" si="22"/>
        <v>0.77616119751977497</v>
      </c>
      <c r="P142" s="171">
        <f t="shared" si="22"/>
        <v>0.76135893207406025</v>
      </c>
      <c r="Q142" s="171">
        <f t="shared" si="22"/>
        <v>0.77276134964067389</v>
      </c>
    </row>
    <row r="143" spans="1:17" ht="12" customHeight="1" x14ac:dyDescent="0.3">
      <c r="A143" s="161" t="s">
        <v>141</v>
      </c>
      <c r="B143" s="170">
        <f t="shared" si="22"/>
        <v>0.81052628462331888</v>
      </c>
      <c r="C143" s="170">
        <f t="shared" si="22"/>
        <v>0.81112951163024283</v>
      </c>
      <c r="D143" s="170">
        <f t="shared" si="22"/>
        <v>0.81915013480478993</v>
      </c>
      <c r="E143" s="170">
        <f t="shared" si="22"/>
        <v>0.81838890692622612</v>
      </c>
      <c r="F143" s="170">
        <f t="shared" si="22"/>
        <v>0.8207404275812058</v>
      </c>
      <c r="G143" s="170">
        <f t="shared" si="22"/>
        <v>0.82528489749006562</v>
      </c>
      <c r="H143" s="170">
        <f t="shared" si="22"/>
        <v>0.82596757784339492</v>
      </c>
      <c r="I143" s="170">
        <f t="shared" si="22"/>
        <v>0.83735201285592931</v>
      </c>
      <c r="J143" s="170">
        <f t="shared" si="22"/>
        <v>0.84272716885972143</v>
      </c>
      <c r="K143" s="170">
        <f t="shared" si="22"/>
        <v>0.84464124799939666</v>
      </c>
      <c r="L143" s="170">
        <f t="shared" si="22"/>
        <v>0.83961841113579827</v>
      </c>
      <c r="M143" s="170">
        <f t="shared" si="22"/>
        <v>0.84264731921942326</v>
      </c>
      <c r="N143" s="170">
        <f t="shared" si="22"/>
        <v>0.83789032907577321</v>
      </c>
      <c r="O143" s="170">
        <f t="shared" si="22"/>
        <v>0.85833805474686864</v>
      </c>
      <c r="P143" s="170">
        <f t="shared" si="22"/>
        <v>0.84236876071258993</v>
      </c>
      <c r="Q143" s="170">
        <f t="shared" si="22"/>
        <v>0.85335387636101567</v>
      </c>
    </row>
    <row r="144" spans="1:17" ht="12" customHeight="1" x14ac:dyDescent="0.3">
      <c r="A144" s="148" t="s">
        <v>60</v>
      </c>
      <c r="B144" s="73">
        <f t="shared" si="22"/>
        <v>0.75286693289388962</v>
      </c>
      <c r="C144" s="73">
        <f t="shared" si="22"/>
        <v>0.75221512724190165</v>
      </c>
      <c r="D144" s="73">
        <f t="shared" si="22"/>
        <v>0.76174234987656431</v>
      </c>
      <c r="E144" s="73">
        <f t="shared" si="22"/>
        <v>0.76275620104996034</v>
      </c>
      <c r="F144" s="73">
        <f t="shared" si="22"/>
        <v>0.76320209322929011</v>
      </c>
      <c r="G144" s="73">
        <f t="shared" si="22"/>
        <v>0.76887572451067865</v>
      </c>
      <c r="H144" s="73">
        <f t="shared" si="22"/>
        <v>0.76958475161953088</v>
      </c>
      <c r="I144" s="73">
        <f t="shared" si="22"/>
        <v>0.77881438639688727</v>
      </c>
      <c r="J144" s="73">
        <f t="shared" si="22"/>
        <v>0.78825818001403158</v>
      </c>
      <c r="K144" s="73">
        <f t="shared" si="22"/>
        <v>0.79337544729394527</v>
      </c>
      <c r="L144" s="73">
        <f t="shared" si="22"/>
        <v>0.78587447362373375</v>
      </c>
      <c r="M144" s="73">
        <f t="shared" si="22"/>
        <v>0.79124836861505099</v>
      </c>
      <c r="N144" s="73">
        <f t="shared" si="22"/>
        <v>0.78509959754870529</v>
      </c>
      <c r="O144" s="73">
        <f t="shared" si="22"/>
        <v>0.81429451174006362</v>
      </c>
      <c r="P144" s="73">
        <f t="shared" si="22"/>
        <v>0.78927143741312855</v>
      </c>
      <c r="Q144" s="73">
        <f t="shared" si="22"/>
        <v>0.80777755368610482</v>
      </c>
    </row>
    <row r="145" spans="1:17" ht="12" customHeight="1" x14ac:dyDescent="0.3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</v>
      </c>
      <c r="E145" s="73">
        <f t="shared" si="22"/>
        <v>0.99999999999999978</v>
      </c>
      <c r="F145" s="73">
        <f t="shared" si="22"/>
        <v>1</v>
      </c>
      <c r="G145" s="73">
        <f t="shared" si="22"/>
        <v>1.0000000000000002</v>
      </c>
      <c r="H145" s="73">
        <f t="shared" si="22"/>
        <v>1.0000000000000007</v>
      </c>
      <c r="I145" s="73">
        <f t="shared" si="22"/>
        <v>1</v>
      </c>
      <c r="J145" s="73">
        <f t="shared" si="22"/>
        <v>1</v>
      </c>
      <c r="K145" s="73">
        <f t="shared" si="22"/>
        <v>0.99999999999999967</v>
      </c>
      <c r="L145" s="73">
        <f t="shared" si="22"/>
        <v>1</v>
      </c>
      <c r="M145" s="73">
        <f t="shared" si="22"/>
        <v>0.99999999999999967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3">
      <c r="A146" s="158" t="s">
        <v>62</v>
      </c>
      <c r="B146" s="169">
        <f t="shared" si="22"/>
        <v>0.65000185315505021</v>
      </c>
      <c r="C146" s="169">
        <f t="shared" si="22"/>
        <v>0.65530716886320761</v>
      </c>
      <c r="D146" s="169">
        <f t="shared" si="22"/>
        <v>0.66310493003728521</v>
      </c>
      <c r="E146" s="169">
        <f t="shared" si="22"/>
        <v>0.66928801144943284</v>
      </c>
      <c r="F146" s="169">
        <f t="shared" si="22"/>
        <v>0.68613283416652049</v>
      </c>
      <c r="G146" s="169">
        <f t="shared" si="22"/>
        <v>0.67282421311200591</v>
      </c>
      <c r="H146" s="169">
        <f t="shared" si="22"/>
        <v>0.70381741186340885</v>
      </c>
      <c r="I146" s="169">
        <f t="shared" si="22"/>
        <v>0.70889244008423025</v>
      </c>
      <c r="J146" s="169">
        <f t="shared" si="22"/>
        <v>0.7285636738573803</v>
      </c>
      <c r="K146" s="169">
        <f t="shared" si="22"/>
        <v>0.72575401303915177</v>
      </c>
      <c r="L146" s="169">
        <f t="shared" si="22"/>
        <v>0.7334466137294251</v>
      </c>
      <c r="M146" s="169">
        <f t="shared" si="22"/>
        <v>0.73767431222759339</v>
      </c>
      <c r="N146" s="169">
        <f t="shared" si="22"/>
        <v>0.74418497036064046</v>
      </c>
      <c r="O146" s="169">
        <f t="shared" si="22"/>
        <v>0.74639267303791779</v>
      </c>
      <c r="P146" s="169">
        <f t="shared" si="22"/>
        <v>0.75013709065418122</v>
      </c>
      <c r="Q146" s="169">
        <f t="shared" ref="Q146" si="23">IF(Q127=0,"",Q127/Q108)</f>
        <v>0.75531135301065633</v>
      </c>
    </row>
    <row r="147" spans="1:17" ht="12" customHeight="1" x14ac:dyDescent="0.3">
      <c r="A147" s="23" t="s">
        <v>57</v>
      </c>
      <c r="B147" s="73">
        <f t="shared" ref="B147:Q148" si="24">IF(B128=0,"",B128/B109)</f>
        <v>0.40385985242082378</v>
      </c>
      <c r="C147" s="73">
        <f t="shared" si="24"/>
        <v>0.40986797707399486</v>
      </c>
      <c r="D147" s="73">
        <f t="shared" si="24"/>
        <v>0.414541344357721</v>
      </c>
      <c r="E147" s="73">
        <f t="shared" si="24"/>
        <v>0.4181541668313945</v>
      </c>
      <c r="F147" s="73">
        <f t="shared" si="24"/>
        <v>0.42714215264455641</v>
      </c>
      <c r="G147" s="73">
        <f t="shared" si="24"/>
        <v>0.43008651964716116</v>
      </c>
      <c r="H147" s="73">
        <f t="shared" si="24"/>
        <v>0.43939450469850716</v>
      </c>
      <c r="I147" s="73">
        <f t="shared" si="24"/>
        <v>0.44646347757881011</v>
      </c>
      <c r="J147" s="73">
        <f t="shared" si="24"/>
        <v>0.45592513553999048</v>
      </c>
      <c r="K147" s="73">
        <f t="shared" si="24"/>
        <v>0.4579525080856765</v>
      </c>
      <c r="L147" s="73">
        <f t="shared" si="24"/>
        <v>0.4606938716606348</v>
      </c>
      <c r="M147" s="73">
        <f t="shared" si="24"/>
        <v>0.46306796318836269</v>
      </c>
      <c r="N147" s="73">
        <f t="shared" si="24"/>
        <v>0.46539680461692623</v>
      </c>
      <c r="O147" s="73">
        <f t="shared" si="24"/>
        <v>0.4675841004716384</v>
      </c>
      <c r="P147" s="73">
        <f t="shared" si="24"/>
        <v>0.4692859588540701</v>
      </c>
      <c r="Q147" s="73">
        <f t="shared" si="24"/>
        <v>0.47154356648206058</v>
      </c>
    </row>
    <row r="148" spans="1:17" ht="12" customHeight="1" x14ac:dyDescent="0.3">
      <c r="A148" s="29" t="s">
        <v>140</v>
      </c>
      <c r="B148" s="65">
        <f t="shared" si="24"/>
        <v>0.79631771589522715</v>
      </c>
      <c r="C148" s="65">
        <f t="shared" si="24"/>
        <v>0.80103719902386206</v>
      </c>
      <c r="D148" s="65">
        <f t="shared" si="24"/>
        <v>0.80592879208744306</v>
      </c>
      <c r="E148" s="65">
        <f t="shared" si="24"/>
        <v>0.80999528039827184</v>
      </c>
      <c r="F148" s="65">
        <f t="shared" si="24"/>
        <v>0.81467908265577527</v>
      </c>
      <c r="G148" s="65">
        <f t="shared" si="24"/>
        <v>0.8197571167575487</v>
      </c>
      <c r="H148" s="65">
        <f t="shared" si="24"/>
        <v>0.82421739527764393</v>
      </c>
      <c r="I148" s="65">
        <f t="shared" si="24"/>
        <v>0.83024988520479837</v>
      </c>
      <c r="J148" s="65">
        <f t="shared" si="24"/>
        <v>0.83488433063877154</v>
      </c>
      <c r="K148" s="65">
        <f t="shared" si="24"/>
        <v>0.83791608774498372</v>
      </c>
      <c r="L148" s="65">
        <f t="shared" si="24"/>
        <v>0.8403928947093563</v>
      </c>
      <c r="M148" s="65">
        <f t="shared" si="24"/>
        <v>0.84231116641866144</v>
      </c>
      <c r="N148" s="65">
        <f t="shared" si="24"/>
        <v>0.84437888366763214</v>
      </c>
      <c r="O148" s="65">
        <f t="shared" si="24"/>
        <v>0.84661792501153466</v>
      </c>
      <c r="P148" s="65">
        <f t="shared" si="24"/>
        <v>0.84837327944133611</v>
      </c>
      <c r="Q148" s="65">
        <f t="shared" si="24"/>
        <v>0.85080912028996691</v>
      </c>
    </row>
    <row r="150" spans="1:17" ht="12" customHeight="1" x14ac:dyDescent="0.3">
      <c r="A150" s="152" t="s">
        <v>121</v>
      </c>
      <c r="B150" s="168">
        <f>SUM(B151,B154,B156,B165)</f>
        <v>2041.9329033764575</v>
      </c>
      <c r="C150" s="168">
        <f t="shared" ref="C150:Q150" si="25">SUM(C151,C154,C156,C165)</f>
        <v>2120.8328954311778</v>
      </c>
      <c r="D150" s="168">
        <f t="shared" si="25"/>
        <v>2073.9420546827369</v>
      </c>
      <c r="E150" s="168">
        <f t="shared" si="25"/>
        <v>2146.6388991922204</v>
      </c>
      <c r="F150" s="168">
        <f t="shared" si="25"/>
        <v>1918.6334047277717</v>
      </c>
      <c r="G150" s="168">
        <f t="shared" si="25"/>
        <v>2335.3802842002324</v>
      </c>
      <c r="H150" s="168">
        <f t="shared" si="25"/>
        <v>1825.4977881530901</v>
      </c>
      <c r="I150" s="168">
        <f t="shared" si="25"/>
        <v>1864.2413974855735</v>
      </c>
      <c r="J150" s="168">
        <f t="shared" si="25"/>
        <v>1563.2382364377913</v>
      </c>
      <c r="K150" s="168">
        <f t="shared" si="25"/>
        <v>1654.7138489672</v>
      </c>
      <c r="L150" s="168">
        <f t="shared" si="25"/>
        <v>1638.3960212028296</v>
      </c>
      <c r="M150" s="168">
        <f t="shared" si="25"/>
        <v>1605.828267808766</v>
      </c>
      <c r="N150" s="168">
        <f t="shared" si="25"/>
        <v>1484.5989712409494</v>
      </c>
      <c r="O150" s="168">
        <f t="shared" si="25"/>
        <v>1587.8002501414214</v>
      </c>
      <c r="P150" s="168">
        <f t="shared" si="25"/>
        <v>1573.4077669655087</v>
      </c>
      <c r="Q150" s="168">
        <f t="shared" si="25"/>
        <v>1573.2722160066712</v>
      </c>
    </row>
    <row r="151" spans="1:17" ht="12" customHeight="1" x14ac:dyDescent="0.3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3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3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3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3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3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3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3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3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3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3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3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3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3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3">
      <c r="A165" s="158" t="s">
        <v>62</v>
      </c>
      <c r="B165" s="157">
        <f>SUM(B166:B167)</f>
        <v>2041.9329033764575</v>
      </c>
      <c r="C165" s="157">
        <f t="shared" ref="C165:Q165" si="31">SUM(C166:C167)</f>
        <v>2120.8328954311778</v>
      </c>
      <c r="D165" s="157">
        <f t="shared" si="31"/>
        <v>2073.9420546827369</v>
      </c>
      <c r="E165" s="157">
        <f t="shared" si="31"/>
        <v>2146.6388991922204</v>
      </c>
      <c r="F165" s="157">
        <f t="shared" si="31"/>
        <v>1918.6334047277717</v>
      </c>
      <c r="G165" s="157">
        <f t="shared" si="31"/>
        <v>2335.3802842002324</v>
      </c>
      <c r="H165" s="157">
        <f t="shared" si="31"/>
        <v>1825.4977881530901</v>
      </c>
      <c r="I165" s="157">
        <f t="shared" si="31"/>
        <v>1864.2413974855735</v>
      </c>
      <c r="J165" s="157">
        <f t="shared" si="31"/>
        <v>1563.2382364377913</v>
      </c>
      <c r="K165" s="157">
        <f t="shared" si="31"/>
        <v>1654.7138489672</v>
      </c>
      <c r="L165" s="157">
        <f t="shared" si="31"/>
        <v>1638.3960212028296</v>
      </c>
      <c r="M165" s="157">
        <f t="shared" si="31"/>
        <v>1605.828267808766</v>
      </c>
      <c r="N165" s="157">
        <f t="shared" si="31"/>
        <v>1484.5989712409494</v>
      </c>
      <c r="O165" s="157">
        <f t="shared" si="31"/>
        <v>1587.8002501414214</v>
      </c>
      <c r="P165" s="157">
        <f t="shared" si="31"/>
        <v>1573.4077669655087</v>
      </c>
      <c r="Q165" s="157">
        <f t="shared" si="31"/>
        <v>1573.2722160066712</v>
      </c>
    </row>
    <row r="166" spans="1:17" ht="12" customHeight="1" x14ac:dyDescent="0.3">
      <c r="A166" s="23" t="s">
        <v>57</v>
      </c>
      <c r="B166" s="156">
        <f>RES_hhdet_emi!B$140</f>
        <v>2041.9329033764575</v>
      </c>
      <c r="C166" s="156">
        <f>RES_hhdet_emi!C$140</f>
        <v>2120.8328954311778</v>
      </c>
      <c r="D166" s="156">
        <f>RES_hhdet_emi!D$140</f>
        <v>2073.9420546827369</v>
      </c>
      <c r="E166" s="156">
        <f>RES_hhdet_emi!E$140</f>
        <v>2146.6388991922204</v>
      </c>
      <c r="F166" s="156">
        <f>RES_hhdet_emi!F$140</f>
        <v>1918.6334047277717</v>
      </c>
      <c r="G166" s="156">
        <f>RES_hhdet_emi!G$140</f>
        <v>2335.3802842002324</v>
      </c>
      <c r="H166" s="156">
        <f>RES_hhdet_emi!H$140</f>
        <v>1825.4977881530901</v>
      </c>
      <c r="I166" s="156">
        <f>RES_hhdet_emi!I$140</f>
        <v>1864.2413974855735</v>
      </c>
      <c r="J166" s="156">
        <f>RES_hhdet_emi!J$140</f>
        <v>1563.2382364377913</v>
      </c>
      <c r="K166" s="156">
        <f>RES_hhdet_emi!K$140</f>
        <v>1654.7138489672</v>
      </c>
      <c r="L166" s="156">
        <f>RES_hhdet_emi!L$140</f>
        <v>1638.3960212028296</v>
      </c>
      <c r="M166" s="156">
        <f>RES_hhdet_emi!M$140</f>
        <v>1605.828267808766</v>
      </c>
      <c r="N166" s="156">
        <f>RES_hhdet_emi!N$140</f>
        <v>1484.5989712409494</v>
      </c>
      <c r="O166" s="156">
        <f>RES_hhdet_emi!O$140</f>
        <v>1587.8002501414214</v>
      </c>
      <c r="P166" s="156">
        <f>RES_hhdet_emi!P$140</f>
        <v>1573.4077669655087</v>
      </c>
      <c r="Q166" s="156">
        <f>RES_hhdet_emi!Q$140</f>
        <v>1573.2722160066712</v>
      </c>
    </row>
    <row r="167" spans="1:17" ht="12" customHeight="1" x14ac:dyDescent="0.3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3">
      <c r="A169" s="152" t="s">
        <v>198</v>
      </c>
      <c r="B169" s="168">
        <f>SUM(B170,B173,B175,B184)</f>
        <v>12506.438417950149</v>
      </c>
      <c r="C169" s="168">
        <f t="shared" ref="C169:Q169" si="32">SUM(C170,C173,C175,C184)</f>
        <v>13045.898957246349</v>
      </c>
      <c r="D169" s="168">
        <f t="shared" si="32"/>
        <v>12914.024654911285</v>
      </c>
      <c r="E169" s="168">
        <f t="shared" si="32"/>
        <v>12750.710636401156</v>
      </c>
      <c r="F169" s="168">
        <f t="shared" si="32"/>
        <v>12734.479819816566</v>
      </c>
      <c r="G169" s="168">
        <f t="shared" si="32"/>
        <v>12819.482780418472</v>
      </c>
      <c r="H169" s="168">
        <f t="shared" si="32"/>
        <v>12475.431883955853</v>
      </c>
      <c r="I169" s="168">
        <f t="shared" si="32"/>
        <v>11873.65585792041</v>
      </c>
      <c r="J169" s="168">
        <f t="shared" si="32"/>
        <v>12011.758216523998</v>
      </c>
      <c r="K169" s="168">
        <f t="shared" si="32"/>
        <v>12078.73100834947</v>
      </c>
      <c r="L169" s="168">
        <f t="shared" si="32"/>
        <v>13155.276665327223</v>
      </c>
      <c r="M169" s="168">
        <f t="shared" si="32"/>
        <v>11800.428528503369</v>
      </c>
      <c r="N169" s="168">
        <f t="shared" si="32"/>
        <v>12268.189112460517</v>
      </c>
      <c r="O169" s="168">
        <f t="shared" si="32"/>
        <v>12326.057630565547</v>
      </c>
      <c r="P169" s="168">
        <f t="shared" si="32"/>
        <v>11004.715288484225</v>
      </c>
      <c r="Q169" s="168">
        <f t="shared" si="32"/>
        <v>11296.39471320765</v>
      </c>
    </row>
    <row r="170" spans="1:17" ht="12" customHeight="1" x14ac:dyDescent="0.3">
      <c r="A170" s="158" t="s">
        <v>65</v>
      </c>
      <c r="B170" s="157">
        <f>SUM(B171:B172)</f>
        <v>9870.6312837469959</v>
      </c>
      <c r="C170" s="157">
        <f t="shared" ref="C170:Q170" si="33">SUM(C171:C172)</f>
        <v>10427.108625762849</v>
      </c>
      <c r="D170" s="157">
        <f t="shared" si="33"/>
        <v>10231.333161326032</v>
      </c>
      <c r="E170" s="157">
        <f t="shared" si="33"/>
        <v>9999.4121223939219</v>
      </c>
      <c r="F170" s="157">
        <f t="shared" si="33"/>
        <v>9979.6715728397612</v>
      </c>
      <c r="G170" s="157">
        <f t="shared" si="33"/>
        <v>9974.4162185970199</v>
      </c>
      <c r="H170" s="157">
        <f t="shared" si="33"/>
        <v>9689.273422586306</v>
      </c>
      <c r="I170" s="157">
        <f t="shared" si="33"/>
        <v>9041.5719438239721</v>
      </c>
      <c r="J170" s="157">
        <f t="shared" si="33"/>
        <v>9243.3660512206025</v>
      </c>
      <c r="K170" s="157">
        <f t="shared" si="33"/>
        <v>9257.9528070549513</v>
      </c>
      <c r="L170" s="157">
        <f t="shared" si="33"/>
        <v>10284.427174918486</v>
      </c>
      <c r="M170" s="157">
        <f t="shared" si="33"/>
        <v>8956.0332370481647</v>
      </c>
      <c r="N170" s="157">
        <f t="shared" si="33"/>
        <v>9378.4062686815087</v>
      </c>
      <c r="O170" s="157">
        <f t="shared" si="33"/>
        <v>9396.5580541110758</v>
      </c>
      <c r="P170" s="157">
        <f t="shared" si="33"/>
        <v>8097.7118057692669</v>
      </c>
      <c r="Q170" s="157">
        <f t="shared" si="33"/>
        <v>8377.4098749863551</v>
      </c>
    </row>
    <row r="171" spans="1:17" ht="12" customHeight="1" x14ac:dyDescent="0.3">
      <c r="A171" s="23" t="s">
        <v>149</v>
      </c>
      <c r="B171" s="156">
        <f>IF(B95=0,0,B95/0.086*1000000/B$7)</f>
        <v>9837.8442041672733</v>
      </c>
      <c r="C171" s="156">
        <f t="shared" ref="C171:Q172" si="34">IF(C95=0,0,C95/0.086*1000000/C$7)</f>
        <v>10395.867697786904</v>
      </c>
      <c r="D171" s="156">
        <f t="shared" si="34"/>
        <v>10199.792011405259</v>
      </c>
      <c r="E171" s="156">
        <f t="shared" si="34"/>
        <v>9958.5019452716042</v>
      </c>
      <c r="F171" s="156">
        <f t="shared" si="34"/>
        <v>9937.7497379615106</v>
      </c>
      <c r="G171" s="156">
        <f t="shared" si="34"/>
        <v>9929.5416088888669</v>
      </c>
      <c r="H171" s="156">
        <f t="shared" si="34"/>
        <v>9643.1105648854955</v>
      </c>
      <c r="I171" s="156">
        <f t="shared" si="34"/>
        <v>8996.5650664041186</v>
      </c>
      <c r="J171" s="156">
        <f t="shared" si="34"/>
        <v>9203.845186878998</v>
      </c>
      <c r="K171" s="156">
        <f t="shared" si="34"/>
        <v>9214.5258652506636</v>
      </c>
      <c r="L171" s="156">
        <f t="shared" si="34"/>
        <v>10237.510186505375</v>
      </c>
      <c r="M171" s="156">
        <f t="shared" si="34"/>
        <v>8915.7768223042785</v>
      </c>
      <c r="N171" s="156">
        <f t="shared" si="34"/>
        <v>9335.0134843032902</v>
      </c>
      <c r="O171" s="156">
        <f t="shared" si="34"/>
        <v>9347.7318629444599</v>
      </c>
      <c r="P171" s="156">
        <f t="shared" si="34"/>
        <v>8053.2581461019581</v>
      </c>
      <c r="Q171" s="156">
        <f t="shared" si="34"/>
        <v>8323.7739529642713</v>
      </c>
    </row>
    <row r="172" spans="1:17" ht="12" customHeight="1" x14ac:dyDescent="0.3">
      <c r="A172" s="23" t="s">
        <v>60</v>
      </c>
      <c r="B172" s="156">
        <f>IF(B96=0,0,B96/0.086*1000000/B$7)</f>
        <v>32.787079579721727</v>
      </c>
      <c r="C172" s="156">
        <f t="shared" si="34"/>
        <v>31.240927975944231</v>
      </c>
      <c r="D172" s="156">
        <f t="shared" si="34"/>
        <v>31.541149920772877</v>
      </c>
      <c r="E172" s="156">
        <f t="shared" si="34"/>
        <v>40.910177122318053</v>
      </c>
      <c r="F172" s="156">
        <f t="shared" si="34"/>
        <v>41.921834878250614</v>
      </c>
      <c r="G172" s="156">
        <f t="shared" si="34"/>
        <v>44.874609708152207</v>
      </c>
      <c r="H172" s="156">
        <f t="shared" si="34"/>
        <v>46.162857700810754</v>
      </c>
      <c r="I172" s="156">
        <f t="shared" si="34"/>
        <v>45.006877419852678</v>
      </c>
      <c r="J172" s="156">
        <f t="shared" si="34"/>
        <v>39.52086434160438</v>
      </c>
      <c r="K172" s="156">
        <f t="shared" si="34"/>
        <v>43.42694180428802</v>
      </c>
      <c r="L172" s="156">
        <f t="shared" si="34"/>
        <v>46.916988413111554</v>
      </c>
      <c r="M172" s="156">
        <f t="shared" si="34"/>
        <v>40.25641474388604</v>
      </c>
      <c r="N172" s="156">
        <f t="shared" si="34"/>
        <v>43.392784378218167</v>
      </c>
      <c r="O172" s="156">
        <f t="shared" si="34"/>
        <v>48.826191166615693</v>
      </c>
      <c r="P172" s="156">
        <f t="shared" si="34"/>
        <v>44.453659667308543</v>
      </c>
      <c r="Q172" s="156">
        <f t="shared" si="34"/>
        <v>53.635922022083513</v>
      </c>
    </row>
    <row r="173" spans="1:17" ht="12" customHeight="1" x14ac:dyDescent="0.3">
      <c r="A173" s="158" t="s">
        <v>112</v>
      </c>
      <c r="B173" s="157">
        <f>B174</f>
        <v>6.8040028276940454</v>
      </c>
      <c r="C173" s="157">
        <f t="shared" ref="C173:Q173" si="35">C174</f>
        <v>7.6516094124597442</v>
      </c>
      <c r="D173" s="157">
        <f t="shared" si="35"/>
        <v>8.7077994470473232</v>
      </c>
      <c r="E173" s="157">
        <f t="shared" si="35"/>
        <v>9.4762867177994536</v>
      </c>
      <c r="F173" s="157">
        <f t="shared" si="35"/>
        <v>11.603627197161552</v>
      </c>
      <c r="G173" s="157">
        <f t="shared" si="35"/>
        <v>12.865711585856337</v>
      </c>
      <c r="H173" s="157">
        <f t="shared" si="35"/>
        <v>14.584163577936165</v>
      </c>
      <c r="I173" s="157">
        <f t="shared" si="35"/>
        <v>15.895163394382214</v>
      </c>
      <c r="J173" s="157">
        <f t="shared" si="35"/>
        <v>16.795407239963151</v>
      </c>
      <c r="K173" s="157">
        <f t="shared" si="35"/>
        <v>18.58277151994757</v>
      </c>
      <c r="L173" s="157">
        <f t="shared" si="35"/>
        <v>20.889802364847753</v>
      </c>
      <c r="M173" s="157">
        <f t="shared" si="35"/>
        <v>26.4599375271372</v>
      </c>
      <c r="N173" s="157">
        <f t="shared" si="35"/>
        <v>29.032893322754575</v>
      </c>
      <c r="O173" s="157">
        <f t="shared" si="35"/>
        <v>32.843155759807694</v>
      </c>
      <c r="P173" s="157">
        <f t="shared" si="35"/>
        <v>34.190140305620034</v>
      </c>
      <c r="Q173" s="157">
        <f t="shared" si="35"/>
        <v>34.745711876332003</v>
      </c>
    </row>
    <row r="174" spans="1:17" ht="12" customHeight="1" x14ac:dyDescent="0.3">
      <c r="A174" s="23" t="s">
        <v>60</v>
      </c>
      <c r="B174" s="156">
        <f t="shared" ref="B174:Q184" si="36">IF(B98=0,0,B98/0.086*1000000/B$5)</f>
        <v>6.8040028276940454</v>
      </c>
      <c r="C174" s="156">
        <f t="shared" si="36"/>
        <v>7.6516094124597442</v>
      </c>
      <c r="D174" s="156">
        <f t="shared" si="36"/>
        <v>8.7077994470473232</v>
      </c>
      <c r="E174" s="156">
        <f t="shared" si="36"/>
        <v>9.4762867177994536</v>
      </c>
      <c r="F174" s="156">
        <f t="shared" si="36"/>
        <v>11.603627197161552</v>
      </c>
      <c r="G174" s="156">
        <f t="shared" si="36"/>
        <v>12.865711585856337</v>
      </c>
      <c r="H174" s="156">
        <f t="shared" si="36"/>
        <v>14.584163577936165</v>
      </c>
      <c r="I174" s="156">
        <f t="shared" si="36"/>
        <v>15.895163394382214</v>
      </c>
      <c r="J174" s="156">
        <f t="shared" si="36"/>
        <v>16.795407239963151</v>
      </c>
      <c r="K174" s="156">
        <f t="shared" si="36"/>
        <v>18.58277151994757</v>
      </c>
      <c r="L174" s="156">
        <f t="shared" si="36"/>
        <v>20.889802364847753</v>
      </c>
      <c r="M174" s="156">
        <f t="shared" si="36"/>
        <v>26.4599375271372</v>
      </c>
      <c r="N174" s="156">
        <f t="shared" si="36"/>
        <v>29.032893322754575</v>
      </c>
      <c r="O174" s="156">
        <f t="shared" si="36"/>
        <v>32.843155759807694</v>
      </c>
      <c r="P174" s="156">
        <f t="shared" si="36"/>
        <v>34.190140305620034</v>
      </c>
      <c r="Q174" s="156">
        <f t="shared" si="36"/>
        <v>34.745711876332003</v>
      </c>
    </row>
    <row r="175" spans="1:17" ht="12" customHeight="1" x14ac:dyDescent="0.3">
      <c r="A175" s="158" t="s">
        <v>63</v>
      </c>
      <c r="B175" s="157">
        <f t="shared" si="36"/>
        <v>1685.5106640495974</v>
      </c>
      <c r="C175" s="157">
        <f t="shared" si="36"/>
        <v>1667.9964073247097</v>
      </c>
      <c r="D175" s="157">
        <f t="shared" si="36"/>
        <v>1697.4857625163418</v>
      </c>
      <c r="E175" s="157">
        <f t="shared" si="36"/>
        <v>1689.2249465607358</v>
      </c>
      <c r="F175" s="157">
        <f t="shared" si="36"/>
        <v>1720.2968279340655</v>
      </c>
      <c r="G175" s="157">
        <f t="shared" si="36"/>
        <v>1727.2210621988561</v>
      </c>
      <c r="H175" s="157">
        <f t="shared" si="36"/>
        <v>1711.1801136430984</v>
      </c>
      <c r="I175" s="157">
        <f t="shared" si="36"/>
        <v>1759.9322782927948</v>
      </c>
      <c r="J175" s="157">
        <f t="shared" si="36"/>
        <v>1718.8031464039532</v>
      </c>
      <c r="K175" s="157">
        <f t="shared" si="36"/>
        <v>1744.0782296360264</v>
      </c>
      <c r="L175" s="157">
        <f t="shared" si="36"/>
        <v>1770.1786124248883</v>
      </c>
      <c r="M175" s="157">
        <f t="shared" si="36"/>
        <v>1749.4551785886094</v>
      </c>
      <c r="N175" s="157">
        <f t="shared" si="36"/>
        <v>1776.4319609696133</v>
      </c>
      <c r="O175" s="157">
        <f t="shared" si="36"/>
        <v>1792.1504386527643</v>
      </c>
      <c r="P175" s="157">
        <f t="shared" si="36"/>
        <v>1779.480175470019</v>
      </c>
      <c r="Q175" s="157">
        <f t="shared" si="36"/>
        <v>1775.5353841941812</v>
      </c>
    </row>
    <row r="176" spans="1:17" ht="12" customHeight="1" x14ac:dyDescent="0.3">
      <c r="A176" s="167" t="s">
        <v>148</v>
      </c>
      <c r="B176" s="132">
        <f>IF(B100=0,0,B100/0.086*1000000/B$11)</f>
        <v>1636.4249512527449</v>
      </c>
      <c r="C176" s="132">
        <f t="shared" ref="C176:Q176" si="37">IF(C100=0,0,C100/0.086*1000000/C$11)</f>
        <v>1626.5618001264431</v>
      </c>
      <c r="D176" s="132">
        <f t="shared" si="37"/>
        <v>1663.2439031256256</v>
      </c>
      <c r="E176" s="132">
        <f t="shared" si="37"/>
        <v>1647.8265096120085</v>
      </c>
      <c r="F176" s="132">
        <f t="shared" si="37"/>
        <v>1685.9024119152505</v>
      </c>
      <c r="G176" s="132">
        <f t="shared" si="37"/>
        <v>1702.5954967001492</v>
      </c>
      <c r="H176" s="132">
        <f t="shared" si="37"/>
        <v>1683.6837583696254</v>
      </c>
      <c r="I176" s="132">
        <f t="shared" si="37"/>
        <v>1737.0985351412251</v>
      </c>
      <c r="J176" s="132">
        <f t="shared" si="37"/>
        <v>1703.231652674473</v>
      </c>
      <c r="K176" s="132">
        <f t="shared" si="37"/>
        <v>1731.966462068777</v>
      </c>
      <c r="L176" s="132">
        <f t="shared" si="37"/>
        <v>1754.7132552663791</v>
      </c>
      <c r="M176" s="132">
        <f t="shared" si="37"/>
        <v>1743.4269415776255</v>
      </c>
      <c r="N176" s="132">
        <f t="shared" si="37"/>
        <v>1770.9322599552388</v>
      </c>
      <c r="O176" s="132">
        <f t="shared" si="37"/>
        <v>1785.9491230973686</v>
      </c>
      <c r="P176" s="132">
        <f t="shared" si="37"/>
        <v>1778.9103305446001</v>
      </c>
      <c r="Q176" s="132">
        <f t="shared" si="37"/>
        <v>1770.8726750044461</v>
      </c>
    </row>
    <row r="177" spans="1:17" ht="12" customHeight="1" x14ac:dyDescent="0.3">
      <c r="A177" s="167" t="s">
        <v>147</v>
      </c>
      <c r="B177" s="132">
        <f>IF(B101=0,0,B101/0.086*1000000/B$12)</f>
        <v>1781.8230227603237</v>
      </c>
      <c r="C177" s="132">
        <f t="shared" ref="C177:Q177" si="38">IF(C101=0,0,C101/0.086*1000000/C$12)</f>
        <v>1726.0845626492383</v>
      </c>
      <c r="D177" s="132">
        <f t="shared" si="38"/>
        <v>1745.793867854002</v>
      </c>
      <c r="E177" s="132">
        <f t="shared" si="38"/>
        <v>1639.8922602747245</v>
      </c>
      <c r="F177" s="132">
        <f t="shared" si="38"/>
        <v>1725.317179280029</v>
      </c>
      <c r="G177" s="132">
        <f t="shared" si="38"/>
        <v>1721.3822337276633</v>
      </c>
      <c r="H177" s="132">
        <f t="shared" si="38"/>
        <v>1636.6409922824225</v>
      </c>
      <c r="I177" s="132">
        <f t="shared" si="38"/>
        <v>1695.1899965478053</v>
      </c>
      <c r="J177" s="132">
        <f t="shared" si="38"/>
        <v>1630.2961949021139</v>
      </c>
      <c r="K177" s="132">
        <f t="shared" si="38"/>
        <v>1666.6453441392011</v>
      </c>
      <c r="L177" s="132">
        <f t="shared" si="38"/>
        <v>1696.4296821298524</v>
      </c>
      <c r="M177" s="132">
        <f t="shared" si="38"/>
        <v>1684.3110016693349</v>
      </c>
      <c r="N177" s="132">
        <f t="shared" si="38"/>
        <v>1674.8976345764049</v>
      </c>
      <c r="O177" s="132">
        <f t="shared" si="38"/>
        <v>1713.6943369581704</v>
      </c>
      <c r="P177" s="132">
        <f t="shared" si="38"/>
        <v>1687.2102826742048</v>
      </c>
      <c r="Q177" s="132">
        <f t="shared" si="38"/>
        <v>1682.7819955699458</v>
      </c>
    </row>
    <row r="178" spans="1:17" ht="12" customHeight="1" x14ac:dyDescent="0.3">
      <c r="A178" s="166" t="s">
        <v>61</v>
      </c>
      <c r="B178" s="165">
        <f t="shared" ref="B178:Q179" si="39">IF(B102=0,0,B102/0.086*1000000/B$12)</f>
        <v>1288.1202326178443</v>
      </c>
      <c r="C178" s="165">
        <f t="shared" si="39"/>
        <v>1232.2013650278077</v>
      </c>
      <c r="D178" s="165">
        <f t="shared" si="39"/>
        <v>1256.4093652839222</v>
      </c>
      <c r="E178" s="165">
        <f t="shared" si="39"/>
        <v>1151.1428752894451</v>
      </c>
      <c r="F178" s="165">
        <f t="shared" si="39"/>
        <v>1230.5000557592091</v>
      </c>
      <c r="G178" s="165">
        <f t="shared" si="39"/>
        <v>1229.4415628476365</v>
      </c>
      <c r="H178" s="165">
        <f t="shared" si="39"/>
        <v>1146.520963834887</v>
      </c>
      <c r="I178" s="165">
        <f t="shared" si="39"/>
        <v>1214.3823927289734</v>
      </c>
      <c r="J178" s="165">
        <f t="shared" si="39"/>
        <v>1149.1791525260235</v>
      </c>
      <c r="K178" s="165">
        <f t="shared" si="39"/>
        <v>1175.8853165257431</v>
      </c>
      <c r="L178" s="165">
        <f t="shared" si="39"/>
        <v>1197.9602121251194</v>
      </c>
      <c r="M178" s="165">
        <f t="shared" si="39"/>
        <v>1189.9874971191009</v>
      </c>
      <c r="N178" s="165">
        <f t="shared" si="39"/>
        <v>1172.4408298999253</v>
      </c>
      <c r="O178" s="165">
        <f t="shared" si="39"/>
        <v>1217.8196270388339</v>
      </c>
      <c r="P178" s="165">
        <f t="shared" si="39"/>
        <v>1183.596501180803</v>
      </c>
      <c r="Q178" s="165">
        <f t="shared" si="39"/>
        <v>1184.9405639005538</v>
      </c>
    </row>
    <row r="179" spans="1:17" ht="12" customHeight="1" x14ac:dyDescent="0.3">
      <c r="A179" s="147" t="s">
        <v>59</v>
      </c>
      <c r="B179" s="164">
        <f t="shared" si="39"/>
        <v>493.70279014247916</v>
      </c>
      <c r="C179" s="164">
        <f t="shared" si="39"/>
        <v>493.88319762143038</v>
      </c>
      <c r="D179" s="164">
        <f t="shared" si="39"/>
        <v>489.38450257007975</v>
      </c>
      <c r="E179" s="164">
        <f t="shared" si="39"/>
        <v>488.74938498527973</v>
      </c>
      <c r="F179" s="164">
        <f t="shared" si="39"/>
        <v>494.81712352081973</v>
      </c>
      <c r="G179" s="164">
        <f t="shared" si="39"/>
        <v>491.94067088002697</v>
      </c>
      <c r="H179" s="164">
        <f t="shared" si="39"/>
        <v>490.12002844753545</v>
      </c>
      <c r="I179" s="164">
        <f t="shared" si="39"/>
        <v>480.80760381883186</v>
      </c>
      <c r="J179" s="164">
        <f t="shared" si="39"/>
        <v>481.11704237609018</v>
      </c>
      <c r="K179" s="164">
        <f t="shared" si="39"/>
        <v>490.76002761345802</v>
      </c>
      <c r="L179" s="164">
        <f t="shared" si="39"/>
        <v>498.46947000473324</v>
      </c>
      <c r="M179" s="164">
        <f t="shared" si="39"/>
        <v>494.32350455023391</v>
      </c>
      <c r="N179" s="164">
        <f t="shared" si="39"/>
        <v>502.45680467647963</v>
      </c>
      <c r="O179" s="164">
        <f t="shared" si="39"/>
        <v>495.87470991933657</v>
      </c>
      <c r="P179" s="164">
        <f t="shared" si="39"/>
        <v>503.6137814934018</v>
      </c>
      <c r="Q179" s="164">
        <f t="shared" si="39"/>
        <v>497.8414316693918</v>
      </c>
    </row>
    <row r="180" spans="1:17" ht="12" customHeight="1" x14ac:dyDescent="0.3">
      <c r="A180" s="163" t="s">
        <v>142</v>
      </c>
      <c r="B180" s="162">
        <f>IF(B104=0,0,B104/0.086*1000000/B$13)</f>
        <v>2078.5914325918484</v>
      </c>
      <c r="C180" s="162">
        <f t="shared" ref="C180:Q180" si="40">IF(C104=0,0,C104/0.086*1000000/C$13)</f>
        <v>2061.1803666542205</v>
      </c>
      <c r="D180" s="162">
        <f t="shared" si="40"/>
        <v>2054.988526011492</v>
      </c>
      <c r="E180" s="162">
        <f t="shared" si="40"/>
        <v>2226.9360094699541</v>
      </c>
      <c r="F180" s="162">
        <f t="shared" si="40"/>
        <v>2190.0988296089404</v>
      </c>
      <c r="G180" s="162">
        <f t="shared" si="40"/>
        <v>2146.7207174501809</v>
      </c>
      <c r="H180" s="162">
        <f t="shared" si="40"/>
        <v>2321.3723884633137</v>
      </c>
      <c r="I180" s="162">
        <f t="shared" si="40"/>
        <v>2344.7476520174346</v>
      </c>
      <c r="J180" s="162">
        <f t="shared" si="40"/>
        <v>2310.745718695473</v>
      </c>
      <c r="K180" s="162">
        <f t="shared" si="40"/>
        <v>2368.9270574184084</v>
      </c>
      <c r="L180" s="162">
        <f t="shared" si="40"/>
        <v>2488.7656293901446</v>
      </c>
      <c r="M180" s="162">
        <f t="shared" si="40"/>
        <v>2428.5053962209026</v>
      </c>
      <c r="N180" s="162">
        <f t="shared" si="40"/>
        <v>2654.0302409933824</v>
      </c>
      <c r="O180" s="162">
        <f t="shared" si="40"/>
        <v>2614.5499305249082</v>
      </c>
      <c r="P180" s="162">
        <f t="shared" si="40"/>
        <v>2402.9160915744151</v>
      </c>
      <c r="Q180" s="162">
        <f t="shared" si="40"/>
        <v>2597.4442555879868</v>
      </c>
    </row>
    <row r="181" spans="1:17" ht="12" customHeight="1" x14ac:dyDescent="0.3">
      <c r="A181" s="161" t="s">
        <v>141</v>
      </c>
      <c r="B181" s="160">
        <f>IF(B105=0,0,B105/0.086*1000000/B$14)</f>
        <v>2040.986066500649</v>
      </c>
      <c r="C181" s="160">
        <f t="shared" ref="C181:Q181" si="41">IF(C105=0,0,C105/0.086*1000000/C$14)</f>
        <v>2060.8976523141123</v>
      </c>
      <c r="D181" s="160">
        <f t="shared" si="41"/>
        <v>2012.2280971659795</v>
      </c>
      <c r="E181" s="160">
        <f t="shared" si="41"/>
        <v>2066.05799426464</v>
      </c>
      <c r="F181" s="160">
        <f t="shared" si="41"/>
        <v>2045.3381642024949</v>
      </c>
      <c r="G181" s="160">
        <f t="shared" si="41"/>
        <v>2054.2489257133766</v>
      </c>
      <c r="H181" s="160">
        <f t="shared" si="41"/>
        <v>2124.7906913248275</v>
      </c>
      <c r="I181" s="160">
        <f t="shared" si="41"/>
        <v>2023.9825606979423</v>
      </c>
      <c r="J181" s="160">
        <f t="shared" si="41"/>
        <v>2017.9875563620719</v>
      </c>
      <c r="K181" s="160">
        <f t="shared" si="41"/>
        <v>2020.1225539889549</v>
      </c>
      <c r="L181" s="160">
        <f t="shared" si="41"/>
        <v>2014.8279848618547</v>
      </c>
      <c r="M181" s="160">
        <f t="shared" si="41"/>
        <v>2062.627313214985</v>
      </c>
      <c r="N181" s="160">
        <f t="shared" si="41"/>
        <v>2123.0632918174579</v>
      </c>
      <c r="O181" s="160">
        <f t="shared" si="41"/>
        <v>2099.5653575229708</v>
      </c>
      <c r="P181" s="160">
        <f t="shared" si="41"/>
        <v>2169.713042610616</v>
      </c>
      <c r="Q181" s="160">
        <f t="shared" si="41"/>
        <v>2145.4031779735978</v>
      </c>
    </row>
    <row r="182" spans="1:17" ht="12" customHeight="1" x14ac:dyDescent="0.3">
      <c r="A182" s="148" t="s">
        <v>60</v>
      </c>
      <c r="B182" s="156">
        <f t="shared" ref="B182:Q183" si="42">IF(B106=0,0,B106/0.086*1000000/B$14)</f>
        <v>1564.7975302547209</v>
      </c>
      <c r="C182" s="156">
        <f t="shared" si="42"/>
        <v>1570.8898680536211</v>
      </c>
      <c r="D182" s="156">
        <f t="shared" si="42"/>
        <v>1527.3850805040154</v>
      </c>
      <c r="E182" s="156">
        <f t="shared" si="42"/>
        <v>1581.5757981991599</v>
      </c>
      <c r="F182" s="156">
        <f t="shared" si="42"/>
        <v>1548.3517137750828</v>
      </c>
      <c r="G182" s="156">
        <f t="shared" si="42"/>
        <v>1552.8802021210352</v>
      </c>
      <c r="H182" s="156">
        <f t="shared" si="42"/>
        <v>1604.8524270254475</v>
      </c>
      <c r="I182" s="156">
        <f t="shared" si="42"/>
        <v>1488.3277630475573</v>
      </c>
      <c r="J182" s="156">
        <f t="shared" si="42"/>
        <v>1498.8754522651552</v>
      </c>
      <c r="K182" s="156">
        <f t="shared" si="42"/>
        <v>1518.9081586178745</v>
      </c>
      <c r="L182" s="156">
        <f t="shared" si="42"/>
        <v>1509.1209299930472</v>
      </c>
      <c r="M182" s="156">
        <f t="shared" si="42"/>
        <v>1554.765991682769</v>
      </c>
      <c r="N182" s="156">
        <f t="shared" si="42"/>
        <v>1601.5283715712769</v>
      </c>
      <c r="O182" s="156">
        <f t="shared" si="42"/>
        <v>1601.614015394488</v>
      </c>
      <c r="P182" s="156">
        <f t="shared" si="42"/>
        <v>1623.0099593821087</v>
      </c>
      <c r="Q182" s="156">
        <f t="shared" si="42"/>
        <v>1636.72383598129</v>
      </c>
    </row>
    <row r="183" spans="1:17" ht="12" customHeight="1" x14ac:dyDescent="0.3">
      <c r="A183" s="148" t="s">
        <v>59</v>
      </c>
      <c r="B183" s="156">
        <f t="shared" si="42"/>
        <v>476.18853624592805</v>
      </c>
      <c r="C183" s="156">
        <f t="shared" si="42"/>
        <v>490.00778426049078</v>
      </c>
      <c r="D183" s="156">
        <f t="shared" si="42"/>
        <v>484.84301666196404</v>
      </c>
      <c r="E183" s="156">
        <f t="shared" si="42"/>
        <v>484.48219606548014</v>
      </c>
      <c r="F183" s="156">
        <f t="shared" si="42"/>
        <v>496.98645042741231</v>
      </c>
      <c r="G183" s="156">
        <f t="shared" si="42"/>
        <v>501.36872359234098</v>
      </c>
      <c r="H183" s="156">
        <f t="shared" si="42"/>
        <v>519.93826429937974</v>
      </c>
      <c r="I183" s="156">
        <f t="shared" si="42"/>
        <v>535.65479765038492</v>
      </c>
      <c r="J183" s="156">
        <f t="shared" si="42"/>
        <v>519.11210409691671</v>
      </c>
      <c r="K183" s="156">
        <f t="shared" si="42"/>
        <v>501.2143953710808</v>
      </c>
      <c r="L183" s="156">
        <f t="shared" si="42"/>
        <v>505.70705486880735</v>
      </c>
      <c r="M183" s="156">
        <f t="shared" si="42"/>
        <v>507.86132153221615</v>
      </c>
      <c r="N183" s="156">
        <f t="shared" si="42"/>
        <v>521.5349202461814</v>
      </c>
      <c r="O183" s="156">
        <f t="shared" si="42"/>
        <v>497.95134212848274</v>
      </c>
      <c r="P183" s="156">
        <f t="shared" si="42"/>
        <v>546.7030832285069</v>
      </c>
      <c r="Q183" s="156">
        <f t="shared" si="42"/>
        <v>508.67934199230791</v>
      </c>
    </row>
    <row r="184" spans="1:17" ht="12" customHeight="1" x14ac:dyDescent="0.3">
      <c r="A184" s="158" t="s">
        <v>62</v>
      </c>
      <c r="B184" s="157">
        <f t="shared" si="36"/>
        <v>943.4924673258605</v>
      </c>
      <c r="C184" s="157">
        <f t="shared" si="36"/>
        <v>943.14231474632982</v>
      </c>
      <c r="D184" s="157">
        <f t="shared" si="36"/>
        <v>976.49793162186279</v>
      </c>
      <c r="E184" s="157">
        <f t="shared" si="36"/>
        <v>1052.5972807286978</v>
      </c>
      <c r="F184" s="157">
        <f t="shared" si="36"/>
        <v>1022.9077918455783</v>
      </c>
      <c r="G184" s="157">
        <f t="shared" si="36"/>
        <v>1104.979788036738</v>
      </c>
      <c r="H184" s="157">
        <f t="shared" si="36"/>
        <v>1060.3941841485125</v>
      </c>
      <c r="I184" s="157">
        <f t="shared" si="36"/>
        <v>1056.2564724092622</v>
      </c>
      <c r="J184" s="157">
        <f t="shared" si="36"/>
        <v>1032.7936116594797</v>
      </c>
      <c r="K184" s="157">
        <f t="shared" si="36"/>
        <v>1058.1172001385432</v>
      </c>
      <c r="L184" s="157">
        <f t="shared" si="36"/>
        <v>1079.781075619002</v>
      </c>
      <c r="M184" s="157">
        <f t="shared" si="36"/>
        <v>1068.4801753394584</v>
      </c>
      <c r="N184" s="157">
        <f t="shared" si="36"/>
        <v>1084.3179894866405</v>
      </c>
      <c r="O184" s="157">
        <f t="shared" si="36"/>
        <v>1104.505982041899</v>
      </c>
      <c r="P184" s="157">
        <f t="shared" si="36"/>
        <v>1093.3331669393197</v>
      </c>
      <c r="Q184" s="157">
        <f t="shared" si="36"/>
        <v>1108.7037421507805</v>
      </c>
    </row>
    <row r="185" spans="1:17" ht="12" customHeight="1" x14ac:dyDescent="0.3">
      <c r="A185" s="23" t="s">
        <v>57</v>
      </c>
      <c r="B185" s="156">
        <f>IF(B109=0,0,B109/0.086*1000000/B$16)</f>
        <v>1235.6547238086416</v>
      </c>
      <c r="C185" s="156">
        <f t="shared" ref="C185:Q185" si="43">IF(C109=0,0,C109/0.086*1000000/C$16)</f>
        <v>1263.0696647457307</v>
      </c>
      <c r="D185" s="156">
        <f t="shared" si="43"/>
        <v>1281.3691516718413</v>
      </c>
      <c r="E185" s="156">
        <f t="shared" si="43"/>
        <v>1426.8854497475243</v>
      </c>
      <c r="F185" s="156">
        <f t="shared" si="43"/>
        <v>1285.1108628040563</v>
      </c>
      <c r="G185" s="156">
        <f t="shared" si="43"/>
        <v>1677.2808732618482</v>
      </c>
      <c r="H185" s="156">
        <f t="shared" si="43"/>
        <v>1367.9512321988591</v>
      </c>
      <c r="I185" s="156">
        <f t="shared" si="43"/>
        <v>1549.4044924940404</v>
      </c>
      <c r="J185" s="156">
        <f t="shared" si="43"/>
        <v>1306.9786408182013</v>
      </c>
      <c r="K185" s="156">
        <f t="shared" si="43"/>
        <v>1435.9150591727143</v>
      </c>
      <c r="L185" s="156">
        <f t="shared" si="43"/>
        <v>1402.8127140654226</v>
      </c>
      <c r="M185" s="156">
        <f t="shared" si="43"/>
        <v>1385.1235910851599</v>
      </c>
      <c r="N185" s="156">
        <f t="shared" si="43"/>
        <v>1392.0411244476611</v>
      </c>
      <c r="O185" s="156">
        <f t="shared" si="43"/>
        <v>1389.5725738248561</v>
      </c>
      <c r="P185" s="156">
        <f t="shared" si="43"/>
        <v>1392.8143842453514</v>
      </c>
      <c r="Q185" s="156">
        <f t="shared" si="43"/>
        <v>1393.9363546020359</v>
      </c>
    </row>
    <row r="186" spans="1:17" ht="12" customHeight="1" x14ac:dyDescent="0.3">
      <c r="A186" s="29" t="s">
        <v>140</v>
      </c>
      <c r="B186" s="57">
        <f>IF(B110=0,0,B110/0.086*1000000/B$17)</f>
        <v>827.22544572050776</v>
      </c>
      <c r="C186" s="57">
        <f t="shared" ref="C186:Q186" si="44">IF(C110=0,0,C110/0.086*1000000/C$17)</f>
        <v>819.84318842291509</v>
      </c>
      <c r="D186" s="57">
        <f t="shared" si="44"/>
        <v>859.05511467746805</v>
      </c>
      <c r="E186" s="57">
        <f t="shared" si="44"/>
        <v>917.72008840639307</v>
      </c>
      <c r="F186" s="57">
        <f t="shared" si="44"/>
        <v>928.84542670502515</v>
      </c>
      <c r="G186" s="57">
        <f t="shared" si="44"/>
        <v>915.82652670428297</v>
      </c>
      <c r="H186" s="57">
        <f t="shared" si="44"/>
        <v>961.92020908879078</v>
      </c>
      <c r="I186" s="57">
        <f t="shared" si="44"/>
        <v>920.73671769786165</v>
      </c>
      <c r="J186" s="57">
        <f t="shared" si="44"/>
        <v>954.6905136048664</v>
      </c>
      <c r="K186" s="57">
        <f t="shared" si="44"/>
        <v>953.09089574512154</v>
      </c>
      <c r="L186" s="57">
        <f t="shared" si="44"/>
        <v>990.36091972715644</v>
      </c>
      <c r="M186" s="57">
        <f t="shared" si="44"/>
        <v>982.86515311827964</v>
      </c>
      <c r="N186" s="57">
        <f t="shared" si="44"/>
        <v>1004.5128971319772</v>
      </c>
      <c r="O186" s="57">
        <f t="shared" si="44"/>
        <v>1028.6477358278032</v>
      </c>
      <c r="P186" s="57">
        <f t="shared" si="44"/>
        <v>1016.8561085292375</v>
      </c>
      <c r="Q186" s="57">
        <f t="shared" si="44"/>
        <v>1037.2738815264679</v>
      </c>
    </row>
    <row r="187" spans="1:17" ht="12" customHeight="1" x14ac:dyDescent="0.3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3">
      <c r="A188" s="152" t="s">
        <v>74</v>
      </c>
      <c r="B188" s="168">
        <f>SUM(B189,B192,B194,B203)</f>
        <v>9659.6662748228027</v>
      </c>
      <c r="C188" s="168">
        <f t="shared" ref="C188:Q188" si="45">SUM(C189,C192,C194,C203)</f>
        <v>10086.921310123509</v>
      </c>
      <c r="D188" s="168">
        <f t="shared" si="45"/>
        <v>10052.080347260442</v>
      </c>
      <c r="E188" s="168">
        <f t="shared" si="45"/>
        <v>9918.7570171148382</v>
      </c>
      <c r="F188" s="168">
        <f t="shared" si="45"/>
        <v>10003.223663384902</v>
      </c>
      <c r="G188" s="168">
        <f t="shared" si="45"/>
        <v>10077.984471358133</v>
      </c>
      <c r="H188" s="168">
        <f t="shared" si="45"/>
        <v>9861.9180378534129</v>
      </c>
      <c r="I188" s="168">
        <f t="shared" si="45"/>
        <v>9432.4484013765614</v>
      </c>
      <c r="J188" s="168">
        <f t="shared" si="45"/>
        <v>9613.308190915046</v>
      </c>
      <c r="K188" s="168">
        <f t="shared" si="45"/>
        <v>9696.5196397601976</v>
      </c>
      <c r="L188" s="168">
        <f t="shared" si="45"/>
        <v>10629.911064162474</v>
      </c>
      <c r="M188" s="168">
        <f t="shared" si="45"/>
        <v>9589.0993435670171</v>
      </c>
      <c r="N188" s="168">
        <f t="shared" si="45"/>
        <v>10003.65212093522</v>
      </c>
      <c r="O188" s="168">
        <f t="shared" si="45"/>
        <v>10185.039967501711</v>
      </c>
      <c r="P188" s="168">
        <f t="shared" si="45"/>
        <v>9135.3977030132592</v>
      </c>
      <c r="Q188" s="168">
        <f t="shared" si="45"/>
        <v>9443.4591469085171</v>
      </c>
    </row>
    <row r="189" spans="1:17" ht="12" customHeight="1" x14ac:dyDescent="0.3">
      <c r="A189" s="158" t="s">
        <v>65</v>
      </c>
      <c r="B189" s="157">
        <f>SUM(B190:B191)</f>
        <v>7664.8812461940634</v>
      </c>
      <c r="C189" s="157">
        <f t="shared" ref="C189:Q189" si="46">SUM(C190:C191)</f>
        <v>8098.363730371163</v>
      </c>
      <c r="D189" s="157">
        <f t="shared" si="46"/>
        <v>7997.1664802110317</v>
      </c>
      <c r="E189" s="157">
        <f t="shared" si="46"/>
        <v>7810.3173998322854</v>
      </c>
      <c r="F189" s="157">
        <f t="shared" si="46"/>
        <v>7856.8904097599443</v>
      </c>
      <c r="G189" s="157">
        <f t="shared" si="46"/>
        <v>7875.2872210186706</v>
      </c>
      <c r="H189" s="157">
        <f t="shared" si="46"/>
        <v>7662.1141361424725</v>
      </c>
      <c r="I189" s="157">
        <f t="shared" si="46"/>
        <v>7179.1455672629572</v>
      </c>
      <c r="J189" s="157">
        <f t="shared" si="46"/>
        <v>7380.7306258298713</v>
      </c>
      <c r="K189" s="157">
        <f t="shared" si="46"/>
        <v>7415.5404572308016</v>
      </c>
      <c r="L189" s="157">
        <f t="shared" si="46"/>
        <v>8287.5668463936363</v>
      </c>
      <c r="M189" s="157">
        <f t="shared" si="46"/>
        <v>7242.2027845734347</v>
      </c>
      <c r="N189" s="157">
        <f t="shared" si="46"/>
        <v>7603.7122958763102</v>
      </c>
      <c r="O189" s="157">
        <f t="shared" si="46"/>
        <v>7728.1815579331451</v>
      </c>
      <c r="P189" s="157">
        <f t="shared" si="46"/>
        <v>6682.5031949735558</v>
      </c>
      <c r="Q189" s="157">
        <f t="shared" si="46"/>
        <v>6966.939590631885</v>
      </c>
    </row>
    <row r="190" spans="1:17" ht="12" customHeight="1" x14ac:dyDescent="0.3">
      <c r="A190" s="23" t="s">
        <v>149</v>
      </c>
      <c r="B190" s="156">
        <f>IF(B114=0,0,B114/0.086*1000000/B$7)</f>
        <v>7632.0941666143417</v>
      </c>
      <c r="C190" s="156">
        <f t="shared" ref="C190:Q191" si="47">IF(C114=0,0,C114/0.086*1000000/C$7)</f>
        <v>8067.122802395219</v>
      </c>
      <c r="D190" s="156">
        <f t="shared" si="47"/>
        <v>7965.6253302902587</v>
      </c>
      <c r="E190" s="156">
        <f t="shared" si="47"/>
        <v>7769.4072227099678</v>
      </c>
      <c r="F190" s="156">
        <f t="shared" si="47"/>
        <v>7814.9685748816937</v>
      </c>
      <c r="G190" s="156">
        <f t="shared" si="47"/>
        <v>7830.4126113105185</v>
      </c>
      <c r="H190" s="156">
        <f t="shared" si="47"/>
        <v>7615.951278441662</v>
      </c>
      <c r="I190" s="156">
        <f t="shared" si="47"/>
        <v>7134.1386898431047</v>
      </c>
      <c r="J190" s="156">
        <f t="shared" si="47"/>
        <v>7341.2097614882668</v>
      </c>
      <c r="K190" s="156">
        <f t="shared" si="47"/>
        <v>7372.1135154265139</v>
      </c>
      <c r="L190" s="156">
        <f t="shared" si="47"/>
        <v>8240.6498579805248</v>
      </c>
      <c r="M190" s="156">
        <f t="shared" si="47"/>
        <v>7201.9463698295485</v>
      </c>
      <c r="N190" s="156">
        <f t="shared" si="47"/>
        <v>7560.3195114980917</v>
      </c>
      <c r="O190" s="156">
        <f t="shared" si="47"/>
        <v>7679.3553667665292</v>
      </c>
      <c r="P190" s="156">
        <f t="shared" si="47"/>
        <v>6638.049535306247</v>
      </c>
      <c r="Q190" s="156">
        <f t="shared" si="47"/>
        <v>6913.3036686098012</v>
      </c>
    </row>
    <row r="191" spans="1:17" ht="12" customHeight="1" x14ac:dyDescent="0.3">
      <c r="A191" s="23" t="s">
        <v>60</v>
      </c>
      <c r="B191" s="156">
        <f>IF(B115=0,0,B115/0.086*1000000/B$7)</f>
        <v>32.787079579721727</v>
      </c>
      <c r="C191" s="156">
        <f t="shared" si="47"/>
        <v>31.240927975944231</v>
      </c>
      <c r="D191" s="156">
        <f t="shared" si="47"/>
        <v>31.541149920772877</v>
      </c>
      <c r="E191" s="156">
        <f t="shared" si="47"/>
        <v>40.910177122318053</v>
      </c>
      <c r="F191" s="156">
        <f t="shared" si="47"/>
        <v>41.921834878250614</v>
      </c>
      <c r="G191" s="156">
        <f t="shared" si="47"/>
        <v>44.874609708152221</v>
      </c>
      <c r="H191" s="156">
        <f t="shared" si="47"/>
        <v>46.162857700810754</v>
      </c>
      <c r="I191" s="156">
        <f t="shared" si="47"/>
        <v>45.006877419852678</v>
      </c>
      <c r="J191" s="156">
        <f t="shared" si="47"/>
        <v>39.520864341604394</v>
      </c>
      <c r="K191" s="156">
        <f t="shared" si="47"/>
        <v>43.42694180428802</v>
      </c>
      <c r="L191" s="156">
        <f t="shared" si="47"/>
        <v>46.91698841311154</v>
      </c>
      <c r="M191" s="156">
        <f t="shared" si="47"/>
        <v>40.256414743886033</v>
      </c>
      <c r="N191" s="156">
        <f t="shared" si="47"/>
        <v>43.392784378218167</v>
      </c>
      <c r="O191" s="156">
        <f t="shared" si="47"/>
        <v>48.826191166615708</v>
      </c>
      <c r="P191" s="156">
        <f t="shared" si="47"/>
        <v>44.453659667308528</v>
      </c>
      <c r="Q191" s="156">
        <f t="shared" si="47"/>
        <v>53.635922022083527</v>
      </c>
    </row>
    <row r="192" spans="1:17" ht="12" customHeight="1" x14ac:dyDescent="0.3">
      <c r="A192" s="158" t="s">
        <v>112</v>
      </c>
      <c r="B192" s="157">
        <f>B193</f>
        <v>10.839776508290573</v>
      </c>
      <c r="C192" s="157">
        <f t="shared" ref="C192:Q192" si="48">C193</f>
        <v>12.68605840910463</v>
      </c>
      <c r="D192" s="157">
        <f t="shared" si="48"/>
        <v>14.895094964690424</v>
      </c>
      <c r="E192" s="157">
        <f t="shared" si="48"/>
        <v>16.608187391091707</v>
      </c>
      <c r="F192" s="157">
        <f t="shared" si="48"/>
        <v>21.141523217515143</v>
      </c>
      <c r="G192" s="157">
        <f t="shared" si="48"/>
        <v>24.111825389369304</v>
      </c>
      <c r="H192" s="157">
        <f t="shared" si="48"/>
        <v>28.266012792502956</v>
      </c>
      <c r="I192" s="157">
        <f t="shared" si="48"/>
        <v>31.915525337823357</v>
      </c>
      <c r="J192" s="157">
        <f t="shared" si="48"/>
        <v>35.506329539453965</v>
      </c>
      <c r="K192" s="157">
        <f t="shared" si="48"/>
        <v>41.492521468382527</v>
      </c>
      <c r="L192" s="157">
        <f t="shared" si="48"/>
        <v>49.795507446633337</v>
      </c>
      <c r="M192" s="157">
        <f t="shared" si="48"/>
        <v>67.662445706325599</v>
      </c>
      <c r="N192" s="157">
        <f t="shared" si="48"/>
        <v>78.158035181113462</v>
      </c>
      <c r="O192" s="157">
        <f t="shared" si="48"/>
        <v>93.604509313627844</v>
      </c>
      <c r="P192" s="157">
        <f t="shared" si="48"/>
        <v>101.07457218492399</v>
      </c>
      <c r="Q192" s="157">
        <f t="shared" si="48"/>
        <v>105.83942910295164</v>
      </c>
    </row>
    <row r="193" spans="1:17" ht="12" customHeight="1" x14ac:dyDescent="0.3">
      <c r="A193" s="23" t="s">
        <v>60</v>
      </c>
      <c r="B193" s="156">
        <f t="shared" ref="B193:Q194" si="49">IF(B117=0,0,B117/0.086*1000000/B$5)</f>
        <v>10.839776508290573</v>
      </c>
      <c r="C193" s="156">
        <f t="shared" si="49"/>
        <v>12.68605840910463</v>
      </c>
      <c r="D193" s="156">
        <f t="shared" si="49"/>
        <v>14.895094964690424</v>
      </c>
      <c r="E193" s="156">
        <f t="shared" si="49"/>
        <v>16.608187391091707</v>
      </c>
      <c r="F193" s="156">
        <f t="shared" si="49"/>
        <v>21.141523217515143</v>
      </c>
      <c r="G193" s="156">
        <f t="shared" si="49"/>
        <v>24.111825389369304</v>
      </c>
      <c r="H193" s="156">
        <f t="shared" si="49"/>
        <v>28.266012792502956</v>
      </c>
      <c r="I193" s="156">
        <f t="shared" si="49"/>
        <v>31.915525337823357</v>
      </c>
      <c r="J193" s="156">
        <f t="shared" si="49"/>
        <v>35.506329539453965</v>
      </c>
      <c r="K193" s="156">
        <f t="shared" si="49"/>
        <v>41.492521468382527</v>
      </c>
      <c r="L193" s="156">
        <f t="shared" si="49"/>
        <v>49.795507446633337</v>
      </c>
      <c r="M193" s="156">
        <f t="shared" si="49"/>
        <v>67.662445706325599</v>
      </c>
      <c r="N193" s="156">
        <f t="shared" si="49"/>
        <v>78.158035181113462</v>
      </c>
      <c r="O193" s="156">
        <f t="shared" si="49"/>
        <v>93.604509313627844</v>
      </c>
      <c r="P193" s="156">
        <f t="shared" si="49"/>
        <v>101.07457218492399</v>
      </c>
      <c r="Q193" s="156">
        <f t="shared" si="49"/>
        <v>105.83942910295164</v>
      </c>
    </row>
    <row r="194" spans="1:17" ht="12" customHeight="1" x14ac:dyDescent="0.3">
      <c r="A194" s="158" t="s">
        <v>63</v>
      </c>
      <c r="B194" s="157">
        <f t="shared" si="49"/>
        <v>1370.6733999208086</v>
      </c>
      <c r="C194" s="157">
        <f t="shared" si="49"/>
        <v>1357.8236012317313</v>
      </c>
      <c r="D194" s="157">
        <f t="shared" si="49"/>
        <v>1392.4981794550499</v>
      </c>
      <c r="E194" s="157">
        <f t="shared" si="49"/>
        <v>1387.3406890154715</v>
      </c>
      <c r="F194" s="157">
        <f t="shared" si="49"/>
        <v>1423.3411080974204</v>
      </c>
      <c r="G194" s="157">
        <f t="shared" si="49"/>
        <v>1435.1282685596032</v>
      </c>
      <c r="H194" s="157">
        <f t="shared" si="49"/>
        <v>1425.2139986760217</v>
      </c>
      <c r="I194" s="157">
        <f t="shared" si="49"/>
        <v>1472.6150806948176</v>
      </c>
      <c r="J194" s="157">
        <f t="shared" si="49"/>
        <v>1444.6153274986584</v>
      </c>
      <c r="K194" s="157">
        <f t="shared" si="49"/>
        <v>1471.5538567947158</v>
      </c>
      <c r="L194" s="157">
        <f t="shared" si="49"/>
        <v>1500.5869368403301</v>
      </c>
      <c r="M194" s="157">
        <f t="shared" si="49"/>
        <v>1491.0437348149037</v>
      </c>
      <c r="N194" s="157">
        <f t="shared" si="49"/>
        <v>1514.8486390101725</v>
      </c>
      <c r="O194" s="157">
        <f t="shared" si="49"/>
        <v>1538.8587279323133</v>
      </c>
      <c r="P194" s="157">
        <f t="shared" si="49"/>
        <v>1531.6701748911958</v>
      </c>
      <c r="Q194" s="157">
        <f t="shared" si="49"/>
        <v>1533.2636036017959</v>
      </c>
    </row>
    <row r="195" spans="1:17" ht="12" customHeight="1" x14ac:dyDescent="0.3">
      <c r="A195" s="167" t="s">
        <v>148</v>
      </c>
      <c r="B195" s="132">
        <f>IF(B119=0,0,B119/0.086*1000000/B$11)</f>
        <v>1358.0752965006534</v>
      </c>
      <c r="C195" s="132">
        <f t="shared" ref="C195:Q195" si="50">IF(C119=0,0,C119/0.086*1000000/C$11)</f>
        <v>1347.7429601271695</v>
      </c>
      <c r="D195" s="132">
        <f t="shared" si="50"/>
        <v>1383.1684182626075</v>
      </c>
      <c r="E195" s="132">
        <f t="shared" si="50"/>
        <v>1369.7036571452641</v>
      </c>
      <c r="F195" s="132">
        <f t="shared" si="50"/>
        <v>1407.7391211512813</v>
      </c>
      <c r="G195" s="132">
        <f t="shared" si="50"/>
        <v>1421.5191680082182</v>
      </c>
      <c r="H195" s="132">
        <f t="shared" si="50"/>
        <v>1405.4282500259314</v>
      </c>
      <c r="I195" s="132">
        <f t="shared" si="50"/>
        <v>1453.9095660394962</v>
      </c>
      <c r="J195" s="132">
        <f t="shared" si="50"/>
        <v>1428.1899092524925</v>
      </c>
      <c r="K195" s="132">
        <f t="shared" si="50"/>
        <v>1453.5173643008172</v>
      </c>
      <c r="L195" s="132">
        <f t="shared" si="50"/>
        <v>1479.4871541006801</v>
      </c>
      <c r="M195" s="132">
        <f t="shared" si="50"/>
        <v>1473.2548258911199</v>
      </c>
      <c r="N195" s="132">
        <f t="shared" si="50"/>
        <v>1498.2533432162661</v>
      </c>
      <c r="O195" s="132">
        <f t="shared" si="50"/>
        <v>1518.289956336492</v>
      </c>
      <c r="P195" s="132">
        <f t="shared" si="50"/>
        <v>1516.9077955550631</v>
      </c>
      <c r="Q195" s="132">
        <f t="shared" si="50"/>
        <v>1513.4863126589644</v>
      </c>
    </row>
    <row r="196" spans="1:17" ht="12" customHeight="1" x14ac:dyDescent="0.3">
      <c r="A196" s="167" t="s">
        <v>147</v>
      </c>
      <c r="B196" s="132">
        <f>IF(B120=0,0,B120/0.086*1000000/B$12)</f>
        <v>1619.4951891588648</v>
      </c>
      <c r="C196" s="132">
        <f t="shared" ref="C196:Q196" si="51">IF(C120=0,0,C120/0.086*1000000/C$12)</f>
        <v>1580.6054056094099</v>
      </c>
      <c r="D196" s="132">
        <f t="shared" si="51"/>
        <v>1602.6468004341818</v>
      </c>
      <c r="E196" s="132">
        <f t="shared" si="51"/>
        <v>1512.9611288009705</v>
      </c>
      <c r="F196" s="132">
        <f t="shared" si="51"/>
        <v>1593.0604975051949</v>
      </c>
      <c r="G196" s="132">
        <f t="shared" si="51"/>
        <v>1591.9213415899039</v>
      </c>
      <c r="H196" s="132">
        <f t="shared" si="51"/>
        <v>1519.1256985445643</v>
      </c>
      <c r="I196" s="132">
        <f t="shared" si="51"/>
        <v>1573.4082799195387</v>
      </c>
      <c r="J196" s="132">
        <f t="shared" si="51"/>
        <v>1515.8299486211758</v>
      </c>
      <c r="K196" s="132">
        <f t="shared" si="51"/>
        <v>1549.5766962561447</v>
      </c>
      <c r="L196" s="132">
        <f t="shared" si="51"/>
        <v>1574.7755443431631</v>
      </c>
      <c r="M196" s="132">
        <f t="shared" si="51"/>
        <v>1567.7139785905017</v>
      </c>
      <c r="N196" s="132">
        <f t="shared" si="51"/>
        <v>1556.5255464583377</v>
      </c>
      <c r="O196" s="132">
        <f t="shared" si="51"/>
        <v>1598.0522611061119</v>
      </c>
      <c r="P196" s="132">
        <f t="shared" si="51"/>
        <v>1572.4534358419585</v>
      </c>
      <c r="Q196" s="132">
        <f t="shared" si="51"/>
        <v>1570.2389161344165</v>
      </c>
    </row>
    <row r="197" spans="1:17" ht="12" customHeight="1" x14ac:dyDescent="0.3">
      <c r="A197" s="166" t="s">
        <v>61</v>
      </c>
      <c r="B197" s="165">
        <f t="shared" ref="B197:Q198" si="52">IF(B121=0,0,B121/0.086*1000000/B$12)</f>
        <v>1125.7923990163861</v>
      </c>
      <c r="C197" s="165">
        <f t="shared" si="52"/>
        <v>1086.7222079879796</v>
      </c>
      <c r="D197" s="165">
        <f t="shared" si="52"/>
        <v>1113.262297864102</v>
      </c>
      <c r="E197" s="165">
        <f t="shared" si="52"/>
        <v>1024.2117438156906</v>
      </c>
      <c r="F197" s="165">
        <f t="shared" si="52"/>
        <v>1098.2433739843752</v>
      </c>
      <c r="G197" s="165">
        <f t="shared" si="52"/>
        <v>1099.9806707098771</v>
      </c>
      <c r="H197" s="165">
        <f t="shared" si="52"/>
        <v>1029.0056700970292</v>
      </c>
      <c r="I197" s="165">
        <f t="shared" si="52"/>
        <v>1092.6006761007068</v>
      </c>
      <c r="J197" s="165">
        <f t="shared" si="52"/>
        <v>1034.7129062450856</v>
      </c>
      <c r="K197" s="165">
        <f t="shared" si="52"/>
        <v>1058.8166686426869</v>
      </c>
      <c r="L197" s="165">
        <f t="shared" si="52"/>
        <v>1076.3060743384297</v>
      </c>
      <c r="M197" s="165">
        <f t="shared" si="52"/>
        <v>1073.3904740402675</v>
      </c>
      <c r="N197" s="165">
        <f t="shared" si="52"/>
        <v>1054.0687417818579</v>
      </c>
      <c r="O197" s="165">
        <f t="shared" si="52"/>
        <v>1102.1775511867756</v>
      </c>
      <c r="P197" s="165">
        <f t="shared" si="52"/>
        <v>1068.8396543485565</v>
      </c>
      <c r="Q197" s="165">
        <f t="shared" si="52"/>
        <v>1072.3974844650249</v>
      </c>
    </row>
    <row r="198" spans="1:17" ht="12" customHeight="1" x14ac:dyDescent="0.3">
      <c r="A198" s="147" t="s">
        <v>59</v>
      </c>
      <c r="B198" s="164">
        <f t="shared" si="52"/>
        <v>493.70279014247905</v>
      </c>
      <c r="C198" s="164">
        <f t="shared" si="52"/>
        <v>493.8831976214305</v>
      </c>
      <c r="D198" s="164">
        <f t="shared" si="52"/>
        <v>489.38450257007975</v>
      </c>
      <c r="E198" s="164">
        <f t="shared" si="52"/>
        <v>488.74938498527973</v>
      </c>
      <c r="F198" s="164">
        <f t="shared" si="52"/>
        <v>494.81712352081962</v>
      </c>
      <c r="G198" s="164">
        <f t="shared" si="52"/>
        <v>491.94067088002697</v>
      </c>
      <c r="H198" s="164">
        <f t="shared" si="52"/>
        <v>490.12002844753545</v>
      </c>
      <c r="I198" s="164">
        <f t="shared" si="52"/>
        <v>480.80760381883192</v>
      </c>
      <c r="J198" s="164">
        <f t="shared" si="52"/>
        <v>481.11704237609035</v>
      </c>
      <c r="K198" s="164">
        <f t="shared" si="52"/>
        <v>490.76002761345791</v>
      </c>
      <c r="L198" s="164">
        <f t="shared" si="52"/>
        <v>498.46947000473335</v>
      </c>
      <c r="M198" s="164">
        <f t="shared" si="52"/>
        <v>494.32350455023391</v>
      </c>
      <c r="N198" s="164">
        <f t="shared" si="52"/>
        <v>502.45680467647963</v>
      </c>
      <c r="O198" s="164">
        <f t="shared" si="52"/>
        <v>495.8747099193364</v>
      </c>
      <c r="P198" s="164">
        <f t="shared" si="52"/>
        <v>503.61378149340192</v>
      </c>
      <c r="Q198" s="164">
        <f t="shared" si="52"/>
        <v>497.84143166939174</v>
      </c>
    </row>
    <row r="199" spans="1:17" ht="12" customHeight="1" x14ac:dyDescent="0.3">
      <c r="A199" s="163" t="s">
        <v>142</v>
      </c>
      <c r="B199" s="162">
        <f>IF(B123=0,0,B123/0.086*1000000/B$13)</f>
        <v>1420.4970795820009</v>
      </c>
      <c r="C199" s="162">
        <f t="shared" ref="C199:Q199" si="53">IF(C123=0,0,C123/0.086*1000000/C$13)</f>
        <v>1392.4548143288714</v>
      </c>
      <c r="D199" s="162">
        <f t="shared" si="53"/>
        <v>1415.1614329073968</v>
      </c>
      <c r="E199" s="162">
        <f t="shared" si="53"/>
        <v>1535.4335008360583</v>
      </c>
      <c r="F199" s="162">
        <f t="shared" si="53"/>
        <v>1532.7050936022461</v>
      </c>
      <c r="G199" s="162">
        <f t="shared" si="53"/>
        <v>1521.162446396002</v>
      </c>
      <c r="H199" s="162">
        <f t="shared" si="53"/>
        <v>1686.5644608478758</v>
      </c>
      <c r="I199" s="162">
        <f t="shared" si="53"/>
        <v>1713.983493164515</v>
      </c>
      <c r="J199" s="162">
        <f t="shared" si="53"/>
        <v>1712.4881973186064</v>
      </c>
      <c r="K199" s="162">
        <f t="shared" si="53"/>
        <v>1782.1480164471225</v>
      </c>
      <c r="L199" s="162">
        <f t="shared" si="53"/>
        <v>1877.3062605101454</v>
      </c>
      <c r="M199" s="162">
        <f t="shared" si="53"/>
        <v>1841.6318272921719</v>
      </c>
      <c r="N199" s="162">
        <f t="shared" si="53"/>
        <v>2024.1096541682814</v>
      </c>
      <c r="O199" s="162">
        <f t="shared" si="53"/>
        <v>2029.3122050514571</v>
      </c>
      <c r="P199" s="162">
        <f t="shared" si="53"/>
        <v>1829.4816293446715</v>
      </c>
      <c r="Q199" s="162">
        <f t="shared" si="53"/>
        <v>2007.2045285645881</v>
      </c>
    </row>
    <row r="200" spans="1:17" ht="12" customHeight="1" x14ac:dyDescent="0.3">
      <c r="A200" s="161" t="s">
        <v>141</v>
      </c>
      <c r="B200" s="160">
        <f>IF(B124=0,0,B124/0.086*1000000/B$14)</f>
        <v>1654.272853448733</v>
      </c>
      <c r="C200" s="160">
        <f t="shared" ref="C200:Q200" si="54">IF(C124=0,0,C124/0.086*1000000/C$14)</f>
        <v>1671.6549062414595</v>
      </c>
      <c r="D200" s="160">
        <f t="shared" si="54"/>
        <v>1648.3169170514984</v>
      </c>
      <c r="E200" s="160">
        <f t="shared" si="54"/>
        <v>1690.83894357243</v>
      </c>
      <c r="F200" s="160">
        <f t="shared" si="54"/>
        <v>1678.6917194357138</v>
      </c>
      <c r="G200" s="160">
        <f t="shared" si="54"/>
        <v>1695.3406140764412</v>
      </c>
      <c r="H200" s="160">
        <f t="shared" si="54"/>
        <v>1755.0082207377602</v>
      </c>
      <c r="I200" s="160">
        <f t="shared" si="54"/>
        <v>1694.78587118572</v>
      </c>
      <c r="J200" s="160">
        <f t="shared" si="54"/>
        <v>1700.6129401671567</v>
      </c>
      <c r="K200" s="160">
        <f t="shared" si="54"/>
        <v>1706.2788351129593</v>
      </c>
      <c r="L200" s="160">
        <f t="shared" si="54"/>
        <v>1691.6866713616528</v>
      </c>
      <c r="M200" s="160">
        <f t="shared" si="54"/>
        <v>1738.0673760293687</v>
      </c>
      <c r="N200" s="160">
        <f t="shared" si="54"/>
        <v>1778.8942002296244</v>
      </c>
      <c r="O200" s="160">
        <f t="shared" si="54"/>
        <v>1802.1368447901805</v>
      </c>
      <c r="P200" s="160">
        <f t="shared" si="54"/>
        <v>1827.6984868058476</v>
      </c>
      <c r="Q200" s="160">
        <f t="shared" si="54"/>
        <v>1830.7881182810117</v>
      </c>
    </row>
    <row r="201" spans="1:17" ht="12" customHeight="1" x14ac:dyDescent="0.3">
      <c r="A201" s="148" t="s">
        <v>60</v>
      </c>
      <c r="B201" s="156">
        <f t="shared" ref="B201:Q202" si="55">IF(B125=0,0,B125/0.086*1000000/B$14)</f>
        <v>1178.0843172028051</v>
      </c>
      <c r="C201" s="156">
        <f t="shared" si="55"/>
        <v>1181.6471219809689</v>
      </c>
      <c r="D201" s="156">
        <f t="shared" si="55"/>
        <v>1163.473900389534</v>
      </c>
      <c r="E201" s="156">
        <f t="shared" si="55"/>
        <v>1206.3567475069499</v>
      </c>
      <c r="F201" s="156">
        <f t="shared" si="55"/>
        <v>1181.7052690083017</v>
      </c>
      <c r="G201" s="156">
        <f t="shared" si="55"/>
        <v>1193.9718904841002</v>
      </c>
      <c r="H201" s="156">
        <f t="shared" si="55"/>
        <v>1235.0699564383804</v>
      </c>
      <c r="I201" s="156">
        <f t="shared" si="55"/>
        <v>1159.131073535335</v>
      </c>
      <c r="J201" s="156">
        <f t="shared" si="55"/>
        <v>1181.5008360702398</v>
      </c>
      <c r="K201" s="156">
        <f t="shared" si="55"/>
        <v>1205.0644397418789</v>
      </c>
      <c r="L201" s="156">
        <f t="shared" si="55"/>
        <v>1185.9796164928455</v>
      </c>
      <c r="M201" s="156">
        <f t="shared" si="55"/>
        <v>1230.206054497153</v>
      </c>
      <c r="N201" s="156">
        <f t="shared" si="55"/>
        <v>1257.3592799834428</v>
      </c>
      <c r="O201" s="156">
        <f t="shared" si="55"/>
        <v>1304.1855026616972</v>
      </c>
      <c r="P201" s="156">
        <f t="shared" si="55"/>
        <v>1280.9954035773405</v>
      </c>
      <c r="Q201" s="156">
        <f t="shared" si="55"/>
        <v>1322.1087762887039</v>
      </c>
    </row>
    <row r="202" spans="1:17" ht="12" customHeight="1" x14ac:dyDescent="0.3">
      <c r="A202" s="148" t="s">
        <v>59</v>
      </c>
      <c r="B202" s="156">
        <f t="shared" si="55"/>
        <v>476.18853624592805</v>
      </c>
      <c r="C202" s="156">
        <f t="shared" si="55"/>
        <v>490.00778426049072</v>
      </c>
      <c r="D202" s="156">
        <f t="shared" si="55"/>
        <v>484.84301666196404</v>
      </c>
      <c r="E202" s="156">
        <f t="shared" si="55"/>
        <v>484.48219606548003</v>
      </c>
      <c r="F202" s="156">
        <f t="shared" si="55"/>
        <v>496.98645042741231</v>
      </c>
      <c r="G202" s="156">
        <f t="shared" si="55"/>
        <v>501.3687235923411</v>
      </c>
      <c r="H202" s="156">
        <f t="shared" si="55"/>
        <v>519.93826429937997</v>
      </c>
      <c r="I202" s="156">
        <f t="shared" si="55"/>
        <v>535.65479765038492</v>
      </c>
      <c r="J202" s="156">
        <f t="shared" si="55"/>
        <v>519.11210409691671</v>
      </c>
      <c r="K202" s="156">
        <f t="shared" si="55"/>
        <v>501.21439537108057</v>
      </c>
      <c r="L202" s="156">
        <f t="shared" si="55"/>
        <v>505.70705486880735</v>
      </c>
      <c r="M202" s="156">
        <f t="shared" si="55"/>
        <v>507.86132153221598</v>
      </c>
      <c r="N202" s="156">
        <f t="shared" si="55"/>
        <v>521.5349202461814</v>
      </c>
      <c r="O202" s="156">
        <f t="shared" si="55"/>
        <v>497.95134212848274</v>
      </c>
      <c r="P202" s="156">
        <f t="shared" si="55"/>
        <v>546.7030832285069</v>
      </c>
      <c r="Q202" s="156">
        <f t="shared" si="55"/>
        <v>508.67934199230814</v>
      </c>
    </row>
    <row r="203" spans="1:17" ht="12" customHeight="1" x14ac:dyDescent="0.3">
      <c r="A203" s="158" t="s">
        <v>62</v>
      </c>
      <c r="B203" s="157">
        <f t="shared" ref="B203:Q203" si="56">IF(B127=0,0,B127/0.086*1000000/B$5)</f>
        <v>613.27185219963997</v>
      </c>
      <c r="C203" s="157">
        <f t="shared" si="56"/>
        <v>618.04792011150971</v>
      </c>
      <c r="D203" s="157">
        <f t="shared" si="56"/>
        <v>647.52059262966918</v>
      </c>
      <c r="E203" s="157">
        <f t="shared" si="56"/>
        <v>704.49074087599047</v>
      </c>
      <c r="F203" s="157">
        <f t="shared" si="56"/>
        <v>701.85062231002371</v>
      </c>
      <c r="G203" s="157">
        <f t="shared" si="56"/>
        <v>743.45715639048956</v>
      </c>
      <c r="H203" s="157">
        <f t="shared" si="56"/>
        <v>746.32389024241695</v>
      </c>
      <c r="I203" s="157">
        <f t="shared" si="56"/>
        <v>748.77222808096303</v>
      </c>
      <c r="J203" s="157">
        <f t="shared" si="56"/>
        <v>752.45590804706296</v>
      </c>
      <c r="K203" s="157">
        <f t="shared" si="56"/>
        <v>767.93280426629906</v>
      </c>
      <c r="L203" s="157">
        <f t="shared" si="56"/>
        <v>791.96177348187325</v>
      </c>
      <c r="M203" s="157">
        <f t="shared" si="56"/>
        <v>788.19037847235336</v>
      </c>
      <c r="N203" s="157">
        <f t="shared" si="56"/>
        <v>806.93315086762482</v>
      </c>
      <c r="O203" s="157">
        <f t="shared" si="56"/>
        <v>824.39517232262335</v>
      </c>
      <c r="P203" s="157">
        <f t="shared" si="56"/>
        <v>820.1497609635835</v>
      </c>
      <c r="Q203" s="157">
        <f t="shared" si="56"/>
        <v>837.41652357188389</v>
      </c>
    </row>
    <row r="204" spans="1:17" ht="12" customHeight="1" x14ac:dyDescent="0.3">
      <c r="A204" s="23" t="s">
        <v>57</v>
      </c>
      <c r="B204" s="156">
        <f>IF(B128=0,0,B128/0.086*1000000/B$16)</f>
        <v>499.03133440045167</v>
      </c>
      <c r="C204" s="156">
        <f t="shared" ref="C204:Q204" si="57">IF(C128=0,0,C128/0.086*1000000/C$16)</f>
        <v>517.6918083928615</v>
      </c>
      <c r="D204" s="156">
        <f t="shared" si="57"/>
        <v>531.1804907525576</v>
      </c>
      <c r="E204" s="156">
        <f t="shared" si="57"/>
        <v>596.65809640301563</v>
      </c>
      <c r="F204" s="156">
        <f t="shared" si="57"/>
        <v>548.92502032502796</v>
      </c>
      <c r="G204" s="156">
        <f t="shared" si="57"/>
        <v>721.37589325193949</v>
      </c>
      <c r="H204" s="156">
        <f t="shared" si="57"/>
        <v>601.07025412373025</v>
      </c>
      <c r="I204" s="156">
        <f t="shared" si="57"/>
        <v>691.7525178951206</v>
      </c>
      <c r="J204" s="156">
        <f t="shared" si="57"/>
        <v>595.8844139629108</v>
      </c>
      <c r="K204" s="156">
        <f t="shared" si="57"/>
        <v>657.58090274613721</v>
      </c>
      <c r="L204" s="156">
        <f t="shared" si="57"/>
        <v>646.26722045756264</v>
      </c>
      <c r="M204" s="156">
        <f t="shared" si="57"/>
        <v>641.40636008795559</v>
      </c>
      <c r="N204" s="156">
        <f t="shared" si="57"/>
        <v>647.85149121329448</v>
      </c>
      <c r="O204" s="156">
        <f t="shared" si="57"/>
        <v>649.74204197195479</v>
      </c>
      <c r="P204" s="156">
        <f t="shared" si="57"/>
        <v>653.62823381632086</v>
      </c>
      <c r="Q204" s="156">
        <f t="shared" si="57"/>
        <v>657.3017200980463</v>
      </c>
    </row>
    <row r="205" spans="1:17" ht="12" customHeight="1" x14ac:dyDescent="0.3">
      <c r="A205" s="29" t="s">
        <v>140</v>
      </c>
      <c r="B205" s="57">
        <f>IF(B129=0,0,B129/0.086*1000000/B$17)</f>
        <v>658.73427746656603</v>
      </c>
      <c r="C205" s="57">
        <f t="shared" ref="C205:Q205" si="58">IF(C129=0,0,C129/0.086*1000000/C$17)</f>
        <v>656.72489129308428</v>
      </c>
      <c r="D205" s="57">
        <f t="shared" si="58"/>
        <v>692.33725090855171</v>
      </c>
      <c r="E205" s="57">
        <f t="shared" si="58"/>
        <v>743.34894033586318</v>
      </c>
      <c r="F205" s="57">
        <f t="shared" si="58"/>
        <v>756.71094015706194</v>
      </c>
      <c r="G205" s="57">
        <f t="shared" si="58"/>
        <v>750.75531298118312</v>
      </c>
      <c r="H205" s="57">
        <f t="shared" si="58"/>
        <v>792.83136920008985</v>
      </c>
      <c r="I205" s="57">
        <f t="shared" si="58"/>
        <v>764.4415541724926</v>
      </c>
      <c r="J205" s="57">
        <f t="shared" si="58"/>
        <v>797.05615041818396</v>
      </c>
      <c r="K205" s="57">
        <f t="shared" si="58"/>
        <v>798.61019462811441</v>
      </c>
      <c r="L205" s="57">
        <f t="shared" si="58"/>
        <v>832.29228013652539</v>
      </c>
      <c r="M205" s="57">
        <f t="shared" si="58"/>
        <v>827.87829355531437</v>
      </c>
      <c r="N205" s="57">
        <f t="shared" si="58"/>
        <v>848.18947871003797</v>
      </c>
      <c r="O205" s="57">
        <f t="shared" si="58"/>
        <v>870.87161167434829</v>
      </c>
      <c r="P205" s="57">
        <f t="shared" si="58"/>
        <v>862.6735515129044</v>
      </c>
      <c r="Q205" s="57">
        <f t="shared" si="58"/>
        <v>882.52207864129343</v>
      </c>
    </row>
    <row r="206" spans="1:17" ht="12" customHeight="1" x14ac:dyDescent="0.3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3">
      <c r="A207" s="152" t="s">
        <v>197</v>
      </c>
      <c r="B207" s="168">
        <f>SUM(B208,B211,B213,B222)</f>
        <v>79.918411007610445</v>
      </c>
      <c r="C207" s="168">
        <f t="shared" ref="C207:Q207" si="59">SUM(C208,C211,C213,C222)</f>
        <v>79.831012001273407</v>
      </c>
      <c r="D207" s="168">
        <f t="shared" si="59"/>
        <v>80.960882414060862</v>
      </c>
      <c r="E207" s="168">
        <f t="shared" si="59"/>
        <v>85.877383000875696</v>
      </c>
      <c r="F207" s="168">
        <f t="shared" si="59"/>
        <v>77.089073283318257</v>
      </c>
      <c r="G207" s="168">
        <f t="shared" si="59"/>
        <v>94.664203293122497</v>
      </c>
      <c r="H207" s="168">
        <f t="shared" si="59"/>
        <v>75.377701921359105</v>
      </c>
      <c r="I207" s="168">
        <f t="shared" si="59"/>
        <v>75.885053487377419</v>
      </c>
      <c r="J207" s="168">
        <f t="shared" si="59"/>
        <v>65.833776746067088</v>
      </c>
      <c r="K207" s="168">
        <f t="shared" si="59"/>
        <v>70.965597475503742</v>
      </c>
      <c r="L207" s="168">
        <f t="shared" si="59"/>
        <v>69.099029018070624</v>
      </c>
      <c r="M207" s="168">
        <f t="shared" si="59"/>
        <v>66.979725446719996</v>
      </c>
      <c r="N207" s="168">
        <f t="shared" si="59"/>
        <v>65.131241175719722</v>
      </c>
      <c r="O207" s="168">
        <f t="shared" si="59"/>
        <v>66.355555230853454</v>
      </c>
      <c r="P207" s="168">
        <f t="shared" si="59"/>
        <v>64.371672813891408</v>
      </c>
      <c r="Q207" s="168">
        <f t="shared" si="59"/>
        <v>63.427173289124141</v>
      </c>
    </row>
    <row r="208" spans="1:17" ht="12" customHeight="1" x14ac:dyDescent="0.3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3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3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3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3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3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3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3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3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3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3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3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3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3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3">
      <c r="A222" s="158" t="s">
        <v>62</v>
      </c>
      <c r="B222" s="157">
        <f>IF(B165=0,0,B165*1000000/B$5)</f>
        <v>79.918411007610445</v>
      </c>
      <c r="C222" s="157">
        <f t="shared" ref="C222:Q222" si="68">IF(C165=0,0,C165*1000000/C$5)</f>
        <v>79.831012001273407</v>
      </c>
      <c r="D222" s="157">
        <f t="shared" si="68"/>
        <v>80.960882414060862</v>
      </c>
      <c r="E222" s="157">
        <f t="shared" si="68"/>
        <v>85.877383000875696</v>
      </c>
      <c r="F222" s="157">
        <f t="shared" si="68"/>
        <v>77.089073283318257</v>
      </c>
      <c r="G222" s="157">
        <f t="shared" si="68"/>
        <v>94.664203293122497</v>
      </c>
      <c r="H222" s="157">
        <f t="shared" si="68"/>
        <v>75.377701921359105</v>
      </c>
      <c r="I222" s="157">
        <f t="shared" si="68"/>
        <v>75.885053487377419</v>
      </c>
      <c r="J222" s="157">
        <f t="shared" si="68"/>
        <v>65.833776746067088</v>
      </c>
      <c r="K222" s="157">
        <f t="shared" si="68"/>
        <v>70.965597475503742</v>
      </c>
      <c r="L222" s="157">
        <f t="shared" si="68"/>
        <v>69.099029018070624</v>
      </c>
      <c r="M222" s="157">
        <f t="shared" si="68"/>
        <v>66.979725446719996</v>
      </c>
      <c r="N222" s="157">
        <f t="shared" si="68"/>
        <v>65.131241175719722</v>
      </c>
      <c r="O222" s="157">
        <f t="shared" si="68"/>
        <v>66.355555230853454</v>
      </c>
      <c r="P222" s="157">
        <f t="shared" si="68"/>
        <v>64.371672813891408</v>
      </c>
      <c r="Q222" s="157">
        <f t="shared" si="68"/>
        <v>63.427173289124141</v>
      </c>
    </row>
    <row r="223" spans="1:17" ht="12" customHeight="1" x14ac:dyDescent="0.3">
      <c r="A223" s="23" t="s">
        <v>57</v>
      </c>
      <c r="B223" s="156">
        <f>IF(B166=0,0,B166*1000000/B$16)</f>
        <v>280.74185149924205</v>
      </c>
      <c r="C223" s="156">
        <f t="shared" ref="C223:Q223" si="69">IF(C166=0,0,C166*1000000/C$16)</f>
        <v>286.97055044654809</v>
      </c>
      <c r="D223" s="156">
        <f t="shared" si="69"/>
        <v>291.1282101407445</v>
      </c>
      <c r="E223" s="156">
        <f t="shared" si="69"/>
        <v>324.18964239842535</v>
      </c>
      <c r="F223" s="156">
        <f t="shared" si="69"/>
        <v>291.97833023561657</v>
      </c>
      <c r="G223" s="156">
        <f t="shared" si="69"/>
        <v>381.07970517233218</v>
      </c>
      <c r="H223" s="156">
        <f t="shared" si="69"/>
        <v>310.79973579063602</v>
      </c>
      <c r="I223" s="156">
        <f t="shared" si="69"/>
        <v>352.02607780535885</v>
      </c>
      <c r="J223" s="156">
        <f t="shared" si="69"/>
        <v>296.94670883651128</v>
      </c>
      <c r="K223" s="156">
        <f t="shared" si="69"/>
        <v>326.24117768534541</v>
      </c>
      <c r="L223" s="156">
        <f t="shared" si="69"/>
        <v>318.72029545560434</v>
      </c>
      <c r="M223" s="156">
        <f t="shared" si="69"/>
        <v>314.70131099239615</v>
      </c>
      <c r="N223" s="156">
        <f t="shared" si="69"/>
        <v>316.27298072066014</v>
      </c>
      <c r="O223" s="156">
        <f t="shared" si="69"/>
        <v>315.71212382511112</v>
      </c>
      <c r="P223" s="156">
        <f t="shared" si="69"/>
        <v>316.44866603396866</v>
      </c>
      <c r="Q223" s="156">
        <f t="shared" si="69"/>
        <v>316.70357869621455</v>
      </c>
    </row>
    <row r="224" spans="1:17" ht="12" customHeight="1" x14ac:dyDescent="0.3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3">
      <c r="A226" s="152" t="s">
        <v>196</v>
      </c>
      <c r="B226" s="184">
        <f>B169/RES_summary!B$19</f>
        <v>144.29468140575418</v>
      </c>
      <c r="C226" s="184">
        <f>C169/RES_summary!C$19</f>
        <v>150.09831964639926</v>
      </c>
      <c r="D226" s="184">
        <f>D169/RES_summary!D$19</f>
        <v>148.03871139503062</v>
      </c>
      <c r="E226" s="184">
        <f>E169/RES_summary!E$19</f>
        <v>145.64749933008918</v>
      </c>
      <c r="F226" s="184">
        <f>F169/RES_summary!F$19</f>
        <v>144.93663728695526</v>
      </c>
      <c r="G226" s="184">
        <f>G169/RES_summary!G$19</f>
        <v>145.33902096990315</v>
      </c>
      <c r="H226" s="184">
        <f>H169/RES_summary!H$19</f>
        <v>140.76700797164901</v>
      </c>
      <c r="I226" s="184">
        <f>I169/RES_summary!I$19</f>
        <v>133.33838811931656</v>
      </c>
      <c r="J226" s="184">
        <f>J169/RES_summary!J$19</f>
        <v>134.12329547728046</v>
      </c>
      <c r="K226" s="184">
        <f>K169/RES_summary!K$19</f>
        <v>134.16821713595041</v>
      </c>
      <c r="L226" s="184">
        <f>L169/RES_summary!L$19</f>
        <v>145.3185495578623</v>
      </c>
      <c r="M226" s="184">
        <f>M169/RES_summary!M$19</f>
        <v>129.68851375584595</v>
      </c>
      <c r="N226" s="184">
        <f>N169/RES_summary!N$19</f>
        <v>134.03387450875397</v>
      </c>
      <c r="O226" s="184">
        <f>O169/RES_summary!O$19</f>
        <v>133.92675087524387</v>
      </c>
      <c r="P226" s="184">
        <f>P169/RES_summary!P$19</f>
        <v>118.8629401324046</v>
      </c>
      <c r="Q226" s="184">
        <f>Q169/RES_summary!Q$19</f>
        <v>121.25968386977465</v>
      </c>
    </row>
    <row r="227" spans="1:17" ht="12" customHeight="1" x14ac:dyDescent="0.3">
      <c r="A227" s="158" t="s">
        <v>65</v>
      </c>
      <c r="B227" s="178">
        <f>B170/RES_summary!B$19</f>
        <v>113.88370923553373</v>
      </c>
      <c r="C227" s="178">
        <f>C170/RES_summary!C$19</f>
        <v>119.96808258492209</v>
      </c>
      <c r="D227" s="178">
        <f>D170/RES_summary!D$19</f>
        <v>117.2859288664844</v>
      </c>
      <c r="E227" s="178">
        <f>E170/RES_summary!E$19</f>
        <v>114.22025108466543</v>
      </c>
      <c r="F227" s="178">
        <f>F170/RES_summary!F$19</f>
        <v>113.58296997296979</v>
      </c>
      <c r="G227" s="178">
        <f>G170/RES_summary!G$19</f>
        <v>113.08349274212232</v>
      </c>
      <c r="H227" s="178">
        <f>H170/RES_summary!H$19</f>
        <v>109.32928349124236</v>
      </c>
      <c r="I227" s="178">
        <f>I170/RES_summary!I$19</f>
        <v>101.53474578346714</v>
      </c>
      <c r="J227" s="178">
        <f>J170/RES_summary!J$19</f>
        <v>103.21142781471063</v>
      </c>
      <c r="K227" s="178">
        <f>K170/RES_summary!K$19</f>
        <v>102.83555628424111</v>
      </c>
      <c r="L227" s="178">
        <f>L170/RES_summary!L$19</f>
        <v>113.60597561825912</v>
      </c>
      <c r="M227" s="178">
        <f>M170/RES_summary!M$19</f>
        <v>98.428174608676272</v>
      </c>
      <c r="N227" s="178">
        <f>N170/RES_summary!N$19</f>
        <v>102.46207630039208</v>
      </c>
      <c r="O227" s="178">
        <f>O170/RES_summary!O$19</f>
        <v>102.09675528995234</v>
      </c>
      <c r="P227" s="178">
        <f>P170/RES_summary!P$19</f>
        <v>87.464128634553191</v>
      </c>
      <c r="Q227" s="178">
        <f>Q170/RES_summary!Q$19</f>
        <v>89.926219725720088</v>
      </c>
    </row>
    <row r="228" spans="1:17" ht="12" customHeight="1" x14ac:dyDescent="0.3">
      <c r="A228" s="23" t="s">
        <v>149</v>
      </c>
      <c r="B228" s="177">
        <f>B171/RES_summary!B$19</f>
        <v>113.50542398404352</v>
      </c>
      <c r="C228" s="177">
        <f>C171/RES_summary!C$19</f>
        <v>119.60864313128606</v>
      </c>
      <c r="D228" s="177">
        <f>D171/RES_summary!D$19</f>
        <v>116.92435985024338</v>
      </c>
      <c r="E228" s="177">
        <f>E171/RES_summary!E$19</f>
        <v>113.75294654259496</v>
      </c>
      <c r="F228" s="177">
        <f>F171/RES_summary!F$19</f>
        <v>113.10583939032145</v>
      </c>
      <c r="G228" s="177">
        <f>G171/RES_summary!G$19</f>
        <v>112.57473338317597</v>
      </c>
      <c r="H228" s="177">
        <f>H171/RES_summary!H$19</f>
        <v>108.80840313868951</v>
      </c>
      <c r="I228" s="177">
        <f>I171/RES_summary!I$19</f>
        <v>101.02932903893149</v>
      </c>
      <c r="J228" s="177">
        <f>J171/RES_summary!J$19</f>
        <v>102.77013783283981</v>
      </c>
      <c r="K228" s="177">
        <f>K171/RES_summary!K$19</f>
        <v>102.35317818065387</v>
      </c>
      <c r="L228" s="177">
        <f>L171/RES_summary!L$19</f>
        <v>113.08771143581239</v>
      </c>
      <c r="M228" s="177">
        <f>M171/RES_summary!M$19</f>
        <v>97.985750455632754</v>
      </c>
      <c r="N228" s="177">
        <f>N171/RES_summary!N$19</f>
        <v>101.98799630679072</v>
      </c>
      <c r="O228" s="177">
        <f>O171/RES_summary!O$19</f>
        <v>101.56624234440655</v>
      </c>
      <c r="P228" s="177">
        <f>P171/RES_summary!P$19</f>
        <v>86.983980575363418</v>
      </c>
      <c r="Q228" s="177">
        <f>Q171/RES_summary!Q$19</f>
        <v>89.350471877527639</v>
      </c>
    </row>
    <row r="229" spans="1:17" ht="12" customHeight="1" x14ac:dyDescent="0.3">
      <c r="A229" s="23" t="s">
        <v>60</v>
      </c>
      <c r="B229" s="177">
        <f>B172/RES_summary!B$19</f>
        <v>0.37828525149020675</v>
      </c>
      <c r="C229" s="177">
        <f>C172/RES_summary!C$19</f>
        <v>0.35943945363602486</v>
      </c>
      <c r="D229" s="177">
        <f>D172/RES_summary!D$19</f>
        <v>0.36156901624103066</v>
      </c>
      <c r="E229" s="177">
        <f>E172/RES_summary!E$19</f>
        <v>0.46730454207048056</v>
      </c>
      <c r="F229" s="177">
        <f>F172/RES_summary!F$19</f>
        <v>0.47713058264834268</v>
      </c>
      <c r="G229" s="177">
        <f>G172/RES_summary!G$19</f>
        <v>0.5087593589463405</v>
      </c>
      <c r="H229" s="177">
        <f>H172/RES_summary!H$19</f>
        <v>0.5208803525528608</v>
      </c>
      <c r="I229" s="177">
        <f>I172/RES_summary!I$19</f>
        <v>0.50541674453565322</v>
      </c>
      <c r="J229" s="177">
        <f>J172/RES_summary!J$19</f>
        <v>0.44128998187081769</v>
      </c>
      <c r="K229" s="177">
        <f>K172/RES_summary!K$19</f>
        <v>0.48237810358723904</v>
      </c>
      <c r="L229" s="177">
        <f>L172/RES_summary!L$19</f>
        <v>0.51826418244673333</v>
      </c>
      <c r="M229" s="177">
        <f>M172/RES_summary!M$19</f>
        <v>0.44242415304350391</v>
      </c>
      <c r="N229" s="177">
        <f>N172/RES_summary!N$19</f>
        <v>0.47407999360135655</v>
      </c>
      <c r="O229" s="177">
        <f>O172/RES_summary!O$19</f>
        <v>0.53051294554578055</v>
      </c>
      <c r="P229" s="177">
        <f>P172/RES_summary!P$19</f>
        <v>0.48014805918976033</v>
      </c>
      <c r="Q229" s="177">
        <f>Q172/RES_summary!Q$19</f>
        <v>0.57574784819243752</v>
      </c>
    </row>
    <row r="230" spans="1:17" ht="12" customHeight="1" x14ac:dyDescent="0.3">
      <c r="A230" s="158" t="s">
        <v>112</v>
      </c>
      <c r="B230" s="178">
        <f>B173/RES_summary!B$19</f>
        <v>7.8502079288763682E-2</v>
      </c>
      <c r="C230" s="178">
        <f>C173/RES_summary!C$19</f>
        <v>8.8034846748743872E-2</v>
      </c>
      <c r="D230" s="178">
        <f>D173/RES_summary!D$19</f>
        <v>9.9821042910661961E-2</v>
      </c>
      <c r="E230" s="178">
        <f>E173/RES_summary!E$19</f>
        <v>0.10824474829208301</v>
      </c>
      <c r="F230" s="178">
        <f>F173/RES_summary!F$19</f>
        <v>0.13206591318091851</v>
      </c>
      <c r="G230" s="178">
        <f>G173/RES_summary!G$19</f>
        <v>0.1458631333259188</v>
      </c>
      <c r="H230" s="178">
        <f>H173/RES_summary!H$19</f>
        <v>0.16456096187542921</v>
      </c>
      <c r="I230" s="178">
        <f>I173/RES_summary!I$19</f>
        <v>0.17849898053818899</v>
      </c>
      <c r="J230" s="178">
        <f>J173/RES_summary!J$19</f>
        <v>0.1875375217599671</v>
      </c>
      <c r="K230" s="178">
        <f>K173/RES_summary!K$19</f>
        <v>0.20641384616915756</v>
      </c>
      <c r="L230" s="178">
        <f>L173/RES_summary!L$19</f>
        <v>0.23075727386342795</v>
      </c>
      <c r="M230" s="178">
        <f>M173/RES_summary!M$19</f>
        <v>0.29079875901779434</v>
      </c>
      <c r="N230" s="178">
        <f>N173/RES_summary!N$19</f>
        <v>0.31719360898143734</v>
      </c>
      <c r="O230" s="178">
        <f>O173/RES_summary!O$19</f>
        <v>0.35685190441534381</v>
      </c>
      <c r="P230" s="178">
        <f>P173/RES_summary!P$19</f>
        <v>0.36929084430908432</v>
      </c>
      <c r="Q230" s="178">
        <f>Q173/RES_summary!Q$19</f>
        <v>0.37297333750459266</v>
      </c>
    </row>
    <row r="231" spans="1:17" ht="12" customHeight="1" x14ac:dyDescent="0.3">
      <c r="A231" s="23" t="s">
        <v>60</v>
      </c>
      <c r="B231" s="177">
        <f>B174/RES_summary!B$19</f>
        <v>7.8502079288763682E-2</v>
      </c>
      <c r="C231" s="177">
        <f>C174/RES_summary!C$19</f>
        <v>8.8034846748743872E-2</v>
      </c>
      <c r="D231" s="177">
        <f>D174/RES_summary!D$19</f>
        <v>9.9821042910661961E-2</v>
      </c>
      <c r="E231" s="177">
        <f>E174/RES_summary!E$19</f>
        <v>0.10824474829208301</v>
      </c>
      <c r="F231" s="177">
        <f>F174/RES_summary!F$19</f>
        <v>0.13206591318091851</v>
      </c>
      <c r="G231" s="177">
        <f>G174/RES_summary!G$19</f>
        <v>0.1458631333259188</v>
      </c>
      <c r="H231" s="177">
        <f>H174/RES_summary!H$19</f>
        <v>0.16456096187542921</v>
      </c>
      <c r="I231" s="177">
        <f>I174/RES_summary!I$19</f>
        <v>0.17849898053818899</v>
      </c>
      <c r="J231" s="177">
        <f>J174/RES_summary!J$19</f>
        <v>0.1875375217599671</v>
      </c>
      <c r="K231" s="177">
        <f>K174/RES_summary!K$19</f>
        <v>0.20641384616915756</v>
      </c>
      <c r="L231" s="177">
        <f>L174/RES_summary!L$19</f>
        <v>0.23075727386342795</v>
      </c>
      <c r="M231" s="177">
        <f>M174/RES_summary!M$19</f>
        <v>0.29079875901779434</v>
      </c>
      <c r="N231" s="177">
        <f>N174/RES_summary!N$19</f>
        <v>0.31719360898143734</v>
      </c>
      <c r="O231" s="177">
        <f>O174/RES_summary!O$19</f>
        <v>0.35685190441534381</v>
      </c>
      <c r="P231" s="177">
        <f>P174/RES_summary!P$19</f>
        <v>0.36929084430908432</v>
      </c>
      <c r="Q231" s="177">
        <f>Q174/RES_summary!Q$19</f>
        <v>0.37297333750459266</v>
      </c>
    </row>
    <row r="232" spans="1:17" ht="12" customHeight="1" x14ac:dyDescent="0.3">
      <c r="A232" s="158" t="s">
        <v>63</v>
      </c>
      <c r="B232" s="178">
        <f>B175/RES_summary!B$19</f>
        <v>19.446801411180729</v>
      </c>
      <c r="C232" s="178">
        <f>C175/RES_summary!C$19</f>
        <v>19.190970184281966</v>
      </c>
      <c r="D232" s="178">
        <f>D175/RES_summary!D$19</f>
        <v>19.458968958895525</v>
      </c>
      <c r="E232" s="178">
        <f>E175/RES_summary!E$19</f>
        <v>19.295504092940202</v>
      </c>
      <c r="F232" s="178">
        <f>F175/RES_summary!F$19</f>
        <v>19.579444225761151</v>
      </c>
      <c r="G232" s="178">
        <f>G175/RES_summary!G$19</f>
        <v>19.582117506489865</v>
      </c>
      <c r="H232" s="178">
        <f>H175/RES_summary!H$19</f>
        <v>19.308165596087164</v>
      </c>
      <c r="I232" s="178">
        <f>I175/RES_summary!I$19</f>
        <v>19.763629331582965</v>
      </c>
      <c r="J232" s="178">
        <f>J175/RES_summary!J$19</f>
        <v>19.19215639516333</v>
      </c>
      <c r="K232" s="178">
        <f>K175/RES_summary!K$19</f>
        <v>19.372884987184253</v>
      </c>
      <c r="L232" s="178">
        <f>L175/RES_summary!L$19</f>
        <v>19.554114668977618</v>
      </c>
      <c r="M232" s="178">
        <f>M175/RES_summary!M$19</f>
        <v>19.226779895797581</v>
      </c>
      <c r="N232" s="178">
        <f>N175/RES_summary!N$19</f>
        <v>19.408085117314187</v>
      </c>
      <c r="O232" s="178">
        <f>O175/RES_summary!O$19</f>
        <v>19.472315684556413</v>
      </c>
      <c r="P232" s="178">
        <f>P175/RES_summary!P$19</f>
        <v>19.220328742628233</v>
      </c>
      <c r="Q232" s="178">
        <f>Q175/RES_summary!Q$19</f>
        <v>19.059254288915501</v>
      </c>
    </row>
    <row r="233" spans="1:17" ht="12" customHeight="1" x14ac:dyDescent="0.3">
      <c r="A233" s="167" t="s">
        <v>148</v>
      </c>
      <c r="B233" s="183">
        <f>B176/RES_summary!B$19</f>
        <v>18.880468531035536</v>
      </c>
      <c r="C233" s="183">
        <f>C176/RES_summary!C$19</f>
        <v>18.714248347323853</v>
      </c>
      <c r="D233" s="183">
        <f>D176/RES_summary!D$19</f>
        <v>19.066440612742522</v>
      </c>
      <c r="E233" s="183">
        <f>E176/RES_summary!E$19</f>
        <v>18.822622306999342</v>
      </c>
      <c r="F233" s="183">
        <f>F176/RES_summary!F$19</f>
        <v>19.187986461506163</v>
      </c>
      <c r="G233" s="183">
        <f>G176/RES_summary!G$19</f>
        <v>19.302928740319107</v>
      </c>
      <c r="H233" s="183">
        <f>H176/RES_summary!H$19</f>
        <v>18.997909430370765</v>
      </c>
      <c r="I233" s="183">
        <f>I176/RES_summary!I$19</f>
        <v>19.507211717413202</v>
      </c>
      <c r="J233" s="183">
        <f>J176/RES_summary!J$19</f>
        <v>19.018285091990691</v>
      </c>
      <c r="K233" s="183">
        <f>K176/RES_summary!K$19</f>
        <v>19.238349806316364</v>
      </c>
      <c r="L233" s="183">
        <f>L176/RES_summary!L$19</f>
        <v>19.383278028453574</v>
      </c>
      <c r="M233" s="183">
        <f>M176/RES_summary!M$19</f>
        <v>19.160528649359019</v>
      </c>
      <c r="N233" s="183">
        <f>N176/RES_summary!N$19</f>
        <v>19.347999131612543</v>
      </c>
      <c r="O233" s="183">
        <f>O176/RES_summary!O$19</f>
        <v>19.404936310844356</v>
      </c>
      <c r="P233" s="183">
        <f>P176/RES_summary!P$19</f>
        <v>19.214173795273467</v>
      </c>
      <c r="Q233" s="183">
        <f>Q176/RES_summary!Q$19</f>
        <v>19.009203041886845</v>
      </c>
    </row>
    <row r="234" spans="1:17" ht="12" customHeight="1" x14ac:dyDescent="0.3">
      <c r="A234" s="167" t="s">
        <v>147</v>
      </c>
      <c r="B234" s="183">
        <f>B177/RES_summary!B$19</f>
        <v>20.558017942311963</v>
      </c>
      <c r="C234" s="183">
        <f>C177/RES_summary!C$19</f>
        <v>19.859297796978048</v>
      </c>
      <c r="D234" s="183">
        <f>D177/RES_summary!D$19</f>
        <v>20.012744397244475</v>
      </c>
      <c r="E234" s="183">
        <f>E177/RES_summary!E$19</f>
        <v>18.731991783886553</v>
      </c>
      <c r="F234" s="183">
        <f>F177/RES_summary!F$19</f>
        <v>19.636583021564235</v>
      </c>
      <c r="G234" s="183">
        <f>G177/RES_summary!G$19</f>
        <v>19.515920638164523</v>
      </c>
      <c r="H234" s="183">
        <f>H177/RES_summary!H$19</f>
        <v>18.467100598227479</v>
      </c>
      <c r="I234" s="183">
        <f>I177/RES_summary!I$19</f>
        <v>19.036588595828015</v>
      </c>
      <c r="J234" s="183">
        <f>J177/RES_summary!J$19</f>
        <v>18.203887750882398</v>
      </c>
      <c r="K234" s="183">
        <f>K177/RES_summary!K$19</f>
        <v>18.512775412128747</v>
      </c>
      <c r="L234" s="183">
        <f>L177/RES_summary!L$19</f>
        <v>18.739453916903507</v>
      </c>
      <c r="M234" s="183">
        <f>M177/RES_summary!M$19</f>
        <v>18.510835431229893</v>
      </c>
      <c r="N234" s="183">
        <f>N177/RES_summary!N$19</f>
        <v>18.298790254203887</v>
      </c>
      <c r="O234" s="183">
        <f>O177/RES_summary!O$19</f>
        <v>18.619863821907401</v>
      </c>
      <c r="P234" s="183">
        <f>P177/RES_summary!P$19</f>
        <v>18.22371315958911</v>
      </c>
      <c r="Q234" s="183">
        <f>Q177/RES_summary!Q$19</f>
        <v>18.06360506914497</v>
      </c>
    </row>
    <row r="235" spans="1:17" ht="12" customHeight="1" x14ac:dyDescent="0.3">
      <c r="A235" s="166" t="s">
        <v>61</v>
      </c>
      <c r="B235" s="182">
        <f>B178/RES_summary!B$19</f>
        <v>14.861856938512988</v>
      </c>
      <c r="C235" s="182">
        <f>C178/RES_summary!C$19</f>
        <v>14.176972776103105</v>
      </c>
      <c r="D235" s="182">
        <f>D178/RES_summary!D$19</f>
        <v>14.402731014652682</v>
      </c>
      <c r="E235" s="182">
        <f>E178/RES_summary!E$19</f>
        <v>13.149155834413801</v>
      </c>
      <c r="F235" s="182">
        <f>F178/RES_summary!F$19</f>
        <v>14.004854755482246</v>
      </c>
      <c r="G235" s="182">
        <f>G178/RES_summary!G$19</f>
        <v>13.938614852458986</v>
      </c>
      <c r="H235" s="182">
        <f>H178/RES_summary!H$19</f>
        <v>12.93681270172044</v>
      </c>
      <c r="I235" s="182">
        <f>I178/RES_summary!I$19</f>
        <v>13.637231257544636</v>
      </c>
      <c r="J235" s="182">
        <f>J178/RES_summary!J$19</f>
        <v>12.831734726274046</v>
      </c>
      <c r="K235" s="182">
        <f>K178/RES_summary!K$19</f>
        <v>13.061507567768915</v>
      </c>
      <c r="L235" s="182">
        <f>L178/RES_summary!L$19</f>
        <v>13.233156921198145</v>
      </c>
      <c r="M235" s="182">
        <f>M178/RES_summary!M$19</f>
        <v>13.078144536585601</v>
      </c>
      <c r="N235" s="182">
        <f>N178/RES_summary!N$19</f>
        <v>12.809289588154098</v>
      </c>
      <c r="O235" s="182">
        <f>O178/RES_summary!O$19</f>
        <v>13.23201875975076</v>
      </c>
      <c r="P235" s="182">
        <f>P178/RES_summary!P$19</f>
        <v>12.784134470793312</v>
      </c>
      <c r="Q235" s="182">
        <f>Q178/RES_summary!Q$19</f>
        <v>12.719590792543551</v>
      </c>
    </row>
    <row r="236" spans="1:17" ht="12" customHeight="1" x14ac:dyDescent="0.3">
      <c r="A236" s="147" t="s">
        <v>59</v>
      </c>
      <c r="B236" s="181">
        <f>B179/RES_summary!B$19</f>
        <v>5.6961610037989718</v>
      </c>
      <c r="C236" s="181">
        <f>C179/RES_summary!C$19</f>
        <v>5.6823250208749414</v>
      </c>
      <c r="D236" s="181">
        <f>D179/RES_summary!D$19</f>
        <v>5.6100133825917915</v>
      </c>
      <c r="E236" s="181">
        <f>E179/RES_summary!E$19</f>
        <v>5.5828359494727566</v>
      </c>
      <c r="F236" s="181">
        <f>F179/RES_summary!F$19</f>
        <v>5.6317282660819865</v>
      </c>
      <c r="G236" s="181">
        <f>G179/RES_summary!G$19</f>
        <v>5.5773057857055379</v>
      </c>
      <c r="H236" s="181">
        <f>H179/RES_summary!H$19</f>
        <v>5.5302878965070388</v>
      </c>
      <c r="I236" s="181">
        <f>I179/RES_summary!I$19</f>
        <v>5.3993573382833793</v>
      </c>
      <c r="J236" s="181">
        <f>J179/RES_summary!J$19</f>
        <v>5.3721530246083509</v>
      </c>
      <c r="K236" s="181">
        <f>K179/RES_summary!K$19</f>
        <v>5.4512678443598306</v>
      </c>
      <c r="L236" s="181">
        <f>L179/RES_summary!L$19</f>
        <v>5.5062969957053651</v>
      </c>
      <c r="M236" s="181">
        <f>M179/RES_summary!M$19</f>
        <v>5.4326908946442911</v>
      </c>
      <c r="N236" s="181">
        <f>N179/RES_summary!N$19</f>
        <v>5.4895006660497891</v>
      </c>
      <c r="O236" s="181">
        <f>O179/RES_summary!O$19</f>
        <v>5.3878450621566438</v>
      </c>
      <c r="P236" s="181">
        <f>P179/RES_summary!P$19</f>
        <v>5.4395786887958</v>
      </c>
      <c r="Q236" s="181">
        <f>Q179/RES_summary!Q$19</f>
        <v>5.3440142766014187</v>
      </c>
    </row>
    <row r="237" spans="1:17" ht="12" customHeight="1" x14ac:dyDescent="0.3">
      <c r="A237" s="163" t="s">
        <v>142</v>
      </c>
      <c r="B237" s="180">
        <f>B180/RES_summary!B$19</f>
        <v>23.982022580312719</v>
      </c>
      <c r="C237" s="180">
        <f>C180/RES_summary!C$19</f>
        <v>23.714709928142018</v>
      </c>
      <c r="D237" s="180">
        <f>D180/RES_summary!D$19</f>
        <v>23.557168384886015</v>
      </c>
      <c r="E237" s="180">
        <f>E180/RES_summary!E$19</f>
        <v>25.437614435501974</v>
      </c>
      <c r="F237" s="180">
        <f>F180/RES_summary!F$19</f>
        <v>24.926464542011313</v>
      </c>
      <c r="G237" s="180">
        <f>G180/RES_summary!G$19</f>
        <v>24.33813381664627</v>
      </c>
      <c r="H237" s="180">
        <f>H180/RES_summary!H$19</f>
        <v>26.193293230371463</v>
      </c>
      <c r="I237" s="180">
        <f>I180/RES_summary!I$19</f>
        <v>26.330969686813422</v>
      </c>
      <c r="J237" s="180">
        <f>J180/RES_summary!J$19</f>
        <v>25.801787316623223</v>
      </c>
      <c r="K237" s="180">
        <f>K180/RES_summary!K$19</f>
        <v>26.313585392309555</v>
      </c>
      <c r="L237" s="180">
        <f>L180/RES_summary!L$19</f>
        <v>27.491919832112483</v>
      </c>
      <c r="M237" s="180">
        <f>M180/RES_summary!M$19</f>
        <v>26.689645611021312</v>
      </c>
      <c r="N237" s="180">
        <f>N180/RES_summary!N$19</f>
        <v>28.996125915799453</v>
      </c>
      <c r="O237" s="180">
        <f>O180/RES_summary!O$19</f>
        <v>28.407962033861551</v>
      </c>
      <c r="P237" s="180">
        <f>P180/RES_summary!P$19</f>
        <v>25.954117307776524</v>
      </c>
      <c r="Q237" s="180">
        <f>Q180/RES_summary!Q$19</f>
        <v>27.881928464637191</v>
      </c>
    </row>
    <row r="238" spans="1:17" ht="12" customHeight="1" x14ac:dyDescent="0.3">
      <c r="A238" s="161" t="s">
        <v>141</v>
      </c>
      <c r="B238" s="179">
        <f>B181/RES_summary!B$19</f>
        <v>23.548145713219348</v>
      </c>
      <c r="C238" s="179">
        <f>C181/RES_summary!C$19</f>
        <v>23.711457185841219</v>
      </c>
      <c r="D238" s="179">
        <f>D181/RES_summary!D$19</f>
        <v>23.066988216104846</v>
      </c>
      <c r="E238" s="179">
        <f>E181/RES_summary!E$19</f>
        <v>23.599953674465713</v>
      </c>
      <c r="F238" s="179">
        <f>F181/RES_summary!F$19</f>
        <v>23.278880631847755</v>
      </c>
      <c r="G238" s="179">
        <f>G181/RES_summary!G$19</f>
        <v>23.289748331165615</v>
      </c>
      <c r="H238" s="179">
        <f>H181/RES_summary!H$19</f>
        <v>23.975156208296767</v>
      </c>
      <c r="I238" s="179">
        <f>I181/RES_summary!I$19</f>
        <v>22.72885246586026</v>
      </c>
      <c r="J238" s="179">
        <f>J181/RES_summary!J$19</f>
        <v>22.532849597246518</v>
      </c>
      <c r="K238" s="179">
        <f>K181/RES_summary!K$19</f>
        <v>22.439132163591186</v>
      </c>
      <c r="L238" s="179">
        <f>L181/RES_summary!L$19</f>
        <v>22.256611382443499</v>
      </c>
      <c r="M238" s="179">
        <f>M181/RES_summary!M$19</f>
        <v>22.668589537823475</v>
      </c>
      <c r="N238" s="179">
        <f>N181/RES_summary!N$19</f>
        <v>23.195142838202568</v>
      </c>
      <c r="O238" s="179">
        <f>O181/RES_summary!O$19</f>
        <v>22.812481898997067</v>
      </c>
      <c r="P238" s="179">
        <f>P181/RES_summary!P$19</f>
        <v>23.435269766424433</v>
      </c>
      <c r="Q238" s="179">
        <f>Q181/RES_summary!Q$19</f>
        <v>23.029552148184244</v>
      </c>
    </row>
    <row r="239" spans="1:17" ht="12" customHeight="1" x14ac:dyDescent="0.3">
      <c r="A239" s="148" t="s">
        <v>60</v>
      </c>
      <c r="B239" s="177">
        <f>B182/RES_summary!B$19</f>
        <v>18.054057721864517</v>
      </c>
      <c r="C239" s="177">
        <f>C182/RES_summary!C$19</f>
        <v>18.073720355885012</v>
      </c>
      <c r="D239" s="177">
        <f>D182/RES_summary!D$19</f>
        <v>17.509035731615835</v>
      </c>
      <c r="E239" s="177">
        <f>E182/RES_summary!E$19</f>
        <v>18.065860529457797</v>
      </c>
      <c r="F239" s="177">
        <f>F182/RES_summary!F$19</f>
        <v>17.622462315487599</v>
      </c>
      <c r="G239" s="177">
        <f>G182/RES_summary!G$19</f>
        <v>17.605553369482283</v>
      </c>
      <c r="H239" s="177">
        <f>H182/RES_summary!H$19</f>
        <v>18.108413118662885</v>
      </c>
      <c r="I239" s="177">
        <f>I182/RES_summary!I$19</f>
        <v>16.713573923031554</v>
      </c>
      <c r="J239" s="177">
        <f>J182/RES_summary!J$19</f>
        <v>16.736443703241449</v>
      </c>
      <c r="K239" s="177">
        <f>K182/RES_summary!K$19</f>
        <v>16.871739216159337</v>
      </c>
      <c r="L239" s="177">
        <f>L182/RES_summary!L$19</f>
        <v>16.670365073507707</v>
      </c>
      <c r="M239" s="177">
        <f>M182/RES_summary!M$19</f>
        <v>17.087115964681441</v>
      </c>
      <c r="N239" s="177">
        <f>N182/RES_summary!N$19</f>
        <v>17.497207681561527</v>
      </c>
      <c r="O239" s="177">
        <f>O182/RES_summary!O$19</f>
        <v>17.402073531291361</v>
      </c>
      <c r="P239" s="177">
        <f>P182/RES_summary!P$19</f>
        <v>17.530279573721163</v>
      </c>
      <c r="Q239" s="177">
        <f>Q182/RES_summary!Q$19</f>
        <v>17.569199728933718</v>
      </c>
    </row>
    <row r="240" spans="1:17" ht="12" customHeight="1" x14ac:dyDescent="0.3">
      <c r="A240" s="148" t="s">
        <v>59</v>
      </c>
      <c r="B240" s="177">
        <f>B183/RES_summary!B$19</f>
        <v>5.4940879913548306</v>
      </c>
      <c r="C240" s="177">
        <f>C183/RES_summary!C$19</f>
        <v>5.6377368299562054</v>
      </c>
      <c r="D240" s="177">
        <f>D183/RES_summary!D$19</f>
        <v>5.5579524844890109</v>
      </c>
      <c r="E240" s="177">
        <f>E183/RES_summary!E$19</f>
        <v>5.5340931450079154</v>
      </c>
      <c r="F240" s="177">
        <f>F183/RES_summary!F$19</f>
        <v>5.656418316360158</v>
      </c>
      <c r="G240" s="177">
        <f>G183/RES_summary!G$19</f>
        <v>5.6841949616833247</v>
      </c>
      <c r="H240" s="177">
        <f>H183/RES_summary!H$19</f>
        <v>5.8667430896338768</v>
      </c>
      <c r="I240" s="177">
        <f>I183/RES_summary!I$19</f>
        <v>6.0152785428287059</v>
      </c>
      <c r="J240" s="177">
        <f>J183/RES_summary!J$19</f>
        <v>5.79640589400507</v>
      </c>
      <c r="K240" s="177">
        <f>K183/RES_summary!K$19</f>
        <v>5.567392947431852</v>
      </c>
      <c r="L240" s="177">
        <f>L183/RES_summary!L$19</f>
        <v>5.5862463089357925</v>
      </c>
      <c r="M240" s="177">
        <f>M183/RES_summary!M$19</f>
        <v>5.581473573142036</v>
      </c>
      <c r="N240" s="177">
        <f>N183/RES_summary!N$19</f>
        <v>5.6979351566410461</v>
      </c>
      <c r="O240" s="177">
        <f>O183/RES_summary!O$19</f>
        <v>5.4104083677057089</v>
      </c>
      <c r="P240" s="177">
        <f>P183/RES_summary!P$19</f>
        <v>5.9049901927032646</v>
      </c>
      <c r="Q240" s="177">
        <f>Q183/RES_summary!Q$19</f>
        <v>5.4603524192505262</v>
      </c>
    </row>
    <row r="241" spans="1:17" ht="12" customHeight="1" x14ac:dyDescent="0.3">
      <c r="A241" s="158" t="s">
        <v>62</v>
      </c>
      <c r="B241" s="178">
        <f>B184/RES_summary!B$19</f>
        <v>10.885668679750951</v>
      </c>
      <c r="C241" s="178">
        <f>C184/RES_summary!C$19</f>
        <v>10.851232030446448</v>
      </c>
      <c r="D241" s="178">
        <f>D184/RES_summary!D$19</f>
        <v>11.19399252674002</v>
      </c>
      <c r="E241" s="178">
        <f>E184/RES_summary!E$19</f>
        <v>12.023499404191435</v>
      </c>
      <c r="F241" s="178">
        <f>F184/RES_summary!F$19</f>
        <v>11.642157175043408</v>
      </c>
      <c r="G241" s="178">
        <f>G184/RES_summary!G$19</f>
        <v>12.527547587965024</v>
      </c>
      <c r="H241" s="178">
        <f>H184/RES_summary!H$19</f>
        <v>11.964997922444038</v>
      </c>
      <c r="I241" s="178">
        <f>I184/RES_summary!I$19</f>
        <v>11.861514023728281</v>
      </c>
      <c r="J241" s="178">
        <f>J184/RES_summary!J$19</f>
        <v>11.53217374564653</v>
      </c>
      <c r="K241" s="178">
        <f>K184/RES_summary!K$19</f>
        <v>11.753362018355871</v>
      </c>
      <c r="L241" s="178">
        <f>L184/RES_summary!L$19</f>
        <v>11.927701996762131</v>
      </c>
      <c r="M241" s="178">
        <f>M184/RES_summary!M$19</f>
        <v>11.742760492354307</v>
      </c>
      <c r="N241" s="178">
        <f>N184/RES_summary!N$19</f>
        <v>11.846519482066268</v>
      </c>
      <c r="O241" s="178">
        <f>O184/RES_summary!O$19</f>
        <v>12.000827996319773</v>
      </c>
      <c r="P241" s="178">
        <f>P184/RES_summary!P$19</f>
        <v>11.809191910914103</v>
      </c>
      <c r="Q241" s="178">
        <f>Q184/RES_summary!Q$19</f>
        <v>11.901236517634466</v>
      </c>
    </row>
    <row r="242" spans="1:17" ht="12" customHeight="1" x14ac:dyDescent="0.3">
      <c r="A242" s="23" t="s">
        <v>57</v>
      </c>
      <c r="B242" s="177">
        <f>B185/RES_summary!B$19</f>
        <v>14.256529216469518</v>
      </c>
      <c r="C242" s="177">
        <f>C185/RES_summary!C$19</f>
        <v>14.532124991614333</v>
      </c>
      <c r="D242" s="177">
        <f>D185/RES_summary!D$19</f>
        <v>14.688855186806677</v>
      </c>
      <c r="E242" s="177">
        <f>E185/RES_summary!E$19</f>
        <v>16.298879608554401</v>
      </c>
      <c r="F242" s="177">
        <f>F185/RES_summary!F$19</f>
        <v>14.626404033081315</v>
      </c>
      <c r="G242" s="177">
        <f>G185/RES_summary!G$19</f>
        <v>19.01592788000637</v>
      </c>
      <c r="H242" s="177">
        <f>H185/RES_summary!H$19</f>
        <v>15.435329517963266</v>
      </c>
      <c r="I242" s="177">
        <f>I185/RES_summary!I$19</f>
        <v>17.399451360734215</v>
      </c>
      <c r="J242" s="177">
        <f>J185/RES_summary!J$19</f>
        <v>14.593723854997958</v>
      </c>
      <c r="K242" s="177">
        <f>K185/RES_summary!K$19</f>
        <v>15.949867855712068</v>
      </c>
      <c r="L242" s="177">
        <f>L185/RES_summary!L$19</f>
        <v>15.496041177652021</v>
      </c>
      <c r="M242" s="177">
        <f>M185/RES_summary!M$19</f>
        <v>15.222720044623436</v>
      </c>
      <c r="N242" s="177">
        <f>N185/RES_summary!N$19</f>
        <v>15.208492767342239</v>
      </c>
      <c r="O242" s="177">
        <f>O185/RES_summary!O$19</f>
        <v>15.098172140314276</v>
      </c>
      <c r="P242" s="177">
        <f>P185/RES_summary!P$19</f>
        <v>15.043916033279801</v>
      </c>
      <c r="Q242" s="177">
        <f>Q185/RES_summary!Q$19</f>
        <v>14.963029000394481</v>
      </c>
    </row>
    <row r="243" spans="1:17" ht="12" customHeight="1" x14ac:dyDescent="0.3">
      <c r="A243" s="29" t="s">
        <v>140</v>
      </c>
      <c r="B243" s="176">
        <f>B186/RES_summary!B$19</f>
        <v>9.5442225957514371</v>
      </c>
      <c r="C243" s="176">
        <f>C186/RES_summary!C$19</f>
        <v>9.4326259431492634</v>
      </c>
      <c r="D243" s="176">
        <f>D186/RES_summary!D$19</f>
        <v>9.8476978008399403</v>
      </c>
      <c r="E243" s="176">
        <f>E186/RES_summary!E$19</f>
        <v>10.482838154901899</v>
      </c>
      <c r="F243" s="176">
        <f>F186/RES_summary!F$19</f>
        <v>10.571592606122847</v>
      </c>
      <c r="G243" s="176">
        <f>G186/RES_summary!G$19</f>
        <v>10.383050006727521</v>
      </c>
      <c r="H243" s="176">
        <f>H186/RES_summary!H$19</f>
        <v>10.853863096718364</v>
      </c>
      <c r="I243" s="176">
        <f>I186/RES_summary!I$19</f>
        <v>10.339658761308023</v>
      </c>
      <c r="J243" s="176">
        <f>J186/RES_summary!J$19</f>
        <v>10.660074531756315</v>
      </c>
      <c r="K243" s="176">
        <f>K186/RES_summary!K$19</f>
        <v>10.586750061925809</v>
      </c>
      <c r="L243" s="176">
        <f>L186/RES_summary!L$19</f>
        <v>10.93993049746028</v>
      </c>
      <c r="M243" s="176">
        <f>M186/RES_summary!M$19</f>
        <v>10.801838308026937</v>
      </c>
      <c r="N243" s="176">
        <f>N186/RES_summary!N$19</f>
        <v>10.974623423424639</v>
      </c>
      <c r="O243" s="176">
        <f>O186/RES_summary!O$19</f>
        <v>11.176602704905005</v>
      </c>
      <c r="P243" s="176">
        <f>P186/RES_summary!P$19</f>
        <v>10.98315618195595</v>
      </c>
      <c r="Q243" s="176">
        <f>Q186/RES_summary!Q$19</f>
        <v>11.134481943448138</v>
      </c>
    </row>
    <row r="245" spans="1:17" ht="12" customHeight="1" x14ac:dyDescent="0.3">
      <c r="A245" s="152" t="s">
        <v>71</v>
      </c>
      <c r="B245" s="184">
        <f>B188/RES_summary!B$19</f>
        <v>111.4496726430865</v>
      </c>
      <c r="C245" s="184">
        <f>C188/RES_summary!C$19</f>
        <v>116.05409056261519</v>
      </c>
      <c r="D245" s="184">
        <f>D188/RES_summary!D$19</f>
        <v>115.23108103110327</v>
      </c>
      <c r="E245" s="184">
        <f>E188/RES_summary!E$19</f>
        <v>113.2989522859485</v>
      </c>
      <c r="F245" s="184">
        <f>F188/RES_summary!F$19</f>
        <v>113.85102652910636</v>
      </c>
      <c r="G245" s="184">
        <f>G188/RES_summary!G$19</f>
        <v>114.25768274008823</v>
      </c>
      <c r="H245" s="184">
        <f>H188/RES_summary!H$19</f>
        <v>111.2773255437842</v>
      </c>
      <c r="I245" s="184">
        <f>I188/RES_summary!I$19</f>
        <v>105.92419730770722</v>
      </c>
      <c r="J245" s="184">
        <f>J188/RES_summary!J$19</f>
        <v>107.34220184606586</v>
      </c>
      <c r="K245" s="184">
        <f>K188/RES_summary!K$19</f>
        <v>107.70707217430845</v>
      </c>
      <c r="L245" s="184">
        <f>L188/RES_summary!L$19</f>
        <v>117.42233151542312</v>
      </c>
      <c r="M245" s="184">
        <f>M188/RES_summary!M$19</f>
        <v>105.38566791201843</v>
      </c>
      <c r="N245" s="184">
        <f>N188/RES_summary!N$19</f>
        <v>109.29308642991275</v>
      </c>
      <c r="O245" s="184">
        <f>O188/RES_summary!O$19</f>
        <v>110.6638757715607</v>
      </c>
      <c r="P245" s="184">
        <f>P188/RES_summary!P$19</f>
        <v>98.672269276721693</v>
      </c>
      <c r="Q245" s="184">
        <f>Q188/RES_summary!Q$19</f>
        <v>101.36958736510903</v>
      </c>
    </row>
    <row r="246" spans="1:17" ht="12" customHeight="1" x14ac:dyDescent="0.3">
      <c r="A246" s="158" t="s">
        <v>65</v>
      </c>
      <c r="B246" s="178">
        <f>B189/RES_summary!B$19</f>
        <v>88.434577492909469</v>
      </c>
      <c r="C246" s="178">
        <f>C189/RES_summary!C$19</f>
        <v>93.174935034958168</v>
      </c>
      <c r="D246" s="178">
        <f>D189/RES_summary!D$19</f>
        <v>91.674768492232417</v>
      </c>
      <c r="E246" s="178">
        <f>E189/RES_summary!E$19</f>
        <v>89.214886189349443</v>
      </c>
      <c r="F246" s="178">
        <f>F189/RES_summary!F$19</f>
        <v>89.422676986827838</v>
      </c>
      <c r="G246" s="178">
        <f>G189/RES_summary!G$19</f>
        <v>89.284923125602077</v>
      </c>
      <c r="H246" s="178">
        <f>H189/RES_summary!H$19</f>
        <v>86.455754936160631</v>
      </c>
      <c r="I246" s="178">
        <f>I189/RES_summary!I$19</f>
        <v>80.620131614664814</v>
      </c>
      <c r="J246" s="178">
        <f>J189/RES_summary!J$19</f>
        <v>82.413240153685138</v>
      </c>
      <c r="K246" s="178">
        <f>K189/RES_summary!K$19</f>
        <v>82.370394833564717</v>
      </c>
      <c r="L246" s="178">
        <f>L189/RES_summary!L$19</f>
        <v>91.547842293272936</v>
      </c>
      <c r="M246" s="178">
        <f>M189/RES_summary!M$19</f>
        <v>79.592915899715962</v>
      </c>
      <c r="N246" s="178">
        <f>N189/RES_summary!N$19</f>
        <v>83.072979257470251</v>
      </c>
      <c r="O246" s="178">
        <f>O189/RES_summary!O$19</f>
        <v>83.969285009782794</v>
      </c>
      <c r="P246" s="178">
        <f>P189/RES_summary!P$19</f>
        <v>72.178330504373307</v>
      </c>
      <c r="Q246" s="178">
        <f>Q189/RES_summary!Q$19</f>
        <v>74.78570940090259</v>
      </c>
    </row>
    <row r="247" spans="1:17" ht="12" customHeight="1" x14ac:dyDescent="0.3">
      <c r="A247" s="23" t="s">
        <v>149</v>
      </c>
      <c r="B247" s="177">
        <f>B190/RES_summary!B$19</f>
        <v>88.056292241419257</v>
      </c>
      <c r="C247" s="177">
        <f>C190/RES_summary!C$19</f>
        <v>92.815495581322153</v>
      </c>
      <c r="D247" s="177">
        <f>D190/RES_summary!D$19</f>
        <v>91.313199475991397</v>
      </c>
      <c r="E247" s="177">
        <f>E190/RES_summary!E$19</f>
        <v>88.747581647278963</v>
      </c>
      <c r="F247" s="177">
        <f>F190/RES_summary!F$19</f>
        <v>88.945546404179495</v>
      </c>
      <c r="G247" s="177">
        <f>G190/RES_summary!G$19</f>
        <v>88.776163766655728</v>
      </c>
      <c r="H247" s="177">
        <f>H190/RES_summary!H$19</f>
        <v>85.934874583607765</v>
      </c>
      <c r="I247" s="177">
        <f>I190/RES_summary!I$19</f>
        <v>80.114714870129163</v>
      </c>
      <c r="J247" s="177">
        <f>J190/RES_summary!J$19</f>
        <v>81.971950171814314</v>
      </c>
      <c r="K247" s="177">
        <f>K190/RES_summary!K$19</f>
        <v>81.88801672997748</v>
      </c>
      <c r="L247" s="177">
        <f>L190/RES_summary!L$19</f>
        <v>91.029578110826208</v>
      </c>
      <c r="M247" s="177">
        <f>M190/RES_summary!M$19</f>
        <v>79.150491746672458</v>
      </c>
      <c r="N247" s="177">
        <f>N190/RES_summary!N$19</f>
        <v>82.598899263868901</v>
      </c>
      <c r="O247" s="177">
        <f>O190/RES_summary!O$19</f>
        <v>83.438772064237014</v>
      </c>
      <c r="P247" s="177">
        <f>P190/RES_summary!P$19</f>
        <v>71.698182445183548</v>
      </c>
      <c r="Q247" s="177">
        <f>Q190/RES_summary!Q$19</f>
        <v>74.209961552710141</v>
      </c>
    </row>
    <row r="248" spans="1:17" ht="12" customHeight="1" x14ac:dyDescent="0.3">
      <c r="A248" s="23" t="s">
        <v>60</v>
      </c>
      <c r="B248" s="177">
        <f>B191/RES_summary!B$19</f>
        <v>0.37828525149020675</v>
      </c>
      <c r="C248" s="177">
        <f>C191/RES_summary!C$19</f>
        <v>0.35943945363602486</v>
      </c>
      <c r="D248" s="177">
        <f>D191/RES_summary!D$19</f>
        <v>0.36156901624103066</v>
      </c>
      <c r="E248" s="177">
        <f>E191/RES_summary!E$19</f>
        <v>0.46730454207048056</v>
      </c>
      <c r="F248" s="177">
        <f>F191/RES_summary!F$19</f>
        <v>0.47713058264834268</v>
      </c>
      <c r="G248" s="177">
        <f>G191/RES_summary!G$19</f>
        <v>0.50875935894634072</v>
      </c>
      <c r="H248" s="177">
        <f>H191/RES_summary!H$19</f>
        <v>0.5208803525528608</v>
      </c>
      <c r="I248" s="177">
        <f>I191/RES_summary!I$19</f>
        <v>0.50541674453565322</v>
      </c>
      <c r="J248" s="177">
        <f>J191/RES_summary!J$19</f>
        <v>0.44128998187081786</v>
      </c>
      <c r="K248" s="177">
        <f>K191/RES_summary!K$19</f>
        <v>0.48237810358723904</v>
      </c>
      <c r="L248" s="177">
        <f>L191/RES_summary!L$19</f>
        <v>0.51826418244673322</v>
      </c>
      <c r="M248" s="177">
        <f>M191/RES_summary!M$19</f>
        <v>0.4424241530435038</v>
      </c>
      <c r="N248" s="177">
        <f>N191/RES_summary!N$19</f>
        <v>0.47407999360135655</v>
      </c>
      <c r="O248" s="177">
        <f>O191/RES_summary!O$19</f>
        <v>0.53051294554578066</v>
      </c>
      <c r="P248" s="177">
        <f>P191/RES_summary!P$19</f>
        <v>0.48014805918976022</v>
      </c>
      <c r="Q248" s="177">
        <f>Q191/RES_summary!Q$19</f>
        <v>0.57574784819243763</v>
      </c>
    </row>
    <row r="249" spans="1:17" ht="12" customHeight="1" x14ac:dyDescent="0.3">
      <c r="A249" s="158" t="s">
        <v>112</v>
      </c>
      <c r="B249" s="178">
        <f>B192/RES_summary!B$19</f>
        <v>0.12506534998232791</v>
      </c>
      <c r="C249" s="178">
        <f>C192/RES_summary!C$19</f>
        <v>0.14595820927196543</v>
      </c>
      <c r="D249" s="178">
        <f>D192/RES_summary!D$19</f>
        <v>0.17074852523537537</v>
      </c>
      <c r="E249" s="178">
        <f>E192/RES_summary!E$19</f>
        <v>0.18971028603004692</v>
      </c>
      <c r="F249" s="178">
        <f>F192/RES_summary!F$19</f>
        <v>0.24062084400985559</v>
      </c>
      <c r="G249" s="178">
        <f>G192/RES_summary!G$19</f>
        <v>0.27336431242304715</v>
      </c>
      <c r="H249" s="178">
        <f>H192/RES_summary!H$19</f>
        <v>0.31894062547094071</v>
      </c>
      <c r="I249" s="178">
        <f>I192/RES_summary!I$19</f>
        <v>0.35840391160468638</v>
      </c>
      <c r="J249" s="178">
        <f>J192/RES_summary!J$19</f>
        <v>0.39646368518995911</v>
      </c>
      <c r="K249" s="178">
        <f>K192/RES_summary!K$19</f>
        <v>0.46089093515203178</v>
      </c>
      <c r="L249" s="178">
        <f>L192/RES_summary!L$19</f>
        <v>0.55006147728649801</v>
      </c>
      <c r="M249" s="178">
        <f>M192/RES_summary!M$19</f>
        <v>0.74362062356831304</v>
      </c>
      <c r="N249" s="178">
        <f>N192/RES_summary!N$19</f>
        <v>0.8539014342936796</v>
      </c>
      <c r="O249" s="178">
        <f>O192/RES_summary!O$19</f>
        <v>1.0170443928932444</v>
      </c>
      <c r="P249" s="178">
        <f>P192/RES_summary!P$19</f>
        <v>1.0917157334453695</v>
      </c>
      <c r="Q249" s="178">
        <f>Q192/RES_summary!Q$19</f>
        <v>1.1361196239872773</v>
      </c>
    </row>
    <row r="250" spans="1:17" ht="12" customHeight="1" x14ac:dyDescent="0.3">
      <c r="A250" s="23" t="s">
        <v>60</v>
      </c>
      <c r="B250" s="177">
        <f>B193/RES_summary!B$19</f>
        <v>0.12506534998232791</v>
      </c>
      <c r="C250" s="177">
        <f>C193/RES_summary!C$19</f>
        <v>0.14595820927196543</v>
      </c>
      <c r="D250" s="177">
        <f>D193/RES_summary!D$19</f>
        <v>0.17074852523537537</v>
      </c>
      <c r="E250" s="177">
        <f>E193/RES_summary!E$19</f>
        <v>0.18971028603004692</v>
      </c>
      <c r="F250" s="177">
        <f>F193/RES_summary!F$19</f>
        <v>0.24062084400985559</v>
      </c>
      <c r="G250" s="177">
        <f>G193/RES_summary!G$19</f>
        <v>0.27336431242304715</v>
      </c>
      <c r="H250" s="177">
        <f>H193/RES_summary!H$19</f>
        <v>0.31894062547094071</v>
      </c>
      <c r="I250" s="177">
        <f>I193/RES_summary!I$19</f>
        <v>0.35840391160468638</v>
      </c>
      <c r="J250" s="177">
        <f>J193/RES_summary!J$19</f>
        <v>0.39646368518995911</v>
      </c>
      <c r="K250" s="177">
        <f>K193/RES_summary!K$19</f>
        <v>0.46089093515203178</v>
      </c>
      <c r="L250" s="177">
        <f>L193/RES_summary!L$19</f>
        <v>0.55006147728649801</v>
      </c>
      <c r="M250" s="177">
        <f>M193/RES_summary!M$19</f>
        <v>0.74362062356831304</v>
      </c>
      <c r="N250" s="177">
        <f>N193/RES_summary!N$19</f>
        <v>0.8539014342936796</v>
      </c>
      <c r="O250" s="177">
        <f>O193/RES_summary!O$19</f>
        <v>1.0170443928932444</v>
      </c>
      <c r="P250" s="177">
        <f>P193/RES_summary!P$19</f>
        <v>1.0917157334453695</v>
      </c>
      <c r="Q250" s="177">
        <f>Q193/RES_summary!Q$19</f>
        <v>1.1361196239872773</v>
      </c>
    </row>
    <row r="251" spans="1:17" ht="12" customHeight="1" x14ac:dyDescent="0.3">
      <c r="A251" s="158" t="s">
        <v>63</v>
      </c>
      <c r="B251" s="178">
        <f>B194/RES_summary!B$19</f>
        <v>15.814324985524696</v>
      </c>
      <c r="C251" s="178">
        <f>C194/RES_summary!C$19</f>
        <v>15.622307177835429</v>
      </c>
      <c r="D251" s="178">
        <f>D194/RES_summary!D$19</f>
        <v>15.962772382353627</v>
      </c>
      <c r="E251" s="178">
        <f>E194/RES_summary!E$19</f>
        <v>15.847171803674296</v>
      </c>
      <c r="F251" s="178">
        <f>F194/RES_summary!F$19</f>
        <v>16.199662399944057</v>
      </c>
      <c r="G251" s="178">
        <f>G194/RES_summary!G$19</f>
        <v>16.270557953967327</v>
      </c>
      <c r="H251" s="178">
        <f>H194/RES_summary!H$19</f>
        <v>16.081456111427016</v>
      </c>
      <c r="I251" s="178">
        <f>I194/RES_summary!I$19</f>
        <v>16.537124162063655</v>
      </c>
      <c r="J251" s="178">
        <f>J194/RES_summary!J$19</f>
        <v>16.130575135500916</v>
      </c>
      <c r="K251" s="178">
        <f>K194/RES_summary!K$19</f>
        <v>16.345736754067993</v>
      </c>
      <c r="L251" s="178">
        <f>L194/RES_summary!L$19</f>
        <v>16.576095105764786</v>
      </c>
      <c r="M251" s="178">
        <f>M194/RES_summary!M$19</f>
        <v>16.386798618883336</v>
      </c>
      <c r="N251" s="178">
        <f>N194/RES_summary!N$19</f>
        <v>16.550203988510589</v>
      </c>
      <c r="O251" s="178">
        <f>O194/RES_summary!O$19</f>
        <v>16.720216282043257</v>
      </c>
      <c r="P251" s="178">
        <f>P194/RES_summary!P$19</f>
        <v>16.54371017587302</v>
      </c>
      <c r="Q251" s="178">
        <f>Q194/RES_summary!Q$19</f>
        <v>16.458619283584838</v>
      </c>
    </row>
    <row r="252" spans="1:17" ht="12" customHeight="1" x14ac:dyDescent="0.3">
      <c r="A252" s="167" t="s">
        <v>148</v>
      </c>
      <c r="B252" s="183">
        <f>B195/RES_summary!B$19</f>
        <v>15.668972707075945</v>
      </c>
      <c r="C252" s="183">
        <f>C195/RES_summary!C$19</f>
        <v>15.506325343566145</v>
      </c>
      <c r="D252" s="183">
        <f>D195/RES_summary!D$19</f>
        <v>15.855821539261711</v>
      </c>
      <c r="E252" s="183">
        <f>E195/RES_summary!E$19</f>
        <v>15.645709339286833</v>
      </c>
      <c r="F252" s="183">
        <f>F195/RES_summary!F$19</f>
        <v>16.022089420524082</v>
      </c>
      <c r="G252" s="183">
        <f>G195/RES_summary!G$19</f>
        <v>16.116266756397287</v>
      </c>
      <c r="H252" s="183">
        <f>H195/RES_summary!H$19</f>
        <v>15.858202867462435</v>
      </c>
      <c r="I252" s="183">
        <f>I195/RES_summary!I$19</f>
        <v>16.32706559181976</v>
      </c>
      <c r="J252" s="183">
        <f>J195/RES_summary!J$19</f>
        <v>15.947168910945228</v>
      </c>
      <c r="K252" s="183">
        <f>K195/RES_summary!K$19</f>
        <v>16.145390870082373</v>
      </c>
      <c r="L252" s="183">
        <f>L195/RES_summary!L$19</f>
        <v>16.343018303070597</v>
      </c>
      <c r="M252" s="183">
        <f>M195/RES_summary!M$19</f>
        <v>16.191295789974106</v>
      </c>
      <c r="N252" s="183">
        <f>N195/RES_summary!N$19</f>
        <v>16.368895094957839</v>
      </c>
      <c r="O252" s="183">
        <f>O195/RES_summary!O$19</f>
        <v>16.496729678955148</v>
      </c>
      <c r="P252" s="183">
        <f>P195/RES_summary!P$19</f>
        <v>16.384260361384975</v>
      </c>
      <c r="Q252" s="183">
        <f>Q195/RES_summary!Q$19</f>
        <v>16.246322519138005</v>
      </c>
    </row>
    <row r="253" spans="1:17" ht="12" customHeight="1" x14ac:dyDescent="0.3">
      <c r="A253" s="167" t="s">
        <v>147</v>
      </c>
      <c r="B253" s="183">
        <f>B196/RES_summary!B$19</f>
        <v>18.685139169791857</v>
      </c>
      <c r="C253" s="183">
        <f>C196/RES_summary!C$19</f>
        <v>18.185501526838767</v>
      </c>
      <c r="D253" s="183">
        <f>D196/RES_summary!D$19</f>
        <v>18.371791404890651</v>
      </c>
      <c r="E253" s="183">
        <f>E196/RES_summary!E$19</f>
        <v>17.282095977019669</v>
      </c>
      <c r="F253" s="183">
        <f>F196/RES_summary!F$19</f>
        <v>18.131312371612275</v>
      </c>
      <c r="G253" s="183">
        <f>G196/RES_summary!G$19</f>
        <v>18.048176608278009</v>
      </c>
      <c r="H253" s="183">
        <f>H196/RES_summary!H$19</f>
        <v>17.141112332309238</v>
      </c>
      <c r="I253" s="183">
        <f>I196/RES_summary!I$19</f>
        <v>17.66900829942043</v>
      </c>
      <c r="J253" s="183">
        <f>J196/RES_summary!J$19</f>
        <v>16.925757614114112</v>
      </c>
      <c r="K253" s="183">
        <f>K196/RES_summary!K$19</f>
        <v>17.21239942411075</v>
      </c>
      <c r="L253" s="183">
        <f>L196/RES_summary!L$19</f>
        <v>17.395612711536177</v>
      </c>
      <c r="M253" s="183">
        <f>M196/RES_summary!M$19</f>
        <v>17.229416320481061</v>
      </c>
      <c r="N253" s="183">
        <f>N196/RES_summary!N$19</f>
        <v>17.00553747999929</v>
      </c>
      <c r="O253" s="183">
        <f>O196/RES_summary!O$19</f>
        <v>17.363373876174116</v>
      </c>
      <c r="P253" s="183">
        <f>P196/RES_summary!P$19</f>
        <v>16.984213921559881</v>
      </c>
      <c r="Q253" s="183">
        <f>Q196/RES_summary!Q$19</f>
        <v>16.855525980147902</v>
      </c>
    </row>
    <row r="254" spans="1:17" ht="12" customHeight="1" x14ac:dyDescent="0.3">
      <c r="A254" s="166" t="s">
        <v>61</v>
      </c>
      <c r="B254" s="182">
        <f>B197/RES_summary!B$19</f>
        <v>12.988978165992888</v>
      </c>
      <c r="C254" s="182">
        <f>C197/RES_summary!C$19</f>
        <v>12.503176505963827</v>
      </c>
      <c r="D254" s="182">
        <f>D197/RES_summary!D$19</f>
        <v>12.761778022298856</v>
      </c>
      <c r="E254" s="182">
        <f>E197/RES_summary!E$19</f>
        <v>11.699260027546909</v>
      </c>
      <c r="F254" s="182">
        <f>F197/RES_summary!F$19</f>
        <v>12.499584105530289</v>
      </c>
      <c r="G254" s="182">
        <f>G197/RES_summary!G$19</f>
        <v>12.470870822572472</v>
      </c>
      <c r="H254" s="182">
        <f>H197/RES_summary!H$19</f>
        <v>11.610824435802202</v>
      </c>
      <c r="I254" s="182">
        <f>I197/RES_summary!I$19</f>
        <v>12.269650961137051</v>
      </c>
      <c r="J254" s="182">
        <f>J197/RES_summary!J$19</f>
        <v>11.553604589505762</v>
      </c>
      <c r="K254" s="182">
        <f>K197/RES_summary!K$19</f>
        <v>11.761131579750923</v>
      </c>
      <c r="L254" s="182">
        <f>L197/RES_summary!L$19</f>
        <v>11.889315715830811</v>
      </c>
      <c r="M254" s="182">
        <f>M197/RES_summary!M$19</f>
        <v>11.796725425836765</v>
      </c>
      <c r="N254" s="182">
        <f>N197/RES_summary!N$19</f>
        <v>11.516036813949498</v>
      </c>
      <c r="O254" s="182">
        <f>O197/RES_summary!O$19</f>
        <v>11.975528814017473</v>
      </c>
      <c r="P254" s="182">
        <f>P197/RES_summary!P$19</f>
        <v>11.544635232764078</v>
      </c>
      <c r="Q254" s="182">
        <f>Q197/RES_summary!Q$19</f>
        <v>11.511511703546486</v>
      </c>
    </row>
    <row r="255" spans="1:17" ht="12" customHeight="1" x14ac:dyDescent="0.3">
      <c r="A255" s="147" t="s">
        <v>59</v>
      </c>
      <c r="B255" s="181">
        <f>B198/RES_summary!B$19</f>
        <v>5.6961610037989709</v>
      </c>
      <c r="C255" s="181">
        <f>C198/RES_summary!C$19</f>
        <v>5.6823250208749423</v>
      </c>
      <c r="D255" s="181">
        <f>D198/RES_summary!D$19</f>
        <v>5.6100133825917915</v>
      </c>
      <c r="E255" s="181">
        <f>E198/RES_summary!E$19</f>
        <v>5.5828359494727566</v>
      </c>
      <c r="F255" s="181">
        <f>F198/RES_summary!F$19</f>
        <v>5.6317282660819847</v>
      </c>
      <c r="G255" s="181">
        <f>G198/RES_summary!G$19</f>
        <v>5.5773057857055379</v>
      </c>
      <c r="H255" s="181">
        <f>H198/RES_summary!H$19</f>
        <v>5.5302878965070388</v>
      </c>
      <c r="I255" s="181">
        <f>I198/RES_summary!I$19</f>
        <v>5.3993573382833802</v>
      </c>
      <c r="J255" s="181">
        <f>J198/RES_summary!J$19</f>
        <v>5.3721530246083526</v>
      </c>
      <c r="K255" s="181">
        <f>K198/RES_summary!K$19</f>
        <v>5.4512678443598288</v>
      </c>
      <c r="L255" s="181">
        <f>L198/RES_summary!L$19</f>
        <v>5.506296995705366</v>
      </c>
      <c r="M255" s="181">
        <f>M198/RES_summary!M$19</f>
        <v>5.4326908946442911</v>
      </c>
      <c r="N255" s="181">
        <f>N198/RES_summary!N$19</f>
        <v>5.4895006660497891</v>
      </c>
      <c r="O255" s="181">
        <f>O198/RES_summary!O$19</f>
        <v>5.3878450621566421</v>
      </c>
      <c r="P255" s="181">
        <f>P198/RES_summary!P$19</f>
        <v>5.4395786887958009</v>
      </c>
      <c r="Q255" s="181">
        <f>Q198/RES_summary!Q$19</f>
        <v>5.3440142766014178</v>
      </c>
    </row>
    <row r="256" spans="1:17" ht="12" customHeight="1" x14ac:dyDescent="0.3">
      <c r="A256" s="163" t="s">
        <v>142</v>
      </c>
      <c r="B256" s="180">
        <f>B199/RES_summary!B$19</f>
        <v>16.389172255620032</v>
      </c>
      <c r="C256" s="180">
        <f>C199/RES_summary!C$19</f>
        <v>16.020753226684352</v>
      </c>
      <c r="D256" s="180">
        <f>D199/RES_summary!D$19</f>
        <v>16.222570464420048</v>
      </c>
      <c r="E256" s="180">
        <f>E199/RES_summary!E$19</f>
        <v>17.538791065180636</v>
      </c>
      <c r="F256" s="180">
        <f>F199/RES_summary!F$19</f>
        <v>17.444381345958853</v>
      </c>
      <c r="G256" s="180">
        <f>G199/RES_summary!G$19</f>
        <v>17.245957928433736</v>
      </c>
      <c r="H256" s="180">
        <f>H199/RES_summary!H$19</f>
        <v>19.030413945845002</v>
      </c>
      <c r="I256" s="180">
        <f>I199/RES_summary!I$19</f>
        <v>19.247635182994035</v>
      </c>
      <c r="J256" s="180">
        <f>J199/RES_summary!J$19</f>
        <v>19.121643671977413</v>
      </c>
      <c r="K256" s="180">
        <f>K199/RES_summary!K$19</f>
        <v>19.795756845135202</v>
      </c>
      <c r="L256" s="180">
        <f>L199/RES_summary!L$19</f>
        <v>20.73749034653563</v>
      </c>
      <c r="M256" s="180">
        <f>M199/RES_summary!M$19</f>
        <v>20.239815358406826</v>
      </c>
      <c r="N256" s="180">
        <f>N199/RES_summary!N$19</f>
        <v>22.114042821788299</v>
      </c>
      <c r="O256" s="180">
        <f>O199/RES_summary!O$19</f>
        <v>22.049157831298285</v>
      </c>
      <c r="P256" s="180">
        <f>P199/RES_summary!P$19</f>
        <v>19.76039903637362</v>
      </c>
      <c r="Q256" s="180">
        <f>Q199/RES_summary!Q$19</f>
        <v>21.546076670917756</v>
      </c>
    </row>
    <row r="257" spans="1:17" ht="12" customHeight="1" x14ac:dyDescent="0.3">
      <c r="A257" s="161" t="s">
        <v>141</v>
      </c>
      <c r="B257" s="179">
        <f>B200/RES_summary!B$19</f>
        <v>19.086391054704212</v>
      </c>
      <c r="C257" s="179">
        <f>C200/RES_summary!C$19</f>
        <v>19.233062687192795</v>
      </c>
      <c r="D257" s="179">
        <f>D200/RES_summary!D$19</f>
        <v>18.895326506762789</v>
      </c>
      <c r="E257" s="179">
        <f>E200/RES_summary!E$19</f>
        <v>19.313940291155571</v>
      </c>
      <c r="F257" s="179">
        <f>F200/RES_summary!F$19</f>
        <v>19.105918443394572</v>
      </c>
      <c r="G257" s="179">
        <f>G200/RES_summary!G$19</f>
        <v>19.220677564055439</v>
      </c>
      <c r="H257" s="179">
        <f>H200/RES_summary!H$19</f>
        <v>19.80270170178391</v>
      </c>
      <c r="I257" s="179">
        <f>I200/RES_summary!I$19</f>
        <v>19.032050362193541</v>
      </c>
      <c r="J257" s="179">
        <f>J200/RES_summary!J$19</f>
        <v>18.989044547429476</v>
      </c>
      <c r="K257" s="179">
        <f>K200/RES_summary!K$19</f>
        <v>18.95301659467906</v>
      </c>
      <c r="L257" s="179">
        <f>L200/RES_summary!L$19</f>
        <v>18.687060686194137</v>
      </c>
      <c r="M257" s="179">
        <f>M200/RES_summary!M$19</f>
        <v>19.101626204532415</v>
      </c>
      <c r="N257" s="179">
        <f>N200/RES_summary!N$19</f>
        <v>19.434985865661115</v>
      </c>
      <c r="O257" s="179">
        <f>O200/RES_summary!O$19</f>
        <v>19.580821337133294</v>
      </c>
      <c r="P257" s="179">
        <f>P200/RES_summary!P$19</f>
        <v>19.741139150108179</v>
      </c>
      <c r="Q257" s="179">
        <f>Q200/RES_summary!Q$19</f>
        <v>19.65235759651118</v>
      </c>
    </row>
    <row r="258" spans="1:17" ht="12" customHeight="1" x14ac:dyDescent="0.3">
      <c r="A258" s="148" t="s">
        <v>60</v>
      </c>
      <c r="B258" s="177">
        <f>B201/RES_summary!B$19</f>
        <v>13.592303063349384</v>
      </c>
      <c r="C258" s="177">
        <f>C201/RES_summary!C$19</f>
        <v>13.595325857236594</v>
      </c>
      <c r="D258" s="177">
        <f>D201/RES_summary!D$19</f>
        <v>13.337374022273776</v>
      </c>
      <c r="E258" s="177">
        <f>E201/RES_summary!E$19</f>
        <v>13.779847146147656</v>
      </c>
      <c r="F258" s="177">
        <f>F201/RES_summary!F$19</f>
        <v>13.449500127034417</v>
      </c>
      <c r="G258" s="177">
        <f>G201/RES_summary!G$19</f>
        <v>13.536482602372113</v>
      </c>
      <c r="H258" s="177">
        <f>H201/RES_summary!H$19</f>
        <v>13.935958612150031</v>
      </c>
      <c r="I258" s="177">
        <f>I201/RES_summary!I$19</f>
        <v>13.016771819364834</v>
      </c>
      <c r="J258" s="177">
        <f>J201/RES_summary!J$19</f>
        <v>13.192638653424401</v>
      </c>
      <c r="K258" s="177">
        <f>K201/RES_summary!K$19</f>
        <v>13.385623647247213</v>
      </c>
      <c r="L258" s="177">
        <f>L201/RES_summary!L$19</f>
        <v>13.100814377258343</v>
      </c>
      <c r="M258" s="177">
        <f>M201/RES_summary!M$19</f>
        <v>13.520152631390385</v>
      </c>
      <c r="N258" s="177">
        <f>N201/RES_summary!N$19</f>
        <v>13.737050709020068</v>
      </c>
      <c r="O258" s="177">
        <f>O201/RES_summary!O$19</f>
        <v>14.170412969427581</v>
      </c>
      <c r="P258" s="177">
        <f>P201/RES_summary!P$19</f>
        <v>13.836148957404911</v>
      </c>
      <c r="Q258" s="177">
        <f>Q201/RES_summary!Q$19</f>
        <v>14.192005177260654</v>
      </c>
    </row>
    <row r="259" spans="1:17" ht="12" customHeight="1" x14ac:dyDescent="0.3">
      <c r="A259" s="148" t="s">
        <v>59</v>
      </c>
      <c r="B259" s="177">
        <f>B202/RES_summary!B$19</f>
        <v>5.4940879913548306</v>
      </c>
      <c r="C259" s="177">
        <f>C202/RES_summary!C$19</f>
        <v>5.6377368299562045</v>
      </c>
      <c r="D259" s="177">
        <f>D202/RES_summary!D$19</f>
        <v>5.5579524844890109</v>
      </c>
      <c r="E259" s="177">
        <f>E202/RES_summary!E$19</f>
        <v>5.5340931450079136</v>
      </c>
      <c r="F259" s="177">
        <f>F202/RES_summary!F$19</f>
        <v>5.656418316360158</v>
      </c>
      <c r="G259" s="177">
        <f>G202/RES_summary!G$19</f>
        <v>5.6841949616833256</v>
      </c>
      <c r="H259" s="177">
        <f>H202/RES_summary!H$19</f>
        <v>5.8667430896338786</v>
      </c>
      <c r="I259" s="177">
        <f>I202/RES_summary!I$19</f>
        <v>6.0152785428287059</v>
      </c>
      <c r="J259" s="177">
        <f>J202/RES_summary!J$19</f>
        <v>5.79640589400507</v>
      </c>
      <c r="K259" s="177">
        <f>K202/RES_summary!K$19</f>
        <v>5.5673929474318493</v>
      </c>
      <c r="L259" s="177">
        <f>L202/RES_summary!L$19</f>
        <v>5.5862463089357925</v>
      </c>
      <c r="M259" s="177">
        <f>M202/RES_summary!M$19</f>
        <v>5.5814735731420333</v>
      </c>
      <c r="N259" s="177">
        <f>N202/RES_summary!N$19</f>
        <v>5.6979351566410461</v>
      </c>
      <c r="O259" s="177">
        <f>O202/RES_summary!O$19</f>
        <v>5.4104083677057089</v>
      </c>
      <c r="P259" s="177">
        <f>P202/RES_summary!P$19</f>
        <v>5.9049901927032646</v>
      </c>
      <c r="Q259" s="177">
        <f>Q202/RES_summary!Q$19</f>
        <v>5.4603524192505288</v>
      </c>
    </row>
    <row r="260" spans="1:17" ht="12" customHeight="1" x14ac:dyDescent="0.3">
      <c r="A260" s="158" t="s">
        <v>62</v>
      </c>
      <c r="B260" s="178">
        <f>B203/RES_summary!B$19</f>
        <v>7.0757048146700079</v>
      </c>
      <c r="C260" s="178">
        <f>C203/RES_summary!C$19</f>
        <v>7.1108901405496185</v>
      </c>
      <c r="D260" s="178">
        <f>D203/RES_summary!D$19</f>
        <v>7.4227916312818358</v>
      </c>
      <c r="E260" s="178">
        <f>E203/RES_summary!E$19</f>
        <v>8.0471840068947245</v>
      </c>
      <c r="F260" s="178">
        <f>F203/RES_summary!F$19</f>
        <v>7.9880662983246236</v>
      </c>
      <c r="G260" s="178">
        <f>G203/RES_summary!G$19</f>
        <v>8.4288373480957777</v>
      </c>
      <c r="H260" s="178">
        <f>H203/RES_summary!H$19</f>
        <v>8.4211738707256263</v>
      </c>
      <c r="I260" s="178">
        <f>I203/RES_summary!I$19</f>
        <v>8.4085376193740551</v>
      </c>
      <c r="J260" s="178">
        <f>J203/RES_summary!J$19</f>
        <v>8.4019228716898606</v>
      </c>
      <c r="K260" s="178">
        <f>K203/RES_summary!K$19</f>
        <v>8.5300496515237167</v>
      </c>
      <c r="L260" s="178">
        <f>L203/RES_summary!L$19</f>
        <v>8.7483326390988871</v>
      </c>
      <c r="M260" s="178">
        <f>M203/RES_summary!M$19</f>
        <v>8.6623327698508188</v>
      </c>
      <c r="N260" s="178">
        <f>N203/RES_summary!N$19</f>
        <v>8.8160017496382359</v>
      </c>
      <c r="O260" s="178">
        <f>O203/RES_summary!O$19</f>
        <v>8.9573300868413934</v>
      </c>
      <c r="P260" s="178">
        <f>P203/RES_summary!P$19</f>
        <v>8.858512863029997</v>
      </c>
      <c r="Q260" s="178">
        <f>Q203/RES_summary!Q$19</f>
        <v>8.9891390566343201</v>
      </c>
    </row>
    <row r="261" spans="1:17" ht="12" customHeight="1" x14ac:dyDescent="0.3">
      <c r="A261" s="23" t="s">
        <v>57</v>
      </c>
      <c r="B261" s="177">
        <f>B204/RES_summary!B$19</f>
        <v>5.7576397853965409</v>
      </c>
      <c r="C261" s="177">
        <f>C204/RES_summary!C$19</f>
        <v>5.956252672899411</v>
      </c>
      <c r="D261" s="177">
        <f>D204/RES_summary!D$19</f>
        <v>6.0891377762147227</v>
      </c>
      <c r="E261" s="177">
        <f>E204/RES_summary!E$19</f>
        <v>6.8154444230002715</v>
      </c>
      <c r="F261" s="177">
        <f>F204/RES_summary!F$19</f>
        <v>6.2475537041393761</v>
      </c>
      <c r="G261" s="177">
        <f>G204/RES_summary!G$19</f>
        <v>8.1784942397733591</v>
      </c>
      <c r="H261" s="177">
        <f>H204/RES_summary!H$19</f>
        <v>6.7821989684037174</v>
      </c>
      <c r="I261" s="177">
        <f>I204/RES_summary!I$19</f>
        <v>7.7682195624767569</v>
      </c>
      <c r="J261" s="177">
        <f>J204/RES_summary!J$19</f>
        <v>6.6536455266231345</v>
      </c>
      <c r="K261" s="177">
        <f>K204/RES_summary!K$19</f>
        <v>7.3042819881584533</v>
      </c>
      <c r="L261" s="177">
        <f>L204/RES_summary!L$19</f>
        <v>7.1389312055451333</v>
      </c>
      <c r="M261" s="177">
        <f>M204/RES_summary!M$19</f>
        <v>7.0491539652504374</v>
      </c>
      <c r="N261" s="177">
        <f>N204/RES_summary!N$19</f>
        <v>7.0779839369607132</v>
      </c>
      <c r="O261" s="177">
        <f>O204/RES_summary!O$19</f>
        <v>7.0596652389948025</v>
      </c>
      <c r="P261" s="177">
        <f>P204/RES_summary!P$19</f>
        <v>7.0598985605978291</v>
      </c>
      <c r="Q261" s="177">
        <f>Q204/RES_summary!Q$19</f>
        <v>7.0557200602205157</v>
      </c>
    </row>
    <row r="262" spans="1:17" ht="12" customHeight="1" x14ac:dyDescent="0.3">
      <c r="A262" s="29" t="s">
        <v>140</v>
      </c>
      <c r="B262" s="176">
        <f>B205/RES_summary!B$19</f>
        <v>7.6002335374444012</v>
      </c>
      <c r="C262" s="176">
        <f>C205/RES_summary!C$19</f>
        <v>7.5558842649401017</v>
      </c>
      <c r="D262" s="176">
        <f>D205/RES_summary!D$19</f>
        <v>7.9365431934731019</v>
      </c>
      <c r="E262" s="176">
        <f>E205/RES_summary!E$19</f>
        <v>8.4910494306494666</v>
      </c>
      <c r="F262" s="176">
        <f>F205/RES_summary!F$19</f>
        <v>8.6124553665667367</v>
      </c>
      <c r="G262" s="176">
        <f>G205/RES_summary!G$19</f>
        <v>8.5115791366643982</v>
      </c>
      <c r="H262" s="176">
        <f>H205/RES_summary!H$19</f>
        <v>8.9459427702773535</v>
      </c>
      <c r="I262" s="176">
        <f>I205/RES_summary!I$19</f>
        <v>8.5845004996327745</v>
      </c>
      <c r="J262" s="176">
        <f>J205/RES_summary!J$19</f>
        <v>8.8999291900047872</v>
      </c>
      <c r="K262" s="176">
        <f>K205/RES_summary!K$19</f>
        <v>8.8708081938228389</v>
      </c>
      <c r="L262" s="176">
        <f>L205/RES_summary!L$19</f>
        <v>9.1938398586798122</v>
      </c>
      <c r="M262" s="176">
        <f>M205/RES_summary!M$19</f>
        <v>9.0985090246999505</v>
      </c>
      <c r="N262" s="176">
        <f>N205/RES_summary!N$19</f>
        <v>9.2667402749439454</v>
      </c>
      <c r="O262" s="176">
        <f>O205/RES_summary!O$19</f>
        <v>9.4623121907049832</v>
      </c>
      <c r="P262" s="176">
        <f>P205/RES_summary!P$19</f>
        <v>9.3178162287023536</v>
      </c>
      <c r="Q262" s="176">
        <f>Q205/RES_summary!Q$19</f>
        <v>9.4733187871896298</v>
      </c>
    </row>
    <row r="264" spans="1:17" ht="12" customHeight="1" x14ac:dyDescent="0.3">
      <c r="A264" s="152" t="s">
        <v>195</v>
      </c>
      <c r="B264" s="184">
        <f>B207/RES_summary!B$19</f>
        <v>0.92206919903319462</v>
      </c>
      <c r="C264" s="184">
        <f>C207/RES_summary!C$19</f>
        <v>0.91848793221006719</v>
      </c>
      <c r="D264" s="184">
        <f>D207/RES_summary!D$19</f>
        <v>0.92808748831248855</v>
      </c>
      <c r="E264" s="184">
        <f>E207/RES_summary!E$19</f>
        <v>0.98095129281517002</v>
      </c>
      <c r="F264" s="184">
        <f>F207/RES_summary!F$19</f>
        <v>0.87738417362482846</v>
      </c>
      <c r="G264" s="184">
        <f>G207/RES_summary!G$19</f>
        <v>1.0732416325355978</v>
      </c>
      <c r="H264" s="184">
        <f>H207/RES_summary!H$19</f>
        <v>0.85052715336408691</v>
      </c>
      <c r="I264" s="184">
        <f>I207/RES_summary!I$19</f>
        <v>0.85217146558997503</v>
      </c>
      <c r="J264" s="184">
        <f>J207/RES_summary!J$19</f>
        <v>0.73509996885812101</v>
      </c>
      <c r="K264" s="184">
        <f>K207/RES_summary!K$19</f>
        <v>0.7882721856041156</v>
      </c>
      <c r="L264" s="184">
        <f>L207/RES_summary!L$19</f>
        <v>0.76329604676640928</v>
      </c>
      <c r="M264" s="184">
        <f>M207/RES_summary!M$19</f>
        <v>0.73611742353067122</v>
      </c>
      <c r="N264" s="184">
        <f>N207/RES_summary!N$19</f>
        <v>0.71157955964985553</v>
      </c>
      <c r="O264" s="184">
        <f>O207/RES_summary!O$19</f>
        <v>0.72097536624800374</v>
      </c>
      <c r="P264" s="184">
        <f>P207/RES_summary!P$19</f>
        <v>0.69528434778381309</v>
      </c>
      <c r="Q264" s="184">
        <f>Q207/RES_summary!Q$19</f>
        <v>0.6808507649613349</v>
      </c>
    </row>
    <row r="265" spans="1:17" ht="12" customHeight="1" x14ac:dyDescent="0.3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3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3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3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3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3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3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3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3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3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3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3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3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3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3">
      <c r="A279" s="158" t="s">
        <v>62</v>
      </c>
      <c r="B279" s="178">
        <f>B222/RES_summary!B$19</f>
        <v>0.92206919903319462</v>
      </c>
      <c r="C279" s="178">
        <f>C222/RES_summary!C$19</f>
        <v>0.91848793221006719</v>
      </c>
      <c r="D279" s="178">
        <f>D222/RES_summary!D$19</f>
        <v>0.92808748831248855</v>
      </c>
      <c r="E279" s="178">
        <f>E222/RES_summary!E$19</f>
        <v>0.98095129281517002</v>
      </c>
      <c r="F279" s="178">
        <f>F222/RES_summary!F$19</f>
        <v>0.87738417362482846</v>
      </c>
      <c r="G279" s="178">
        <f>G222/RES_summary!G$19</f>
        <v>1.0732416325355978</v>
      </c>
      <c r="H279" s="178">
        <f>H222/RES_summary!H$19</f>
        <v>0.85052715336408691</v>
      </c>
      <c r="I279" s="178">
        <f>I222/RES_summary!I$19</f>
        <v>0.85217146558997503</v>
      </c>
      <c r="J279" s="178">
        <f>J222/RES_summary!J$19</f>
        <v>0.73509996885812101</v>
      </c>
      <c r="K279" s="178">
        <f>K222/RES_summary!K$19</f>
        <v>0.7882721856041156</v>
      </c>
      <c r="L279" s="178">
        <f>L222/RES_summary!L$19</f>
        <v>0.76329604676640928</v>
      </c>
      <c r="M279" s="178">
        <f>M222/RES_summary!M$19</f>
        <v>0.73611742353067122</v>
      </c>
      <c r="N279" s="178">
        <f>N222/RES_summary!N$19</f>
        <v>0.71157955964985553</v>
      </c>
      <c r="O279" s="178">
        <f>O222/RES_summary!O$19</f>
        <v>0.72097536624800374</v>
      </c>
      <c r="P279" s="178">
        <f>P222/RES_summary!P$19</f>
        <v>0.69528434778381309</v>
      </c>
      <c r="Q279" s="178">
        <f>Q222/RES_summary!Q$19</f>
        <v>0.6808507649613349</v>
      </c>
    </row>
    <row r="280" spans="1:17" ht="12" customHeight="1" x14ac:dyDescent="0.3">
      <c r="A280" s="23" t="s">
        <v>57</v>
      </c>
      <c r="B280" s="177">
        <f>B223/RES_summary!B$19</f>
        <v>3.2390961091850441</v>
      </c>
      <c r="C280" s="177">
        <f>C223/RES_summary!C$19</f>
        <v>3.3017117142474697</v>
      </c>
      <c r="D280" s="177">
        <f>D223/RES_summary!D$19</f>
        <v>3.3373209538969686</v>
      </c>
      <c r="E280" s="177">
        <f>E223/RES_summary!E$19</f>
        <v>3.7031199335077574</v>
      </c>
      <c r="F280" s="177">
        <f>F223/RES_summary!F$19</f>
        <v>3.3231319962639807</v>
      </c>
      <c r="G280" s="177">
        <f>G223/RES_summary!G$19</f>
        <v>4.3204357156941482</v>
      </c>
      <c r="H280" s="177">
        <f>H223/RES_summary!H$19</f>
        <v>3.5069205854021304</v>
      </c>
      <c r="I280" s="177">
        <f>I223/RES_summary!I$19</f>
        <v>3.953170813791183</v>
      </c>
      <c r="J280" s="177">
        <f>J223/RES_summary!J$19</f>
        <v>3.3157070307572982</v>
      </c>
      <c r="K280" s="177">
        <f>K223/RES_summary!K$19</f>
        <v>3.6238241530603332</v>
      </c>
      <c r="L280" s="177">
        <f>L223/RES_summary!L$19</f>
        <v>3.5207143284439386</v>
      </c>
      <c r="M280" s="177">
        <f>M223/RES_summary!M$19</f>
        <v>3.4586155240920213</v>
      </c>
      <c r="N280" s="177">
        <f>N223/RES_summary!N$19</f>
        <v>3.4553830740485298</v>
      </c>
      <c r="O280" s="177">
        <f>O223/RES_summary!O$19</f>
        <v>3.4303181295348035</v>
      </c>
      <c r="P280" s="177">
        <f>P223/RES_summary!P$19</f>
        <v>3.4179910937937423</v>
      </c>
      <c r="Q280" s="177">
        <f>Q223/RES_summary!Q$19</f>
        <v>3.3996134880298019</v>
      </c>
    </row>
    <row r="281" spans="1:17" ht="12" customHeight="1" x14ac:dyDescent="0.3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3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3">
      <c r="A285" s="152" t="s">
        <v>193</v>
      </c>
      <c r="B285" s="168"/>
      <c r="C285" s="168">
        <f>SUM(C286,C289,C291,C300)</f>
        <v>1143.1155444654448</v>
      </c>
      <c r="D285" s="168">
        <f t="shared" ref="D285:Q285" si="71">SUM(D286,D289,D291,D300)</f>
        <v>686.67067466227047</v>
      </c>
      <c r="E285" s="168">
        <f t="shared" si="71"/>
        <v>677.68123825697637</v>
      </c>
      <c r="F285" s="168">
        <f t="shared" si="71"/>
        <v>857.27411562429938</v>
      </c>
      <c r="G285" s="168">
        <f t="shared" si="71"/>
        <v>674.1345928774947</v>
      </c>
      <c r="H285" s="168">
        <f t="shared" si="71"/>
        <v>588.88324884233202</v>
      </c>
      <c r="I285" s="168">
        <f t="shared" si="71"/>
        <v>917.75781370016364</v>
      </c>
      <c r="J285" s="168">
        <f t="shared" si="71"/>
        <v>615.05074960317575</v>
      </c>
      <c r="K285" s="168">
        <f t="shared" si="71"/>
        <v>737.3540473552772</v>
      </c>
      <c r="L285" s="168">
        <f t="shared" si="71"/>
        <v>1064.2835304764794</v>
      </c>
      <c r="M285" s="168">
        <f t="shared" si="71"/>
        <v>948.93471879588583</v>
      </c>
      <c r="N285" s="168">
        <f t="shared" si="71"/>
        <v>765.64095567500317</v>
      </c>
      <c r="O285" s="168">
        <f t="shared" si="71"/>
        <v>1272.8271804366998</v>
      </c>
      <c r="P285" s="168">
        <f t="shared" si="71"/>
        <v>830.74431001527068</v>
      </c>
      <c r="Q285" s="168">
        <f t="shared" si="71"/>
        <v>787.74096794232173</v>
      </c>
    </row>
    <row r="286" spans="1:17" ht="12" customHeight="1" x14ac:dyDescent="0.3">
      <c r="A286" s="158" t="s">
        <v>65</v>
      </c>
      <c r="B286" s="157"/>
      <c r="C286" s="157">
        <f>SUM(C287:C288)</f>
        <v>944.97267812313112</v>
      </c>
      <c r="D286" s="157">
        <f t="shared" ref="D286:Q286" si="72">SUM(D287:D288)</f>
        <v>556.13756776669402</v>
      </c>
      <c r="E286" s="157">
        <f t="shared" si="72"/>
        <v>552.297047516926</v>
      </c>
      <c r="F286" s="157">
        <f t="shared" si="72"/>
        <v>689.61033869883829</v>
      </c>
      <c r="G286" s="157">
        <f t="shared" si="72"/>
        <v>550.45775692085749</v>
      </c>
      <c r="H286" s="157">
        <f t="shared" si="72"/>
        <v>469.57366035320132</v>
      </c>
      <c r="I286" s="157">
        <f t="shared" si="72"/>
        <v>731.11353980947592</v>
      </c>
      <c r="J286" s="157">
        <f t="shared" si="72"/>
        <v>499.22918574766533</v>
      </c>
      <c r="K286" s="157">
        <f t="shared" si="72"/>
        <v>588.9713424824406</v>
      </c>
      <c r="L286" s="157">
        <f t="shared" si="72"/>
        <v>859.12967701230446</v>
      </c>
      <c r="M286" s="157">
        <f t="shared" si="72"/>
        <v>729.86800493685689</v>
      </c>
      <c r="N286" s="157">
        <f t="shared" si="72"/>
        <v>608.65972349971685</v>
      </c>
      <c r="O286" s="157">
        <f t="shared" si="72"/>
        <v>996.64372892695769</v>
      </c>
      <c r="P286" s="157">
        <f t="shared" si="72"/>
        <v>620.28471548384255</v>
      </c>
      <c r="Q286" s="157">
        <f t="shared" si="72"/>
        <v>597.5859906742611</v>
      </c>
    </row>
    <row r="287" spans="1:17" ht="12" customHeight="1" x14ac:dyDescent="0.3">
      <c r="A287" s="23" t="s">
        <v>149</v>
      </c>
      <c r="B287" s="156"/>
      <c r="C287" s="156">
        <f>RES_hhdet_in_fec!C$126</f>
        <v>942.46610552191794</v>
      </c>
      <c r="D287" s="156">
        <f>RES_hhdet_in_fec!D$126</f>
        <v>554.16758335524537</v>
      </c>
      <c r="E287" s="156">
        <f>RES_hhdet_in_fec!E$126</f>
        <v>550.03113569876587</v>
      </c>
      <c r="F287" s="156">
        <f>RES_hhdet_in_fec!F$126</f>
        <v>686.45213372015485</v>
      </c>
      <c r="G287" s="156">
        <f>RES_hhdet_in_fec!G$126</f>
        <v>548.0275401538521</v>
      </c>
      <c r="H287" s="156">
        <f>RES_hhdet_in_fec!H$126</f>
        <v>467.43384725826564</v>
      </c>
      <c r="I287" s="156">
        <f>RES_hhdet_in_fec!I$126</f>
        <v>727.68346884008542</v>
      </c>
      <c r="J287" s="156">
        <f>RES_hhdet_in_fec!J$126</f>
        <v>497.06507575997114</v>
      </c>
      <c r="K287" s="156">
        <f>RES_hhdet_in_fec!K$126</f>
        <v>586.14107651930885</v>
      </c>
      <c r="L287" s="156">
        <f>RES_hhdet_in_fec!L$126</f>
        <v>854.99908327198193</v>
      </c>
      <c r="M287" s="156">
        <f>RES_hhdet_in_fec!M$126</f>
        <v>726.54270914189863</v>
      </c>
      <c r="N287" s="156">
        <f>RES_hhdet_in_fec!N$126</f>
        <v>606.0462773881701</v>
      </c>
      <c r="O287" s="156">
        <f>RES_hhdet_in_fec!O$126</f>
        <v>991.86363505901613</v>
      </c>
      <c r="P287" s="156">
        <f>RES_hhdet_in_fec!P$126</f>
        <v>616.9357803376223</v>
      </c>
      <c r="Q287" s="156">
        <f>RES_hhdet_in_fec!Q$126</f>
        <v>594.11164581925539</v>
      </c>
    </row>
    <row r="288" spans="1:17" ht="12" customHeight="1" x14ac:dyDescent="0.3">
      <c r="A288" s="23" t="s">
        <v>60</v>
      </c>
      <c r="B288" s="156"/>
      <c r="C288" s="156">
        <f>RES_hhdet_in_fec!C$127</f>
        <v>2.5065726012132195</v>
      </c>
      <c r="D288" s="156">
        <f>RES_hhdet_in_fec!D$127</f>
        <v>1.9699844114487035</v>
      </c>
      <c r="E288" s="156">
        <f>RES_hhdet_in_fec!E$127</f>
        <v>2.2659118181601103</v>
      </c>
      <c r="F288" s="156">
        <f>RES_hhdet_in_fec!F$127</f>
        <v>3.1582049786833917</v>
      </c>
      <c r="G288" s="156">
        <f>RES_hhdet_in_fec!G$127</f>
        <v>2.4302167670054033</v>
      </c>
      <c r="H288" s="156">
        <f>RES_hhdet_in_fec!H$127</f>
        <v>2.1398130949356484</v>
      </c>
      <c r="I288" s="156">
        <f>RES_hhdet_in_fec!I$127</f>
        <v>3.4300709693905129</v>
      </c>
      <c r="J288" s="156">
        <f>RES_hhdet_in_fec!J$127</f>
        <v>2.164109987694177</v>
      </c>
      <c r="K288" s="156">
        <f>RES_hhdet_in_fec!K$127</f>
        <v>2.8302659631317431</v>
      </c>
      <c r="L288" s="156">
        <f>RES_hhdet_in_fec!L$127</f>
        <v>4.1305937403225395</v>
      </c>
      <c r="M288" s="156">
        <f>RES_hhdet_in_fec!M$127</f>
        <v>3.3252957949582735</v>
      </c>
      <c r="N288" s="156">
        <f>RES_hhdet_in_fec!N$127</f>
        <v>2.6134461115466978</v>
      </c>
      <c r="O288" s="156">
        <f>RES_hhdet_in_fec!O$127</f>
        <v>4.780093867941611</v>
      </c>
      <c r="P288" s="156">
        <f>RES_hhdet_in_fec!P$127</f>
        <v>3.348935146220271</v>
      </c>
      <c r="Q288" s="156">
        <f>RES_hhdet_in_fec!Q$127</f>
        <v>3.4743448550057252</v>
      </c>
    </row>
    <row r="289" spans="1:17" ht="12" customHeight="1" x14ac:dyDescent="0.3">
      <c r="A289" s="158" t="s">
        <v>112</v>
      </c>
      <c r="B289" s="157"/>
      <c r="C289" s="157">
        <f>C290</f>
        <v>2.0578482552283419</v>
      </c>
      <c r="D289" s="157">
        <f t="shared" ref="D289:Q289" si="73">D290</f>
        <v>1.2320508080298236</v>
      </c>
      <c r="E289" s="157">
        <f t="shared" si="73"/>
        <v>1.0665936343064049</v>
      </c>
      <c r="F289" s="157">
        <f t="shared" si="73"/>
        <v>2.5506623074612778</v>
      </c>
      <c r="G289" s="157">
        <f t="shared" si="73"/>
        <v>1.7376564592551205</v>
      </c>
      <c r="H289" s="157">
        <f t="shared" si="73"/>
        <v>2.0982536805857057</v>
      </c>
      <c r="I289" s="157">
        <f t="shared" si="73"/>
        <v>2.1352137029585179</v>
      </c>
      <c r="J289" s="157">
        <f t="shared" si="73"/>
        <v>2.4632578277655655</v>
      </c>
      <c r="K289" s="157">
        <f t="shared" si="73"/>
        <v>3.4112639597408534</v>
      </c>
      <c r="L289" s="157">
        <f t="shared" si="73"/>
        <v>4.4012906373991934</v>
      </c>
      <c r="M289" s="157">
        <f t="shared" si="73"/>
        <v>8.3091922409645615</v>
      </c>
      <c r="N289" s="157">
        <f t="shared" si="73"/>
        <v>5.2003485743063438</v>
      </c>
      <c r="O289" s="157">
        <f t="shared" si="73"/>
        <v>7.8717594324972611</v>
      </c>
      <c r="P289" s="157">
        <f t="shared" si="73"/>
        <v>5.4406710968047927</v>
      </c>
      <c r="Q289" s="157">
        <f t="shared" si="73"/>
        <v>3.0368742584870572</v>
      </c>
    </row>
    <row r="290" spans="1:17" ht="12" customHeight="1" x14ac:dyDescent="0.3">
      <c r="A290" s="23" t="s">
        <v>60</v>
      </c>
      <c r="B290" s="156"/>
      <c r="C290" s="156">
        <f>RES_hhdet_in_fec!C$129</f>
        <v>2.0578482552283419</v>
      </c>
      <c r="D290" s="156">
        <f>RES_hhdet_in_fec!D$129</f>
        <v>1.2320508080298236</v>
      </c>
      <c r="E290" s="156">
        <f>RES_hhdet_in_fec!E$129</f>
        <v>1.0665936343064049</v>
      </c>
      <c r="F290" s="156">
        <f>RES_hhdet_in_fec!F$129</f>
        <v>2.5506623074612778</v>
      </c>
      <c r="G290" s="156">
        <f>RES_hhdet_in_fec!G$129</f>
        <v>1.7376564592551205</v>
      </c>
      <c r="H290" s="156">
        <f>RES_hhdet_in_fec!H$129</f>
        <v>2.0982536805857057</v>
      </c>
      <c r="I290" s="156">
        <f>RES_hhdet_in_fec!I$129</f>
        <v>2.1352137029585179</v>
      </c>
      <c r="J290" s="156">
        <f>RES_hhdet_in_fec!J$129</f>
        <v>2.4632578277655655</v>
      </c>
      <c r="K290" s="156">
        <f>RES_hhdet_in_fec!K$129</f>
        <v>3.4112639597408534</v>
      </c>
      <c r="L290" s="156">
        <f>RES_hhdet_in_fec!L$129</f>
        <v>4.4012906373991934</v>
      </c>
      <c r="M290" s="156">
        <f>RES_hhdet_in_fec!M$129</f>
        <v>8.3091922409645615</v>
      </c>
      <c r="N290" s="156">
        <f>RES_hhdet_in_fec!N$129</f>
        <v>5.2003485743063438</v>
      </c>
      <c r="O290" s="156">
        <f>RES_hhdet_in_fec!O$129</f>
        <v>7.8717594324972611</v>
      </c>
      <c r="P290" s="156">
        <f>RES_hhdet_in_fec!P$129</f>
        <v>5.4406710968047927</v>
      </c>
      <c r="Q290" s="156">
        <f>RES_hhdet_in_fec!Q$129</f>
        <v>3.0368742584870572</v>
      </c>
    </row>
    <row r="291" spans="1:17" ht="12" customHeight="1" x14ac:dyDescent="0.3">
      <c r="A291" s="158" t="s">
        <v>63</v>
      </c>
      <c r="B291" s="157"/>
      <c r="C291" s="157">
        <f>SUM(C292:C293,C296:C297)</f>
        <v>133.47093452291625</v>
      </c>
      <c r="D291" s="157">
        <f t="shared" ref="D291:Q291" si="74">SUM(D292:D293,D296:D297)</f>
        <v>88.385643652717192</v>
      </c>
      <c r="E291" s="157">
        <f t="shared" si="74"/>
        <v>83.81315378682612</v>
      </c>
      <c r="F291" s="157">
        <f t="shared" si="74"/>
        <v>110.43523313370537</v>
      </c>
      <c r="G291" s="157">
        <f t="shared" si="74"/>
        <v>82.354928747155085</v>
      </c>
      <c r="H291" s="157">
        <f t="shared" si="74"/>
        <v>77.890074234563258</v>
      </c>
      <c r="I291" s="157">
        <f t="shared" si="74"/>
        <v>124.33138615699164</v>
      </c>
      <c r="J291" s="157">
        <f t="shared" si="74"/>
        <v>75.525133064661233</v>
      </c>
      <c r="K291" s="157">
        <f t="shared" si="74"/>
        <v>96.837491062121686</v>
      </c>
      <c r="L291" s="157">
        <f t="shared" si="74"/>
        <v>129.26436431979835</v>
      </c>
      <c r="M291" s="157">
        <f t="shared" si="74"/>
        <v>135.12175426115206</v>
      </c>
      <c r="N291" s="157">
        <f t="shared" si="74"/>
        <v>99.001599792139345</v>
      </c>
      <c r="O291" s="157">
        <f t="shared" si="74"/>
        <v>175.98800528011591</v>
      </c>
      <c r="P291" s="157">
        <f t="shared" si="74"/>
        <v>131.40062541367629</v>
      </c>
      <c r="Q291" s="157">
        <f t="shared" si="74"/>
        <v>123.15461350364863</v>
      </c>
    </row>
    <row r="292" spans="1:17" ht="12" customHeight="1" x14ac:dyDescent="0.3">
      <c r="A292" s="167" t="s">
        <v>148</v>
      </c>
      <c r="B292" s="132"/>
      <c r="C292" s="132">
        <f>RES_hhdet_in_fec!C$131</f>
        <v>100.62020081864809</v>
      </c>
      <c r="D292" s="132">
        <f>RES_hhdet_in_fec!D$131</f>
        <v>47.354387807684319</v>
      </c>
      <c r="E292" s="132">
        <f>RES_hhdet_in_fec!E$131</f>
        <v>46.604444785346423</v>
      </c>
      <c r="F292" s="132">
        <f>RES_hhdet_in_fec!F$131</f>
        <v>83.446117314383713</v>
      </c>
      <c r="G292" s="132">
        <f>RES_hhdet_in_fec!G$131</f>
        <v>42.304952703401675</v>
      </c>
      <c r="H292" s="132">
        <f>RES_hhdet_in_fec!H$131</f>
        <v>30.199726791944911</v>
      </c>
      <c r="I292" s="132">
        <f>RES_hhdet_in_fec!I$131</f>
        <v>58.238061443965272</v>
      </c>
      <c r="J292" s="132">
        <f>RES_hhdet_in_fec!J$131</f>
        <v>43.524392572126402</v>
      </c>
      <c r="K292" s="132">
        <f>RES_hhdet_in_fec!K$131</f>
        <v>52.282787447597258</v>
      </c>
      <c r="L292" s="132">
        <f>RES_hhdet_in_fec!L$131</f>
        <v>82.853310805238948</v>
      </c>
      <c r="M292" s="132">
        <f>RES_hhdet_in_fec!M$131</f>
        <v>85.417689324716648</v>
      </c>
      <c r="N292" s="132">
        <f>RES_hhdet_in_fec!N$131</f>
        <v>63.886394524324182</v>
      </c>
      <c r="O292" s="132">
        <f>RES_hhdet_in_fec!O$131</f>
        <v>63.658929033165755</v>
      </c>
      <c r="P292" s="132">
        <f>RES_hhdet_in_fec!P$131</f>
        <v>61.575508092657969</v>
      </c>
      <c r="Q292" s="132">
        <f>RES_hhdet_in_fec!Q$131</f>
        <v>34.577906432959331</v>
      </c>
    </row>
    <row r="293" spans="1:17" ht="12" customHeight="1" x14ac:dyDescent="0.3">
      <c r="A293" s="167" t="s">
        <v>147</v>
      </c>
      <c r="B293" s="132"/>
      <c r="C293" s="132">
        <f>SUM(C294:C295)</f>
        <v>5.8852897178976944</v>
      </c>
      <c r="D293" s="132">
        <f t="shared" ref="D293:Q293" si="75">SUM(D294:D295)</f>
        <v>15.648699343832609</v>
      </c>
      <c r="E293" s="132">
        <f t="shared" si="75"/>
        <v>16.912263842431926</v>
      </c>
      <c r="F293" s="132">
        <f t="shared" si="75"/>
        <v>9.5397616554859752</v>
      </c>
      <c r="G293" s="132">
        <f t="shared" si="75"/>
        <v>21.390006170255155</v>
      </c>
      <c r="H293" s="132">
        <f t="shared" si="75"/>
        <v>22.747493668479368</v>
      </c>
      <c r="I293" s="132">
        <f t="shared" si="75"/>
        <v>28.87553425102314</v>
      </c>
      <c r="J293" s="132">
        <f t="shared" si="75"/>
        <v>22.81316046663369</v>
      </c>
      <c r="K293" s="132">
        <f t="shared" si="75"/>
        <v>31.33354338358394</v>
      </c>
      <c r="L293" s="132">
        <f t="shared" si="75"/>
        <v>26.911712954390154</v>
      </c>
      <c r="M293" s="132">
        <f t="shared" si="75"/>
        <v>42.2250921271077</v>
      </c>
      <c r="N293" s="132">
        <f t="shared" si="75"/>
        <v>13.61403273583217</v>
      </c>
      <c r="O293" s="132">
        <f t="shared" si="75"/>
        <v>77.670436454952366</v>
      </c>
      <c r="P293" s="132">
        <f t="shared" si="75"/>
        <v>45.268335848652626</v>
      </c>
      <c r="Q293" s="132">
        <f t="shared" si="75"/>
        <v>54.097947621171102</v>
      </c>
    </row>
    <row r="294" spans="1:17" ht="12" customHeight="1" x14ac:dyDescent="0.3">
      <c r="A294" s="166" t="s">
        <v>61</v>
      </c>
      <c r="B294" s="165"/>
      <c r="C294" s="165">
        <f>RES_hhdet_in_fec!C$133</f>
        <v>4.1629899684988585</v>
      </c>
      <c r="D294" s="165">
        <f>RES_hhdet_in_fec!D$133</f>
        <v>11.35064878714309</v>
      </c>
      <c r="E294" s="165">
        <f>RES_hhdet_in_fec!E$133</f>
        <v>11.798661208725804</v>
      </c>
      <c r="F294" s="165">
        <f>RES_hhdet_in_fec!F$133</f>
        <v>6.7363981427663635</v>
      </c>
      <c r="G294" s="165">
        <f>RES_hhdet_in_fec!G$133</f>
        <v>15.542369460677529</v>
      </c>
      <c r="H294" s="165">
        <f>RES_hhdet_in_fec!H$133</f>
        <v>15.952041874870064</v>
      </c>
      <c r="I294" s="165">
        <f>RES_hhdet_in_fec!I$133</f>
        <v>21.33350755395243</v>
      </c>
      <c r="J294" s="165">
        <f>RES_hhdet_in_fec!J$133</f>
        <v>16.29950594013955</v>
      </c>
      <c r="K294" s="165">
        <f>RES_hhdet_in_fec!K$133</f>
        <v>22.142256459509369</v>
      </c>
      <c r="L294" s="165">
        <f>RES_hhdet_in_fec!L$133</f>
        <v>19.151675832517345</v>
      </c>
      <c r="M294" s="165">
        <f>RES_hhdet_in_fec!M$133</f>
        <v>28.438065539959339</v>
      </c>
      <c r="N294" s="165">
        <f>RES_hhdet_in_fec!N$133</f>
        <v>9.1783399790765792</v>
      </c>
      <c r="O294" s="165">
        <f>RES_hhdet_in_fec!O$133</f>
        <v>54.773689664478212</v>
      </c>
      <c r="P294" s="165">
        <f>RES_hhdet_in_fec!P$133</f>
        <v>31.579040612695277</v>
      </c>
      <c r="Q294" s="165">
        <f>RES_hhdet_in_fec!Q$133</f>
        <v>38.863049443102945</v>
      </c>
    </row>
    <row r="295" spans="1:17" ht="12" customHeight="1" x14ac:dyDescent="0.3">
      <c r="A295" s="147" t="s">
        <v>59</v>
      </c>
      <c r="B295" s="164"/>
      <c r="C295" s="164">
        <f>RES_hhdet_in_fec!C$134</f>
        <v>1.7222997493988357</v>
      </c>
      <c r="D295" s="164">
        <f>RES_hhdet_in_fec!D$134</f>
        <v>4.2980505566895193</v>
      </c>
      <c r="E295" s="164">
        <f>RES_hhdet_in_fec!E$134</f>
        <v>5.1136026337061233</v>
      </c>
      <c r="F295" s="164">
        <f>RES_hhdet_in_fec!F$134</f>
        <v>2.8033635127196113</v>
      </c>
      <c r="G295" s="164">
        <f>RES_hhdet_in_fec!G$134</f>
        <v>5.8476367095776247</v>
      </c>
      <c r="H295" s="164">
        <f>RES_hhdet_in_fec!H$134</f>
        <v>6.7954517936093035</v>
      </c>
      <c r="I295" s="164">
        <f>RES_hhdet_in_fec!I$134</f>
        <v>7.5420266970707122</v>
      </c>
      <c r="J295" s="164">
        <f>RES_hhdet_in_fec!J$134</f>
        <v>6.5136545264941415</v>
      </c>
      <c r="K295" s="164">
        <f>RES_hhdet_in_fec!K$134</f>
        <v>9.1912869240745714</v>
      </c>
      <c r="L295" s="164">
        <f>RES_hhdet_in_fec!L$134</f>
        <v>7.7600371218728101</v>
      </c>
      <c r="M295" s="164">
        <f>RES_hhdet_in_fec!M$134</f>
        <v>13.787026587148361</v>
      </c>
      <c r="N295" s="164">
        <f>RES_hhdet_in_fec!N$134</f>
        <v>4.435692756755591</v>
      </c>
      <c r="O295" s="164">
        <f>RES_hhdet_in_fec!O$134</f>
        <v>22.896746790474158</v>
      </c>
      <c r="P295" s="164">
        <f>RES_hhdet_in_fec!P$134</f>
        <v>13.689295235957351</v>
      </c>
      <c r="Q295" s="164">
        <f>RES_hhdet_in_fec!Q$134</f>
        <v>15.23489817806816</v>
      </c>
    </row>
    <row r="296" spans="1:17" ht="12" customHeight="1" x14ac:dyDescent="0.3">
      <c r="A296" s="163" t="s">
        <v>142</v>
      </c>
      <c r="B296" s="162"/>
      <c r="C296" s="162">
        <f>RES_hhdet_in_fec!C$135</f>
        <v>25.86798849646533</v>
      </c>
      <c r="D296" s="162">
        <f>RES_hhdet_in_fec!D$135</f>
        <v>23.301607874707866</v>
      </c>
      <c r="E296" s="162">
        <f>RES_hhdet_in_fec!E$135</f>
        <v>19.423746849398409</v>
      </c>
      <c r="F296" s="162">
        <f>RES_hhdet_in_fec!F$135</f>
        <v>16.353917699204064</v>
      </c>
      <c r="G296" s="162">
        <f>RES_hhdet_in_fec!G$135</f>
        <v>16.920030912728144</v>
      </c>
      <c r="H296" s="162">
        <f>RES_hhdet_in_fec!H$135</f>
        <v>23.238434136890174</v>
      </c>
      <c r="I296" s="162">
        <f>RES_hhdet_in_fec!I$135</f>
        <v>33.833347923496859</v>
      </c>
      <c r="J296" s="162">
        <f>RES_hhdet_in_fec!J$135</f>
        <v>7.3806866411257754</v>
      </c>
      <c r="K296" s="162">
        <f>RES_hhdet_in_fec!K$135</f>
        <v>12.075937840883464</v>
      </c>
      <c r="L296" s="162">
        <f>RES_hhdet_in_fec!L$135</f>
        <v>17.454234253192762</v>
      </c>
      <c r="M296" s="162">
        <f>RES_hhdet_in_fec!M$135</f>
        <v>6.1285140054966796</v>
      </c>
      <c r="N296" s="162">
        <f>RES_hhdet_in_fec!N$135</f>
        <v>19.810944096118607</v>
      </c>
      <c r="O296" s="162">
        <f>RES_hhdet_in_fec!O$135</f>
        <v>24.887126767053374</v>
      </c>
      <c r="P296" s="162">
        <f>RES_hhdet_in_fec!P$135</f>
        <v>20.402734506097495</v>
      </c>
      <c r="Q296" s="162">
        <f>RES_hhdet_in_fec!Q$135</f>
        <v>24.958141372953737</v>
      </c>
    </row>
    <row r="297" spans="1:17" ht="12" customHeight="1" x14ac:dyDescent="0.3">
      <c r="A297" s="161" t="s">
        <v>141</v>
      </c>
      <c r="B297" s="160"/>
      <c r="C297" s="160">
        <f>SUM(C298:C299)</f>
        <v>1.097455489905141</v>
      </c>
      <c r="D297" s="160">
        <f t="shared" ref="D297:Q297" si="76">SUM(D298:D299)</f>
        <v>2.0809486264924049</v>
      </c>
      <c r="E297" s="160">
        <f t="shared" si="76"/>
        <v>0.87269830964935835</v>
      </c>
      <c r="F297" s="160">
        <f t="shared" si="76"/>
        <v>1.095436464631617</v>
      </c>
      <c r="G297" s="160">
        <f t="shared" si="76"/>
        <v>1.7399389607701179</v>
      </c>
      <c r="H297" s="160">
        <f t="shared" si="76"/>
        <v>1.7044196372487992</v>
      </c>
      <c r="I297" s="160">
        <f t="shared" si="76"/>
        <v>3.384442538506367</v>
      </c>
      <c r="J297" s="160">
        <f t="shared" si="76"/>
        <v>1.8068933847753639</v>
      </c>
      <c r="K297" s="160">
        <f t="shared" si="76"/>
        <v>1.1452223900570093</v>
      </c>
      <c r="L297" s="160">
        <f t="shared" si="76"/>
        <v>2.0451063069764759</v>
      </c>
      <c r="M297" s="160">
        <f t="shared" si="76"/>
        <v>1.3504588038310388</v>
      </c>
      <c r="N297" s="160">
        <f t="shared" si="76"/>
        <v>1.6902284358643849</v>
      </c>
      <c r="O297" s="160">
        <f t="shared" si="76"/>
        <v>9.7715130249444364</v>
      </c>
      <c r="P297" s="160">
        <f t="shared" si="76"/>
        <v>4.1540469662681918</v>
      </c>
      <c r="Q297" s="160">
        <f t="shared" si="76"/>
        <v>9.5206180765644568</v>
      </c>
    </row>
    <row r="298" spans="1:17" ht="12" customHeight="1" x14ac:dyDescent="0.3">
      <c r="A298" s="148" t="s">
        <v>60</v>
      </c>
      <c r="B298" s="156"/>
      <c r="C298" s="156">
        <f>RES_hhdet_in_fec!C$137</f>
        <v>0.78651990430549212</v>
      </c>
      <c r="D298" s="156">
        <f>RES_hhdet_in_fec!D$137</f>
        <v>1.5640416670114805</v>
      </c>
      <c r="E298" s="156">
        <f>RES_hhdet_in_fec!E$137</f>
        <v>0.6391499476061846</v>
      </c>
      <c r="F298" s="156">
        <f>RES_hhdet_in_fec!F$137</f>
        <v>0.83002472444460573</v>
      </c>
      <c r="G298" s="156">
        <f>RES_hhdet_in_fec!G$137</f>
        <v>1.2895370661142469</v>
      </c>
      <c r="H298" s="156">
        <f>RES_hhdet_in_fec!H$137</f>
        <v>1.2529782677233972</v>
      </c>
      <c r="I298" s="156">
        <f>RES_hhdet_in_fec!I$137</f>
        <v>2.5314961754959158</v>
      </c>
      <c r="J298" s="156">
        <f>RES_hhdet_in_fec!J$137</f>
        <v>1.3419303880834406</v>
      </c>
      <c r="K298" s="156">
        <f>RES_hhdet_in_fec!K$137</f>
        <v>0.882715766008347</v>
      </c>
      <c r="L298" s="156">
        <f>RES_hhdet_in_fec!L$137</f>
        <v>1.5579169122247432</v>
      </c>
      <c r="M298" s="156">
        <f>RES_hhdet_in_fec!M$137</f>
        <v>1.0065068053173347</v>
      </c>
      <c r="N298" s="156">
        <f>RES_hhdet_in_fec!N$137</f>
        <v>1.3668584649109154</v>
      </c>
      <c r="O298" s="156">
        <f>RES_hhdet_in_fec!O$137</f>
        <v>7.6541547888085812</v>
      </c>
      <c r="P298" s="156">
        <f>RES_hhdet_in_fec!P$137</f>
        <v>3.1125846882718671</v>
      </c>
      <c r="Q298" s="156">
        <f>RES_hhdet_in_fec!Q$137</f>
        <v>7.3634083446093079</v>
      </c>
    </row>
    <row r="299" spans="1:17" ht="12" customHeight="1" x14ac:dyDescent="0.3">
      <c r="A299" s="148" t="s">
        <v>59</v>
      </c>
      <c r="B299" s="156"/>
      <c r="C299" s="156">
        <f>RES_hhdet_in_fec!C$138</f>
        <v>0.31093558559964896</v>
      </c>
      <c r="D299" s="156">
        <f>RES_hhdet_in_fec!D$138</f>
        <v>0.51690695948092436</v>
      </c>
      <c r="E299" s="156">
        <f>RES_hhdet_in_fec!E$138</f>
        <v>0.23354836204317375</v>
      </c>
      <c r="F299" s="156">
        <f>RES_hhdet_in_fec!F$138</f>
        <v>0.26541174018701141</v>
      </c>
      <c r="G299" s="156">
        <f>RES_hhdet_in_fec!G$138</f>
        <v>0.45040189465587099</v>
      </c>
      <c r="H299" s="156">
        <f>RES_hhdet_in_fec!H$138</f>
        <v>0.45144136952540198</v>
      </c>
      <c r="I299" s="156">
        <f>RES_hhdet_in_fec!I$138</f>
        <v>0.85294636301045135</v>
      </c>
      <c r="J299" s="156">
        <f>RES_hhdet_in_fec!J$138</f>
        <v>0.46496299669192331</v>
      </c>
      <c r="K299" s="156">
        <f>RES_hhdet_in_fec!K$138</f>
        <v>0.26250662404866221</v>
      </c>
      <c r="L299" s="156">
        <f>RES_hhdet_in_fec!L$138</f>
        <v>0.4871893947517329</v>
      </c>
      <c r="M299" s="156">
        <f>RES_hhdet_in_fec!M$138</f>
        <v>0.34395199851370412</v>
      </c>
      <c r="N299" s="156">
        <f>RES_hhdet_in_fec!N$138</f>
        <v>0.32336997095346942</v>
      </c>
      <c r="O299" s="156">
        <f>RES_hhdet_in_fec!O$138</f>
        <v>2.1173582361358543</v>
      </c>
      <c r="P299" s="156">
        <f>RES_hhdet_in_fec!P$138</f>
        <v>1.041462277996325</v>
      </c>
      <c r="Q299" s="156">
        <f>RES_hhdet_in_fec!Q$138</f>
        <v>2.1572097319551484</v>
      </c>
    </row>
    <row r="300" spans="1:17" ht="12" customHeight="1" x14ac:dyDescent="0.3">
      <c r="A300" s="158" t="s">
        <v>62</v>
      </c>
      <c r="B300" s="157"/>
      <c r="C300" s="157">
        <f>SUM(C301:C302)</f>
        <v>62.614083564168993</v>
      </c>
      <c r="D300" s="157">
        <f t="shared" ref="D300:Q300" si="77">SUM(D301:D302)</f>
        <v>40.915412434829356</v>
      </c>
      <c r="E300" s="157">
        <f t="shared" si="77"/>
        <v>40.5044433189179</v>
      </c>
      <c r="F300" s="157">
        <f t="shared" si="77"/>
        <v>54.677881484294382</v>
      </c>
      <c r="G300" s="157">
        <f t="shared" si="77"/>
        <v>39.584250750227</v>
      </c>
      <c r="H300" s="157">
        <f t="shared" si="77"/>
        <v>39.321260573981824</v>
      </c>
      <c r="I300" s="157">
        <f t="shared" si="77"/>
        <v>60.177674030737663</v>
      </c>
      <c r="J300" s="157">
        <f t="shared" si="77"/>
        <v>37.833172963083562</v>
      </c>
      <c r="K300" s="157">
        <f t="shared" si="77"/>
        <v>48.133949850974069</v>
      </c>
      <c r="L300" s="157">
        <f t="shared" si="77"/>
        <v>71.488198506977398</v>
      </c>
      <c r="M300" s="157">
        <f t="shared" si="77"/>
        <v>75.635767356912325</v>
      </c>
      <c r="N300" s="157">
        <f t="shared" si="77"/>
        <v>52.779283808840688</v>
      </c>
      <c r="O300" s="157">
        <f t="shared" si="77"/>
        <v>92.323686797128886</v>
      </c>
      <c r="P300" s="157">
        <f t="shared" si="77"/>
        <v>73.618298020947122</v>
      </c>
      <c r="Q300" s="157">
        <f t="shared" si="77"/>
        <v>63.96348950592494</v>
      </c>
    </row>
    <row r="301" spans="1:17" ht="12" customHeight="1" x14ac:dyDescent="0.3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8.5850357832232549E-3</v>
      </c>
      <c r="F301" s="156">
        <f>RES_hhdet_in_fec!F$140</f>
        <v>0</v>
      </c>
      <c r="G301" s="156">
        <f>RES_hhdet_in_fec!G$140</f>
        <v>0</v>
      </c>
      <c r="H301" s="156">
        <f>RES_hhdet_in_fec!H$140</f>
        <v>1.9947357069693915E-3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8.0139054082767572E-2</v>
      </c>
      <c r="P301" s="156">
        <f>RES_hhdet_in_fec!P$140</f>
        <v>6.4821816456037254E-2</v>
      </c>
      <c r="Q301" s="156">
        <f>RES_hhdet_in_fec!Q$140</f>
        <v>0.12255549325650013</v>
      </c>
    </row>
    <row r="302" spans="1:17" ht="12" customHeight="1" x14ac:dyDescent="0.3">
      <c r="A302" s="29" t="s">
        <v>140</v>
      </c>
      <c r="B302" s="57"/>
      <c r="C302" s="57">
        <f>RES_hhdet_in_fec!C$141</f>
        <v>62.614083564168993</v>
      </c>
      <c r="D302" s="57">
        <f>RES_hhdet_in_fec!D$141</f>
        <v>40.915412434829356</v>
      </c>
      <c r="E302" s="57">
        <f>RES_hhdet_in_fec!E$141</f>
        <v>40.49585828313468</v>
      </c>
      <c r="F302" s="57">
        <f>RES_hhdet_in_fec!F$141</f>
        <v>54.677881484294382</v>
      </c>
      <c r="G302" s="57">
        <f>RES_hhdet_in_fec!G$141</f>
        <v>39.584250750227</v>
      </c>
      <c r="H302" s="57">
        <f>RES_hhdet_in_fec!H$141</f>
        <v>39.319265838274852</v>
      </c>
      <c r="I302" s="57">
        <f>RES_hhdet_in_fec!I$141</f>
        <v>60.177674030737663</v>
      </c>
      <c r="J302" s="57">
        <f>RES_hhdet_in_fec!J$141</f>
        <v>37.833172963083562</v>
      </c>
      <c r="K302" s="57">
        <f>RES_hhdet_in_fec!K$141</f>
        <v>48.133949850974069</v>
      </c>
      <c r="L302" s="57">
        <f>RES_hhdet_in_fec!L$141</f>
        <v>71.488198506977398</v>
      </c>
      <c r="M302" s="57">
        <f>RES_hhdet_in_fec!M$141</f>
        <v>75.635767356912325</v>
      </c>
      <c r="N302" s="57">
        <f>RES_hhdet_in_fec!N$141</f>
        <v>52.779283808840688</v>
      </c>
      <c r="O302" s="57">
        <f>RES_hhdet_in_fec!O$141</f>
        <v>92.243547743046122</v>
      </c>
      <c r="P302" s="57">
        <f>RES_hhdet_in_fec!P$141</f>
        <v>73.553476204491091</v>
      </c>
      <c r="Q302" s="57">
        <f>RES_hhdet_in_fec!Q$141</f>
        <v>63.840934012668441</v>
      </c>
    </row>
    <row r="304" spans="1:17" ht="12" customHeight="1" x14ac:dyDescent="0.3">
      <c r="A304" s="152" t="s">
        <v>192</v>
      </c>
      <c r="B304" s="168"/>
      <c r="C304" s="168">
        <f>SUM(C305,C308,C310,C319)</f>
        <v>882.19038200030377</v>
      </c>
      <c r="D304" s="168">
        <f t="shared" ref="D304:Q304" si="78">SUM(D305,D308,D310,D319)</f>
        <v>576.94230828302341</v>
      </c>
      <c r="E304" s="168">
        <f t="shared" si="78"/>
        <v>551.50071415699983</v>
      </c>
      <c r="F304" s="168">
        <f t="shared" si="78"/>
        <v>709.54790337062218</v>
      </c>
      <c r="G304" s="168">
        <f t="shared" si="78"/>
        <v>555.16039761005231</v>
      </c>
      <c r="H304" s="168">
        <f t="shared" si="78"/>
        <v>491.55168586613377</v>
      </c>
      <c r="I304" s="168">
        <f t="shared" si="78"/>
        <v>754.68090266189802</v>
      </c>
      <c r="J304" s="168">
        <f t="shared" si="78"/>
        <v>525.61102851721023</v>
      </c>
      <c r="K304" s="168">
        <f t="shared" si="78"/>
        <v>613.10157947093774</v>
      </c>
      <c r="L304" s="168">
        <f t="shared" si="78"/>
        <v>905.93441889452561</v>
      </c>
      <c r="M304" s="168">
        <f t="shared" si="78"/>
        <v>814.76983185628126</v>
      </c>
      <c r="N304" s="168">
        <f t="shared" si="78"/>
        <v>635.26226497648975</v>
      </c>
      <c r="O304" s="168">
        <f t="shared" si="78"/>
        <v>1123.3447940095623</v>
      </c>
      <c r="P304" s="168">
        <f t="shared" si="78"/>
        <v>726.00044705630864</v>
      </c>
      <c r="Q304" s="168">
        <f t="shared" si="78"/>
        <v>697.58960986197496</v>
      </c>
    </row>
    <row r="305" spans="1:17" ht="12" customHeight="1" x14ac:dyDescent="0.3">
      <c r="A305" s="158" t="s">
        <v>65</v>
      </c>
      <c r="B305" s="157"/>
      <c r="C305" s="157">
        <f>SUM(C306:C307)</f>
        <v>719.68815249764282</v>
      </c>
      <c r="D305" s="157">
        <f t="shared" ref="D305:Q305" si="79">SUM(D306:D307)</f>
        <v>465.87629070771533</v>
      </c>
      <c r="E305" s="157">
        <f t="shared" si="79"/>
        <v>445.61441952348656</v>
      </c>
      <c r="F305" s="157">
        <f t="shared" si="79"/>
        <v>565.8725748122522</v>
      </c>
      <c r="G305" s="157">
        <f t="shared" si="79"/>
        <v>449.07536539379817</v>
      </c>
      <c r="H305" s="157">
        <f t="shared" si="79"/>
        <v>388.16474333397082</v>
      </c>
      <c r="I305" s="157">
        <f t="shared" si="79"/>
        <v>594.56084878053321</v>
      </c>
      <c r="J305" s="157">
        <f t="shared" si="79"/>
        <v>420.98081502682425</v>
      </c>
      <c r="K305" s="157">
        <f t="shared" si="79"/>
        <v>480.0648548666851</v>
      </c>
      <c r="L305" s="157">
        <f t="shared" si="79"/>
        <v>720.478957299787</v>
      </c>
      <c r="M305" s="157">
        <f t="shared" si="79"/>
        <v>608.13479902184895</v>
      </c>
      <c r="N305" s="157">
        <f t="shared" si="79"/>
        <v>491.01020196164222</v>
      </c>
      <c r="O305" s="157">
        <f t="shared" si="79"/>
        <v>862.4151174440733</v>
      </c>
      <c r="P305" s="157">
        <f t="shared" si="79"/>
        <v>529.18962082805604</v>
      </c>
      <c r="Q305" s="157">
        <f t="shared" si="79"/>
        <v>523.23297576270829</v>
      </c>
    </row>
    <row r="306" spans="1:17" ht="12" customHeight="1" x14ac:dyDescent="0.3">
      <c r="A306" s="23" t="s">
        <v>149</v>
      </c>
      <c r="B306" s="156"/>
      <c r="C306" s="156">
        <f>RES_hhdet_in_tes!C$126</f>
        <v>717.12393508738762</v>
      </c>
      <c r="D306" s="156">
        <f>RES_hhdet_in_tes!D$126</f>
        <v>463.85513858019129</v>
      </c>
      <c r="E306" s="156">
        <f>RES_hhdet_in_tes!E$126</f>
        <v>443.2866569552499</v>
      </c>
      <c r="F306" s="156">
        <f>RES_hhdet_in_tes!F$126</f>
        <v>562.62925995136095</v>
      </c>
      <c r="G306" s="156">
        <f>RES_hhdet_in_tes!G$126</f>
        <v>446.57117970244894</v>
      </c>
      <c r="H306" s="156">
        <f>RES_hhdet_in_tes!H$126</f>
        <v>385.9652219008961</v>
      </c>
      <c r="I306" s="156">
        <f>RES_hhdet_in_tes!I$126</f>
        <v>591.03180439676362</v>
      </c>
      <c r="J306" s="156">
        <f>RES_hhdet_in_tes!J$126</f>
        <v>418.74098062605992</v>
      </c>
      <c r="K306" s="156">
        <f>RES_hhdet_in_tes!K$126</f>
        <v>477.14249662243759</v>
      </c>
      <c r="L306" s="156">
        <f>RES_hhdet_in_tes!L$126</f>
        <v>716.21249818725335</v>
      </c>
      <c r="M306" s="156">
        <f>RES_hhdet_in_tes!M$126</f>
        <v>604.72771492441314</v>
      </c>
      <c r="N306" s="156">
        <f>RES_hhdet_in_tes!N$126</f>
        <v>488.32194380715964</v>
      </c>
      <c r="O306" s="156">
        <f>RES_hhdet_in_tes!O$126</f>
        <v>857.53394361939229</v>
      </c>
      <c r="P306" s="156">
        <f>RES_hhdet_in_tes!P$126</f>
        <v>525.77274594864923</v>
      </c>
      <c r="Q306" s="156">
        <f>RES_hhdet_in_tes!Q$126</f>
        <v>519.70196555624409</v>
      </c>
    </row>
    <row r="307" spans="1:17" ht="12" customHeight="1" x14ac:dyDescent="0.3">
      <c r="A307" s="23" t="s">
        <v>60</v>
      </c>
      <c r="B307" s="156"/>
      <c r="C307" s="156">
        <f>RES_hhdet_in_tes!C$127</f>
        <v>2.5642174102552007</v>
      </c>
      <c r="D307" s="156">
        <f>RES_hhdet_in_tes!D$127</f>
        <v>2.0211521275240316</v>
      </c>
      <c r="E307" s="156">
        <f>RES_hhdet_in_tes!E$127</f>
        <v>2.3277625682366585</v>
      </c>
      <c r="F307" s="156">
        <f>RES_hhdet_in_tes!F$127</f>
        <v>3.2433148608912656</v>
      </c>
      <c r="G307" s="156">
        <f>RES_hhdet_in_tes!G$127</f>
        <v>2.5041856913492122</v>
      </c>
      <c r="H307" s="156">
        <f>RES_hhdet_in_tes!H$127</f>
        <v>2.1995214330747337</v>
      </c>
      <c r="I307" s="156">
        <f>RES_hhdet_in_tes!I$127</f>
        <v>3.5290443837695995</v>
      </c>
      <c r="J307" s="156">
        <f>RES_hhdet_in_tes!J$127</f>
        <v>2.2398344007643201</v>
      </c>
      <c r="K307" s="156">
        <f>RES_hhdet_in_tes!K$127</f>
        <v>2.9223582442475196</v>
      </c>
      <c r="L307" s="156">
        <f>RES_hhdet_in_tes!L$127</f>
        <v>4.2664591125337061</v>
      </c>
      <c r="M307" s="156">
        <f>RES_hhdet_in_tes!M$127</f>
        <v>3.407084097435789</v>
      </c>
      <c r="N307" s="156">
        <f>RES_hhdet_in_tes!N$127</f>
        <v>2.6882581544826047</v>
      </c>
      <c r="O307" s="156">
        <f>RES_hhdet_in_tes!O$127</f>
        <v>4.8811738246810634</v>
      </c>
      <c r="P307" s="156">
        <f>RES_hhdet_in_tes!P$127</f>
        <v>3.4168748794067985</v>
      </c>
      <c r="Q307" s="156">
        <f>RES_hhdet_in_tes!Q$127</f>
        <v>3.5310102064642526</v>
      </c>
    </row>
    <row r="308" spans="1:17" ht="12" customHeight="1" x14ac:dyDescent="0.3">
      <c r="A308" s="158" t="s">
        <v>112</v>
      </c>
      <c r="B308" s="157"/>
      <c r="C308" s="157">
        <f>C309</f>
        <v>3.787009869620638</v>
      </c>
      <c r="D308" s="157">
        <f t="shared" ref="D308:Q308" si="80">D309</f>
        <v>2.3771063960832839</v>
      </c>
      <c r="E308" s="157">
        <f t="shared" si="80"/>
        <v>2.0696225238181469</v>
      </c>
      <c r="F308" s="157">
        <f t="shared" si="80"/>
        <v>5.1150859032338891</v>
      </c>
      <c r="G308" s="157">
        <f t="shared" si="80"/>
        <v>3.5705184752268671</v>
      </c>
      <c r="H308" s="157">
        <f t="shared" si="80"/>
        <v>4.5548360252382789</v>
      </c>
      <c r="I308" s="157">
        <f t="shared" si="80"/>
        <v>4.8635628213258562</v>
      </c>
      <c r="J308" s="157">
        <f t="shared" si="80"/>
        <v>6.0614135114305361</v>
      </c>
      <c r="K308" s="157">
        <f t="shared" si="80"/>
        <v>8.6985225151969896</v>
      </c>
      <c r="L308" s="157">
        <f t="shared" si="80"/>
        <v>12.236254528212152</v>
      </c>
      <c r="M308" s="157">
        <f t="shared" si="80"/>
        <v>23.881633652094447</v>
      </c>
      <c r="N308" s="157">
        <f t="shared" si="80"/>
        <v>15.975300137330935</v>
      </c>
      <c r="O308" s="157">
        <f t="shared" si="80"/>
        <v>25.573184453779223</v>
      </c>
      <c r="P308" s="157">
        <f t="shared" si="80"/>
        <v>18.656710077916557</v>
      </c>
      <c r="Q308" s="157">
        <f t="shared" si="80"/>
        <v>10.636900406560338</v>
      </c>
    </row>
    <row r="309" spans="1:17" ht="12" customHeight="1" x14ac:dyDescent="0.3">
      <c r="A309" s="23" t="s">
        <v>60</v>
      </c>
      <c r="B309" s="156"/>
      <c r="C309" s="156">
        <f>RES_hhdet_in_tes!C$129</f>
        <v>3.787009869620638</v>
      </c>
      <c r="D309" s="156">
        <f>RES_hhdet_in_tes!D$129</f>
        <v>2.3771063960832839</v>
      </c>
      <c r="E309" s="156">
        <f>RES_hhdet_in_tes!E$129</f>
        <v>2.0696225238181469</v>
      </c>
      <c r="F309" s="156">
        <f>RES_hhdet_in_tes!F$129</f>
        <v>5.1150859032338891</v>
      </c>
      <c r="G309" s="156">
        <f>RES_hhdet_in_tes!G$129</f>
        <v>3.5705184752268671</v>
      </c>
      <c r="H309" s="156">
        <f>RES_hhdet_in_tes!H$129</f>
        <v>4.5548360252382789</v>
      </c>
      <c r="I309" s="156">
        <f>RES_hhdet_in_tes!I$129</f>
        <v>4.8635628213258562</v>
      </c>
      <c r="J309" s="156">
        <f>RES_hhdet_in_tes!J$129</f>
        <v>6.0614135114305361</v>
      </c>
      <c r="K309" s="156">
        <f>RES_hhdet_in_tes!K$129</f>
        <v>8.6985225151969896</v>
      </c>
      <c r="L309" s="156">
        <f>RES_hhdet_in_tes!L$129</f>
        <v>12.236254528212152</v>
      </c>
      <c r="M309" s="156">
        <f>RES_hhdet_in_tes!M$129</f>
        <v>23.881633652094447</v>
      </c>
      <c r="N309" s="156">
        <f>RES_hhdet_in_tes!N$129</f>
        <v>15.975300137330935</v>
      </c>
      <c r="O309" s="156">
        <f>RES_hhdet_in_tes!O$129</f>
        <v>25.573184453779223</v>
      </c>
      <c r="P309" s="156">
        <f>RES_hhdet_in_tes!P$129</f>
        <v>18.656710077916557</v>
      </c>
      <c r="Q309" s="156">
        <f>RES_hhdet_in_tes!Q$129</f>
        <v>10.636900406560338</v>
      </c>
    </row>
    <row r="310" spans="1:17" ht="12" customHeight="1" x14ac:dyDescent="0.3">
      <c r="A310" s="158" t="s">
        <v>63</v>
      </c>
      <c r="B310" s="157"/>
      <c r="C310" s="157">
        <f>SUM(C311:C312,C315:C316)</f>
        <v>107.05963044199912</v>
      </c>
      <c r="D310" s="157">
        <f t="shared" ref="D310:Q310" si="81">SUM(D311:D312,D315:D316)</f>
        <v>74.521483927372543</v>
      </c>
      <c r="E310" s="157">
        <f t="shared" si="81"/>
        <v>70.005018574438282</v>
      </c>
      <c r="F310" s="157">
        <f t="shared" si="81"/>
        <v>92.702441227048126</v>
      </c>
      <c r="G310" s="157">
        <f t="shared" si="81"/>
        <v>69.245950948945278</v>
      </c>
      <c r="H310" s="157">
        <f t="shared" si="81"/>
        <v>65.629205406459661</v>
      </c>
      <c r="I310" s="157">
        <f t="shared" si="81"/>
        <v>104.19148687318931</v>
      </c>
      <c r="J310" s="157">
        <f t="shared" si="81"/>
        <v>66.201184052203573</v>
      </c>
      <c r="K310" s="157">
        <f t="shared" si="81"/>
        <v>83.216095367786465</v>
      </c>
      <c r="L310" s="157">
        <f t="shared" si="81"/>
        <v>112.19888399761493</v>
      </c>
      <c r="M310" s="157">
        <f t="shared" si="81"/>
        <v>118.32229282668183</v>
      </c>
      <c r="N310" s="157">
        <f t="shared" si="81"/>
        <v>83.393521166639857</v>
      </c>
      <c r="O310" s="157">
        <f t="shared" si="81"/>
        <v>156.366896390639</v>
      </c>
      <c r="P310" s="157">
        <f t="shared" si="81"/>
        <v>115.26075529832143</v>
      </c>
      <c r="Q310" s="157">
        <f t="shared" si="81"/>
        <v>109.11328004957345</v>
      </c>
    </row>
    <row r="311" spans="1:17" ht="12" customHeight="1" x14ac:dyDescent="0.3">
      <c r="A311" s="167" t="s">
        <v>148</v>
      </c>
      <c r="B311" s="132"/>
      <c r="C311" s="132">
        <f>RES_hhdet_in_tes!C$131</f>
        <v>82.483696949980114</v>
      </c>
      <c r="D311" s="132">
        <f>RES_hhdet_in_tes!D$131</f>
        <v>40.847638783854499</v>
      </c>
      <c r="E311" s="132">
        <f>RES_hhdet_in_tes!E$131</f>
        <v>39.292239362961588</v>
      </c>
      <c r="F311" s="132">
        <f>RES_hhdet_in_tes!F$131</f>
        <v>70.834824498086107</v>
      </c>
      <c r="G311" s="132">
        <f>RES_hhdet_in_tes!G$131</f>
        <v>35.142387178160803</v>
      </c>
      <c r="H311" s="132">
        <f>RES_hhdet_in_tes!H$131</f>
        <v>25.46009889449244</v>
      </c>
      <c r="I311" s="132">
        <f>RES_hhdet_in_tes!I$131</f>
        <v>49.251982720674874</v>
      </c>
      <c r="J311" s="132">
        <f>RES_hhdet_in_tes!J$131</f>
        <v>37.718291954131821</v>
      </c>
      <c r="K311" s="132">
        <f>RES_hhdet_in_tes!K$131</f>
        <v>44.204824574155978</v>
      </c>
      <c r="L311" s="132">
        <f>RES_hhdet_in_tes!L$131</f>
        <v>72.467941419989799</v>
      </c>
      <c r="M311" s="132">
        <f>RES_hhdet_in_tes!M$131</f>
        <v>72.781449922075325</v>
      </c>
      <c r="N311" s="132">
        <f>RES_hhdet_in_tes!N$131</f>
        <v>54.354591929224355</v>
      </c>
      <c r="O311" s="132">
        <f>RES_hhdet_in_tes!O$131</f>
        <v>54.78912898008619</v>
      </c>
      <c r="P311" s="132">
        <f>RES_hhdet_in_tes!P$131</f>
        <v>54.070961200366092</v>
      </c>
      <c r="Q311" s="132">
        <f>RES_hhdet_in_tes!Q$131</f>
        <v>29.622242824511734</v>
      </c>
    </row>
    <row r="312" spans="1:17" ht="12" customHeight="1" x14ac:dyDescent="0.3">
      <c r="A312" s="167" t="s">
        <v>147</v>
      </c>
      <c r="B312" s="132"/>
      <c r="C312" s="132">
        <f>SUM(C313:C314)</f>
        <v>5.3634196470667952</v>
      </c>
      <c r="D312" s="132">
        <f t="shared" ref="D312:Q312" si="82">SUM(D313:D314)</f>
        <v>14.511990758499206</v>
      </c>
      <c r="E312" s="132">
        <f t="shared" si="82"/>
        <v>15.691160630110325</v>
      </c>
      <c r="F312" s="132">
        <f t="shared" si="82"/>
        <v>8.7456524431350804</v>
      </c>
      <c r="G312" s="132">
        <f t="shared" si="82"/>
        <v>19.909242361851611</v>
      </c>
      <c r="H312" s="132">
        <f t="shared" si="82"/>
        <v>21.495866702261822</v>
      </c>
      <c r="I312" s="132">
        <f t="shared" si="82"/>
        <v>26.442557547214154</v>
      </c>
      <c r="J312" s="132">
        <f t="shared" si="82"/>
        <v>21.492691919911081</v>
      </c>
      <c r="K312" s="132">
        <f t="shared" si="82"/>
        <v>28.835936692134545</v>
      </c>
      <c r="L312" s="132">
        <f t="shared" si="82"/>
        <v>24.810199957355362</v>
      </c>
      <c r="M312" s="132">
        <f t="shared" si="82"/>
        <v>39.606478288354964</v>
      </c>
      <c r="N312" s="132">
        <f t="shared" si="82"/>
        <v>12.270676448233342</v>
      </c>
      <c r="O312" s="132">
        <f t="shared" si="82"/>
        <v>72.881957834117529</v>
      </c>
      <c r="P312" s="132">
        <f t="shared" si="82"/>
        <v>41.853695345938782</v>
      </c>
      <c r="Q312" s="132">
        <f t="shared" si="82"/>
        <v>50.768389825285105</v>
      </c>
    </row>
    <row r="313" spans="1:17" ht="12" customHeight="1" x14ac:dyDescent="0.3">
      <c r="A313" s="166" t="s">
        <v>61</v>
      </c>
      <c r="B313" s="165"/>
      <c r="C313" s="165">
        <f>RES_hhdet_in_tes!C$133</f>
        <v>3.6270160075890865</v>
      </c>
      <c r="D313" s="165">
        <f>RES_hhdet_in_tes!D$133</f>
        <v>10.174709311561804</v>
      </c>
      <c r="E313" s="165">
        <f>RES_hhdet_in_tes!E$133</f>
        <v>10.536733595661307</v>
      </c>
      <c r="F313" s="165">
        <f>RES_hhdet_in_tes!F$133</f>
        <v>5.9167947777718943</v>
      </c>
      <c r="G313" s="165">
        <f>RES_hhdet_in_tes!G$133</f>
        <v>14.010592284750368</v>
      </c>
      <c r="H313" s="165">
        <f>RES_hhdet_in_tes!H$133</f>
        <v>14.632539476949002</v>
      </c>
      <c r="I313" s="165">
        <f>RES_hhdet_in_tes!I$133</f>
        <v>18.837231597240553</v>
      </c>
      <c r="J313" s="165">
        <f>RES_hhdet_in_tes!J$133</f>
        <v>14.910510324910607</v>
      </c>
      <c r="K313" s="165">
        <f>RES_hhdet_in_tes!K$133</f>
        <v>19.583551107532237</v>
      </c>
      <c r="L313" s="165">
        <f>RES_hhdet_in_tes!L$133</f>
        <v>16.989260052568739</v>
      </c>
      <c r="M313" s="165">
        <f>RES_hhdet_in_tes!M$133</f>
        <v>25.730374437213619</v>
      </c>
      <c r="N313" s="165">
        <f>RES_hhdet_in_tes!N$133</f>
        <v>7.8141622279491205</v>
      </c>
      <c r="O313" s="165">
        <f>RES_hhdet_in_tes!O$133</f>
        <v>49.849812198821006</v>
      </c>
      <c r="P313" s="165">
        <f>RES_hhdet_in_tes!P$133</f>
        <v>28.099477809779206</v>
      </c>
      <c r="Q313" s="165">
        <f>RES_hhdet_in_tes!Q$133</f>
        <v>35.446062695340558</v>
      </c>
    </row>
    <row r="314" spans="1:17" ht="12" customHeight="1" x14ac:dyDescent="0.3">
      <c r="A314" s="147" t="s">
        <v>59</v>
      </c>
      <c r="B314" s="164"/>
      <c r="C314" s="164">
        <f>RES_hhdet_in_tes!C$134</f>
        <v>1.7364036394777087</v>
      </c>
      <c r="D314" s="164">
        <f>RES_hhdet_in_tes!D$134</f>
        <v>4.3372814469374008</v>
      </c>
      <c r="E314" s="164">
        <f>RES_hhdet_in_tes!E$134</f>
        <v>5.1544270344490171</v>
      </c>
      <c r="F314" s="164">
        <f>RES_hhdet_in_tes!F$134</f>
        <v>2.8288576653631865</v>
      </c>
      <c r="G314" s="164">
        <f>RES_hhdet_in_tes!G$134</f>
        <v>5.8986500771012444</v>
      </c>
      <c r="H314" s="164">
        <f>RES_hhdet_in_tes!H$134</f>
        <v>6.8633272253128208</v>
      </c>
      <c r="I314" s="164">
        <f>RES_hhdet_in_tes!I$134</f>
        <v>7.6053259499735999</v>
      </c>
      <c r="J314" s="164">
        <f>RES_hhdet_in_tes!J$134</f>
        <v>6.5821815950004741</v>
      </c>
      <c r="K314" s="164">
        <f>RES_hhdet_in_tes!K$134</f>
        <v>9.25238558460231</v>
      </c>
      <c r="L314" s="164">
        <f>RES_hhdet_in_tes!L$134</f>
        <v>7.8209399047866244</v>
      </c>
      <c r="M314" s="164">
        <f>RES_hhdet_in_tes!M$134</f>
        <v>13.876103851141346</v>
      </c>
      <c r="N314" s="164">
        <f>RES_hhdet_in_tes!N$134</f>
        <v>4.4565142202842214</v>
      </c>
      <c r="O314" s="164">
        <f>RES_hhdet_in_tes!O$134</f>
        <v>23.032145635296526</v>
      </c>
      <c r="P314" s="164">
        <f>RES_hhdet_in_tes!P$134</f>
        <v>13.754217536159578</v>
      </c>
      <c r="Q314" s="164">
        <f>RES_hhdet_in_tes!Q$134</f>
        <v>15.322327129944549</v>
      </c>
    </row>
    <row r="315" spans="1:17" ht="12" customHeight="1" x14ac:dyDescent="0.3">
      <c r="A315" s="163" t="s">
        <v>142</v>
      </c>
      <c r="B315" s="162"/>
      <c r="C315" s="162">
        <f>RES_hhdet_in_tes!C$135</f>
        <v>18.335849703777544</v>
      </c>
      <c r="D315" s="162">
        <f>RES_hhdet_in_tes!D$135</f>
        <v>17.417783903600807</v>
      </c>
      <c r="E315" s="162">
        <f>RES_hhdet_in_tes!E$135</f>
        <v>14.321081229481674</v>
      </c>
      <c r="F315" s="162">
        <f>RES_hhdet_in_tes!F$135</f>
        <v>12.225067741281066</v>
      </c>
      <c r="G315" s="162">
        <f>RES_hhdet_in_tes!G$135</f>
        <v>12.738832871775053</v>
      </c>
      <c r="H315" s="162">
        <f>RES_hhdet_in_tes!H$135</f>
        <v>17.281996654999201</v>
      </c>
      <c r="I315" s="162">
        <f>RES_hhdet_in_tes!I$135</f>
        <v>25.621039425071288</v>
      </c>
      <c r="J315" s="162">
        <f>RES_hhdet_in_tes!J$135</f>
        <v>5.5120393184171279</v>
      </c>
      <c r="K315" s="162">
        <f>RES_hhdet_in_tes!K$135</f>
        <v>9.2442856547917263</v>
      </c>
      <c r="L315" s="162">
        <f>RES_hhdet_in_tes!L$135</f>
        <v>13.26499490299822</v>
      </c>
      <c r="M315" s="162">
        <f>RES_hhdet_in_tes!M$135</f>
        <v>4.8178684595459886</v>
      </c>
      <c r="N315" s="162">
        <f>RES_hhdet_in_tes!N$135</f>
        <v>15.390754576389341</v>
      </c>
      <c r="O315" s="162">
        <f>RES_hhdet_in_tes!O$135</f>
        <v>20.182638221360694</v>
      </c>
      <c r="P315" s="162">
        <f>RES_hhdet_in_tes!P$135</f>
        <v>15.892800324400421</v>
      </c>
      <c r="Q315" s="162">
        <f>RES_hhdet_in_tes!Q$135</f>
        <v>20.420945438203532</v>
      </c>
    </row>
    <row r="316" spans="1:17" ht="12" customHeight="1" x14ac:dyDescent="0.3">
      <c r="A316" s="161" t="s">
        <v>141</v>
      </c>
      <c r="B316" s="160"/>
      <c r="C316" s="160">
        <f>SUM(C317:C318)</f>
        <v>0.87666414117467073</v>
      </c>
      <c r="D316" s="160">
        <f t="shared" ref="D316:Q316" si="83">SUM(D317:D318)</f>
        <v>1.7440704814180314</v>
      </c>
      <c r="E316" s="160">
        <f t="shared" si="83"/>
        <v>0.70053735188469257</v>
      </c>
      <c r="F316" s="160">
        <f t="shared" si="83"/>
        <v>0.89689654454586787</v>
      </c>
      <c r="G316" s="160">
        <f t="shared" si="83"/>
        <v>1.4554885371577997</v>
      </c>
      <c r="H316" s="160">
        <f t="shared" si="83"/>
        <v>1.3912431547062016</v>
      </c>
      <c r="I316" s="160">
        <f t="shared" si="83"/>
        <v>2.8759071802289919</v>
      </c>
      <c r="J316" s="160">
        <f t="shared" si="83"/>
        <v>1.4781608597435447</v>
      </c>
      <c r="K316" s="160">
        <f t="shared" si="83"/>
        <v>0.93104844670420384</v>
      </c>
      <c r="L316" s="160">
        <f t="shared" si="83"/>
        <v>1.6557477172715362</v>
      </c>
      <c r="M316" s="160">
        <f t="shared" si="83"/>
        <v>1.1164961567055507</v>
      </c>
      <c r="N316" s="160">
        <f t="shared" si="83"/>
        <v>1.3774982127928197</v>
      </c>
      <c r="O316" s="160">
        <f t="shared" si="83"/>
        <v>8.5131713550745758</v>
      </c>
      <c r="P316" s="160">
        <f t="shared" si="83"/>
        <v>3.4432984276161269</v>
      </c>
      <c r="Q316" s="160">
        <f t="shared" si="83"/>
        <v>8.3017019615730767</v>
      </c>
    </row>
    <row r="317" spans="1:17" ht="12" customHeight="1" x14ac:dyDescent="0.3">
      <c r="A317" s="148" t="s">
        <v>60</v>
      </c>
      <c r="B317" s="156"/>
      <c r="C317" s="156">
        <f>RES_hhdet_in_tes!C$137</f>
        <v>0.56135213591123911</v>
      </c>
      <c r="D317" s="156">
        <f>RES_hhdet_in_tes!D$137</f>
        <v>1.2187957596859915</v>
      </c>
      <c r="E317" s="156">
        <f>RES_hhdet_in_tes!E$137</f>
        <v>0.46568837934619317</v>
      </c>
      <c r="F317" s="156">
        <f>RES_hhdet_in_tes!F$137</f>
        <v>0.62834601332609663</v>
      </c>
      <c r="G317" s="156">
        <f>RES_hhdet_in_tes!G$137</f>
        <v>1.0004055669966831</v>
      </c>
      <c r="H317" s="156">
        <f>RES_hhdet_in_tes!H$137</f>
        <v>0.93714582241792599</v>
      </c>
      <c r="I317" s="156">
        <f>RES_hhdet_in_tes!I$137</f>
        <v>2.020627417021458</v>
      </c>
      <c r="J317" s="156">
        <f>RES_hhdet_in_tes!J$137</f>
        <v>1.012435743732317</v>
      </c>
      <c r="K317" s="156">
        <f>RES_hhdet_in_tes!K$137</f>
        <v>0.66823496362416612</v>
      </c>
      <c r="L317" s="156">
        <f>RES_hhdet_in_tes!L$137</f>
        <v>1.1674163764022651</v>
      </c>
      <c r="M317" s="156">
        <f>RES_hhdet_in_tes!M$137</f>
        <v>0.77171730147508344</v>
      </c>
      <c r="N317" s="156">
        <f>RES_hhdet_in_tes!N$137</f>
        <v>1.0535942269992937</v>
      </c>
      <c r="O317" s="156">
        <f>RES_hhdet_in_tes!O$137</f>
        <v>6.3947887175839755</v>
      </c>
      <c r="P317" s="156">
        <f>RES_hhdet_in_tes!P$137</f>
        <v>2.4018052384117388</v>
      </c>
      <c r="Q317" s="156">
        <f>RES_hhdet_in_tes!Q$137</f>
        <v>6.143782516738276</v>
      </c>
    </row>
    <row r="318" spans="1:17" ht="12" customHeight="1" x14ac:dyDescent="0.3">
      <c r="A318" s="148" t="s">
        <v>59</v>
      </c>
      <c r="B318" s="156"/>
      <c r="C318" s="156">
        <f>RES_hhdet_in_tes!C$138</f>
        <v>0.31531200526343162</v>
      </c>
      <c r="D318" s="156">
        <f>RES_hhdet_in_tes!D$138</f>
        <v>0.52527472173203982</v>
      </c>
      <c r="E318" s="156">
        <f>RES_hhdet_in_tes!E$138</f>
        <v>0.23484897253849943</v>
      </c>
      <c r="F318" s="156">
        <f>RES_hhdet_in_tes!F$138</f>
        <v>0.26855053121977118</v>
      </c>
      <c r="G318" s="156">
        <f>RES_hhdet_in_tes!G$138</f>
        <v>0.45508297016111654</v>
      </c>
      <c r="H318" s="156">
        <f>RES_hhdet_in_tes!H$138</f>
        <v>0.45409733228827565</v>
      </c>
      <c r="I318" s="156">
        <f>RES_hhdet_in_tes!I$138</f>
        <v>0.85527976320753385</v>
      </c>
      <c r="J318" s="156">
        <f>RES_hhdet_in_tes!J$138</f>
        <v>0.46572511601122762</v>
      </c>
      <c r="K318" s="156">
        <f>RES_hhdet_in_tes!K$138</f>
        <v>0.26281348308003771</v>
      </c>
      <c r="L318" s="156">
        <f>RES_hhdet_in_tes!L$138</f>
        <v>0.48833134086927121</v>
      </c>
      <c r="M318" s="156">
        <f>RES_hhdet_in_tes!M$138</f>
        <v>0.34477885523046725</v>
      </c>
      <c r="N318" s="156">
        <f>RES_hhdet_in_tes!N$138</f>
        <v>0.32390398579352597</v>
      </c>
      <c r="O318" s="156">
        <f>RES_hhdet_in_tes!O$138</f>
        <v>2.1183826374905999</v>
      </c>
      <c r="P318" s="156">
        <f>RES_hhdet_in_tes!P$138</f>
        <v>1.0414931892043879</v>
      </c>
      <c r="Q318" s="156">
        <f>RES_hhdet_in_tes!Q$138</f>
        <v>2.1579194448347998</v>
      </c>
    </row>
    <row r="319" spans="1:17" ht="12" customHeight="1" x14ac:dyDescent="0.3">
      <c r="A319" s="158" t="s">
        <v>62</v>
      </c>
      <c r="B319" s="157"/>
      <c r="C319" s="157">
        <f>SUM(C320:C321)</f>
        <v>51.655589191041123</v>
      </c>
      <c r="D319" s="157">
        <f t="shared" ref="D319:Q319" si="84">SUM(D320:D321)</f>
        <v>34.16742725185226</v>
      </c>
      <c r="E319" s="157">
        <f t="shared" si="84"/>
        <v>33.811653535256816</v>
      </c>
      <c r="F319" s="157">
        <f t="shared" si="84"/>
        <v>45.857801428088017</v>
      </c>
      <c r="G319" s="157">
        <f t="shared" si="84"/>
        <v>33.268562792082015</v>
      </c>
      <c r="H319" s="157">
        <f t="shared" si="84"/>
        <v>33.202901100465006</v>
      </c>
      <c r="I319" s="157">
        <f t="shared" si="84"/>
        <v>51.065004186849627</v>
      </c>
      <c r="J319" s="157">
        <f t="shared" si="84"/>
        <v>32.367615926751803</v>
      </c>
      <c r="K319" s="157">
        <f t="shared" si="84"/>
        <v>41.122106721269283</v>
      </c>
      <c r="L319" s="157">
        <f t="shared" si="84"/>
        <v>61.020323068911487</v>
      </c>
      <c r="M319" s="157">
        <f t="shared" si="84"/>
        <v>64.431106355655956</v>
      </c>
      <c r="N319" s="157">
        <f t="shared" si="84"/>
        <v>44.883241710876696</v>
      </c>
      <c r="O319" s="157">
        <f t="shared" si="84"/>
        <v>78.989595721070842</v>
      </c>
      <c r="P319" s="157">
        <f t="shared" si="84"/>
        <v>62.893360852014702</v>
      </c>
      <c r="Q319" s="157">
        <f t="shared" si="84"/>
        <v>54.606453643132937</v>
      </c>
    </row>
    <row r="320" spans="1:17" ht="12" customHeight="1" x14ac:dyDescent="0.3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3.9634212374257283E-3</v>
      </c>
      <c r="F320" s="156">
        <f>RES_hhdet_in_tes!F$140</f>
        <v>0</v>
      </c>
      <c r="G320" s="156">
        <f>RES_hhdet_in_tes!G$140</f>
        <v>0</v>
      </c>
      <c r="H320" s="156">
        <f>RES_hhdet_in_tes!H$140</f>
        <v>9.4324244108076854E-4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3.8064654343535308E-2</v>
      </c>
      <c r="P320" s="156">
        <f>RES_hhdet_in_tes!P$140</f>
        <v>3.0429817232074309E-2</v>
      </c>
      <c r="Q320" s="156">
        <f>RES_hhdet_in_tes!Q$140</f>
        <v>5.7701205590796188E-2</v>
      </c>
    </row>
    <row r="321" spans="1:17" ht="12" customHeight="1" x14ac:dyDescent="0.3">
      <c r="A321" s="29" t="s">
        <v>140</v>
      </c>
      <c r="B321" s="57"/>
      <c r="C321" s="57">
        <f>RES_hhdet_in_tes!C$141</f>
        <v>51.655589191041123</v>
      </c>
      <c r="D321" s="57">
        <f>RES_hhdet_in_tes!D$141</f>
        <v>34.16742725185226</v>
      </c>
      <c r="E321" s="57">
        <f>RES_hhdet_in_tes!E$141</f>
        <v>33.807690114019394</v>
      </c>
      <c r="F321" s="57">
        <f>RES_hhdet_in_tes!F$141</f>
        <v>45.857801428088017</v>
      </c>
      <c r="G321" s="57">
        <f>RES_hhdet_in_tes!G$141</f>
        <v>33.268562792082015</v>
      </c>
      <c r="H321" s="57">
        <f>RES_hhdet_in_tes!H$141</f>
        <v>33.201957858023924</v>
      </c>
      <c r="I321" s="57">
        <f>RES_hhdet_in_tes!I$141</f>
        <v>51.065004186849627</v>
      </c>
      <c r="J321" s="57">
        <f>RES_hhdet_in_tes!J$141</f>
        <v>32.367615926751803</v>
      </c>
      <c r="K321" s="57">
        <f>RES_hhdet_in_tes!K$141</f>
        <v>41.122106721269283</v>
      </c>
      <c r="L321" s="57">
        <f>RES_hhdet_in_tes!L$141</f>
        <v>61.020323068911487</v>
      </c>
      <c r="M321" s="57">
        <f>RES_hhdet_in_tes!M$141</f>
        <v>64.431106355655956</v>
      </c>
      <c r="N321" s="57">
        <f>RES_hhdet_in_tes!N$141</f>
        <v>44.883241710876696</v>
      </c>
      <c r="O321" s="57">
        <f>RES_hhdet_in_tes!O$141</f>
        <v>78.951531066727313</v>
      </c>
      <c r="P321" s="57">
        <f>RES_hhdet_in_tes!P$141</f>
        <v>62.862931034782626</v>
      </c>
      <c r="Q321" s="57">
        <f>RES_hhdet_in_tes!Q$141</f>
        <v>54.548752437542142</v>
      </c>
    </row>
    <row r="323" spans="1:17" ht="12" customHeight="1" x14ac:dyDescent="0.3">
      <c r="A323" s="152" t="s">
        <v>191</v>
      </c>
      <c r="B323" s="175"/>
      <c r="C323" s="175">
        <f t="shared" ref="C323:Q338" si="85">IF(C304=0,"",C304/C285)</f>
        <v>0.77174209227715684</v>
      </c>
      <c r="D323" s="175">
        <f t="shared" si="85"/>
        <v>0.84020234090640988</v>
      </c>
      <c r="E323" s="175">
        <f t="shared" si="85"/>
        <v>0.81380549294161075</v>
      </c>
      <c r="F323" s="175">
        <f t="shared" si="85"/>
        <v>0.82767914070740678</v>
      </c>
      <c r="G323" s="175">
        <f t="shared" si="85"/>
        <v>0.82351566508460927</v>
      </c>
      <c r="H323" s="175">
        <f t="shared" si="85"/>
        <v>0.83471840442474898</v>
      </c>
      <c r="I323" s="175">
        <f t="shared" si="85"/>
        <v>0.82230942782085237</v>
      </c>
      <c r="J323" s="175">
        <f t="shared" si="85"/>
        <v>0.85458155909301614</v>
      </c>
      <c r="K323" s="175">
        <f t="shared" si="85"/>
        <v>0.83148872874570223</v>
      </c>
      <c r="L323" s="175">
        <f t="shared" si="85"/>
        <v>0.85121529456435263</v>
      </c>
      <c r="M323" s="175">
        <f t="shared" si="85"/>
        <v>0.8586152616379682</v>
      </c>
      <c r="N323" s="175">
        <f t="shared" si="85"/>
        <v>0.82971301400201458</v>
      </c>
      <c r="O323" s="175">
        <f t="shared" si="85"/>
        <v>0.88255877253041459</v>
      </c>
      <c r="P323" s="175">
        <f t="shared" si="85"/>
        <v>0.8739156420378773</v>
      </c>
      <c r="Q323" s="175">
        <f t="shared" si="85"/>
        <v>0.88555710347802097</v>
      </c>
    </row>
    <row r="324" spans="1:17" ht="12" customHeight="1" x14ac:dyDescent="0.3">
      <c r="A324" s="158" t="s">
        <v>65</v>
      </c>
      <c r="B324" s="169"/>
      <c r="C324" s="169">
        <f t="shared" si="85"/>
        <v>0.76159678386369867</v>
      </c>
      <c r="D324" s="169">
        <f t="shared" si="85"/>
        <v>0.83769973062340519</v>
      </c>
      <c r="E324" s="169">
        <f t="shared" si="85"/>
        <v>0.80683831558927543</v>
      </c>
      <c r="F324" s="169">
        <f t="shared" si="85"/>
        <v>0.82056857772745206</v>
      </c>
      <c r="G324" s="169">
        <f t="shared" si="85"/>
        <v>0.8158216679620055</v>
      </c>
      <c r="H324" s="169">
        <f t="shared" si="85"/>
        <v>0.8266322754176697</v>
      </c>
      <c r="I324" s="169">
        <f t="shared" si="85"/>
        <v>0.81322642299234726</v>
      </c>
      <c r="J324" s="169">
        <f t="shared" si="85"/>
        <v>0.84326162621351308</v>
      </c>
      <c r="K324" s="169">
        <f t="shared" si="85"/>
        <v>0.81509034521657997</v>
      </c>
      <c r="L324" s="169">
        <f t="shared" si="85"/>
        <v>0.83861491062130811</v>
      </c>
      <c r="M324" s="169">
        <f t="shared" si="85"/>
        <v>0.83321202588468113</v>
      </c>
      <c r="N324" s="169">
        <f t="shared" si="85"/>
        <v>0.80670723395067989</v>
      </c>
      <c r="O324" s="169">
        <f t="shared" si="85"/>
        <v>0.86531936379371754</v>
      </c>
      <c r="P324" s="169">
        <f t="shared" si="85"/>
        <v>0.85313986886694548</v>
      </c>
      <c r="Q324" s="169">
        <f t="shared" si="85"/>
        <v>0.87557771421706243</v>
      </c>
    </row>
    <row r="325" spans="1:17" ht="12" customHeight="1" x14ac:dyDescent="0.3">
      <c r="A325" s="23" t="s">
        <v>149</v>
      </c>
      <c r="B325" s="73"/>
      <c r="C325" s="73">
        <f t="shared" si="85"/>
        <v>0.76090156546293986</v>
      </c>
      <c r="D325" s="73">
        <f t="shared" si="85"/>
        <v>0.83703044442215258</v>
      </c>
      <c r="E325" s="73">
        <f t="shared" si="85"/>
        <v>0.80593011592351671</v>
      </c>
      <c r="F325" s="73">
        <f t="shared" si="85"/>
        <v>0.81961907074605633</v>
      </c>
      <c r="G325" s="73">
        <f t="shared" si="85"/>
        <v>0.81486995996055145</v>
      </c>
      <c r="H325" s="73">
        <f t="shared" si="85"/>
        <v>0.82571089826886956</v>
      </c>
      <c r="I325" s="73">
        <f t="shared" si="85"/>
        <v>0.81221001947296934</v>
      </c>
      <c r="J325" s="73">
        <f t="shared" si="85"/>
        <v>0.8424268793896651</v>
      </c>
      <c r="K325" s="73">
        <f t="shared" si="85"/>
        <v>0.81404036628154552</v>
      </c>
      <c r="L325" s="73">
        <f t="shared" si="85"/>
        <v>0.83767633462996416</v>
      </c>
      <c r="M325" s="73">
        <f t="shared" si="85"/>
        <v>0.83233608611755516</v>
      </c>
      <c r="N325" s="73">
        <f t="shared" si="85"/>
        <v>0.80575025707878656</v>
      </c>
      <c r="O325" s="73">
        <f t="shared" si="85"/>
        <v>0.86456838753682985</v>
      </c>
      <c r="P325" s="73">
        <f t="shared" si="85"/>
        <v>0.852232538143462</v>
      </c>
      <c r="Q325" s="73">
        <f t="shared" si="85"/>
        <v>0.87475471860107468</v>
      </c>
    </row>
    <row r="326" spans="1:17" ht="12" customHeight="1" x14ac:dyDescent="0.3">
      <c r="A326" s="23" t="s">
        <v>60</v>
      </c>
      <c r="B326" s="73"/>
      <c r="C326" s="73">
        <f t="shared" si="85"/>
        <v>1.0229974623571965</v>
      </c>
      <c r="D326" s="73">
        <f t="shared" si="85"/>
        <v>1.0259736654655556</v>
      </c>
      <c r="E326" s="73">
        <f t="shared" si="85"/>
        <v>1.027296185836027</v>
      </c>
      <c r="F326" s="73">
        <f t="shared" si="85"/>
        <v>1.0269488151599822</v>
      </c>
      <c r="G326" s="73">
        <f t="shared" si="85"/>
        <v>1.0304371714276976</v>
      </c>
      <c r="H326" s="73">
        <f t="shared" si="85"/>
        <v>1.0279035296495749</v>
      </c>
      <c r="I326" s="73">
        <f t="shared" si="85"/>
        <v>1.0288546258262035</v>
      </c>
      <c r="J326" s="73">
        <f t="shared" si="85"/>
        <v>1.0349910187101101</v>
      </c>
      <c r="K326" s="73">
        <f t="shared" si="85"/>
        <v>1.0325383841361235</v>
      </c>
      <c r="L326" s="73">
        <f t="shared" si="85"/>
        <v>1.0328924558435411</v>
      </c>
      <c r="M326" s="73">
        <f t="shared" si="85"/>
        <v>1.0245957976434821</v>
      </c>
      <c r="N326" s="73">
        <f t="shared" si="85"/>
        <v>1.028625821900583</v>
      </c>
      <c r="O326" s="73">
        <f t="shared" si="85"/>
        <v>1.0211460192063089</v>
      </c>
      <c r="P326" s="73">
        <f t="shared" si="85"/>
        <v>1.0202869659220504</v>
      </c>
      <c r="Q326" s="73">
        <f t="shared" si="85"/>
        <v>1.0163096508329867</v>
      </c>
    </row>
    <row r="327" spans="1:17" ht="12" customHeight="1" x14ac:dyDescent="0.3">
      <c r="A327" s="158" t="s">
        <v>112</v>
      </c>
      <c r="B327" s="169"/>
      <c r="C327" s="169">
        <f t="shared" si="85"/>
        <v>1.8402765412848314</v>
      </c>
      <c r="D327" s="169">
        <f t="shared" si="85"/>
        <v>1.9293899087526449</v>
      </c>
      <c r="E327" s="169">
        <f t="shared" si="85"/>
        <v>1.9404039713437833</v>
      </c>
      <c r="F327" s="169">
        <f t="shared" si="85"/>
        <v>2.0053951823693317</v>
      </c>
      <c r="G327" s="169">
        <f t="shared" si="85"/>
        <v>2.0547896312930796</v>
      </c>
      <c r="H327" s="169">
        <f t="shared" si="85"/>
        <v>2.1707747101231551</v>
      </c>
      <c r="I327" s="169">
        <f t="shared" si="85"/>
        <v>2.2777873777163293</v>
      </c>
      <c r="J327" s="169">
        <f t="shared" si="85"/>
        <v>2.4607304371905223</v>
      </c>
      <c r="K327" s="169">
        <f t="shared" si="85"/>
        <v>2.5499412000523694</v>
      </c>
      <c r="L327" s="169">
        <f t="shared" si="85"/>
        <v>2.7801514456320451</v>
      </c>
      <c r="M327" s="169">
        <f t="shared" si="85"/>
        <v>2.8741221721116634</v>
      </c>
      <c r="N327" s="169">
        <f t="shared" si="85"/>
        <v>3.0719671785581841</v>
      </c>
      <c r="O327" s="169">
        <f t="shared" si="85"/>
        <v>3.2487253546144395</v>
      </c>
      <c r="P327" s="169">
        <f t="shared" si="85"/>
        <v>3.4291192659804972</v>
      </c>
      <c r="Q327" s="169">
        <f t="shared" si="85"/>
        <v>3.502581767036856</v>
      </c>
    </row>
    <row r="328" spans="1:17" ht="12" customHeight="1" x14ac:dyDescent="0.3">
      <c r="A328" s="23" t="s">
        <v>60</v>
      </c>
      <c r="B328" s="73"/>
      <c r="C328" s="73">
        <f t="shared" si="85"/>
        <v>1.8402765412848314</v>
      </c>
      <c r="D328" s="73">
        <f t="shared" si="85"/>
        <v>1.9293899087526449</v>
      </c>
      <c r="E328" s="73">
        <f t="shared" si="85"/>
        <v>1.9404039713437833</v>
      </c>
      <c r="F328" s="73">
        <f t="shared" si="85"/>
        <v>2.0053951823693317</v>
      </c>
      <c r="G328" s="73">
        <f t="shared" si="85"/>
        <v>2.0547896312930796</v>
      </c>
      <c r="H328" s="73">
        <f t="shared" si="85"/>
        <v>2.1707747101231551</v>
      </c>
      <c r="I328" s="73">
        <f t="shared" si="85"/>
        <v>2.2777873777163293</v>
      </c>
      <c r="J328" s="73">
        <f t="shared" si="85"/>
        <v>2.4607304371905223</v>
      </c>
      <c r="K328" s="73">
        <f t="shared" si="85"/>
        <v>2.5499412000523694</v>
      </c>
      <c r="L328" s="73">
        <f t="shared" si="85"/>
        <v>2.7801514456320451</v>
      </c>
      <c r="M328" s="73">
        <f t="shared" si="85"/>
        <v>2.8741221721116634</v>
      </c>
      <c r="N328" s="73">
        <f t="shared" si="85"/>
        <v>3.0719671785581841</v>
      </c>
      <c r="O328" s="73">
        <f t="shared" si="85"/>
        <v>3.2487253546144395</v>
      </c>
      <c r="P328" s="73">
        <f t="shared" si="85"/>
        <v>3.4291192659804972</v>
      </c>
      <c r="Q328" s="73">
        <f t="shared" si="85"/>
        <v>3.502581767036856</v>
      </c>
    </row>
    <row r="329" spans="1:17" ht="12" customHeight="1" x14ac:dyDescent="0.3">
      <c r="A329" s="158" t="s">
        <v>63</v>
      </c>
      <c r="B329" s="169"/>
      <c r="C329" s="169">
        <f t="shared" si="85"/>
        <v>0.80211943390279883</v>
      </c>
      <c r="D329" s="169">
        <f t="shared" si="85"/>
        <v>0.84314013959303868</v>
      </c>
      <c r="E329" s="169">
        <f t="shared" si="85"/>
        <v>0.83525097686327343</v>
      </c>
      <c r="F329" s="169">
        <f t="shared" si="85"/>
        <v>0.83942812992310234</v>
      </c>
      <c r="G329" s="169">
        <f t="shared" si="85"/>
        <v>0.84082339700084252</v>
      </c>
      <c r="H329" s="169">
        <f t="shared" si="85"/>
        <v>0.84258753186984503</v>
      </c>
      <c r="I329" s="169">
        <f t="shared" si="85"/>
        <v>0.83801435899401988</v>
      </c>
      <c r="J329" s="169">
        <f t="shared" si="85"/>
        <v>0.876545083284065</v>
      </c>
      <c r="K329" s="169">
        <f t="shared" si="85"/>
        <v>0.85933758149932826</v>
      </c>
      <c r="L329" s="169">
        <f t="shared" si="85"/>
        <v>0.86798000816401621</v>
      </c>
      <c r="M329" s="169">
        <f t="shared" si="85"/>
        <v>0.87567167458467399</v>
      </c>
      <c r="N329" s="169">
        <f t="shared" si="85"/>
        <v>0.84234518777201861</v>
      </c>
      <c r="O329" s="169">
        <f t="shared" si="85"/>
        <v>0.88850882843835599</v>
      </c>
      <c r="P329" s="169">
        <f t="shared" si="85"/>
        <v>0.87717052286057828</v>
      </c>
      <c r="Q329" s="169">
        <f t="shared" si="85"/>
        <v>0.88598613519533975</v>
      </c>
    </row>
    <row r="330" spans="1:17" ht="12" customHeight="1" x14ac:dyDescent="0.3">
      <c r="A330" s="167" t="s">
        <v>148</v>
      </c>
      <c r="B330" s="174"/>
      <c r="C330" s="174">
        <f t="shared" si="85"/>
        <v>0.81975285557861155</v>
      </c>
      <c r="D330" s="174">
        <f t="shared" si="85"/>
        <v>0.86259459101752023</v>
      </c>
      <c r="E330" s="174">
        <f t="shared" si="85"/>
        <v>0.8431006858666843</v>
      </c>
      <c r="F330" s="174">
        <f t="shared" si="85"/>
        <v>0.84886902803656528</v>
      </c>
      <c r="G330" s="174">
        <f t="shared" si="85"/>
        <v>0.83069203326009289</v>
      </c>
      <c r="H330" s="174">
        <f t="shared" si="85"/>
        <v>0.84305725909028228</v>
      </c>
      <c r="I330" s="174">
        <f t="shared" si="85"/>
        <v>0.84570092993331336</v>
      </c>
      <c r="J330" s="174">
        <f t="shared" si="85"/>
        <v>0.86660122577533949</v>
      </c>
      <c r="K330" s="174">
        <f t="shared" si="85"/>
        <v>0.84549479345305034</v>
      </c>
      <c r="L330" s="174">
        <f t="shared" si="85"/>
        <v>0.87465353786933442</v>
      </c>
      <c r="M330" s="174">
        <f t="shared" si="85"/>
        <v>0.85206530986100004</v>
      </c>
      <c r="N330" s="174">
        <f t="shared" si="85"/>
        <v>0.85080074300529396</v>
      </c>
      <c r="O330" s="174">
        <f t="shared" si="85"/>
        <v>0.86066683515114628</v>
      </c>
      <c r="P330" s="174">
        <f t="shared" si="85"/>
        <v>0.87812448285446321</v>
      </c>
      <c r="Q330" s="174">
        <f t="shared" si="85"/>
        <v>0.85668121295730315</v>
      </c>
    </row>
    <row r="331" spans="1:17" ht="12" customHeight="1" x14ac:dyDescent="0.3">
      <c r="A331" s="167" t="s">
        <v>147</v>
      </c>
      <c r="B331" s="174"/>
      <c r="C331" s="174">
        <f t="shared" si="85"/>
        <v>0.91132635845541377</v>
      </c>
      <c r="D331" s="174">
        <f t="shared" si="85"/>
        <v>0.92736082658643459</v>
      </c>
      <c r="E331" s="174">
        <f t="shared" si="85"/>
        <v>0.92779776712932294</v>
      </c>
      <c r="F331" s="174">
        <f t="shared" si="85"/>
        <v>0.91675796093980699</v>
      </c>
      <c r="G331" s="174">
        <f t="shared" si="85"/>
        <v>0.93077310045554418</v>
      </c>
      <c r="H331" s="174">
        <f t="shared" si="85"/>
        <v>0.94497736830005608</v>
      </c>
      <c r="I331" s="174">
        <f t="shared" si="85"/>
        <v>0.91574262548154306</v>
      </c>
      <c r="J331" s="174">
        <f t="shared" si="85"/>
        <v>0.94211812306085718</v>
      </c>
      <c r="K331" s="174">
        <f t="shared" si="85"/>
        <v>0.92028968250179055</v>
      </c>
      <c r="L331" s="174">
        <f t="shared" si="85"/>
        <v>0.92191084229396969</v>
      </c>
      <c r="M331" s="174">
        <f t="shared" si="85"/>
        <v>0.93798441384402242</v>
      </c>
      <c r="N331" s="174">
        <f t="shared" si="85"/>
        <v>0.90132561646755038</v>
      </c>
      <c r="O331" s="174">
        <f t="shared" si="85"/>
        <v>0.93834876126115141</v>
      </c>
      <c r="P331" s="174">
        <f t="shared" si="85"/>
        <v>0.92456889702925804</v>
      </c>
      <c r="Q331" s="174">
        <f t="shared" si="85"/>
        <v>0.93845315871866863</v>
      </c>
    </row>
    <row r="332" spans="1:17" ht="12" customHeight="1" x14ac:dyDescent="0.3">
      <c r="A332" s="166" t="s">
        <v>61</v>
      </c>
      <c r="B332" s="173"/>
      <c r="C332" s="173">
        <f t="shared" si="85"/>
        <v>0.87125264173936023</v>
      </c>
      <c r="D332" s="173">
        <f t="shared" si="85"/>
        <v>0.89639891977687869</v>
      </c>
      <c r="E332" s="173">
        <f t="shared" si="85"/>
        <v>0.89304484714492627</v>
      </c>
      <c r="F332" s="173">
        <f t="shared" si="85"/>
        <v>0.878332107511405</v>
      </c>
      <c r="G332" s="173">
        <f t="shared" si="85"/>
        <v>0.90144506731727203</v>
      </c>
      <c r="H332" s="173">
        <f t="shared" si="85"/>
        <v>0.91728316611306482</v>
      </c>
      <c r="I332" s="173">
        <f t="shared" si="85"/>
        <v>0.88298802011817346</v>
      </c>
      <c r="J332" s="173">
        <f t="shared" si="85"/>
        <v>0.91478296211369392</v>
      </c>
      <c r="K332" s="173">
        <f t="shared" si="85"/>
        <v>0.88444242994583089</v>
      </c>
      <c r="L332" s="173">
        <f t="shared" si="85"/>
        <v>0.88708999677839817</v>
      </c>
      <c r="M332" s="173">
        <f t="shared" si="85"/>
        <v>0.90478638221924601</v>
      </c>
      <c r="N332" s="173">
        <f t="shared" si="85"/>
        <v>0.85136988232759858</v>
      </c>
      <c r="O332" s="173">
        <f t="shared" si="85"/>
        <v>0.91010506146620906</v>
      </c>
      <c r="P332" s="173">
        <f t="shared" si="85"/>
        <v>0.88981416992392004</v>
      </c>
      <c r="Q332" s="173">
        <f t="shared" si="85"/>
        <v>0.91207620614627805</v>
      </c>
    </row>
    <row r="333" spans="1:17" ht="12" customHeight="1" x14ac:dyDescent="0.3">
      <c r="A333" s="147" t="s">
        <v>59</v>
      </c>
      <c r="B333" s="172"/>
      <c r="C333" s="172">
        <f t="shared" si="85"/>
        <v>1.0081889868960359</v>
      </c>
      <c r="D333" s="172">
        <f t="shared" si="85"/>
        <v>1.0091276009275467</v>
      </c>
      <c r="E333" s="172">
        <f t="shared" si="85"/>
        <v>1.0079834910272067</v>
      </c>
      <c r="F333" s="172">
        <f t="shared" si="85"/>
        <v>1.0090941301504073</v>
      </c>
      <c r="G333" s="172">
        <f t="shared" si="85"/>
        <v>1.0087237579995465</v>
      </c>
      <c r="H333" s="172">
        <f t="shared" si="85"/>
        <v>1.0099883618874834</v>
      </c>
      <c r="I333" s="172">
        <f t="shared" si="85"/>
        <v>1.0083928704372622</v>
      </c>
      <c r="J333" s="172">
        <f t="shared" si="85"/>
        <v>1.0105205254941907</v>
      </c>
      <c r="K333" s="172">
        <f t="shared" si="85"/>
        <v>1.0066474543807031</v>
      </c>
      <c r="L333" s="172">
        <f t="shared" si="85"/>
        <v>1.0078482592231615</v>
      </c>
      <c r="M333" s="172">
        <f t="shared" si="85"/>
        <v>1.0064609481551314</v>
      </c>
      <c r="N333" s="172">
        <f t="shared" si="85"/>
        <v>1.0046940725317188</v>
      </c>
      <c r="O333" s="172">
        <f t="shared" si="85"/>
        <v>1.0059134533853822</v>
      </c>
      <c r="P333" s="172">
        <f t="shared" si="85"/>
        <v>1.0047425597215331</v>
      </c>
      <c r="Q333" s="172">
        <f t="shared" si="85"/>
        <v>1.0057387289927706</v>
      </c>
    </row>
    <row r="334" spans="1:17" ht="12" customHeight="1" x14ac:dyDescent="0.3">
      <c r="A334" s="163" t="s">
        <v>142</v>
      </c>
      <c r="B334" s="171"/>
      <c r="C334" s="171">
        <f t="shared" si="85"/>
        <v>0.70882394687484118</v>
      </c>
      <c r="D334" s="171">
        <f t="shared" si="85"/>
        <v>0.74749279093768006</v>
      </c>
      <c r="E334" s="171">
        <f t="shared" si="85"/>
        <v>0.73729756367398425</v>
      </c>
      <c r="F334" s="171">
        <f t="shared" si="85"/>
        <v>0.74753144574501884</v>
      </c>
      <c r="G334" s="171">
        <f t="shared" si="85"/>
        <v>0.7528847280173836</v>
      </c>
      <c r="H334" s="171">
        <f t="shared" si="85"/>
        <v>0.74368163333194026</v>
      </c>
      <c r="I334" s="171">
        <f t="shared" si="85"/>
        <v>0.75727177467051021</v>
      </c>
      <c r="J334" s="171">
        <f t="shared" si="85"/>
        <v>0.74681931186505124</v>
      </c>
      <c r="K334" s="171">
        <f t="shared" si="85"/>
        <v>0.76551285511713296</v>
      </c>
      <c r="L334" s="171">
        <f t="shared" si="85"/>
        <v>0.75998721631524802</v>
      </c>
      <c r="M334" s="171">
        <f t="shared" si="85"/>
        <v>0.78613974859563518</v>
      </c>
      <c r="N334" s="171">
        <f t="shared" si="85"/>
        <v>0.7768814298660669</v>
      </c>
      <c r="O334" s="171">
        <f t="shared" si="85"/>
        <v>0.81096698748203111</v>
      </c>
      <c r="P334" s="171">
        <f t="shared" si="85"/>
        <v>0.77895442493998779</v>
      </c>
      <c r="Q334" s="171">
        <f t="shared" si="85"/>
        <v>0.81820777970001379</v>
      </c>
    </row>
    <row r="335" spans="1:17" ht="12" customHeight="1" x14ac:dyDescent="0.3">
      <c r="A335" s="161" t="s">
        <v>141</v>
      </c>
      <c r="B335" s="170"/>
      <c r="C335" s="170">
        <f t="shared" si="85"/>
        <v>0.79881521322604665</v>
      </c>
      <c r="D335" s="170">
        <f t="shared" si="85"/>
        <v>0.83811318511874711</v>
      </c>
      <c r="E335" s="170">
        <f t="shared" si="85"/>
        <v>0.80272568897969065</v>
      </c>
      <c r="F335" s="170">
        <f t="shared" si="85"/>
        <v>0.81875724745705269</v>
      </c>
      <c r="G335" s="170">
        <f t="shared" si="85"/>
        <v>0.83651701006429735</v>
      </c>
      <c r="H335" s="170">
        <f t="shared" si="85"/>
        <v>0.8162562342639319</v>
      </c>
      <c r="I335" s="170">
        <f t="shared" si="85"/>
        <v>0.84974324353522535</v>
      </c>
      <c r="J335" s="170">
        <f t="shared" si="85"/>
        <v>0.81806755849477653</v>
      </c>
      <c r="K335" s="170">
        <f t="shared" si="85"/>
        <v>0.81298484450505382</v>
      </c>
      <c r="L335" s="170">
        <f t="shared" si="85"/>
        <v>0.80961449858292467</v>
      </c>
      <c r="M335" s="170">
        <f t="shared" si="85"/>
        <v>0.82675321419522541</v>
      </c>
      <c r="N335" s="170">
        <f t="shared" si="85"/>
        <v>0.81497754005562295</v>
      </c>
      <c r="O335" s="170">
        <f t="shared" si="85"/>
        <v>0.8712234567300271</v>
      </c>
      <c r="P335" s="170">
        <f t="shared" si="85"/>
        <v>0.82890214183337241</v>
      </c>
      <c r="Q335" s="170">
        <f t="shared" si="85"/>
        <v>0.87197090512518183</v>
      </c>
    </row>
    <row r="336" spans="1:17" ht="12" customHeight="1" x14ac:dyDescent="0.3">
      <c r="A336" s="148" t="s">
        <v>60</v>
      </c>
      <c r="B336" s="73"/>
      <c r="C336" s="73">
        <f t="shared" si="85"/>
        <v>0.71371637620146533</v>
      </c>
      <c r="D336" s="73">
        <f t="shared" si="85"/>
        <v>0.77926041575019322</v>
      </c>
      <c r="E336" s="73">
        <f t="shared" si="85"/>
        <v>0.728605831996609</v>
      </c>
      <c r="F336" s="73">
        <f t="shared" si="85"/>
        <v>0.75702083904373052</v>
      </c>
      <c r="G336" s="73">
        <f t="shared" si="85"/>
        <v>0.77578659294470553</v>
      </c>
      <c r="H336" s="73">
        <f t="shared" si="85"/>
        <v>0.74793461830800634</v>
      </c>
      <c r="I336" s="73">
        <f t="shared" si="85"/>
        <v>0.79819493174846312</v>
      </c>
      <c r="J336" s="73">
        <f t="shared" si="85"/>
        <v>0.75446219321278551</v>
      </c>
      <c r="K336" s="73">
        <f t="shared" si="85"/>
        <v>0.75702167034574896</v>
      </c>
      <c r="L336" s="73">
        <f t="shared" si="85"/>
        <v>0.74934444015705959</v>
      </c>
      <c r="M336" s="73">
        <f t="shared" si="85"/>
        <v>0.76672834937442269</v>
      </c>
      <c r="N336" s="73">
        <f t="shared" si="85"/>
        <v>0.77081442888672558</v>
      </c>
      <c r="O336" s="73">
        <f t="shared" si="85"/>
        <v>0.83546634396968678</v>
      </c>
      <c r="P336" s="73">
        <f t="shared" si="85"/>
        <v>0.77164333791837836</v>
      </c>
      <c r="Q336" s="73">
        <f t="shared" si="85"/>
        <v>0.83436667222673988</v>
      </c>
    </row>
    <row r="337" spans="1:17" ht="12" customHeight="1" x14ac:dyDescent="0.3">
      <c r="A337" s="148" t="s">
        <v>59</v>
      </c>
      <c r="B337" s="73"/>
      <c r="C337" s="73">
        <f t="shared" si="85"/>
        <v>1.0140750041695696</v>
      </c>
      <c r="D337" s="73">
        <f t="shared" si="85"/>
        <v>1.0161881400465538</v>
      </c>
      <c r="E337" s="73">
        <f t="shared" si="85"/>
        <v>1.005568912939262</v>
      </c>
      <c r="F337" s="73">
        <f t="shared" si="85"/>
        <v>1.0118261197886278</v>
      </c>
      <c r="G337" s="73">
        <f t="shared" si="85"/>
        <v>1.010393107934908</v>
      </c>
      <c r="H337" s="73">
        <f t="shared" si="85"/>
        <v>1.0058832950238163</v>
      </c>
      <c r="I337" s="73">
        <f t="shared" si="85"/>
        <v>1.0027356939407619</v>
      </c>
      <c r="J337" s="73">
        <f t="shared" si="85"/>
        <v>1.0016390967124837</v>
      </c>
      <c r="K337" s="73">
        <f t="shared" si="85"/>
        <v>1.0011689572881735</v>
      </c>
      <c r="L337" s="73">
        <f t="shared" si="85"/>
        <v>1.0023439469944133</v>
      </c>
      <c r="M337" s="73">
        <f t="shared" si="85"/>
        <v>1.0024039886970746</v>
      </c>
      <c r="N337" s="73">
        <f t="shared" si="85"/>
        <v>1.0016514051644374</v>
      </c>
      <c r="O337" s="73">
        <f t="shared" si="85"/>
        <v>1.0004838110704475</v>
      </c>
      <c r="P337" s="73">
        <f t="shared" si="85"/>
        <v>1.0000296805834605</v>
      </c>
      <c r="Q337" s="73">
        <f t="shared" si="85"/>
        <v>1.0003289957713144</v>
      </c>
    </row>
    <row r="338" spans="1:17" ht="12" customHeight="1" x14ac:dyDescent="0.3">
      <c r="A338" s="158" t="s">
        <v>62</v>
      </c>
      <c r="B338" s="169"/>
      <c r="C338" s="169">
        <f t="shared" si="85"/>
        <v>0.82498355402906698</v>
      </c>
      <c r="D338" s="169">
        <f t="shared" si="85"/>
        <v>0.83507473635453677</v>
      </c>
      <c r="E338" s="169">
        <f t="shared" si="85"/>
        <v>0.83476405956343147</v>
      </c>
      <c r="F338" s="169">
        <f t="shared" si="85"/>
        <v>0.83869016471057245</v>
      </c>
      <c r="G338" s="169">
        <f t="shared" si="85"/>
        <v>0.84044947577771778</v>
      </c>
      <c r="H338" s="169">
        <f t="shared" si="85"/>
        <v>0.84440072916774123</v>
      </c>
      <c r="I338" s="169">
        <f t="shared" si="85"/>
        <v>0.8485705871710254</v>
      </c>
      <c r="J338" s="169">
        <f t="shared" si="85"/>
        <v>0.85553532499997076</v>
      </c>
      <c r="K338" s="169">
        <f t="shared" si="85"/>
        <v>0.85432645458322198</v>
      </c>
      <c r="L338" s="169">
        <f t="shared" si="85"/>
        <v>0.85357197891839132</v>
      </c>
      <c r="M338" s="169">
        <f t="shared" si="85"/>
        <v>0.85186028524859836</v>
      </c>
      <c r="N338" s="169">
        <f t="shared" si="85"/>
        <v>0.85039505032765561</v>
      </c>
      <c r="O338" s="169">
        <f t="shared" si="85"/>
        <v>0.85557237217618665</v>
      </c>
      <c r="P338" s="169">
        <f t="shared" si="85"/>
        <v>0.85431696389013534</v>
      </c>
      <c r="Q338" s="169">
        <f t="shared" si="85"/>
        <v>0.85371286127337909</v>
      </c>
    </row>
    <row r="339" spans="1:17" ht="12" customHeight="1" x14ac:dyDescent="0.3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>
        <f t="shared" si="86"/>
        <v>0.46166624548857271</v>
      </c>
      <c r="F339" s="73" t="str">
        <f t="shared" si="86"/>
        <v/>
      </c>
      <c r="G339" s="73" t="str">
        <f t="shared" si="86"/>
        <v/>
      </c>
      <c r="H339" s="73">
        <f t="shared" si="86"/>
        <v>0.47286587279968023</v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>
        <f t="shared" si="86"/>
        <v>0.47498257596380106</v>
      </c>
      <c r="P339" s="73">
        <f t="shared" si="86"/>
        <v>0.46943789754352361</v>
      </c>
      <c r="Q339" s="73">
        <f t="shared" si="86"/>
        <v>0.47081696672732226</v>
      </c>
    </row>
    <row r="340" spans="1:17" ht="12" customHeight="1" x14ac:dyDescent="0.3">
      <c r="A340" s="29" t="s">
        <v>140</v>
      </c>
      <c r="B340" s="65"/>
      <c r="C340" s="65">
        <f t="shared" si="86"/>
        <v>0.82498355402906698</v>
      </c>
      <c r="D340" s="65">
        <f t="shared" si="86"/>
        <v>0.83507473635453677</v>
      </c>
      <c r="E340" s="65">
        <f t="shared" si="86"/>
        <v>0.83484315550608523</v>
      </c>
      <c r="F340" s="65">
        <f t="shared" si="86"/>
        <v>0.83869016471057245</v>
      </c>
      <c r="G340" s="65">
        <f t="shared" si="86"/>
        <v>0.84044947577771778</v>
      </c>
      <c r="H340" s="65">
        <f t="shared" si="86"/>
        <v>0.84441957778631482</v>
      </c>
      <c r="I340" s="65">
        <f t="shared" si="86"/>
        <v>0.8485705871710254</v>
      </c>
      <c r="J340" s="65">
        <f t="shared" si="86"/>
        <v>0.85553532499997076</v>
      </c>
      <c r="K340" s="65">
        <f t="shared" si="86"/>
        <v>0.85432645458322198</v>
      </c>
      <c r="L340" s="65">
        <f t="shared" si="86"/>
        <v>0.85357197891839132</v>
      </c>
      <c r="M340" s="65">
        <f t="shared" si="86"/>
        <v>0.85186028524859836</v>
      </c>
      <c r="N340" s="65">
        <f t="shared" si="86"/>
        <v>0.85039505032765561</v>
      </c>
      <c r="O340" s="65">
        <f t="shared" si="86"/>
        <v>0.85590301976084993</v>
      </c>
      <c r="P340" s="65">
        <f t="shared" si="86"/>
        <v>0.8546561533001249</v>
      </c>
      <c r="Q340" s="65">
        <f t="shared" si="86"/>
        <v>0.85444790683541094</v>
      </c>
    </row>
    <row r="342" spans="1:17" ht="12" customHeight="1" x14ac:dyDescent="0.3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2.2680555352652655E-2</v>
      </c>
      <c r="F342" s="168">
        <f t="shared" si="87"/>
        <v>0</v>
      </c>
      <c r="G342" s="168">
        <f t="shared" si="87"/>
        <v>0</v>
      </c>
      <c r="H342" s="168">
        <f t="shared" si="87"/>
        <v>5.2698340179597935E-3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0.21171702692088448</v>
      </c>
      <c r="P342" s="168">
        <f t="shared" si="87"/>
        <v>0.17125086409816437</v>
      </c>
      <c r="Q342" s="168">
        <f t="shared" si="87"/>
        <v>0.32377577901394472</v>
      </c>
    </row>
    <row r="343" spans="1:17" ht="12" customHeight="1" x14ac:dyDescent="0.3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3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3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3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3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3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3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3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3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3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3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3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3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3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3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2.2680555352652655E-2</v>
      </c>
      <c r="F357" s="157">
        <f t="shared" si="93"/>
        <v>0</v>
      </c>
      <c r="G357" s="157">
        <f t="shared" si="93"/>
        <v>0</v>
      </c>
      <c r="H357" s="157">
        <f t="shared" si="93"/>
        <v>5.2698340179597935E-3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0.21171702692088448</v>
      </c>
      <c r="P357" s="157">
        <f t="shared" si="93"/>
        <v>0.17125086409816437</v>
      </c>
      <c r="Q357" s="157">
        <f t="shared" si="93"/>
        <v>0.32377577901394472</v>
      </c>
    </row>
    <row r="358" spans="1:17" ht="12" customHeight="1" x14ac:dyDescent="0.3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2.2680555352652655E-2</v>
      </c>
      <c r="F358" s="156">
        <f>RES_hhdet_in_emi!F$140</f>
        <v>0</v>
      </c>
      <c r="G358" s="156">
        <f>RES_hhdet_in_emi!G$140</f>
        <v>0</v>
      </c>
      <c r="H358" s="156">
        <f>RES_hhdet_in_emi!H$140</f>
        <v>5.2698340179597935E-3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0.21171702692088448</v>
      </c>
      <c r="P358" s="156">
        <f>RES_hhdet_in_emi!P$140</f>
        <v>0.17125086409816437</v>
      </c>
      <c r="Q358" s="156">
        <f>RES_hhdet_in_emi!Q$140</f>
        <v>0.32377577901394472</v>
      </c>
    </row>
    <row r="359" spans="1:17" ht="12" customHeight="1" x14ac:dyDescent="0.3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3">
      <c r="A361" s="152" t="s">
        <v>189</v>
      </c>
      <c r="B361" s="168"/>
      <c r="C361" s="168">
        <f>SUM(C362,C365,C367,C376)</f>
        <v>13611.229339820291</v>
      </c>
      <c r="D361" s="168">
        <f t="shared" ref="D361:Q361" si="94">SUM(D362,D365,D367,D376)</f>
        <v>14967.697290745393</v>
      </c>
      <c r="E361" s="168">
        <f t="shared" si="94"/>
        <v>15356.898012423004</v>
      </c>
      <c r="F361" s="168">
        <f t="shared" si="94"/>
        <v>14563.343939442171</v>
      </c>
      <c r="G361" s="168">
        <f t="shared" si="94"/>
        <v>13767.054346936673</v>
      </c>
      <c r="H361" s="168">
        <f t="shared" si="94"/>
        <v>13974.425309175565</v>
      </c>
      <c r="I361" s="168">
        <f t="shared" si="94"/>
        <v>13312.108207395118</v>
      </c>
      <c r="J361" s="168">
        <f t="shared" si="94"/>
        <v>14778.017003340668</v>
      </c>
      <c r="K361" s="168">
        <f t="shared" si="94"/>
        <v>13657.514955216311</v>
      </c>
      <c r="L361" s="168">
        <f t="shared" si="94"/>
        <v>14737.138547368731</v>
      </c>
      <c r="M361" s="168">
        <f t="shared" si="94"/>
        <v>11758.456358245625</v>
      </c>
      <c r="N361" s="168">
        <f t="shared" si="94"/>
        <v>14981.395735540438</v>
      </c>
      <c r="O361" s="168">
        <f t="shared" si="94"/>
        <v>13367.655077855374</v>
      </c>
      <c r="P361" s="168">
        <f t="shared" si="94"/>
        <v>11586.078677286425</v>
      </c>
      <c r="Q361" s="168">
        <f t="shared" si="94"/>
        <v>11636.500246699265</v>
      </c>
    </row>
    <row r="362" spans="1:17" ht="12" customHeight="1" x14ac:dyDescent="0.3">
      <c r="A362" s="158" t="s">
        <v>65</v>
      </c>
      <c r="B362" s="157"/>
      <c r="C362" s="157">
        <f>SUM(C363:C364)</f>
        <v>11251.915787579364</v>
      </c>
      <c r="D362" s="157">
        <f t="shared" ref="D362:Q362" si="95">SUM(D363:D364)</f>
        <v>12122.403174472789</v>
      </c>
      <c r="E362" s="157">
        <f t="shared" si="95"/>
        <v>12515.57362440004</v>
      </c>
      <c r="F362" s="157">
        <f t="shared" si="95"/>
        <v>11715.077317309033</v>
      </c>
      <c r="G362" s="157">
        <f t="shared" si="95"/>
        <v>11241.348441822842</v>
      </c>
      <c r="H362" s="157">
        <f t="shared" si="95"/>
        <v>11143.163023675863</v>
      </c>
      <c r="I362" s="157">
        <f t="shared" si="95"/>
        <v>10604.82668580704</v>
      </c>
      <c r="J362" s="157">
        <f t="shared" si="95"/>
        <v>11995.136011626482</v>
      </c>
      <c r="K362" s="157">
        <f t="shared" si="95"/>
        <v>10909.121536661205</v>
      </c>
      <c r="L362" s="157">
        <f t="shared" si="95"/>
        <v>11896.372270853522</v>
      </c>
      <c r="M362" s="157">
        <f t="shared" si="95"/>
        <v>9043.9530911249476</v>
      </c>
      <c r="N362" s="157">
        <f t="shared" si="95"/>
        <v>11909.723635401371</v>
      </c>
      <c r="O362" s="157">
        <f t="shared" si="95"/>
        <v>10467.084462505105</v>
      </c>
      <c r="P362" s="157">
        <f t="shared" si="95"/>
        <v>8650.8778083378274</v>
      </c>
      <c r="Q362" s="157">
        <f t="shared" si="95"/>
        <v>8827.5331751112135</v>
      </c>
    </row>
    <row r="363" spans="1:17" ht="12" customHeight="1" x14ac:dyDescent="0.3">
      <c r="A363" s="23" t="s">
        <v>149</v>
      </c>
      <c r="B363" s="156"/>
      <c r="C363" s="156">
        <f t="shared" ref="C363:Q366" si="96">IF(C287=0,0,C287/0.086*1000000/C$49)</f>
        <v>11222.069693107806</v>
      </c>
      <c r="D363" s="156">
        <f t="shared" si="96"/>
        <v>12079.462458601161</v>
      </c>
      <c r="E363" s="156">
        <f t="shared" si="96"/>
        <v>12464.2259188237</v>
      </c>
      <c r="F363" s="156">
        <f t="shared" si="96"/>
        <v>11661.425836997709</v>
      </c>
      <c r="G363" s="156">
        <f t="shared" si="96"/>
        <v>11191.718995923335</v>
      </c>
      <c r="H363" s="156">
        <f t="shared" si="96"/>
        <v>11092.384438396763</v>
      </c>
      <c r="I363" s="156">
        <f t="shared" si="96"/>
        <v>10555.073390087906</v>
      </c>
      <c r="J363" s="156">
        <f t="shared" si="96"/>
        <v>11943.138263122188</v>
      </c>
      <c r="K363" s="156">
        <f t="shared" si="96"/>
        <v>10856.698416645309</v>
      </c>
      <c r="L363" s="156">
        <f t="shared" si="96"/>
        <v>11839.175921862972</v>
      </c>
      <c r="M363" s="156">
        <f t="shared" si="96"/>
        <v>9002.7486281531546</v>
      </c>
      <c r="N363" s="156">
        <f t="shared" si="96"/>
        <v>11858.585996877224</v>
      </c>
      <c r="O363" s="156">
        <f t="shared" si="96"/>
        <v>10416.882324266282</v>
      </c>
      <c r="P363" s="156">
        <f t="shared" si="96"/>
        <v>8604.1714684671097</v>
      </c>
      <c r="Q363" s="156">
        <f t="shared" si="96"/>
        <v>8776.2101940708872</v>
      </c>
    </row>
    <row r="364" spans="1:17" ht="12" customHeight="1" x14ac:dyDescent="0.3">
      <c r="A364" s="23" t="s">
        <v>60</v>
      </c>
      <c r="B364" s="156"/>
      <c r="C364" s="156">
        <f t="shared" si="96"/>
        <v>29.8460944715588</v>
      </c>
      <c r="D364" s="156">
        <f t="shared" si="96"/>
        <v>42.940715871627638</v>
      </c>
      <c r="E364" s="156">
        <f t="shared" si="96"/>
        <v>51.347705576340076</v>
      </c>
      <c r="F364" s="156">
        <f t="shared" si="96"/>
        <v>53.6514803113241</v>
      </c>
      <c r="G364" s="156">
        <f t="shared" si="96"/>
        <v>49.629445899507488</v>
      </c>
      <c r="H364" s="156">
        <f t="shared" si="96"/>
        <v>50.778585279100334</v>
      </c>
      <c r="I364" s="156">
        <f t="shared" si="96"/>
        <v>49.753295719135131</v>
      </c>
      <c r="J364" s="156">
        <f t="shared" si="96"/>
        <v>51.997748504294783</v>
      </c>
      <c r="K364" s="156">
        <f t="shared" si="96"/>
        <v>52.423120015894803</v>
      </c>
      <c r="L364" s="156">
        <f t="shared" si="96"/>
        <v>57.196348990549929</v>
      </c>
      <c r="M364" s="156">
        <f t="shared" si="96"/>
        <v>41.20446297179371</v>
      </c>
      <c r="N364" s="156">
        <f t="shared" si="96"/>
        <v>51.137638524146567</v>
      </c>
      <c r="O364" s="156">
        <f t="shared" si="96"/>
        <v>50.202138238823395</v>
      </c>
      <c r="P364" s="156">
        <f t="shared" si="96"/>
        <v>46.706339870717315</v>
      </c>
      <c r="Q364" s="156">
        <f t="shared" si="96"/>
        <v>51.322981040326788</v>
      </c>
    </row>
    <row r="365" spans="1:17" ht="12" customHeight="1" x14ac:dyDescent="0.3">
      <c r="A365" s="158" t="s">
        <v>112</v>
      </c>
      <c r="B365" s="157"/>
      <c r="C365" s="157">
        <f>C366</f>
        <v>24.503073800435679</v>
      </c>
      <c r="D365" s="157">
        <f t="shared" ref="D365:Q365" si="97">D366</f>
        <v>26.855615394495469</v>
      </c>
      <c r="E365" s="157">
        <f t="shared" si="97"/>
        <v>24.170020856519464</v>
      </c>
      <c r="F365" s="157">
        <f t="shared" si="97"/>
        <v>43.330565778110014</v>
      </c>
      <c r="G365" s="157">
        <f t="shared" si="97"/>
        <v>35.486104946431716</v>
      </c>
      <c r="H365" s="157">
        <f t="shared" si="97"/>
        <v>49.792364440134257</v>
      </c>
      <c r="I365" s="157">
        <f t="shared" si="97"/>
        <v>30.971347163035915</v>
      </c>
      <c r="J365" s="157">
        <f t="shared" si="97"/>
        <v>59.185467355039826</v>
      </c>
      <c r="K365" s="157">
        <f t="shared" si="97"/>
        <v>63.184556609483252</v>
      </c>
      <c r="L365" s="157">
        <f t="shared" si="97"/>
        <v>60.944690069149026</v>
      </c>
      <c r="M365" s="157">
        <f t="shared" si="97"/>
        <v>102.96100711925872</v>
      </c>
      <c r="N365" s="157">
        <f t="shared" si="97"/>
        <v>101.75589403488911</v>
      </c>
      <c r="O365" s="157">
        <f t="shared" si="97"/>
        <v>82.671839953461046</v>
      </c>
      <c r="P365" s="157">
        <f t="shared" si="97"/>
        <v>75.87899504681512</v>
      </c>
      <c r="Q365" s="157">
        <f t="shared" si="97"/>
        <v>44.860670570921442</v>
      </c>
    </row>
    <row r="366" spans="1:17" ht="12" customHeight="1" x14ac:dyDescent="0.3">
      <c r="A366" s="23" t="s">
        <v>60</v>
      </c>
      <c r="B366" s="156"/>
      <c r="C366" s="156">
        <f t="shared" si="96"/>
        <v>24.503073800435679</v>
      </c>
      <c r="D366" s="156">
        <f t="shared" si="96"/>
        <v>26.855615394495469</v>
      </c>
      <c r="E366" s="156">
        <f t="shared" si="96"/>
        <v>24.170020856519464</v>
      </c>
      <c r="F366" s="156">
        <f t="shared" si="96"/>
        <v>43.330565778110014</v>
      </c>
      <c r="G366" s="156">
        <f t="shared" si="96"/>
        <v>35.486104946431716</v>
      </c>
      <c r="H366" s="156">
        <f t="shared" si="96"/>
        <v>49.792364440134257</v>
      </c>
      <c r="I366" s="156">
        <f t="shared" si="96"/>
        <v>30.971347163035915</v>
      </c>
      <c r="J366" s="156">
        <f t="shared" si="96"/>
        <v>59.185467355039826</v>
      </c>
      <c r="K366" s="156">
        <f t="shared" si="96"/>
        <v>63.184556609483252</v>
      </c>
      <c r="L366" s="156">
        <f t="shared" si="96"/>
        <v>60.944690069149026</v>
      </c>
      <c r="M366" s="156">
        <f t="shared" si="96"/>
        <v>102.96100711925872</v>
      </c>
      <c r="N366" s="156">
        <f t="shared" si="96"/>
        <v>101.75589403488911</v>
      </c>
      <c r="O366" s="156">
        <f t="shared" si="96"/>
        <v>82.671839953461046</v>
      </c>
      <c r="P366" s="156">
        <f t="shared" si="96"/>
        <v>75.87899504681512</v>
      </c>
      <c r="Q366" s="156">
        <f t="shared" si="96"/>
        <v>44.860670570921442</v>
      </c>
    </row>
    <row r="367" spans="1:17" ht="12" customHeight="1" x14ac:dyDescent="0.3">
      <c r="A367" s="158" t="s">
        <v>63</v>
      </c>
      <c r="B367" s="157"/>
      <c r="C367" s="157">
        <f>IF(C291=0,0,C291/0.086*1000000/SUM(C$53:C$56))</f>
        <v>1589.2562294226311</v>
      </c>
      <c r="D367" s="157">
        <f t="shared" ref="D367:Q367" si="98">IF(D291=0,0,D291/0.086*1000000/SUM(D$53:D$56))</f>
        <v>1926.5851999464335</v>
      </c>
      <c r="E367" s="157">
        <f t="shared" si="98"/>
        <v>1899.2853603477538</v>
      </c>
      <c r="F367" s="157">
        <f t="shared" si="98"/>
        <v>1876.070038563339</v>
      </c>
      <c r="G367" s="157">
        <f t="shared" si="98"/>
        <v>1681.8374131502483</v>
      </c>
      <c r="H367" s="157">
        <f t="shared" si="98"/>
        <v>1848.3613294432012</v>
      </c>
      <c r="I367" s="157">
        <f t="shared" si="98"/>
        <v>1803.4309720821773</v>
      </c>
      <c r="J367" s="157">
        <f t="shared" si="98"/>
        <v>1814.6660276883395</v>
      </c>
      <c r="K367" s="157">
        <f t="shared" si="98"/>
        <v>1793.6559610003844</v>
      </c>
      <c r="L367" s="157">
        <f t="shared" si="98"/>
        <v>1789.9241993959577</v>
      </c>
      <c r="M367" s="157">
        <f t="shared" si="98"/>
        <v>1674.3230267150752</v>
      </c>
      <c r="N367" s="157">
        <f t="shared" si="98"/>
        <v>1937.1771245309583</v>
      </c>
      <c r="O367" s="157">
        <f t="shared" si="98"/>
        <v>1848.2846599938525</v>
      </c>
      <c r="P367" s="157">
        <f t="shared" si="98"/>
        <v>1832.5951390019281</v>
      </c>
      <c r="Q367" s="157">
        <f t="shared" si="98"/>
        <v>1819.2384917605182</v>
      </c>
    </row>
    <row r="368" spans="1:17" ht="12" customHeight="1" x14ac:dyDescent="0.3">
      <c r="A368" s="167" t="s">
        <v>148</v>
      </c>
      <c r="B368" s="132"/>
      <c r="C368" s="132">
        <f>IF(C292=0,0,C292/0.086*1000000/C$53)</f>
        <v>1514.6710892305082</v>
      </c>
      <c r="D368" s="132">
        <f t="shared" ref="D368:Q368" si="99">IF(D292=0,0,D292/0.086*1000000/D$53)</f>
        <v>1852.7990418078009</v>
      </c>
      <c r="E368" s="132">
        <f t="shared" si="99"/>
        <v>1830.8244141318849</v>
      </c>
      <c r="F368" s="132">
        <f t="shared" si="99"/>
        <v>1807.5454026695199</v>
      </c>
      <c r="G368" s="132">
        <f t="shared" si="99"/>
        <v>1526.0975103634598</v>
      </c>
      <c r="H368" s="132">
        <f t="shared" si="99"/>
        <v>1710.220892761329</v>
      </c>
      <c r="I368" s="132">
        <f t="shared" si="99"/>
        <v>1651.0730277817374</v>
      </c>
      <c r="J368" s="132">
        <f t="shared" si="99"/>
        <v>1824.0028457036406</v>
      </c>
      <c r="K368" s="132">
        <f t="shared" si="99"/>
        <v>1704.9564617485653</v>
      </c>
      <c r="L368" s="132">
        <f t="shared" si="99"/>
        <v>1690.8576733103966</v>
      </c>
      <c r="M368" s="132">
        <f t="shared" si="99"/>
        <v>1650.1733579707293</v>
      </c>
      <c r="N368" s="132">
        <f t="shared" si="99"/>
        <v>1779.8565149492219</v>
      </c>
      <c r="O368" s="132">
        <f t="shared" si="99"/>
        <v>1812.0742820411688</v>
      </c>
      <c r="P368" s="132">
        <f t="shared" si="99"/>
        <v>1736.8028780466345</v>
      </c>
      <c r="Q368" s="132">
        <f t="shared" si="99"/>
        <v>1700.650531832722</v>
      </c>
    </row>
    <row r="369" spans="1:17" ht="12" customHeight="1" x14ac:dyDescent="0.3">
      <c r="A369" s="167" t="s">
        <v>147</v>
      </c>
      <c r="B369" s="132"/>
      <c r="C369" s="132">
        <f>IF(C293=0,0,C293/0.086*1000000/C$54)</f>
        <v>1620.8004809237457</v>
      </c>
      <c r="D369" s="132">
        <f t="shared" ref="D369:Q369" si="100">IF(D293=0,0,D293/0.086*1000000/D$54)</f>
        <v>1720.7444864261661</v>
      </c>
      <c r="E369" s="132">
        <f t="shared" si="100"/>
        <v>1594.3319229799074</v>
      </c>
      <c r="F369" s="132">
        <f t="shared" si="100"/>
        <v>1783.2235767702919</v>
      </c>
      <c r="G369" s="132">
        <f t="shared" si="100"/>
        <v>1703.645458435898</v>
      </c>
      <c r="H369" s="132">
        <f t="shared" si="100"/>
        <v>1562.9669341588346</v>
      </c>
      <c r="I369" s="132">
        <f t="shared" si="100"/>
        <v>1747.0123872991137</v>
      </c>
      <c r="J369" s="132">
        <f t="shared" si="100"/>
        <v>1629.1196354240942</v>
      </c>
      <c r="K369" s="132">
        <f t="shared" si="100"/>
        <v>1667.1942737524616</v>
      </c>
      <c r="L369" s="132">
        <f t="shared" si="100"/>
        <v>1693.6517471182112</v>
      </c>
      <c r="M369" s="132">
        <f t="shared" si="100"/>
        <v>1612.27053828267</v>
      </c>
      <c r="N369" s="132">
        <f t="shared" si="100"/>
        <v>1690.8892862064208</v>
      </c>
      <c r="O369" s="132">
        <f t="shared" si="100"/>
        <v>1687.1191687074411</v>
      </c>
      <c r="P369" s="132">
        <f t="shared" si="100"/>
        <v>1669.1790450611948</v>
      </c>
      <c r="Q369" s="132">
        <f t="shared" si="100"/>
        <v>1646.8416589245408</v>
      </c>
    </row>
    <row r="370" spans="1:17" ht="12" customHeight="1" x14ac:dyDescent="0.3">
      <c r="A370" s="166" t="s">
        <v>61</v>
      </c>
      <c r="B370" s="165"/>
      <c r="C370" s="165">
        <f t="shared" ref="C370:Q371" si="101">IF(C294=0,0,C294/0.086*1000000/C$54)</f>
        <v>1146.4815610528574</v>
      </c>
      <c r="D370" s="165">
        <f t="shared" si="101"/>
        <v>1248.1271375140839</v>
      </c>
      <c r="E370" s="165">
        <f t="shared" si="101"/>
        <v>1112.2687292933867</v>
      </c>
      <c r="F370" s="165">
        <f t="shared" si="101"/>
        <v>1259.2037856401396</v>
      </c>
      <c r="G370" s="165">
        <f t="shared" si="101"/>
        <v>1237.8999301943732</v>
      </c>
      <c r="H370" s="165">
        <f t="shared" si="101"/>
        <v>1096.0554312533943</v>
      </c>
      <c r="I370" s="165">
        <f t="shared" si="101"/>
        <v>1290.7086545064888</v>
      </c>
      <c r="J370" s="165">
        <f t="shared" si="101"/>
        <v>1163.9704728167937</v>
      </c>
      <c r="K370" s="165">
        <f t="shared" si="101"/>
        <v>1178.1445438626313</v>
      </c>
      <c r="L370" s="165">
        <f t="shared" si="101"/>
        <v>1205.2844532400245</v>
      </c>
      <c r="M370" s="165">
        <f t="shared" si="101"/>
        <v>1085.843817647786</v>
      </c>
      <c r="N370" s="165">
        <f t="shared" si="101"/>
        <v>1139.9676375783304</v>
      </c>
      <c r="O370" s="165">
        <f t="shared" si="101"/>
        <v>1189.7672524007257</v>
      </c>
      <c r="P370" s="165">
        <f t="shared" si="101"/>
        <v>1164.4137533590444</v>
      </c>
      <c r="Q370" s="165">
        <f t="shared" si="101"/>
        <v>1183.0631591409826</v>
      </c>
    </row>
    <row r="371" spans="1:17" ht="12" customHeight="1" x14ac:dyDescent="0.3">
      <c r="A371" s="147" t="s">
        <v>59</v>
      </c>
      <c r="B371" s="164"/>
      <c r="C371" s="164">
        <f t="shared" si="101"/>
        <v>474.31891987088829</v>
      </c>
      <c r="D371" s="164">
        <f t="shared" si="101"/>
        <v>472.61734891208192</v>
      </c>
      <c r="E371" s="164">
        <f t="shared" si="101"/>
        <v>482.06319368652072</v>
      </c>
      <c r="F371" s="164">
        <f t="shared" si="101"/>
        <v>524.01979113015216</v>
      </c>
      <c r="G371" s="164">
        <f t="shared" si="101"/>
        <v>465.74552824152465</v>
      </c>
      <c r="H371" s="164">
        <f t="shared" si="101"/>
        <v>466.91150290544016</v>
      </c>
      <c r="I371" s="164">
        <f t="shared" si="101"/>
        <v>456.30373279262494</v>
      </c>
      <c r="J371" s="164">
        <f t="shared" si="101"/>
        <v>465.1491626073007</v>
      </c>
      <c r="K371" s="164">
        <f t="shared" si="101"/>
        <v>489.0497298898303</v>
      </c>
      <c r="L371" s="164">
        <f t="shared" si="101"/>
        <v>488.36729387818673</v>
      </c>
      <c r="M371" s="164">
        <f t="shared" si="101"/>
        <v>526.42672063488408</v>
      </c>
      <c r="N371" s="164">
        <f t="shared" si="101"/>
        <v>550.92164862809045</v>
      </c>
      <c r="O371" s="164">
        <f t="shared" si="101"/>
        <v>497.35191630671557</v>
      </c>
      <c r="P371" s="164">
        <f t="shared" si="101"/>
        <v>504.76529170215042</v>
      </c>
      <c r="Q371" s="164">
        <f t="shared" si="101"/>
        <v>463.778499783558</v>
      </c>
    </row>
    <row r="372" spans="1:17" ht="12" customHeight="1" x14ac:dyDescent="0.3">
      <c r="A372" s="163" t="s">
        <v>142</v>
      </c>
      <c r="B372" s="162"/>
      <c r="C372" s="162">
        <f>IF(C296=0,0,C296/0.086*1000000/C$55)</f>
        <v>1937.5819090207901</v>
      </c>
      <c r="D372" s="162">
        <f t="shared" ref="D372:Q372" si="102">IF(D296=0,0,D296/0.086*1000000/D$55)</f>
        <v>2297.7492522296129</v>
      </c>
      <c r="E372" s="162">
        <f t="shared" si="102"/>
        <v>2534.9237557214415</v>
      </c>
      <c r="F372" s="162">
        <f t="shared" si="102"/>
        <v>2393.2306310213703</v>
      </c>
      <c r="G372" s="162">
        <f t="shared" si="102"/>
        <v>2153.0415952860026</v>
      </c>
      <c r="H372" s="162">
        <f t="shared" si="102"/>
        <v>2544.0542753139539</v>
      </c>
      <c r="I372" s="162">
        <f t="shared" si="102"/>
        <v>2194.1079863001864</v>
      </c>
      <c r="J372" s="162">
        <f t="shared" si="102"/>
        <v>2516.4090493802478</v>
      </c>
      <c r="K372" s="162">
        <f t="shared" si="102"/>
        <v>2983.5794826501442</v>
      </c>
      <c r="L372" s="162">
        <f t="shared" si="102"/>
        <v>2738.5031080937665</v>
      </c>
      <c r="M372" s="162">
        <f t="shared" si="102"/>
        <v>2845.668309522403</v>
      </c>
      <c r="N372" s="162">
        <f t="shared" si="102"/>
        <v>3052.4613989019399</v>
      </c>
      <c r="O372" s="162">
        <f t="shared" si="102"/>
        <v>2646.8238754190902</v>
      </c>
      <c r="P372" s="162">
        <f t="shared" si="102"/>
        <v>2786.0426975329315</v>
      </c>
      <c r="Q372" s="162">
        <f t="shared" si="102"/>
        <v>2523.9826241252053</v>
      </c>
    </row>
    <row r="373" spans="1:17" ht="12" customHeight="1" x14ac:dyDescent="0.3">
      <c r="A373" s="161" t="s">
        <v>141</v>
      </c>
      <c r="B373" s="160"/>
      <c r="C373" s="160">
        <f>IF(C297=0,0,C297/0.086*1000000/C$56)</f>
        <v>1921.5942137456291</v>
      </c>
      <c r="D373" s="160">
        <f t="shared" ref="D373:Q373" si="103">IF(D297=0,0,D297/0.086*1000000/D$56)</f>
        <v>1920.8600196967327</v>
      </c>
      <c r="E373" s="160">
        <f t="shared" si="103"/>
        <v>2164.7482766751868</v>
      </c>
      <c r="F373" s="160">
        <f t="shared" si="103"/>
        <v>2120.354311581601</v>
      </c>
      <c r="G373" s="160">
        <f t="shared" si="103"/>
        <v>2090.930740223971</v>
      </c>
      <c r="H373" s="160">
        <f t="shared" si="103"/>
        <v>2148.6947652404065</v>
      </c>
      <c r="I373" s="160">
        <f t="shared" si="103"/>
        <v>1967.5715241579674</v>
      </c>
      <c r="J373" s="160">
        <f t="shared" si="103"/>
        <v>2201.1365613807884</v>
      </c>
      <c r="K373" s="160">
        <f t="shared" si="103"/>
        <v>2375.6314928623851</v>
      </c>
      <c r="L373" s="160">
        <f t="shared" si="103"/>
        <v>2144.5477999023901</v>
      </c>
      <c r="M373" s="160">
        <f t="shared" si="103"/>
        <v>2265.8579739540746</v>
      </c>
      <c r="N373" s="160">
        <f t="shared" si="103"/>
        <v>2521.1020703060835</v>
      </c>
      <c r="O373" s="160">
        <f t="shared" si="103"/>
        <v>2102.9538387280322</v>
      </c>
      <c r="P373" s="160">
        <f t="shared" si="103"/>
        <v>2301.0819000728429</v>
      </c>
      <c r="Q373" s="160">
        <f t="shared" si="103"/>
        <v>2058.2361942502748</v>
      </c>
    </row>
    <row r="374" spans="1:17" ht="12" customHeight="1" x14ac:dyDescent="0.3">
      <c r="A374" s="148" t="s">
        <v>60</v>
      </c>
      <c r="B374" s="156"/>
      <c r="C374" s="156">
        <f t="shared" ref="C374:Q375" si="104">IF(C298=0,0,C298/0.086*1000000/C$56)</f>
        <v>1377.1602684677769</v>
      </c>
      <c r="D374" s="156">
        <f t="shared" si="104"/>
        <v>1443.7190178818423</v>
      </c>
      <c r="E374" s="156">
        <f t="shared" si="104"/>
        <v>1585.4261802952733</v>
      </c>
      <c r="F374" s="156">
        <f t="shared" si="104"/>
        <v>1606.6166866074707</v>
      </c>
      <c r="G374" s="156">
        <f t="shared" si="104"/>
        <v>1549.6708522482197</v>
      </c>
      <c r="H374" s="156">
        <f t="shared" si="104"/>
        <v>1579.5803955667861</v>
      </c>
      <c r="I374" s="156">
        <f t="shared" si="104"/>
        <v>1471.7046402030956</v>
      </c>
      <c r="J374" s="156">
        <f t="shared" si="104"/>
        <v>1634.7240323786948</v>
      </c>
      <c r="K374" s="156">
        <f t="shared" si="104"/>
        <v>1831.0918396130764</v>
      </c>
      <c r="L374" s="156">
        <f t="shared" si="104"/>
        <v>1633.6692499284973</v>
      </c>
      <c r="M374" s="156">
        <f t="shared" si="104"/>
        <v>1688.7604895444549</v>
      </c>
      <c r="N374" s="156">
        <f t="shared" si="104"/>
        <v>2038.7715841143217</v>
      </c>
      <c r="O374" s="156">
        <f t="shared" si="104"/>
        <v>1647.2714260578989</v>
      </c>
      <c r="P374" s="156">
        <f t="shared" si="104"/>
        <v>1724.1770126303034</v>
      </c>
      <c r="Q374" s="156">
        <f t="shared" si="104"/>
        <v>1591.8749650535647</v>
      </c>
    </row>
    <row r="375" spans="1:17" ht="12" customHeight="1" x14ac:dyDescent="0.3">
      <c r="A375" s="148" t="s">
        <v>59</v>
      </c>
      <c r="B375" s="156"/>
      <c r="C375" s="156">
        <f t="shared" si="104"/>
        <v>544.43394527785233</v>
      </c>
      <c r="D375" s="156">
        <f t="shared" si="104"/>
        <v>477.14100181489056</v>
      </c>
      <c r="E375" s="156">
        <f t="shared" si="104"/>
        <v>579.32209637991321</v>
      </c>
      <c r="F375" s="156">
        <f t="shared" si="104"/>
        <v>513.73762497413077</v>
      </c>
      <c r="G375" s="156">
        <f t="shared" si="104"/>
        <v>541.25988797575144</v>
      </c>
      <c r="H375" s="156">
        <f t="shared" si="104"/>
        <v>569.11436967362056</v>
      </c>
      <c r="I375" s="156">
        <f t="shared" si="104"/>
        <v>495.86688395487187</v>
      </c>
      <c r="J375" s="156">
        <f t="shared" si="104"/>
        <v>566.41252900209372</v>
      </c>
      <c r="K375" s="156">
        <f t="shared" si="104"/>
        <v>544.53965324930869</v>
      </c>
      <c r="L375" s="156">
        <f t="shared" si="104"/>
        <v>510.87854997389326</v>
      </c>
      <c r="M375" s="156">
        <f t="shared" si="104"/>
        <v>577.09748440961971</v>
      </c>
      <c r="N375" s="156">
        <f t="shared" si="104"/>
        <v>482.33048619176185</v>
      </c>
      <c r="O375" s="156">
        <f t="shared" si="104"/>
        <v>455.68241267013303</v>
      </c>
      <c r="P375" s="156">
        <f t="shared" si="104"/>
        <v>576.90488744253969</v>
      </c>
      <c r="Q375" s="156">
        <f t="shared" si="104"/>
        <v>466.36122919671044</v>
      </c>
    </row>
    <row r="376" spans="1:17" ht="12" customHeight="1" x14ac:dyDescent="0.3">
      <c r="A376" s="158" t="s">
        <v>62</v>
      </c>
      <c r="B376" s="157"/>
      <c r="C376" s="157">
        <f>IF(C300=0,0,C300/0.086*1000000/SUM(C$58:C$59))</f>
        <v>745.55424901785977</v>
      </c>
      <c r="D376" s="157">
        <f t="shared" ref="D376:Q376" si="105">IF(D300=0,0,D300/0.086*1000000/SUM(D$58:D$59))</f>
        <v>891.85330093167443</v>
      </c>
      <c r="E376" s="157">
        <f t="shared" si="105"/>
        <v>917.8690068186894</v>
      </c>
      <c r="F376" s="157">
        <f t="shared" si="105"/>
        <v>928.86601779169064</v>
      </c>
      <c r="G376" s="157">
        <f t="shared" si="105"/>
        <v>808.38238701715022</v>
      </c>
      <c r="H376" s="157">
        <f t="shared" si="105"/>
        <v>933.10859161636654</v>
      </c>
      <c r="I376" s="157">
        <f t="shared" si="105"/>
        <v>872.87920234286537</v>
      </c>
      <c r="J376" s="157">
        <f t="shared" si="105"/>
        <v>909.02949667080679</v>
      </c>
      <c r="K376" s="157">
        <f t="shared" si="105"/>
        <v>891.55290094523866</v>
      </c>
      <c r="L376" s="157">
        <f t="shared" si="105"/>
        <v>989.89738705010154</v>
      </c>
      <c r="M376" s="157">
        <f t="shared" si="105"/>
        <v>937.21923328634409</v>
      </c>
      <c r="N376" s="157">
        <f t="shared" si="105"/>
        <v>1032.7390815732188</v>
      </c>
      <c r="O376" s="157">
        <f t="shared" si="105"/>
        <v>969.61411540295569</v>
      </c>
      <c r="P376" s="157">
        <f t="shared" si="105"/>
        <v>1026.7267348998564</v>
      </c>
      <c r="Q376" s="157">
        <f t="shared" si="105"/>
        <v>944.86790925661182</v>
      </c>
    </row>
    <row r="377" spans="1:17" ht="12" customHeight="1" x14ac:dyDescent="0.3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1466.5465680632394</v>
      </c>
      <c r="F377" s="156">
        <f t="shared" si="106"/>
        <v>0</v>
      </c>
      <c r="G377" s="156">
        <f t="shared" si="106"/>
        <v>0</v>
      </c>
      <c r="H377" s="156">
        <f t="shared" si="106"/>
        <v>1454.6355526101299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1740.1515547370918</v>
      </c>
      <c r="P377" s="156">
        <f t="shared" si="106"/>
        <v>1643.0597846528833</v>
      </c>
      <c r="Q377" s="156">
        <f t="shared" si="106"/>
        <v>1656.0709898075345</v>
      </c>
    </row>
    <row r="378" spans="1:17" ht="12" customHeight="1" x14ac:dyDescent="0.3">
      <c r="A378" s="29" t="s">
        <v>140</v>
      </c>
      <c r="B378" s="57"/>
      <c r="C378" s="57">
        <f>IF(C302=0,0,C302/0.086*1000000/C$59)</f>
        <v>745.55424901785977</v>
      </c>
      <c r="D378" s="57">
        <f t="shared" ref="D378:Q378" si="107">IF(D302=0,0,D302/0.086*1000000/D$59)</f>
        <v>891.85330093167443</v>
      </c>
      <c r="E378" s="57">
        <f t="shared" si="107"/>
        <v>917.7962122286732</v>
      </c>
      <c r="F378" s="57">
        <f t="shared" si="107"/>
        <v>928.86601779169064</v>
      </c>
      <c r="G378" s="57">
        <f t="shared" si="107"/>
        <v>808.38238701715022</v>
      </c>
      <c r="H378" s="57">
        <f t="shared" si="107"/>
        <v>933.09161985887397</v>
      </c>
      <c r="I378" s="57">
        <f t="shared" si="107"/>
        <v>872.87920234286537</v>
      </c>
      <c r="J378" s="57">
        <f t="shared" si="107"/>
        <v>909.02949667080679</v>
      </c>
      <c r="K378" s="57">
        <f t="shared" si="107"/>
        <v>891.55290094523866</v>
      </c>
      <c r="L378" s="57">
        <f t="shared" si="107"/>
        <v>989.89738705010154</v>
      </c>
      <c r="M378" s="57">
        <f t="shared" si="107"/>
        <v>937.21923328634409</v>
      </c>
      <c r="N378" s="57">
        <f t="shared" si="107"/>
        <v>1032.7390815732188</v>
      </c>
      <c r="O378" s="57">
        <f t="shared" si="107"/>
        <v>969.24125456037768</v>
      </c>
      <c r="P378" s="57">
        <f t="shared" si="107"/>
        <v>1026.3874290018077</v>
      </c>
      <c r="Q378" s="57">
        <f t="shared" si="107"/>
        <v>944.08958344088978</v>
      </c>
    </row>
    <row r="380" spans="1:17" ht="12" customHeight="1" x14ac:dyDescent="0.3">
      <c r="A380" s="152" t="s">
        <v>188</v>
      </c>
      <c r="B380" s="168"/>
      <c r="C380" s="168">
        <f t="shared" ref="C380:Q380" si="108">SUM(C381,C384,C386,C395)</f>
        <v>10504.358609177138</v>
      </c>
      <c r="D380" s="168">
        <f t="shared" si="108"/>
        <v>12575.894301662809</v>
      </c>
      <c r="E380" s="168">
        <f t="shared" si="108"/>
        <v>12497.527957053942</v>
      </c>
      <c r="F380" s="168">
        <f t="shared" si="108"/>
        <v>12053.775997623919</v>
      </c>
      <c r="G380" s="168">
        <f t="shared" si="108"/>
        <v>11337.384916773515</v>
      </c>
      <c r="H380" s="168">
        <f t="shared" si="108"/>
        <v>11664.709996827854</v>
      </c>
      <c r="I380" s="168">
        <f t="shared" si="108"/>
        <v>10946.672083112351</v>
      </c>
      <c r="J380" s="168">
        <f t="shared" si="108"/>
        <v>12629.020811017974</v>
      </c>
      <c r="K380" s="168">
        <f t="shared" si="108"/>
        <v>11356.069747938225</v>
      </c>
      <c r="L380" s="168">
        <f t="shared" si="108"/>
        <v>12544.477729634151</v>
      </c>
      <c r="M380" s="168">
        <f t="shared" si="108"/>
        <v>10095.990082493698</v>
      </c>
      <c r="N380" s="168">
        <f t="shared" si="108"/>
        <v>12430.259009692187</v>
      </c>
      <c r="O380" s="168">
        <f t="shared" si="108"/>
        <v>11797.741257122005</v>
      </c>
      <c r="P380" s="168">
        <f t="shared" si="108"/>
        <v>10125.255385962128</v>
      </c>
      <c r="Q380" s="168">
        <f t="shared" si="108"/>
        <v>10304.785453088278</v>
      </c>
    </row>
    <row r="381" spans="1:17" ht="12" customHeight="1" x14ac:dyDescent="0.3">
      <c r="A381" s="158" t="s">
        <v>65</v>
      </c>
      <c r="B381" s="157"/>
      <c r="C381" s="157">
        <f t="shared" ref="C381:Q381" si="109">SUM(C382:C383)</f>
        <v>8569.42287612562</v>
      </c>
      <c r="D381" s="157">
        <f t="shared" si="109"/>
        <v>10154.933873764166</v>
      </c>
      <c r="E381" s="157">
        <f t="shared" si="109"/>
        <v>10098.044341744491</v>
      </c>
      <c r="F381" s="157">
        <f t="shared" si="109"/>
        <v>9613.0243322314091</v>
      </c>
      <c r="G381" s="157">
        <f t="shared" si="109"/>
        <v>9170.9356359500034</v>
      </c>
      <c r="H381" s="157">
        <f t="shared" si="109"/>
        <v>9211.2982056112196</v>
      </c>
      <c r="I381" s="157">
        <f t="shared" si="109"/>
        <v>8624.1252721526471</v>
      </c>
      <c r="J381" s="157">
        <f t="shared" si="109"/>
        <v>10115.037899816421</v>
      </c>
      <c r="K381" s="157">
        <f t="shared" si="109"/>
        <v>8891.9196393268085</v>
      </c>
      <c r="L381" s="157">
        <f t="shared" si="109"/>
        <v>9976.4751686396357</v>
      </c>
      <c r="M381" s="157">
        <f t="shared" si="109"/>
        <v>7535.5304770622415</v>
      </c>
      <c r="N381" s="157">
        <f t="shared" si="109"/>
        <v>9607.660211031678</v>
      </c>
      <c r="O381" s="157">
        <f t="shared" si="109"/>
        <v>9057.3708678700241</v>
      </c>
      <c r="P381" s="157">
        <f t="shared" si="109"/>
        <v>7380.4087589893034</v>
      </c>
      <c r="Q381" s="157">
        <f t="shared" si="109"/>
        <v>7729.1913196391652</v>
      </c>
    </row>
    <row r="382" spans="1:17" ht="12" customHeight="1" x14ac:dyDescent="0.3">
      <c r="A382" s="23" t="s">
        <v>149</v>
      </c>
      <c r="B382" s="156"/>
      <c r="C382" s="156">
        <f t="shared" ref="C382:Q383" si="110">IF(C306=0,0,C306/0.086*1000000/C$49)</f>
        <v>8538.8903972199423</v>
      </c>
      <c r="D382" s="156">
        <f t="shared" si="110"/>
        <v>10110.877830103638</v>
      </c>
      <c r="E382" s="156">
        <f t="shared" si="110"/>
        <v>10045.295039654486</v>
      </c>
      <c r="F382" s="156">
        <f t="shared" si="110"/>
        <v>9557.9270080941151</v>
      </c>
      <c r="G382" s="156">
        <f t="shared" si="110"/>
        <v>9119.7956100977917</v>
      </c>
      <c r="H382" s="156">
        <f t="shared" si="110"/>
        <v>9159.1027185722196</v>
      </c>
      <c r="I382" s="156">
        <f t="shared" si="110"/>
        <v>8572.936363701916</v>
      </c>
      <c r="J382" s="156">
        <f t="shared" si="110"/>
        <v>10061.220697121329</v>
      </c>
      <c r="K382" s="156">
        <f t="shared" si="110"/>
        <v>8837.7907556942228</v>
      </c>
      <c r="L382" s="156">
        <f t="shared" si="110"/>
        <v>9917.397491265503</v>
      </c>
      <c r="M382" s="156">
        <f t="shared" si="110"/>
        <v>7493.312557457185</v>
      </c>
      <c r="N382" s="156">
        <f t="shared" si="110"/>
        <v>9555.0587155747235</v>
      </c>
      <c r="O382" s="156">
        <f t="shared" si="110"/>
        <v>9006.1071542518039</v>
      </c>
      <c r="P382" s="156">
        <f t="shared" si="110"/>
        <v>7332.7548891932847</v>
      </c>
      <c r="Q382" s="156">
        <f t="shared" si="110"/>
        <v>7677.0312786983623</v>
      </c>
    </row>
    <row r="383" spans="1:17" ht="12" customHeight="1" x14ac:dyDescent="0.3">
      <c r="A383" s="23" t="s">
        <v>60</v>
      </c>
      <c r="B383" s="156"/>
      <c r="C383" s="156">
        <f t="shared" si="110"/>
        <v>30.532478905677806</v>
      </c>
      <c r="D383" s="156">
        <f t="shared" si="110"/>
        <v>44.056043660528772</v>
      </c>
      <c r="E383" s="156">
        <f t="shared" si="110"/>
        <v>52.74930209000545</v>
      </c>
      <c r="F383" s="156">
        <f t="shared" si="110"/>
        <v>55.097324137293377</v>
      </c>
      <c r="G383" s="156">
        <f t="shared" si="110"/>
        <v>51.140025852212439</v>
      </c>
      <c r="H383" s="156">
        <f t="shared" si="110"/>
        <v>52.195487038999168</v>
      </c>
      <c r="I383" s="156">
        <f t="shared" si="110"/>
        <v>51.188908450731233</v>
      </c>
      <c r="J383" s="156">
        <f t="shared" si="110"/>
        <v>53.817202695092156</v>
      </c>
      <c r="K383" s="156">
        <f t="shared" si="110"/>
        <v>54.128883632586096</v>
      </c>
      <c r="L383" s="156">
        <f t="shared" si="110"/>
        <v>59.077677374133351</v>
      </c>
      <c r="M383" s="156">
        <f t="shared" si="110"/>
        <v>42.217919605056295</v>
      </c>
      <c r="N383" s="156">
        <f t="shared" si="110"/>
        <v>52.601495456955178</v>
      </c>
      <c r="O383" s="156">
        <f t="shared" si="110"/>
        <v>51.26371361821932</v>
      </c>
      <c r="P383" s="156">
        <f t="shared" si="110"/>
        <v>47.653869796018249</v>
      </c>
      <c r="Q383" s="156">
        <f t="shared" si="110"/>
        <v>52.160040940802517</v>
      </c>
    </row>
    <row r="384" spans="1:17" ht="12" customHeight="1" x14ac:dyDescent="0.3">
      <c r="A384" s="158" t="s">
        <v>112</v>
      </c>
      <c r="B384" s="157"/>
      <c r="C384" s="157">
        <f t="shared" ref="C384:Q384" si="111">C385</f>
        <v>45.09243190431274</v>
      </c>
      <c r="D384" s="157">
        <f t="shared" si="111"/>
        <v>51.814953335481746</v>
      </c>
      <c r="E384" s="157">
        <f t="shared" si="111"/>
        <v>46.89960445745244</v>
      </c>
      <c r="F384" s="157">
        <f t="shared" si="111"/>
        <v>86.894907860759247</v>
      </c>
      <c r="G384" s="157">
        <f t="shared" si="111"/>
        <v>72.916480498905941</v>
      </c>
      <c r="H384" s="157">
        <f t="shared" si="111"/>
        <v>108.08800548387894</v>
      </c>
      <c r="I384" s="157">
        <f t="shared" si="111"/>
        <v>70.546143638833655</v>
      </c>
      <c r="J384" s="157">
        <f t="shared" si="111"/>
        <v>145.63948095989252</v>
      </c>
      <c r="K384" s="157">
        <f t="shared" si="111"/>
        <v>161.11690410556264</v>
      </c>
      <c r="L384" s="157">
        <f t="shared" si="111"/>
        <v>169.43546819934159</v>
      </c>
      <c r="M384" s="157">
        <f t="shared" si="111"/>
        <v>295.92251342440835</v>
      </c>
      <c r="N384" s="157">
        <f t="shared" si="111"/>
        <v>312.59076670002389</v>
      </c>
      <c r="O384" s="157">
        <f t="shared" si="111"/>
        <v>268.57810256943594</v>
      </c>
      <c r="P384" s="157">
        <f t="shared" si="111"/>
        <v>260.19812379827243</v>
      </c>
      <c r="Q384" s="157">
        <f t="shared" si="111"/>
        <v>157.12816679875633</v>
      </c>
    </row>
    <row r="385" spans="1:17" ht="12" customHeight="1" x14ac:dyDescent="0.3">
      <c r="A385" s="23" t="s">
        <v>60</v>
      </c>
      <c r="B385" s="156"/>
      <c r="C385" s="156">
        <f t="shared" ref="C385:Q385" si="112">IF(C309=0,0,C309/0.086*1000000/C$49)</f>
        <v>45.09243190431274</v>
      </c>
      <c r="D385" s="156">
        <f t="shared" si="112"/>
        <v>51.814953335481746</v>
      </c>
      <c r="E385" s="156">
        <f t="shared" si="112"/>
        <v>46.89960445745244</v>
      </c>
      <c r="F385" s="156">
        <f t="shared" si="112"/>
        <v>86.894907860759247</v>
      </c>
      <c r="G385" s="156">
        <f t="shared" si="112"/>
        <v>72.916480498905941</v>
      </c>
      <c r="H385" s="156">
        <f t="shared" si="112"/>
        <v>108.08800548387894</v>
      </c>
      <c r="I385" s="156">
        <f t="shared" si="112"/>
        <v>70.546143638833655</v>
      </c>
      <c r="J385" s="156">
        <f t="shared" si="112"/>
        <v>145.63948095989252</v>
      </c>
      <c r="K385" s="156">
        <f t="shared" si="112"/>
        <v>161.11690410556264</v>
      </c>
      <c r="L385" s="156">
        <f t="shared" si="112"/>
        <v>169.43546819934159</v>
      </c>
      <c r="M385" s="156">
        <f t="shared" si="112"/>
        <v>295.92251342440835</v>
      </c>
      <c r="N385" s="156">
        <f t="shared" si="112"/>
        <v>312.59076670002389</v>
      </c>
      <c r="O385" s="156">
        <f t="shared" si="112"/>
        <v>268.57810256943594</v>
      </c>
      <c r="P385" s="156">
        <f t="shared" si="112"/>
        <v>260.19812379827243</v>
      </c>
      <c r="Q385" s="156">
        <f t="shared" si="112"/>
        <v>157.12816679875633</v>
      </c>
    </row>
    <row r="386" spans="1:17" ht="12" customHeight="1" x14ac:dyDescent="0.3">
      <c r="A386" s="158" t="s">
        <v>63</v>
      </c>
      <c r="B386" s="157"/>
      <c r="C386" s="157">
        <f t="shared" ref="C386:Q386" si="113">IF(C310=0,0,C310/0.086*1000000/SUM(C$53:C$56))</f>
        <v>1274.7733070709776</v>
      </c>
      <c r="D386" s="157">
        <f t="shared" si="113"/>
        <v>1624.3813144207184</v>
      </c>
      <c r="E386" s="157">
        <f t="shared" si="113"/>
        <v>1586.3799525725758</v>
      </c>
      <c r="F386" s="157">
        <f t="shared" si="113"/>
        <v>1574.8259640759861</v>
      </c>
      <c r="G386" s="157">
        <f t="shared" si="113"/>
        <v>1414.1282469281014</v>
      </c>
      <c r="H386" s="157">
        <f t="shared" si="113"/>
        <v>1557.4062105792123</v>
      </c>
      <c r="I386" s="157">
        <f t="shared" si="113"/>
        <v>1511.3010500594082</v>
      </c>
      <c r="J386" s="157">
        <f t="shared" si="113"/>
        <v>1590.636584372839</v>
      </c>
      <c r="K386" s="157">
        <f t="shared" si="113"/>
        <v>1541.3559755679237</v>
      </c>
      <c r="L386" s="157">
        <f t="shared" si="113"/>
        <v>1553.6184212046733</v>
      </c>
      <c r="M386" s="157">
        <f t="shared" si="113"/>
        <v>1466.1572485992697</v>
      </c>
      <c r="N386" s="157">
        <f t="shared" si="113"/>
        <v>1631.7718287106891</v>
      </c>
      <c r="O386" s="157">
        <f t="shared" si="113"/>
        <v>1642.217237871723</v>
      </c>
      <c r="P386" s="157">
        <f t="shared" si="113"/>
        <v>1607.4984362700754</v>
      </c>
      <c r="Q386" s="157">
        <f t="shared" si="113"/>
        <v>1611.8200803135003</v>
      </c>
    </row>
    <row r="387" spans="1:17" ht="12" customHeight="1" x14ac:dyDescent="0.3">
      <c r="A387" s="167" t="s">
        <v>148</v>
      </c>
      <c r="B387" s="132"/>
      <c r="C387" s="132">
        <f t="shared" ref="C387:Q387" si="114">IF(C311=0,0,C311/0.086*1000000/C$53)</f>
        <v>1241.655950659075</v>
      </c>
      <c r="D387" s="132">
        <f t="shared" si="114"/>
        <v>1598.2144317058533</v>
      </c>
      <c r="E387" s="132">
        <f t="shared" si="114"/>
        <v>1543.5693192560627</v>
      </c>
      <c r="F387" s="132">
        <f t="shared" si="114"/>
        <v>1534.3693090960373</v>
      </c>
      <c r="G387" s="132">
        <f t="shared" si="114"/>
        <v>1267.7170438369881</v>
      </c>
      <c r="H387" s="132">
        <f t="shared" si="114"/>
        <v>1441.8141382903018</v>
      </c>
      <c r="I387" s="132">
        <f t="shared" si="114"/>
        <v>1396.3139949828269</v>
      </c>
      <c r="J387" s="132">
        <f t="shared" si="114"/>
        <v>1580.6831019044823</v>
      </c>
      <c r="K387" s="132">
        <f t="shared" si="114"/>
        <v>1441.5318114725471</v>
      </c>
      <c r="L387" s="132">
        <f t="shared" si="114"/>
        <v>1478.9146459944495</v>
      </c>
      <c r="M387" s="132">
        <f t="shared" si="114"/>
        <v>1406.0554735836965</v>
      </c>
      <c r="N387" s="132">
        <f t="shared" si="114"/>
        <v>1514.3032453616111</v>
      </c>
      <c r="O387" s="132">
        <f t="shared" si="114"/>
        <v>1559.5922373831581</v>
      </c>
      <c r="P387" s="132">
        <f t="shared" si="114"/>
        <v>1525.1291291048442</v>
      </c>
      <c r="Q387" s="132">
        <f t="shared" si="114"/>
        <v>1456.9153604269391</v>
      </c>
    </row>
    <row r="388" spans="1:17" ht="12" customHeight="1" x14ac:dyDescent="0.3">
      <c r="A388" s="167" t="s">
        <v>147</v>
      </c>
      <c r="B388" s="132"/>
      <c r="C388" s="132">
        <f t="shared" ref="C388:Q390" si="115">IF(C312=0,0,C312/0.086*1000000/C$54)</f>
        <v>1477.0782000630204</v>
      </c>
      <c r="D388" s="132">
        <f t="shared" si="115"/>
        <v>1595.7510292762192</v>
      </c>
      <c r="E388" s="132">
        <f t="shared" si="115"/>
        <v>1479.2175982037577</v>
      </c>
      <c r="F388" s="132">
        <f t="shared" si="115"/>
        <v>1634.7844101397222</v>
      </c>
      <c r="G388" s="132">
        <f t="shared" si="115"/>
        <v>1585.7073654253875</v>
      </c>
      <c r="H388" s="132">
        <f t="shared" si="115"/>
        <v>1476.9683801814224</v>
      </c>
      <c r="I388" s="132">
        <f t="shared" si="115"/>
        <v>1599.8137102940686</v>
      </c>
      <c r="J388" s="132">
        <f t="shared" si="115"/>
        <v>1534.8231331673355</v>
      </c>
      <c r="K388" s="132">
        <f t="shared" si="115"/>
        <v>1534.3016888604566</v>
      </c>
      <c r="L388" s="132">
        <f t="shared" si="115"/>
        <v>1561.3959087384035</v>
      </c>
      <c r="M388" s="132">
        <f t="shared" si="115"/>
        <v>1512.2846358090569</v>
      </c>
      <c r="N388" s="132">
        <f t="shared" si="115"/>
        <v>1524.0418282683786</v>
      </c>
      <c r="O388" s="132">
        <f t="shared" si="115"/>
        <v>1583.106182056571</v>
      </c>
      <c r="P388" s="132">
        <f t="shared" si="115"/>
        <v>1543.2710286365791</v>
      </c>
      <c r="Q388" s="132">
        <f t="shared" si="115"/>
        <v>1545.4837567272275</v>
      </c>
    </row>
    <row r="389" spans="1:17" ht="12" customHeight="1" x14ac:dyDescent="0.3">
      <c r="A389" s="166" t="s">
        <v>61</v>
      </c>
      <c r="B389" s="165"/>
      <c r="C389" s="165">
        <f t="shared" si="115"/>
        <v>998.8750887727673</v>
      </c>
      <c r="D389" s="165">
        <f t="shared" si="115"/>
        <v>1118.8198178118325</v>
      </c>
      <c r="E389" s="165">
        <f t="shared" si="115"/>
        <v>993.30585733589396</v>
      </c>
      <c r="F389" s="165">
        <f t="shared" si="115"/>
        <v>1105.9991148276433</v>
      </c>
      <c r="G389" s="165">
        <f t="shared" si="115"/>
        <v>1115.8987859061131</v>
      </c>
      <c r="H389" s="165">
        <f t="shared" si="115"/>
        <v>1005.3931962155341</v>
      </c>
      <c r="I389" s="165">
        <f t="shared" si="115"/>
        <v>1139.680279392076</v>
      </c>
      <c r="J389" s="165">
        <f t="shared" si="115"/>
        <v>1064.7803569362234</v>
      </c>
      <c r="K389" s="165">
        <f t="shared" si="115"/>
        <v>1042.0010232012883</v>
      </c>
      <c r="L389" s="165">
        <f t="shared" si="115"/>
        <v>1069.1957817417467</v>
      </c>
      <c r="M389" s="165">
        <f t="shared" si="115"/>
        <v>982.45669942467475</v>
      </c>
      <c r="N389" s="165">
        <f t="shared" si="115"/>
        <v>970.53411346233349</v>
      </c>
      <c r="O389" s="165">
        <f t="shared" si="115"/>
        <v>1082.8131983766452</v>
      </c>
      <c r="P389" s="165">
        <f t="shared" si="115"/>
        <v>1036.1118573931744</v>
      </c>
      <c r="Q389" s="165">
        <f t="shared" si="115"/>
        <v>1079.0437578207382</v>
      </c>
    </row>
    <row r="390" spans="1:17" ht="12" customHeight="1" x14ac:dyDescent="0.3">
      <c r="A390" s="147" t="s">
        <v>59</v>
      </c>
      <c r="B390" s="164"/>
      <c r="C390" s="164">
        <f t="shared" si="115"/>
        <v>478.20311129025288</v>
      </c>
      <c r="D390" s="164">
        <f t="shared" si="115"/>
        <v>476.93121146438642</v>
      </c>
      <c r="E390" s="164">
        <f t="shared" si="115"/>
        <v>485.91174086786367</v>
      </c>
      <c r="F390" s="164">
        <f t="shared" si="115"/>
        <v>528.78529531207892</v>
      </c>
      <c r="G390" s="164">
        <f t="shared" si="115"/>
        <v>469.80857951927464</v>
      </c>
      <c r="H390" s="164">
        <f t="shared" si="115"/>
        <v>471.57518396588841</v>
      </c>
      <c r="I390" s="164">
        <f t="shared" si="115"/>
        <v>460.13343090199265</v>
      </c>
      <c r="J390" s="164">
        <f t="shared" si="115"/>
        <v>470.04277623111221</v>
      </c>
      <c r="K390" s="164">
        <f t="shared" si="115"/>
        <v>492.30066565916803</v>
      </c>
      <c r="L390" s="164">
        <f t="shared" si="115"/>
        <v>492.20012699665659</v>
      </c>
      <c r="M390" s="164">
        <f t="shared" si="115"/>
        <v>529.82793638438204</v>
      </c>
      <c r="N390" s="164">
        <f t="shared" si="115"/>
        <v>553.50771480604476</v>
      </c>
      <c r="O390" s="164">
        <f t="shared" si="115"/>
        <v>500.29298367992584</v>
      </c>
      <c r="P390" s="164">
        <f t="shared" si="115"/>
        <v>507.15917124340496</v>
      </c>
      <c r="Q390" s="164">
        <f t="shared" si="115"/>
        <v>466.43999890648956</v>
      </c>
    </row>
    <row r="391" spans="1:17" ht="12" customHeight="1" x14ac:dyDescent="0.3">
      <c r="A391" s="163" t="s">
        <v>142</v>
      </c>
      <c r="B391" s="162"/>
      <c r="C391" s="162">
        <f t="shared" ref="C391:Q391" si="116">IF(C315=0,0,C315/0.086*1000000/C$55)</f>
        <v>1373.4044561454057</v>
      </c>
      <c r="D391" s="162">
        <f t="shared" si="116"/>
        <v>1717.5510014240813</v>
      </c>
      <c r="E391" s="162">
        <f t="shared" si="116"/>
        <v>1868.9931091927249</v>
      </c>
      <c r="F391" s="162">
        <f t="shared" si="116"/>
        <v>1789.0151536086689</v>
      </c>
      <c r="G391" s="162">
        <f t="shared" si="116"/>
        <v>1620.9921358770159</v>
      </c>
      <c r="H391" s="162">
        <f t="shared" si="116"/>
        <v>1891.9664387505863</v>
      </c>
      <c r="I391" s="162">
        <f t="shared" si="116"/>
        <v>1661.5360486042816</v>
      </c>
      <c r="J391" s="162">
        <f t="shared" si="116"/>
        <v>1879.3028746291448</v>
      </c>
      <c r="K391" s="162">
        <f t="shared" si="116"/>
        <v>2283.9684482324101</v>
      </c>
      <c r="L391" s="162">
        <f t="shared" si="116"/>
        <v>2081.227353990836</v>
      </c>
      <c r="M391" s="162">
        <f t="shared" si="116"/>
        <v>2237.0929694345082</v>
      </c>
      <c r="N391" s="162">
        <f t="shared" si="116"/>
        <v>2371.4005761899139</v>
      </c>
      <c r="O391" s="162">
        <f t="shared" si="116"/>
        <v>2146.4867846441339</v>
      </c>
      <c r="P391" s="162">
        <f t="shared" si="116"/>
        <v>2170.2002873150172</v>
      </c>
      <c r="Q391" s="162">
        <f t="shared" si="116"/>
        <v>2065.1422188868992</v>
      </c>
    </row>
    <row r="392" spans="1:17" ht="12" customHeight="1" x14ac:dyDescent="0.3">
      <c r="A392" s="161" t="s">
        <v>141</v>
      </c>
      <c r="B392" s="160"/>
      <c r="C392" s="160">
        <f t="shared" ref="C392:Q394" si="117">IF(C316=0,0,C316/0.086*1000000/C$56)</f>
        <v>1534.9986915871521</v>
      </c>
      <c r="D392" s="160">
        <f t="shared" si="117"/>
        <v>1609.8981092752879</v>
      </c>
      <c r="E392" s="160">
        <f t="shared" si="117"/>
        <v>1737.6990518616872</v>
      </c>
      <c r="F392" s="160">
        <f t="shared" si="117"/>
        <v>1736.0554597842458</v>
      </c>
      <c r="G392" s="160">
        <f t="shared" si="117"/>
        <v>1749.0991310636841</v>
      </c>
      <c r="H392" s="160">
        <f t="shared" si="117"/>
        <v>1753.8854976577577</v>
      </c>
      <c r="I392" s="160">
        <f t="shared" si="117"/>
        <v>1671.9306088255378</v>
      </c>
      <c r="J392" s="160">
        <f t="shared" si="117"/>
        <v>1800.6784126823695</v>
      </c>
      <c r="K392" s="160">
        <f t="shared" si="117"/>
        <v>1931.3523998260355</v>
      </c>
      <c r="L392" s="160">
        <f t="shared" si="117"/>
        <v>1736.256991705088</v>
      </c>
      <c r="M392" s="160">
        <f t="shared" si="117"/>
        <v>1873.3053628764128</v>
      </c>
      <c r="N392" s="160">
        <f t="shared" si="117"/>
        <v>2054.6415634871905</v>
      </c>
      <c r="O392" s="160">
        <f t="shared" si="117"/>
        <v>1832.1427127203162</v>
      </c>
      <c r="P392" s="160">
        <f t="shared" si="117"/>
        <v>1907.3717155043855</v>
      </c>
      <c r="Q392" s="160">
        <f t="shared" si="117"/>
        <v>1794.7220772618218</v>
      </c>
    </row>
    <row r="393" spans="1:17" ht="12" customHeight="1" x14ac:dyDescent="0.3">
      <c r="A393" s="148" t="s">
        <v>60</v>
      </c>
      <c r="B393" s="156"/>
      <c r="C393" s="156">
        <f t="shared" si="117"/>
        <v>982.90183625945872</v>
      </c>
      <c r="D393" s="156">
        <f t="shared" si="117"/>
        <v>1125.033082101065</v>
      </c>
      <c r="E393" s="156">
        <f t="shared" si="117"/>
        <v>1155.1507611632435</v>
      </c>
      <c r="F393" s="156">
        <f t="shared" si="117"/>
        <v>1216.2423121172455</v>
      </c>
      <c r="G393" s="156">
        <f t="shared" si="117"/>
        <v>1202.2138706513645</v>
      </c>
      <c r="H393" s="156">
        <f t="shared" si="117"/>
        <v>1181.4228602450537</v>
      </c>
      <c r="I393" s="156">
        <f t="shared" si="117"/>
        <v>1174.7071848408061</v>
      </c>
      <c r="J393" s="156">
        <f t="shared" si="117"/>
        <v>1233.3374787660787</v>
      </c>
      <c r="K393" s="156">
        <f t="shared" si="117"/>
        <v>1386.1762029803615</v>
      </c>
      <c r="L393" s="156">
        <f t="shared" si="117"/>
        <v>1224.1809694894732</v>
      </c>
      <c r="M393" s="156">
        <f t="shared" si="117"/>
        <v>1294.8205426371621</v>
      </c>
      <c r="N393" s="156">
        <f t="shared" si="117"/>
        <v>1571.5145542395658</v>
      </c>
      <c r="O393" s="156">
        <f t="shared" si="117"/>
        <v>1376.2398358543251</v>
      </c>
      <c r="P393" s="156">
        <f t="shared" si="117"/>
        <v>1330.4497051881854</v>
      </c>
      <c r="Q393" s="156">
        <f t="shared" si="117"/>
        <v>1328.2074171928007</v>
      </c>
    </row>
    <row r="394" spans="1:17" ht="12" customHeight="1" x14ac:dyDescent="0.3">
      <c r="A394" s="148" t="s">
        <v>59</v>
      </c>
      <c r="B394" s="156"/>
      <c r="C394" s="156">
        <f t="shared" si="117"/>
        <v>552.09685532769333</v>
      </c>
      <c r="D394" s="156">
        <f t="shared" si="117"/>
        <v>484.86502717422297</v>
      </c>
      <c r="E394" s="156">
        <f t="shared" si="117"/>
        <v>582.54829069844379</v>
      </c>
      <c r="F394" s="156">
        <f t="shared" si="117"/>
        <v>519.81314766700007</v>
      </c>
      <c r="G394" s="156">
        <f t="shared" si="117"/>
        <v>546.88526041231955</v>
      </c>
      <c r="H394" s="156">
        <f t="shared" si="117"/>
        <v>572.46263741270366</v>
      </c>
      <c r="I394" s="156">
        <f t="shared" si="117"/>
        <v>497.2234239847316</v>
      </c>
      <c r="J394" s="156">
        <f t="shared" si="117"/>
        <v>567.34093391629051</v>
      </c>
      <c r="K394" s="156">
        <f t="shared" si="117"/>
        <v>545.17619684567387</v>
      </c>
      <c r="L394" s="156">
        <f t="shared" si="117"/>
        <v>512.07602221561478</v>
      </c>
      <c r="M394" s="156">
        <f t="shared" si="117"/>
        <v>578.48482023925044</v>
      </c>
      <c r="N394" s="156">
        <f t="shared" si="117"/>
        <v>483.12700924762458</v>
      </c>
      <c r="O394" s="156">
        <f t="shared" si="117"/>
        <v>455.90287686599095</v>
      </c>
      <c r="P394" s="156">
        <f t="shared" si="117"/>
        <v>576.92201031620027</v>
      </c>
      <c r="Q394" s="156">
        <f t="shared" si="117"/>
        <v>466.51466006902103</v>
      </c>
    </row>
    <row r="395" spans="1:17" ht="12" customHeight="1" x14ac:dyDescent="0.3">
      <c r="A395" s="158" t="s">
        <v>62</v>
      </c>
      <c r="B395" s="157"/>
      <c r="C395" s="157">
        <f t="shared" ref="C395:Q395" si="118">IF(C319=0,0,C319/0.086*1000000/SUM(C$58:C$59))</f>
        <v>615.06999407622595</v>
      </c>
      <c r="D395" s="157">
        <f t="shared" si="118"/>
        <v>744.76416014244137</v>
      </c>
      <c r="E395" s="157">
        <f t="shared" si="118"/>
        <v>766.20405827942409</v>
      </c>
      <c r="F395" s="157">
        <f t="shared" si="118"/>
        <v>779.03079345576646</v>
      </c>
      <c r="G395" s="157">
        <f t="shared" si="118"/>
        <v>679.40455339650407</v>
      </c>
      <c r="H395" s="157">
        <f t="shared" si="118"/>
        <v>787.91757515354402</v>
      </c>
      <c r="I395" s="157">
        <f t="shared" si="118"/>
        <v>740.69961726146153</v>
      </c>
      <c r="J395" s="157">
        <f t="shared" si="118"/>
        <v>777.70684586881862</v>
      </c>
      <c r="K395" s="157">
        <f t="shared" si="118"/>
        <v>761.67722893793234</v>
      </c>
      <c r="L395" s="157">
        <f t="shared" si="118"/>
        <v>844.9486715905</v>
      </c>
      <c r="M395" s="157">
        <f t="shared" si="118"/>
        <v>798.3798434077778</v>
      </c>
      <c r="N395" s="157">
        <f t="shared" si="118"/>
        <v>878.23620324979436</v>
      </c>
      <c r="O395" s="157">
        <f t="shared" si="118"/>
        <v>829.57504881082161</v>
      </c>
      <c r="P395" s="157">
        <f t="shared" si="118"/>
        <v>877.15006690447694</v>
      </c>
      <c r="Q395" s="157">
        <f t="shared" si="118"/>
        <v>806.64588633685764</v>
      </c>
    </row>
    <row r="396" spans="1:17" ht="12" customHeight="1" x14ac:dyDescent="0.3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677.05504791190731</v>
      </c>
      <c r="F396" s="156">
        <f t="shared" si="119"/>
        <v>0</v>
      </c>
      <c r="G396" s="156">
        <f t="shared" si="119"/>
        <v>0</v>
      </c>
      <c r="H396" s="156">
        <f t="shared" si="119"/>
        <v>687.84751019043426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826.54166803643716</v>
      </c>
      <c r="P396" s="156">
        <f t="shared" si="119"/>
        <v>771.31453084576424</v>
      </c>
      <c r="Q396" s="156">
        <f t="shared" si="119"/>
        <v>779.70632010629754</v>
      </c>
    </row>
    <row r="397" spans="1:17" ht="12" customHeight="1" x14ac:dyDescent="0.3">
      <c r="A397" s="29" t="s">
        <v>140</v>
      </c>
      <c r="B397" s="57"/>
      <c r="C397" s="57">
        <f t="shared" ref="C397:Q397" si="120">IF(C321=0,0,C321/0.086*1000000/C$59)</f>
        <v>615.06999407622595</v>
      </c>
      <c r="D397" s="57">
        <f t="shared" si="120"/>
        <v>744.76416014244137</v>
      </c>
      <c r="E397" s="57">
        <f t="shared" si="120"/>
        <v>766.21588592851811</v>
      </c>
      <c r="F397" s="57">
        <f t="shared" si="120"/>
        <v>779.03079345576646</v>
      </c>
      <c r="G397" s="57">
        <f t="shared" si="120"/>
        <v>679.40455339650407</v>
      </c>
      <c r="H397" s="57">
        <f t="shared" si="120"/>
        <v>787.92083167717897</v>
      </c>
      <c r="I397" s="57">
        <f t="shared" si="120"/>
        <v>740.69961726146153</v>
      </c>
      <c r="J397" s="57">
        <f t="shared" si="120"/>
        <v>777.70684586881862</v>
      </c>
      <c r="K397" s="57">
        <f t="shared" si="120"/>
        <v>761.67722893793234</v>
      </c>
      <c r="L397" s="57">
        <f t="shared" si="120"/>
        <v>844.9486715905</v>
      </c>
      <c r="M397" s="57">
        <f t="shared" si="120"/>
        <v>798.3798434077778</v>
      </c>
      <c r="N397" s="57">
        <f t="shared" si="120"/>
        <v>878.23620324979436</v>
      </c>
      <c r="O397" s="57">
        <f t="shared" si="120"/>
        <v>829.57651665502192</v>
      </c>
      <c r="P397" s="57">
        <f t="shared" si="120"/>
        <v>877.20833186629</v>
      </c>
      <c r="Q397" s="57">
        <f t="shared" si="120"/>
        <v>806.67536843618336</v>
      </c>
    </row>
    <row r="399" spans="1:17" ht="12" customHeight="1" x14ac:dyDescent="0.3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4.4200804441335832E-2</v>
      </c>
      <c r="F399" s="168">
        <f t="shared" si="121"/>
        <v>0</v>
      </c>
      <c r="G399" s="168">
        <f t="shared" si="121"/>
        <v>0</v>
      </c>
      <c r="H399" s="168">
        <f t="shared" si="121"/>
        <v>1.075474565419096E-2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0.19122295632892575</v>
      </c>
      <c r="P399" s="168">
        <f t="shared" si="121"/>
        <v>0.20539994394472652</v>
      </c>
      <c r="Q399" s="168">
        <f t="shared" si="121"/>
        <v>0.41132182959872604</v>
      </c>
    </row>
    <row r="400" spans="1:17" ht="12" customHeight="1" x14ac:dyDescent="0.3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3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3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3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3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3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3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3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3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3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3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3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3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3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3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4.4200804441335832E-2</v>
      </c>
      <c r="F414" s="157">
        <f t="shared" si="136"/>
        <v>0</v>
      </c>
      <c r="G414" s="157">
        <f t="shared" si="136"/>
        <v>0</v>
      </c>
      <c r="H414" s="157">
        <f t="shared" si="136"/>
        <v>1.075474565419096E-2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0.19122295632892575</v>
      </c>
      <c r="P414" s="157">
        <f t="shared" si="136"/>
        <v>0.20539994394472652</v>
      </c>
      <c r="Q414" s="157">
        <f t="shared" si="136"/>
        <v>0.41132182959872604</v>
      </c>
    </row>
    <row r="415" spans="1:17" ht="12" customHeight="1" x14ac:dyDescent="0.3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333.20068373055784</v>
      </c>
      <c r="F415" s="156">
        <f t="shared" si="137"/>
        <v>0</v>
      </c>
      <c r="G415" s="156">
        <f t="shared" si="137"/>
        <v>0</v>
      </c>
      <c r="H415" s="156">
        <f t="shared" si="137"/>
        <v>330.49449043310074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395.36397988296915</v>
      </c>
      <c r="P415" s="156">
        <f t="shared" si="137"/>
        <v>373.30464342467178</v>
      </c>
      <c r="Q415" s="156">
        <f t="shared" si="137"/>
        <v>376.26080080016766</v>
      </c>
    </row>
    <row r="416" spans="1:17" ht="12" customHeight="1" x14ac:dyDescent="0.3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3">
      <c r="A418" s="152" t="s">
        <v>186</v>
      </c>
      <c r="B418" s="168"/>
      <c r="C418" s="184">
        <f>C361/RES_summary!C$21</f>
        <v>144.24096726881322</v>
      </c>
      <c r="D418" s="184">
        <f>D361/RES_summary!D$21</f>
        <v>155.64371504342068</v>
      </c>
      <c r="E418" s="184">
        <f>E361/RES_summary!E$21</f>
        <v>158.43425922533123</v>
      </c>
      <c r="F418" s="184">
        <f>F361/RES_summary!F$21</f>
        <v>149.41958702184348</v>
      </c>
      <c r="G418" s="184">
        <f>G361/RES_summary!G$21</f>
        <v>139.10995523904302</v>
      </c>
      <c r="H418" s="184">
        <f>H361/RES_summary!H$21</f>
        <v>138.30921079077305</v>
      </c>
      <c r="I418" s="184">
        <f>I361/RES_summary!I$21</f>
        <v>130.27894780764754</v>
      </c>
      <c r="J418" s="184">
        <f>J361/RES_summary!J$21</f>
        <v>142.29783958899228</v>
      </c>
      <c r="K418" s="184">
        <f>K361/RES_summary!K$21</f>
        <v>130.71685797311008</v>
      </c>
      <c r="L418" s="184">
        <f>L361/RES_summary!L$21</f>
        <v>139.02467904361768</v>
      </c>
      <c r="M418" s="184">
        <f>M361/RES_summary!M$21</f>
        <v>110.88224970307226</v>
      </c>
      <c r="N418" s="184">
        <f>N361/RES_summary!N$21</f>
        <v>138.46819313656485</v>
      </c>
      <c r="O418" s="184">
        <f>O361/RES_summary!O$21</f>
        <v>122.69093999271131</v>
      </c>
      <c r="P418" s="184">
        <f>P361/RES_summary!P$21</f>
        <v>105.72765059135578</v>
      </c>
      <c r="Q418" s="184">
        <f>Q361/RES_summary!Q$21</f>
        <v>104.22493865262977</v>
      </c>
    </row>
    <row r="419" spans="1:17" ht="12" customHeight="1" x14ac:dyDescent="0.3">
      <c r="A419" s="158" t="s">
        <v>65</v>
      </c>
      <c r="B419" s="157"/>
      <c r="C419" s="178">
        <f>C362/RES_summary!C$21</f>
        <v>119.23884142334978</v>
      </c>
      <c r="D419" s="178">
        <f>D362/RES_summary!D$21</f>
        <v>126.05652216762192</v>
      </c>
      <c r="E419" s="178">
        <f>E362/RES_summary!E$21</f>
        <v>129.12084421983175</v>
      </c>
      <c r="F419" s="178">
        <f>F362/RES_summary!F$21</f>
        <v>120.19643441507094</v>
      </c>
      <c r="G419" s="178">
        <f>G362/RES_summary!G$21</f>
        <v>113.58882148354569</v>
      </c>
      <c r="H419" s="178">
        <f>H362/RES_summary!H$21</f>
        <v>110.28733199536902</v>
      </c>
      <c r="I419" s="178">
        <f>I362/RES_summary!I$21</f>
        <v>103.78413702661365</v>
      </c>
      <c r="J419" s="178">
        <f>J362/RES_summary!J$21</f>
        <v>115.50141941538692</v>
      </c>
      <c r="K419" s="178">
        <f>K362/RES_summary!K$21</f>
        <v>104.41182712924612</v>
      </c>
      <c r="L419" s="178">
        <f>L362/RES_summary!L$21</f>
        <v>112.2259474878928</v>
      </c>
      <c r="M419" s="178">
        <f>M362/RES_summary!M$21</f>
        <v>85.284482452474705</v>
      </c>
      <c r="N419" s="178">
        <f>N362/RES_summary!N$21</f>
        <v>110.07772183987224</v>
      </c>
      <c r="O419" s="178">
        <f>O362/RES_summary!O$21</f>
        <v>96.068938359672785</v>
      </c>
      <c r="P419" s="178">
        <f>P362/RES_summary!P$21</f>
        <v>78.942756363421537</v>
      </c>
      <c r="Q419" s="178">
        <f>Q362/RES_summary!Q$21</f>
        <v>79.065791614707834</v>
      </c>
    </row>
    <row r="420" spans="1:17" ht="12" customHeight="1" x14ac:dyDescent="0.3">
      <c r="A420" s="23" t="s">
        <v>149</v>
      </c>
      <c r="B420" s="156"/>
      <c r="C420" s="177">
        <f>C363/RES_summary!C$21</f>
        <v>118.92255628640191</v>
      </c>
      <c r="D420" s="177">
        <f>D363/RES_summary!D$21</f>
        <v>125.60999706659543</v>
      </c>
      <c r="E420" s="177">
        <f>E363/RES_summary!E$21</f>
        <v>128.59109949603877</v>
      </c>
      <c r="F420" s="177">
        <f>F363/RES_summary!F$21</f>
        <v>119.64597141257896</v>
      </c>
      <c r="G420" s="177">
        <f>G363/RES_summary!G$21</f>
        <v>113.08733802719868</v>
      </c>
      <c r="H420" s="177">
        <f>H363/RES_summary!H$21</f>
        <v>109.78476062662637</v>
      </c>
      <c r="I420" s="177">
        <f>I363/RES_summary!I$21</f>
        <v>103.29722639493393</v>
      </c>
      <c r="J420" s="177">
        <f>J363/RES_summary!J$21</f>
        <v>115.00073199068167</v>
      </c>
      <c r="K420" s="177">
        <f>K363/RES_summary!K$21</f>
        <v>103.91008244464609</v>
      </c>
      <c r="L420" s="177">
        <f>L363/RES_summary!L$21</f>
        <v>111.68637842329323</v>
      </c>
      <c r="M420" s="177">
        <f>M363/RES_summary!M$21</f>
        <v>84.895924344767366</v>
      </c>
      <c r="N420" s="177">
        <f>N363/RES_summary!N$21</f>
        <v>109.60507319399798</v>
      </c>
      <c r="O420" s="177">
        <f>O363/RES_summary!O$21</f>
        <v>95.608173364294586</v>
      </c>
      <c r="P420" s="177">
        <f>P363/RES_summary!P$21</f>
        <v>78.516542135139701</v>
      </c>
      <c r="Q420" s="177">
        <f>Q363/RES_summary!Q$21</f>
        <v>78.60610576097227</v>
      </c>
    </row>
    <row r="421" spans="1:17" ht="12" customHeight="1" x14ac:dyDescent="0.3">
      <c r="A421" s="23" t="s">
        <v>60</v>
      </c>
      <c r="B421" s="156"/>
      <c r="C421" s="177">
        <f>C364/RES_summary!C$21</f>
        <v>0.3162851369478768</v>
      </c>
      <c r="D421" s="177">
        <f>D364/RES_summary!D$21</f>
        <v>0.44652510102649645</v>
      </c>
      <c r="E421" s="177">
        <f>E364/RES_summary!E$21</f>
        <v>0.529744723792971</v>
      </c>
      <c r="F421" s="177">
        <f>F364/RES_summary!F$21</f>
        <v>0.55046300249197289</v>
      </c>
      <c r="G421" s="177">
        <f>G364/RES_summary!G$21</f>
        <v>0.50148345634701452</v>
      </c>
      <c r="H421" s="177">
        <f>H364/RES_summary!H$21</f>
        <v>0.50257136874265285</v>
      </c>
      <c r="I421" s="177">
        <f>I364/RES_summary!I$21</f>
        <v>0.48691063167972881</v>
      </c>
      <c r="J421" s="177">
        <f>J364/RES_summary!J$21</f>
        <v>0.50068742470524108</v>
      </c>
      <c r="K421" s="177">
        <f>K364/RES_summary!K$21</f>
        <v>0.50174468460001709</v>
      </c>
      <c r="L421" s="177">
        <f>L364/RES_summary!L$21</f>
        <v>0.53956906459956577</v>
      </c>
      <c r="M421" s="177">
        <f>M364/RES_summary!M$21</f>
        <v>0.38855810770735399</v>
      </c>
      <c r="N421" s="177">
        <f>N364/RES_summary!N$21</f>
        <v>0.47264864587424432</v>
      </c>
      <c r="O421" s="177">
        <f>O364/RES_summary!O$21</f>
        <v>0.46076499537819071</v>
      </c>
      <c r="P421" s="177">
        <f>P364/RES_summary!P$21</f>
        <v>0.42621422828183958</v>
      </c>
      <c r="Q421" s="177">
        <f>Q364/RES_summary!Q$21</f>
        <v>0.45968585373557158</v>
      </c>
    </row>
    <row r="422" spans="1:17" ht="12" customHeight="1" x14ac:dyDescent="0.3">
      <c r="A422" s="158" t="s">
        <v>112</v>
      </c>
      <c r="B422" s="157"/>
      <c r="C422" s="178">
        <f>C365/RES_summary!C$21</f>
        <v>0.25966405956397037</v>
      </c>
      <c r="D422" s="178">
        <f>D365/RES_summary!D$21</f>
        <v>0.27926191107305559</v>
      </c>
      <c r="E422" s="178">
        <f>E365/RES_summary!E$21</f>
        <v>0.24935760768650653</v>
      </c>
      <c r="F422" s="178">
        <f>F365/RES_summary!F$21</f>
        <v>0.44457064743579877</v>
      </c>
      <c r="G422" s="178">
        <f>G365/RES_summary!G$21</f>
        <v>0.3585712924714734</v>
      </c>
      <c r="H422" s="178">
        <f>H365/RES_summary!H$21</f>
        <v>0.49281043597547491</v>
      </c>
      <c r="I422" s="178">
        <f>I365/RES_summary!I$21</f>
        <v>0.30310109095599297</v>
      </c>
      <c r="J422" s="178">
        <f>J365/RES_summary!J$21</f>
        <v>0.56989812217587488</v>
      </c>
      <c r="K422" s="178">
        <f>K365/RES_summary!K$21</f>
        <v>0.60474301067934966</v>
      </c>
      <c r="L422" s="178">
        <f>L365/RES_summary!L$21</f>
        <v>0.57492951898650568</v>
      </c>
      <c r="M422" s="178">
        <f>M365/RES_summary!M$21</f>
        <v>0.97092235181632369</v>
      </c>
      <c r="N422" s="178">
        <f>N365/RES_summary!N$21</f>
        <v>0.94049680261640678</v>
      </c>
      <c r="O422" s="178">
        <f>O365/RES_summary!O$21</f>
        <v>0.75877823715095571</v>
      </c>
      <c r="P422" s="178">
        <f>P365/RES_summary!P$21</f>
        <v>0.69242649726351047</v>
      </c>
      <c r="Q422" s="178">
        <f>Q365/RES_summary!Q$21</f>
        <v>0.40180471267521972</v>
      </c>
    </row>
    <row r="423" spans="1:17" ht="12" customHeight="1" x14ac:dyDescent="0.3">
      <c r="A423" s="23" t="s">
        <v>60</v>
      </c>
      <c r="B423" s="156"/>
      <c r="C423" s="177">
        <f>C366/RES_summary!C$21</f>
        <v>0.25966405956397037</v>
      </c>
      <c r="D423" s="177">
        <f>D366/RES_summary!D$21</f>
        <v>0.27926191107305559</v>
      </c>
      <c r="E423" s="177">
        <f>E366/RES_summary!E$21</f>
        <v>0.24935760768650653</v>
      </c>
      <c r="F423" s="177">
        <f>F366/RES_summary!F$21</f>
        <v>0.44457064743579877</v>
      </c>
      <c r="G423" s="177">
        <f>G366/RES_summary!G$21</f>
        <v>0.3585712924714734</v>
      </c>
      <c r="H423" s="177">
        <f>H366/RES_summary!H$21</f>
        <v>0.49281043597547491</v>
      </c>
      <c r="I423" s="177">
        <f>I366/RES_summary!I$21</f>
        <v>0.30310109095599297</v>
      </c>
      <c r="J423" s="177">
        <f>J366/RES_summary!J$21</f>
        <v>0.56989812217587488</v>
      </c>
      <c r="K423" s="177">
        <f>K366/RES_summary!K$21</f>
        <v>0.60474301067934966</v>
      </c>
      <c r="L423" s="177">
        <f>L366/RES_summary!L$21</f>
        <v>0.57492951898650568</v>
      </c>
      <c r="M423" s="177">
        <f>M366/RES_summary!M$21</f>
        <v>0.97092235181632369</v>
      </c>
      <c r="N423" s="177">
        <f>N366/RES_summary!N$21</f>
        <v>0.94049680261640678</v>
      </c>
      <c r="O423" s="177">
        <f>O366/RES_summary!O$21</f>
        <v>0.75877823715095571</v>
      </c>
      <c r="P423" s="177">
        <f>P366/RES_summary!P$21</f>
        <v>0.69242649726351047</v>
      </c>
      <c r="Q423" s="177">
        <f>Q366/RES_summary!Q$21</f>
        <v>0.40180471267521972</v>
      </c>
    </row>
    <row r="424" spans="1:17" ht="12" customHeight="1" x14ac:dyDescent="0.3">
      <c r="A424" s="158" t="s">
        <v>63</v>
      </c>
      <c r="B424" s="157"/>
      <c r="C424" s="178">
        <f>C367/RES_summary!C$21</f>
        <v>16.841671684956992</v>
      </c>
      <c r="D424" s="178">
        <f>D367/RES_summary!D$21</f>
        <v>20.033868406247095</v>
      </c>
      <c r="E424" s="178">
        <f>E367/RES_summary!E$21</f>
        <v>19.594573648974499</v>
      </c>
      <c r="F424" s="178">
        <f>F367/RES_summary!F$21</f>
        <v>19.248437141348283</v>
      </c>
      <c r="G424" s="178">
        <f>G367/RES_summary!G$21</f>
        <v>16.99421832490534</v>
      </c>
      <c r="H424" s="178">
        <f>H367/RES_summary!H$21</f>
        <v>18.29380393651088</v>
      </c>
      <c r="I424" s="178">
        <f>I367/RES_summary!I$21</f>
        <v>17.649277321534282</v>
      </c>
      <c r="J424" s="178">
        <f>J367/RES_summary!J$21</f>
        <v>17.473457721507298</v>
      </c>
      <c r="K424" s="178">
        <f>K367/RES_summary!K$21</f>
        <v>17.167183947849907</v>
      </c>
      <c r="L424" s="178">
        <f>L367/RES_summary!L$21</f>
        <v>16.885478584162293</v>
      </c>
      <c r="M424" s="178">
        <f>M367/RES_summary!M$21</f>
        <v>15.788867031141857</v>
      </c>
      <c r="N424" s="178">
        <f>N367/RES_summary!N$21</f>
        <v>17.904701334532348</v>
      </c>
      <c r="O424" s="178">
        <f>O367/RES_summary!O$21</f>
        <v>16.963916332971081</v>
      </c>
      <c r="P424" s="178">
        <f>P367/RES_summary!P$21</f>
        <v>16.72317131003572</v>
      </c>
      <c r="Q424" s="178">
        <f>Q367/RES_summary!Q$21</f>
        <v>16.294419815100877</v>
      </c>
    </row>
    <row r="425" spans="1:17" ht="12" customHeight="1" x14ac:dyDescent="0.3">
      <c r="A425" s="167" t="s">
        <v>148</v>
      </c>
      <c r="B425" s="132"/>
      <c r="C425" s="183">
        <f>C368/RES_summary!C$21</f>
        <v>16.051277775883833</v>
      </c>
      <c r="D425" s="183">
        <f>D368/RES_summary!D$21</f>
        <v>19.266592615696538</v>
      </c>
      <c r="E425" s="183">
        <f>E368/RES_summary!E$21</f>
        <v>18.888274805887693</v>
      </c>
      <c r="F425" s="183">
        <f>F368/RES_summary!F$21</f>
        <v>18.545375891222452</v>
      </c>
      <c r="G425" s="183">
        <f>G368/RES_summary!G$21</f>
        <v>15.420535940886586</v>
      </c>
      <c r="H425" s="183">
        <f>H368/RES_summary!H$21</f>
        <v>16.926585295811751</v>
      </c>
      <c r="I425" s="183">
        <f>I368/RES_summary!I$21</f>
        <v>16.158226290070235</v>
      </c>
      <c r="J425" s="183">
        <f>J368/RES_summary!J$21</f>
        <v>17.563362140477217</v>
      </c>
      <c r="K425" s="183">
        <f>K368/RES_summary!K$21</f>
        <v>16.318235959580807</v>
      </c>
      <c r="L425" s="183">
        <f>L368/RES_summary!L$21</f>
        <v>15.950921855341258</v>
      </c>
      <c r="M425" s="183">
        <f>M368/RES_summary!M$21</f>
        <v>15.561135642056993</v>
      </c>
      <c r="N425" s="183">
        <f>N368/RES_summary!N$21</f>
        <v>16.450637845624705</v>
      </c>
      <c r="O425" s="183">
        <f>O368/RES_summary!O$21</f>
        <v>16.631570436654098</v>
      </c>
      <c r="P425" s="183">
        <f>P368/RES_summary!P$21</f>
        <v>15.849028213157553</v>
      </c>
      <c r="Q425" s="183">
        <f>Q368/RES_summary!Q$21</f>
        <v>15.232260008768987</v>
      </c>
    </row>
    <row r="426" spans="1:17" ht="12" customHeight="1" x14ac:dyDescent="0.3">
      <c r="A426" s="167" t="s">
        <v>147</v>
      </c>
      <c r="B426" s="132"/>
      <c r="C426" s="183">
        <f>C369/RES_summary!C$21</f>
        <v>17.175952537530705</v>
      </c>
      <c r="D426" s="183">
        <f>D369/RES_summary!D$21</f>
        <v>17.89340466375198</v>
      </c>
      <c r="E426" s="183">
        <f>E369/RES_summary!E$21</f>
        <v>16.448425780537232</v>
      </c>
      <c r="F426" s="183">
        <f>F369/RES_summary!F$21</f>
        <v>18.295834494920097</v>
      </c>
      <c r="G426" s="183">
        <f>G369/RES_summary!G$21</f>
        <v>17.214578913821938</v>
      </c>
      <c r="H426" s="183">
        <f>H369/RES_summary!H$21</f>
        <v>15.469167309058799</v>
      </c>
      <c r="I426" s="183">
        <f>I369/RES_summary!I$21</f>
        <v>17.097136838011849</v>
      </c>
      <c r="J426" s="183">
        <f>J369/RES_summary!J$21</f>
        <v>15.686827569656392</v>
      </c>
      <c r="K426" s="183">
        <f>K369/RES_summary!K$21</f>
        <v>15.956811895157195</v>
      </c>
      <c r="L426" s="183">
        <f>L369/RES_summary!L$21</f>
        <v>15.977280107528889</v>
      </c>
      <c r="M426" s="183">
        <f>M369/RES_summary!M$21</f>
        <v>15.203712032268728</v>
      </c>
      <c r="N426" s="183">
        <f>N369/RES_summary!N$21</f>
        <v>15.62834253817492</v>
      </c>
      <c r="O426" s="183">
        <f>O369/RES_summary!O$21</f>
        <v>15.484708087010766</v>
      </c>
      <c r="P426" s="183">
        <f>P369/RES_summary!P$21</f>
        <v>15.231933406132878</v>
      </c>
      <c r="Q426" s="183">
        <f>Q369/RES_summary!Q$21</f>
        <v>14.750308703915698</v>
      </c>
    </row>
    <row r="427" spans="1:17" ht="12" customHeight="1" x14ac:dyDescent="0.3">
      <c r="A427" s="166" t="s">
        <v>61</v>
      </c>
      <c r="B427" s="165"/>
      <c r="C427" s="182">
        <f>C370/RES_summary!C$21</f>
        <v>12.149498417334467</v>
      </c>
      <c r="D427" s="182">
        <f>D370/RES_summary!D$21</f>
        <v>12.97882638562689</v>
      </c>
      <c r="E427" s="182">
        <f>E370/RES_summary!E$21</f>
        <v>11.475069512250675</v>
      </c>
      <c r="F427" s="182">
        <f>F370/RES_summary!F$21</f>
        <v>12.919403016852625</v>
      </c>
      <c r="G427" s="182">
        <f>G370/RES_summary!G$21</f>
        <v>12.508427695578257</v>
      </c>
      <c r="H427" s="182">
        <f>H370/RES_summary!H$21</f>
        <v>10.847999708443169</v>
      </c>
      <c r="I427" s="182">
        <f>I370/RES_summary!I$21</f>
        <v>12.631520328381814</v>
      </c>
      <c r="J427" s="182">
        <f>J370/RES_summary!J$21</f>
        <v>11.207896403811537</v>
      </c>
      <c r="K427" s="182">
        <f>K370/RES_summary!K$21</f>
        <v>11.276088916385666</v>
      </c>
      <c r="L427" s="182">
        <f>L370/RES_summary!L$21</f>
        <v>11.370204855533144</v>
      </c>
      <c r="M427" s="182">
        <f>M370/RES_summary!M$21</f>
        <v>10.239507777101025</v>
      </c>
      <c r="N427" s="182">
        <f>N370/RES_summary!N$21</f>
        <v>10.536352005919133</v>
      </c>
      <c r="O427" s="182">
        <f>O370/RES_summary!O$21</f>
        <v>10.919915401722767</v>
      </c>
      <c r="P427" s="182">
        <f>P370/RES_summary!P$21</f>
        <v>10.625746112035548</v>
      </c>
      <c r="Q427" s="182">
        <f>Q370/RES_summary!Q$21</f>
        <v>10.596371982085518</v>
      </c>
    </row>
    <row r="428" spans="1:17" ht="12" customHeight="1" x14ac:dyDescent="0.3">
      <c r="A428" s="147" t="s">
        <v>59</v>
      </c>
      <c r="B428" s="164"/>
      <c r="C428" s="181">
        <f>C371/RES_summary!C$21</f>
        <v>5.0264541201962389</v>
      </c>
      <c r="D428" s="181">
        <f>D371/RES_summary!D$21</f>
        <v>4.9145782781250862</v>
      </c>
      <c r="E428" s="181">
        <f>E371/RES_summary!E$21</f>
        <v>4.9733562682865555</v>
      </c>
      <c r="F428" s="181">
        <f>F371/RES_summary!F$21</f>
        <v>5.3764314780674711</v>
      </c>
      <c r="G428" s="181">
        <f>G371/RES_summary!G$21</f>
        <v>4.7061512182436775</v>
      </c>
      <c r="H428" s="181">
        <f>H371/RES_summary!H$21</f>
        <v>4.621167600615629</v>
      </c>
      <c r="I428" s="181">
        <f>I371/RES_summary!I$21</f>
        <v>4.4656165096300349</v>
      </c>
      <c r="J428" s="181">
        <f>J371/RES_summary!J$21</f>
        <v>4.4789311658448581</v>
      </c>
      <c r="K428" s="181">
        <f>K371/RES_summary!K$21</f>
        <v>4.6807229787715281</v>
      </c>
      <c r="L428" s="181">
        <f>L371/RES_summary!L$21</f>
        <v>4.6070752519957461</v>
      </c>
      <c r="M428" s="181">
        <f>M371/RES_summary!M$21</f>
        <v>4.9642042551677044</v>
      </c>
      <c r="N428" s="181">
        <f>N371/RES_summary!N$21</f>
        <v>5.0919905322557879</v>
      </c>
      <c r="O428" s="181">
        <f>O371/RES_summary!O$21</f>
        <v>4.5647926852880012</v>
      </c>
      <c r="P428" s="181">
        <f>P371/RES_summary!P$21</f>
        <v>4.6061872940973307</v>
      </c>
      <c r="Q428" s="181">
        <f>Q371/RES_summary!Q$21</f>
        <v>4.1539367218301786</v>
      </c>
    </row>
    <row r="429" spans="1:17" ht="12" customHeight="1" x14ac:dyDescent="0.3">
      <c r="A429" s="163" t="s">
        <v>142</v>
      </c>
      <c r="B429" s="162"/>
      <c r="C429" s="180">
        <f>C372/RES_summary!C$21</f>
        <v>20.532949797714771</v>
      </c>
      <c r="D429" s="180">
        <f>D372/RES_summary!D$21</f>
        <v>23.893470245178161</v>
      </c>
      <c r="E429" s="180">
        <f>E372/RES_summary!E$21</f>
        <v>26.152336696221496</v>
      </c>
      <c r="F429" s="180">
        <f>F372/RES_summary!F$21</f>
        <v>24.554493392603089</v>
      </c>
      <c r="G429" s="180">
        <f>G372/RES_summary!G$21</f>
        <v>21.755526810619287</v>
      </c>
      <c r="H429" s="180">
        <f>H372/RES_summary!H$21</f>
        <v>25.179292260164058</v>
      </c>
      <c r="I429" s="180">
        <f>I372/RES_summary!I$21</f>
        <v>21.472637945712606</v>
      </c>
      <c r="J429" s="180">
        <f>J372/RES_summary!J$21</f>
        <v>24.230556181391105</v>
      </c>
      <c r="K429" s="180">
        <f>K372/RES_summary!K$21</f>
        <v>28.55601013536559</v>
      </c>
      <c r="L429" s="180">
        <f>L372/RES_summary!L$21</f>
        <v>25.834018893081627</v>
      </c>
      <c r="M429" s="180">
        <f>M372/RES_summary!M$21</f>
        <v>26.834653670106462</v>
      </c>
      <c r="N429" s="180">
        <f>N372/RES_summary!N$21</f>
        <v>28.212913001314256</v>
      </c>
      <c r="O429" s="180">
        <f>O372/RES_summary!O$21</f>
        <v>24.293064668333642</v>
      </c>
      <c r="P429" s="180">
        <f>P372/RES_summary!P$21</f>
        <v>25.423765629593447</v>
      </c>
      <c r="Q429" s="180">
        <f>Q372/RES_summary!Q$21</f>
        <v>22.606619566254167</v>
      </c>
    </row>
    <row r="430" spans="1:17" ht="12" customHeight="1" x14ac:dyDescent="0.3">
      <c r="A430" s="161" t="s">
        <v>141</v>
      </c>
      <c r="B430" s="160"/>
      <c r="C430" s="179">
        <f>C373/RES_summary!C$21</f>
        <v>20.363524937306188</v>
      </c>
      <c r="D430" s="179">
        <f>D373/RES_summary!D$21</f>
        <v>19.974334310517644</v>
      </c>
      <c r="E430" s="179">
        <f>E373/RES_summary!E$21</f>
        <v>22.333305160124063</v>
      </c>
      <c r="F430" s="179">
        <f>F373/RES_summary!F$21</f>
        <v>21.754788384723373</v>
      </c>
      <c r="G430" s="179">
        <f>G373/RES_summary!G$21</f>
        <v>21.127924271267034</v>
      </c>
      <c r="H430" s="179">
        <f>H373/RES_summary!H$21</f>
        <v>21.266296869863815</v>
      </c>
      <c r="I430" s="179">
        <f>I373/RES_summary!I$21</f>
        <v>19.255638844731717</v>
      </c>
      <c r="J430" s="179">
        <f>J373/RES_summary!J$21</f>
        <v>21.19479069851014</v>
      </c>
      <c r="K430" s="179">
        <f>K373/RES_summary!K$21</f>
        <v>22.737305100320246</v>
      </c>
      <c r="L430" s="179">
        <f>L373/RES_summary!L$21</f>
        <v>20.230865619999143</v>
      </c>
      <c r="M430" s="179">
        <f>M373/RES_summary!M$21</f>
        <v>21.367041897764793</v>
      </c>
      <c r="N430" s="179">
        <f>N373/RES_summary!N$21</f>
        <v>23.301730663183978</v>
      </c>
      <c r="O430" s="179">
        <f>O373/RES_summary!O$21</f>
        <v>19.301319620540134</v>
      </c>
      <c r="P430" s="179">
        <f>P373/RES_summary!P$21</f>
        <v>20.998302349693269</v>
      </c>
      <c r="Q430" s="179">
        <f>Q373/RES_summary!Q$21</f>
        <v>18.435056634764937</v>
      </c>
    </row>
    <row r="431" spans="1:17" ht="12" customHeight="1" x14ac:dyDescent="0.3">
      <c r="A431" s="148" t="s">
        <v>60</v>
      </c>
      <c r="B431" s="156"/>
      <c r="C431" s="177">
        <f>C374/RES_summary!C$21</f>
        <v>14.594047624106324</v>
      </c>
      <c r="D431" s="177">
        <f>D374/RES_summary!D$21</f>
        <v>15.012716188541937</v>
      </c>
      <c r="E431" s="177">
        <f>E374/RES_summary!E$21</f>
        <v>16.356546890415672</v>
      </c>
      <c r="F431" s="177">
        <f>F374/RES_summary!F$21</f>
        <v>16.483851704218281</v>
      </c>
      <c r="G431" s="177">
        <f>G374/RES_summary!G$21</f>
        <v>15.658734066047128</v>
      </c>
      <c r="H431" s="177">
        <f>H374/RES_summary!H$21</f>
        <v>15.633595876602683</v>
      </c>
      <c r="I431" s="177">
        <f>I374/RES_summary!I$21</f>
        <v>14.402837553767862</v>
      </c>
      <c r="J431" s="177">
        <f>J374/RES_summary!J$21</f>
        <v>15.740792426961573</v>
      </c>
      <c r="K431" s="177">
        <f>K374/RES_summary!K$21</f>
        <v>17.525484886473066</v>
      </c>
      <c r="L431" s="177">
        <f>L374/RES_summary!L$21</f>
        <v>15.411427557983334</v>
      </c>
      <c r="M431" s="177">
        <f>M374/RES_summary!M$21</f>
        <v>15.925012313290521</v>
      </c>
      <c r="N431" s="177">
        <f>N374/RES_summary!N$21</f>
        <v>18.843706050749905</v>
      </c>
      <c r="O431" s="177">
        <f>O374/RES_summary!O$21</f>
        <v>15.118977749581658</v>
      </c>
      <c r="P431" s="177">
        <f>P374/RES_summary!P$21</f>
        <v>15.733812088329373</v>
      </c>
      <c r="Q431" s="177">
        <f>Q374/RES_summary!Q$21</f>
        <v>14.257987114504363</v>
      </c>
    </row>
    <row r="432" spans="1:17" ht="12" customHeight="1" x14ac:dyDescent="0.3">
      <c r="A432" s="148" t="s">
        <v>59</v>
      </c>
      <c r="B432" s="156"/>
      <c r="C432" s="177">
        <f>C375/RES_summary!C$21</f>
        <v>5.7694773131998645</v>
      </c>
      <c r="D432" s="177">
        <f>D375/RES_summary!D$21</f>
        <v>4.9616181219757109</v>
      </c>
      <c r="E432" s="177">
        <f>E375/RES_summary!E$21</f>
        <v>5.9767582697083883</v>
      </c>
      <c r="F432" s="177">
        <f>F375/RES_summary!F$21</f>
        <v>5.2709366805050957</v>
      </c>
      <c r="G432" s="177">
        <f>G375/RES_summary!G$21</f>
        <v>5.4691902052199088</v>
      </c>
      <c r="H432" s="177">
        <f>H375/RES_summary!H$21</f>
        <v>5.6327009932611327</v>
      </c>
      <c r="I432" s="177">
        <f>I375/RES_summary!I$21</f>
        <v>4.852801290963856</v>
      </c>
      <c r="J432" s="177">
        <f>J375/RES_summary!J$21</f>
        <v>5.4539982715485689</v>
      </c>
      <c r="K432" s="177">
        <f>K375/RES_summary!K$21</f>
        <v>5.2118202138471768</v>
      </c>
      <c r="L432" s="177">
        <f>L375/RES_summary!L$21</f>
        <v>4.8194380620158137</v>
      </c>
      <c r="M432" s="177">
        <f>M375/RES_summary!M$21</f>
        <v>5.4420295844742723</v>
      </c>
      <c r="N432" s="177">
        <f>N375/RES_summary!N$21</f>
        <v>4.4580246124340714</v>
      </c>
      <c r="O432" s="177">
        <f>O375/RES_summary!O$21</f>
        <v>4.1823418709584752</v>
      </c>
      <c r="P432" s="177">
        <f>P375/RES_summary!P$21</f>
        <v>5.2644902613638962</v>
      </c>
      <c r="Q432" s="177">
        <f>Q375/RES_summary!Q$21</f>
        <v>4.1770695202605754</v>
      </c>
    </row>
    <row r="433" spans="1:17" ht="12" customHeight="1" x14ac:dyDescent="0.3">
      <c r="A433" s="158" t="s">
        <v>62</v>
      </c>
      <c r="B433" s="157"/>
      <c r="C433" s="178">
        <f>C376/RES_summary!C$21</f>
        <v>7.9007901009424595</v>
      </c>
      <c r="D433" s="178">
        <f>D376/RES_summary!D$21</f>
        <v>9.2740625584786152</v>
      </c>
      <c r="E433" s="178">
        <f>E376/RES_summary!E$21</f>
        <v>9.4694837488384778</v>
      </c>
      <c r="F433" s="178">
        <f>F376/RES_summary!F$21</f>
        <v>9.5301448179884787</v>
      </c>
      <c r="G433" s="178">
        <f>G376/RES_summary!G$21</f>
        <v>8.1683441381204993</v>
      </c>
      <c r="H433" s="178">
        <f>H376/RES_summary!H$21</f>
        <v>9.2352644229176732</v>
      </c>
      <c r="I433" s="178">
        <f>I376/RES_summary!I$21</f>
        <v>8.542432368543615</v>
      </c>
      <c r="J433" s="178">
        <f>J376/RES_summary!J$21</f>
        <v>8.7530643299221929</v>
      </c>
      <c r="K433" s="178">
        <f>K376/RES_summary!K$21</f>
        <v>8.5331038853346968</v>
      </c>
      <c r="L433" s="178">
        <f>L376/RES_summary!L$21</f>
        <v>9.338323452576061</v>
      </c>
      <c r="M433" s="178">
        <f>M376/RES_summary!M$21</f>
        <v>8.8379778676393759</v>
      </c>
      <c r="N433" s="178">
        <f>N376/RES_summary!N$21</f>
        <v>9.545273159543866</v>
      </c>
      <c r="O433" s="178">
        <f>O376/RES_summary!O$21</f>
        <v>8.8993070629164954</v>
      </c>
      <c r="P433" s="178">
        <f>P376/RES_summary!P$21</f>
        <v>9.3692964206350347</v>
      </c>
      <c r="Q433" s="178">
        <f>Q376/RES_summary!Q$21</f>
        <v>8.4629225101458481</v>
      </c>
    </row>
    <row r="434" spans="1:17" ht="12" customHeight="1" x14ac:dyDescent="0.3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15.130088051805124</v>
      </c>
      <c r="F434" s="177">
        <f>F377/RES_summary!F$21</f>
        <v>0</v>
      </c>
      <c r="G434" s="177">
        <f>G377/RES_summary!G$21</f>
        <v>0</v>
      </c>
      <c r="H434" s="177">
        <f>H377/RES_summary!H$21</f>
        <v>14.396978109547495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15.9714496474519</v>
      </c>
      <c r="P434" s="177">
        <f>P377/RES_summary!P$21</f>
        <v>14.993584598475604</v>
      </c>
      <c r="Q434" s="177">
        <f>Q377/RES_summary!Q$21</f>
        <v>14.83297328731204</v>
      </c>
    </row>
    <row r="435" spans="1:17" ht="12" customHeight="1" x14ac:dyDescent="0.3">
      <c r="A435" s="29" t="s">
        <v>140</v>
      </c>
      <c r="B435" s="57"/>
      <c r="C435" s="176">
        <f>C378/RES_summary!C$21</f>
        <v>7.9007901009424595</v>
      </c>
      <c r="D435" s="176">
        <f>D378/RES_summary!D$21</f>
        <v>9.2740625584786152</v>
      </c>
      <c r="E435" s="176">
        <f>E378/RES_summary!E$21</f>
        <v>9.4687327405986963</v>
      </c>
      <c r="F435" s="176">
        <f>F378/RES_summary!F$21</f>
        <v>9.5301448179884787</v>
      </c>
      <c r="G435" s="176">
        <f>G378/RES_summary!G$21</f>
        <v>8.1683441381204993</v>
      </c>
      <c r="H435" s="176">
        <f>H378/RES_summary!H$21</f>
        <v>9.2350964481829276</v>
      </c>
      <c r="I435" s="176">
        <f>I378/RES_summary!I$21</f>
        <v>8.542432368543615</v>
      </c>
      <c r="J435" s="176">
        <f>J378/RES_summary!J$21</f>
        <v>8.7530643299221929</v>
      </c>
      <c r="K435" s="176">
        <f>K378/RES_summary!K$21</f>
        <v>8.5331038853346968</v>
      </c>
      <c r="L435" s="176">
        <f>L378/RES_summary!L$21</f>
        <v>9.338323452576061</v>
      </c>
      <c r="M435" s="176">
        <f>M378/RES_summary!M$21</f>
        <v>8.8379778676393759</v>
      </c>
      <c r="N435" s="176">
        <f>N378/RES_summary!N$21</f>
        <v>9.545273159543866</v>
      </c>
      <c r="O435" s="176">
        <f>O378/RES_summary!O$21</f>
        <v>8.8958848735350422</v>
      </c>
      <c r="P435" s="176">
        <f>P378/RES_summary!P$21</f>
        <v>9.3662001171805453</v>
      </c>
      <c r="Q435" s="176">
        <f>Q378/RES_summary!Q$21</f>
        <v>8.4559512594540092</v>
      </c>
    </row>
    <row r="437" spans="1:17" ht="12" customHeight="1" x14ac:dyDescent="0.3">
      <c r="A437" s="152" t="s">
        <v>185</v>
      </c>
      <c r="B437" s="168"/>
      <c r="C437" s="184">
        <f>C380/RES_summary!C$21</f>
        <v>111.31682587211482</v>
      </c>
      <c r="D437" s="184">
        <f>D380/RES_summary!D$21</f>
        <v>130.77221372685227</v>
      </c>
      <c r="E437" s="184">
        <f>E380/RES_summary!E$21</f>
        <v>128.93467042770959</v>
      </c>
      <c r="F437" s="184">
        <f>F380/RES_summary!F$21</f>
        <v>123.67147539109503</v>
      </c>
      <c r="G437" s="184">
        <f>G380/RES_summary!G$21</f>
        <v>114.55922730857073</v>
      </c>
      <c r="H437" s="184">
        <f>H380/RES_summary!H$21</f>
        <v>115.44924374852032</v>
      </c>
      <c r="I437" s="184">
        <f>I380/RES_summary!I$21</f>
        <v>107.12960702880932</v>
      </c>
      <c r="J437" s="184">
        <f>J380/RES_summary!J$21</f>
        <v>121.60510961152897</v>
      </c>
      <c r="K437" s="184">
        <f>K380/RES_summary!K$21</f>
        <v>108.68959406169378</v>
      </c>
      <c r="L437" s="184">
        <f>L380/RES_summary!L$21</f>
        <v>118.33993312382759</v>
      </c>
      <c r="M437" s="184">
        <f>M380/RES_summary!M$21</f>
        <v>95.205191839809899</v>
      </c>
      <c r="N437" s="184">
        <f>N380/RES_summary!N$21</f>
        <v>114.88886187075232</v>
      </c>
      <c r="O437" s="184">
        <f>O380/RES_summary!O$21</f>
        <v>108.28196540057007</v>
      </c>
      <c r="P437" s="184">
        <f>P380/RES_summary!P$21</f>
        <v>92.397047647701058</v>
      </c>
      <c r="Q437" s="184">
        <f>Q380/RES_summary!Q$21</f>
        <v>92.297134783397269</v>
      </c>
    </row>
    <row r="438" spans="1:17" ht="12" customHeight="1" x14ac:dyDescent="0.3">
      <c r="A438" s="158" t="s">
        <v>65</v>
      </c>
      <c r="B438" s="157"/>
      <c r="C438" s="178">
        <f>C381/RES_summary!C$21</f>
        <v>90.811918139656768</v>
      </c>
      <c r="D438" s="178">
        <f>D381/RES_summary!D$21</f>
        <v>105.59751466314017</v>
      </c>
      <c r="E438" s="178">
        <f>E381/RES_summary!E$21</f>
        <v>104.17964445779427</v>
      </c>
      <c r="F438" s="178">
        <f>F381/RES_summary!F$21</f>
        <v>98.62941723588574</v>
      </c>
      <c r="G438" s="178">
        <f>G381/RES_summary!G$21</f>
        <v>92.668221804544743</v>
      </c>
      <c r="H438" s="178">
        <f>H381/RES_summary!H$21</f>
        <v>91.167068197075864</v>
      </c>
      <c r="I438" s="178">
        <f>I381/RES_summary!I$21</f>
        <v>84.400002517500639</v>
      </c>
      <c r="J438" s="178">
        <f>J381/RES_summary!J$21</f>
        <v>97.397914766188208</v>
      </c>
      <c r="K438" s="178">
        <f>K381/RES_summary!K$21</f>
        <v>85.105072219471083</v>
      </c>
      <c r="L438" s="178">
        <f>L381/RES_summary!L$21</f>
        <v>94.114352921950839</v>
      </c>
      <c r="M438" s="178">
        <f>M381/RES_summary!M$21</f>
        <v>71.060056400752984</v>
      </c>
      <c r="N438" s="178">
        <f>N381/RES_summary!N$21</f>
        <v>88.800494505035701</v>
      </c>
      <c r="O438" s="178">
        <f>O381/RES_summary!O$21</f>
        <v>83.130312621729928</v>
      </c>
      <c r="P438" s="178">
        <f>P381/RES_summary!P$21</f>
        <v>67.349212811884684</v>
      </c>
      <c r="Q438" s="178">
        <f>Q381/RES_summary!Q$21</f>
        <v>69.228245094768482</v>
      </c>
    </row>
    <row r="439" spans="1:17" ht="12" customHeight="1" x14ac:dyDescent="0.3">
      <c r="A439" s="23" t="s">
        <v>149</v>
      </c>
      <c r="B439" s="156"/>
      <c r="C439" s="177">
        <f>C382/RES_summary!C$21</f>
        <v>90.488359247177797</v>
      </c>
      <c r="D439" s="177">
        <f>D382/RES_summary!D$21</f>
        <v>105.13939166851765</v>
      </c>
      <c r="E439" s="177">
        <f>E382/RES_summary!E$21</f>
        <v>103.63543972357499</v>
      </c>
      <c r="F439" s="177">
        <f>F382/RES_summary!F$21</f>
        <v>98.0641199076872</v>
      </c>
      <c r="G439" s="177">
        <f>G382/RES_summary!G$21</f>
        <v>92.15147461026875</v>
      </c>
      <c r="H439" s="177">
        <f>H382/RES_summary!H$21</f>
        <v>90.650473313244461</v>
      </c>
      <c r="I439" s="177">
        <f>I382/RES_summary!I$21</f>
        <v>83.899042261732987</v>
      </c>
      <c r="J439" s="177">
        <f>J382/RES_summary!J$21</f>
        <v>96.879707778437194</v>
      </c>
      <c r="K439" s="177">
        <f>K382/RES_summary!K$21</f>
        <v>84.587001573585297</v>
      </c>
      <c r="L439" s="177">
        <f>L382/RES_summary!L$21</f>
        <v>93.557036105719405</v>
      </c>
      <c r="M439" s="177">
        <f>M382/RES_summary!M$21</f>
        <v>70.661941396455731</v>
      </c>
      <c r="N439" s="177">
        <f>N382/RES_summary!N$21</f>
        <v>88.314315903203109</v>
      </c>
      <c r="O439" s="177">
        <f>O382/RES_summary!O$21</f>
        <v>82.659804280909867</v>
      </c>
      <c r="P439" s="177">
        <f>P382/RES_summary!P$21</f>
        <v>66.914351990078202</v>
      </c>
      <c r="Q439" s="177">
        <f>Q382/RES_summary!Q$21</f>
        <v>68.761061925265622</v>
      </c>
    </row>
    <row r="440" spans="1:17" ht="12" customHeight="1" x14ac:dyDescent="0.3">
      <c r="A440" s="23" t="s">
        <v>60</v>
      </c>
      <c r="B440" s="156"/>
      <c r="C440" s="177">
        <f>C383/RES_summary!C$21</f>
        <v>0.3235588924789764</v>
      </c>
      <c r="D440" s="177">
        <f>D383/RES_summary!D$21</f>
        <v>0.45812299462253214</v>
      </c>
      <c r="E440" s="177">
        <f>E383/RES_summary!E$21</f>
        <v>0.54420473421927873</v>
      </c>
      <c r="F440" s="177">
        <f>F383/RES_summary!F$21</f>
        <v>0.56529732819853762</v>
      </c>
      <c r="G440" s="177">
        <f>G383/RES_summary!G$21</f>
        <v>0.51674719427600291</v>
      </c>
      <c r="H440" s="177">
        <f>H383/RES_summary!H$21</f>
        <v>0.51659488383139074</v>
      </c>
      <c r="I440" s="177">
        <f>I383/RES_summary!I$21</f>
        <v>0.5009602557676478</v>
      </c>
      <c r="J440" s="177">
        <f>J383/RES_summary!J$21</f>
        <v>0.51820698775101892</v>
      </c>
      <c r="K440" s="177">
        <f>K383/RES_summary!K$21</f>
        <v>0.51807064588579066</v>
      </c>
      <c r="L440" s="177">
        <f>L383/RES_summary!L$21</f>
        <v>0.55731681623144769</v>
      </c>
      <c r="M440" s="177">
        <f>M383/RES_summary!M$21</f>
        <v>0.39811500429725838</v>
      </c>
      <c r="N440" s="177">
        <f>N383/RES_summary!N$21</f>
        <v>0.48617860183259215</v>
      </c>
      <c r="O440" s="177">
        <f>O383/RES_summary!O$21</f>
        <v>0.47050834082005266</v>
      </c>
      <c r="P440" s="177">
        <f>P383/RES_summary!P$21</f>
        <v>0.43486082180648611</v>
      </c>
      <c r="Q440" s="177">
        <f>Q383/RES_summary!Q$21</f>
        <v>0.46718316950286221</v>
      </c>
    </row>
    <row r="441" spans="1:17" ht="12" customHeight="1" x14ac:dyDescent="0.3">
      <c r="A441" s="158" t="s">
        <v>112</v>
      </c>
      <c r="B441" s="157"/>
      <c r="C441" s="178">
        <f>C384/RES_summary!C$21</f>
        <v>0.47785367743036183</v>
      </c>
      <c r="D441" s="178">
        <f>D384/RES_summary!D$21</f>
        <v>0.53880511312333201</v>
      </c>
      <c r="E441" s="178">
        <f>E384/RES_summary!E$21</f>
        <v>0.48385449223968241</v>
      </c>
      <c r="F441" s="178">
        <f>F384/RES_summary!F$21</f>
        <v>0.89153983459056552</v>
      </c>
      <c r="G441" s="178">
        <f>G384/RES_summary!G$21</f>
        <v>0.73678857384974172</v>
      </c>
      <c r="H441" s="178">
        <f>H384/RES_summary!H$21</f>
        <v>1.0697804313003272</v>
      </c>
      <c r="I441" s="178">
        <f>I384/RES_summary!I$21</f>
        <v>0.69039983915160996</v>
      </c>
      <c r="J441" s="178">
        <f>J384/RES_summary!J$21</f>
        <v>1.4023656553358981</v>
      </c>
      <c r="K441" s="178">
        <f>K384/RES_summary!K$21</f>
        <v>1.5420591183749841</v>
      </c>
      <c r="L441" s="178">
        <f>L384/RES_summary!L$21</f>
        <v>1.5983911333468701</v>
      </c>
      <c r="M441" s="178">
        <f>M384/RES_summary!M$21</f>
        <v>2.7905494587540969</v>
      </c>
      <c r="N441" s="178">
        <f>N384/RES_summary!N$21</f>
        <v>2.8891753091765167</v>
      </c>
      <c r="O441" s="178">
        <f>O384/RES_summary!O$21</f>
        <v>2.4650620975619582</v>
      </c>
      <c r="P441" s="178">
        <f>P384/RES_summary!P$21</f>
        <v>2.3744130420416956</v>
      </c>
      <c r="Q441" s="178">
        <f>Q384/RES_summary!Q$21</f>
        <v>1.4073538605257074</v>
      </c>
    </row>
    <row r="442" spans="1:17" ht="12" customHeight="1" x14ac:dyDescent="0.3">
      <c r="A442" s="23" t="s">
        <v>60</v>
      </c>
      <c r="B442" s="156"/>
      <c r="C442" s="177">
        <f>C385/RES_summary!C$21</f>
        <v>0.47785367743036183</v>
      </c>
      <c r="D442" s="177">
        <f>D385/RES_summary!D$21</f>
        <v>0.53880511312333201</v>
      </c>
      <c r="E442" s="177">
        <f>E385/RES_summary!E$21</f>
        <v>0.48385449223968241</v>
      </c>
      <c r="F442" s="177">
        <f>F385/RES_summary!F$21</f>
        <v>0.89153983459056552</v>
      </c>
      <c r="G442" s="177">
        <f>G385/RES_summary!G$21</f>
        <v>0.73678857384974172</v>
      </c>
      <c r="H442" s="177">
        <f>H385/RES_summary!H$21</f>
        <v>1.0697804313003272</v>
      </c>
      <c r="I442" s="177">
        <f>I385/RES_summary!I$21</f>
        <v>0.69039983915160996</v>
      </c>
      <c r="J442" s="177">
        <f>J385/RES_summary!J$21</f>
        <v>1.4023656553358981</v>
      </c>
      <c r="K442" s="177">
        <f>K385/RES_summary!K$21</f>
        <v>1.5420591183749841</v>
      </c>
      <c r="L442" s="177">
        <f>L385/RES_summary!L$21</f>
        <v>1.5983911333468701</v>
      </c>
      <c r="M442" s="177">
        <f>M385/RES_summary!M$21</f>
        <v>2.7905494587540969</v>
      </c>
      <c r="N442" s="177">
        <f>N385/RES_summary!N$21</f>
        <v>2.8891753091765167</v>
      </c>
      <c r="O442" s="177">
        <f>O385/RES_summary!O$21</f>
        <v>2.4650620975619582</v>
      </c>
      <c r="P442" s="177">
        <f>P385/RES_summary!P$21</f>
        <v>2.3744130420416956</v>
      </c>
      <c r="Q442" s="177">
        <f>Q385/RES_summary!Q$21</f>
        <v>1.4073538605257074</v>
      </c>
    </row>
    <row r="443" spans="1:17" ht="12" customHeight="1" x14ac:dyDescent="0.3">
      <c r="A443" s="158" t="s">
        <v>63</v>
      </c>
      <c r="B443" s="157"/>
      <c r="C443" s="178">
        <f>C386/RES_summary!C$21</f>
        <v>13.509032157914499</v>
      </c>
      <c r="D443" s="178">
        <f>D386/RES_summary!D$21</f>
        <v>16.891358604631744</v>
      </c>
      <c r="E443" s="178">
        <f>E386/RES_summary!E$21</f>
        <v>16.366386781525311</v>
      </c>
      <c r="F443" s="178">
        <f>F386/RES_summary!F$21</f>
        <v>16.157679593504373</v>
      </c>
      <c r="G443" s="178">
        <f>G386/RES_summary!G$21</f>
        <v>14.289136381320876</v>
      </c>
      <c r="H443" s="178">
        <f>H386/RES_summary!H$21</f>
        <v>15.414131107375555</v>
      </c>
      <c r="I443" s="178">
        <f>I386/RES_summary!I$21</f>
        <v>14.790347821313246</v>
      </c>
      <c r="J443" s="178">
        <f>J386/RES_summary!J$21</f>
        <v>15.316273453759205</v>
      </c>
      <c r="K443" s="178">
        <f>K386/RES_summary!K$21</f>
        <v>14.752406334899428</v>
      </c>
      <c r="L443" s="178">
        <f>L386/RES_summary!L$21</f>
        <v>14.656257839334506</v>
      </c>
      <c r="M443" s="178">
        <f>M386/RES_summary!M$21</f>
        <v>13.825863632954739</v>
      </c>
      <c r="N443" s="178">
        <f>N386/RES_summary!N$21</f>
        <v>15.081939007638562</v>
      </c>
      <c r="O443" s="178">
        <f>O386/RES_summary!O$21</f>
        <v>15.072589426734426</v>
      </c>
      <c r="P443" s="178">
        <f>P386/RES_summary!P$21</f>
        <v>14.669072921911056</v>
      </c>
      <c r="Q443" s="178">
        <f>Q386/RES_summary!Q$21</f>
        <v>14.436630037231588</v>
      </c>
    </row>
    <row r="444" spans="1:17" ht="12" customHeight="1" x14ac:dyDescent="0.3">
      <c r="A444" s="167" t="s">
        <v>148</v>
      </c>
      <c r="B444" s="132"/>
      <c r="C444" s="183">
        <f>C387/RES_summary!C$21</f>
        <v>13.158080792466274</v>
      </c>
      <c r="D444" s="183">
        <f>D387/RES_summary!D$21</f>
        <v>16.619258577637929</v>
      </c>
      <c r="E444" s="183">
        <f>E387/RES_summary!E$21</f>
        <v>15.924717443682331</v>
      </c>
      <c r="F444" s="183">
        <f>F387/RES_summary!F$21</f>
        <v>15.742595207354753</v>
      </c>
      <c r="G444" s="183">
        <f>G387/RES_summary!G$21</f>
        <v>12.809716354695418</v>
      </c>
      <c r="H444" s="183">
        <f>H387/RES_summary!H$21</f>
        <v>14.270080605244932</v>
      </c>
      <c r="I444" s="183">
        <f>I387/RES_summary!I$21</f>
        <v>13.665026999585313</v>
      </c>
      <c r="J444" s="183">
        <f>J387/RES_summary!J$21</f>
        <v>15.220431159673748</v>
      </c>
      <c r="K444" s="183">
        <f>K387/RES_summary!K$21</f>
        <v>13.796983542163918</v>
      </c>
      <c r="L444" s="183">
        <f>L387/RES_summary!L$21</f>
        <v>13.951530233051518</v>
      </c>
      <c r="M444" s="183">
        <f>M387/RES_summary!M$21</f>
        <v>13.259103862638344</v>
      </c>
      <c r="N444" s="183">
        <f>N387/RES_summary!N$21</f>
        <v>13.996214901968507</v>
      </c>
      <c r="O444" s="183">
        <f>O387/RES_summary!O$21</f>
        <v>14.314241091308448</v>
      </c>
      <c r="P444" s="183">
        <f>P387/RES_summary!P$21</f>
        <v>13.917419703424773</v>
      </c>
      <c r="Q444" s="183">
        <f>Q387/RES_summary!Q$21</f>
        <v>13.049190980393238</v>
      </c>
    </row>
    <row r="445" spans="1:17" ht="12" customHeight="1" x14ac:dyDescent="0.3">
      <c r="A445" s="167" t="s">
        <v>147</v>
      </c>
      <c r="B445" s="132"/>
      <c r="C445" s="183">
        <f>C388/RES_summary!C$21</f>
        <v>15.652898279030881</v>
      </c>
      <c r="D445" s="183">
        <f>D388/RES_summary!D$21</f>
        <v>16.5936425394226</v>
      </c>
      <c r="E445" s="183">
        <f>E388/RES_summary!E$21</f>
        <v>15.260812711974832</v>
      </c>
      <c r="F445" s="183">
        <f>F388/RES_summary!F$21</f>
        <v>16.772851925255132</v>
      </c>
      <c r="G445" s="183">
        <f>G388/RES_summary!G$21</f>
        <v>16.022866988654677</v>
      </c>
      <c r="H445" s="183">
        <f>H388/RES_summary!H$21</f>
        <v>14.618013013507642</v>
      </c>
      <c r="I445" s="183">
        <f>I388/RES_summary!I$21</f>
        <v>15.656576976258178</v>
      </c>
      <c r="J445" s="183">
        <f>J388/RES_summary!J$21</f>
        <v>14.778844546703988</v>
      </c>
      <c r="K445" s="183">
        <f>K388/RES_summary!K$21</f>
        <v>14.684889352735013</v>
      </c>
      <c r="L445" s="183">
        <f>L388/RES_summary!L$21</f>
        <v>14.729627761498646</v>
      </c>
      <c r="M445" s="183">
        <f>M388/RES_summary!M$21</f>
        <v>14.260844918840895</v>
      </c>
      <c r="N445" s="183">
        <f>N388/RES_summary!N$21</f>
        <v>14.086225472586552</v>
      </c>
      <c r="O445" s="183">
        <f>O388/RES_summary!O$21</f>
        <v>14.530056651937088</v>
      </c>
      <c r="P445" s="183">
        <f>P388/RES_summary!P$21</f>
        <v>14.082971868931384</v>
      </c>
      <c r="Q445" s="183">
        <f>Q388/RES_summary!Q$21</f>
        <v>13.842473795265157</v>
      </c>
    </row>
    <row r="446" spans="1:17" ht="12" customHeight="1" x14ac:dyDescent="0.3">
      <c r="A446" s="166" t="s">
        <v>61</v>
      </c>
      <c r="B446" s="165"/>
      <c r="C446" s="182">
        <f>C389/RES_summary!C$21</f>
        <v>10.585282591910827</v>
      </c>
      <c r="D446" s="182">
        <f>D389/RES_summary!D$21</f>
        <v>11.634205952047594</v>
      </c>
      <c r="E446" s="182">
        <f>E389/RES_summary!E$21</f>
        <v>10.24775169854531</v>
      </c>
      <c r="F446" s="182">
        <f>F389/RES_summary!F$21</f>
        <v>11.34752647958137</v>
      </c>
      <c r="G446" s="182">
        <f>G389/RES_summary!G$21</f>
        <v>11.275660446073772</v>
      </c>
      <c r="H446" s="182">
        <f>H389/RES_summary!H$21</f>
        <v>9.9506875185543535</v>
      </c>
      <c r="I446" s="182">
        <f>I389/RES_summary!I$21</f>
        <v>11.153481125840317</v>
      </c>
      <c r="J446" s="182">
        <f>J389/RES_summary!J$21</f>
        <v>10.252792671342135</v>
      </c>
      <c r="K446" s="182">
        <f>K389/RES_summary!K$21</f>
        <v>9.9730514814933908</v>
      </c>
      <c r="L446" s="182">
        <f>L389/RES_summary!L$21</f>
        <v>10.086394988664624</v>
      </c>
      <c r="M446" s="182">
        <f>M389/RES_summary!M$21</f>
        <v>9.2645671973490682</v>
      </c>
      <c r="N446" s="182">
        <f>N389/RES_summary!N$21</f>
        <v>8.9703327674415263</v>
      </c>
      <c r="O446" s="182">
        <f>O389/RES_summary!O$21</f>
        <v>9.9382702778907017</v>
      </c>
      <c r="P446" s="182">
        <f>P389/RES_summary!P$21</f>
        <v>9.454939456503233</v>
      </c>
      <c r="Q446" s="182">
        <f>Q389/RES_summary!Q$21</f>
        <v>9.6646987563352784</v>
      </c>
    </row>
    <row r="447" spans="1:17" ht="12" customHeight="1" x14ac:dyDescent="0.3">
      <c r="A447" s="147" t="s">
        <v>59</v>
      </c>
      <c r="B447" s="164"/>
      <c r="C447" s="181">
        <f>C390/RES_summary!C$21</f>
        <v>5.0676156871200515</v>
      </c>
      <c r="D447" s="181">
        <f>D390/RES_summary!D$21</f>
        <v>4.9594365873750004</v>
      </c>
      <c r="E447" s="181">
        <f>E390/RES_summary!E$21</f>
        <v>5.0130610134295228</v>
      </c>
      <c r="F447" s="181">
        <f>F390/RES_summary!F$21</f>
        <v>5.4253254456737618</v>
      </c>
      <c r="G447" s="181">
        <f>G390/RES_summary!G$21</f>
        <v>4.7472065425809058</v>
      </c>
      <c r="H447" s="181">
        <f>H390/RES_summary!H$21</f>
        <v>4.6673254949532907</v>
      </c>
      <c r="I447" s="181">
        <f>I390/RES_summary!I$21</f>
        <v>4.5030958504178598</v>
      </c>
      <c r="J447" s="181">
        <f>J390/RES_summary!J$21</f>
        <v>4.5260518753618539</v>
      </c>
      <c r="K447" s="181">
        <f>K390/RES_summary!K$21</f>
        <v>4.7118378712416202</v>
      </c>
      <c r="L447" s="181">
        <f>L390/RES_summary!L$21</f>
        <v>4.6432327728340201</v>
      </c>
      <c r="M447" s="181">
        <f>M390/RES_summary!M$21</f>
        <v>4.9962777214918264</v>
      </c>
      <c r="N447" s="181">
        <f>N390/RES_summary!N$21</f>
        <v>5.115892705145022</v>
      </c>
      <c r="O447" s="181">
        <f>O390/RES_summary!O$21</f>
        <v>4.5917863740463858</v>
      </c>
      <c r="P447" s="181">
        <f>P390/RES_summary!P$21</f>
        <v>4.6280324124281549</v>
      </c>
      <c r="Q447" s="181">
        <f>Q390/RES_summary!Q$21</f>
        <v>4.1777750389298802</v>
      </c>
    </row>
    <row r="448" spans="1:17" ht="12" customHeight="1" x14ac:dyDescent="0.3">
      <c r="A448" s="163" t="s">
        <v>142</v>
      </c>
      <c r="B448" s="162"/>
      <c r="C448" s="180">
        <f>C391/RES_summary!C$21</f>
        <v>14.554246516599154</v>
      </c>
      <c r="D448" s="180">
        <f>D391/RES_summary!D$21</f>
        <v>17.860196758754643</v>
      </c>
      <c r="E448" s="180">
        <f>E391/RES_summary!E$21</f>
        <v>19.282054130505845</v>
      </c>
      <c r="F448" s="180">
        <f>F391/RES_summary!F$21</f>
        <v>18.3552559453091</v>
      </c>
      <c r="G448" s="180">
        <f>G391/RES_summary!G$21</f>
        <v>16.379403885687999</v>
      </c>
      <c r="H448" s="180">
        <f>H391/RES_summary!H$21</f>
        <v>18.725377194181082</v>
      </c>
      <c r="I448" s="180">
        <f>I391/RES_summary!I$21</f>
        <v>16.260622644007125</v>
      </c>
      <c r="J448" s="180">
        <f>J391/RES_summary!J$21</f>
        <v>18.095847293493971</v>
      </c>
      <c r="K448" s="180">
        <f>K391/RES_summary!K$21</f>
        <v>21.859992849477496</v>
      </c>
      <c r="L448" s="180">
        <f>L391/RES_summary!L$21</f>
        <v>19.633524104788627</v>
      </c>
      <c r="M448" s="180">
        <f>M391/RES_summary!M$21</f>
        <v>21.095787889868433</v>
      </c>
      <c r="N448" s="180">
        <f>N391/RES_summary!N$21</f>
        <v>21.918088193147966</v>
      </c>
      <c r="O448" s="180">
        <f>O391/RES_summary!O$21</f>
        <v>19.700873470784696</v>
      </c>
      <c r="P448" s="180">
        <f>P391/RES_summary!P$21</f>
        <v>19.803954735808993</v>
      </c>
      <c r="Q448" s="180">
        <f>Q391/RES_summary!Q$21</f>
        <v>18.496912001827717</v>
      </c>
    </row>
    <row r="449" spans="1:17" ht="12" customHeight="1" x14ac:dyDescent="0.3">
      <c r="A449" s="161" t="s">
        <v>141</v>
      </c>
      <c r="B449" s="160"/>
      <c r="C449" s="179">
        <f>C392/RES_summary!C$21</f>
        <v>16.266693514828159</v>
      </c>
      <c r="D449" s="179">
        <f>D392/RES_summary!D$21</f>
        <v>16.740752949614617</v>
      </c>
      <c r="E449" s="179">
        <f>E392/RES_summary!E$21</f>
        <v>17.927517771854266</v>
      </c>
      <c r="F449" s="179">
        <f>F392/RES_summary!F$21</f>
        <v>17.811890656886774</v>
      </c>
      <c r="G449" s="179">
        <f>G392/RES_summary!G$21</f>
        <v>17.673868040265198</v>
      </c>
      <c r="H449" s="179">
        <f>H392/RES_summary!H$21</f>
        <v>17.358747399733883</v>
      </c>
      <c r="I449" s="179">
        <f>I392/RES_summary!I$21</f>
        <v>16.362349008265205</v>
      </c>
      <c r="J449" s="179">
        <f>J392/RES_summary!J$21</f>
        <v>17.338770679537991</v>
      </c>
      <c r="K449" s="179">
        <f>K392/RES_summary!K$21</f>
        <v>18.485084451447825</v>
      </c>
      <c r="L449" s="179">
        <f>L392/RES_summary!L$21</f>
        <v>16.379202124834137</v>
      </c>
      <c r="M449" s="179">
        <f>M392/RES_summary!M$21</f>
        <v>17.665270566821093</v>
      </c>
      <c r="N449" s="179">
        <f>N392/RES_summary!N$21</f>
        <v>18.990387134920361</v>
      </c>
      <c r="O449" s="179">
        <f>O392/RES_summary!O$21</f>
        <v>16.815762399258073</v>
      </c>
      <c r="P449" s="179">
        <f>P392/RES_summary!P$21</f>
        <v>17.405537792525486</v>
      </c>
      <c r="Q449" s="179">
        <f>Q392/RES_summary!Q$21</f>
        <v>16.074833019849969</v>
      </c>
    </row>
    <row r="450" spans="1:17" ht="12" customHeight="1" x14ac:dyDescent="0.3">
      <c r="A450" s="148" t="s">
        <v>60</v>
      </c>
      <c r="B450" s="156"/>
      <c r="C450" s="177">
        <f>C393/RES_summary!C$21</f>
        <v>10.416010784388769</v>
      </c>
      <c r="D450" s="177">
        <f>D393/RES_summary!D$21</f>
        <v>11.698815458622844</v>
      </c>
      <c r="E450" s="177">
        <f>E393/RES_summary!E$21</f>
        <v>11.917475455682858</v>
      </c>
      <c r="F450" s="177">
        <f>F393/RES_summary!F$21</f>
        <v>12.478619247799749</v>
      </c>
      <c r="G450" s="177">
        <f>G393/RES_summary!G$21</f>
        <v>12.147835950925897</v>
      </c>
      <c r="H450" s="177">
        <f>H393/RES_summary!H$21</f>
        <v>11.692907564748449</v>
      </c>
      <c r="I450" s="177">
        <f>I393/RES_summary!I$21</f>
        <v>11.496271938213939</v>
      </c>
      <c r="J450" s="177">
        <f>J393/RES_summary!J$21</f>
        <v>11.875832777352633</v>
      </c>
      <c r="K450" s="177">
        <f>K393/RES_summary!K$21</f>
        <v>13.267171842377021</v>
      </c>
      <c r="L450" s="177">
        <f>L393/RES_summary!L$21</f>
        <v>11.548467555458101</v>
      </c>
      <c r="M450" s="177">
        <f>M393/RES_summary!M$21</f>
        <v>12.2101584047366</v>
      </c>
      <c r="N450" s="177">
        <f>N393/RES_summary!N$21</f>
        <v>14.525000517618125</v>
      </c>
      <c r="O450" s="177">
        <f>O393/RES_summary!O$21</f>
        <v>12.63139706500203</v>
      </c>
      <c r="P450" s="177">
        <f>P393/RES_summary!P$21</f>
        <v>12.14089127801901</v>
      </c>
      <c r="Q450" s="177">
        <f>Q393/RES_summary!Q$21</f>
        <v>11.896389261380744</v>
      </c>
    </row>
    <row r="451" spans="1:17" ht="12" customHeight="1" x14ac:dyDescent="0.3">
      <c r="A451" s="148" t="s">
        <v>59</v>
      </c>
      <c r="B451" s="156"/>
      <c r="C451" s="177">
        <f>C394/RES_summary!C$21</f>
        <v>5.8506827304393898</v>
      </c>
      <c r="D451" s="177">
        <f>D394/RES_summary!D$21</f>
        <v>5.0419374909917734</v>
      </c>
      <c r="E451" s="177">
        <f>E394/RES_summary!E$21</f>
        <v>6.0100423161714094</v>
      </c>
      <c r="F451" s="177">
        <f>F394/RES_summary!F$21</f>
        <v>5.3332714090870219</v>
      </c>
      <c r="G451" s="177">
        <f>G394/RES_summary!G$21</f>
        <v>5.5260320893393002</v>
      </c>
      <c r="H451" s="177">
        <f>H394/RES_summary!H$21</f>
        <v>5.6658398349854302</v>
      </c>
      <c r="I451" s="177">
        <f>I394/RES_summary!I$21</f>
        <v>4.8660770700512659</v>
      </c>
      <c r="J451" s="177">
        <f>J394/RES_summary!J$21</f>
        <v>5.462937902185355</v>
      </c>
      <c r="K451" s="177">
        <f>K394/RES_summary!K$21</f>
        <v>5.2179126090708028</v>
      </c>
      <c r="L451" s="177">
        <f>L394/RES_summary!L$21</f>
        <v>4.8307345693760366</v>
      </c>
      <c r="M451" s="177">
        <f>M394/RES_summary!M$21</f>
        <v>5.4551121620844922</v>
      </c>
      <c r="N451" s="177">
        <f>N394/RES_summary!N$21</f>
        <v>4.4653866173022347</v>
      </c>
      <c r="O451" s="177">
        <f>O394/RES_summary!O$21</f>
        <v>4.1843653342560394</v>
      </c>
      <c r="P451" s="177">
        <f>P394/RES_summary!P$21</f>
        <v>5.2646465145064765</v>
      </c>
      <c r="Q451" s="177">
        <f>Q394/RES_summary!Q$21</f>
        <v>4.1784437584692267</v>
      </c>
    </row>
    <row r="452" spans="1:17" ht="12" customHeight="1" x14ac:dyDescent="0.3">
      <c r="A452" s="158" t="s">
        <v>62</v>
      </c>
      <c r="B452" s="157"/>
      <c r="C452" s="178">
        <f>C395/RES_summary!C$21</f>
        <v>6.5180218971131811</v>
      </c>
      <c r="D452" s="178">
        <f>D395/RES_summary!D$21</f>
        <v>7.7445353459570105</v>
      </c>
      <c r="E452" s="178">
        <f>E395/RES_summary!E$21</f>
        <v>7.9047846961503492</v>
      </c>
      <c r="F452" s="178">
        <f>F395/RES_summary!F$21</f>
        <v>7.992838727114365</v>
      </c>
      <c r="G452" s="178">
        <f>G395/RES_summary!G$21</f>
        <v>6.8650805488553672</v>
      </c>
      <c r="H452" s="178">
        <f>H395/RES_summary!H$21</f>
        <v>7.7982640127685823</v>
      </c>
      <c r="I452" s="178">
        <f>I395/RES_summary!I$21</f>
        <v>7.2488568508438282</v>
      </c>
      <c r="J452" s="178">
        <f>J395/RES_summary!J$21</f>
        <v>7.488555736245635</v>
      </c>
      <c r="K452" s="178">
        <f>K395/RES_summary!K$21</f>
        <v>7.290056388948309</v>
      </c>
      <c r="L452" s="178">
        <f>L395/RES_summary!L$21</f>
        <v>7.970931229195374</v>
      </c>
      <c r="M452" s="178">
        <f>M395/RES_summary!M$21</f>
        <v>7.5287223473480793</v>
      </c>
      <c r="N452" s="178">
        <f>N395/RES_summary!N$21</f>
        <v>8.1172530489015262</v>
      </c>
      <c r="O452" s="178">
        <f>O395/RES_summary!O$21</f>
        <v>7.6140012545437594</v>
      </c>
      <c r="P452" s="178">
        <f>P395/RES_summary!P$21</f>
        <v>8.004348871863634</v>
      </c>
      <c r="Q452" s="178">
        <f>Q395/RES_summary!Q$21</f>
        <v>7.2249057908715004</v>
      </c>
    </row>
    <row r="453" spans="1:17" ht="12" customHeight="1" x14ac:dyDescent="0.3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6.9850509447883855</v>
      </c>
      <c r="F453" s="177">
        <f>F396/RES_summary!F$21</f>
        <v>0</v>
      </c>
      <c r="G453" s="177">
        <f>G396/RES_summary!G$21</f>
        <v>0</v>
      </c>
      <c r="H453" s="177">
        <f>H396/RES_summary!H$21</f>
        <v>6.8078396194490667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7.5861602954228458</v>
      </c>
      <c r="P453" s="177">
        <f>P396/RES_summary!P$21</f>
        <v>7.0385568305493447</v>
      </c>
      <c r="Q453" s="177">
        <f>Q396/RES_summary!Q$21</f>
        <v>6.9836154906796519</v>
      </c>
    </row>
    <row r="454" spans="1:17" ht="12" customHeight="1" x14ac:dyDescent="0.3">
      <c r="A454" s="29" t="s">
        <v>140</v>
      </c>
      <c r="B454" s="57"/>
      <c r="C454" s="176">
        <f>C397/RES_summary!C$21</f>
        <v>6.5180218971131811</v>
      </c>
      <c r="D454" s="176">
        <f>D397/RES_summary!D$21</f>
        <v>7.7445353459570105</v>
      </c>
      <c r="E454" s="176">
        <f>E397/RES_summary!E$21</f>
        <v>7.9049067198051963</v>
      </c>
      <c r="F454" s="176">
        <f>F397/RES_summary!F$21</f>
        <v>7.992838727114365</v>
      </c>
      <c r="G454" s="176">
        <f>G397/RES_summary!G$21</f>
        <v>6.8650805488553672</v>
      </c>
      <c r="H454" s="176">
        <f>H397/RES_summary!H$21</f>
        <v>7.7982962435905234</v>
      </c>
      <c r="I454" s="176">
        <f>I397/RES_summary!I$21</f>
        <v>7.2488568508438282</v>
      </c>
      <c r="J454" s="176">
        <f>J397/RES_summary!J$21</f>
        <v>7.488555736245635</v>
      </c>
      <c r="K454" s="176">
        <f>K397/RES_summary!K$21</f>
        <v>7.290056388948309</v>
      </c>
      <c r="L454" s="176">
        <f>L397/RES_summary!L$21</f>
        <v>7.970931229195374</v>
      </c>
      <c r="M454" s="176">
        <f>M397/RES_summary!M$21</f>
        <v>7.5287223473480793</v>
      </c>
      <c r="N454" s="176">
        <f>N397/RES_summary!N$21</f>
        <v>8.1172530489015262</v>
      </c>
      <c r="O454" s="176">
        <f>O397/RES_summary!O$21</f>
        <v>7.6140147267035099</v>
      </c>
      <c r="P454" s="176">
        <f>P397/RES_summary!P$21</f>
        <v>8.0048805631887028</v>
      </c>
      <c r="Q454" s="176">
        <f>Q397/RES_summary!Q$21</f>
        <v>7.2251698539427363</v>
      </c>
    </row>
    <row r="456" spans="1:17" ht="12" customHeight="1" x14ac:dyDescent="0.3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4.5601147465860239E-4</v>
      </c>
      <c r="F456" s="184">
        <f>F399/RES_summary!F$21</f>
        <v>0</v>
      </c>
      <c r="G456" s="184">
        <f>G399/RES_summary!G$21</f>
        <v>0</v>
      </c>
      <c r="H456" s="184">
        <f>H399/RES_summary!H$21</f>
        <v>1.064430451182828E-4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1.7550815100732743E-3</v>
      </c>
      <c r="P456" s="184">
        <f>P399/RES_summary!P$21</f>
        <v>1.8743575034964567E-3</v>
      </c>
      <c r="Q456" s="184">
        <f>Q399/RES_summary!Q$21</f>
        <v>3.6840967256091357E-3</v>
      </c>
    </row>
    <row r="457" spans="1:17" ht="12" customHeight="1" x14ac:dyDescent="0.3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3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3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3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3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3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3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3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3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3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3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3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3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3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3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4.5601147465860239E-4</v>
      </c>
      <c r="F471" s="178">
        <f>F414/RES_summary!F$21</f>
        <v>0</v>
      </c>
      <c r="G471" s="178">
        <f>G414/RES_summary!G$21</f>
        <v>0</v>
      </c>
      <c r="H471" s="178">
        <f>H414/RES_summary!H$21</f>
        <v>1.064430451182828E-4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1.7550815100732743E-3</v>
      </c>
      <c r="P471" s="178">
        <f>P414/RES_summary!P$21</f>
        <v>1.8743575034964567E-3</v>
      </c>
      <c r="Q471" s="178">
        <f>Q414/RES_summary!Q$21</f>
        <v>3.6840967256091357E-3</v>
      </c>
    </row>
    <row r="472" spans="1:17" ht="12" customHeight="1" x14ac:dyDescent="0.3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3.4375694529923861</v>
      </c>
      <c r="F472" s="177">
        <f>F415/RES_summary!F$21</f>
        <v>0</v>
      </c>
      <c r="G472" s="177">
        <f>G415/RES_summary!G$21</f>
        <v>0</v>
      </c>
      <c r="H472" s="177">
        <f>H415/RES_summary!H$21</f>
        <v>3.2710062225233352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3.6287275553255189</v>
      </c>
      <c r="P472" s="177">
        <f>P415/RES_summary!P$21</f>
        <v>3.406555747071649</v>
      </c>
      <c r="Q472" s="177">
        <f>Q415/RES_summary!Q$21</f>
        <v>3.3700647144239539</v>
      </c>
    </row>
    <row r="473" spans="1:17" ht="12" customHeight="1" x14ac:dyDescent="0.3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RES_hhdet_num!B$143</f>
        <v>1053240</v>
      </c>
      <c r="C5" s="151">
        <f>RES_hhdet_num!C$143</f>
        <v>1314915</v>
      </c>
      <c r="D5" s="151">
        <f>RES_hhdet_num!D$143</f>
        <v>1561979</v>
      </c>
      <c r="E5" s="151">
        <f>RES_hhdet_num!E$143</f>
        <v>1887006</v>
      </c>
      <c r="F5" s="151">
        <f>RES_hhdet_num!F$143</f>
        <v>2187593</v>
      </c>
      <c r="G5" s="151">
        <f>RES_hhdet_num!G$143</f>
        <v>2551221</v>
      </c>
      <c r="H5" s="151">
        <f>RES_hhdet_num!H$143</f>
        <v>2920977</v>
      </c>
      <c r="I5" s="151">
        <f>RES_hhdet_num!I$143</f>
        <v>3258373</v>
      </c>
      <c r="J5" s="151">
        <f>RES_hhdet_num!J$143</f>
        <v>3562014</v>
      </c>
      <c r="K5" s="151">
        <f>RES_hhdet_num!K$143</f>
        <v>3878745</v>
      </c>
      <c r="L5" s="151">
        <f>RES_hhdet_num!L$143</f>
        <v>4349006</v>
      </c>
      <c r="M5" s="151">
        <f>RES_hhdet_num!M$143</f>
        <v>5007886</v>
      </c>
      <c r="N5" s="151">
        <f>RES_hhdet_num!N$143</f>
        <v>5624269.9999999991</v>
      </c>
      <c r="O5" s="151">
        <f>RES_hhdet_num!O$143</f>
        <v>6435958</v>
      </c>
      <c r="P5" s="151">
        <f>RES_hhdet_num!P$143</f>
        <v>7330384</v>
      </c>
      <c r="Q5" s="151">
        <f>RES_hhdet_num!Q$143</f>
        <v>8487011.9999999981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60</v>
      </c>
      <c r="B7" s="67">
        <f>RES_hhdet_num!B$145</f>
        <v>1053240</v>
      </c>
      <c r="C7" s="67">
        <f>RES_hhdet_num!C$145</f>
        <v>1314915</v>
      </c>
      <c r="D7" s="67">
        <f>RES_hhdet_num!D$145</f>
        <v>1561979</v>
      </c>
      <c r="E7" s="67">
        <f>RES_hhdet_num!E$145</f>
        <v>1887006</v>
      </c>
      <c r="F7" s="67">
        <f>RES_hhdet_num!F$145</f>
        <v>2187593</v>
      </c>
      <c r="G7" s="67">
        <f>RES_hhdet_num!G$145</f>
        <v>2551221</v>
      </c>
      <c r="H7" s="67">
        <f>RES_hhdet_num!H$145</f>
        <v>2920977</v>
      </c>
      <c r="I7" s="67">
        <f>RES_hhdet_num!I$145</f>
        <v>3258373</v>
      </c>
      <c r="J7" s="67">
        <f>RES_hhdet_num!J$145</f>
        <v>3562014</v>
      </c>
      <c r="K7" s="67">
        <f>RES_hhdet_num!K$145</f>
        <v>3878745</v>
      </c>
      <c r="L7" s="67">
        <f>RES_hhdet_num!L$145</f>
        <v>4349006</v>
      </c>
      <c r="M7" s="67">
        <f>RES_hhdet_num!M$145</f>
        <v>5007886</v>
      </c>
      <c r="N7" s="67">
        <f>RES_hhdet_num!N$145</f>
        <v>5624269.9999999991</v>
      </c>
      <c r="O7" s="67">
        <f>RES_hhdet_num!O$145</f>
        <v>6435958</v>
      </c>
      <c r="P7" s="67">
        <f>RES_hhdet_num!P$145</f>
        <v>7330384</v>
      </c>
      <c r="Q7" s="67">
        <f>RES_hhdet_num!Q$145</f>
        <v>8487011.9999999981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RES_hhdet_num!B$147</f>
        <v>302080.70000000007</v>
      </c>
      <c r="C9" s="67">
        <f>RES_hhdet_num!C$147</f>
        <v>406729.1</v>
      </c>
      <c r="D9" s="67">
        <f>RES_hhdet_num!D$147</f>
        <v>487416.30000000005</v>
      </c>
      <c r="E9" s="67">
        <f>RES_hhdet_num!E$147</f>
        <v>602002.10000000009</v>
      </c>
      <c r="F9" s="67">
        <f>RES_hhdet_num!F$147</f>
        <v>713372.5</v>
      </c>
      <c r="G9" s="67">
        <f>RES_hhdet_num!G$147</f>
        <v>861219</v>
      </c>
      <c r="H9" s="67">
        <f>RES_hhdet_num!H$147</f>
        <v>1013598.2000000001</v>
      </c>
      <c r="I9" s="67">
        <f>RES_hhdet_num!I$147</f>
        <v>1168969.7000000002</v>
      </c>
      <c r="J9" s="67">
        <f>RES_hhdet_num!J$147</f>
        <v>1290087.7</v>
      </c>
      <c r="K9" s="67">
        <f>RES_hhdet_num!K$147</f>
        <v>1412116.7</v>
      </c>
      <c r="L9" s="67">
        <f>RES_hhdet_num!L$147</f>
        <v>1627228.9000000001</v>
      </c>
      <c r="M9" s="67">
        <f>RES_hhdet_num!M$147</f>
        <v>1920463.5000000002</v>
      </c>
      <c r="N9" s="67">
        <f>RES_hhdet_num!N$147</f>
        <v>2155491.5000000009</v>
      </c>
      <c r="O9" s="67">
        <f>RES_hhdet_num!O$147</f>
        <v>2427474.2000000011</v>
      </c>
      <c r="P9" s="67">
        <f>RES_hhdet_num!P$147</f>
        <v>2775861.9000000013</v>
      </c>
      <c r="Q9" s="67">
        <f>RES_hhdet_num!Q$147</f>
        <v>3189701.6999999997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144</v>
      </c>
      <c r="B11" s="67">
        <f>RES_hhdet_num!B$149</f>
        <v>302500</v>
      </c>
      <c r="C11" s="67">
        <f>RES_hhdet_num!C$149</f>
        <v>297631</v>
      </c>
      <c r="D11" s="67">
        <f>RES_hhdet_num!D$149</f>
        <v>292615</v>
      </c>
      <c r="E11" s="67">
        <f>RES_hhdet_num!E$149</f>
        <v>389291</v>
      </c>
      <c r="F11" s="67">
        <f>RES_hhdet_num!F$149</f>
        <v>390179</v>
      </c>
      <c r="G11" s="67">
        <f>RES_hhdet_num!G$149</f>
        <v>380913</v>
      </c>
      <c r="H11" s="67">
        <f>RES_hhdet_num!H$149</f>
        <v>364700</v>
      </c>
      <c r="I11" s="67">
        <f>RES_hhdet_num!I$149</f>
        <v>339748</v>
      </c>
      <c r="J11" s="67">
        <f>RES_hhdet_num!J$149</f>
        <v>312627</v>
      </c>
      <c r="K11" s="67">
        <f>RES_hhdet_num!K$149</f>
        <v>282490.99999999994</v>
      </c>
      <c r="L11" s="67">
        <f>RES_hhdet_num!L$149</f>
        <v>279088</v>
      </c>
      <c r="M11" s="67">
        <f>RES_hhdet_num!M$149</f>
        <v>232049.00000000003</v>
      </c>
      <c r="N11" s="67">
        <f>RES_hhdet_num!N$149</f>
        <v>213248.99999999997</v>
      </c>
      <c r="O11" s="67">
        <f>RES_hhdet_num!O$149</f>
        <v>202320</v>
      </c>
      <c r="P11" s="67">
        <f>RES_hhdet_num!P$149</f>
        <v>170759</v>
      </c>
      <c r="Q11" s="67">
        <f>RES_hhdet_num!Q$149</f>
        <v>166235.99999999997</v>
      </c>
    </row>
    <row r="12" spans="1:17" ht="12" customHeight="1" x14ac:dyDescent="0.3">
      <c r="A12" s="23" t="s">
        <v>143</v>
      </c>
      <c r="B12" s="67">
        <f>RES_hhdet_num!B$150</f>
        <v>10104</v>
      </c>
      <c r="C12" s="67">
        <f>RES_hhdet_num!C$150</f>
        <v>10643</v>
      </c>
      <c r="D12" s="67">
        <f>RES_hhdet_num!D$150</f>
        <v>10933</v>
      </c>
      <c r="E12" s="67">
        <f>RES_hhdet_num!E$150</f>
        <v>14805</v>
      </c>
      <c r="F12" s="67">
        <f>RES_hhdet_num!F$150</f>
        <v>16438</v>
      </c>
      <c r="G12" s="67">
        <f>RES_hhdet_num!G$150</f>
        <v>17640</v>
      </c>
      <c r="H12" s="67">
        <f>RES_hhdet_num!H$150</f>
        <v>19952</v>
      </c>
      <c r="I12" s="67">
        <f>RES_hhdet_num!I$150</f>
        <v>23816</v>
      </c>
      <c r="J12" s="67">
        <f>RES_hhdet_num!J$150</f>
        <v>28723.999999999971</v>
      </c>
      <c r="K12" s="67">
        <f>RES_hhdet_num!K$150</f>
        <v>31464.000000000004</v>
      </c>
      <c r="L12" s="67">
        <f>RES_hhdet_num!L$150</f>
        <v>36042</v>
      </c>
      <c r="M12" s="67">
        <f>RES_hhdet_num!M$150</f>
        <v>35130</v>
      </c>
      <c r="N12" s="67">
        <f>RES_hhdet_num!N$150</f>
        <v>33913.999999999993</v>
      </c>
      <c r="O12" s="67">
        <f>RES_hhdet_num!O$150</f>
        <v>35484.000000000007</v>
      </c>
      <c r="P12" s="67">
        <f>RES_hhdet_num!P$150</f>
        <v>33547</v>
      </c>
      <c r="Q12" s="67">
        <f>RES_hhdet_num!Q$150</f>
        <v>34724.999999999985</v>
      </c>
    </row>
    <row r="13" spans="1:17" ht="12" customHeight="1" x14ac:dyDescent="0.3">
      <c r="A13" s="23" t="s">
        <v>142</v>
      </c>
      <c r="B13" s="67">
        <f>RES_hhdet_num!B$153</f>
        <v>715540</v>
      </c>
      <c r="C13" s="67">
        <f>RES_hhdet_num!C$153</f>
        <v>974526</v>
      </c>
      <c r="D13" s="67">
        <f>RES_hhdet_num!D$153</f>
        <v>1211880</v>
      </c>
      <c r="E13" s="67">
        <f>RES_hhdet_num!E$153</f>
        <v>1417188</v>
      </c>
      <c r="F13" s="67">
        <f>RES_hhdet_num!F$153</f>
        <v>1697940</v>
      </c>
      <c r="G13" s="67">
        <f>RES_hhdet_num!G$153</f>
        <v>2034757</v>
      </c>
      <c r="H13" s="67">
        <f>RES_hhdet_num!H$153</f>
        <v>2378583</v>
      </c>
      <c r="I13" s="67">
        <f>RES_hhdet_num!I$153</f>
        <v>2651620</v>
      </c>
      <c r="J13" s="67">
        <f>RES_hhdet_num!J$153</f>
        <v>2909084</v>
      </c>
      <c r="K13" s="67">
        <f>RES_hhdet_num!K$153</f>
        <v>3175938</v>
      </c>
      <c r="L13" s="67">
        <f>RES_hhdet_num!L$153</f>
        <v>3538004</v>
      </c>
      <c r="M13" s="67">
        <f>RES_hhdet_num!M$153</f>
        <v>4097914</v>
      </c>
      <c r="N13" s="67">
        <f>RES_hhdet_num!N$153</f>
        <v>4604847.9999999991</v>
      </c>
      <c r="O13" s="67">
        <f>RES_hhdet_num!O$153</f>
        <v>5301570</v>
      </c>
      <c r="P13" s="67">
        <f>RES_hhdet_num!P$153</f>
        <v>6081768</v>
      </c>
      <c r="Q13" s="67">
        <f>RES_hhdet_num!Q$153</f>
        <v>7025087.9999999981</v>
      </c>
    </row>
    <row r="14" spans="1:17" ht="12" customHeight="1" x14ac:dyDescent="0.3">
      <c r="A14" s="23" t="s">
        <v>141</v>
      </c>
      <c r="B14" s="67">
        <f>RES_hhdet_num!B$154</f>
        <v>25096</v>
      </c>
      <c r="C14" s="67">
        <f>RES_hhdet_num!C$154</f>
        <v>32115</v>
      </c>
      <c r="D14" s="67">
        <f>RES_hhdet_num!D$154</f>
        <v>46551</v>
      </c>
      <c r="E14" s="67">
        <f>RES_hhdet_num!E$154</f>
        <v>65722</v>
      </c>
      <c r="F14" s="67">
        <f>RES_hhdet_num!F$154</f>
        <v>83036</v>
      </c>
      <c r="G14" s="67">
        <f>RES_hhdet_num!G$154</f>
        <v>117911</v>
      </c>
      <c r="H14" s="67">
        <f>RES_hhdet_num!H$154</f>
        <v>157742</v>
      </c>
      <c r="I14" s="67">
        <f>RES_hhdet_num!I$154</f>
        <v>243189</v>
      </c>
      <c r="J14" s="67">
        <f>RES_hhdet_num!J$154</f>
        <v>311579</v>
      </c>
      <c r="K14" s="67">
        <f>RES_hhdet_num!K$154</f>
        <v>388852</v>
      </c>
      <c r="L14" s="67">
        <f>RES_hhdet_num!L$154</f>
        <v>495872</v>
      </c>
      <c r="M14" s="67">
        <f>RES_hhdet_num!M$154</f>
        <v>642793</v>
      </c>
      <c r="N14" s="67">
        <f>RES_hhdet_num!N$154</f>
        <v>772258.99999999988</v>
      </c>
      <c r="O14" s="67">
        <f>RES_hhdet_num!O$154</f>
        <v>896584</v>
      </c>
      <c r="P14" s="67">
        <f>RES_hhdet_num!P$154</f>
        <v>1044310</v>
      </c>
      <c r="Q14" s="67">
        <f>RES_hhdet_num!Q$154</f>
        <v>1260962.9999999998</v>
      </c>
    </row>
    <row r="15" spans="1:17" ht="12" customHeight="1" x14ac:dyDescent="0.3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3">
      <c r="A16" s="23" t="s">
        <v>57</v>
      </c>
      <c r="B16" s="67">
        <f>RES_hhdet_num!B$158</f>
        <v>157034</v>
      </c>
      <c r="C16" s="67">
        <f>RES_hhdet_num!C$158</f>
        <v>200612</v>
      </c>
      <c r="D16" s="67">
        <f>RES_hhdet_num!D$158</f>
        <v>226711</v>
      </c>
      <c r="E16" s="67">
        <f>RES_hhdet_num!E$158</f>
        <v>272079</v>
      </c>
      <c r="F16" s="67">
        <f>RES_hhdet_num!F$158</f>
        <v>334880</v>
      </c>
      <c r="G16" s="67">
        <f>RES_hhdet_num!G$158</f>
        <v>371071</v>
      </c>
      <c r="H16" s="67">
        <f>RES_hhdet_num!H$158</f>
        <v>370766</v>
      </c>
      <c r="I16" s="67">
        <f>RES_hhdet_num!I$158</f>
        <v>397105</v>
      </c>
      <c r="J16" s="67">
        <f>RES_hhdet_num!J$158</f>
        <v>488375</v>
      </c>
      <c r="K16" s="67">
        <f>RES_hhdet_num!K$158</f>
        <v>513063</v>
      </c>
      <c r="L16" s="67">
        <f>RES_hhdet_num!L$158</f>
        <v>633139</v>
      </c>
      <c r="M16" s="67">
        <f>RES_hhdet_num!M$158</f>
        <v>681373</v>
      </c>
      <c r="N16" s="67">
        <f>RES_hhdet_num!N$158</f>
        <v>761609.99999999988</v>
      </c>
      <c r="O16" s="67">
        <f>RES_hhdet_num!O$158</f>
        <v>902614</v>
      </c>
      <c r="P16" s="67">
        <f>RES_hhdet_num!P$158</f>
        <v>935369</v>
      </c>
      <c r="Q16" s="67">
        <f>RES_hhdet_num!Q$158</f>
        <v>1050848.9999999998</v>
      </c>
    </row>
    <row r="17" spans="1:17" ht="12" customHeight="1" x14ac:dyDescent="0.3">
      <c r="A17" s="29" t="s">
        <v>140</v>
      </c>
      <c r="B17" s="83">
        <f>RES_hhdet_num!B$159</f>
        <v>896206</v>
      </c>
      <c r="C17" s="83">
        <f>RES_hhdet_num!C$159</f>
        <v>1114303</v>
      </c>
      <c r="D17" s="83">
        <f>RES_hhdet_num!D$159</f>
        <v>1335268</v>
      </c>
      <c r="E17" s="83">
        <f>RES_hhdet_num!E$159</f>
        <v>1614927</v>
      </c>
      <c r="F17" s="83">
        <f>RES_hhdet_num!F$159</f>
        <v>1852713</v>
      </c>
      <c r="G17" s="83">
        <f>RES_hhdet_num!G$159</f>
        <v>2180149.9999999995</v>
      </c>
      <c r="H17" s="83">
        <f>RES_hhdet_num!H$159</f>
        <v>2550211</v>
      </c>
      <c r="I17" s="83">
        <f>RES_hhdet_num!I$159</f>
        <v>2861268</v>
      </c>
      <c r="J17" s="83">
        <f>RES_hhdet_num!J$159</f>
        <v>3073639</v>
      </c>
      <c r="K17" s="83">
        <f>RES_hhdet_num!K$159</f>
        <v>3365682</v>
      </c>
      <c r="L17" s="83">
        <f>RES_hhdet_num!L$159</f>
        <v>3715867</v>
      </c>
      <c r="M17" s="83">
        <f>RES_hhdet_num!M$159</f>
        <v>4326512.9999999991</v>
      </c>
      <c r="N17" s="83">
        <f>RES_hhdet_num!N$159</f>
        <v>4862659.9999999991</v>
      </c>
      <c r="O17" s="83">
        <f>RES_hhdet_num!O$159</f>
        <v>5533344</v>
      </c>
      <c r="P17" s="83">
        <f>RES_hhdet_num!P$159</f>
        <v>6395015</v>
      </c>
      <c r="Q17" s="83">
        <f>RES_hhdet_num!Q$159</f>
        <v>7436162.9999999991</v>
      </c>
    </row>
    <row r="19" spans="1:17" ht="12" customHeight="1" x14ac:dyDescent="0.3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3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3">
      <c r="A21" s="23" t="s">
        <v>60</v>
      </c>
      <c r="B21" s="67"/>
      <c r="C21" s="67">
        <f>B7+C35-C7</f>
        <v>65827.5</v>
      </c>
      <c r="D21" s="67">
        <f t="shared" ref="D21:Q21" si="0">C7+D35-D7</f>
        <v>65827.5</v>
      </c>
      <c r="E21" s="67">
        <f t="shared" si="0"/>
        <v>65827.5</v>
      </c>
      <c r="F21" s="67">
        <f t="shared" si="0"/>
        <v>65827.5</v>
      </c>
      <c r="G21" s="67">
        <f t="shared" si="0"/>
        <v>65827.5</v>
      </c>
      <c r="H21" s="67">
        <f t="shared" si="0"/>
        <v>65827.5</v>
      </c>
      <c r="I21" s="67">
        <f t="shared" si="0"/>
        <v>65827.5</v>
      </c>
      <c r="J21" s="67">
        <f t="shared" si="0"/>
        <v>65827.5</v>
      </c>
      <c r="K21" s="67">
        <f t="shared" si="0"/>
        <v>65827.5</v>
      </c>
      <c r="L21" s="67">
        <f t="shared" si="0"/>
        <v>65827.5</v>
      </c>
      <c r="M21" s="67">
        <f t="shared" si="0"/>
        <v>65827.5</v>
      </c>
      <c r="N21" s="67">
        <f t="shared" si="0"/>
        <v>65827.500000000931</v>
      </c>
      <c r="O21" s="67">
        <f t="shared" si="0"/>
        <v>65827.499999999069</v>
      </c>
      <c r="P21" s="67">
        <f t="shared" si="0"/>
        <v>65827.5</v>
      </c>
      <c r="Q21" s="67">
        <f t="shared" si="0"/>
        <v>65827.500000001863</v>
      </c>
    </row>
    <row r="22" spans="1:17" ht="12" customHeight="1" x14ac:dyDescent="0.3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3">
      <c r="A23" s="23" t="s">
        <v>60</v>
      </c>
      <c r="B23" s="67"/>
      <c r="C23" s="67">
        <f t="shared" ref="C23:Q23" si="1">B9+C37-C9</f>
        <v>47931.400000000081</v>
      </c>
      <c r="D23" s="67">
        <f t="shared" si="1"/>
        <v>45571.899999999907</v>
      </c>
      <c r="E23" s="67">
        <f t="shared" si="1"/>
        <v>52826.75</v>
      </c>
      <c r="F23" s="67">
        <f t="shared" si="1"/>
        <v>50349.70000000007</v>
      </c>
      <c r="G23" s="67">
        <f t="shared" si="1"/>
        <v>56794.149999999907</v>
      </c>
      <c r="H23" s="67">
        <f t="shared" si="1"/>
        <v>58264.999999999884</v>
      </c>
      <c r="I23" s="67">
        <f t="shared" si="1"/>
        <v>56274.649999999907</v>
      </c>
      <c r="J23" s="67">
        <f t="shared" si="1"/>
        <v>52997.000000000233</v>
      </c>
      <c r="K23" s="67">
        <f t="shared" si="1"/>
        <v>52447.050000000047</v>
      </c>
      <c r="L23" s="67">
        <f t="shared" si="1"/>
        <v>69840.699999999953</v>
      </c>
      <c r="M23" s="67">
        <f t="shared" si="1"/>
        <v>85474.399999999907</v>
      </c>
      <c r="N23" s="67">
        <f t="shared" si="1"/>
        <v>83051.999999999069</v>
      </c>
      <c r="O23" s="67">
        <f t="shared" si="1"/>
        <v>97306.299999999814</v>
      </c>
      <c r="P23" s="67">
        <f t="shared" si="1"/>
        <v>104071.29999999981</v>
      </c>
      <c r="Q23" s="67">
        <f t="shared" si="1"/>
        <v>129841.20000000158</v>
      </c>
    </row>
    <row r="24" spans="1:17" ht="12" customHeight="1" x14ac:dyDescent="0.3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3">
      <c r="A25" s="23" t="s">
        <v>144</v>
      </c>
      <c r="B25" s="67"/>
      <c r="C25" s="67">
        <f t="shared" ref="C25:Q28" si="2">B11+C39-C11</f>
        <v>67627.126109441859</v>
      </c>
      <c r="D25" s="67">
        <f t="shared" si="2"/>
        <v>40912.888449485297</v>
      </c>
      <c r="E25" s="67">
        <f t="shared" si="2"/>
        <v>29769.159670723835</v>
      </c>
      <c r="F25" s="67">
        <f t="shared" si="2"/>
        <v>44776.818913700583</v>
      </c>
      <c r="G25" s="67">
        <f t="shared" si="2"/>
        <v>54228.102467090357</v>
      </c>
      <c r="H25" s="67">
        <f t="shared" si="2"/>
        <v>48015.157271268487</v>
      </c>
      <c r="I25" s="67">
        <f t="shared" si="2"/>
        <v>38282.956188621989</v>
      </c>
      <c r="J25" s="67">
        <f t="shared" si="2"/>
        <v>34436.870976494043</v>
      </c>
      <c r="K25" s="67">
        <f t="shared" si="2"/>
        <v>44795.779040074092</v>
      </c>
      <c r="L25" s="67">
        <f t="shared" si="2"/>
        <v>18342.522148941935</v>
      </c>
      <c r="M25" s="67">
        <f t="shared" si="2"/>
        <v>127427.31636157617</v>
      </c>
      <c r="N25" s="67">
        <f t="shared" si="2"/>
        <v>37268.854242455593</v>
      </c>
      <c r="O25" s="67">
        <f t="shared" si="2"/>
        <v>27436.026207651099</v>
      </c>
      <c r="P25" s="67">
        <f t="shared" si="2"/>
        <v>32640.799473942374</v>
      </c>
      <c r="Q25" s="67">
        <f t="shared" si="2"/>
        <v>9865.8718550074555</v>
      </c>
    </row>
    <row r="26" spans="1:17" ht="12" customHeight="1" x14ac:dyDescent="0.3">
      <c r="A26" s="23" t="s">
        <v>143</v>
      </c>
      <c r="B26" s="67"/>
      <c r="C26" s="67">
        <f t="shared" si="2"/>
        <v>1832.9441809840173</v>
      </c>
      <c r="D26" s="67">
        <f t="shared" si="2"/>
        <v>1309.0524346267175</v>
      </c>
      <c r="E26" s="67">
        <f t="shared" si="2"/>
        <v>3496.5326777011069</v>
      </c>
      <c r="F26" s="67">
        <f t="shared" si="2"/>
        <v>734.273091215764</v>
      </c>
      <c r="G26" s="67">
        <f t="shared" si="2"/>
        <v>1488.9911648946945</v>
      </c>
      <c r="H26" s="67">
        <f t="shared" si="2"/>
        <v>905.60789088219826</v>
      </c>
      <c r="I26" s="67">
        <f t="shared" si="2"/>
        <v>894.64152362854657</v>
      </c>
      <c r="J26" s="67">
        <f t="shared" si="2"/>
        <v>765.13153208395306</v>
      </c>
      <c r="K26" s="67">
        <f t="shared" si="2"/>
        <v>1568.0074490562729</v>
      </c>
      <c r="L26" s="67">
        <f t="shared" si="2"/>
        <v>1469.268431071745</v>
      </c>
      <c r="M26" s="67">
        <f t="shared" si="2"/>
        <v>12781.888361512014</v>
      </c>
      <c r="N26" s="67">
        <f t="shared" si="2"/>
        <v>4433.6607309036044</v>
      </c>
      <c r="O26" s="67">
        <f t="shared" si="2"/>
        <v>2605.0162004816011</v>
      </c>
      <c r="P26" s="67">
        <f t="shared" si="2"/>
        <v>3680.0409274846243</v>
      </c>
      <c r="Q26" s="67">
        <f t="shared" si="2"/>
        <v>2222.3571761698549</v>
      </c>
    </row>
    <row r="27" spans="1:17" ht="12" customHeight="1" x14ac:dyDescent="0.3">
      <c r="A27" s="23" t="s">
        <v>142</v>
      </c>
      <c r="B27" s="67"/>
      <c r="C27" s="67">
        <f t="shared" si="2"/>
        <v>67111.85817518516</v>
      </c>
      <c r="D27" s="67">
        <f t="shared" si="2"/>
        <v>67083</v>
      </c>
      <c r="E27" s="67">
        <f t="shared" si="2"/>
        <v>140096.35094968043</v>
      </c>
      <c r="F27" s="67">
        <f t="shared" si="2"/>
        <v>67009.965063689044</v>
      </c>
      <c r="G27" s="67">
        <f t="shared" si="2"/>
        <v>68542.999953185674</v>
      </c>
      <c r="H27" s="67">
        <f t="shared" si="2"/>
        <v>67962.999654616695</v>
      </c>
      <c r="I27" s="67">
        <f t="shared" si="2"/>
        <v>70832.581196958199</v>
      </c>
      <c r="J27" s="67">
        <f t="shared" si="2"/>
        <v>68356.202940050978</v>
      </c>
      <c r="K27" s="67">
        <f t="shared" si="2"/>
        <v>307669.65087802848</v>
      </c>
      <c r="L27" s="67">
        <f t="shared" si="2"/>
        <v>338932.07144419197</v>
      </c>
      <c r="M27" s="67">
        <f t="shared" si="2"/>
        <v>389099.64453950617</v>
      </c>
      <c r="N27" s="67">
        <f t="shared" si="2"/>
        <v>377528.59787342977</v>
      </c>
      <c r="O27" s="67">
        <f t="shared" si="2"/>
        <v>431595.94205481559</v>
      </c>
      <c r="P27" s="67">
        <f t="shared" si="2"/>
        <v>442627.42976628803</v>
      </c>
      <c r="Q27" s="67">
        <f t="shared" si="2"/>
        <v>384823.61361015216</v>
      </c>
    </row>
    <row r="28" spans="1:17" ht="12" customHeight="1" x14ac:dyDescent="0.3">
      <c r="A28" s="23" t="s">
        <v>141</v>
      </c>
      <c r="B28" s="67"/>
      <c r="C28" s="67">
        <f t="shared" si="2"/>
        <v>7672.7652455036005</v>
      </c>
      <c r="D28" s="67">
        <f t="shared" si="2"/>
        <v>6666.4307032634315</v>
      </c>
      <c r="E28" s="67">
        <f t="shared" si="2"/>
        <v>7681.7346068890474</v>
      </c>
      <c r="F28" s="67">
        <f t="shared" si="2"/>
        <v>6629.5667113149102</v>
      </c>
      <c r="G28" s="67">
        <f t="shared" si="2"/>
        <v>5684.002789927501</v>
      </c>
      <c r="H28" s="67">
        <f t="shared" si="2"/>
        <v>6543.7179192336043</v>
      </c>
      <c r="I28" s="67">
        <f t="shared" si="2"/>
        <v>7529.2911236518994</v>
      </c>
      <c r="J28" s="67">
        <f t="shared" si="2"/>
        <v>7407.0646879883134</v>
      </c>
      <c r="K28" s="67">
        <f t="shared" si="2"/>
        <v>12234.600090273307</v>
      </c>
      <c r="L28" s="67">
        <f t="shared" si="2"/>
        <v>24272.739052722289</v>
      </c>
      <c r="M28" s="67">
        <f t="shared" si="2"/>
        <v>32907.719770818017</v>
      </c>
      <c r="N28" s="67">
        <f t="shared" si="2"/>
        <v>26297.905325087951</v>
      </c>
      <c r="O28" s="67">
        <f t="shared" si="2"/>
        <v>43263.627406647545</v>
      </c>
      <c r="P28" s="67">
        <f t="shared" si="2"/>
        <v>48109.922933354974</v>
      </c>
      <c r="Q28" s="67">
        <f t="shared" si="2"/>
        <v>96933.958005236927</v>
      </c>
    </row>
    <row r="29" spans="1:17" ht="12" customHeight="1" x14ac:dyDescent="0.3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3">
      <c r="A30" s="23" t="s">
        <v>57</v>
      </c>
      <c r="B30" s="67"/>
      <c r="C30" s="67">
        <f t="shared" ref="C30:Q31" si="3">B16+C44-C16</f>
        <v>16492.003843426734</v>
      </c>
      <c r="D30" s="67">
        <f t="shared" si="3"/>
        <v>20241.235570558463</v>
      </c>
      <c r="E30" s="67">
        <f t="shared" si="3"/>
        <v>17020.662257720833</v>
      </c>
      <c r="F30" s="67">
        <f t="shared" si="3"/>
        <v>17074.962249544216</v>
      </c>
      <c r="G30" s="67">
        <f t="shared" si="3"/>
        <v>28197.566475990345</v>
      </c>
      <c r="H30" s="67">
        <f t="shared" si="3"/>
        <v>53244.525030709046</v>
      </c>
      <c r="I30" s="67">
        <f t="shared" si="3"/>
        <v>47284.878735070466</v>
      </c>
      <c r="J30" s="67">
        <f t="shared" si="3"/>
        <v>14822.090498117264</v>
      </c>
      <c r="K30" s="67">
        <f t="shared" si="3"/>
        <v>70624.692017461872</v>
      </c>
      <c r="L30" s="67">
        <f t="shared" si="3"/>
        <v>48705.642643679632</v>
      </c>
      <c r="M30" s="67">
        <f t="shared" si="3"/>
        <v>76116.880348096602</v>
      </c>
      <c r="N30" s="67">
        <f t="shared" si="3"/>
        <v>75204.351856886293</v>
      </c>
      <c r="O30" s="67">
        <f t="shared" si="3"/>
        <v>73843.784372470574</v>
      </c>
      <c r="P30" s="67">
        <f t="shared" si="3"/>
        <v>69258.903891087626</v>
      </c>
      <c r="Q30" s="67">
        <f t="shared" si="3"/>
        <v>62273.239291345002</v>
      </c>
    </row>
    <row r="31" spans="1:17" ht="12" customHeight="1" x14ac:dyDescent="0.3">
      <c r="A31" s="29" t="s">
        <v>140</v>
      </c>
      <c r="B31" s="83"/>
      <c r="C31" s="83">
        <f t="shared" si="3"/>
        <v>94734.727962824516</v>
      </c>
      <c r="D31" s="83">
        <f t="shared" si="3"/>
        <v>87137.982375940541</v>
      </c>
      <c r="E31" s="83">
        <f t="shared" si="3"/>
        <v>88038.256774248788</v>
      </c>
      <c r="F31" s="83">
        <f t="shared" si="3"/>
        <v>103185.06298125046</v>
      </c>
      <c r="G31" s="83">
        <f t="shared" si="3"/>
        <v>84676.212251480669</v>
      </c>
      <c r="H31" s="83">
        <f t="shared" si="3"/>
        <v>87746.327949769795</v>
      </c>
      <c r="I31" s="83">
        <f t="shared" si="3"/>
        <v>105032.63900185935</v>
      </c>
      <c r="J31" s="83">
        <f t="shared" si="3"/>
        <v>122501.68807039503</v>
      </c>
      <c r="K31" s="83">
        <f t="shared" si="3"/>
        <v>364649.28307247674</v>
      </c>
      <c r="L31" s="83">
        <f t="shared" si="3"/>
        <v>376784.40928335628</v>
      </c>
      <c r="M31" s="83">
        <f t="shared" si="3"/>
        <v>428260.38676503021</v>
      </c>
      <c r="N31" s="83">
        <f t="shared" si="3"/>
        <v>401051.11949465517</v>
      </c>
      <c r="O31" s="83">
        <f t="shared" si="3"/>
        <v>456037.84286934976</v>
      </c>
      <c r="P31" s="83">
        <f t="shared" si="3"/>
        <v>476212.38580486178</v>
      </c>
      <c r="Q31" s="83">
        <f t="shared" si="3"/>
        <v>455596.67532278877</v>
      </c>
    </row>
    <row r="33" spans="1:17" ht="12" customHeight="1" x14ac:dyDescent="0.3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3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3">
      <c r="A35" s="23" t="s">
        <v>60</v>
      </c>
      <c r="B35" s="67"/>
      <c r="C35" s="67">
        <f>RES_hhdet_in!C$145</f>
        <v>327502.5</v>
      </c>
      <c r="D35" s="67">
        <f>RES_hhdet_in!D$145</f>
        <v>312891.5</v>
      </c>
      <c r="E35" s="67">
        <f>RES_hhdet_in!E$145</f>
        <v>390854.5</v>
      </c>
      <c r="F35" s="67">
        <f>RES_hhdet_in!F$145</f>
        <v>366414.5</v>
      </c>
      <c r="G35" s="67">
        <f>RES_hhdet_in!G$145</f>
        <v>429455.5</v>
      </c>
      <c r="H35" s="67">
        <f>RES_hhdet_in!H$145</f>
        <v>435583.49999999994</v>
      </c>
      <c r="I35" s="67">
        <f>RES_hhdet_in!I$145</f>
        <v>403223.5</v>
      </c>
      <c r="J35" s="67">
        <f>RES_hhdet_in!J$145</f>
        <v>369468.49999999994</v>
      </c>
      <c r="K35" s="67">
        <f>RES_hhdet_in!K$145</f>
        <v>382558.5</v>
      </c>
      <c r="L35" s="67">
        <f>RES_hhdet_in!L$145</f>
        <v>536088.5</v>
      </c>
      <c r="M35" s="67">
        <f>RES_hhdet_in!M$145</f>
        <v>724707.49999999988</v>
      </c>
      <c r="N35" s="67">
        <f>RES_hhdet_in!N$145</f>
        <v>682211.49999999988</v>
      </c>
      <c r="O35" s="67">
        <f>RES_hhdet_in!O$145</f>
        <v>877515.50000000023</v>
      </c>
      <c r="P35" s="67">
        <f>RES_hhdet_in!P$145</f>
        <v>960253.5</v>
      </c>
      <c r="Q35" s="67">
        <f>RES_hhdet_in!Q$145</f>
        <v>1222455.4999999995</v>
      </c>
    </row>
    <row r="36" spans="1:17" ht="12" customHeight="1" x14ac:dyDescent="0.3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3">
      <c r="A37" s="23" t="s">
        <v>60</v>
      </c>
      <c r="B37" s="67"/>
      <c r="C37" s="67">
        <f>RES_hhdet_in!C$147</f>
        <v>152579.79999999999</v>
      </c>
      <c r="D37" s="67">
        <f>RES_hhdet_in!D$147</f>
        <v>126259.1</v>
      </c>
      <c r="E37" s="67">
        <f>RES_hhdet_in!E$147</f>
        <v>167412.54999999999</v>
      </c>
      <c r="F37" s="67">
        <f>RES_hhdet_in!F$147</f>
        <v>161720.09999999998</v>
      </c>
      <c r="G37" s="67">
        <f>RES_hhdet_in!G$147</f>
        <v>204640.64999999997</v>
      </c>
      <c r="H37" s="67">
        <f>RES_hhdet_in!H$147</f>
        <v>210644.2</v>
      </c>
      <c r="I37" s="67">
        <f>RES_hhdet_in!I$147</f>
        <v>211646.15</v>
      </c>
      <c r="J37" s="67">
        <f>RES_hhdet_in!J$147</f>
        <v>174115</v>
      </c>
      <c r="K37" s="67">
        <f>RES_hhdet_in!K$147</f>
        <v>174476.05</v>
      </c>
      <c r="L37" s="67">
        <f>RES_hhdet_in!L$147</f>
        <v>284952.90000000002</v>
      </c>
      <c r="M37" s="67">
        <f>RES_hhdet_in!M$147</f>
        <v>378709</v>
      </c>
      <c r="N37" s="67">
        <f>RES_hhdet_in!N$147</f>
        <v>318080</v>
      </c>
      <c r="O37" s="67">
        <f>RES_hhdet_in!O$147</f>
        <v>369289.00000000006</v>
      </c>
      <c r="P37" s="67">
        <f>RES_hhdet_in!P$147</f>
        <v>452458.99999999994</v>
      </c>
      <c r="Q37" s="67">
        <f>RES_hhdet_in!Q$147</f>
        <v>543681</v>
      </c>
    </row>
    <row r="38" spans="1:17" ht="12" customHeight="1" x14ac:dyDescent="0.3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3">
      <c r="A39" s="23" t="s">
        <v>144</v>
      </c>
      <c r="B39" s="67"/>
      <c r="C39" s="67">
        <f>RES_hhdet_in!C$149</f>
        <v>62758.126109441881</v>
      </c>
      <c r="D39" s="67">
        <f>RES_hhdet_in!D$149</f>
        <v>35896.888449485312</v>
      </c>
      <c r="E39" s="67">
        <f>RES_hhdet_in!E$149</f>
        <v>126445.15967072385</v>
      </c>
      <c r="F39" s="67">
        <f>RES_hhdet_in!F$149</f>
        <v>45664.818913700597</v>
      </c>
      <c r="G39" s="67">
        <f>RES_hhdet_in!G$149</f>
        <v>44962.102467090328</v>
      </c>
      <c r="H39" s="67">
        <f>RES_hhdet_in!H$149</f>
        <v>31802.15727126849</v>
      </c>
      <c r="I39" s="67">
        <f>RES_hhdet_in!I$149</f>
        <v>13330.956188622005</v>
      </c>
      <c r="J39" s="67">
        <f>RES_hhdet_in!J$149</f>
        <v>7315.8709764940459</v>
      </c>
      <c r="K39" s="67">
        <f>RES_hhdet_in!K$149</f>
        <v>14659.779040074058</v>
      </c>
      <c r="L39" s="67">
        <f>RES_hhdet_in!L$149</f>
        <v>14939.52214894198</v>
      </c>
      <c r="M39" s="67">
        <f>RES_hhdet_in!M$149</f>
        <v>80388.316361576217</v>
      </c>
      <c r="N39" s="67">
        <f>RES_hhdet_in!N$149</f>
        <v>18468.854242455549</v>
      </c>
      <c r="O39" s="67">
        <f>RES_hhdet_in!O$149</f>
        <v>16507.026207651128</v>
      </c>
      <c r="P39" s="67">
        <f>RES_hhdet_in!P$149</f>
        <v>1079.7994739423832</v>
      </c>
      <c r="Q39" s="67">
        <f>RES_hhdet_in!Q$149</f>
        <v>5342.8718550074273</v>
      </c>
    </row>
    <row r="40" spans="1:17" ht="12" customHeight="1" x14ac:dyDescent="0.3">
      <c r="A40" s="23" t="s">
        <v>143</v>
      </c>
      <c r="B40" s="67"/>
      <c r="C40" s="67">
        <f>RES_hhdet_in!C$150</f>
        <v>2371.9441809840164</v>
      </c>
      <c r="D40" s="67">
        <f>RES_hhdet_in!D$150</f>
        <v>1599.0524346267182</v>
      </c>
      <c r="E40" s="67">
        <f>RES_hhdet_in!E$150</f>
        <v>7368.5326777011051</v>
      </c>
      <c r="F40" s="67">
        <f>RES_hhdet_in!F$150</f>
        <v>2367.2730912157654</v>
      </c>
      <c r="G40" s="67">
        <f>RES_hhdet_in!G$150</f>
        <v>2690.991164894695</v>
      </c>
      <c r="H40" s="67">
        <f>RES_hhdet_in!H$150</f>
        <v>3217.6078908821996</v>
      </c>
      <c r="I40" s="67">
        <f>RES_hhdet_in!I$150</f>
        <v>4758.6415236285447</v>
      </c>
      <c r="J40" s="67">
        <f>RES_hhdet_in!J$150</f>
        <v>5673.131532083924</v>
      </c>
      <c r="K40" s="67">
        <f>RES_hhdet_in!K$150</f>
        <v>4308.0074490563038</v>
      </c>
      <c r="L40" s="67">
        <f>RES_hhdet_in!L$150</f>
        <v>6047.2684310717395</v>
      </c>
      <c r="M40" s="67">
        <f>RES_hhdet_in!M$150</f>
        <v>11869.88836151201</v>
      </c>
      <c r="N40" s="67">
        <f>RES_hhdet_in!N$150</f>
        <v>3217.6607309035962</v>
      </c>
      <c r="O40" s="67">
        <f>RES_hhdet_in!O$150</f>
        <v>4175.0162004816175</v>
      </c>
      <c r="P40" s="67">
        <f>RES_hhdet_in!P$150</f>
        <v>1743.0409274846168</v>
      </c>
      <c r="Q40" s="67">
        <f>RES_hhdet_in!Q$150</f>
        <v>3400.357176169839</v>
      </c>
    </row>
    <row r="41" spans="1:17" ht="12" customHeight="1" x14ac:dyDescent="0.3">
      <c r="A41" s="23" t="s">
        <v>142</v>
      </c>
      <c r="B41" s="67"/>
      <c r="C41" s="67">
        <f>RES_hhdet_in!C$153</f>
        <v>326097.85817518516</v>
      </c>
      <c r="D41" s="67">
        <f>RES_hhdet_in!D$153</f>
        <v>304436.99999999994</v>
      </c>
      <c r="E41" s="67">
        <f>RES_hhdet_in!E$153</f>
        <v>345404.35094968043</v>
      </c>
      <c r="F41" s="67">
        <f>RES_hhdet_in!F$153</f>
        <v>347761.96506368904</v>
      </c>
      <c r="G41" s="67">
        <f>RES_hhdet_in!G$153</f>
        <v>405359.99995318562</v>
      </c>
      <c r="H41" s="67">
        <f>RES_hhdet_in!H$153</f>
        <v>411788.99965461669</v>
      </c>
      <c r="I41" s="67">
        <f>RES_hhdet_in!I$153</f>
        <v>343869.58119695832</v>
      </c>
      <c r="J41" s="67">
        <f>RES_hhdet_in!J$153</f>
        <v>325820.20294005104</v>
      </c>
      <c r="K41" s="67">
        <f>RES_hhdet_in!K$153</f>
        <v>574523.65087802859</v>
      </c>
      <c r="L41" s="67">
        <f>RES_hhdet_in!L$153</f>
        <v>700998.07144419174</v>
      </c>
      <c r="M41" s="67">
        <f>RES_hhdet_in!M$153</f>
        <v>949009.64453950617</v>
      </c>
      <c r="N41" s="67">
        <f>RES_hhdet_in!N$153</f>
        <v>884462.59787342919</v>
      </c>
      <c r="O41" s="67">
        <f>RES_hhdet_in!O$153</f>
        <v>1128317.9420548165</v>
      </c>
      <c r="P41" s="67">
        <f>RES_hhdet_in!P$153</f>
        <v>1222825.4297662876</v>
      </c>
      <c r="Q41" s="67">
        <f>RES_hhdet_in!Q$153</f>
        <v>1328143.6136101505</v>
      </c>
    </row>
    <row r="42" spans="1:17" ht="12" customHeight="1" x14ac:dyDescent="0.3">
      <c r="A42" s="23" t="s">
        <v>141</v>
      </c>
      <c r="B42" s="67"/>
      <c r="C42" s="67">
        <f>RES_hhdet_in!C$154</f>
        <v>14691.765245503604</v>
      </c>
      <c r="D42" s="67">
        <f>RES_hhdet_in!D$154</f>
        <v>21102.430703263431</v>
      </c>
      <c r="E42" s="67">
        <f>RES_hhdet_in!E$154</f>
        <v>26852.734606889055</v>
      </c>
      <c r="F42" s="67">
        <f>RES_hhdet_in!F$154</f>
        <v>23943.566711314907</v>
      </c>
      <c r="G42" s="67">
        <f>RES_hhdet_in!G$154</f>
        <v>40559.002789927501</v>
      </c>
      <c r="H42" s="67">
        <f>RES_hhdet_in!H$154</f>
        <v>46374.717919233604</v>
      </c>
      <c r="I42" s="67">
        <f>RES_hhdet_in!I$154</f>
        <v>92976.291123651899</v>
      </c>
      <c r="J42" s="67">
        <f>RES_hhdet_in!J$154</f>
        <v>75797.064687988299</v>
      </c>
      <c r="K42" s="67">
        <f>RES_hhdet_in!K$154</f>
        <v>89507.600090273307</v>
      </c>
      <c r="L42" s="67">
        <f>RES_hhdet_in!L$154</f>
        <v>131292.73905272229</v>
      </c>
      <c r="M42" s="67">
        <f>RES_hhdet_in!M$154</f>
        <v>179828.71977081802</v>
      </c>
      <c r="N42" s="67">
        <f>RES_hhdet_in!N$154</f>
        <v>155763.90532508784</v>
      </c>
      <c r="O42" s="67">
        <f>RES_hhdet_in!O$154</f>
        <v>167588.62740664769</v>
      </c>
      <c r="P42" s="67">
        <f>RES_hhdet_in!P$154</f>
        <v>195835.92293335509</v>
      </c>
      <c r="Q42" s="67">
        <f>RES_hhdet_in!Q$154</f>
        <v>313586.95800523664</v>
      </c>
    </row>
    <row r="43" spans="1:17" ht="12" customHeight="1" x14ac:dyDescent="0.3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3">
      <c r="A44" s="23" t="s">
        <v>57</v>
      </c>
      <c r="B44" s="67"/>
      <c r="C44" s="67">
        <f>RES_hhdet_in!C$158</f>
        <v>60070.003843426741</v>
      </c>
      <c r="D44" s="67">
        <f>RES_hhdet_in!D$158</f>
        <v>46340.235570558449</v>
      </c>
      <c r="E44" s="67">
        <f>RES_hhdet_in!E$158</f>
        <v>62388.662257720862</v>
      </c>
      <c r="F44" s="67">
        <f>RES_hhdet_in!F$158</f>
        <v>79875.962249544187</v>
      </c>
      <c r="G44" s="67">
        <f>RES_hhdet_in!G$158</f>
        <v>64388.566475990323</v>
      </c>
      <c r="H44" s="67">
        <f>RES_hhdet_in!H$158</f>
        <v>52939.525030709046</v>
      </c>
      <c r="I44" s="67">
        <f>RES_hhdet_in!I$158</f>
        <v>73623.878735070495</v>
      </c>
      <c r="J44" s="67">
        <f>RES_hhdet_in!J$158</f>
        <v>106092.09049811729</v>
      </c>
      <c r="K44" s="67">
        <f>RES_hhdet_in!K$158</f>
        <v>95312.692017461901</v>
      </c>
      <c r="L44" s="67">
        <f>RES_hhdet_in!L$158</f>
        <v>168781.64264367963</v>
      </c>
      <c r="M44" s="67">
        <f>RES_hhdet_in!M$158</f>
        <v>124350.8803480966</v>
      </c>
      <c r="N44" s="67">
        <f>RES_hhdet_in!N$158</f>
        <v>155441.35185688612</v>
      </c>
      <c r="O44" s="67">
        <f>RES_hhdet_in!O$158</f>
        <v>214847.78437247066</v>
      </c>
      <c r="P44" s="67">
        <f>RES_hhdet_in!P$158</f>
        <v>102013.9038910876</v>
      </c>
      <c r="Q44" s="67">
        <f>RES_hhdet_in!Q$158</f>
        <v>177753.23929134486</v>
      </c>
    </row>
    <row r="45" spans="1:17" ht="12" customHeight="1" x14ac:dyDescent="0.3">
      <c r="A45" s="29" t="s">
        <v>140</v>
      </c>
      <c r="B45" s="83"/>
      <c r="C45" s="83">
        <f>RES_hhdet_in!C$159</f>
        <v>312831.72796282463</v>
      </c>
      <c r="D45" s="83">
        <f>RES_hhdet_in!D$159</f>
        <v>308102.9823759406</v>
      </c>
      <c r="E45" s="83">
        <f>RES_hhdet_in!E$159</f>
        <v>367697.25677424885</v>
      </c>
      <c r="F45" s="83">
        <f>RES_hhdet_in!F$159</f>
        <v>340971.06298125046</v>
      </c>
      <c r="G45" s="83">
        <f>RES_hhdet_in!G$159</f>
        <v>412113.21225148038</v>
      </c>
      <c r="H45" s="83">
        <f>RES_hhdet_in!H$159</f>
        <v>457807.32794977009</v>
      </c>
      <c r="I45" s="83">
        <f>RES_hhdet_in!I$159</f>
        <v>416089.63900185924</v>
      </c>
      <c r="J45" s="83">
        <f>RES_hhdet_in!J$159</f>
        <v>334872.68807039515</v>
      </c>
      <c r="K45" s="83">
        <f>RES_hhdet_in!K$159</f>
        <v>656692.28307247674</v>
      </c>
      <c r="L45" s="83">
        <f>RES_hhdet_in!L$159</f>
        <v>726969.40928335628</v>
      </c>
      <c r="M45" s="83">
        <f>RES_hhdet_in!M$159</f>
        <v>1038906.3867650297</v>
      </c>
      <c r="N45" s="83">
        <f>RES_hhdet_in!N$159</f>
        <v>937198.11949465494</v>
      </c>
      <c r="O45" s="83">
        <f>RES_hhdet_in!O$159</f>
        <v>1126721.8428693507</v>
      </c>
      <c r="P45" s="83">
        <f>RES_hhdet_in!P$159</f>
        <v>1337883.3858048622</v>
      </c>
      <c r="Q45" s="83">
        <f>RES_hhdet_in!Q$159</f>
        <v>1496744.6753227883</v>
      </c>
    </row>
    <row r="47" spans="1:17" ht="12" customHeight="1" x14ac:dyDescent="0.3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3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3">
      <c r="A49" s="148" t="s">
        <v>60</v>
      </c>
      <c r="B49" s="67"/>
      <c r="C49" s="67">
        <f>RES_hhdet_in_new!C$145</f>
        <v>134908.46542152349</v>
      </c>
      <c r="D49" s="67">
        <f>RES_hhdet_in_new!D$145</f>
        <v>131016.43017733099</v>
      </c>
      <c r="E49" s="67">
        <f>RES_hhdet_in_new!E$145</f>
        <v>172009.73692199265</v>
      </c>
      <c r="F49" s="67">
        <f>RES_hhdet_in_new!F$145</f>
        <v>159125.20854845643</v>
      </c>
      <c r="G49" s="67">
        <f>RES_hhdet_in_new!G$145</f>
        <v>179669.6641513322</v>
      </c>
      <c r="H49" s="67">
        <f>RES_hhdet_in_new!H$145</f>
        <v>189226.69523110398</v>
      </c>
      <c r="I49" s="67">
        <f>RES_hhdet_in_new!I$145</f>
        <v>185934.54873702436</v>
      </c>
      <c r="J49" s="67">
        <f>RES_hhdet_in_new!J$145</f>
        <v>180283.54859767045</v>
      </c>
      <c r="K49" s="67">
        <f>RES_hhdet_in_new!K$145</f>
        <v>178180.04947472308</v>
      </c>
      <c r="L49" s="67">
        <f>RES_hhdet_in_new!L$145</f>
        <v>252394.61158884116</v>
      </c>
      <c r="M49" s="67">
        <f>RES_hhdet_in_new!M$145</f>
        <v>304367.15358323569</v>
      </c>
      <c r="N49" s="67">
        <f>RES_hhdet_in_new!N$145</f>
        <v>277695.16768482636</v>
      </c>
      <c r="O49" s="67">
        <f>RES_hhdet_in_new!O$145</f>
        <v>409487.15491252032</v>
      </c>
      <c r="P49" s="67">
        <f>RES_hhdet_in_new!P$145</f>
        <v>459277.59495328774</v>
      </c>
      <c r="Q49" s="67">
        <f>RES_hhdet_in_new!Q$145</f>
        <v>601017.14411680587</v>
      </c>
    </row>
    <row r="50" spans="1:17" ht="12" customHeight="1" x14ac:dyDescent="0.3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3">
      <c r="A51" s="148" t="s">
        <v>60</v>
      </c>
      <c r="B51" s="67"/>
      <c r="C51" s="67">
        <f>RES_hhdet_in_new!C$147</f>
        <v>65082</v>
      </c>
      <c r="D51" s="67">
        <f>RES_hhdet_in_new!D$147</f>
        <v>54912</v>
      </c>
      <c r="E51" s="67">
        <f>RES_hhdet_in_new!E$147</f>
        <v>75810</v>
      </c>
      <c r="F51" s="67">
        <f>RES_hhdet_in_new!F$147</f>
        <v>76061</v>
      </c>
      <c r="G51" s="67">
        <f>RES_hhdet_in_new!G$147</f>
        <v>90776</v>
      </c>
      <c r="H51" s="67">
        <f>RES_hhdet_in_new!H$147</f>
        <v>97061</v>
      </c>
      <c r="I51" s="67">
        <f>RES_hhdet_in_new!I$147</f>
        <v>101484</v>
      </c>
      <c r="J51" s="67">
        <f>RES_hhdet_in_new!J$147</f>
        <v>89035</v>
      </c>
      <c r="K51" s="67">
        <f>RES_hhdet_in_new!K$147</f>
        <v>81331</v>
      </c>
      <c r="L51" s="67">
        <f>RES_hhdet_in_new!L$147</f>
        <v>136794</v>
      </c>
      <c r="M51" s="67">
        <f>RES_hhdet_in_new!M$147</f>
        <v>170437</v>
      </c>
      <c r="N51" s="67">
        <f>RES_hhdet_in_new!N$147</f>
        <v>131439.99999999997</v>
      </c>
      <c r="O51" s="67">
        <f>RES_hhdet_in_new!O$147</f>
        <v>168877</v>
      </c>
      <c r="P51" s="67">
        <f>RES_hhdet_in_new!P$147</f>
        <v>215160</v>
      </c>
      <c r="Q51" s="67">
        <f>RES_hhdet_in_new!Q$147</f>
        <v>261736.99999999997</v>
      </c>
    </row>
    <row r="52" spans="1:17" ht="12" customHeight="1" x14ac:dyDescent="0.3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3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3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3">
      <c r="A55" s="148" t="s">
        <v>142</v>
      </c>
      <c r="B55" s="67"/>
      <c r="C55" s="67">
        <f>RES_hhdet_in_new!C$153</f>
        <v>123388.66182302349</v>
      </c>
      <c r="D55" s="67">
        <f>RES_hhdet_in_new!D$153</f>
        <v>112706.39429347664</v>
      </c>
      <c r="E55" s="67">
        <f>RES_hhdet_in_new!E$153</f>
        <v>147122.26540864399</v>
      </c>
      <c r="F55" s="67">
        <f>RES_hhdet_in_new!F$153</f>
        <v>136257.10431146555</v>
      </c>
      <c r="G55" s="67">
        <f>RES_hhdet_in_new!G$153</f>
        <v>142229.93657599564</v>
      </c>
      <c r="H55" s="67">
        <f>RES_hhdet_in_new!H$153</f>
        <v>146385.05920769213</v>
      </c>
      <c r="I55" s="67">
        <f>RES_hhdet_in_new!I$153</f>
        <v>107496.90904492923</v>
      </c>
      <c r="J55" s="67">
        <f>RES_hhdet_in_new!J$153</f>
        <v>108569.91813329478</v>
      </c>
      <c r="K55" s="67">
        <f>RES_hhdet_in_new!K$153</f>
        <v>109624.57618410361</v>
      </c>
      <c r="L55" s="67">
        <f>RES_hhdet_in_new!L$153</f>
        <v>152598.1034267518</v>
      </c>
      <c r="M55" s="67">
        <f>RES_hhdet_in_new!M$153</f>
        <v>149034.01800537287</v>
      </c>
      <c r="N55" s="67">
        <f>RES_hhdet_in_new!N$153</f>
        <v>157993.96326227713</v>
      </c>
      <c r="O55" s="67">
        <f>RES_hhdet_in_new!O$153</f>
        <v>281139.93751111632</v>
      </c>
      <c r="P55" s="67">
        <f>RES_hhdet_in_new!P$153</f>
        <v>290880.31407677534</v>
      </c>
      <c r="Q55" s="67">
        <f>RES_hhdet_in_new!Q$153</f>
        <v>393193.32309825771</v>
      </c>
    </row>
    <row r="56" spans="1:17" ht="12" customHeight="1" x14ac:dyDescent="0.3">
      <c r="A56" s="148" t="s">
        <v>141</v>
      </c>
      <c r="B56" s="67"/>
      <c r="C56" s="67">
        <f>RES_hhdet_in_new!C$154</f>
        <v>11519.803598499991</v>
      </c>
      <c r="D56" s="67">
        <f>RES_hhdet_in_new!D$154</f>
        <v>18310.035883854351</v>
      </c>
      <c r="E56" s="67">
        <f>RES_hhdet_in_new!E$154</f>
        <v>24887.471513348661</v>
      </c>
      <c r="F56" s="67">
        <f>RES_hhdet_in_new!F$154</f>
        <v>22868.104236990897</v>
      </c>
      <c r="G56" s="67">
        <f>RES_hhdet_in_new!G$154</f>
        <v>37439.727575336554</v>
      </c>
      <c r="H56" s="67">
        <f>RES_hhdet_in_new!H$154</f>
        <v>42841.636023411833</v>
      </c>
      <c r="I56" s="67">
        <f>RES_hhdet_in_new!I$154</f>
        <v>78437.639692095123</v>
      </c>
      <c r="J56" s="67">
        <f>RES_hhdet_in_new!J$154</f>
        <v>71713.630464375688</v>
      </c>
      <c r="K56" s="67">
        <f>RES_hhdet_in_new!K$154</f>
        <v>68555.473290619469</v>
      </c>
      <c r="L56" s="67">
        <f>RES_hhdet_in_new!L$154</f>
        <v>99796.508162089362</v>
      </c>
      <c r="M56" s="67">
        <f>RES_hhdet_in_new!M$154</f>
        <v>155333.13557786282</v>
      </c>
      <c r="N56" s="67">
        <f>RES_hhdet_in_new!N$154</f>
        <v>119701.20442254923</v>
      </c>
      <c r="O56" s="67">
        <f>RES_hhdet_in_new!O$154</f>
        <v>128347.21740140396</v>
      </c>
      <c r="P56" s="67">
        <f>RES_hhdet_in_new!P$154</f>
        <v>168397.28087651241</v>
      </c>
      <c r="Q56" s="67">
        <f>RES_hhdet_in_new!Q$154</f>
        <v>207823.8210185481</v>
      </c>
    </row>
    <row r="57" spans="1:17" ht="12" customHeight="1" x14ac:dyDescent="0.3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3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3">
      <c r="A59" s="159" t="s">
        <v>140</v>
      </c>
      <c r="B59" s="83"/>
      <c r="C59" s="83">
        <f>RES_hhdet_in_new!C$159</f>
        <v>134908.46542152346</v>
      </c>
      <c r="D59" s="83">
        <f>RES_hhdet_in_new!D$159</f>
        <v>131016.43017733096</v>
      </c>
      <c r="E59" s="83">
        <f>RES_hhdet_in_new!E$159</f>
        <v>172009.73692199265</v>
      </c>
      <c r="F59" s="83">
        <f>RES_hhdet_in_new!F$159</f>
        <v>159125.20854845649</v>
      </c>
      <c r="G59" s="83">
        <f>RES_hhdet_in_new!G$159</f>
        <v>179669.66415133222</v>
      </c>
      <c r="H59" s="83">
        <f>RES_hhdet_in_new!H$159</f>
        <v>189226.69523110395</v>
      </c>
      <c r="I59" s="83">
        <f>RES_hhdet_in_new!I$159</f>
        <v>185934.54873702436</v>
      </c>
      <c r="J59" s="83">
        <f>RES_hhdet_in_new!J$159</f>
        <v>180283.54859767048</v>
      </c>
      <c r="K59" s="83">
        <f>RES_hhdet_in_new!K$159</f>
        <v>178180.04947472308</v>
      </c>
      <c r="L59" s="83">
        <f>RES_hhdet_in_new!L$159</f>
        <v>252394.61158884122</v>
      </c>
      <c r="M59" s="83">
        <f>RES_hhdet_in_new!M$159</f>
        <v>304367.15358323569</v>
      </c>
      <c r="N59" s="83">
        <f>RES_hhdet_in_new!N$159</f>
        <v>277695.16768482636</v>
      </c>
      <c r="O59" s="83">
        <f>RES_hhdet_in_new!O$159</f>
        <v>409487.15491252014</v>
      </c>
      <c r="P59" s="83">
        <f>RES_hhdet_in_new!P$159</f>
        <v>459277.59495328768</v>
      </c>
      <c r="Q59" s="83">
        <f>RES_hhdet_in_new!Q$159</f>
        <v>601017.14411680598</v>
      </c>
    </row>
    <row r="61" spans="1:17" ht="12" customHeight="1" x14ac:dyDescent="0.3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3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3">
      <c r="A63" s="148" t="s">
        <v>60</v>
      </c>
      <c r="B63" s="67"/>
      <c r="C63" s="67">
        <f t="shared" ref="C63:Q63" si="4">C35-C49</f>
        <v>192594.03457847651</v>
      </c>
      <c r="D63" s="67">
        <f t="shared" si="4"/>
        <v>181875.06982266903</v>
      </c>
      <c r="E63" s="67">
        <f t="shared" si="4"/>
        <v>218844.76307800735</v>
      </c>
      <c r="F63" s="67">
        <f t="shared" si="4"/>
        <v>207289.29145154357</v>
      </c>
      <c r="G63" s="67">
        <f t="shared" si="4"/>
        <v>249785.8358486678</v>
      </c>
      <c r="H63" s="67">
        <f t="shared" si="4"/>
        <v>246356.80476889596</v>
      </c>
      <c r="I63" s="67">
        <f t="shared" si="4"/>
        <v>217288.95126297564</v>
      </c>
      <c r="J63" s="67">
        <f t="shared" si="4"/>
        <v>189184.95140232949</v>
      </c>
      <c r="K63" s="67">
        <f t="shared" si="4"/>
        <v>204378.45052527692</v>
      </c>
      <c r="L63" s="67">
        <f t="shared" si="4"/>
        <v>283693.88841115881</v>
      </c>
      <c r="M63" s="67">
        <f t="shared" si="4"/>
        <v>420340.34641676419</v>
      </c>
      <c r="N63" s="67">
        <f t="shared" si="4"/>
        <v>404516.33231517352</v>
      </c>
      <c r="O63" s="67">
        <f t="shared" si="4"/>
        <v>468028.34508747992</v>
      </c>
      <c r="P63" s="67">
        <f t="shared" si="4"/>
        <v>500975.90504671226</v>
      </c>
      <c r="Q63" s="67">
        <f t="shared" si="4"/>
        <v>621438.35588319367</v>
      </c>
    </row>
    <row r="64" spans="1:17" ht="12" customHeight="1" x14ac:dyDescent="0.3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3">
      <c r="A65" s="148" t="s">
        <v>60</v>
      </c>
      <c r="B65" s="67"/>
      <c r="C65" s="67">
        <f t="shared" ref="C65:Q65" si="5">C37-C51</f>
        <v>87497.799999999988</v>
      </c>
      <c r="D65" s="67">
        <f t="shared" si="5"/>
        <v>71347.100000000006</v>
      </c>
      <c r="E65" s="67">
        <f t="shared" si="5"/>
        <v>91602.549999999988</v>
      </c>
      <c r="F65" s="67">
        <f t="shared" si="5"/>
        <v>85659.099999999977</v>
      </c>
      <c r="G65" s="67">
        <f t="shared" si="5"/>
        <v>113864.64999999997</v>
      </c>
      <c r="H65" s="67">
        <f t="shared" si="5"/>
        <v>113583.20000000001</v>
      </c>
      <c r="I65" s="67">
        <f t="shared" si="5"/>
        <v>110162.15</v>
      </c>
      <c r="J65" s="67">
        <f t="shared" si="5"/>
        <v>85080</v>
      </c>
      <c r="K65" s="67">
        <f t="shared" si="5"/>
        <v>93145.049999999988</v>
      </c>
      <c r="L65" s="67">
        <f t="shared" si="5"/>
        <v>148158.90000000002</v>
      </c>
      <c r="M65" s="67">
        <f t="shared" si="5"/>
        <v>208272</v>
      </c>
      <c r="N65" s="67">
        <f t="shared" si="5"/>
        <v>186640.00000000003</v>
      </c>
      <c r="O65" s="67">
        <f t="shared" si="5"/>
        <v>200412.00000000006</v>
      </c>
      <c r="P65" s="67">
        <f t="shared" si="5"/>
        <v>237298.99999999994</v>
      </c>
      <c r="Q65" s="67">
        <f t="shared" si="5"/>
        <v>281944</v>
      </c>
    </row>
    <row r="66" spans="1:17" ht="12" customHeight="1" x14ac:dyDescent="0.3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148" t="s">
        <v>144</v>
      </c>
      <c r="B67" s="67"/>
      <c r="C67" s="67">
        <f t="shared" ref="C67:Q70" si="6">C39-C53</f>
        <v>62758.126109441881</v>
      </c>
      <c r="D67" s="67">
        <f t="shared" si="6"/>
        <v>35896.888449485312</v>
      </c>
      <c r="E67" s="67">
        <f t="shared" si="6"/>
        <v>126445.15967072385</v>
      </c>
      <c r="F67" s="67">
        <f t="shared" si="6"/>
        <v>45664.818913700597</v>
      </c>
      <c r="G67" s="67">
        <f t="shared" si="6"/>
        <v>44962.102467090328</v>
      </c>
      <c r="H67" s="67">
        <f t="shared" si="6"/>
        <v>31802.15727126849</v>
      </c>
      <c r="I67" s="67">
        <f t="shared" si="6"/>
        <v>13330.956188622005</v>
      </c>
      <c r="J67" s="67">
        <f t="shared" si="6"/>
        <v>7315.8709764940459</v>
      </c>
      <c r="K67" s="67">
        <f t="shared" si="6"/>
        <v>14659.779040074058</v>
      </c>
      <c r="L67" s="67">
        <f t="shared" si="6"/>
        <v>14939.52214894198</v>
      </c>
      <c r="M67" s="67">
        <f t="shared" si="6"/>
        <v>80388.316361576217</v>
      </c>
      <c r="N67" s="67">
        <f t="shared" si="6"/>
        <v>18468.854242455549</v>
      </c>
      <c r="O67" s="67">
        <f t="shared" si="6"/>
        <v>16507.026207651128</v>
      </c>
      <c r="P67" s="67">
        <f t="shared" si="6"/>
        <v>1079.7994739423832</v>
      </c>
      <c r="Q67" s="67">
        <f t="shared" si="6"/>
        <v>5342.8718550074273</v>
      </c>
    </row>
    <row r="68" spans="1:17" ht="12" customHeight="1" x14ac:dyDescent="0.3">
      <c r="A68" s="148" t="s">
        <v>143</v>
      </c>
      <c r="B68" s="67"/>
      <c r="C68" s="67">
        <f t="shared" si="6"/>
        <v>2371.9441809840164</v>
      </c>
      <c r="D68" s="67">
        <f t="shared" si="6"/>
        <v>1599.0524346267182</v>
      </c>
      <c r="E68" s="67">
        <f t="shared" si="6"/>
        <v>7368.5326777011051</v>
      </c>
      <c r="F68" s="67">
        <f t="shared" si="6"/>
        <v>2367.2730912157654</v>
      </c>
      <c r="G68" s="67">
        <f t="shared" si="6"/>
        <v>2690.991164894695</v>
      </c>
      <c r="H68" s="67">
        <f t="shared" si="6"/>
        <v>3217.6078908821996</v>
      </c>
      <c r="I68" s="67">
        <f t="shared" si="6"/>
        <v>4758.6415236285447</v>
      </c>
      <c r="J68" s="67">
        <f t="shared" si="6"/>
        <v>5673.131532083924</v>
      </c>
      <c r="K68" s="67">
        <f t="shared" si="6"/>
        <v>4308.0074490563038</v>
      </c>
      <c r="L68" s="67">
        <f t="shared" si="6"/>
        <v>6047.2684310717395</v>
      </c>
      <c r="M68" s="67">
        <f t="shared" si="6"/>
        <v>11869.88836151201</v>
      </c>
      <c r="N68" s="67">
        <f t="shared" si="6"/>
        <v>3217.6607309035962</v>
      </c>
      <c r="O68" s="67">
        <f t="shared" si="6"/>
        <v>4175.0162004816175</v>
      </c>
      <c r="P68" s="67">
        <f t="shared" si="6"/>
        <v>1743.0409274846168</v>
      </c>
      <c r="Q68" s="67">
        <f t="shared" si="6"/>
        <v>3400.357176169839</v>
      </c>
    </row>
    <row r="69" spans="1:17" ht="12" customHeight="1" x14ac:dyDescent="0.3">
      <c r="A69" s="148" t="s">
        <v>142</v>
      </c>
      <c r="B69" s="67"/>
      <c r="C69" s="67">
        <f t="shared" si="6"/>
        <v>202709.19635216167</v>
      </c>
      <c r="D69" s="67">
        <f t="shared" si="6"/>
        <v>191730.60570652329</v>
      </c>
      <c r="E69" s="67">
        <f t="shared" si="6"/>
        <v>198282.08554103645</v>
      </c>
      <c r="F69" s="67">
        <f t="shared" si="6"/>
        <v>211504.8607522235</v>
      </c>
      <c r="G69" s="67">
        <f t="shared" si="6"/>
        <v>263130.06337718997</v>
      </c>
      <c r="H69" s="67">
        <f t="shared" si="6"/>
        <v>265403.94044692453</v>
      </c>
      <c r="I69" s="67">
        <f t="shared" si="6"/>
        <v>236372.67215202909</v>
      </c>
      <c r="J69" s="67">
        <f t="shared" si="6"/>
        <v>217250.28480675624</v>
      </c>
      <c r="K69" s="67">
        <f t="shared" si="6"/>
        <v>464899.07469392498</v>
      </c>
      <c r="L69" s="67">
        <f t="shared" si="6"/>
        <v>548399.96801743994</v>
      </c>
      <c r="M69" s="67">
        <f t="shared" si="6"/>
        <v>799975.62653413333</v>
      </c>
      <c r="N69" s="67">
        <f t="shared" si="6"/>
        <v>726468.63461115211</v>
      </c>
      <c r="O69" s="67">
        <f t="shared" si="6"/>
        <v>847178.00454370026</v>
      </c>
      <c r="P69" s="67">
        <f t="shared" si="6"/>
        <v>931945.11568951223</v>
      </c>
      <c r="Q69" s="67">
        <f t="shared" si="6"/>
        <v>934950.29051189288</v>
      </c>
    </row>
    <row r="70" spans="1:17" ht="12" customHeight="1" x14ac:dyDescent="0.3">
      <c r="A70" s="148" t="s">
        <v>141</v>
      </c>
      <c r="B70" s="67"/>
      <c r="C70" s="67">
        <f t="shared" si="6"/>
        <v>3171.9616470036126</v>
      </c>
      <c r="D70" s="67">
        <f t="shared" si="6"/>
        <v>2792.3948194090808</v>
      </c>
      <c r="E70" s="67">
        <f t="shared" si="6"/>
        <v>1965.263093540394</v>
      </c>
      <c r="F70" s="67">
        <f t="shared" si="6"/>
        <v>1075.4624743240092</v>
      </c>
      <c r="G70" s="67">
        <f t="shared" si="6"/>
        <v>3119.2752145909471</v>
      </c>
      <c r="H70" s="67">
        <f t="shared" si="6"/>
        <v>3533.0818958217715</v>
      </c>
      <c r="I70" s="67">
        <f t="shared" si="6"/>
        <v>14538.651431556777</v>
      </c>
      <c r="J70" s="67">
        <f t="shared" si="6"/>
        <v>4083.4342236126104</v>
      </c>
      <c r="K70" s="67">
        <f t="shared" si="6"/>
        <v>20952.126799653837</v>
      </c>
      <c r="L70" s="67">
        <f t="shared" si="6"/>
        <v>31496.230890632927</v>
      </c>
      <c r="M70" s="67">
        <f t="shared" si="6"/>
        <v>24495.584192955197</v>
      </c>
      <c r="N70" s="67">
        <f t="shared" si="6"/>
        <v>36062.700902538607</v>
      </c>
      <c r="O70" s="67">
        <f t="shared" si="6"/>
        <v>39241.410005243728</v>
      </c>
      <c r="P70" s="67">
        <f t="shared" si="6"/>
        <v>27438.642056842684</v>
      </c>
      <c r="Q70" s="67">
        <f t="shared" si="6"/>
        <v>105763.13698668854</v>
      </c>
    </row>
    <row r="71" spans="1:17" ht="12" customHeight="1" x14ac:dyDescent="0.3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3">
      <c r="A72" s="148" t="s">
        <v>57</v>
      </c>
      <c r="B72" s="67"/>
      <c r="C72" s="67">
        <f t="shared" ref="C72:Q73" si="7">C44-C58</f>
        <v>60070.003843426741</v>
      </c>
      <c r="D72" s="67">
        <f t="shared" si="7"/>
        <v>46340.235570558449</v>
      </c>
      <c r="E72" s="67">
        <f t="shared" si="7"/>
        <v>62388.662257720862</v>
      </c>
      <c r="F72" s="67">
        <f t="shared" si="7"/>
        <v>79875.962249544187</v>
      </c>
      <c r="G72" s="67">
        <f t="shared" si="7"/>
        <v>64388.566475990323</v>
      </c>
      <c r="H72" s="67">
        <f t="shared" si="7"/>
        <v>52939.525030709046</v>
      </c>
      <c r="I72" s="67">
        <f t="shared" si="7"/>
        <v>73623.878735070495</v>
      </c>
      <c r="J72" s="67">
        <f t="shared" si="7"/>
        <v>106092.09049811729</v>
      </c>
      <c r="K72" s="67">
        <f t="shared" si="7"/>
        <v>95312.692017461901</v>
      </c>
      <c r="L72" s="67">
        <f t="shared" si="7"/>
        <v>168781.64264367963</v>
      </c>
      <c r="M72" s="67">
        <f t="shared" si="7"/>
        <v>124350.8803480966</v>
      </c>
      <c r="N72" s="67">
        <f t="shared" si="7"/>
        <v>155441.35185688612</v>
      </c>
      <c r="O72" s="67">
        <f t="shared" si="7"/>
        <v>214847.78437247066</v>
      </c>
      <c r="P72" s="67">
        <f t="shared" si="7"/>
        <v>102013.9038910876</v>
      </c>
      <c r="Q72" s="67">
        <f t="shared" si="7"/>
        <v>177753.23929134486</v>
      </c>
    </row>
    <row r="73" spans="1:17" ht="12" customHeight="1" x14ac:dyDescent="0.3">
      <c r="A73" s="159" t="s">
        <v>140</v>
      </c>
      <c r="B73" s="83"/>
      <c r="C73" s="83">
        <f t="shared" si="7"/>
        <v>177923.26254130117</v>
      </c>
      <c r="D73" s="83">
        <f t="shared" si="7"/>
        <v>177086.55219860963</v>
      </c>
      <c r="E73" s="83">
        <f t="shared" si="7"/>
        <v>195687.5198522562</v>
      </c>
      <c r="F73" s="83">
        <f t="shared" si="7"/>
        <v>181845.85443279397</v>
      </c>
      <c r="G73" s="83">
        <f t="shared" si="7"/>
        <v>232443.54810014815</v>
      </c>
      <c r="H73" s="83">
        <f t="shared" si="7"/>
        <v>268580.63271866611</v>
      </c>
      <c r="I73" s="83">
        <f t="shared" si="7"/>
        <v>230155.09026483487</v>
      </c>
      <c r="J73" s="83">
        <f t="shared" si="7"/>
        <v>154589.13947272467</v>
      </c>
      <c r="K73" s="83">
        <f t="shared" si="7"/>
        <v>478512.23359775369</v>
      </c>
      <c r="L73" s="83">
        <f t="shared" si="7"/>
        <v>474574.79769451509</v>
      </c>
      <c r="M73" s="83">
        <f t="shared" si="7"/>
        <v>734539.23318179406</v>
      </c>
      <c r="N73" s="83">
        <f t="shared" si="7"/>
        <v>659502.95180982864</v>
      </c>
      <c r="O73" s="83">
        <f t="shared" si="7"/>
        <v>717234.68795683049</v>
      </c>
      <c r="P73" s="83">
        <f t="shared" si="7"/>
        <v>878605.79085157462</v>
      </c>
      <c r="Q73" s="83">
        <f t="shared" si="7"/>
        <v>895727.53120598232</v>
      </c>
    </row>
    <row r="75" spans="1:17" ht="12" customHeight="1" x14ac:dyDescent="0.3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3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3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" customHeight="1" x14ac:dyDescent="0.3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3">
      <c r="A79" s="23" t="s">
        <v>60</v>
      </c>
      <c r="B79" s="80">
        <f>RES_hhdet_numvin!B145</f>
        <v>65827.499999999985</v>
      </c>
      <c r="C79" s="80">
        <f>RES_hhdet_numvin!C145</f>
        <v>327502.5</v>
      </c>
      <c r="D79" s="80">
        <f>RES_hhdet_numvin!D145</f>
        <v>312891.49999999994</v>
      </c>
      <c r="E79" s="80">
        <f>RES_hhdet_numvin!E145</f>
        <v>390854.49999999994</v>
      </c>
      <c r="F79" s="80">
        <f>RES_hhdet_numvin!F145</f>
        <v>366414.49999999994</v>
      </c>
      <c r="G79" s="80">
        <f>RES_hhdet_numvin!G145</f>
        <v>429455.49999999988</v>
      </c>
      <c r="H79" s="80">
        <f>RES_hhdet_numvin!H145</f>
        <v>435583.49999999988</v>
      </c>
      <c r="I79" s="80">
        <f>RES_hhdet_numvin!I145</f>
        <v>403223.49999999994</v>
      </c>
      <c r="J79" s="80">
        <f>RES_hhdet_numvin!J145</f>
        <v>369468.49999999988</v>
      </c>
      <c r="K79" s="80">
        <f>RES_hhdet_numvin!K145</f>
        <v>382558.49999999988</v>
      </c>
      <c r="L79" s="80">
        <f>RES_hhdet_numvin!L145</f>
        <v>536088.49999999977</v>
      </c>
      <c r="M79" s="80">
        <f>RES_hhdet_numvin!M145</f>
        <v>724707.49999999977</v>
      </c>
      <c r="N79" s="80">
        <f>RES_hhdet_numvin!N145</f>
        <v>682211.49999999965</v>
      </c>
      <c r="O79" s="80">
        <f>RES_hhdet_numvin!O145</f>
        <v>877515.5</v>
      </c>
      <c r="P79" s="80">
        <f>RES_hhdet_numvin!P145</f>
        <v>960253.49999999977</v>
      </c>
      <c r="Q79" s="80">
        <f>RES_hhdet_numvin!Q145</f>
        <v>1222455.4999999995</v>
      </c>
    </row>
    <row r="80" spans="1:17" ht="12.9" customHeight="1" x14ac:dyDescent="0.3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3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23230.999999999996</v>
      </c>
      <c r="F81" s="80">
        <f>RES_hhdet_numvin!F147</f>
        <v>67895.799999999974</v>
      </c>
      <c r="G81" s="80">
        <f>RES_hhdet_numvin!G147</f>
        <v>118544.39999999997</v>
      </c>
      <c r="H81" s="80">
        <f>RES_hhdet_numvin!H147</f>
        <v>158476.20000000001</v>
      </c>
      <c r="I81" s="80">
        <f>RES_hhdet_numvin!I147</f>
        <v>191510.99999999997</v>
      </c>
      <c r="J81" s="80">
        <f>RES_hhdet_numvin!J147</f>
        <v>148917.49999999994</v>
      </c>
      <c r="K81" s="80">
        <f>RES_hhdet_numvin!K147</f>
        <v>157311.99999999997</v>
      </c>
      <c r="L81" s="80">
        <f>RES_hhdet_numvin!L147</f>
        <v>268482.99999999994</v>
      </c>
      <c r="M81" s="80">
        <f>RES_hhdet_numvin!M147</f>
        <v>375415.99999999994</v>
      </c>
      <c r="N81" s="80">
        <f>RES_hhdet_numvin!N147</f>
        <v>314485.79999999993</v>
      </c>
      <c r="O81" s="80">
        <f>RES_hhdet_numvin!O147</f>
        <v>369289</v>
      </c>
      <c r="P81" s="80">
        <f>RES_hhdet_numvin!P147</f>
        <v>452458.99999999988</v>
      </c>
      <c r="Q81" s="80">
        <f>RES_hhdet_numvin!Q147</f>
        <v>543680.99999999988</v>
      </c>
    </row>
    <row r="82" spans="1:17" ht="12" customHeight="1" x14ac:dyDescent="0.3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3">
      <c r="A83" s="23" t="s">
        <v>144</v>
      </c>
      <c r="B83" s="80">
        <f>RES_hhdet_numvin!B149</f>
        <v>8.9191169679249421E-2</v>
      </c>
      <c r="C83" s="80">
        <f>RES_hhdet_numvin!C149</f>
        <v>83.946100116504027</v>
      </c>
      <c r="D83" s="80">
        <f>RES_hhdet_numvin!D149</f>
        <v>81.152567683637628</v>
      </c>
      <c r="E83" s="80">
        <f>RES_hhdet_numvin!E149</f>
        <v>25679.805489189159</v>
      </c>
      <c r="F83" s="80">
        <f>RES_hhdet_numvin!F149</f>
        <v>44205.102575408113</v>
      </c>
      <c r="G83" s="80">
        <f>RES_hhdet_numvin!G149</f>
        <v>44623.454436490712</v>
      </c>
      <c r="H83" s="80">
        <f>RES_hhdet_numvin!H149</f>
        <v>30669.843161642639</v>
      </c>
      <c r="I83" s="80">
        <f>RES_hhdet_numvin!I149</f>
        <v>11259.830984303673</v>
      </c>
      <c r="J83" s="80">
        <f>RES_hhdet_numvin!J149</f>
        <v>3174.8125644677621</v>
      </c>
      <c r="K83" s="80">
        <f>RES_hhdet_numvin!K149</f>
        <v>2936.496582430319</v>
      </c>
      <c r="L83" s="80">
        <f>RES_hhdet_numvin!L149</f>
        <v>2439.0724731125551</v>
      </c>
      <c r="M83" s="80">
        <f>RES_hhdet_numvin!M149</f>
        <v>222.97637274234208</v>
      </c>
      <c r="N83" s="80">
        <f>RES_hhdet_numvin!N149</f>
        <v>305.61841981825239</v>
      </c>
      <c r="O83" s="80">
        <f>RES_hhdet_numvin!O149</f>
        <v>85.404191954820064</v>
      </c>
      <c r="P83" s="80">
        <f>RES_hhdet_numvin!P149</f>
        <v>378.6050018850147</v>
      </c>
      <c r="Q83" s="80">
        <f>RES_hhdet_numvin!Q149</f>
        <v>89.789887584801306</v>
      </c>
    </row>
    <row r="84" spans="1:17" ht="12" customHeight="1" x14ac:dyDescent="0.3">
      <c r="A84" s="23" t="s">
        <v>143</v>
      </c>
      <c r="B84" s="80">
        <f>RES_hhdet_numvin!B150</f>
        <v>3.0615713385406244E-2</v>
      </c>
      <c r="C84" s="80">
        <f>RES_hhdet_numvin!C150</f>
        <v>2256.0157655933895</v>
      </c>
      <c r="D84" s="80">
        <f>RES_hhdet_numvin!D150</f>
        <v>2227.892637258622</v>
      </c>
      <c r="E84" s="80">
        <f>RES_hhdet_numvin!E150</f>
        <v>2023.6271112975207</v>
      </c>
      <c r="F84" s="80">
        <f>RES_hhdet_numvin!F150</f>
        <v>2386.244680684827</v>
      </c>
      <c r="G84" s="80">
        <f>RES_hhdet_numvin!G150</f>
        <v>4092.2310951552709</v>
      </c>
      <c r="H84" s="80">
        <f>RES_hhdet_numvin!H150</f>
        <v>3512.3221510062772</v>
      </c>
      <c r="I84" s="80">
        <f>RES_hhdet_numvin!I150</f>
        <v>4850.4094935384201</v>
      </c>
      <c r="J84" s="80">
        <f>RES_hhdet_numvin!J150</f>
        <v>2750.491100728671</v>
      </c>
      <c r="K84" s="80">
        <f>RES_hhdet_numvin!K150</f>
        <v>2029.6082593120618</v>
      </c>
      <c r="L84" s="80">
        <f>RES_hhdet_numvin!L150</f>
        <v>3649.1789487501333</v>
      </c>
      <c r="M84" s="80">
        <f>RES_hhdet_numvin!M150</f>
        <v>2411.585438085624</v>
      </c>
      <c r="N84" s="80">
        <f>RES_hhdet_numvin!N150</f>
        <v>180.22541460665644</v>
      </c>
      <c r="O84" s="80">
        <f>RES_hhdet_numvin!O150</f>
        <v>477.34447415130649</v>
      </c>
      <c r="P84" s="80">
        <f>RES_hhdet_numvin!P150</f>
        <v>852.9841744905624</v>
      </c>
      <c r="Q84" s="80">
        <f>RES_hhdet_numvin!Q150</f>
        <v>1024.8086396272613</v>
      </c>
    </row>
    <row r="85" spans="1:17" ht="12" customHeight="1" x14ac:dyDescent="0.3">
      <c r="A85" s="23" t="s">
        <v>142</v>
      </c>
      <c r="B85" s="80">
        <f>RES_hhdet_numvin!B153</f>
        <v>62718.282355389056</v>
      </c>
      <c r="C85" s="80">
        <f>RES_hhdet_numvin!C153</f>
        <v>314827.88666331471</v>
      </c>
      <c r="D85" s="80">
        <f>RES_hhdet_numvin!D153</f>
        <v>295261.95550002903</v>
      </c>
      <c r="E85" s="80">
        <f>RES_hhdet_numvin!E153</f>
        <v>347917.23654630256</v>
      </c>
      <c r="F85" s="80">
        <f>RES_hhdet_numvin!F153</f>
        <v>306913.80167496175</v>
      </c>
      <c r="G85" s="80">
        <f>RES_hhdet_numvin!G153</f>
        <v>357527.14967908262</v>
      </c>
      <c r="H85" s="80">
        <f>RES_hhdet_numvin!H153</f>
        <v>387316.44527408574</v>
      </c>
      <c r="I85" s="80">
        <f>RES_hhdet_numvin!I153</f>
        <v>319332.26800673106</v>
      </c>
      <c r="J85" s="80">
        <f>RES_hhdet_numvin!J153</f>
        <v>296683.52462374582</v>
      </c>
      <c r="K85" s="80">
        <f>RES_hhdet_numvin!K153</f>
        <v>307942.57694258698</v>
      </c>
      <c r="L85" s="80">
        <f>RES_hhdet_numvin!L153</f>
        <v>430373.1458973774</v>
      </c>
      <c r="M85" s="80">
        <f>RES_hhdet_numvin!M153</f>
        <v>561917.2130224359</v>
      </c>
      <c r="N85" s="80">
        <f>RES_hhdet_numvin!N153</f>
        <v>544291.87134660827</v>
      </c>
      <c r="O85" s="80">
        <f>RES_hhdet_numvin!O153</f>
        <v>734976.21386810741</v>
      </c>
      <c r="P85" s="80">
        <f>RES_hhdet_numvin!P153</f>
        <v>777445.62772430934</v>
      </c>
      <c r="Q85" s="80">
        <f>RES_hhdet_numvin!Q153</f>
        <v>979642.80087493092</v>
      </c>
    </row>
    <row r="86" spans="1:17" ht="12" customHeight="1" x14ac:dyDescent="0.3">
      <c r="A86" s="23" t="s">
        <v>141</v>
      </c>
      <c r="B86" s="80">
        <f>RES_hhdet_numvin!B154</f>
        <v>3109.0978377278675</v>
      </c>
      <c r="C86" s="80">
        <f>RES_hhdet_numvin!C154</f>
        <v>10334.65147097535</v>
      </c>
      <c r="D86" s="80">
        <f>RES_hhdet_numvin!D154</f>
        <v>15320.499295028709</v>
      </c>
      <c r="E86" s="80">
        <f>RES_hhdet_numvin!E154</f>
        <v>15233.830853210713</v>
      </c>
      <c r="F86" s="80">
        <f>RES_hhdet_numvin!F154</f>
        <v>12909.351068945234</v>
      </c>
      <c r="G86" s="80">
        <f>RES_hhdet_numvin!G154</f>
        <v>23212.664789271323</v>
      </c>
      <c r="H86" s="80">
        <f>RES_hhdet_numvin!H154</f>
        <v>14084.889413265219</v>
      </c>
      <c r="I86" s="80">
        <f>RES_hhdet_numvin!I154</f>
        <v>67780.991515426795</v>
      </c>
      <c r="J86" s="80">
        <f>RES_hhdet_numvin!J154</f>
        <v>66859.671711057628</v>
      </c>
      <c r="K86" s="80">
        <f>RES_hhdet_numvin!K154</f>
        <v>69649.818215670544</v>
      </c>
      <c r="L86" s="80">
        <f>RES_hhdet_numvin!L154</f>
        <v>99627.102680759723</v>
      </c>
      <c r="M86" s="80">
        <f>RES_hhdet_numvin!M154</f>
        <v>160155.72516673597</v>
      </c>
      <c r="N86" s="80">
        <f>RES_hhdet_numvin!N154</f>
        <v>137433.78481896655</v>
      </c>
      <c r="O86" s="80">
        <f>RES_hhdet_numvin!O154</f>
        <v>141976.5374657865</v>
      </c>
      <c r="P86" s="80">
        <f>RES_hhdet_numvin!P154</f>
        <v>181576.28309931495</v>
      </c>
      <c r="Q86" s="80">
        <f>RES_hhdet_numvin!Q154</f>
        <v>241698.10059785654</v>
      </c>
    </row>
    <row r="87" spans="1:17" ht="12" customHeight="1" x14ac:dyDescent="0.3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3">
      <c r="A88" s="23" t="s">
        <v>57</v>
      </c>
      <c r="B88" s="80">
        <f>RES_hhdet_numvin!B158</f>
        <v>13962.497224486238</v>
      </c>
      <c r="C88" s="80">
        <f>RES_hhdet_numvin!C158</f>
        <v>38960.515107400264</v>
      </c>
      <c r="D88" s="80">
        <f>RES_hhdet_numvin!D158</f>
        <v>48778.838588120962</v>
      </c>
      <c r="E88" s="80">
        <f>RES_hhdet_numvin!E158</f>
        <v>25426.972818452094</v>
      </c>
      <c r="F88" s="80">
        <f>RES_hhdet_numvin!F158</f>
        <v>62371.298174279822</v>
      </c>
      <c r="G88" s="80">
        <f>RES_hhdet_numvin!G158</f>
        <v>71923.595343303779</v>
      </c>
      <c r="H88" s="80">
        <f>RES_hhdet_numvin!H158</f>
        <v>27752.813892768456</v>
      </c>
      <c r="I88" s="80">
        <f>RES_hhdet_numvin!I158</f>
        <v>78430.63278631361</v>
      </c>
      <c r="J88" s="80">
        <f>RES_hhdet_numvin!J158</f>
        <v>56943.674758301684</v>
      </c>
      <c r="K88" s="80">
        <f>RES_hhdet_numvin!K158</f>
        <v>54612.194827331085</v>
      </c>
      <c r="L88" s="80">
        <f>RES_hhdet_numvin!L158</f>
        <v>96340.188701330117</v>
      </c>
      <c r="M88" s="80">
        <f>RES_hhdet_numvin!M158</f>
        <v>94770.767468224207</v>
      </c>
      <c r="N88" s="80">
        <f>RES_hhdet_numvin!N158</f>
        <v>79751.335396155511</v>
      </c>
      <c r="O88" s="80">
        <f>RES_hhdet_numvin!O158</f>
        <v>137777.80376396983</v>
      </c>
      <c r="P88" s="80">
        <f>RES_hhdet_numvin!P158</f>
        <v>76024.28411051858</v>
      </c>
      <c r="Q88" s="80">
        <f>RES_hhdet_numvin!Q158</f>
        <v>87021.587039043588</v>
      </c>
    </row>
    <row r="89" spans="1:17" ht="12" customHeight="1" x14ac:dyDescent="0.3">
      <c r="A89" s="29" t="s">
        <v>140</v>
      </c>
      <c r="B89" s="78">
        <f>RES_hhdet_numvin!B159</f>
        <v>51865.002775513749</v>
      </c>
      <c r="C89" s="78">
        <f>RES_hhdet_numvin!C159</f>
        <v>288541.98489259969</v>
      </c>
      <c r="D89" s="78">
        <f>RES_hhdet_numvin!D159</f>
        <v>264112.661411879</v>
      </c>
      <c r="E89" s="78">
        <f>RES_hhdet_numvin!E159</f>
        <v>365427.52718154783</v>
      </c>
      <c r="F89" s="78">
        <f>RES_hhdet_numvin!F159</f>
        <v>304043.20182572014</v>
      </c>
      <c r="G89" s="78">
        <f>RES_hhdet_numvin!G159</f>
        <v>357531.90465669613</v>
      </c>
      <c r="H89" s="78">
        <f>RES_hhdet_numvin!H159</f>
        <v>407830.68610723142</v>
      </c>
      <c r="I89" s="78">
        <f>RES_hhdet_numvin!I159</f>
        <v>324792.86721368635</v>
      </c>
      <c r="J89" s="78">
        <f>RES_hhdet_numvin!J159</f>
        <v>312524.8252416983</v>
      </c>
      <c r="K89" s="78">
        <f>RES_hhdet_numvin!K159</f>
        <v>327946.30517266889</v>
      </c>
      <c r="L89" s="78">
        <f>RES_hhdet_numvin!L159</f>
        <v>439748.31129866984</v>
      </c>
      <c r="M89" s="78">
        <f>RES_hhdet_numvin!M159</f>
        <v>629936.73253177572</v>
      </c>
      <c r="N89" s="78">
        <f>RES_hhdet_numvin!N159</f>
        <v>602460.1646038444</v>
      </c>
      <c r="O89" s="78">
        <f>RES_hhdet_numvin!O159</f>
        <v>739737.69623602997</v>
      </c>
      <c r="P89" s="78">
        <f>RES_hhdet_numvin!P159</f>
        <v>884229.21588948113</v>
      </c>
      <c r="Q89" s="78">
        <f>RES_hhdet_numvin!Q159</f>
        <v>1135433.9129609563</v>
      </c>
    </row>
    <row r="91" spans="1:17" s="28" customFormat="1" ht="12" customHeight="1" x14ac:dyDescent="0.3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3">
      <c r="A93" s="152" t="s">
        <v>118</v>
      </c>
      <c r="B93" s="168">
        <f>SUM(B94,B96,B98,B107)</f>
        <v>1044.4606733049445</v>
      </c>
      <c r="C93" s="168">
        <f t="shared" ref="C93:Q93" si="8">SUM(C94,C96,C98,C107)</f>
        <v>1309.685438837125</v>
      </c>
      <c r="D93" s="168">
        <f t="shared" si="8"/>
        <v>1511.9762406484515</v>
      </c>
      <c r="E93" s="168">
        <f t="shared" si="8"/>
        <v>1826.4671311590373</v>
      </c>
      <c r="F93" s="168">
        <f t="shared" si="8"/>
        <v>2047.0622997452374</v>
      </c>
      <c r="G93" s="168">
        <f t="shared" si="8"/>
        <v>2325.4686820695915</v>
      </c>
      <c r="H93" s="168">
        <f t="shared" si="8"/>
        <v>2550.2432913830644</v>
      </c>
      <c r="I93" s="168">
        <f t="shared" si="8"/>
        <v>2645.9442477740445</v>
      </c>
      <c r="J93" s="168">
        <f t="shared" si="8"/>
        <v>2835.0016929965245</v>
      </c>
      <c r="K93" s="168">
        <f t="shared" si="8"/>
        <v>3025.038839403011</v>
      </c>
      <c r="L93" s="168">
        <f t="shared" si="8"/>
        <v>3566.1076719547073</v>
      </c>
      <c r="M93" s="168">
        <f t="shared" si="8"/>
        <v>3531.6791167797683</v>
      </c>
      <c r="N93" s="168">
        <f t="shared" si="8"/>
        <v>4042.0137760185644</v>
      </c>
      <c r="O93" s="168">
        <f t="shared" si="8"/>
        <v>4455.8156041594957</v>
      </c>
      <c r="P93" s="168">
        <f t="shared" si="8"/>
        <v>4560.9151971392985</v>
      </c>
      <c r="Q93" s="168">
        <f t="shared" si="8"/>
        <v>5319.3069681316147</v>
      </c>
    </row>
    <row r="94" spans="1:17" ht="12" customHeight="1" x14ac:dyDescent="0.3">
      <c r="A94" s="158" t="s">
        <v>65</v>
      </c>
      <c r="B94" s="157">
        <f>B95</f>
        <v>684.30030668620566</v>
      </c>
      <c r="C94" s="157">
        <f t="shared" ref="C94:Q94" si="9">C95</f>
        <v>868.54181978280167</v>
      </c>
      <c r="D94" s="157">
        <f t="shared" si="9"/>
        <v>992.88552668988166</v>
      </c>
      <c r="E94" s="157">
        <f t="shared" si="9"/>
        <v>1194.5577929049923</v>
      </c>
      <c r="F94" s="157">
        <f t="shared" si="9"/>
        <v>1310.0015027818467</v>
      </c>
      <c r="G94" s="157">
        <f t="shared" si="9"/>
        <v>1466.625638610273</v>
      </c>
      <c r="H94" s="157">
        <f t="shared" si="9"/>
        <v>1563.0888698988663</v>
      </c>
      <c r="I94" s="157">
        <f t="shared" si="9"/>
        <v>1565.6307898406769</v>
      </c>
      <c r="J94" s="157">
        <f t="shared" si="9"/>
        <v>1655.8531576409725</v>
      </c>
      <c r="K94" s="157">
        <f t="shared" si="9"/>
        <v>1728.3740886207838</v>
      </c>
      <c r="L94" s="157">
        <f t="shared" si="9"/>
        <v>2047.5352934487901</v>
      </c>
      <c r="M94" s="157">
        <f t="shared" si="9"/>
        <v>1831.6583777926198</v>
      </c>
      <c r="N94" s="157">
        <f t="shared" si="9"/>
        <v>2083.7271596810183</v>
      </c>
      <c r="O94" s="157">
        <f t="shared" si="9"/>
        <v>2167.2949655971106</v>
      </c>
      <c r="P94" s="157">
        <f t="shared" si="9"/>
        <v>2049.0117573795278</v>
      </c>
      <c r="Q94" s="157">
        <f t="shared" si="9"/>
        <v>2344.3888075271525</v>
      </c>
    </row>
    <row r="95" spans="1:17" ht="12" customHeight="1" x14ac:dyDescent="0.3">
      <c r="A95" s="23" t="s">
        <v>60</v>
      </c>
      <c r="B95" s="156">
        <f>RES_hhdet_fec!B$145</f>
        <v>684.30030668620566</v>
      </c>
      <c r="C95" s="156">
        <f>RES_hhdet_fec!C$145</f>
        <v>868.54181978280167</v>
      </c>
      <c r="D95" s="156">
        <f>RES_hhdet_fec!D$145</f>
        <v>992.88552668988166</v>
      </c>
      <c r="E95" s="156">
        <f>RES_hhdet_fec!E$145</f>
        <v>1194.5577929049923</v>
      </c>
      <c r="F95" s="156">
        <f>RES_hhdet_fec!F$145</f>
        <v>1310.0015027818467</v>
      </c>
      <c r="G95" s="156">
        <f>RES_hhdet_fec!G$145</f>
        <v>1466.625638610273</v>
      </c>
      <c r="H95" s="156">
        <f>RES_hhdet_fec!H$145</f>
        <v>1563.0888698988663</v>
      </c>
      <c r="I95" s="156">
        <f>RES_hhdet_fec!I$145</f>
        <v>1565.6307898406769</v>
      </c>
      <c r="J95" s="156">
        <f>RES_hhdet_fec!J$145</f>
        <v>1655.8531576409725</v>
      </c>
      <c r="K95" s="156">
        <f>RES_hhdet_fec!K$145</f>
        <v>1728.3740886207838</v>
      </c>
      <c r="L95" s="156">
        <f>RES_hhdet_fec!L$145</f>
        <v>2047.5352934487901</v>
      </c>
      <c r="M95" s="156">
        <f>RES_hhdet_fec!M$145</f>
        <v>1831.6583777926198</v>
      </c>
      <c r="N95" s="156">
        <f>RES_hhdet_fec!N$145</f>
        <v>2083.7271596810183</v>
      </c>
      <c r="O95" s="156">
        <f>RES_hhdet_fec!O$145</f>
        <v>2167.2949655971106</v>
      </c>
      <c r="P95" s="156">
        <f>RES_hhdet_fec!P$145</f>
        <v>2049.0117573795278</v>
      </c>
      <c r="Q95" s="156">
        <f>RES_hhdet_fec!Q$145</f>
        <v>2344.3888075271525</v>
      </c>
    </row>
    <row r="96" spans="1:17" ht="12" customHeight="1" x14ac:dyDescent="0.3">
      <c r="A96" s="158" t="s">
        <v>112</v>
      </c>
      <c r="B96" s="157">
        <f>B97</f>
        <v>27.782610865074687</v>
      </c>
      <c r="C96" s="157">
        <f t="shared" ref="C96:Q96" si="10">C97</f>
        <v>36.659911768398906</v>
      </c>
      <c r="D96" s="157">
        <f t="shared" si="10"/>
        <v>42.468688794652245</v>
      </c>
      <c r="E96" s="157">
        <f t="shared" si="10"/>
        <v>51.037144899037045</v>
      </c>
      <c r="F96" s="157">
        <f t="shared" si="10"/>
        <v>59.48061725566069</v>
      </c>
      <c r="G96" s="157">
        <f t="shared" si="10"/>
        <v>70.462514685805345</v>
      </c>
      <c r="H96" s="157">
        <f t="shared" si="10"/>
        <v>81.958904110985671</v>
      </c>
      <c r="I96" s="157">
        <f t="shared" si="10"/>
        <v>93.132222975482605</v>
      </c>
      <c r="J96" s="157">
        <f t="shared" si="10"/>
        <v>102.44147530245976</v>
      </c>
      <c r="K96" s="157">
        <f t="shared" si="10"/>
        <v>110.11607073450924</v>
      </c>
      <c r="L96" s="157">
        <f t="shared" si="10"/>
        <v>122.317497416131</v>
      </c>
      <c r="M96" s="157">
        <f t="shared" si="10"/>
        <v>135.00593200375386</v>
      </c>
      <c r="N96" s="157">
        <f t="shared" si="10"/>
        <v>145.24583451602999</v>
      </c>
      <c r="O96" s="157">
        <f t="shared" si="10"/>
        <v>153.50935429414773</v>
      </c>
      <c r="P96" s="157">
        <f t="shared" si="10"/>
        <v>165.14715995288046</v>
      </c>
      <c r="Q96" s="157">
        <f t="shared" si="10"/>
        <v>181.10690065619647</v>
      </c>
    </row>
    <row r="97" spans="1:17" ht="12" customHeight="1" x14ac:dyDescent="0.3">
      <c r="A97" s="23" t="s">
        <v>60</v>
      </c>
      <c r="B97" s="156">
        <f>RES_hhdet_fec!B$147</f>
        <v>27.782610865074687</v>
      </c>
      <c r="C97" s="156">
        <f>RES_hhdet_fec!C$147</f>
        <v>36.659911768398906</v>
      </c>
      <c r="D97" s="156">
        <f>RES_hhdet_fec!D$147</f>
        <v>42.468688794652245</v>
      </c>
      <c r="E97" s="156">
        <f>RES_hhdet_fec!E$147</f>
        <v>51.037144899037045</v>
      </c>
      <c r="F97" s="156">
        <f>RES_hhdet_fec!F$147</f>
        <v>59.48061725566069</v>
      </c>
      <c r="G97" s="156">
        <f>RES_hhdet_fec!G$147</f>
        <v>70.462514685805345</v>
      </c>
      <c r="H97" s="156">
        <f>RES_hhdet_fec!H$147</f>
        <v>81.958904110985671</v>
      </c>
      <c r="I97" s="156">
        <f>RES_hhdet_fec!I$147</f>
        <v>93.132222975482605</v>
      </c>
      <c r="J97" s="156">
        <f>RES_hhdet_fec!J$147</f>
        <v>102.44147530245976</v>
      </c>
      <c r="K97" s="156">
        <f>RES_hhdet_fec!K$147</f>
        <v>110.11607073450924</v>
      </c>
      <c r="L97" s="156">
        <f>RES_hhdet_fec!L$147</f>
        <v>122.317497416131</v>
      </c>
      <c r="M97" s="156">
        <f>RES_hhdet_fec!M$147</f>
        <v>135.00593200375386</v>
      </c>
      <c r="N97" s="156">
        <f>RES_hhdet_fec!N$147</f>
        <v>145.24583451602999</v>
      </c>
      <c r="O97" s="156">
        <f>RES_hhdet_fec!O$147</f>
        <v>153.50935429414773</v>
      </c>
      <c r="P97" s="156">
        <f>RES_hhdet_fec!P$147</f>
        <v>165.14715995288046</v>
      </c>
      <c r="Q97" s="156">
        <f>RES_hhdet_fec!Q$147</f>
        <v>181.10690065619647</v>
      </c>
    </row>
    <row r="98" spans="1:17" ht="12" customHeight="1" x14ac:dyDescent="0.3">
      <c r="A98" s="158" t="s">
        <v>63</v>
      </c>
      <c r="B98" s="157">
        <f>SUM(B99:B100,B103:B104)</f>
        <v>243.08247866827693</v>
      </c>
      <c r="C98" s="157">
        <f t="shared" ref="C98:Q98" si="11">SUM(C99:C100,C103:C104)</f>
        <v>295.04468682025356</v>
      </c>
      <c r="D98" s="157">
        <f t="shared" si="11"/>
        <v>347.14462177576854</v>
      </c>
      <c r="E98" s="157">
        <f t="shared" si="11"/>
        <v>422.09700461488143</v>
      </c>
      <c r="F98" s="157">
        <f t="shared" si="11"/>
        <v>491.36400447190988</v>
      </c>
      <c r="G98" s="157">
        <f t="shared" si="11"/>
        <v>571.30601699707711</v>
      </c>
      <c r="H98" s="157">
        <f t="shared" si="11"/>
        <v>654.13315891984905</v>
      </c>
      <c r="I98" s="157">
        <f t="shared" si="11"/>
        <v>707.96893053949725</v>
      </c>
      <c r="J98" s="157">
        <f t="shared" si="11"/>
        <v>766.18065447012009</v>
      </c>
      <c r="K98" s="157">
        <f t="shared" si="11"/>
        <v>840.92397464383305</v>
      </c>
      <c r="L98" s="157">
        <f t="shared" si="11"/>
        <v>990.26122838316019</v>
      </c>
      <c r="M98" s="157">
        <f t="shared" si="11"/>
        <v>1112.0077312039866</v>
      </c>
      <c r="N98" s="157">
        <f t="shared" si="11"/>
        <v>1288.1892118093224</v>
      </c>
      <c r="O98" s="157">
        <f t="shared" si="11"/>
        <v>1518.236915596405</v>
      </c>
      <c r="P98" s="157">
        <f t="shared" si="11"/>
        <v>1670.5741833091809</v>
      </c>
      <c r="Q98" s="157">
        <f t="shared" si="11"/>
        <v>1990.2448078875996</v>
      </c>
    </row>
    <row r="99" spans="1:17" ht="12" customHeight="1" x14ac:dyDescent="0.3">
      <c r="A99" s="167" t="s">
        <v>144</v>
      </c>
      <c r="B99" s="132">
        <f>RES_hhdet_fec!B$149</f>
        <v>64.135587512573579</v>
      </c>
      <c r="C99" s="132">
        <f>RES_hhdet_fec!C$149</f>
        <v>63.034163958617974</v>
      </c>
      <c r="D99" s="132">
        <f>RES_hhdet_fec!D$149</f>
        <v>61.782277528092905</v>
      </c>
      <c r="E99" s="132">
        <f>RES_hhdet_fec!E$149</f>
        <v>80.956636704577861</v>
      </c>
      <c r="F99" s="132">
        <f>RES_hhdet_fec!F$149</f>
        <v>81.360450199275832</v>
      </c>
      <c r="G99" s="132">
        <f>RES_hhdet_fec!G$149</f>
        <v>79.139566679912974</v>
      </c>
      <c r="H99" s="132">
        <f>RES_hhdet_fec!H$149</f>
        <v>75.101483807140085</v>
      </c>
      <c r="I99" s="132">
        <f>RES_hhdet_fec!I$149</f>
        <v>69.777939451213626</v>
      </c>
      <c r="J99" s="132">
        <f>RES_hhdet_fec!J$149</f>
        <v>64.056402929481152</v>
      </c>
      <c r="K99" s="132">
        <f>RES_hhdet_fec!K$149</f>
        <v>58.020854316128521</v>
      </c>
      <c r="L99" s="132">
        <f>RES_hhdet_fec!L$149</f>
        <v>57.347274161036829</v>
      </c>
      <c r="M99" s="132">
        <f>RES_hhdet_fec!M$149</f>
        <v>46.573675410986894</v>
      </c>
      <c r="N99" s="132">
        <f>RES_hhdet_fec!N$149</f>
        <v>44.050493211497283</v>
      </c>
      <c r="O99" s="132">
        <f>RES_hhdet_fec!O$149</f>
        <v>41.647332960923535</v>
      </c>
      <c r="P99" s="132">
        <f>RES_hhdet_fec!P$149</f>
        <v>34.821021273663746</v>
      </c>
      <c r="Q99" s="132">
        <f>RES_hhdet_fec!Q$149</f>
        <v>33.287418527876696</v>
      </c>
    </row>
    <row r="100" spans="1:17" ht="12" customHeight="1" x14ac:dyDescent="0.3">
      <c r="A100" s="167" t="s">
        <v>143</v>
      </c>
      <c r="B100" s="132">
        <f>SUM(B101:B102)</f>
        <v>1.6534761973531662</v>
      </c>
      <c r="C100" s="132">
        <f t="shared" ref="C100:Q100" si="12">SUM(C101:C102)</f>
        <v>1.7184190916628499</v>
      </c>
      <c r="D100" s="132">
        <f t="shared" si="12"/>
        <v>1.7904745703299731</v>
      </c>
      <c r="E100" s="132">
        <f t="shared" si="12"/>
        <v>2.3449771263775672</v>
      </c>
      <c r="F100" s="132">
        <f t="shared" si="12"/>
        <v>2.6038658924161155</v>
      </c>
      <c r="G100" s="132">
        <f t="shared" si="12"/>
        <v>2.8536869380090937</v>
      </c>
      <c r="H100" s="132">
        <f t="shared" si="12"/>
        <v>3.1279519045709367</v>
      </c>
      <c r="I100" s="132">
        <f t="shared" si="12"/>
        <v>3.7030222336583694</v>
      </c>
      <c r="J100" s="132">
        <f t="shared" si="12"/>
        <v>4.4222004070631762</v>
      </c>
      <c r="K100" s="132">
        <f t="shared" si="12"/>
        <v>4.8775192784326133</v>
      </c>
      <c r="L100" s="132">
        <f t="shared" si="12"/>
        <v>5.602731685473163</v>
      </c>
      <c r="M100" s="132">
        <f t="shared" si="12"/>
        <v>5.4424991947683052</v>
      </c>
      <c r="N100" s="132">
        <f t="shared" si="12"/>
        <v>5.2823298762313069</v>
      </c>
      <c r="O100" s="132">
        <f t="shared" si="12"/>
        <v>5.5509653563072128</v>
      </c>
      <c r="P100" s="132">
        <f t="shared" si="12"/>
        <v>5.2659191263063372</v>
      </c>
      <c r="Q100" s="132">
        <f t="shared" si="12"/>
        <v>5.4180949207809235</v>
      </c>
    </row>
    <row r="101" spans="1:17" ht="12" customHeight="1" x14ac:dyDescent="0.3">
      <c r="A101" s="166" t="s">
        <v>57</v>
      </c>
      <c r="B101" s="165">
        <f>RES_hhdet_fec!B$151</f>
        <v>0.85348621619239051</v>
      </c>
      <c r="C101" s="165">
        <f>RES_hhdet_fec!C$151</f>
        <v>0.88207579063899999</v>
      </c>
      <c r="D101" s="165">
        <f>RES_hhdet_fec!D$151</f>
        <v>0.91797595802726861</v>
      </c>
      <c r="E101" s="165">
        <f>RES_hhdet_fec!E$151</f>
        <v>1.2227330982051454</v>
      </c>
      <c r="F101" s="165">
        <f>RES_hhdet_fec!F$151</f>
        <v>1.3241594814940092</v>
      </c>
      <c r="G101" s="165">
        <f>RES_hhdet_fec!G$151</f>
        <v>1.5501919161877202</v>
      </c>
      <c r="H101" s="165">
        <f>RES_hhdet_fec!H$151</f>
        <v>1.6629670573465616</v>
      </c>
      <c r="I101" s="165">
        <f>RES_hhdet_fec!I$151</f>
        <v>1.919454300865115</v>
      </c>
      <c r="J101" s="165">
        <f>RES_hhdet_fec!J$151</f>
        <v>2.3180901515281236</v>
      </c>
      <c r="K101" s="165">
        <f>RES_hhdet_fec!K$151</f>
        <v>2.62338221597025</v>
      </c>
      <c r="L101" s="165">
        <f>RES_hhdet_fec!L$151</f>
        <v>3.0475523508714013</v>
      </c>
      <c r="M101" s="165">
        <f>RES_hhdet_fec!M$151</f>
        <v>2.9659126283876622</v>
      </c>
      <c r="N101" s="165">
        <f>RES_hhdet_fec!N$151</f>
        <v>2.8508549120332214</v>
      </c>
      <c r="O101" s="165">
        <f>RES_hhdet_fec!O$151</f>
        <v>2.9185524120566604</v>
      </c>
      <c r="P101" s="165">
        <f>RES_hhdet_fec!P$151</f>
        <v>2.5924358208899219</v>
      </c>
      <c r="Q101" s="165">
        <f>RES_hhdet_fec!Q$151</f>
        <v>2.6111141843412775</v>
      </c>
    </row>
    <row r="102" spans="1:17" ht="12" customHeight="1" x14ac:dyDescent="0.3">
      <c r="A102" s="147" t="s">
        <v>59</v>
      </c>
      <c r="B102" s="164">
        <f>RES_hhdet_fec!B$152</f>
        <v>0.79998998116077569</v>
      </c>
      <c r="C102" s="164">
        <f>RES_hhdet_fec!C$152</f>
        <v>0.83634330102384991</v>
      </c>
      <c r="D102" s="164">
        <f>RES_hhdet_fec!D$152</f>
        <v>0.87249861230270465</v>
      </c>
      <c r="E102" s="164">
        <f>RES_hhdet_fec!E$152</f>
        <v>1.122244028172422</v>
      </c>
      <c r="F102" s="164">
        <f>RES_hhdet_fec!F$152</f>
        <v>1.2797064109221064</v>
      </c>
      <c r="G102" s="164">
        <f>RES_hhdet_fec!G$152</f>
        <v>1.3034950218213734</v>
      </c>
      <c r="H102" s="164">
        <f>RES_hhdet_fec!H$152</f>
        <v>1.4649848472243754</v>
      </c>
      <c r="I102" s="164">
        <f>RES_hhdet_fec!I$152</f>
        <v>1.7835679327932543</v>
      </c>
      <c r="J102" s="164">
        <f>RES_hhdet_fec!J$152</f>
        <v>2.1041102555350522</v>
      </c>
      <c r="K102" s="164">
        <f>RES_hhdet_fec!K$152</f>
        <v>2.2541370624623638</v>
      </c>
      <c r="L102" s="164">
        <f>RES_hhdet_fec!L$152</f>
        <v>2.5551793346017613</v>
      </c>
      <c r="M102" s="164">
        <f>RES_hhdet_fec!M$152</f>
        <v>2.476586566380643</v>
      </c>
      <c r="N102" s="164">
        <f>RES_hhdet_fec!N$152</f>
        <v>2.4314749641980855</v>
      </c>
      <c r="O102" s="164">
        <f>RES_hhdet_fec!O$152</f>
        <v>2.6324129442505524</v>
      </c>
      <c r="P102" s="164">
        <f>RES_hhdet_fec!P$152</f>
        <v>2.6734833054164153</v>
      </c>
      <c r="Q102" s="164">
        <f>RES_hhdet_fec!Q$152</f>
        <v>2.806980736439646</v>
      </c>
    </row>
    <row r="103" spans="1:17" ht="12" customHeight="1" x14ac:dyDescent="0.3">
      <c r="A103" s="163" t="s">
        <v>142</v>
      </c>
      <c r="B103" s="162">
        <f>RES_hhdet_fec!B$153</f>
        <v>172.18666125225437</v>
      </c>
      <c r="C103" s="162">
        <f>RES_hhdet_fec!C$153</f>
        <v>224.24128464008709</v>
      </c>
      <c r="D103" s="162">
        <f>RES_hhdet_fec!D$153</f>
        <v>274.94880586005706</v>
      </c>
      <c r="E103" s="162">
        <f>RES_hhdet_fec!E$153</f>
        <v>326.50434611303058</v>
      </c>
      <c r="F103" s="162">
        <f>RES_hhdet_fec!F$153</f>
        <v>392.08699141212571</v>
      </c>
      <c r="G103" s="162">
        <f>RES_hhdet_fec!G$153</f>
        <v>467.21997701588072</v>
      </c>
      <c r="H103" s="162">
        <f>RES_hhdet_fec!H$153</f>
        <v>546.99737898177034</v>
      </c>
      <c r="I103" s="162">
        <f>RES_hhdet_fec!I$153</f>
        <v>590.65235164055923</v>
      </c>
      <c r="J103" s="162">
        <f>RES_hhdet_fec!J$153</f>
        <v>642.16054269805716</v>
      </c>
      <c r="K103" s="162">
        <f>RES_hhdet_fec!K$153</f>
        <v>708.65995115444002</v>
      </c>
      <c r="L103" s="162">
        <f>RES_hhdet_fec!L$153</f>
        <v>838.67849244576803</v>
      </c>
      <c r="M103" s="162">
        <f>RES_hhdet_fec!M$153</f>
        <v>945.11433326911185</v>
      </c>
      <c r="N103" s="162">
        <f>RES_hhdet_fec!N$153</f>
        <v>1100.506637204445</v>
      </c>
      <c r="O103" s="162">
        <f>RES_hhdet_fec!O$153</f>
        <v>1307.9015803826148</v>
      </c>
      <c r="P103" s="162">
        <f>RES_hhdet_fec!P$153</f>
        <v>1442.5028319788973</v>
      </c>
      <c r="Q103" s="162">
        <f>RES_hhdet_fec!Q$153</f>
        <v>1722.5022330152124</v>
      </c>
    </row>
    <row r="104" spans="1:17" ht="12" customHeight="1" x14ac:dyDescent="0.3">
      <c r="A104" s="161" t="s">
        <v>141</v>
      </c>
      <c r="B104" s="160">
        <f>SUM(B105:B106)</f>
        <v>5.1067537060958177</v>
      </c>
      <c r="C104" s="160">
        <f t="shared" ref="C104:Q104" si="13">SUM(C105:C106)</f>
        <v>6.0508191298856575</v>
      </c>
      <c r="D104" s="160">
        <f t="shared" si="13"/>
        <v>8.6230638172885801</v>
      </c>
      <c r="E104" s="160">
        <f t="shared" si="13"/>
        <v>12.29104467089542</v>
      </c>
      <c r="F104" s="160">
        <f t="shared" si="13"/>
        <v>15.312696968092226</v>
      </c>
      <c r="G104" s="160">
        <f t="shared" si="13"/>
        <v>22.092786363274325</v>
      </c>
      <c r="H104" s="160">
        <f t="shared" si="13"/>
        <v>28.906344226367629</v>
      </c>
      <c r="I104" s="160">
        <f t="shared" si="13"/>
        <v>43.835617214065991</v>
      </c>
      <c r="J104" s="160">
        <f t="shared" si="13"/>
        <v>55.541508435518608</v>
      </c>
      <c r="K104" s="160">
        <f t="shared" si="13"/>
        <v>69.365649894831876</v>
      </c>
      <c r="L104" s="160">
        <f t="shared" si="13"/>
        <v>88.632730090882262</v>
      </c>
      <c r="M104" s="160">
        <f t="shared" si="13"/>
        <v>114.87722332911952</v>
      </c>
      <c r="N104" s="160">
        <f t="shared" si="13"/>
        <v>138.34975151714858</v>
      </c>
      <c r="O104" s="160">
        <f t="shared" si="13"/>
        <v>163.13703689655921</v>
      </c>
      <c r="P104" s="160">
        <f t="shared" si="13"/>
        <v>187.98441093031346</v>
      </c>
      <c r="Q104" s="160">
        <f t="shared" si="13"/>
        <v>229.03706142372948</v>
      </c>
    </row>
    <row r="105" spans="1:17" ht="12" customHeight="1" x14ac:dyDescent="0.3">
      <c r="A105" s="148" t="s">
        <v>60</v>
      </c>
      <c r="B105" s="156">
        <f>RES_hhdet_fec!B$155</f>
        <v>3.8360094352172367</v>
      </c>
      <c r="C105" s="156">
        <f>RES_hhdet_fec!C$155</f>
        <v>4.345369438843262</v>
      </c>
      <c r="D105" s="156">
        <f>RES_hhdet_fec!D$155</f>
        <v>6.1255933256575901</v>
      </c>
      <c r="E105" s="156">
        <f>RES_hhdet_fec!E$155</f>
        <v>8.7076508059618138</v>
      </c>
      <c r="F105" s="156">
        <f>RES_hhdet_fec!F$155</f>
        <v>10.697922304320436</v>
      </c>
      <c r="G105" s="156">
        <f>RES_hhdet_fec!G$155</f>
        <v>15.926084419376965</v>
      </c>
      <c r="H105" s="156">
        <f>RES_hhdet_fec!H$155</f>
        <v>20.173114159210108</v>
      </c>
      <c r="I105" s="156">
        <f>RES_hhdet_fec!I$155</f>
        <v>28.781798352997576</v>
      </c>
      <c r="J105" s="156">
        <f>RES_hhdet_fec!J$155</f>
        <v>35.146423138018228</v>
      </c>
      <c r="K105" s="156">
        <f>RES_hhdet_fec!K$155</f>
        <v>44.082261437679541</v>
      </c>
      <c r="L105" s="156">
        <f>RES_hhdet_fec!L$155</f>
        <v>56.311092109547801</v>
      </c>
      <c r="M105" s="156">
        <f>RES_hhdet_fec!M$155</f>
        <v>75.321661633991027</v>
      </c>
      <c r="N105" s="156">
        <f>RES_hhdet_fec!N$155</f>
        <v>91.607455094725537</v>
      </c>
      <c r="O105" s="156">
        <f>RES_hhdet_fec!O$155</f>
        <v>110.39720266582724</v>
      </c>
      <c r="P105" s="156">
        <f>RES_hhdet_fec!P$155</f>
        <v>127.2401725140364</v>
      </c>
      <c r="Q105" s="156">
        <f>RES_hhdet_fec!Q$155</f>
        <v>156.26158878134731</v>
      </c>
    </row>
    <row r="106" spans="1:17" ht="12" customHeight="1" x14ac:dyDescent="0.3">
      <c r="A106" s="148" t="s">
        <v>59</v>
      </c>
      <c r="B106" s="156">
        <f>RES_hhdet_fec!B$156</f>
        <v>1.2707442708785812</v>
      </c>
      <c r="C106" s="156">
        <f>RES_hhdet_fec!C$156</f>
        <v>1.7054496910423957</v>
      </c>
      <c r="D106" s="156">
        <f>RES_hhdet_fec!D$156</f>
        <v>2.49747049163099</v>
      </c>
      <c r="E106" s="156">
        <f>RES_hhdet_fec!E$156</f>
        <v>3.5833938649336066</v>
      </c>
      <c r="F106" s="156">
        <f>RES_hhdet_fec!F$156</f>
        <v>4.6147746637717901</v>
      </c>
      <c r="G106" s="156">
        <f>RES_hhdet_fec!G$156</f>
        <v>6.16670194389736</v>
      </c>
      <c r="H106" s="156">
        <f>RES_hhdet_fec!H$156</f>
        <v>8.7332300671575194</v>
      </c>
      <c r="I106" s="156">
        <f>RES_hhdet_fec!I$156</f>
        <v>15.053818861068416</v>
      </c>
      <c r="J106" s="156">
        <f>RES_hhdet_fec!J$156</f>
        <v>20.39508529750038</v>
      </c>
      <c r="K106" s="156">
        <f>RES_hhdet_fec!K$156</f>
        <v>25.283388457152338</v>
      </c>
      <c r="L106" s="156">
        <f>RES_hhdet_fec!L$156</f>
        <v>32.321637981334455</v>
      </c>
      <c r="M106" s="156">
        <f>RES_hhdet_fec!M$156</f>
        <v>39.555561695128489</v>
      </c>
      <c r="N106" s="156">
        <f>RES_hhdet_fec!N$156</f>
        <v>46.742296422423031</v>
      </c>
      <c r="O106" s="156">
        <f>RES_hhdet_fec!O$156</f>
        <v>52.739834230731958</v>
      </c>
      <c r="P106" s="156">
        <f>RES_hhdet_fec!P$156</f>
        <v>60.744238416277071</v>
      </c>
      <c r="Q106" s="156">
        <f>RES_hhdet_fec!Q$156</f>
        <v>72.775472642382169</v>
      </c>
    </row>
    <row r="107" spans="1:17" ht="12" customHeight="1" x14ac:dyDescent="0.3">
      <c r="A107" s="158" t="s">
        <v>62</v>
      </c>
      <c r="B107" s="157">
        <f>SUM(B108:B109)</f>
        <v>89.295277085387085</v>
      </c>
      <c r="C107" s="157">
        <f t="shared" ref="C107:Q107" si="14">SUM(C108:C109)</f>
        <v>109.43902046567096</v>
      </c>
      <c r="D107" s="157">
        <f t="shared" si="14"/>
        <v>129.47740338814913</v>
      </c>
      <c r="E107" s="157">
        <f t="shared" si="14"/>
        <v>158.77518874012665</v>
      </c>
      <c r="F107" s="157">
        <f t="shared" si="14"/>
        <v>186.21617523582006</v>
      </c>
      <c r="G107" s="157">
        <f t="shared" si="14"/>
        <v>217.074511776436</v>
      </c>
      <c r="H107" s="157">
        <f t="shared" si="14"/>
        <v>251.06235845336329</v>
      </c>
      <c r="I107" s="157">
        <f t="shared" si="14"/>
        <v>279.21230441838759</v>
      </c>
      <c r="J107" s="157">
        <f t="shared" si="14"/>
        <v>310.52640558297202</v>
      </c>
      <c r="K107" s="157">
        <f t="shared" si="14"/>
        <v>345.62470540388506</v>
      </c>
      <c r="L107" s="157">
        <f t="shared" si="14"/>
        <v>405.99365270662543</v>
      </c>
      <c r="M107" s="157">
        <f t="shared" si="14"/>
        <v>453.00707577940773</v>
      </c>
      <c r="N107" s="157">
        <f t="shared" si="14"/>
        <v>524.85157001219409</v>
      </c>
      <c r="O107" s="157">
        <f t="shared" si="14"/>
        <v>616.77436867183258</v>
      </c>
      <c r="P107" s="157">
        <f t="shared" si="14"/>
        <v>676.18209649770984</v>
      </c>
      <c r="Q107" s="157">
        <f t="shared" si="14"/>
        <v>803.56645206066628</v>
      </c>
    </row>
    <row r="108" spans="1:17" ht="12" customHeight="1" x14ac:dyDescent="0.3">
      <c r="A108" s="23" t="s">
        <v>57</v>
      </c>
      <c r="B108" s="156">
        <f>RES_hhdet_fec!B$158</f>
        <v>21.535626372303462</v>
      </c>
      <c r="C108" s="156">
        <f>RES_hhdet_fec!C$158</f>
        <v>25.718494321716335</v>
      </c>
      <c r="D108" s="156">
        <f>RES_hhdet_fec!D$158</f>
        <v>29.495410573076256</v>
      </c>
      <c r="E108" s="156">
        <f>RES_hhdet_fec!E$158</f>
        <v>35.000962641824579</v>
      </c>
      <c r="F108" s="156">
        <f>RES_hhdet_fec!F$158</f>
        <v>43.144398907005652</v>
      </c>
      <c r="G108" s="156">
        <f>RES_hhdet_fec!G$158</f>
        <v>47.960525777813864</v>
      </c>
      <c r="H108" s="156">
        <f>RES_hhdet_fec!H$158</f>
        <v>47.685298175381625</v>
      </c>
      <c r="I108" s="156">
        <f>RES_hhdet_fec!I$158</f>
        <v>53.086690634601638</v>
      </c>
      <c r="J108" s="156">
        <f>RES_hhdet_fec!J$158</f>
        <v>64.682634105294866</v>
      </c>
      <c r="K108" s="156">
        <f>RES_hhdet_fec!K$158</f>
        <v>67.894106685345349</v>
      </c>
      <c r="L108" s="156">
        <f>RES_hhdet_fec!L$158</f>
        <v>83.67788489207949</v>
      </c>
      <c r="M108" s="156">
        <f>RES_hhdet_fec!M$158</f>
        <v>87.77529723077123</v>
      </c>
      <c r="N108" s="156">
        <f>RES_hhdet_fec!N$158</f>
        <v>98.259076535181208</v>
      </c>
      <c r="O108" s="156">
        <f>RES_hhdet_fec!O$158</f>
        <v>114.96464161923986</v>
      </c>
      <c r="P108" s="156">
        <f>RES_hhdet_fec!P$158</f>
        <v>118.27288716818231</v>
      </c>
      <c r="Q108" s="156">
        <f>RES_hhdet_fec!Q$158</f>
        <v>132.21443129312669</v>
      </c>
    </row>
    <row r="109" spans="1:17" ht="12" customHeight="1" x14ac:dyDescent="0.3">
      <c r="A109" s="29" t="s">
        <v>140</v>
      </c>
      <c r="B109" s="57">
        <f>RES_hhdet_fec!B$159</f>
        <v>67.759650713083616</v>
      </c>
      <c r="C109" s="57">
        <f>RES_hhdet_fec!C$159</f>
        <v>83.720526143954629</v>
      </c>
      <c r="D109" s="57">
        <f>RES_hhdet_fec!D$159</f>
        <v>99.981992815072886</v>
      </c>
      <c r="E109" s="57">
        <f>RES_hhdet_fec!E$159</f>
        <v>123.77422609830208</v>
      </c>
      <c r="F109" s="57">
        <f>RES_hhdet_fec!F$159</f>
        <v>143.07177632881439</v>
      </c>
      <c r="G109" s="57">
        <f>RES_hhdet_fec!G$159</f>
        <v>169.11398599862213</v>
      </c>
      <c r="H109" s="57">
        <f>RES_hhdet_fec!H$159</f>
        <v>203.37706027798166</v>
      </c>
      <c r="I109" s="57">
        <f>RES_hhdet_fec!I$159</f>
        <v>226.12561378378592</v>
      </c>
      <c r="J109" s="57">
        <f>RES_hhdet_fec!J$159</f>
        <v>245.84377147767714</v>
      </c>
      <c r="K109" s="57">
        <f>RES_hhdet_fec!K$159</f>
        <v>277.73059871853968</v>
      </c>
      <c r="L109" s="57">
        <f>RES_hhdet_fec!L$159</f>
        <v>322.31576781454595</v>
      </c>
      <c r="M109" s="57">
        <f>RES_hhdet_fec!M$159</f>
        <v>365.2317785486365</v>
      </c>
      <c r="N109" s="57">
        <f>RES_hhdet_fec!N$159</f>
        <v>426.59249347701291</v>
      </c>
      <c r="O109" s="57">
        <f>RES_hhdet_fec!O$159</f>
        <v>501.80972705259268</v>
      </c>
      <c r="P109" s="57">
        <f>RES_hhdet_fec!P$159</f>
        <v>557.90920932952747</v>
      </c>
      <c r="Q109" s="57">
        <f>RES_hhdet_fec!Q$159</f>
        <v>671.35202076753956</v>
      </c>
    </row>
    <row r="111" spans="1:17" ht="12" customHeight="1" x14ac:dyDescent="0.3">
      <c r="A111" s="152" t="s">
        <v>119</v>
      </c>
      <c r="B111" s="168">
        <f>SUM(B112,B114,B116,B125)</f>
        <v>1070.5857772881789</v>
      </c>
      <c r="C111" s="168">
        <f t="shared" ref="C111:Q111" si="15">SUM(C112,C114,C116,C125)</f>
        <v>1380.0046254626675</v>
      </c>
      <c r="D111" s="168">
        <f t="shared" si="15"/>
        <v>1626.6417370902836</v>
      </c>
      <c r="E111" s="168">
        <f t="shared" si="15"/>
        <v>2013.4874371562053</v>
      </c>
      <c r="F111" s="168">
        <f t="shared" si="15"/>
        <v>2301.1533916295271</v>
      </c>
      <c r="G111" s="168">
        <f t="shared" si="15"/>
        <v>2681.1642029364211</v>
      </c>
      <c r="H111" s="168">
        <f t="shared" si="15"/>
        <v>3011.7991498822421</v>
      </c>
      <c r="I111" s="168">
        <f t="shared" si="15"/>
        <v>3190.1230429103603</v>
      </c>
      <c r="J111" s="168">
        <f t="shared" si="15"/>
        <v>3519.5462911245222</v>
      </c>
      <c r="K111" s="168">
        <f t="shared" si="15"/>
        <v>3873.1141616380551</v>
      </c>
      <c r="L111" s="168">
        <f t="shared" si="15"/>
        <v>4774.6438391200172</v>
      </c>
      <c r="M111" s="168">
        <f t="shared" si="15"/>
        <v>4849.100769980726</v>
      </c>
      <c r="N111" s="168">
        <f t="shared" si="15"/>
        <v>5821.2364867828182</v>
      </c>
      <c r="O111" s="168">
        <f t="shared" si="15"/>
        <v>6648.5813206018838</v>
      </c>
      <c r="P111" s="168">
        <f t="shared" si="15"/>
        <v>6880.5111158993259</v>
      </c>
      <c r="Q111" s="168">
        <f t="shared" si="15"/>
        <v>8328.0722176896525</v>
      </c>
    </row>
    <row r="112" spans="1:17" ht="12" customHeight="1" x14ac:dyDescent="0.3">
      <c r="A112" s="158" t="s">
        <v>65</v>
      </c>
      <c r="B112" s="157">
        <f>B113</f>
        <v>806.16294953051113</v>
      </c>
      <c r="C112" s="157">
        <f t="shared" ref="C112:Q112" si="16">C113</f>
        <v>1043.1689847278021</v>
      </c>
      <c r="D112" s="157">
        <f t="shared" si="16"/>
        <v>1221.5768804292425</v>
      </c>
      <c r="E112" s="157">
        <f t="shared" si="16"/>
        <v>1513.0553716214129</v>
      </c>
      <c r="F112" s="157">
        <f t="shared" si="16"/>
        <v>1708.495485913671</v>
      </c>
      <c r="G112" s="157">
        <f t="shared" si="16"/>
        <v>1977.1616331592049</v>
      </c>
      <c r="H112" s="157">
        <f t="shared" si="16"/>
        <v>2185.9722203793622</v>
      </c>
      <c r="I112" s="157">
        <f t="shared" si="16"/>
        <v>2269.2247699139393</v>
      </c>
      <c r="J112" s="157">
        <f t="shared" si="16"/>
        <v>2502.6179525699972</v>
      </c>
      <c r="K112" s="157">
        <f t="shared" si="16"/>
        <v>2741.2997296491567</v>
      </c>
      <c r="L112" s="157">
        <f t="shared" si="16"/>
        <v>3438.376278928105</v>
      </c>
      <c r="M112" s="157">
        <f t="shared" si="16"/>
        <v>3323.6714844022972</v>
      </c>
      <c r="N112" s="157">
        <f t="shared" si="16"/>
        <v>4055.2051459848703</v>
      </c>
      <c r="O112" s="157">
        <f t="shared" si="16"/>
        <v>4585.2467007581936</v>
      </c>
      <c r="P112" s="157">
        <f t="shared" si="16"/>
        <v>4589.485519828464</v>
      </c>
      <c r="Q112" s="157">
        <f t="shared" si="16"/>
        <v>5608.1999543537222</v>
      </c>
    </row>
    <row r="113" spans="1:17" ht="12" customHeight="1" x14ac:dyDescent="0.3">
      <c r="A113" s="23" t="s">
        <v>60</v>
      </c>
      <c r="B113" s="156">
        <f>RES_hhdet_tes!B$145</f>
        <v>806.16294953051113</v>
      </c>
      <c r="C113" s="156">
        <f>RES_hhdet_tes!C$145</f>
        <v>1043.1689847278021</v>
      </c>
      <c r="D113" s="156">
        <f>RES_hhdet_tes!D$145</f>
        <v>1221.5768804292425</v>
      </c>
      <c r="E113" s="156">
        <f>RES_hhdet_tes!E$145</f>
        <v>1513.0553716214129</v>
      </c>
      <c r="F113" s="156">
        <f>RES_hhdet_tes!F$145</f>
        <v>1708.495485913671</v>
      </c>
      <c r="G113" s="156">
        <f>RES_hhdet_tes!G$145</f>
        <v>1977.1616331592049</v>
      </c>
      <c r="H113" s="156">
        <f>RES_hhdet_tes!H$145</f>
        <v>2185.9722203793622</v>
      </c>
      <c r="I113" s="156">
        <f>RES_hhdet_tes!I$145</f>
        <v>2269.2247699139393</v>
      </c>
      <c r="J113" s="156">
        <f>RES_hhdet_tes!J$145</f>
        <v>2502.6179525699972</v>
      </c>
      <c r="K113" s="156">
        <f>RES_hhdet_tes!K$145</f>
        <v>2741.2997296491567</v>
      </c>
      <c r="L113" s="156">
        <f>RES_hhdet_tes!L$145</f>
        <v>3438.376278928105</v>
      </c>
      <c r="M113" s="156">
        <f>RES_hhdet_tes!M$145</f>
        <v>3323.6714844022972</v>
      </c>
      <c r="N113" s="156">
        <f>RES_hhdet_tes!N$145</f>
        <v>4055.2051459848703</v>
      </c>
      <c r="O113" s="156">
        <f>RES_hhdet_tes!O$145</f>
        <v>4585.2467007581936</v>
      </c>
      <c r="P113" s="156">
        <f>RES_hhdet_tes!P$145</f>
        <v>4589.485519828464</v>
      </c>
      <c r="Q113" s="156">
        <f>RES_hhdet_tes!Q$145</f>
        <v>5608.1999543537222</v>
      </c>
    </row>
    <row r="114" spans="1:17" ht="12" customHeight="1" x14ac:dyDescent="0.3">
      <c r="A114" s="158" t="s">
        <v>112</v>
      </c>
      <c r="B114" s="157">
        <f>B115</f>
        <v>43.967089903137449</v>
      </c>
      <c r="C114" s="157">
        <f t="shared" ref="C114:Q114" si="17">C115</f>
        <v>61.901982517157521</v>
      </c>
      <c r="D114" s="157">
        <f t="shared" si="17"/>
        <v>74.371348352224899</v>
      </c>
      <c r="E114" s="157">
        <f t="shared" si="17"/>
        <v>92.888670982624049</v>
      </c>
      <c r="F114" s="157">
        <f t="shared" si="17"/>
        <v>111.88133815202907</v>
      </c>
      <c r="G114" s="157">
        <f t="shared" si="17"/>
        <v>137.41763756215568</v>
      </c>
      <c r="H114" s="157">
        <f t="shared" si="17"/>
        <v>165.46464764273551</v>
      </c>
      <c r="I114" s="157">
        <f t="shared" si="17"/>
        <v>193.7916107185406</v>
      </c>
      <c r="J114" s="157">
        <f t="shared" si="17"/>
        <v>218.68572855657388</v>
      </c>
      <c r="K114" s="157">
        <f t="shared" si="17"/>
        <v>241.7685333313392</v>
      </c>
      <c r="L114" s="157">
        <f t="shared" si="17"/>
        <v>283.16522793122323</v>
      </c>
      <c r="M114" s="157">
        <f t="shared" si="17"/>
        <v>331.77646166214714</v>
      </c>
      <c r="N114" s="157">
        <f t="shared" si="17"/>
        <v>371.99227139519513</v>
      </c>
      <c r="O114" s="157">
        <f t="shared" si="17"/>
        <v>411.98546208234268</v>
      </c>
      <c r="P114" s="157">
        <f t="shared" si="17"/>
        <v>464.83698823873544</v>
      </c>
      <c r="Q114" s="157">
        <f t="shared" si="17"/>
        <v>535.78765512651853</v>
      </c>
    </row>
    <row r="115" spans="1:17" ht="12" customHeight="1" x14ac:dyDescent="0.3">
      <c r="A115" s="23" t="s">
        <v>60</v>
      </c>
      <c r="B115" s="156">
        <f>RES_hhdet_tes!B$147</f>
        <v>43.967089903137449</v>
      </c>
      <c r="C115" s="156">
        <f>RES_hhdet_tes!C$147</f>
        <v>61.901982517157521</v>
      </c>
      <c r="D115" s="156">
        <f>RES_hhdet_tes!D$147</f>
        <v>74.371348352224899</v>
      </c>
      <c r="E115" s="156">
        <f>RES_hhdet_tes!E$147</f>
        <v>92.888670982624049</v>
      </c>
      <c r="F115" s="156">
        <f>RES_hhdet_tes!F$147</f>
        <v>111.88133815202907</v>
      </c>
      <c r="G115" s="156">
        <f>RES_hhdet_tes!G$147</f>
        <v>137.41763756215568</v>
      </c>
      <c r="H115" s="156">
        <f>RES_hhdet_tes!H$147</f>
        <v>165.46464764273551</v>
      </c>
      <c r="I115" s="156">
        <f>RES_hhdet_tes!I$147</f>
        <v>193.7916107185406</v>
      </c>
      <c r="J115" s="156">
        <f>RES_hhdet_tes!J$147</f>
        <v>218.68572855657388</v>
      </c>
      <c r="K115" s="156">
        <f>RES_hhdet_tes!K$147</f>
        <v>241.7685333313392</v>
      </c>
      <c r="L115" s="156">
        <f>RES_hhdet_tes!L$147</f>
        <v>283.16522793122323</v>
      </c>
      <c r="M115" s="156">
        <f>RES_hhdet_tes!M$147</f>
        <v>331.77646166214714</v>
      </c>
      <c r="N115" s="156">
        <f>RES_hhdet_tes!N$147</f>
        <v>371.99227139519513</v>
      </c>
      <c r="O115" s="156">
        <f>RES_hhdet_tes!O$147</f>
        <v>411.98546208234268</v>
      </c>
      <c r="P115" s="156">
        <f>RES_hhdet_tes!P$147</f>
        <v>464.83698823873544</v>
      </c>
      <c r="Q115" s="156">
        <f>RES_hhdet_tes!Q$147</f>
        <v>535.78765512651853</v>
      </c>
    </row>
    <row r="116" spans="1:17" ht="12" customHeight="1" x14ac:dyDescent="0.3">
      <c r="A116" s="158" t="s">
        <v>63</v>
      </c>
      <c r="B116" s="157">
        <f>SUM(B117:B118,B121:B122)</f>
        <v>157.05825884721861</v>
      </c>
      <c r="C116" s="157">
        <f t="shared" ref="C116:Q116" si="18">SUM(C117:C118,C121:C122)</f>
        <v>196.11171560753925</v>
      </c>
      <c r="D116" s="157">
        <f t="shared" si="18"/>
        <v>236.24042496072923</v>
      </c>
      <c r="E116" s="157">
        <f t="shared" si="18"/>
        <v>290.36352916636315</v>
      </c>
      <c r="F116" s="157">
        <f t="shared" si="18"/>
        <v>343.30502853727694</v>
      </c>
      <c r="G116" s="157">
        <f t="shared" si="18"/>
        <v>404.65289251347031</v>
      </c>
      <c r="H116" s="157">
        <f t="shared" si="18"/>
        <v>469.27415096905912</v>
      </c>
      <c r="I116" s="157">
        <f t="shared" si="18"/>
        <v>513.97586866805716</v>
      </c>
      <c r="J116" s="157">
        <f t="shared" si="18"/>
        <v>562.60446800753402</v>
      </c>
      <c r="K116" s="157">
        <f t="shared" si="18"/>
        <v>625.13792355805276</v>
      </c>
      <c r="L116" s="157">
        <f t="shared" si="18"/>
        <v>742.37153055383055</v>
      </c>
      <c r="M116" s="157">
        <f t="shared" si="18"/>
        <v>843.60867312641449</v>
      </c>
      <c r="N116" s="157">
        <f t="shared" si="18"/>
        <v>985.70932776889902</v>
      </c>
      <c r="O116" s="157">
        <f t="shared" si="18"/>
        <v>1169.4819006006351</v>
      </c>
      <c r="P116" s="157">
        <f t="shared" si="18"/>
        <v>1293.7873754034476</v>
      </c>
      <c r="Q116" s="157">
        <f t="shared" si="18"/>
        <v>1546.6238527542048</v>
      </c>
    </row>
    <row r="117" spans="1:17" ht="12" customHeight="1" x14ac:dyDescent="0.3">
      <c r="A117" s="167" t="s">
        <v>144</v>
      </c>
      <c r="B117" s="132">
        <f>RES_hhdet_tes!B$149</f>
        <v>33.415100719131004</v>
      </c>
      <c r="C117" s="132">
        <f>RES_hhdet_tes!C$149</f>
        <v>33.199999155673254</v>
      </c>
      <c r="D117" s="132">
        <f>RES_hhdet_tes!D$149</f>
        <v>32.883848645009834</v>
      </c>
      <c r="E117" s="132">
        <f>RES_hhdet_tes!E$149</f>
        <v>43.983589303985298</v>
      </c>
      <c r="F117" s="132">
        <f>RES_hhdet_tes!F$149</f>
        <v>44.679532091763114</v>
      </c>
      <c r="G117" s="132">
        <f>RES_hhdet_tes!G$149</f>
        <v>43.847722376006644</v>
      </c>
      <c r="H117" s="132">
        <f>RES_hhdet_tes!H$149</f>
        <v>41.986739928827923</v>
      </c>
      <c r="I117" s="132">
        <f>RES_hhdet_tes!I$149</f>
        <v>39.444575388269087</v>
      </c>
      <c r="J117" s="132">
        <f>RES_hhdet_tes!J$149</f>
        <v>36.65542895048052</v>
      </c>
      <c r="K117" s="132">
        <f>RES_hhdet_tes!K$149</f>
        <v>33.456488431567635</v>
      </c>
      <c r="L117" s="132">
        <f>RES_hhdet_tes!L$149</f>
        <v>33.197587104182148</v>
      </c>
      <c r="M117" s="132">
        <f>RES_hhdet_tes!M$149</f>
        <v>27.492480988915322</v>
      </c>
      <c r="N117" s="132">
        <f>RES_hhdet_tes!N$149</f>
        <v>26.159310351813851</v>
      </c>
      <c r="O117" s="132">
        <f>RES_hhdet_tes!O$149</f>
        <v>24.872223860925015</v>
      </c>
      <c r="P117" s="132">
        <f>RES_hhdet_tes!P$149</f>
        <v>20.85893285135765</v>
      </c>
      <c r="Q117" s="132">
        <f>RES_hhdet_tes!Q$149</f>
        <v>19.948506951169428</v>
      </c>
    </row>
    <row r="118" spans="1:17" ht="12" customHeight="1" x14ac:dyDescent="0.3">
      <c r="A118" s="167" t="s">
        <v>143</v>
      </c>
      <c r="B118" s="132">
        <f>SUM(B119:B120)</f>
        <v>1.2502281851255597</v>
      </c>
      <c r="C118" s="132">
        <f t="shared" ref="C118:Q118" si="19">SUM(C119:C120)</f>
        <v>1.3096164132103421</v>
      </c>
      <c r="D118" s="132">
        <f t="shared" si="19"/>
        <v>1.3697054511052293</v>
      </c>
      <c r="E118" s="132">
        <f t="shared" si="19"/>
        <v>1.8129255012719283</v>
      </c>
      <c r="F118" s="132">
        <f t="shared" si="19"/>
        <v>2.0320454047099696</v>
      </c>
      <c r="G118" s="132">
        <f t="shared" si="19"/>
        <v>2.1741242436656081</v>
      </c>
      <c r="H118" s="132">
        <f t="shared" si="19"/>
        <v>2.4200884209417697</v>
      </c>
      <c r="I118" s="132">
        <f t="shared" si="19"/>
        <v>2.8957351975645018</v>
      </c>
      <c r="J118" s="132">
        <f t="shared" si="19"/>
        <v>3.4569639856570129</v>
      </c>
      <c r="K118" s="132">
        <f t="shared" si="19"/>
        <v>3.8010632806746969</v>
      </c>
      <c r="L118" s="132">
        <f t="shared" si="19"/>
        <v>4.3641155485767698</v>
      </c>
      <c r="M118" s="132">
        <f t="shared" si="19"/>
        <v>4.2669113696834264</v>
      </c>
      <c r="N118" s="132">
        <f t="shared" si="19"/>
        <v>4.1539669143992812</v>
      </c>
      <c r="O118" s="132">
        <f t="shared" si="19"/>
        <v>4.3999716757967011</v>
      </c>
      <c r="P118" s="132">
        <f t="shared" si="19"/>
        <v>4.2352511143015663</v>
      </c>
      <c r="Q118" s="132">
        <f t="shared" si="19"/>
        <v>4.3590282054900031</v>
      </c>
    </row>
    <row r="119" spans="1:17" ht="12" customHeight="1" x14ac:dyDescent="0.3">
      <c r="A119" s="166" t="s">
        <v>57</v>
      </c>
      <c r="B119" s="165">
        <f>RES_hhdet_tes!B$151</f>
        <v>0.45023820396478403</v>
      </c>
      <c r="C119" s="165">
        <f>RES_hhdet_tes!C$151</f>
        <v>0.47327311218649204</v>
      </c>
      <c r="D119" s="165">
        <f>RES_hhdet_tes!D$151</f>
        <v>0.49720683880252475</v>
      </c>
      <c r="E119" s="165">
        <f>RES_hhdet_tes!E$151</f>
        <v>0.69068147309950645</v>
      </c>
      <c r="F119" s="165">
        <f>RES_hhdet_tes!F$151</f>
        <v>0.75233899378786318</v>
      </c>
      <c r="G119" s="165">
        <f>RES_hhdet_tes!G$151</f>
        <v>0.87062922184423486</v>
      </c>
      <c r="H119" s="165">
        <f>RES_hhdet_tes!H$151</f>
        <v>0.95510357371739374</v>
      </c>
      <c r="I119" s="165">
        <f>RES_hhdet_tes!I$151</f>
        <v>1.1121672647712488</v>
      </c>
      <c r="J119" s="165">
        <f>RES_hhdet_tes!J$151</f>
        <v>1.3528537301219601</v>
      </c>
      <c r="K119" s="165">
        <f>RES_hhdet_tes!K$151</f>
        <v>1.5469262182123327</v>
      </c>
      <c r="L119" s="165">
        <f>RES_hhdet_tes!L$151</f>
        <v>1.8089362139750087</v>
      </c>
      <c r="M119" s="165">
        <f>RES_hhdet_tes!M$151</f>
        <v>1.7903248033027821</v>
      </c>
      <c r="N119" s="165">
        <f>RES_hhdet_tes!N$151</f>
        <v>1.7224919502011955</v>
      </c>
      <c r="O119" s="165">
        <f>RES_hhdet_tes!O$151</f>
        <v>1.7675587315461485</v>
      </c>
      <c r="P119" s="165">
        <f>RES_hhdet_tes!P$151</f>
        <v>1.5617678088851521</v>
      </c>
      <c r="Q119" s="165">
        <f>RES_hhdet_tes!Q$151</f>
        <v>1.5520474690503567</v>
      </c>
    </row>
    <row r="120" spans="1:17" ht="12" customHeight="1" x14ac:dyDescent="0.3">
      <c r="A120" s="147" t="s">
        <v>59</v>
      </c>
      <c r="B120" s="164">
        <f>RES_hhdet_tes!B$152</f>
        <v>0.79998998116077569</v>
      </c>
      <c r="C120" s="164">
        <f>RES_hhdet_tes!C$152</f>
        <v>0.83634330102384991</v>
      </c>
      <c r="D120" s="164">
        <f>RES_hhdet_tes!D$152</f>
        <v>0.87249861230270465</v>
      </c>
      <c r="E120" s="164">
        <f>RES_hhdet_tes!E$152</f>
        <v>1.122244028172422</v>
      </c>
      <c r="F120" s="164">
        <f>RES_hhdet_tes!F$152</f>
        <v>1.2797064109221064</v>
      </c>
      <c r="G120" s="164">
        <f>RES_hhdet_tes!G$152</f>
        <v>1.3034950218213732</v>
      </c>
      <c r="H120" s="164">
        <f>RES_hhdet_tes!H$152</f>
        <v>1.4649848472243761</v>
      </c>
      <c r="I120" s="164">
        <f>RES_hhdet_tes!I$152</f>
        <v>1.783567932793253</v>
      </c>
      <c r="J120" s="164">
        <f>RES_hhdet_tes!J$152</f>
        <v>2.1041102555350526</v>
      </c>
      <c r="K120" s="164">
        <f>RES_hhdet_tes!K$152</f>
        <v>2.2541370624623642</v>
      </c>
      <c r="L120" s="164">
        <f>RES_hhdet_tes!L$152</f>
        <v>2.5551793346017613</v>
      </c>
      <c r="M120" s="164">
        <f>RES_hhdet_tes!M$152</f>
        <v>2.4765865663806443</v>
      </c>
      <c r="N120" s="164">
        <f>RES_hhdet_tes!N$152</f>
        <v>2.4314749641980855</v>
      </c>
      <c r="O120" s="164">
        <f>RES_hhdet_tes!O$152</f>
        <v>2.6324129442505528</v>
      </c>
      <c r="P120" s="164">
        <f>RES_hhdet_tes!P$152</f>
        <v>2.673483305416414</v>
      </c>
      <c r="Q120" s="164">
        <f>RES_hhdet_tes!Q$152</f>
        <v>2.8069807364396464</v>
      </c>
    </row>
    <row r="121" spans="1:17" ht="12" customHeight="1" x14ac:dyDescent="0.3">
      <c r="A121" s="163" t="s">
        <v>142</v>
      </c>
      <c r="B121" s="162">
        <f>RES_hhdet_tes!B$153</f>
        <v>118.55510507251196</v>
      </c>
      <c r="C121" s="162">
        <f>RES_hhdet_tes!C$153</f>
        <v>156.85178543805907</v>
      </c>
      <c r="D121" s="162">
        <f>RES_hhdet_tes!D$153</f>
        <v>195.05145492096065</v>
      </c>
      <c r="E121" s="162">
        <f>RES_hhdet_tes!E$153</f>
        <v>234.5287802971624</v>
      </c>
      <c r="F121" s="162">
        <f>RES_hhdet_tes!F$153</f>
        <v>284.01668319027038</v>
      </c>
      <c r="G121" s="162">
        <f>RES_hhdet_tes!G$153</f>
        <v>340.6036947504636</v>
      </c>
      <c r="H121" s="162">
        <f>RES_hhdet_tes!H$153</f>
        <v>400.9798506679918</v>
      </c>
      <c r="I121" s="162">
        <f>RES_hhdet_tes!I$153</f>
        <v>434.92383801041041</v>
      </c>
      <c r="J121" s="162">
        <f>RES_hhdet_tes!J$153</f>
        <v>475.50299844915548</v>
      </c>
      <c r="K121" s="162">
        <f>RES_hhdet_tes!K$153</f>
        <v>528.99109175246724</v>
      </c>
      <c r="L121" s="162">
        <f>RES_hhdet_tes!L$153</f>
        <v>629.4075123563199</v>
      </c>
      <c r="M121" s="162">
        <f>RES_hhdet_tes!M$153</f>
        <v>713.8648932027744</v>
      </c>
      <c r="N121" s="162">
        <f>RES_hhdet_tes!N$153</f>
        <v>837.21005919490426</v>
      </c>
      <c r="O121" s="162">
        <f>RES_hhdet_tes!O$153</f>
        <v>1000.8554904149267</v>
      </c>
      <c r="P121" s="162">
        <f>RES_hhdet_tes!P$153</f>
        <v>1107.9802205684009</v>
      </c>
      <c r="Q121" s="162">
        <f>RES_hhdet_tes!Q$153</f>
        <v>1326.8191705552965</v>
      </c>
    </row>
    <row r="122" spans="1:17" ht="12" customHeight="1" x14ac:dyDescent="0.3">
      <c r="A122" s="161" t="s">
        <v>141</v>
      </c>
      <c r="B122" s="160">
        <f>SUM(B123:B124)</f>
        <v>3.837824870450083</v>
      </c>
      <c r="C122" s="160">
        <f t="shared" ref="C122:Q122" si="20">SUM(C123:C124)</f>
        <v>4.7503146005965906</v>
      </c>
      <c r="D122" s="160">
        <f t="shared" si="20"/>
        <v>6.935415943653501</v>
      </c>
      <c r="E122" s="160">
        <f t="shared" si="20"/>
        <v>10.038234063943532</v>
      </c>
      <c r="F122" s="160">
        <f t="shared" si="20"/>
        <v>12.576767850533466</v>
      </c>
      <c r="G122" s="160">
        <f t="shared" si="20"/>
        <v>18.027351143334421</v>
      </c>
      <c r="H122" s="160">
        <f t="shared" si="20"/>
        <v>23.887471951297616</v>
      </c>
      <c r="I122" s="160">
        <f t="shared" si="20"/>
        <v>36.711720071813133</v>
      </c>
      <c r="J122" s="160">
        <f t="shared" si="20"/>
        <v>46.989076622241015</v>
      </c>
      <c r="K122" s="160">
        <f t="shared" si="20"/>
        <v>58.889280093343125</v>
      </c>
      <c r="L122" s="160">
        <f t="shared" si="20"/>
        <v>75.402315544751815</v>
      </c>
      <c r="M122" s="160">
        <f t="shared" si="20"/>
        <v>97.984387565041274</v>
      </c>
      <c r="N122" s="160">
        <f t="shared" si="20"/>
        <v>118.18599130778162</v>
      </c>
      <c r="O122" s="160">
        <f t="shared" si="20"/>
        <v>139.35421464898639</v>
      </c>
      <c r="P122" s="160">
        <f t="shared" si="20"/>
        <v>160.7129708693875</v>
      </c>
      <c r="Q122" s="160">
        <f t="shared" si="20"/>
        <v>195.4971470422488</v>
      </c>
    </row>
    <row r="123" spans="1:17" ht="12" customHeight="1" x14ac:dyDescent="0.3">
      <c r="A123" s="148" t="s">
        <v>60</v>
      </c>
      <c r="B123" s="156">
        <f>RES_hhdet_tes!B$155</f>
        <v>2.5670805995715016</v>
      </c>
      <c r="C123" s="156">
        <f>RES_hhdet_tes!C$155</f>
        <v>3.0448649095541951</v>
      </c>
      <c r="D123" s="156">
        <f>RES_hhdet_tes!D$155</f>
        <v>4.437945452022511</v>
      </c>
      <c r="E123" s="156">
        <f>RES_hhdet_tes!E$155</f>
        <v>6.4548401990099249</v>
      </c>
      <c r="F123" s="156">
        <f>RES_hhdet_tes!F$155</f>
        <v>7.961993186761676</v>
      </c>
      <c r="G123" s="156">
        <f>RES_hhdet_tes!G$155</f>
        <v>11.860649199437059</v>
      </c>
      <c r="H123" s="156">
        <f>RES_hhdet_tes!H$155</f>
        <v>15.154241884140097</v>
      </c>
      <c r="I123" s="156">
        <f>RES_hhdet_tes!I$155</f>
        <v>21.657901210744715</v>
      </c>
      <c r="J123" s="156">
        <f>RES_hhdet_tes!J$155</f>
        <v>26.593991324740639</v>
      </c>
      <c r="K123" s="156">
        <f>RES_hhdet_tes!K$155</f>
        <v>33.60589163619079</v>
      </c>
      <c r="L123" s="156">
        <f>RES_hhdet_tes!L$155</f>
        <v>43.08067756341736</v>
      </c>
      <c r="M123" s="156">
        <f>RES_hhdet_tes!M$155</f>
        <v>58.428825869912785</v>
      </c>
      <c r="N123" s="156">
        <f>RES_hhdet_tes!N$155</f>
        <v>71.443694885358582</v>
      </c>
      <c r="O123" s="156">
        <f>RES_hhdet_tes!O$155</f>
        <v>86.614380418254413</v>
      </c>
      <c r="P123" s="156">
        <f>RES_hhdet_tes!P$155</f>
        <v>99.968732453110448</v>
      </c>
      <c r="Q123" s="156">
        <f>RES_hhdet_tes!Q$155</f>
        <v>122.72167439986663</v>
      </c>
    </row>
    <row r="124" spans="1:17" ht="12" customHeight="1" x14ac:dyDescent="0.3">
      <c r="A124" s="148" t="s">
        <v>59</v>
      </c>
      <c r="B124" s="156">
        <f>RES_hhdet_tes!B$156</f>
        <v>1.2707442708785814</v>
      </c>
      <c r="C124" s="156">
        <f>RES_hhdet_tes!C$156</f>
        <v>1.7054496910423953</v>
      </c>
      <c r="D124" s="156">
        <f>RES_hhdet_tes!D$156</f>
        <v>2.49747049163099</v>
      </c>
      <c r="E124" s="156">
        <f>RES_hhdet_tes!E$156</f>
        <v>3.5833938649336075</v>
      </c>
      <c r="F124" s="156">
        <f>RES_hhdet_tes!F$156</f>
        <v>4.6147746637717901</v>
      </c>
      <c r="G124" s="156">
        <f>RES_hhdet_tes!G$156</f>
        <v>6.16670194389736</v>
      </c>
      <c r="H124" s="156">
        <f>RES_hhdet_tes!H$156</f>
        <v>8.7332300671575194</v>
      </c>
      <c r="I124" s="156">
        <f>RES_hhdet_tes!I$156</f>
        <v>15.053818861068416</v>
      </c>
      <c r="J124" s="156">
        <f>RES_hhdet_tes!J$156</f>
        <v>20.39508529750038</v>
      </c>
      <c r="K124" s="156">
        <f>RES_hhdet_tes!K$156</f>
        <v>25.283388457152334</v>
      </c>
      <c r="L124" s="156">
        <f>RES_hhdet_tes!L$156</f>
        <v>32.321637981334455</v>
      </c>
      <c r="M124" s="156">
        <f>RES_hhdet_tes!M$156</f>
        <v>39.555561695128489</v>
      </c>
      <c r="N124" s="156">
        <f>RES_hhdet_tes!N$156</f>
        <v>46.742296422423031</v>
      </c>
      <c r="O124" s="156">
        <f>RES_hhdet_tes!O$156</f>
        <v>52.739834230731958</v>
      </c>
      <c r="P124" s="156">
        <f>RES_hhdet_tes!P$156</f>
        <v>60.744238416277057</v>
      </c>
      <c r="Q124" s="156">
        <f>RES_hhdet_tes!Q$156</f>
        <v>72.775472642382169</v>
      </c>
    </row>
    <row r="125" spans="1:17" ht="12" customHeight="1" x14ac:dyDescent="0.3">
      <c r="A125" s="158" t="s">
        <v>62</v>
      </c>
      <c r="B125" s="157">
        <f>SUM(B126:B127)</f>
        <v>63.397479007311588</v>
      </c>
      <c r="C125" s="157">
        <f t="shared" ref="C125:Q125" si="21">SUM(C126:C127)</f>
        <v>78.821942610168577</v>
      </c>
      <c r="D125" s="157">
        <f t="shared" si="21"/>
        <v>94.453083348087105</v>
      </c>
      <c r="E125" s="157">
        <f t="shared" si="21"/>
        <v>117.17986538580519</v>
      </c>
      <c r="F125" s="157">
        <f t="shared" si="21"/>
        <v>137.4715390265502</v>
      </c>
      <c r="G125" s="157">
        <f t="shared" si="21"/>
        <v>161.93203970159033</v>
      </c>
      <c r="H125" s="157">
        <f t="shared" si="21"/>
        <v>191.08813089108523</v>
      </c>
      <c r="I125" s="157">
        <f t="shared" si="21"/>
        <v>213.13079360982323</v>
      </c>
      <c r="J125" s="157">
        <f t="shared" si="21"/>
        <v>235.63814199041747</v>
      </c>
      <c r="K125" s="157">
        <f t="shared" si="21"/>
        <v>264.9079750995067</v>
      </c>
      <c r="L125" s="157">
        <f t="shared" si="21"/>
        <v>310.73080170685841</v>
      </c>
      <c r="M125" s="157">
        <f t="shared" si="21"/>
        <v>350.04415078986744</v>
      </c>
      <c r="N125" s="157">
        <f t="shared" si="21"/>
        <v>408.32974163385416</v>
      </c>
      <c r="O125" s="157">
        <f t="shared" si="21"/>
        <v>481.86725716071186</v>
      </c>
      <c r="P125" s="157">
        <f t="shared" si="21"/>
        <v>532.40123242867969</v>
      </c>
      <c r="Q125" s="157">
        <f t="shared" si="21"/>
        <v>637.46075545520807</v>
      </c>
    </row>
    <row r="126" spans="1:17" ht="12" customHeight="1" x14ac:dyDescent="0.3">
      <c r="A126" s="23" t="s">
        <v>57</v>
      </c>
      <c r="B126" s="156">
        <f>RES_hhdet_tes!B$158</f>
        <v>8.8030183353184395</v>
      </c>
      <c r="C126" s="156">
        <f>RES_hhdet_tes!C$158</f>
        <v>10.796384235846601</v>
      </c>
      <c r="D126" s="156">
        <f>RES_hhdet_tes!D$158</f>
        <v>12.589726729312829</v>
      </c>
      <c r="E126" s="156">
        <f>RES_hhdet_tes!E$158</f>
        <v>15.191306921152286</v>
      </c>
      <c r="F126" s="156">
        <f>RES_hhdet_tes!F$158</f>
        <v>18.98983370937993</v>
      </c>
      <c r="G126" s="156">
        <f>RES_hhdet_tes!G$158</f>
        <v>21.308309437155103</v>
      </c>
      <c r="H126" s="156">
        <f>RES_hhdet_tes!H$158</f>
        <v>21.460672073230125</v>
      </c>
      <c r="I126" s="156">
        <f>RES_hhdet_tes!I$158</f>
        <v>24.002950395092331</v>
      </c>
      <c r="J126" s="156">
        <f>RES_hhdet_tes!J$158</f>
        <v>29.440629534170412</v>
      </c>
      <c r="K126" s="156">
        <f>RES_hhdet_tes!K$158</f>
        <v>31.08632263290999</v>
      </c>
      <c r="L126" s="156">
        <f>RES_hhdet_tes!L$158</f>
        <v>38.618607904504159</v>
      </c>
      <c r="M126" s="156">
        <f>RES_hhdet_tes!M$158</f>
        <v>40.751207969241342</v>
      </c>
      <c r="N126" s="156">
        <f>RES_hhdet_tes!N$158</f>
        <v>45.969096324034069</v>
      </c>
      <c r="O126" s="156">
        <f>RES_hhdet_tes!O$158</f>
        <v>54.136796520844165</v>
      </c>
      <c r="P126" s="156">
        <f>RES_hhdet_tes!P$158</f>
        <v>55.814209819552865</v>
      </c>
      <c r="Q126" s="156">
        <f>RES_hhdet_tes!Q$158</f>
        <v>62.691317990490141</v>
      </c>
    </row>
    <row r="127" spans="1:17" ht="12" customHeight="1" x14ac:dyDescent="0.3">
      <c r="A127" s="29" t="s">
        <v>140</v>
      </c>
      <c r="B127" s="57">
        <f>RES_hhdet_tes!B$159</f>
        <v>54.594460671993147</v>
      </c>
      <c r="C127" s="57">
        <f>RES_hhdet_tes!C$159</f>
        <v>68.025558374321974</v>
      </c>
      <c r="D127" s="57">
        <f>RES_hhdet_tes!D$159</f>
        <v>81.863356618774276</v>
      </c>
      <c r="E127" s="57">
        <f>RES_hhdet_tes!E$159</f>
        <v>101.9885584646529</v>
      </c>
      <c r="F127" s="57">
        <f>RES_hhdet_tes!F$159</f>
        <v>118.48170531717028</v>
      </c>
      <c r="G127" s="57">
        <f>RES_hhdet_tes!G$159</f>
        <v>140.62373026443524</v>
      </c>
      <c r="H127" s="57">
        <f>RES_hhdet_tes!H$159</f>
        <v>169.62745881785511</v>
      </c>
      <c r="I127" s="57">
        <f>RES_hhdet_tes!I$159</f>
        <v>189.12784321473089</v>
      </c>
      <c r="J127" s="57">
        <f>RES_hhdet_tes!J$159</f>
        <v>206.19751245624704</v>
      </c>
      <c r="K127" s="57">
        <f>RES_hhdet_tes!K$159</f>
        <v>233.82165246659673</v>
      </c>
      <c r="L127" s="57">
        <f>RES_hhdet_tes!L$159</f>
        <v>272.11219380235423</v>
      </c>
      <c r="M127" s="57">
        <f>RES_hhdet_tes!M$159</f>
        <v>309.29294282062608</v>
      </c>
      <c r="N127" s="57">
        <f>RES_hhdet_tes!N$159</f>
        <v>362.36064530982009</v>
      </c>
      <c r="O127" s="57">
        <f>RES_hhdet_tes!O$159</f>
        <v>427.73046063986772</v>
      </c>
      <c r="P127" s="57">
        <f>RES_hhdet_tes!P$159</f>
        <v>476.58702260912679</v>
      </c>
      <c r="Q127" s="57">
        <f>RES_hhdet_tes!Q$159</f>
        <v>574.76943746471795</v>
      </c>
    </row>
    <row r="129" spans="1:17" ht="12" customHeight="1" x14ac:dyDescent="0.3">
      <c r="A129" s="152" t="s">
        <v>199</v>
      </c>
      <c r="B129" s="175">
        <f t="shared" ref="B129:Q144" si="22">IF(B111=0,"",B111/B93)</f>
        <v>1.0250130087718552</v>
      </c>
      <c r="C129" s="175">
        <f t="shared" si="22"/>
        <v>1.0536916610205111</v>
      </c>
      <c r="D129" s="175">
        <f t="shared" si="22"/>
        <v>1.0758381602561788</v>
      </c>
      <c r="E129" s="175">
        <f t="shared" si="22"/>
        <v>1.1023945642418918</v>
      </c>
      <c r="F129" s="175">
        <f t="shared" si="22"/>
        <v>1.1241247478964915</v>
      </c>
      <c r="G129" s="175">
        <f t="shared" si="22"/>
        <v>1.1529564872704594</v>
      </c>
      <c r="H129" s="175">
        <f t="shared" si="22"/>
        <v>1.1809850299611468</v>
      </c>
      <c r="I129" s="175">
        <f t="shared" si="22"/>
        <v>1.2056652537535957</v>
      </c>
      <c r="J129" s="175">
        <f t="shared" si="22"/>
        <v>1.2414617951795477</v>
      </c>
      <c r="K129" s="175">
        <f t="shared" si="22"/>
        <v>1.2803518788546897</v>
      </c>
      <c r="L129" s="175">
        <f t="shared" si="22"/>
        <v>1.3388950301948874</v>
      </c>
      <c r="M129" s="175">
        <f t="shared" si="22"/>
        <v>1.373029827919984</v>
      </c>
      <c r="N129" s="175">
        <f t="shared" si="22"/>
        <v>1.4401822480963464</v>
      </c>
      <c r="O129" s="175">
        <f t="shared" si="22"/>
        <v>1.492113209172176</v>
      </c>
      <c r="P129" s="175">
        <f t="shared" si="22"/>
        <v>1.5085812426889513</v>
      </c>
      <c r="Q129" s="175">
        <f t="shared" si="22"/>
        <v>1.5656310620131131</v>
      </c>
    </row>
    <row r="130" spans="1:17" ht="12" customHeight="1" x14ac:dyDescent="0.3">
      <c r="A130" s="158" t="s">
        <v>65</v>
      </c>
      <c r="B130" s="169">
        <f t="shared" si="22"/>
        <v>1.1780835718669158</v>
      </c>
      <c r="C130" s="169">
        <f t="shared" si="22"/>
        <v>1.2010578661470439</v>
      </c>
      <c r="D130" s="169">
        <f t="shared" si="22"/>
        <v>1.2303300305945444</v>
      </c>
      <c r="E130" s="169">
        <f t="shared" si="22"/>
        <v>1.2666238340314038</v>
      </c>
      <c r="F130" s="169">
        <f t="shared" si="22"/>
        <v>1.304193531294128</v>
      </c>
      <c r="G130" s="169">
        <f t="shared" si="22"/>
        <v>1.3481024612611432</v>
      </c>
      <c r="H130" s="169">
        <f t="shared" si="22"/>
        <v>1.3984951607523104</v>
      </c>
      <c r="I130" s="169">
        <f t="shared" si="22"/>
        <v>1.4493996826319839</v>
      </c>
      <c r="J130" s="169">
        <f t="shared" si="22"/>
        <v>1.511376743174121</v>
      </c>
      <c r="K130" s="169">
        <f t="shared" si="22"/>
        <v>1.5860569466397589</v>
      </c>
      <c r="L130" s="169">
        <f t="shared" si="22"/>
        <v>1.6792757076907991</v>
      </c>
      <c r="M130" s="169">
        <f t="shared" si="22"/>
        <v>1.8145695314689314</v>
      </c>
      <c r="N130" s="169">
        <f t="shared" si="22"/>
        <v>1.9461305800734729</v>
      </c>
      <c r="O130" s="169">
        <f t="shared" si="22"/>
        <v>2.1156542019165876</v>
      </c>
      <c r="P130" s="169">
        <f t="shared" si="22"/>
        <v>2.2398531893725866</v>
      </c>
      <c r="Q130" s="169">
        <f t="shared" si="22"/>
        <v>2.3921799730264106</v>
      </c>
    </row>
    <row r="131" spans="1:17" ht="12" customHeight="1" x14ac:dyDescent="0.3">
      <c r="A131" s="23" t="s">
        <v>60</v>
      </c>
      <c r="B131" s="73">
        <f t="shared" si="22"/>
        <v>1.1780835718669158</v>
      </c>
      <c r="C131" s="73">
        <f t="shared" si="22"/>
        <v>1.2010578661470439</v>
      </c>
      <c r="D131" s="73">
        <f t="shared" si="22"/>
        <v>1.2303300305945444</v>
      </c>
      <c r="E131" s="73">
        <f t="shared" si="22"/>
        <v>1.2666238340314038</v>
      </c>
      <c r="F131" s="73">
        <f t="shared" si="22"/>
        <v>1.304193531294128</v>
      </c>
      <c r="G131" s="73">
        <f t="shared" si="22"/>
        <v>1.3481024612611432</v>
      </c>
      <c r="H131" s="73">
        <f t="shared" si="22"/>
        <v>1.3984951607523104</v>
      </c>
      <c r="I131" s="73">
        <f t="shared" si="22"/>
        <v>1.4493996826319839</v>
      </c>
      <c r="J131" s="73">
        <f t="shared" si="22"/>
        <v>1.511376743174121</v>
      </c>
      <c r="K131" s="73">
        <f t="shared" si="22"/>
        <v>1.5860569466397589</v>
      </c>
      <c r="L131" s="73">
        <f t="shared" si="22"/>
        <v>1.6792757076907991</v>
      </c>
      <c r="M131" s="73">
        <f t="shared" si="22"/>
        <v>1.8145695314689314</v>
      </c>
      <c r="N131" s="73">
        <f t="shared" si="22"/>
        <v>1.9461305800734729</v>
      </c>
      <c r="O131" s="73">
        <f t="shared" si="22"/>
        <v>2.1156542019165876</v>
      </c>
      <c r="P131" s="73">
        <f t="shared" si="22"/>
        <v>2.2398531893725866</v>
      </c>
      <c r="Q131" s="73">
        <f t="shared" si="22"/>
        <v>2.3921799730264106</v>
      </c>
    </row>
    <row r="132" spans="1:17" ht="12" customHeight="1" x14ac:dyDescent="0.3">
      <c r="A132" s="158" t="s">
        <v>112</v>
      </c>
      <c r="B132" s="169">
        <f t="shared" si="22"/>
        <v>1.582539888589382</v>
      </c>
      <c r="C132" s="169">
        <f t="shared" si="22"/>
        <v>1.688546958547714</v>
      </c>
      <c r="D132" s="169">
        <f t="shared" si="22"/>
        <v>1.7512042510149244</v>
      </c>
      <c r="E132" s="169">
        <f t="shared" si="22"/>
        <v>1.820020911561153</v>
      </c>
      <c r="F132" s="169">
        <f t="shared" si="22"/>
        <v>1.8809713704069115</v>
      </c>
      <c r="G132" s="169">
        <f t="shared" si="22"/>
        <v>1.9502232949662017</v>
      </c>
      <c r="H132" s="169">
        <f t="shared" si="22"/>
        <v>2.0188733541223232</v>
      </c>
      <c r="I132" s="169">
        <f t="shared" si="22"/>
        <v>2.0808223461986612</v>
      </c>
      <c r="J132" s="169">
        <f t="shared" si="22"/>
        <v>2.1347381801257885</v>
      </c>
      <c r="K132" s="169">
        <f t="shared" si="22"/>
        <v>2.1955790078475026</v>
      </c>
      <c r="L132" s="169">
        <f t="shared" si="22"/>
        <v>2.3150018101488716</v>
      </c>
      <c r="M132" s="169">
        <f t="shared" si="22"/>
        <v>2.4574954354814724</v>
      </c>
      <c r="N132" s="169">
        <f t="shared" si="22"/>
        <v>2.5611217879996442</v>
      </c>
      <c r="O132" s="169">
        <f t="shared" si="22"/>
        <v>2.6837808287103773</v>
      </c>
      <c r="P132" s="169">
        <f t="shared" si="22"/>
        <v>2.8146835123980458</v>
      </c>
      <c r="Q132" s="169">
        <f t="shared" si="22"/>
        <v>2.9584055228443713</v>
      </c>
    </row>
    <row r="133" spans="1:17" ht="12" customHeight="1" x14ac:dyDescent="0.3">
      <c r="A133" s="23" t="s">
        <v>60</v>
      </c>
      <c r="B133" s="73">
        <f t="shared" si="22"/>
        <v>1.582539888589382</v>
      </c>
      <c r="C133" s="73">
        <f t="shared" si="22"/>
        <v>1.688546958547714</v>
      </c>
      <c r="D133" s="73">
        <f t="shared" si="22"/>
        <v>1.7512042510149244</v>
      </c>
      <c r="E133" s="73">
        <f t="shared" si="22"/>
        <v>1.820020911561153</v>
      </c>
      <c r="F133" s="73">
        <f t="shared" si="22"/>
        <v>1.8809713704069115</v>
      </c>
      <c r="G133" s="73">
        <f t="shared" si="22"/>
        <v>1.9502232949662017</v>
      </c>
      <c r="H133" s="73">
        <f t="shared" si="22"/>
        <v>2.0188733541223232</v>
      </c>
      <c r="I133" s="73">
        <f t="shared" si="22"/>
        <v>2.0808223461986612</v>
      </c>
      <c r="J133" s="73">
        <f t="shared" si="22"/>
        <v>2.1347381801257885</v>
      </c>
      <c r="K133" s="73">
        <f t="shared" si="22"/>
        <v>2.1955790078475026</v>
      </c>
      <c r="L133" s="73">
        <f t="shared" si="22"/>
        <v>2.3150018101488716</v>
      </c>
      <c r="M133" s="73">
        <f t="shared" si="22"/>
        <v>2.4574954354814724</v>
      </c>
      <c r="N133" s="73">
        <f t="shared" si="22"/>
        <v>2.5611217879996442</v>
      </c>
      <c r="O133" s="73">
        <f t="shared" si="22"/>
        <v>2.6837808287103773</v>
      </c>
      <c r="P133" s="73">
        <f t="shared" si="22"/>
        <v>2.8146835123980458</v>
      </c>
      <c r="Q133" s="73">
        <f t="shared" si="22"/>
        <v>2.9584055228443713</v>
      </c>
    </row>
    <row r="134" spans="1:17" ht="12" customHeight="1" x14ac:dyDescent="0.3">
      <c r="A134" s="158" t="s">
        <v>63</v>
      </c>
      <c r="B134" s="169">
        <f t="shared" si="22"/>
        <v>0.64611098137413892</v>
      </c>
      <c r="C134" s="169">
        <f t="shared" si="22"/>
        <v>0.66468478968751599</v>
      </c>
      <c r="D134" s="169">
        <f t="shared" si="22"/>
        <v>0.68052451382445511</v>
      </c>
      <c r="E134" s="169">
        <f t="shared" si="22"/>
        <v>0.68790710664078025</v>
      </c>
      <c r="F134" s="169">
        <f t="shared" si="22"/>
        <v>0.69867761051451394</v>
      </c>
      <c r="G134" s="169">
        <f t="shared" si="22"/>
        <v>0.70829446999424928</v>
      </c>
      <c r="H134" s="169">
        <f t="shared" si="22"/>
        <v>0.71739850605335131</v>
      </c>
      <c r="I134" s="169">
        <f t="shared" si="22"/>
        <v>0.72598647553133366</v>
      </c>
      <c r="J134" s="169">
        <f t="shared" si="22"/>
        <v>0.73429740717823722</v>
      </c>
      <c r="K134" s="169">
        <f t="shared" si="22"/>
        <v>0.74339410268666106</v>
      </c>
      <c r="L134" s="169">
        <f t="shared" si="22"/>
        <v>0.74967241903020965</v>
      </c>
      <c r="M134" s="169">
        <f t="shared" si="22"/>
        <v>0.75863561866879048</v>
      </c>
      <c r="N134" s="169">
        <f t="shared" si="22"/>
        <v>0.76518986398312083</v>
      </c>
      <c r="O134" s="169">
        <f t="shared" si="22"/>
        <v>0.7702894644352859</v>
      </c>
      <c r="P134" s="169">
        <f t="shared" si="22"/>
        <v>0.77445670376674347</v>
      </c>
      <c r="Q134" s="169">
        <f t="shared" si="22"/>
        <v>0.77710231757657799</v>
      </c>
    </row>
    <row r="135" spans="1:17" ht="12" customHeight="1" x14ac:dyDescent="0.3">
      <c r="A135" s="167" t="s">
        <v>144</v>
      </c>
      <c r="B135" s="174">
        <f t="shared" si="22"/>
        <v>0.5210071664593402</v>
      </c>
      <c r="C135" s="174">
        <f t="shared" si="22"/>
        <v>0.52669849285966741</v>
      </c>
      <c r="D135" s="174">
        <f t="shared" si="22"/>
        <v>0.53225374590726737</v>
      </c>
      <c r="E135" s="174">
        <f t="shared" si="22"/>
        <v>0.54329812964547419</v>
      </c>
      <c r="F135" s="174">
        <f t="shared" si="22"/>
        <v>0.54915541866262674</v>
      </c>
      <c r="G135" s="174">
        <f t="shared" si="22"/>
        <v>0.55405562875208381</v>
      </c>
      <c r="H135" s="174">
        <f t="shared" si="22"/>
        <v>0.55906671613372494</v>
      </c>
      <c r="I135" s="174">
        <f t="shared" si="22"/>
        <v>0.56528719103044589</v>
      </c>
      <c r="J135" s="174">
        <f t="shared" si="22"/>
        <v>0.5722367675068174</v>
      </c>
      <c r="K135" s="174">
        <f t="shared" si="22"/>
        <v>0.57662867646310179</v>
      </c>
      <c r="L135" s="174">
        <f t="shared" si="22"/>
        <v>0.57888692339517367</v>
      </c>
      <c r="M135" s="174">
        <f t="shared" si="22"/>
        <v>0.59030086730989983</v>
      </c>
      <c r="N135" s="174">
        <f t="shared" si="22"/>
        <v>0.59384829645871495</v>
      </c>
      <c r="O135" s="174">
        <f t="shared" si="22"/>
        <v>0.59721048366438945</v>
      </c>
      <c r="P135" s="174">
        <f t="shared" si="22"/>
        <v>0.59903277067677307</v>
      </c>
      <c r="Q135" s="174">
        <f t="shared" si="22"/>
        <v>0.59928068421597369</v>
      </c>
    </row>
    <row r="136" spans="1:17" ht="12" customHeight="1" x14ac:dyDescent="0.3">
      <c r="A136" s="167" t="s">
        <v>143</v>
      </c>
      <c r="B136" s="174">
        <f t="shared" si="22"/>
        <v>0.75612106610720276</v>
      </c>
      <c r="C136" s="174">
        <f t="shared" si="22"/>
        <v>0.76210536740666401</v>
      </c>
      <c r="D136" s="174">
        <f t="shared" si="22"/>
        <v>0.76499575799772535</v>
      </c>
      <c r="E136" s="174">
        <f t="shared" si="22"/>
        <v>0.77311010025605997</v>
      </c>
      <c r="F136" s="174">
        <f t="shared" si="22"/>
        <v>0.78039556899930962</v>
      </c>
      <c r="G136" s="174">
        <f t="shared" si="22"/>
        <v>0.76186501564267939</v>
      </c>
      <c r="H136" s="174">
        <f t="shared" si="22"/>
        <v>0.7736974527662166</v>
      </c>
      <c r="I136" s="174">
        <f t="shared" si="22"/>
        <v>0.78199238752711586</v>
      </c>
      <c r="J136" s="174">
        <f t="shared" si="22"/>
        <v>0.78172938072537834</v>
      </c>
      <c r="K136" s="174">
        <f t="shared" si="22"/>
        <v>0.77930256421173294</v>
      </c>
      <c r="L136" s="174">
        <f t="shared" si="22"/>
        <v>0.77892638690731997</v>
      </c>
      <c r="M136" s="174">
        <f t="shared" si="22"/>
        <v>0.78399853026805544</v>
      </c>
      <c r="N136" s="174">
        <f t="shared" si="22"/>
        <v>0.7863891524629546</v>
      </c>
      <c r="O136" s="174">
        <f t="shared" si="22"/>
        <v>0.79264981735065054</v>
      </c>
      <c r="P136" s="174">
        <f t="shared" si="22"/>
        <v>0.80427576130898348</v>
      </c>
      <c r="Q136" s="174">
        <f t="shared" si="22"/>
        <v>0.8045315316959647</v>
      </c>
    </row>
    <row r="137" spans="1:17" ht="12" customHeight="1" x14ac:dyDescent="0.3">
      <c r="A137" s="166" t="s">
        <v>57</v>
      </c>
      <c r="B137" s="173">
        <f t="shared" si="22"/>
        <v>0.52752838349681397</v>
      </c>
      <c r="C137" s="173">
        <f t="shared" si="22"/>
        <v>0.53654472462467195</v>
      </c>
      <c r="D137" s="173">
        <f t="shared" si="22"/>
        <v>0.5416338352379324</v>
      </c>
      <c r="E137" s="173">
        <f t="shared" si="22"/>
        <v>0.56486691503923503</v>
      </c>
      <c r="F137" s="173">
        <f t="shared" si="22"/>
        <v>0.56816343069115949</v>
      </c>
      <c r="G137" s="173">
        <f t="shared" si="22"/>
        <v>0.56162673327913692</v>
      </c>
      <c r="H137" s="173">
        <f t="shared" si="22"/>
        <v>0.57433703782524814</v>
      </c>
      <c r="I137" s="173">
        <f t="shared" si="22"/>
        <v>0.57941846506581851</v>
      </c>
      <c r="J137" s="173">
        <f t="shared" si="22"/>
        <v>0.58360703928194357</v>
      </c>
      <c r="K137" s="173">
        <f t="shared" si="22"/>
        <v>0.58966863798770042</v>
      </c>
      <c r="L137" s="173">
        <f t="shared" si="22"/>
        <v>0.59357018541708428</v>
      </c>
      <c r="M137" s="173">
        <f t="shared" si="22"/>
        <v>0.60363369647744591</v>
      </c>
      <c r="N137" s="173">
        <f t="shared" si="22"/>
        <v>0.60420189850093753</v>
      </c>
      <c r="O137" s="173">
        <f t="shared" si="22"/>
        <v>0.6056285726596139</v>
      </c>
      <c r="P137" s="173">
        <f t="shared" si="22"/>
        <v>0.60243258340298433</v>
      </c>
      <c r="Q137" s="173">
        <f t="shared" si="22"/>
        <v>0.5944004587612095</v>
      </c>
    </row>
    <row r="138" spans="1:17" ht="12" customHeight="1" x14ac:dyDescent="0.3">
      <c r="A138" s="147" t="s">
        <v>59</v>
      </c>
      <c r="B138" s="172">
        <f t="shared" si="22"/>
        <v>1</v>
      </c>
      <c r="C138" s="172">
        <f t="shared" si="22"/>
        <v>1</v>
      </c>
      <c r="D138" s="172">
        <f t="shared" si="22"/>
        <v>1</v>
      </c>
      <c r="E138" s="172">
        <f t="shared" si="22"/>
        <v>1</v>
      </c>
      <c r="F138" s="172">
        <f t="shared" si="22"/>
        <v>1</v>
      </c>
      <c r="G138" s="172">
        <f t="shared" si="22"/>
        <v>0.99999999999999978</v>
      </c>
      <c r="H138" s="172">
        <f t="shared" si="22"/>
        <v>1.0000000000000004</v>
      </c>
      <c r="I138" s="172">
        <f t="shared" si="22"/>
        <v>0.99999999999999922</v>
      </c>
      <c r="J138" s="172">
        <f t="shared" si="22"/>
        <v>1.0000000000000002</v>
      </c>
      <c r="K138" s="172">
        <f t="shared" si="22"/>
        <v>1.0000000000000002</v>
      </c>
      <c r="L138" s="172">
        <f t="shared" si="22"/>
        <v>1</v>
      </c>
      <c r="M138" s="172">
        <f t="shared" si="22"/>
        <v>1.0000000000000004</v>
      </c>
      <c r="N138" s="172">
        <f t="shared" si="22"/>
        <v>1</v>
      </c>
      <c r="O138" s="172">
        <f t="shared" si="22"/>
        <v>1.0000000000000002</v>
      </c>
      <c r="P138" s="172">
        <f t="shared" si="22"/>
        <v>0.99999999999999956</v>
      </c>
      <c r="Q138" s="172">
        <f t="shared" si="22"/>
        <v>1.0000000000000002</v>
      </c>
    </row>
    <row r="139" spans="1:17" ht="12" customHeight="1" x14ac:dyDescent="0.3">
      <c r="A139" s="163" t="s">
        <v>142</v>
      </c>
      <c r="B139" s="171">
        <f t="shared" si="22"/>
        <v>0.68852665014990977</v>
      </c>
      <c r="C139" s="171">
        <f t="shared" si="22"/>
        <v>0.69947773305798766</v>
      </c>
      <c r="D139" s="171">
        <f t="shared" si="22"/>
        <v>0.70941008203628131</v>
      </c>
      <c r="E139" s="171">
        <f t="shared" si="22"/>
        <v>0.71830216990732576</v>
      </c>
      <c r="F139" s="171">
        <f t="shared" si="22"/>
        <v>0.7243716047996559</v>
      </c>
      <c r="G139" s="171">
        <f t="shared" si="22"/>
        <v>0.72900070952849383</v>
      </c>
      <c r="H139" s="171">
        <f t="shared" si="22"/>
        <v>0.73305625598135671</v>
      </c>
      <c r="I139" s="171">
        <f t="shared" si="22"/>
        <v>0.73634488511286378</v>
      </c>
      <c r="J139" s="171">
        <f t="shared" si="22"/>
        <v>0.74047370841458915</v>
      </c>
      <c r="K139" s="171">
        <f t="shared" si="22"/>
        <v>0.74646675163555687</v>
      </c>
      <c r="L139" s="171">
        <f t="shared" si="22"/>
        <v>0.75047532281510088</v>
      </c>
      <c r="M139" s="171">
        <f t="shared" si="22"/>
        <v>0.75532120091073518</v>
      </c>
      <c r="N139" s="171">
        <f t="shared" si="22"/>
        <v>0.76074966828153057</v>
      </c>
      <c r="O139" s="171">
        <f t="shared" si="22"/>
        <v>0.76523761835514836</v>
      </c>
      <c r="P139" s="171">
        <f t="shared" si="22"/>
        <v>0.76809569867423999</v>
      </c>
      <c r="Q139" s="171">
        <f t="shared" si="22"/>
        <v>0.77028589288544547</v>
      </c>
    </row>
    <row r="140" spans="1:17" ht="12" customHeight="1" x14ac:dyDescent="0.3">
      <c r="A140" s="161" t="s">
        <v>141</v>
      </c>
      <c r="B140" s="170">
        <f t="shared" si="22"/>
        <v>0.75151947623182946</v>
      </c>
      <c r="C140" s="170">
        <f t="shared" si="22"/>
        <v>0.78506967381230541</v>
      </c>
      <c r="D140" s="170">
        <f t="shared" si="22"/>
        <v>0.80428674663737554</v>
      </c>
      <c r="E140" s="170">
        <f t="shared" si="22"/>
        <v>0.81671121802311641</v>
      </c>
      <c r="F140" s="170">
        <f t="shared" si="22"/>
        <v>0.8213293763169387</v>
      </c>
      <c r="G140" s="170">
        <f t="shared" si="22"/>
        <v>0.81598359061227199</v>
      </c>
      <c r="H140" s="170">
        <f t="shared" si="22"/>
        <v>0.82637471429223741</v>
      </c>
      <c r="I140" s="170">
        <f t="shared" si="22"/>
        <v>0.83748609931818319</v>
      </c>
      <c r="J140" s="170">
        <f t="shared" si="22"/>
        <v>0.84601729311679363</v>
      </c>
      <c r="K140" s="170">
        <f t="shared" si="22"/>
        <v>0.84896890871241881</v>
      </c>
      <c r="L140" s="170">
        <f t="shared" si="22"/>
        <v>0.85072766536059263</v>
      </c>
      <c r="M140" s="170">
        <f t="shared" si="22"/>
        <v>0.85294878066750612</v>
      </c>
      <c r="N140" s="170">
        <f t="shared" si="22"/>
        <v>0.85425517582611887</v>
      </c>
      <c r="O140" s="170">
        <f t="shared" si="22"/>
        <v>0.85421567842590596</v>
      </c>
      <c r="P140" s="170">
        <f t="shared" si="22"/>
        <v>0.8549271190841693</v>
      </c>
      <c r="Q140" s="170">
        <f t="shared" si="22"/>
        <v>0.85356119148145093</v>
      </c>
    </row>
    <row r="141" spans="1:17" ht="12" customHeight="1" x14ac:dyDescent="0.3">
      <c r="A141" s="148" t="s">
        <v>60</v>
      </c>
      <c r="B141" s="73">
        <f t="shared" si="22"/>
        <v>0.66920601810931823</v>
      </c>
      <c r="C141" s="73">
        <f t="shared" si="22"/>
        <v>0.70071485345668072</v>
      </c>
      <c r="D141" s="73">
        <f t="shared" si="22"/>
        <v>0.7244923415718415</v>
      </c>
      <c r="E141" s="73">
        <f t="shared" si="22"/>
        <v>0.74128376790104278</v>
      </c>
      <c r="F141" s="73">
        <f t="shared" si="22"/>
        <v>0.74425603030844278</v>
      </c>
      <c r="G141" s="73">
        <f t="shared" si="22"/>
        <v>0.74473102660478385</v>
      </c>
      <c r="H141" s="73">
        <f t="shared" si="22"/>
        <v>0.7512098412044812</v>
      </c>
      <c r="I141" s="73">
        <f t="shared" si="22"/>
        <v>0.75248603110615153</v>
      </c>
      <c r="J141" s="73">
        <f t="shared" si="22"/>
        <v>0.75666281090133636</v>
      </c>
      <c r="K141" s="73">
        <f t="shared" si="22"/>
        <v>0.76234500091835078</v>
      </c>
      <c r="L141" s="73">
        <f t="shared" si="22"/>
        <v>0.76504780762568159</v>
      </c>
      <c r="M141" s="73">
        <f t="shared" si="22"/>
        <v>0.77572406931003135</v>
      </c>
      <c r="N141" s="73">
        <f t="shared" si="22"/>
        <v>0.77988952767526543</v>
      </c>
      <c r="O141" s="73">
        <f t="shared" si="22"/>
        <v>0.78457042684710476</v>
      </c>
      <c r="P141" s="73">
        <f t="shared" si="22"/>
        <v>0.78566957650173319</v>
      </c>
      <c r="Q141" s="73">
        <f t="shared" si="22"/>
        <v>0.78536046738644005</v>
      </c>
    </row>
    <row r="142" spans="1:17" ht="12" customHeight="1" x14ac:dyDescent="0.3">
      <c r="A142" s="148" t="s">
        <v>59</v>
      </c>
      <c r="B142" s="73">
        <f t="shared" si="22"/>
        <v>1.0000000000000002</v>
      </c>
      <c r="C142" s="73">
        <f t="shared" si="22"/>
        <v>0.99999999999999978</v>
      </c>
      <c r="D142" s="73">
        <f t="shared" si="22"/>
        <v>1</v>
      </c>
      <c r="E142" s="73">
        <f t="shared" si="22"/>
        <v>1.0000000000000002</v>
      </c>
      <c r="F142" s="73">
        <f t="shared" si="22"/>
        <v>1</v>
      </c>
      <c r="G142" s="73">
        <f t="shared" si="22"/>
        <v>1</v>
      </c>
      <c r="H142" s="73">
        <f t="shared" si="22"/>
        <v>1</v>
      </c>
      <c r="I142" s="73">
        <f t="shared" si="22"/>
        <v>1</v>
      </c>
      <c r="J142" s="73">
        <f t="shared" si="22"/>
        <v>1</v>
      </c>
      <c r="K142" s="73">
        <f t="shared" si="22"/>
        <v>0.99999999999999989</v>
      </c>
      <c r="L142" s="73">
        <f t="shared" si="22"/>
        <v>1</v>
      </c>
      <c r="M142" s="73">
        <f t="shared" si="22"/>
        <v>1</v>
      </c>
      <c r="N142" s="73">
        <f t="shared" si="22"/>
        <v>1</v>
      </c>
      <c r="O142" s="73">
        <f t="shared" si="22"/>
        <v>1</v>
      </c>
      <c r="P142" s="73">
        <f t="shared" si="22"/>
        <v>0.99999999999999978</v>
      </c>
      <c r="Q142" s="73">
        <f t="shared" si="22"/>
        <v>1</v>
      </c>
    </row>
    <row r="143" spans="1:17" ht="12" customHeight="1" x14ac:dyDescent="0.3">
      <c r="A143" s="158" t="s">
        <v>62</v>
      </c>
      <c r="B143" s="169">
        <f t="shared" si="22"/>
        <v>0.70997572409892218</v>
      </c>
      <c r="C143" s="169">
        <f t="shared" si="22"/>
        <v>0.72023618518125887</v>
      </c>
      <c r="D143" s="169">
        <f t="shared" si="22"/>
        <v>0.72949472940026738</v>
      </c>
      <c r="E143" s="169">
        <f t="shared" si="22"/>
        <v>0.73802378265534863</v>
      </c>
      <c r="F143" s="169">
        <f t="shared" si="22"/>
        <v>0.73823629366492616</v>
      </c>
      <c r="G143" s="169">
        <f t="shared" si="22"/>
        <v>0.74597445078380897</v>
      </c>
      <c r="H143" s="169">
        <f t="shared" si="22"/>
        <v>0.76111820214013193</v>
      </c>
      <c r="I143" s="169">
        <f t="shared" si="22"/>
        <v>0.7633288011922853</v>
      </c>
      <c r="J143" s="169">
        <f t="shared" si="22"/>
        <v>0.75883447511665936</v>
      </c>
      <c r="K143" s="169">
        <f t="shared" si="22"/>
        <v>0.76646134074803596</v>
      </c>
      <c r="L143" s="169">
        <f t="shared" si="22"/>
        <v>0.76535876764407251</v>
      </c>
      <c r="M143" s="169">
        <f t="shared" si="22"/>
        <v>0.77271232505057341</v>
      </c>
      <c r="N143" s="169">
        <f t="shared" si="22"/>
        <v>0.77799089297640334</v>
      </c>
      <c r="O143" s="169">
        <f t="shared" si="22"/>
        <v>0.78126991268844248</v>
      </c>
      <c r="P143" s="169">
        <f t="shared" si="22"/>
        <v>0.78736369268907858</v>
      </c>
      <c r="Q143" s="169">
        <f t="shared" si="22"/>
        <v>0.79328940851189511</v>
      </c>
    </row>
    <row r="144" spans="1:17" ht="12" customHeight="1" x14ac:dyDescent="0.3">
      <c r="A144" s="23" t="s">
        <v>57</v>
      </c>
      <c r="B144" s="73">
        <f t="shared" si="22"/>
        <v>0.40876537246391986</v>
      </c>
      <c r="C144" s="73">
        <f t="shared" si="22"/>
        <v>0.41979068062045471</v>
      </c>
      <c r="D144" s="73">
        <f t="shared" si="22"/>
        <v>0.42683680222457637</v>
      </c>
      <c r="E144" s="73">
        <f t="shared" si="22"/>
        <v>0.43402540314703675</v>
      </c>
      <c r="F144" s="73">
        <f t="shared" si="22"/>
        <v>0.44014597932656374</v>
      </c>
      <c r="G144" s="73">
        <f t="shared" si="22"/>
        <v>0.44428848707518021</v>
      </c>
      <c r="H144" s="73">
        <f t="shared" si="22"/>
        <v>0.45004797902909149</v>
      </c>
      <c r="I144" s="73">
        <f t="shared" si="22"/>
        <v>0.45214629332059603</v>
      </c>
      <c r="J144" s="73">
        <f t="shared" si="22"/>
        <v>0.45515508051581388</v>
      </c>
      <c r="K144" s="73">
        <f t="shared" si="22"/>
        <v>0.45786481552779368</v>
      </c>
      <c r="L144" s="73">
        <f t="shared" si="22"/>
        <v>0.46151510586472289</v>
      </c>
      <c r="M144" s="73">
        <f t="shared" si="22"/>
        <v>0.46426738792010908</v>
      </c>
      <c r="N144" s="73">
        <f t="shared" si="22"/>
        <v>0.46783562338462492</v>
      </c>
      <c r="O144" s="73">
        <f t="shared" si="22"/>
        <v>0.47089953709544835</v>
      </c>
      <c r="P144" s="73">
        <f t="shared" si="22"/>
        <v>0.47191043658371068</v>
      </c>
      <c r="Q144" s="73">
        <f t="shared" ref="Q144" si="23">IF(Q126=0,"",Q126/Q108)</f>
        <v>0.47416395757510033</v>
      </c>
    </row>
    <row r="145" spans="1:17" ht="12" customHeight="1" x14ac:dyDescent="0.3">
      <c r="A145" s="29" t="s">
        <v>140</v>
      </c>
      <c r="B145" s="65">
        <f t="shared" ref="B145:Q145" si="24">IF(B127=0,"",B127/B109)</f>
        <v>0.80570752796769629</v>
      </c>
      <c r="C145" s="65">
        <f t="shared" si="24"/>
        <v>0.81253142457984928</v>
      </c>
      <c r="D145" s="65">
        <f t="shared" si="24"/>
        <v>0.81878100559756883</v>
      </c>
      <c r="E145" s="65">
        <f t="shared" si="24"/>
        <v>0.82398865805594368</v>
      </c>
      <c r="F145" s="65">
        <f t="shared" si="24"/>
        <v>0.82812772971288173</v>
      </c>
      <c r="G145" s="65">
        <f t="shared" si="24"/>
        <v>0.83153223214537075</v>
      </c>
      <c r="H145" s="65">
        <f t="shared" si="24"/>
        <v>0.8340540402442802</v>
      </c>
      <c r="I145" s="65">
        <f t="shared" si="24"/>
        <v>0.83638399051762835</v>
      </c>
      <c r="J145" s="65">
        <f t="shared" si="24"/>
        <v>0.83873392934410784</v>
      </c>
      <c r="K145" s="65">
        <f t="shared" si="24"/>
        <v>0.84190094121951053</v>
      </c>
      <c r="L145" s="65">
        <f t="shared" si="24"/>
        <v>0.84424102378671761</v>
      </c>
      <c r="M145" s="65">
        <f t="shared" si="24"/>
        <v>0.84684017379237642</v>
      </c>
      <c r="N145" s="65">
        <f t="shared" si="24"/>
        <v>0.8494304303302187</v>
      </c>
      <c r="O145" s="65">
        <f t="shared" si="24"/>
        <v>0.85237578624106458</v>
      </c>
      <c r="P145" s="65">
        <f t="shared" si="24"/>
        <v>0.85423759751496064</v>
      </c>
      <c r="Q145" s="65">
        <f t="shared" si="24"/>
        <v>0.85613719730462534</v>
      </c>
    </row>
    <row r="147" spans="1:17" ht="12" customHeight="1" x14ac:dyDescent="0.3">
      <c r="A147" s="152" t="s">
        <v>121</v>
      </c>
      <c r="B147" s="168">
        <f>SUM(B148,B150,B152,B161)</f>
        <v>228.58707867577252</v>
      </c>
      <c r="C147" s="168">
        <f t="shared" ref="C147:Q147" si="25">SUM(C148,C150,C152,C161)</f>
        <v>236.80338660786958</v>
      </c>
      <c r="D147" s="168">
        <f t="shared" si="25"/>
        <v>243.56903276460059</v>
      </c>
      <c r="E147" s="168">
        <f t="shared" si="25"/>
        <v>309.57529861970147</v>
      </c>
      <c r="F147" s="168">
        <f t="shared" si="25"/>
        <v>332.42398358099342</v>
      </c>
      <c r="G147" s="168">
        <f t="shared" si="25"/>
        <v>339.87742969914132</v>
      </c>
      <c r="H147" s="168">
        <f t="shared" si="25"/>
        <v>328.7801580557562</v>
      </c>
      <c r="I147" s="168">
        <f t="shared" si="25"/>
        <v>329.66342884590699</v>
      </c>
      <c r="J147" s="168">
        <f t="shared" si="25"/>
        <v>346.23599744538319</v>
      </c>
      <c r="K147" s="168">
        <f t="shared" si="25"/>
        <v>339.58169562654393</v>
      </c>
      <c r="L147" s="168">
        <f t="shared" si="25"/>
        <v>380.62148933502226</v>
      </c>
      <c r="M147" s="168">
        <f t="shared" si="25"/>
        <v>362.76818580054851</v>
      </c>
      <c r="N147" s="168">
        <f t="shared" si="25"/>
        <v>383.49508722145055</v>
      </c>
      <c r="O147" s="168">
        <f t="shared" si="25"/>
        <v>421.45904096935806</v>
      </c>
      <c r="P147" s="168">
        <f t="shared" si="25"/>
        <v>411.30320686646974</v>
      </c>
      <c r="Q147" s="168">
        <f t="shared" si="25"/>
        <v>444.13273070717128</v>
      </c>
    </row>
    <row r="148" spans="1:17" ht="12" customHeight="1" x14ac:dyDescent="0.3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3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3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3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3">
      <c r="A152" s="158" t="s">
        <v>63</v>
      </c>
      <c r="B152" s="157">
        <f>SUM(B153:B154,B157:B158)</f>
        <v>171.69273620307405</v>
      </c>
      <c r="C152" s="157">
        <f t="shared" ref="C152:Q152" si="28">SUM(C153:C154,C157:C158)</f>
        <v>168.85844743936136</v>
      </c>
      <c r="D152" s="157">
        <f t="shared" si="28"/>
        <v>165.64596883757912</v>
      </c>
      <c r="E152" s="157">
        <f t="shared" si="28"/>
        <v>217.1072774443742</v>
      </c>
      <c r="F152" s="157">
        <f t="shared" si="28"/>
        <v>218.44205592502323</v>
      </c>
      <c r="G152" s="157">
        <f t="shared" si="28"/>
        <v>213.17191709408752</v>
      </c>
      <c r="H152" s="157">
        <f t="shared" si="28"/>
        <v>202.8017612169221</v>
      </c>
      <c r="I152" s="157">
        <f t="shared" si="28"/>
        <v>189.41525098971931</v>
      </c>
      <c r="J152" s="157">
        <f t="shared" si="28"/>
        <v>175.35283513552051</v>
      </c>
      <c r="K152" s="157">
        <f t="shared" si="28"/>
        <v>160.21423768244509</v>
      </c>
      <c r="L152" s="157">
        <f t="shared" si="28"/>
        <v>159.55532863287624</v>
      </c>
      <c r="M152" s="157">
        <f t="shared" si="28"/>
        <v>130.87719108525295</v>
      </c>
      <c r="N152" s="157">
        <f t="shared" si="28"/>
        <v>123.90730208819008</v>
      </c>
      <c r="O152" s="157">
        <f t="shared" si="28"/>
        <v>117.73731124302357</v>
      </c>
      <c r="P152" s="157">
        <f t="shared" si="28"/>
        <v>98.841519825154165</v>
      </c>
      <c r="Q152" s="157">
        <f t="shared" si="28"/>
        <v>94.839285335253464</v>
      </c>
    </row>
    <row r="153" spans="1:17" ht="12" customHeight="1" x14ac:dyDescent="0.3">
      <c r="A153" s="167" t="s">
        <v>144</v>
      </c>
      <c r="B153" s="132">
        <f>RES_hhdet_emi!B$149</f>
        <v>169.43793589031287</v>
      </c>
      <c r="C153" s="132">
        <f>RES_hhdet_emi!C$149</f>
        <v>166.52811716468526</v>
      </c>
      <c r="D153" s="132">
        <f>RES_hhdet_emi!D$149</f>
        <v>163.22079495896486</v>
      </c>
      <c r="E153" s="132">
        <f>RES_hhdet_emi!E$149</f>
        <v>213.8769745760325</v>
      </c>
      <c r="F153" s="132">
        <f>RES_hhdet_emi!F$149</f>
        <v>214.94379765632107</v>
      </c>
      <c r="G153" s="132">
        <f>RES_hhdet_emi!G$149</f>
        <v>209.07651033631512</v>
      </c>
      <c r="H153" s="132">
        <f>RES_hhdet_emi!H$149</f>
        <v>198.4084171067563</v>
      </c>
      <c r="I153" s="132">
        <f>RES_hhdet_emi!I$149</f>
        <v>184.34430072032936</v>
      </c>
      <c r="J153" s="132">
        <f>RES_hhdet_emi!J$149</f>
        <v>169.22874045243077</v>
      </c>
      <c r="K153" s="132">
        <f>RES_hhdet_emi!K$149</f>
        <v>153.283600808834</v>
      </c>
      <c r="L153" s="132">
        <f>RES_hhdet_emi!L$149</f>
        <v>151.50408906563771</v>
      </c>
      <c r="M153" s="132">
        <f>RES_hhdet_emi!M$149</f>
        <v>123.04163311696432</v>
      </c>
      <c r="N153" s="132">
        <f>RES_hhdet_emi!N$149</f>
        <v>116.37571174105294</v>
      </c>
      <c r="O153" s="132">
        <f>RES_hhdet_emi!O$149</f>
        <v>110.02687284734151</v>
      </c>
      <c r="P153" s="132">
        <f>RES_hhdet_emi!P$149</f>
        <v>91.992639329071039</v>
      </c>
      <c r="Q153" s="132">
        <f>RES_hhdet_emi!Q$149</f>
        <v>87.941059016176425</v>
      </c>
    </row>
    <row r="154" spans="1:17" ht="12" customHeight="1" x14ac:dyDescent="0.3">
      <c r="A154" s="167" t="s">
        <v>143</v>
      </c>
      <c r="B154" s="132">
        <f>SUM(B155:B156)</f>
        <v>2.2548003127611644</v>
      </c>
      <c r="C154" s="132">
        <f t="shared" ref="C154:Q154" si="29">SUM(C155:C156)</f>
        <v>2.3303302746760877</v>
      </c>
      <c r="D154" s="132">
        <f t="shared" si="29"/>
        <v>2.4251738786142667</v>
      </c>
      <c r="E154" s="132">
        <f t="shared" si="29"/>
        <v>3.2303028683417061</v>
      </c>
      <c r="F154" s="132">
        <f t="shared" si="29"/>
        <v>3.4982582687021666</v>
      </c>
      <c r="G154" s="132">
        <f t="shared" si="29"/>
        <v>4.0954067577723867</v>
      </c>
      <c r="H154" s="132">
        <f t="shared" si="29"/>
        <v>4.3933441101658071</v>
      </c>
      <c r="I154" s="132">
        <f t="shared" si="29"/>
        <v>5.0709502693899626</v>
      </c>
      <c r="J154" s="132">
        <f t="shared" si="29"/>
        <v>6.1240946830897274</v>
      </c>
      <c r="K154" s="132">
        <f t="shared" si="29"/>
        <v>6.9306368736110997</v>
      </c>
      <c r="L154" s="132">
        <f t="shared" si="29"/>
        <v>8.0512395672385111</v>
      </c>
      <c r="M154" s="132">
        <f t="shared" si="29"/>
        <v>7.8355579682886169</v>
      </c>
      <c r="N154" s="132">
        <f t="shared" si="29"/>
        <v>7.531590347137139</v>
      </c>
      <c r="O154" s="132">
        <f t="shared" si="29"/>
        <v>7.7104383956820621</v>
      </c>
      <c r="P154" s="132">
        <f t="shared" si="29"/>
        <v>6.8488804960831189</v>
      </c>
      <c r="Q154" s="132">
        <f t="shared" si="29"/>
        <v>6.8982263190770405</v>
      </c>
    </row>
    <row r="155" spans="1:17" ht="12" customHeight="1" x14ac:dyDescent="0.3">
      <c r="A155" s="166" t="s">
        <v>57</v>
      </c>
      <c r="B155" s="165">
        <f>RES_hhdet_emi!B$151</f>
        <v>2.2548003127611644</v>
      </c>
      <c r="C155" s="165">
        <f>RES_hhdet_emi!C$151</f>
        <v>2.3303302746760877</v>
      </c>
      <c r="D155" s="165">
        <f>RES_hhdet_emi!D$151</f>
        <v>2.4251738786142667</v>
      </c>
      <c r="E155" s="165">
        <f>RES_hhdet_emi!E$151</f>
        <v>3.2303028683417061</v>
      </c>
      <c r="F155" s="165">
        <f>RES_hhdet_emi!F$151</f>
        <v>3.4982582687021666</v>
      </c>
      <c r="G155" s="165">
        <f>RES_hhdet_emi!G$151</f>
        <v>4.0954067577723867</v>
      </c>
      <c r="H155" s="165">
        <f>RES_hhdet_emi!H$151</f>
        <v>4.3933441101658071</v>
      </c>
      <c r="I155" s="165">
        <f>RES_hhdet_emi!I$151</f>
        <v>5.0709502693899626</v>
      </c>
      <c r="J155" s="165">
        <f>RES_hhdet_emi!J$151</f>
        <v>6.1240946830897274</v>
      </c>
      <c r="K155" s="165">
        <f>RES_hhdet_emi!K$151</f>
        <v>6.9306368736110997</v>
      </c>
      <c r="L155" s="165">
        <f>RES_hhdet_emi!L$151</f>
        <v>8.0512395672385111</v>
      </c>
      <c r="M155" s="165">
        <f>RES_hhdet_emi!M$151</f>
        <v>7.8355579682886169</v>
      </c>
      <c r="N155" s="165">
        <f>RES_hhdet_emi!N$151</f>
        <v>7.531590347137139</v>
      </c>
      <c r="O155" s="165">
        <f>RES_hhdet_emi!O$151</f>
        <v>7.7104383956820621</v>
      </c>
      <c r="P155" s="165">
        <f>RES_hhdet_emi!P$151</f>
        <v>6.8488804960831189</v>
      </c>
      <c r="Q155" s="165">
        <f>RES_hhdet_emi!Q$151</f>
        <v>6.8982263190770405</v>
      </c>
    </row>
    <row r="156" spans="1:17" ht="12" customHeight="1" x14ac:dyDescent="0.3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3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3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3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3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3">
      <c r="A161" s="158" t="s">
        <v>62</v>
      </c>
      <c r="B161" s="157">
        <f>SUM(B162:B163)</f>
        <v>56.894342472698462</v>
      </c>
      <c r="C161" s="157">
        <f t="shared" ref="C161:Q161" si="31">SUM(C162:C163)</f>
        <v>67.944939168508242</v>
      </c>
      <c r="D161" s="157">
        <f t="shared" si="31"/>
        <v>77.923063927021474</v>
      </c>
      <c r="E161" s="157">
        <f t="shared" si="31"/>
        <v>92.46802117532728</v>
      </c>
      <c r="F161" s="157">
        <f t="shared" si="31"/>
        <v>113.9819276559702</v>
      </c>
      <c r="G161" s="157">
        <f t="shared" si="31"/>
        <v>126.70551260505377</v>
      </c>
      <c r="H161" s="157">
        <f t="shared" si="31"/>
        <v>125.97839683883409</v>
      </c>
      <c r="I161" s="157">
        <f t="shared" si="31"/>
        <v>140.24817785618765</v>
      </c>
      <c r="J161" s="157">
        <f t="shared" si="31"/>
        <v>170.88316230986271</v>
      </c>
      <c r="K161" s="157">
        <f t="shared" si="31"/>
        <v>179.36745794409882</v>
      </c>
      <c r="L161" s="157">
        <f t="shared" si="31"/>
        <v>221.06616070214605</v>
      </c>
      <c r="M161" s="157">
        <f t="shared" si="31"/>
        <v>231.89099471529553</v>
      </c>
      <c r="N161" s="157">
        <f t="shared" si="31"/>
        <v>259.58778513326047</v>
      </c>
      <c r="O161" s="157">
        <f t="shared" si="31"/>
        <v>303.7217297263345</v>
      </c>
      <c r="P161" s="157">
        <f t="shared" si="31"/>
        <v>312.4616870413156</v>
      </c>
      <c r="Q161" s="157">
        <f t="shared" si="31"/>
        <v>349.29344537191781</v>
      </c>
    </row>
    <row r="162" spans="1:17" ht="12" customHeight="1" x14ac:dyDescent="0.3">
      <c r="A162" s="23" t="s">
        <v>57</v>
      </c>
      <c r="B162" s="156">
        <f>RES_hhdet_emi!B$158</f>
        <v>56.894342472698462</v>
      </c>
      <c r="C162" s="156">
        <f>RES_hhdet_emi!C$158</f>
        <v>67.944939168508242</v>
      </c>
      <c r="D162" s="156">
        <f>RES_hhdet_emi!D$158</f>
        <v>77.923063927021474</v>
      </c>
      <c r="E162" s="156">
        <f>RES_hhdet_emi!E$158</f>
        <v>92.46802117532728</v>
      </c>
      <c r="F162" s="156">
        <f>RES_hhdet_emi!F$158</f>
        <v>113.9819276559702</v>
      </c>
      <c r="G162" s="156">
        <f>RES_hhdet_emi!G$158</f>
        <v>126.70551260505377</v>
      </c>
      <c r="H162" s="156">
        <f>RES_hhdet_emi!H$158</f>
        <v>125.97839683883409</v>
      </c>
      <c r="I162" s="156">
        <f>RES_hhdet_emi!I$158</f>
        <v>140.24817785618765</v>
      </c>
      <c r="J162" s="156">
        <f>RES_hhdet_emi!J$158</f>
        <v>170.88316230986271</v>
      </c>
      <c r="K162" s="156">
        <f>RES_hhdet_emi!K$158</f>
        <v>179.36745794409882</v>
      </c>
      <c r="L162" s="156">
        <f>RES_hhdet_emi!L$158</f>
        <v>221.06616070214605</v>
      </c>
      <c r="M162" s="156">
        <f>RES_hhdet_emi!M$158</f>
        <v>231.89099471529553</v>
      </c>
      <c r="N162" s="156">
        <f>RES_hhdet_emi!N$158</f>
        <v>259.58778513326047</v>
      </c>
      <c r="O162" s="156">
        <f>RES_hhdet_emi!O$158</f>
        <v>303.7217297263345</v>
      </c>
      <c r="P162" s="156">
        <f>RES_hhdet_emi!P$158</f>
        <v>312.4616870413156</v>
      </c>
      <c r="Q162" s="156">
        <f>RES_hhdet_emi!Q$158</f>
        <v>349.29344537191781</v>
      </c>
    </row>
    <row r="163" spans="1:17" ht="12" customHeight="1" x14ac:dyDescent="0.3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3">
      <c r="A165" s="152" t="s">
        <v>198</v>
      </c>
      <c r="B165" s="168">
        <f>SUM(B166,B168,B170,B179)</f>
        <v>11530.982064921094</v>
      </c>
      <c r="C165" s="168">
        <f t="shared" ref="C165:Q165" si="32">SUM(C166,C168,C170,C179)</f>
        <v>11581.661515454975</v>
      </c>
      <c r="D165" s="168">
        <f t="shared" si="32"/>
        <v>11255.66929984819</v>
      </c>
      <c r="E165" s="168">
        <f t="shared" si="32"/>
        <v>11254.86082036735</v>
      </c>
      <c r="F165" s="168">
        <f t="shared" si="32"/>
        <v>10880.931689321389</v>
      </c>
      <c r="G165" s="168">
        <f t="shared" si="32"/>
        <v>10598.977318090872</v>
      </c>
      <c r="H165" s="168">
        <f t="shared" si="32"/>
        <v>10152.079855564829</v>
      </c>
      <c r="I165" s="168">
        <f t="shared" si="32"/>
        <v>9442.3792422684437</v>
      </c>
      <c r="J165" s="168">
        <f t="shared" si="32"/>
        <v>9254.6340258841956</v>
      </c>
      <c r="K165" s="168">
        <f t="shared" si="32"/>
        <v>9068.6214808182558</v>
      </c>
      <c r="L165" s="168">
        <f t="shared" si="32"/>
        <v>9534.6771833708917</v>
      </c>
      <c r="M165" s="168">
        <f t="shared" si="32"/>
        <v>8200.2737765247093</v>
      </c>
      <c r="N165" s="168">
        <f t="shared" si="32"/>
        <v>8356.6685429864483</v>
      </c>
      <c r="O165" s="168">
        <f t="shared" si="32"/>
        <v>8050.3647399022511</v>
      </c>
      <c r="P165" s="168">
        <f t="shared" si="32"/>
        <v>7234.8048398494047</v>
      </c>
      <c r="Q165" s="168">
        <f t="shared" si="32"/>
        <v>7287.8896137040438</v>
      </c>
    </row>
    <row r="166" spans="1:17" ht="12" customHeight="1" x14ac:dyDescent="0.3">
      <c r="A166" s="158" t="s">
        <v>65</v>
      </c>
      <c r="B166" s="157">
        <f>B167</f>
        <v>7554.7646408270839</v>
      </c>
      <c r="C166" s="157">
        <f t="shared" ref="C166:Q166" si="33">C167</f>
        <v>7680.5903696030018</v>
      </c>
      <c r="D166" s="157">
        <f t="shared" si="33"/>
        <v>7391.380129249882</v>
      </c>
      <c r="E166" s="157">
        <f t="shared" si="33"/>
        <v>7360.9765386247309</v>
      </c>
      <c r="F166" s="157">
        <f t="shared" si="33"/>
        <v>6963.1671036350936</v>
      </c>
      <c r="G166" s="157">
        <f t="shared" si="33"/>
        <v>6684.5586860049725</v>
      </c>
      <c r="H166" s="157">
        <f t="shared" si="33"/>
        <v>6222.3879118418972</v>
      </c>
      <c r="I166" s="157">
        <f t="shared" si="33"/>
        <v>5587.1470774505915</v>
      </c>
      <c r="J166" s="157">
        <f t="shared" si="33"/>
        <v>5405.3988794534098</v>
      </c>
      <c r="K166" s="157">
        <f t="shared" si="33"/>
        <v>5181.4112872842852</v>
      </c>
      <c r="L166" s="157">
        <f t="shared" si="33"/>
        <v>5474.4808178749681</v>
      </c>
      <c r="M166" s="157">
        <f t="shared" si="33"/>
        <v>4252.9628729860751</v>
      </c>
      <c r="N166" s="157">
        <f t="shared" si="33"/>
        <v>4308.0054082905453</v>
      </c>
      <c r="O166" s="157">
        <f t="shared" si="33"/>
        <v>3915.6725775912764</v>
      </c>
      <c r="P166" s="157">
        <f t="shared" si="33"/>
        <v>3250.2687593261521</v>
      </c>
      <c r="Q166" s="157">
        <f t="shared" si="33"/>
        <v>3212.0061773502812</v>
      </c>
    </row>
    <row r="167" spans="1:17" ht="12" customHeight="1" x14ac:dyDescent="0.3">
      <c r="A167" s="23" t="s">
        <v>60</v>
      </c>
      <c r="B167" s="156">
        <f>IF(B95=0,0,B95/0.086*1000000/B$7)</f>
        <v>7554.7646408270839</v>
      </c>
      <c r="C167" s="156">
        <f t="shared" ref="C167:Q167" si="34">IF(C95=0,0,C95/0.086*1000000/C$7)</f>
        <v>7680.5903696030018</v>
      </c>
      <c r="D167" s="156">
        <f t="shared" si="34"/>
        <v>7391.380129249882</v>
      </c>
      <c r="E167" s="156">
        <f t="shared" si="34"/>
        <v>7360.9765386247309</v>
      </c>
      <c r="F167" s="156">
        <f t="shared" si="34"/>
        <v>6963.1671036350936</v>
      </c>
      <c r="G167" s="156">
        <f t="shared" si="34"/>
        <v>6684.5586860049725</v>
      </c>
      <c r="H167" s="156">
        <f t="shared" si="34"/>
        <v>6222.3879118418972</v>
      </c>
      <c r="I167" s="156">
        <f t="shared" si="34"/>
        <v>5587.1470774505915</v>
      </c>
      <c r="J167" s="156">
        <f t="shared" si="34"/>
        <v>5405.3988794534098</v>
      </c>
      <c r="K167" s="156">
        <f t="shared" si="34"/>
        <v>5181.4112872842852</v>
      </c>
      <c r="L167" s="156">
        <f t="shared" si="34"/>
        <v>5474.4808178749681</v>
      </c>
      <c r="M167" s="156">
        <f t="shared" si="34"/>
        <v>4252.9628729860751</v>
      </c>
      <c r="N167" s="156">
        <f t="shared" si="34"/>
        <v>4308.0054082905453</v>
      </c>
      <c r="O167" s="156">
        <f t="shared" si="34"/>
        <v>3915.6725775912764</v>
      </c>
      <c r="P167" s="156">
        <f t="shared" si="34"/>
        <v>3250.2687593261521</v>
      </c>
      <c r="Q167" s="156">
        <f t="shared" si="34"/>
        <v>3212.0061773502812</v>
      </c>
    </row>
    <row r="168" spans="1:17" ht="12" customHeight="1" x14ac:dyDescent="0.3">
      <c r="A168" s="158" t="s">
        <v>112</v>
      </c>
      <c r="B168" s="157">
        <f>B169</f>
        <v>306.72364770628803</v>
      </c>
      <c r="C168" s="157">
        <f t="shared" ref="C168:Q168" si="35">C169</f>
        <v>324.18676782802839</v>
      </c>
      <c r="D168" s="157">
        <f t="shared" si="35"/>
        <v>316.15147369363768</v>
      </c>
      <c r="E168" s="157">
        <f t="shared" si="35"/>
        <v>314.4956472022966</v>
      </c>
      <c r="F168" s="157">
        <f t="shared" si="35"/>
        <v>316.16259714130899</v>
      </c>
      <c r="G168" s="157">
        <f t="shared" si="35"/>
        <v>321.15272103593367</v>
      </c>
      <c r="H168" s="157">
        <f t="shared" si="35"/>
        <v>326.26429886932971</v>
      </c>
      <c r="I168" s="157">
        <f t="shared" si="35"/>
        <v>332.35385429977151</v>
      </c>
      <c r="J168" s="157">
        <f t="shared" si="35"/>
        <v>334.41192128313907</v>
      </c>
      <c r="K168" s="157">
        <f t="shared" si="35"/>
        <v>330.11178284353741</v>
      </c>
      <c r="L168" s="157">
        <f t="shared" si="35"/>
        <v>327.03943880116947</v>
      </c>
      <c r="M168" s="157">
        <f t="shared" si="35"/>
        <v>313.47287431229483</v>
      </c>
      <c r="N168" s="157">
        <f t="shared" si="35"/>
        <v>300.28875792093498</v>
      </c>
      <c r="O168" s="157">
        <f t="shared" si="35"/>
        <v>277.34682106260101</v>
      </c>
      <c r="P168" s="157">
        <f t="shared" si="35"/>
        <v>261.96660548827822</v>
      </c>
      <c r="Q168" s="157">
        <f t="shared" si="35"/>
        <v>248.13140286318713</v>
      </c>
    </row>
    <row r="169" spans="1:17" ht="12" customHeight="1" x14ac:dyDescent="0.3">
      <c r="A169" s="23" t="s">
        <v>60</v>
      </c>
      <c r="B169" s="156">
        <f t="shared" ref="B169:Q179" si="36">IF(B97=0,0,B97/0.086*1000000/B$5)</f>
        <v>306.72364770628803</v>
      </c>
      <c r="C169" s="156">
        <f t="shared" si="36"/>
        <v>324.18676782802839</v>
      </c>
      <c r="D169" s="156">
        <f t="shared" si="36"/>
        <v>316.15147369363768</v>
      </c>
      <c r="E169" s="156">
        <f t="shared" si="36"/>
        <v>314.4956472022966</v>
      </c>
      <c r="F169" s="156">
        <f t="shared" si="36"/>
        <v>316.16259714130899</v>
      </c>
      <c r="G169" s="156">
        <f t="shared" si="36"/>
        <v>321.15272103593367</v>
      </c>
      <c r="H169" s="156">
        <f t="shared" si="36"/>
        <v>326.26429886932971</v>
      </c>
      <c r="I169" s="156">
        <f t="shared" si="36"/>
        <v>332.35385429977151</v>
      </c>
      <c r="J169" s="156">
        <f t="shared" si="36"/>
        <v>334.41192128313907</v>
      </c>
      <c r="K169" s="156">
        <f t="shared" si="36"/>
        <v>330.11178284353741</v>
      </c>
      <c r="L169" s="156">
        <f t="shared" si="36"/>
        <v>327.03943880116947</v>
      </c>
      <c r="M169" s="156">
        <f t="shared" si="36"/>
        <v>313.47287431229483</v>
      </c>
      <c r="N169" s="156">
        <f t="shared" si="36"/>
        <v>300.28875792093498</v>
      </c>
      <c r="O169" s="156">
        <f t="shared" si="36"/>
        <v>277.34682106260101</v>
      </c>
      <c r="P169" s="156">
        <f t="shared" si="36"/>
        <v>261.96660548827822</v>
      </c>
      <c r="Q169" s="156">
        <f t="shared" si="36"/>
        <v>248.13140286318713</v>
      </c>
    </row>
    <row r="170" spans="1:17" ht="12" customHeight="1" x14ac:dyDescent="0.3">
      <c r="A170" s="158" t="s">
        <v>63</v>
      </c>
      <c r="B170" s="157">
        <f t="shared" si="36"/>
        <v>2683.6622703573044</v>
      </c>
      <c r="C170" s="157">
        <f t="shared" si="36"/>
        <v>2609.1056625930419</v>
      </c>
      <c r="D170" s="157">
        <f t="shared" si="36"/>
        <v>2584.2635333033804</v>
      </c>
      <c r="E170" s="157">
        <f t="shared" si="36"/>
        <v>2601.0011122509427</v>
      </c>
      <c r="F170" s="157">
        <f t="shared" si="36"/>
        <v>2611.7906464867474</v>
      </c>
      <c r="G170" s="157">
        <f t="shared" si="36"/>
        <v>2603.887793686335</v>
      </c>
      <c r="H170" s="157">
        <f t="shared" si="36"/>
        <v>2603.9915830641003</v>
      </c>
      <c r="I170" s="157">
        <f t="shared" si="36"/>
        <v>2526.4746751640591</v>
      </c>
      <c r="J170" s="157">
        <f t="shared" si="36"/>
        <v>2501.1348572912789</v>
      </c>
      <c r="K170" s="157">
        <f t="shared" si="36"/>
        <v>2520.9663825986181</v>
      </c>
      <c r="L170" s="157">
        <f t="shared" si="36"/>
        <v>2647.6545321656986</v>
      </c>
      <c r="M170" s="157">
        <f t="shared" si="36"/>
        <v>2581.9921731166228</v>
      </c>
      <c r="N170" s="157">
        <f t="shared" si="36"/>
        <v>2663.2690684060717</v>
      </c>
      <c r="O170" s="157">
        <f t="shared" si="36"/>
        <v>2743.0131805108131</v>
      </c>
      <c r="P170" s="157">
        <f t="shared" si="36"/>
        <v>2649.9677508394575</v>
      </c>
      <c r="Q170" s="157">
        <f t="shared" si="36"/>
        <v>2726.7996660149788</v>
      </c>
    </row>
    <row r="171" spans="1:17" ht="12" customHeight="1" x14ac:dyDescent="0.3">
      <c r="A171" s="167" t="s">
        <v>144</v>
      </c>
      <c r="B171" s="132">
        <f>IF(B99=0,0,B99/0.086*1000000/B$11)</f>
        <v>2465.3310594877407</v>
      </c>
      <c r="C171" s="132">
        <f t="shared" ref="C171:Q171" si="37">IF(C99=0,0,C99/0.086*1000000/C$11)</f>
        <v>2462.6312274852116</v>
      </c>
      <c r="D171" s="132">
        <f t="shared" si="37"/>
        <v>2455.0982550725598</v>
      </c>
      <c r="E171" s="132">
        <f t="shared" si="37"/>
        <v>2418.1299869529616</v>
      </c>
      <c r="F171" s="132">
        <f t="shared" si="37"/>
        <v>2424.6608518223875</v>
      </c>
      <c r="G171" s="132">
        <f t="shared" si="37"/>
        <v>2415.8469769576564</v>
      </c>
      <c r="H171" s="132">
        <f t="shared" si="37"/>
        <v>2394.4970318751984</v>
      </c>
      <c r="I171" s="132">
        <f t="shared" si="37"/>
        <v>2388.1564835336794</v>
      </c>
      <c r="J171" s="132">
        <f t="shared" si="37"/>
        <v>2382.5258040055742</v>
      </c>
      <c r="K171" s="132">
        <f t="shared" si="37"/>
        <v>2388.2569593338162</v>
      </c>
      <c r="L171" s="132">
        <f t="shared" si="37"/>
        <v>2389.3136548844159</v>
      </c>
      <c r="M171" s="132">
        <f t="shared" si="37"/>
        <v>2333.7931438792393</v>
      </c>
      <c r="N171" s="132">
        <f t="shared" si="37"/>
        <v>2401.9575113739888</v>
      </c>
      <c r="O171" s="132">
        <f t="shared" si="37"/>
        <v>2393.5909129058468</v>
      </c>
      <c r="P171" s="132">
        <f t="shared" si="37"/>
        <v>2371.1523035704854</v>
      </c>
      <c r="Q171" s="132">
        <f t="shared" si="37"/>
        <v>2328.3946084969634</v>
      </c>
    </row>
    <row r="172" spans="1:17" ht="12" customHeight="1" x14ac:dyDescent="0.3">
      <c r="A172" s="167" t="s">
        <v>143</v>
      </c>
      <c r="B172" s="132">
        <f>IF(B100=0,0,B100/0.086*1000000/B$12)</f>
        <v>1902.8570280169565</v>
      </c>
      <c r="C172" s="132">
        <f t="shared" ref="C172:Q172" si="38">IF(C100=0,0,C100/0.086*1000000/C$12)</f>
        <v>1877.4422009693562</v>
      </c>
      <c r="D172" s="132">
        <f t="shared" si="38"/>
        <v>1904.2780342104586</v>
      </c>
      <c r="E172" s="132">
        <f t="shared" si="38"/>
        <v>1841.7545348268318</v>
      </c>
      <c r="F172" s="132">
        <f t="shared" si="38"/>
        <v>1841.9217895687784</v>
      </c>
      <c r="G172" s="132">
        <f t="shared" si="38"/>
        <v>1881.0887900181233</v>
      </c>
      <c r="H172" s="132">
        <f t="shared" si="38"/>
        <v>1822.951772959135</v>
      </c>
      <c r="I172" s="132">
        <f t="shared" si="38"/>
        <v>1807.9609533840694</v>
      </c>
      <c r="J172" s="132">
        <f t="shared" si="38"/>
        <v>1790.1731989225366</v>
      </c>
      <c r="K172" s="132">
        <f t="shared" si="38"/>
        <v>1802.5470520878098</v>
      </c>
      <c r="L172" s="132">
        <f t="shared" si="38"/>
        <v>1807.5590381870902</v>
      </c>
      <c r="M172" s="132">
        <f t="shared" si="38"/>
        <v>1801.4481741466266</v>
      </c>
      <c r="N172" s="132">
        <f t="shared" si="38"/>
        <v>1811.1234422744083</v>
      </c>
      <c r="O172" s="132">
        <f t="shared" si="38"/>
        <v>1819.0200877654693</v>
      </c>
      <c r="P172" s="132">
        <f t="shared" si="38"/>
        <v>1825.2486883401828</v>
      </c>
      <c r="Q172" s="132">
        <f t="shared" si="38"/>
        <v>1814.2866444927506</v>
      </c>
    </row>
    <row r="173" spans="1:17" ht="12" customHeight="1" x14ac:dyDescent="0.3">
      <c r="A173" s="166" t="s">
        <v>57</v>
      </c>
      <c r="B173" s="165">
        <f t="shared" ref="B173:Q174" si="39">IF(B101=0,0,B101/0.086*1000000/B$12)</f>
        <v>982.21084004537772</v>
      </c>
      <c r="C173" s="165">
        <f t="shared" si="39"/>
        <v>963.70339565802624</v>
      </c>
      <c r="D173" s="165">
        <f t="shared" si="39"/>
        <v>976.32297144687698</v>
      </c>
      <c r="E173" s="165">
        <f t="shared" si="39"/>
        <v>960.33952876161072</v>
      </c>
      <c r="F173" s="165">
        <f t="shared" si="39"/>
        <v>936.68349392785956</v>
      </c>
      <c r="G173" s="165">
        <f t="shared" si="39"/>
        <v>1021.8530270709542</v>
      </c>
      <c r="H173" s="165">
        <f t="shared" si="39"/>
        <v>969.16731396430589</v>
      </c>
      <c r="I173" s="165">
        <f t="shared" si="39"/>
        <v>937.15300875760443</v>
      </c>
      <c r="J173" s="165">
        <f t="shared" si="39"/>
        <v>938.39773867413624</v>
      </c>
      <c r="K173" s="165">
        <f t="shared" si="39"/>
        <v>969.5030629210238</v>
      </c>
      <c r="L173" s="165">
        <f t="shared" si="39"/>
        <v>983.2044626460995</v>
      </c>
      <c r="M173" s="165">
        <f t="shared" si="39"/>
        <v>981.7066935394987</v>
      </c>
      <c r="N173" s="165">
        <f t="shared" si="39"/>
        <v>977.45697120117165</v>
      </c>
      <c r="O173" s="165">
        <f t="shared" si="39"/>
        <v>956.39319000527598</v>
      </c>
      <c r="P173" s="165">
        <f t="shared" si="39"/>
        <v>898.57819085126744</v>
      </c>
      <c r="Q173" s="165">
        <f t="shared" si="39"/>
        <v>874.34968585104855</v>
      </c>
    </row>
    <row r="174" spans="1:17" ht="12" customHeight="1" x14ac:dyDescent="0.3">
      <c r="A174" s="147" t="s">
        <v>59</v>
      </c>
      <c r="B174" s="164">
        <f t="shared" si="39"/>
        <v>920.64618797157914</v>
      </c>
      <c r="C174" s="164">
        <f t="shared" si="39"/>
        <v>913.73880531133022</v>
      </c>
      <c r="D174" s="164">
        <f t="shared" si="39"/>
        <v>927.95506276358185</v>
      </c>
      <c r="E174" s="164">
        <f t="shared" si="39"/>
        <v>881.41500606522163</v>
      </c>
      <c r="F174" s="164">
        <f t="shared" si="39"/>
        <v>905.23829564091875</v>
      </c>
      <c r="G174" s="164">
        <f t="shared" si="39"/>
        <v>859.23576294716918</v>
      </c>
      <c r="H174" s="164">
        <f t="shared" si="39"/>
        <v>853.78445899482915</v>
      </c>
      <c r="I174" s="164">
        <f t="shared" si="39"/>
        <v>870.80794462646497</v>
      </c>
      <c r="J174" s="164">
        <f t="shared" si="39"/>
        <v>851.77546024840046</v>
      </c>
      <c r="K174" s="164">
        <f t="shared" si="39"/>
        <v>833.04398916678633</v>
      </c>
      <c r="L174" s="164">
        <f t="shared" si="39"/>
        <v>824.35457554099082</v>
      </c>
      <c r="M174" s="164">
        <f t="shared" si="39"/>
        <v>819.7414806071281</v>
      </c>
      <c r="N174" s="164">
        <f t="shared" si="39"/>
        <v>833.66647107323661</v>
      </c>
      <c r="O174" s="164">
        <f t="shared" si="39"/>
        <v>862.62689776019329</v>
      </c>
      <c r="P174" s="164">
        <f t="shared" si="39"/>
        <v>926.67049748891543</v>
      </c>
      <c r="Q174" s="164">
        <f t="shared" si="39"/>
        <v>939.93695864170218</v>
      </c>
    </row>
    <row r="175" spans="1:17" ht="12" customHeight="1" x14ac:dyDescent="0.3">
      <c r="A175" s="163" t="s">
        <v>142</v>
      </c>
      <c r="B175" s="162">
        <f>IF(B103=0,0,B103/0.086*1000000/B$13)</f>
        <v>2798.1251637607634</v>
      </c>
      <c r="C175" s="162">
        <f t="shared" ref="C175:Q175" si="40">IF(C103=0,0,C103/0.086*1000000/C$13)</f>
        <v>2675.6154254894664</v>
      </c>
      <c r="D175" s="162">
        <f t="shared" si="40"/>
        <v>2638.1152737132725</v>
      </c>
      <c r="E175" s="162">
        <f t="shared" si="40"/>
        <v>2678.9403834247869</v>
      </c>
      <c r="F175" s="162">
        <f t="shared" si="40"/>
        <v>2685.1072846694783</v>
      </c>
      <c r="G175" s="162">
        <f t="shared" si="40"/>
        <v>2669.9947121043047</v>
      </c>
      <c r="H175" s="162">
        <f t="shared" si="40"/>
        <v>2674.043596260005</v>
      </c>
      <c r="I175" s="162">
        <f t="shared" si="40"/>
        <v>2590.1338051725434</v>
      </c>
      <c r="J175" s="162">
        <f t="shared" si="40"/>
        <v>2566.7815211346847</v>
      </c>
      <c r="K175" s="162">
        <f t="shared" si="40"/>
        <v>2594.5821329534479</v>
      </c>
      <c r="L175" s="162">
        <f t="shared" si="40"/>
        <v>2756.3777467621412</v>
      </c>
      <c r="M175" s="162">
        <f t="shared" si="40"/>
        <v>2681.779449163852</v>
      </c>
      <c r="N175" s="162">
        <f t="shared" si="40"/>
        <v>2778.9383720598057</v>
      </c>
      <c r="O175" s="162">
        <f t="shared" si="40"/>
        <v>2868.613997631976</v>
      </c>
      <c r="P175" s="162">
        <f t="shared" si="40"/>
        <v>2757.9626095472022</v>
      </c>
      <c r="Q175" s="162">
        <f t="shared" si="40"/>
        <v>2851.0811156721506</v>
      </c>
    </row>
    <row r="176" spans="1:17" ht="12" customHeight="1" x14ac:dyDescent="0.3">
      <c r="A176" s="161" t="s">
        <v>141</v>
      </c>
      <c r="B176" s="160">
        <f>IF(B104=0,0,B104/0.086*1000000/B$14)</f>
        <v>2366.1482725384835</v>
      </c>
      <c r="C176" s="160">
        <f t="shared" ref="C176:Q176" si="41">IF(C104=0,0,C104/0.086*1000000/C$14)</f>
        <v>2190.8255324743773</v>
      </c>
      <c r="D176" s="160">
        <f t="shared" si="41"/>
        <v>2153.9426418757976</v>
      </c>
      <c r="E176" s="160">
        <f t="shared" si="41"/>
        <v>2174.600956759979</v>
      </c>
      <c r="F176" s="160">
        <f t="shared" si="41"/>
        <v>2144.3062756882455</v>
      </c>
      <c r="G176" s="160">
        <f t="shared" si="41"/>
        <v>2178.7014331931405</v>
      </c>
      <c r="H176" s="160">
        <f t="shared" si="41"/>
        <v>2130.8230002278988</v>
      </c>
      <c r="I176" s="160">
        <f t="shared" si="41"/>
        <v>2095.9684822641057</v>
      </c>
      <c r="J176" s="160">
        <f t="shared" si="41"/>
        <v>2072.7696456958361</v>
      </c>
      <c r="K176" s="160">
        <f t="shared" si="41"/>
        <v>2074.2527346098523</v>
      </c>
      <c r="L176" s="160">
        <f t="shared" si="41"/>
        <v>2078.3854313041556</v>
      </c>
      <c r="M176" s="160">
        <f t="shared" si="41"/>
        <v>2078.0899397125809</v>
      </c>
      <c r="N176" s="160">
        <f t="shared" si="41"/>
        <v>2083.1327843341119</v>
      </c>
      <c r="O176" s="160">
        <f t="shared" si="41"/>
        <v>2115.7440791882018</v>
      </c>
      <c r="P176" s="160">
        <f t="shared" si="41"/>
        <v>2093.1191345249381</v>
      </c>
      <c r="Q176" s="160">
        <f t="shared" si="41"/>
        <v>2112.0537592791948</v>
      </c>
    </row>
    <row r="177" spans="1:17" ht="12" customHeight="1" x14ac:dyDescent="0.3">
      <c r="A177" s="148" t="s">
        <v>60</v>
      </c>
      <c r="B177" s="156">
        <f t="shared" ref="B177:Q178" si="42">IF(B105=0,0,B105/0.086*1000000/B$14)</f>
        <v>1777.3653520329547</v>
      </c>
      <c r="C177" s="156">
        <f t="shared" si="42"/>
        <v>1573.3318266995655</v>
      </c>
      <c r="D177" s="156">
        <f t="shared" si="42"/>
        <v>1530.1030991409748</v>
      </c>
      <c r="E177" s="156">
        <f t="shared" si="42"/>
        <v>1540.6067003088087</v>
      </c>
      <c r="F177" s="156">
        <f t="shared" si="42"/>
        <v>1498.0784888370688</v>
      </c>
      <c r="G177" s="156">
        <f t="shared" si="42"/>
        <v>1570.5661739132931</v>
      </c>
      <c r="H177" s="156">
        <f t="shared" si="42"/>
        <v>1487.0554124743958</v>
      </c>
      <c r="I177" s="156">
        <f t="shared" si="42"/>
        <v>1376.1809698303164</v>
      </c>
      <c r="J177" s="156">
        <f t="shared" si="42"/>
        <v>1311.6395482820262</v>
      </c>
      <c r="K177" s="156">
        <f t="shared" si="42"/>
        <v>1318.1993028757859</v>
      </c>
      <c r="L177" s="156">
        <f t="shared" si="42"/>
        <v>1320.4620160216655</v>
      </c>
      <c r="M177" s="156">
        <f t="shared" si="42"/>
        <v>1362.5432679164976</v>
      </c>
      <c r="N177" s="156">
        <f t="shared" si="42"/>
        <v>1379.3338325843263</v>
      </c>
      <c r="O177" s="156">
        <f t="shared" si="42"/>
        <v>1431.7547525842692</v>
      </c>
      <c r="P177" s="156">
        <f t="shared" si="42"/>
        <v>1416.7602433167335</v>
      </c>
      <c r="Q177" s="156">
        <f t="shared" si="42"/>
        <v>1440.9583932183259</v>
      </c>
    </row>
    <row r="178" spans="1:17" ht="12" customHeight="1" x14ac:dyDescent="0.3">
      <c r="A178" s="148" t="s">
        <v>59</v>
      </c>
      <c r="B178" s="156">
        <f t="shared" si="42"/>
        <v>588.78292050552921</v>
      </c>
      <c r="C178" s="156">
        <f t="shared" si="42"/>
        <v>617.49370577481216</v>
      </c>
      <c r="D178" s="156">
        <f t="shared" si="42"/>
        <v>623.83954273482243</v>
      </c>
      <c r="E178" s="156">
        <f t="shared" si="42"/>
        <v>633.99425645117014</v>
      </c>
      <c r="F178" s="156">
        <f t="shared" si="42"/>
        <v>646.2277868511768</v>
      </c>
      <c r="G178" s="156">
        <f t="shared" si="42"/>
        <v>608.13525927984711</v>
      </c>
      <c r="H178" s="156">
        <f t="shared" si="42"/>
        <v>643.76758775350265</v>
      </c>
      <c r="I178" s="156">
        <f t="shared" si="42"/>
        <v>719.78751243378872</v>
      </c>
      <c r="J178" s="156">
        <f t="shared" si="42"/>
        <v>761.13009741380984</v>
      </c>
      <c r="K178" s="156">
        <f t="shared" si="42"/>
        <v>756.05343173406629</v>
      </c>
      <c r="L178" s="156">
        <f t="shared" si="42"/>
        <v>757.92341528248983</v>
      </c>
      <c r="M178" s="156">
        <f t="shared" si="42"/>
        <v>715.54667179608316</v>
      </c>
      <c r="N178" s="156">
        <f t="shared" si="42"/>
        <v>703.7989517497856</v>
      </c>
      <c r="O178" s="156">
        <f t="shared" si="42"/>
        <v>683.98932660393234</v>
      </c>
      <c r="P178" s="156">
        <f t="shared" si="42"/>
        <v>676.35889120820491</v>
      </c>
      <c r="Q178" s="156">
        <f t="shared" si="42"/>
        <v>671.09536606086897</v>
      </c>
    </row>
    <row r="179" spans="1:17" ht="12" customHeight="1" x14ac:dyDescent="0.3">
      <c r="A179" s="158" t="s">
        <v>62</v>
      </c>
      <c r="B179" s="157">
        <f t="shared" si="36"/>
        <v>985.83150603041838</v>
      </c>
      <c r="C179" s="157">
        <f t="shared" si="36"/>
        <v>967.77871543090259</v>
      </c>
      <c r="D179" s="157">
        <f t="shared" si="36"/>
        <v>963.874163601291</v>
      </c>
      <c r="E179" s="157">
        <f t="shared" si="36"/>
        <v>978.38752228938006</v>
      </c>
      <c r="F179" s="157">
        <f t="shared" si="36"/>
        <v>989.81134205823957</v>
      </c>
      <c r="G179" s="157">
        <f t="shared" si="36"/>
        <v>989.37811736363039</v>
      </c>
      <c r="H179" s="157">
        <f t="shared" si="36"/>
        <v>999.43606178950142</v>
      </c>
      <c r="I179" s="157">
        <f t="shared" si="36"/>
        <v>996.40363535402196</v>
      </c>
      <c r="J179" s="157">
        <f t="shared" si="36"/>
        <v>1013.6883678563686</v>
      </c>
      <c r="K179" s="157">
        <f t="shared" si="36"/>
        <v>1036.1320280918155</v>
      </c>
      <c r="L179" s="157">
        <f t="shared" si="36"/>
        <v>1085.502394529055</v>
      </c>
      <c r="M179" s="157">
        <f t="shared" si="36"/>
        <v>1051.8458561097154</v>
      </c>
      <c r="N179" s="157">
        <f t="shared" si="36"/>
        <v>1085.1053083688964</v>
      </c>
      <c r="O179" s="157">
        <f t="shared" si="36"/>
        <v>1114.3321607375613</v>
      </c>
      <c r="P179" s="157">
        <f t="shared" si="36"/>
        <v>1072.6017241955171</v>
      </c>
      <c r="Q179" s="157">
        <f t="shared" si="36"/>
        <v>1100.9523674755965</v>
      </c>
    </row>
    <row r="180" spans="1:17" ht="12" customHeight="1" x14ac:dyDescent="0.3">
      <c r="A180" s="23" t="s">
        <v>57</v>
      </c>
      <c r="B180" s="156">
        <f>IF(B108=0,0,B108/0.086*1000000/B$16)</f>
        <v>1594.6499493298491</v>
      </c>
      <c r="C180" s="156">
        <f t="shared" ref="C180:Q180" si="43">IF(C108=0,0,C108/0.086*1000000/C$16)</f>
        <v>1490.6997565192569</v>
      </c>
      <c r="D180" s="156">
        <f t="shared" si="43"/>
        <v>1512.8065704117034</v>
      </c>
      <c r="E180" s="156">
        <f t="shared" si="43"/>
        <v>1495.8447278019792</v>
      </c>
      <c r="F180" s="156">
        <f t="shared" si="43"/>
        <v>1498.0860518938284</v>
      </c>
      <c r="G180" s="156">
        <f t="shared" si="43"/>
        <v>1502.8944118515362</v>
      </c>
      <c r="H180" s="156">
        <f t="shared" si="43"/>
        <v>1495.4990785067857</v>
      </c>
      <c r="I180" s="156">
        <f t="shared" si="43"/>
        <v>1554.4682147098242</v>
      </c>
      <c r="J180" s="156">
        <f t="shared" si="43"/>
        <v>1540.0535498073195</v>
      </c>
      <c r="K180" s="156">
        <f t="shared" si="43"/>
        <v>1538.7318064376914</v>
      </c>
      <c r="L180" s="156">
        <f t="shared" si="43"/>
        <v>1536.7852265234144</v>
      </c>
      <c r="M180" s="156">
        <f t="shared" si="43"/>
        <v>1497.9210961624242</v>
      </c>
      <c r="N180" s="156">
        <f t="shared" si="43"/>
        <v>1500.1738443191066</v>
      </c>
      <c r="O180" s="156">
        <f t="shared" si="43"/>
        <v>1481.0297185322345</v>
      </c>
      <c r="P180" s="156">
        <f t="shared" si="43"/>
        <v>1470.2926116458693</v>
      </c>
      <c r="Q180" s="156">
        <f t="shared" si="43"/>
        <v>1462.9857458679726</v>
      </c>
    </row>
    <row r="181" spans="1:17" ht="12" customHeight="1" x14ac:dyDescent="0.3">
      <c r="A181" s="29" t="s">
        <v>140</v>
      </c>
      <c r="B181" s="57">
        <f>IF(B109=0,0,B109/0.086*1000000/B$17)</f>
        <v>879.15380533985956</v>
      </c>
      <c r="C181" s="57">
        <f t="shared" ref="C181:Q181" si="44">IF(C109=0,0,C109/0.086*1000000/C$17)</f>
        <v>873.63534877495988</v>
      </c>
      <c r="D181" s="57">
        <f t="shared" si="44"/>
        <v>870.67263785485238</v>
      </c>
      <c r="E181" s="57">
        <f t="shared" si="44"/>
        <v>891.20758225576708</v>
      </c>
      <c r="F181" s="57">
        <f t="shared" si="44"/>
        <v>897.94010521273651</v>
      </c>
      <c r="G181" s="57">
        <f t="shared" si="44"/>
        <v>901.97541346164132</v>
      </c>
      <c r="H181" s="57">
        <f t="shared" si="44"/>
        <v>927.31524494093469</v>
      </c>
      <c r="I181" s="57">
        <f t="shared" si="44"/>
        <v>918.95187802647138</v>
      </c>
      <c r="J181" s="57">
        <f t="shared" si="44"/>
        <v>930.05343358617756</v>
      </c>
      <c r="K181" s="57">
        <f t="shared" si="44"/>
        <v>959.5159514459915</v>
      </c>
      <c r="L181" s="57">
        <f t="shared" si="44"/>
        <v>1008.609233130631</v>
      </c>
      <c r="M181" s="57">
        <f t="shared" si="44"/>
        <v>981.59444936704892</v>
      </c>
      <c r="N181" s="57">
        <f t="shared" si="44"/>
        <v>1020.0955508154093</v>
      </c>
      <c r="O181" s="57">
        <f t="shared" si="44"/>
        <v>1054.5154659086691</v>
      </c>
      <c r="P181" s="57">
        <f t="shared" si="44"/>
        <v>1014.4333340191768</v>
      </c>
      <c r="Q181" s="57">
        <f t="shared" si="44"/>
        <v>1049.7912493491849</v>
      </c>
    </row>
    <row r="183" spans="1:17" ht="12" customHeight="1" x14ac:dyDescent="0.3">
      <c r="A183" s="152" t="s">
        <v>74</v>
      </c>
      <c r="B183" s="168">
        <f t="shared" ref="B183:Q183" si="45">SUM(B184,B186,B188,B197)</f>
        <v>11819.406620459071</v>
      </c>
      <c r="C183" s="168">
        <f t="shared" si="45"/>
        <v>12203.500159597083</v>
      </c>
      <c r="D183" s="168">
        <f t="shared" si="45"/>
        <v>12109.278552000629</v>
      </c>
      <c r="E183" s="168">
        <f t="shared" si="45"/>
        <v>12407.297389672005</v>
      </c>
      <c r="F183" s="168">
        <f t="shared" si="45"/>
        <v>12231.524592137352</v>
      </c>
      <c r="G183" s="168">
        <f t="shared" si="45"/>
        <v>12220.159657325328</v>
      </c>
      <c r="H183" s="168">
        <f t="shared" si="45"/>
        <v>11989.454332392186</v>
      </c>
      <c r="I183" s="168">
        <f t="shared" si="45"/>
        <v>11384.348565167271</v>
      </c>
      <c r="J183" s="168">
        <f t="shared" si="45"/>
        <v>11489.274571503918</v>
      </c>
      <c r="K183" s="168">
        <f t="shared" si="45"/>
        <v>11611.026551587654</v>
      </c>
      <c r="L183" s="168">
        <f t="shared" si="45"/>
        <v>12765.931895327874</v>
      </c>
      <c r="M183" s="168">
        <f t="shared" si="45"/>
        <v>11259.220492278477</v>
      </c>
      <c r="N183" s="168">
        <f t="shared" si="45"/>
        <v>12035.125688834245</v>
      </c>
      <c r="O183" s="168">
        <f t="shared" si="45"/>
        <v>12012.05556706208</v>
      </c>
      <c r="P183" s="168">
        <f t="shared" si="45"/>
        <v>10914.290875912055</v>
      </c>
      <c r="Q183" s="168">
        <f t="shared" si="45"/>
        <v>11410.146355737799</v>
      </c>
    </row>
    <row r="184" spans="1:17" ht="12" customHeight="1" x14ac:dyDescent="0.3">
      <c r="A184" s="158" t="s">
        <v>65</v>
      </c>
      <c r="B184" s="157">
        <f t="shared" ref="B184:Q184" si="46">B185</f>
        <v>8900.1441126794489</v>
      </c>
      <c r="C184" s="157">
        <f t="shared" si="46"/>
        <v>9224.8334800649172</v>
      </c>
      <c r="D184" s="157">
        <f t="shared" si="46"/>
        <v>9093.8369405559151</v>
      </c>
      <c r="E184" s="157">
        <f t="shared" si="46"/>
        <v>9323.5883255680656</v>
      </c>
      <c r="F184" s="157">
        <f t="shared" si="46"/>
        <v>9081.317493880957</v>
      </c>
      <c r="G184" s="157">
        <f t="shared" si="46"/>
        <v>9011.4700170478573</v>
      </c>
      <c r="H184" s="157">
        <f t="shared" si="46"/>
        <v>8701.9793830345679</v>
      </c>
      <c r="I184" s="157">
        <f t="shared" si="46"/>
        <v>8098.0092008751053</v>
      </c>
      <c r="J184" s="157">
        <f t="shared" si="46"/>
        <v>8169.5941539853357</v>
      </c>
      <c r="K184" s="157">
        <f t="shared" si="46"/>
        <v>8218.0133655948976</v>
      </c>
      <c r="L184" s="157">
        <f t="shared" si="46"/>
        <v>9193.1626496766912</v>
      </c>
      <c r="M184" s="157">
        <f t="shared" si="46"/>
        <v>7717.2968477891027</v>
      </c>
      <c r="N184" s="157">
        <f t="shared" si="46"/>
        <v>8383.9410641961385</v>
      </c>
      <c r="O184" s="157">
        <f t="shared" si="46"/>
        <v>8284.2091421105397</v>
      </c>
      <c r="P184" s="157">
        <f t="shared" si="46"/>
        <v>7280.1248468947624</v>
      </c>
      <c r="Q184" s="157">
        <f t="shared" si="46"/>
        <v>7683.6968506944604</v>
      </c>
    </row>
    <row r="185" spans="1:17" ht="12" customHeight="1" x14ac:dyDescent="0.3">
      <c r="A185" s="23" t="s">
        <v>60</v>
      </c>
      <c r="B185" s="156">
        <f t="shared" ref="B185:Q185" si="47">IF(B113=0,0,B113/0.086*1000000/B$7)</f>
        <v>8900.1441126794489</v>
      </c>
      <c r="C185" s="156">
        <f t="shared" si="47"/>
        <v>9224.8334800649172</v>
      </c>
      <c r="D185" s="156">
        <f t="shared" si="47"/>
        <v>9093.8369405559151</v>
      </c>
      <c r="E185" s="156">
        <f t="shared" si="47"/>
        <v>9323.5883255680656</v>
      </c>
      <c r="F185" s="156">
        <f t="shared" si="47"/>
        <v>9081.317493880957</v>
      </c>
      <c r="G185" s="156">
        <f t="shared" si="47"/>
        <v>9011.4700170478573</v>
      </c>
      <c r="H185" s="156">
        <f t="shared" si="47"/>
        <v>8701.9793830345679</v>
      </c>
      <c r="I185" s="156">
        <f t="shared" si="47"/>
        <v>8098.0092008751053</v>
      </c>
      <c r="J185" s="156">
        <f t="shared" si="47"/>
        <v>8169.5941539853357</v>
      </c>
      <c r="K185" s="156">
        <f t="shared" si="47"/>
        <v>8218.0133655948976</v>
      </c>
      <c r="L185" s="156">
        <f t="shared" si="47"/>
        <v>9193.1626496766912</v>
      </c>
      <c r="M185" s="156">
        <f t="shared" si="47"/>
        <v>7717.2968477891027</v>
      </c>
      <c r="N185" s="156">
        <f t="shared" si="47"/>
        <v>8383.9410641961385</v>
      </c>
      <c r="O185" s="156">
        <f t="shared" si="47"/>
        <v>8284.2091421105397</v>
      </c>
      <c r="P185" s="156">
        <f t="shared" si="47"/>
        <v>7280.1248468947624</v>
      </c>
      <c r="Q185" s="156">
        <f t="shared" si="47"/>
        <v>7683.6968506944604</v>
      </c>
    </row>
    <row r="186" spans="1:17" ht="12" customHeight="1" x14ac:dyDescent="0.3">
      <c r="A186" s="158" t="s">
        <v>112</v>
      </c>
      <c r="B186" s="157">
        <f t="shared" ref="B186:Q186" si="48">B187</f>
        <v>485.40240726883798</v>
      </c>
      <c r="C186" s="157">
        <f t="shared" si="48"/>
        <v>547.40458081743122</v>
      </c>
      <c r="D186" s="157">
        <f t="shared" si="48"/>
        <v>553.64580469693135</v>
      </c>
      <c r="E186" s="157">
        <f t="shared" si="48"/>
        <v>572.38865450313858</v>
      </c>
      <c r="F186" s="157">
        <f t="shared" si="48"/>
        <v>594.69279361629629</v>
      </c>
      <c r="G186" s="157">
        <f t="shared" si="48"/>
        <v>626.31951780605993</v>
      </c>
      <c r="H186" s="157">
        <f t="shared" si="48"/>
        <v>658.68629938869185</v>
      </c>
      <c r="I186" s="157">
        <f t="shared" si="48"/>
        <v>691.56932687221865</v>
      </c>
      <c r="J186" s="157">
        <f t="shared" si="48"/>
        <v>713.88189625233667</v>
      </c>
      <c r="K186" s="157">
        <f t="shared" si="48"/>
        <v>724.78650065438399</v>
      </c>
      <c r="L186" s="157">
        <f t="shared" si="48"/>
        <v>757.09689281477847</v>
      </c>
      <c r="M186" s="157">
        <f t="shared" si="48"/>
        <v>770.35815776972174</v>
      </c>
      <c r="N186" s="157">
        <f t="shared" si="48"/>
        <v>769.07608060265727</v>
      </c>
      <c r="O186" s="157">
        <f t="shared" si="48"/>
        <v>744.33808127157613</v>
      </c>
      <c r="P186" s="157">
        <f t="shared" si="48"/>
        <v>737.35308526674009</v>
      </c>
      <c r="Q186" s="157">
        <f t="shared" si="48"/>
        <v>734.07331262157447</v>
      </c>
    </row>
    <row r="187" spans="1:17" ht="12" customHeight="1" x14ac:dyDescent="0.3">
      <c r="A187" s="23" t="s">
        <v>60</v>
      </c>
      <c r="B187" s="156">
        <f t="shared" ref="B187:Q188" si="49">IF(B115=0,0,B115/0.086*1000000/B$5)</f>
        <v>485.40240726883798</v>
      </c>
      <c r="C187" s="156">
        <f t="shared" si="49"/>
        <v>547.40458081743122</v>
      </c>
      <c r="D187" s="156">
        <f t="shared" si="49"/>
        <v>553.64580469693135</v>
      </c>
      <c r="E187" s="156">
        <f t="shared" si="49"/>
        <v>572.38865450313858</v>
      </c>
      <c r="F187" s="156">
        <f t="shared" si="49"/>
        <v>594.69279361629629</v>
      </c>
      <c r="G187" s="156">
        <f t="shared" si="49"/>
        <v>626.31951780605993</v>
      </c>
      <c r="H187" s="156">
        <f t="shared" si="49"/>
        <v>658.68629938869185</v>
      </c>
      <c r="I187" s="156">
        <f t="shared" si="49"/>
        <v>691.56932687221865</v>
      </c>
      <c r="J187" s="156">
        <f t="shared" si="49"/>
        <v>713.88189625233667</v>
      </c>
      <c r="K187" s="156">
        <f t="shared" si="49"/>
        <v>724.78650065438399</v>
      </c>
      <c r="L187" s="156">
        <f t="shared" si="49"/>
        <v>757.09689281477847</v>
      </c>
      <c r="M187" s="156">
        <f t="shared" si="49"/>
        <v>770.35815776972174</v>
      </c>
      <c r="N187" s="156">
        <f t="shared" si="49"/>
        <v>769.07608060265727</v>
      </c>
      <c r="O187" s="156">
        <f t="shared" si="49"/>
        <v>744.33808127157613</v>
      </c>
      <c r="P187" s="156">
        <f t="shared" si="49"/>
        <v>737.35308526674009</v>
      </c>
      <c r="Q187" s="156">
        <f t="shared" si="49"/>
        <v>734.07331262157447</v>
      </c>
    </row>
    <row r="188" spans="1:17" ht="12" customHeight="1" x14ac:dyDescent="0.3">
      <c r="A188" s="158" t="s">
        <v>63</v>
      </c>
      <c r="B188" s="157">
        <f t="shared" si="49"/>
        <v>1733.9436631773078</v>
      </c>
      <c r="C188" s="157">
        <f t="shared" si="49"/>
        <v>1734.2328486131632</v>
      </c>
      <c r="D188" s="157">
        <f t="shared" si="49"/>
        <v>1758.6546845955513</v>
      </c>
      <c r="E188" s="157">
        <f t="shared" si="49"/>
        <v>1789.2471494979977</v>
      </c>
      <c r="F188" s="157">
        <f t="shared" si="49"/>
        <v>1824.799648051518</v>
      </c>
      <c r="G188" s="157">
        <f t="shared" si="49"/>
        <v>1844.3193247535578</v>
      </c>
      <c r="H188" s="157">
        <f t="shared" si="49"/>
        <v>1868.0996714656867</v>
      </c>
      <c r="I188" s="157">
        <f t="shared" si="49"/>
        <v>1834.1864449415264</v>
      </c>
      <c r="J188" s="157">
        <f t="shared" si="49"/>
        <v>1836.5768407120961</v>
      </c>
      <c r="K188" s="157">
        <f t="shared" si="49"/>
        <v>1874.0715418951377</v>
      </c>
      <c r="L188" s="157">
        <f t="shared" si="49"/>
        <v>1984.8735778849577</v>
      </c>
      <c r="M188" s="157">
        <f t="shared" si="49"/>
        <v>1958.7912296503039</v>
      </c>
      <c r="N188" s="157">
        <f t="shared" si="49"/>
        <v>2037.906496204095</v>
      </c>
      <c r="O188" s="157">
        <f t="shared" si="49"/>
        <v>2112.9141537546047</v>
      </c>
      <c r="P188" s="157">
        <f t="shared" si="49"/>
        <v>2052.2852894032972</v>
      </c>
      <c r="Q188" s="157">
        <f t="shared" si="49"/>
        <v>2119.0023400272789</v>
      </c>
    </row>
    <row r="189" spans="1:17" ht="12" customHeight="1" x14ac:dyDescent="0.3">
      <c r="A189" s="167" t="s">
        <v>144</v>
      </c>
      <c r="B189" s="132">
        <f t="shared" ref="B189:Q189" si="50">IF(B117=0,0,B117/0.086*1000000/B$11)</f>
        <v>1284.455149687911</v>
      </c>
      <c r="C189" s="132">
        <f t="shared" si="50"/>
        <v>1297.0641559856135</v>
      </c>
      <c r="D189" s="132">
        <f t="shared" si="50"/>
        <v>1306.7352428327656</v>
      </c>
      <c r="E189" s="132">
        <f t="shared" si="50"/>
        <v>1313.765499151179</v>
      </c>
      <c r="F189" s="132">
        <f t="shared" si="50"/>
        <v>1331.5156451974046</v>
      </c>
      <c r="G189" s="132">
        <f t="shared" si="50"/>
        <v>1338.5136157870952</v>
      </c>
      <c r="H189" s="132">
        <f t="shared" si="50"/>
        <v>1338.6835924024183</v>
      </c>
      <c r="I189" s="132">
        <f t="shared" si="50"/>
        <v>1349.9942703179008</v>
      </c>
      <c r="J189" s="132">
        <f t="shared" si="50"/>
        <v>1363.3688645857308</v>
      </c>
      <c r="K189" s="132">
        <f t="shared" si="50"/>
        <v>1377.1374495144503</v>
      </c>
      <c r="L189" s="132">
        <f t="shared" si="50"/>
        <v>1383.1424307021171</v>
      </c>
      <c r="M189" s="132">
        <f t="shared" si="50"/>
        <v>1377.640116953813</v>
      </c>
      <c r="N189" s="132">
        <f t="shared" si="50"/>
        <v>1426.398376295658</v>
      </c>
      <c r="O189" s="132">
        <f t="shared" si="50"/>
        <v>1429.4775867911883</v>
      </c>
      <c r="P189" s="132">
        <f t="shared" si="50"/>
        <v>1420.3979341044403</v>
      </c>
      <c r="Q189" s="132">
        <f t="shared" si="50"/>
        <v>1395.3619141048446</v>
      </c>
    </row>
    <row r="190" spans="1:17" ht="12" customHeight="1" x14ac:dyDescent="0.3">
      <c r="A190" s="167" t="s">
        <v>143</v>
      </c>
      <c r="B190" s="132">
        <f t="shared" ref="B190:Q192" si="51">IF(B118=0,0,B118/0.086*1000000/B$12)</f>
        <v>1438.7902846737647</v>
      </c>
      <c r="C190" s="132">
        <f t="shared" si="51"/>
        <v>1430.8087783545272</v>
      </c>
      <c r="D190" s="132">
        <f t="shared" si="51"/>
        <v>1456.7646182192482</v>
      </c>
      <c r="E190" s="132">
        <f t="shared" si="51"/>
        <v>1423.8790330670254</v>
      </c>
      <c r="F190" s="132">
        <f t="shared" si="51"/>
        <v>1437.4276030227534</v>
      </c>
      <c r="G190" s="132">
        <f t="shared" si="51"/>
        <v>1433.1357404324265</v>
      </c>
      <c r="H190" s="132">
        <f t="shared" si="51"/>
        <v>1410.4131432541412</v>
      </c>
      <c r="I190" s="132">
        <f t="shared" si="51"/>
        <v>1413.8117024926091</v>
      </c>
      <c r="J190" s="132">
        <f t="shared" si="51"/>
        <v>1399.4309861848842</v>
      </c>
      <c r="K190" s="132">
        <f t="shared" si="51"/>
        <v>1404.7295398043302</v>
      </c>
      <c r="L190" s="132">
        <f t="shared" si="51"/>
        <v>1407.9554307367405</v>
      </c>
      <c r="M190" s="132">
        <f t="shared" si="51"/>
        <v>1412.3327208850274</v>
      </c>
      <c r="N190" s="132">
        <f t="shared" si="51"/>
        <v>1424.2478287759609</v>
      </c>
      <c r="O190" s="132">
        <f t="shared" si="51"/>
        <v>1441.8459403244633</v>
      </c>
      <c r="P190" s="132">
        <f t="shared" si="51"/>
        <v>1468.0032783930239</v>
      </c>
      <c r="Q190" s="132">
        <f t="shared" si="51"/>
        <v>1459.650813029285</v>
      </c>
    </row>
    <row r="191" spans="1:17" ht="12" customHeight="1" x14ac:dyDescent="0.3">
      <c r="A191" s="166" t="s">
        <v>57</v>
      </c>
      <c r="B191" s="165">
        <f t="shared" si="51"/>
        <v>518.14409670218561</v>
      </c>
      <c r="C191" s="165">
        <f t="shared" si="51"/>
        <v>517.06997304319691</v>
      </c>
      <c r="D191" s="165">
        <f t="shared" si="51"/>
        <v>528.80955545566633</v>
      </c>
      <c r="E191" s="165">
        <f t="shared" si="51"/>
        <v>542.46402700180363</v>
      </c>
      <c r="F191" s="165">
        <f t="shared" si="51"/>
        <v>532.1893073818344</v>
      </c>
      <c r="G191" s="165">
        <f t="shared" si="51"/>
        <v>573.89997748525741</v>
      </c>
      <c r="H191" s="165">
        <f t="shared" si="51"/>
        <v>556.62868425931174</v>
      </c>
      <c r="I191" s="165">
        <f t="shared" si="51"/>
        <v>543.00375786614472</v>
      </c>
      <c r="J191" s="165">
        <f t="shared" si="51"/>
        <v>547.65552593648351</v>
      </c>
      <c r="K191" s="165">
        <f t="shared" si="51"/>
        <v>571.68555063754388</v>
      </c>
      <c r="L191" s="165">
        <f t="shared" si="51"/>
        <v>583.60085519574989</v>
      </c>
      <c r="M191" s="165">
        <f t="shared" si="51"/>
        <v>592.59124027789881</v>
      </c>
      <c r="N191" s="165">
        <f t="shared" si="51"/>
        <v>590.58135770272418</v>
      </c>
      <c r="O191" s="165">
        <f t="shared" si="51"/>
        <v>579.21904256427013</v>
      </c>
      <c r="P191" s="165">
        <f t="shared" si="51"/>
        <v>541.33278090410909</v>
      </c>
      <c r="Q191" s="165">
        <f t="shared" si="51"/>
        <v>519.71385438758261</v>
      </c>
    </row>
    <row r="192" spans="1:17" ht="12" customHeight="1" x14ac:dyDescent="0.3">
      <c r="A192" s="147" t="s">
        <v>59</v>
      </c>
      <c r="B192" s="164">
        <f t="shared" si="51"/>
        <v>920.64618797157914</v>
      </c>
      <c r="C192" s="164">
        <f t="shared" si="51"/>
        <v>913.73880531133022</v>
      </c>
      <c r="D192" s="164">
        <f t="shared" si="51"/>
        <v>927.95506276358185</v>
      </c>
      <c r="E192" s="164">
        <f t="shared" si="51"/>
        <v>881.41500606522163</v>
      </c>
      <c r="F192" s="164">
        <f t="shared" si="51"/>
        <v>905.23829564091875</v>
      </c>
      <c r="G192" s="164">
        <f t="shared" si="51"/>
        <v>859.23576294716906</v>
      </c>
      <c r="H192" s="164">
        <f t="shared" si="51"/>
        <v>853.78445899482961</v>
      </c>
      <c r="I192" s="164">
        <f t="shared" si="51"/>
        <v>870.80794462646429</v>
      </c>
      <c r="J192" s="164">
        <f t="shared" si="51"/>
        <v>851.77546024840058</v>
      </c>
      <c r="K192" s="164">
        <f t="shared" si="51"/>
        <v>833.04398916678645</v>
      </c>
      <c r="L192" s="164">
        <f t="shared" si="51"/>
        <v>824.35457554099082</v>
      </c>
      <c r="M192" s="164">
        <f t="shared" si="51"/>
        <v>819.74148060712855</v>
      </c>
      <c r="N192" s="164">
        <f t="shared" si="51"/>
        <v>833.66647107323661</v>
      </c>
      <c r="O192" s="164">
        <f t="shared" si="51"/>
        <v>862.6268977601934</v>
      </c>
      <c r="P192" s="164">
        <f t="shared" si="51"/>
        <v>926.67049748891498</v>
      </c>
      <c r="Q192" s="164">
        <f t="shared" si="51"/>
        <v>939.9369586417024</v>
      </c>
    </row>
    <row r="193" spans="1:17" ht="12" customHeight="1" x14ac:dyDescent="0.3">
      <c r="A193" s="163" t="s">
        <v>142</v>
      </c>
      <c r="B193" s="162">
        <f t="shared" ref="B193:Q193" si="52">IF(B121=0,0,B121/0.086*1000000/B$13)</f>
        <v>1926.5837457043658</v>
      </c>
      <c r="C193" s="162">
        <f t="shared" si="52"/>
        <v>1871.533412356355</v>
      </c>
      <c r="D193" s="162">
        <f t="shared" si="52"/>
        <v>1871.5055727460992</v>
      </c>
      <c r="E193" s="162">
        <f t="shared" si="52"/>
        <v>1924.2886904663881</v>
      </c>
      <c r="F193" s="162">
        <f t="shared" si="52"/>
        <v>1945.0154728552766</v>
      </c>
      <c r="G193" s="162">
        <f t="shared" si="52"/>
        <v>1946.4280395613644</v>
      </c>
      <c r="H193" s="162">
        <f t="shared" si="52"/>
        <v>1960.2243870052819</v>
      </c>
      <c r="I193" s="162">
        <f t="shared" si="52"/>
        <v>1907.2317791967212</v>
      </c>
      <c r="J193" s="162">
        <f t="shared" si="52"/>
        <v>1900.6342316446401</v>
      </c>
      <c r="K193" s="162">
        <f t="shared" si="52"/>
        <v>1936.7692966374148</v>
      </c>
      <c r="L193" s="162">
        <f t="shared" si="52"/>
        <v>2068.5934793016781</v>
      </c>
      <c r="M193" s="162">
        <f t="shared" si="52"/>
        <v>2025.6048741201705</v>
      </c>
      <c r="N193" s="162">
        <f t="shared" si="52"/>
        <v>2114.0764447193142</v>
      </c>
      <c r="O193" s="162">
        <f t="shared" si="52"/>
        <v>2195.171343528134</v>
      </c>
      <c r="P193" s="162">
        <f t="shared" si="52"/>
        <v>2118.3792174975879</v>
      </c>
      <c r="Q193" s="162">
        <f t="shared" si="52"/>
        <v>2196.1475628743542</v>
      </c>
    </row>
    <row r="194" spans="1:17" ht="12" customHeight="1" x14ac:dyDescent="0.3">
      <c r="A194" s="161" t="s">
        <v>141</v>
      </c>
      <c r="B194" s="160">
        <f t="shared" ref="B194:Q196" si="53">IF(B122=0,0,B122/0.086*1000000/B$14)</f>
        <v>1778.2065104649696</v>
      </c>
      <c r="C194" s="160">
        <f t="shared" si="53"/>
        <v>1719.9506861593297</v>
      </c>
      <c r="D194" s="160">
        <f t="shared" si="53"/>
        <v>1732.3875198777989</v>
      </c>
      <c r="E194" s="160">
        <f t="shared" si="53"/>
        <v>1776.0209961096764</v>
      </c>
      <c r="F194" s="160">
        <f t="shared" si="53"/>
        <v>1761.1817360435243</v>
      </c>
      <c r="G194" s="160">
        <f t="shared" si="53"/>
        <v>1777.7846183290415</v>
      </c>
      <c r="H194" s="160">
        <f t="shared" si="53"/>
        <v>1760.8582480206583</v>
      </c>
      <c r="I194" s="160">
        <f t="shared" si="53"/>
        <v>1755.3444685052184</v>
      </c>
      <c r="J194" s="160">
        <f t="shared" si="53"/>
        <v>1753.5989649062469</v>
      </c>
      <c r="K194" s="160">
        <f t="shared" si="53"/>
        <v>1760.9760804954767</v>
      </c>
      <c r="L194" s="160">
        <f t="shared" si="53"/>
        <v>1768.1399856928526</v>
      </c>
      <c r="M194" s="160">
        <f t="shared" si="53"/>
        <v>1772.504280195257</v>
      </c>
      <c r="N194" s="160">
        <f t="shared" si="53"/>
        <v>1779.5269629504894</v>
      </c>
      <c r="O194" s="160">
        <f t="shared" si="53"/>
        <v>1807.3017639793436</v>
      </c>
      <c r="P194" s="160">
        <f t="shared" si="53"/>
        <v>1789.4643115793549</v>
      </c>
      <c r="Q194" s="160">
        <f t="shared" si="53"/>
        <v>1802.7671232432269</v>
      </c>
    </row>
    <row r="195" spans="1:17" ht="12" customHeight="1" x14ac:dyDescent="0.3">
      <c r="A195" s="148" t="s">
        <v>60</v>
      </c>
      <c r="B195" s="156">
        <f t="shared" si="53"/>
        <v>1189.4235899594403</v>
      </c>
      <c r="C195" s="156">
        <f t="shared" si="53"/>
        <v>1102.4569803845177</v>
      </c>
      <c r="D195" s="156">
        <f t="shared" si="53"/>
        <v>1108.5479771429764</v>
      </c>
      <c r="E195" s="156">
        <f t="shared" si="53"/>
        <v>1142.0267396585059</v>
      </c>
      <c r="F195" s="156">
        <f t="shared" si="53"/>
        <v>1114.9539491923474</v>
      </c>
      <c r="G195" s="156">
        <f t="shared" si="53"/>
        <v>1169.6493590491943</v>
      </c>
      <c r="H195" s="156">
        <f t="shared" si="53"/>
        <v>1117.0906602671553</v>
      </c>
      <c r="I195" s="156">
        <f t="shared" si="53"/>
        <v>1035.5569560714293</v>
      </c>
      <c r="J195" s="156">
        <f t="shared" si="53"/>
        <v>992.46886749243708</v>
      </c>
      <c r="K195" s="156">
        <f t="shared" si="53"/>
        <v>1004.9226487614106</v>
      </c>
      <c r="L195" s="156">
        <f t="shared" si="53"/>
        <v>1010.2165704103629</v>
      </c>
      <c r="M195" s="156">
        <f t="shared" si="53"/>
        <v>1056.9576083991738</v>
      </c>
      <c r="N195" s="156">
        <f t="shared" si="53"/>
        <v>1075.7280112007036</v>
      </c>
      <c r="O195" s="156">
        <f t="shared" si="53"/>
        <v>1123.3124373754113</v>
      </c>
      <c r="P195" s="156">
        <f t="shared" si="53"/>
        <v>1113.1054203711503</v>
      </c>
      <c r="Q195" s="156">
        <f t="shared" si="53"/>
        <v>1131.6717571823583</v>
      </c>
    </row>
    <row r="196" spans="1:17" ht="12" customHeight="1" x14ac:dyDescent="0.3">
      <c r="A196" s="148" t="s">
        <v>59</v>
      </c>
      <c r="B196" s="156">
        <f t="shared" si="53"/>
        <v>588.78292050552921</v>
      </c>
      <c r="C196" s="156">
        <f t="shared" si="53"/>
        <v>617.49370577481193</v>
      </c>
      <c r="D196" s="156">
        <f t="shared" si="53"/>
        <v>623.83954273482243</v>
      </c>
      <c r="E196" s="156">
        <f t="shared" si="53"/>
        <v>633.99425645117026</v>
      </c>
      <c r="F196" s="156">
        <f t="shared" si="53"/>
        <v>646.2277868511768</v>
      </c>
      <c r="G196" s="156">
        <f t="shared" si="53"/>
        <v>608.13525927984711</v>
      </c>
      <c r="H196" s="156">
        <f t="shared" si="53"/>
        <v>643.76758775350265</v>
      </c>
      <c r="I196" s="156">
        <f t="shared" si="53"/>
        <v>719.78751243378872</v>
      </c>
      <c r="J196" s="156">
        <f t="shared" si="53"/>
        <v>761.13009741380984</v>
      </c>
      <c r="K196" s="156">
        <f t="shared" si="53"/>
        <v>756.05343173406607</v>
      </c>
      <c r="L196" s="156">
        <f t="shared" si="53"/>
        <v>757.92341528248983</v>
      </c>
      <c r="M196" s="156">
        <f t="shared" si="53"/>
        <v>715.54667179608316</v>
      </c>
      <c r="N196" s="156">
        <f t="shared" si="53"/>
        <v>703.7989517497856</v>
      </c>
      <c r="O196" s="156">
        <f t="shared" si="53"/>
        <v>683.98932660393234</v>
      </c>
      <c r="P196" s="156">
        <f t="shared" si="53"/>
        <v>676.3588912082048</v>
      </c>
      <c r="Q196" s="156">
        <f t="shared" si="53"/>
        <v>671.09536606086897</v>
      </c>
    </row>
    <row r="197" spans="1:17" ht="12" customHeight="1" x14ac:dyDescent="0.3">
      <c r="A197" s="158" t="s">
        <v>62</v>
      </c>
      <c r="B197" s="157">
        <f t="shared" ref="B197:Q197" si="54">IF(B125=0,0,B125/0.086*1000000/B$5)</f>
        <v>699.91643733347723</v>
      </c>
      <c r="C197" s="157">
        <f t="shared" si="54"/>
        <v>697.02925010157253</v>
      </c>
      <c r="D197" s="157">
        <f t="shared" si="54"/>
        <v>703.1411221522327</v>
      </c>
      <c r="E197" s="157">
        <f t="shared" si="54"/>
        <v>722.07326010280246</v>
      </c>
      <c r="F197" s="157">
        <f t="shared" si="54"/>
        <v>730.71465658858108</v>
      </c>
      <c r="G197" s="157">
        <f t="shared" si="54"/>
        <v>738.05079771785302</v>
      </c>
      <c r="H197" s="157">
        <f t="shared" si="54"/>
        <v>760.68897850323924</v>
      </c>
      <c r="I197" s="157">
        <f t="shared" si="54"/>
        <v>760.58359247842054</v>
      </c>
      <c r="J197" s="157">
        <f t="shared" si="54"/>
        <v>769.22168055415079</v>
      </c>
      <c r="K197" s="157">
        <f t="shared" si="54"/>
        <v>794.15514344323469</v>
      </c>
      <c r="L197" s="157">
        <f t="shared" si="54"/>
        <v>830.79877495144717</v>
      </c>
      <c r="M197" s="157">
        <f t="shared" si="54"/>
        <v>812.77425706934901</v>
      </c>
      <c r="N197" s="157">
        <f t="shared" si="54"/>
        <v>844.20204783135318</v>
      </c>
      <c r="O197" s="157">
        <f t="shared" si="54"/>
        <v>870.59418992535802</v>
      </c>
      <c r="P197" s="157">
        <f t="shared" si="54"/>
        <v>844.52765434725495</v>
      </c>
      <c r="Q197" s="157">
        <f t="shared" si="54"/>
        <v>873.37385239448645</v>
      </c>
    </row>
    <row r="198" spans="1:17" ht="12" customHeight="1" x14ac:dyDescent="0.3">
      <c r="A198" s="23" t="s">
        <v>57</v>
      </c>
      <c r="B198" s="156">
        <f t="shared" ref="B198:Q198" si="55">IF(B126=0,0,B126/0.086*1000000/B$16)</f>
        <v>651.83768048738671</v>
      </c>
      <c r="C198" s="156">
        <f t="shared" si="55"/>
        <v>625.78186538996488</v>
      </c>
      <c r="D198" s="156">
        <f t="shared" si="55"/>
        <v>645.72151889885993</v>
      </c>
      <c r="E198" s="156">
        <f t="shared" si="55"/>
        <v>649.23461102962347</v>
      </c>
      <c r="F198" s="156">
        <f t="shared" si="55"/>
        <v>659.37655242627454</v>
      </c>
      <c r="G198" s="156">
        <f t="shared" si="55"/>
        <v>667.71868447526174</v>
      </c>
      <c r="H198" s="156">
        <f t="shared" si="55"/>
        <v>673.04633792184757</v>
      </c>
      <c r="I198" s="156">
        <f t="shared" si="55"/>
        <v>702.84704136573146</v>
      </c>
      <c r="J198" s="156">
        <f t="shared" si="55"/>
        <v>700.96319746121549</v>
      </c>
      <c r="K198" s="156">
        <f t="shared" si="55"/>
        <v>704.53115470134242</v>
      </c>
      <c r="L198" s="156">
        <f t="shared" si="55"/>
        <v>709.24959651029576</v>
      </c>
      <c r="M198" s="156">
        <f t="shared" si="55"/>
        <v>695.43591462575523</v>
      </c>
      <c r="N198" s="156">
        <f t="shared" si="55"/>
        <v>701.83476564233854</v>
      </c>
      <c r="O198" s="156">
        <f t="shared" si="55"/>
        <v>697.41620888143132</v>
      </c>
      <c r="P198" s="156">
        <f t="shared" si="55"/>
        <v>693.84642826760637</v>
      </c>
      <c r="Q198" s="156">
        <f t="shared" si="55"/>
        <v>693.69511113671797</v>
      </c>
    </row>
    <row r="199" spans="1:17" ht="12" customHeight="1" x14ac:dyDescent="0.3">
      <c r="A199" s="29" t="s">
        <v>140</v>
      </c>
      <c r="B199" s="57">
        <f t="shared" ref="B199:Q199" si="56">IF(B127=0,0,B127/0.086*1000000/B$17)</f>
        <v>708.34083920377157</v>
      </c>
      <c r="C199" s="57">
        <f t="shared" si="56"/>
        <v>709.85617450343182</v>
      </c>
      <c r="D199" s="57">
        <f t="shared" si="56"/>
        <v>712.89021796908401</v>
      </c>
      <c r="E199" s="57">
        <f t="shared" si="56"/>
        <v>734.34493975221164</v>
      </c>
      <c r="F199" s="57">
        <f t="shared" si="56"/>
        <v>743.60910074796971</v>
      </c>
      <c r="G199" s="57">
        <f t="shared" si="56"/>
        <v>750.02162889600231</v>
      </c>
      <c r="H199" s="57">
        <f t="shared" si="56"/>
        <v>773.43102662310082</v>
      </c>
      <c r="I199" s="57">
        <f t="shared" si="56"/>
        <v>768.59663883744906</v>
      </c>
      <c r="J199" s="57">
        <f t="shared" si="56"/>
        <v>780.0673708517138</v>
      </c>
      <c r="K199" s="57">
        <f t="shared" si="56"/>
        <v>807.81738263751436</v>
      </c>
      <c r="L199" s="57">
        <f t="shared" si="56"/>
        <v>851.50929157894006</v>
      </c>
      <c r="M199" s="57">
        <f t="shared" si="56"/>
        <v>831.25361409562379</v>
      </c>
      <c r="N199" s="57">
        <f t="shared" si="56"/>
        <v>866.50020270707466</v>
      </c>
      <c r="O199" s="57">
        <f t="shared" si="56"/>
        <v>898.84344935726438</v>
      </c>
      <c r="P199" s="57">
        <f t="shared" si="56"/>
        <v>866.56709409163318</v>
      </c>
      <c r="Q199" s="57">
        <f t="shared" si="56"/>
        <v>898.76533797273214</v>
      </c>
    </row>
    <row r="201" spans="1:17" ht="12" customHeight="1" x14ac:dyDescent="0.3">
      <c r="A201" s="152" t="s">
        <v>197</v>
      </c>
      <c r="B201" s="168">
        <f t="shared" ref="B201:Q201" si="57">SUM(B202,B204,B206,B215)</f>
        <v>217.03228008409525</v>
      </c>
      <c r="C201" s="168">
        <f t="shared" si="57"/>
        <v>180.09026180997984</v>
      </c>
      <c r="D201" s="168">
        <f t="shared" si="57"/>
        <v>155.93617632797918</v>
      </c>
      <c r="E201" s="168">
        <f t="shared" si="57"/>
        <v>164.0563403718385</v>
      </c>
      <c r="F201" s="168">
        <f t="shared" si="57"/>
        <v>151.95878921764398</v>
      </c>
      <c r="G201" s="168">
        <f t="shared" si="57"/>
        <v>133.22147697088621</v>
      </c>
      <c r="H201" s="168">
        <f t="shared" si="57"/>
        <v>112.55828377140806</v>
      </c>
      <c r="I201" s="168">
        <f t="shared" si="57"/>
        <v>101.17424519719104</v>
      </c>
      <c r="J201" s="168">
        <f t="shared" si="57"/>
        <v>97.202312356263405</v>
      </c>
      <c r="K201" s="168">
        <f t="shared" si="57"/>
        <v>87.549373734685815</v>
      </c>
      <c r="L201" s="168">
        <f t="shared" si="57"/>
        <v>87.51919158884175</v>
      </c>
      <c r="M201" s="168">
        <f t="shared" si="57"/>
        <v>72.439385760887632</v>
      </c>
      <c r="N201" s="168">
        <f t="shared" si="57"/>
        <v>68.185753390475668</v>
      </c>
      <c r="O201" s="168">
        <f t="shared" si="57"/>
        <v>65.48505148252336</v>
      </c>
      <c r="P201" s="168">
        <f t="shared" si="57"/>
        <v>56.109367103615554</v>
      </c>
      <c r="Q201" s="168">
        <f t="shared" si="57"/>
        <v>52.330871065950106</v>
      </c>
    </row>
    <row r="202" spans="1:17" ht="12" customHeight="1" x14ac:dyDescent="0.3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3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3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3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3">
      <c r="A206" s="158" t="s">
        <v>63</v>
      </c>
      <c r="B206" s="157">
        <f>IF(B152=0,0,B152*1000000/B$5)</f>
        <v>163.01387737179942</v>
      </c>
      <c r="C206" s="157">
        <f t="shared" si="61"/>
        <v>128.41776650153156</v>
      </c>
      <c r="D206" s="157">
        <f t="shared" si="61"/>
        <v>106.04878096157447</v>
      </c>
      <c r="E206" s="157">
        <f t="shared" si="61"/>
        <v>115.05383525244446</v>
      </c>
      <c r="F206" s="157">
        <f t="shared" si="61"/>
        <v>99.854980302562325</v>
      </c>
      <c r="G206" s="157">
        <f t="shared" si="61"/>
        <v>83.556821260912912</v>
      </c>
      <c r="H206" s="157">
        <f t="shared" si="61"/>
        <v>69.429427625387703</v>
      </c>
      <c r="I206" s="157">
        <f t="shared" si="61"/>
        <v>58.131850156418345</v>
      </c>
      <c r="J206" s="157">
        <f t="shared" si="61"/>
        <v>49.22856427165096</v>
      </c>
      <c r="K206" s="157">
        <f t="shared" si="61"/>
        <v>41.305689773997798</v>
      </c>
      <c r="L206" s="157">
        <f t="shared" si="61"/>
        <v>36.687769258740097</v>
      </c>
      <c r="M206" s="157">
        <f t="shared" si="61"/>
        <v>26.134219326329102</v>
      </c>
      <c r="N206" s="157">
        <f t="shared" si="61"/>
        <v>22.030823927050108</v>
      </c>
      <c r="O206" s="157">
        <f t="shared" si="61"/>
        <v>18.29367302319617</v>
      </c>
      <c r="P206" s="157">
        <f t="shared" si="61"/>
        <v>13.483812011097122</v>
      </c>
      <c r="Q206" s="157">
        <f t="shared" si="61"/>
        <v>11.174637827218046</v>
      </c>
    </row>
    <row r="207" spans="1:17" ht="12" customHeight="1" x14ac:dyDescent="0.3">
      <c r="A207" s="167" t="s">
        <v>144</v>
      </c>
      <c r="B207" s="132">
        <f>IF(B153=0,0,B153*1000000/B$11)</f>
        <v>560.12540790186074</v>
      </c>
      <c r="C207" s="132">
        <f t="shared" ref="C207:Q207" si="62">IF(C153=0,0,C153*1000000/C$11)</f>
        <v>559.51200367127501</v>
      </c>
      <c r="D207" s="132">
        <f t="shared" si="62"/>
        <v>557.80050564381474</v>
      </c>
      <c r="E207" s="132">
        <f t="shared" si="62"/>
        <v>549.40128226964532</v>
      </c>
      <c r="F207" s="132">
        <f t="shared" si="62"/>
        <v>550.88510057261169</v>
      </c>
      <c r="G207" s="132">
        <f t="shared" si="62"/>
        <v>548.88258036957291</v>
      </c>
      <c r="H207" s="132">
        <f t="shared" si="62"/>
        <v>544.03185387100712</v>
      </c>
      <c r="I207" s="132">
        <f t="shared" si="62"/>
        <v>542.5912756523345</v>
      </c>
      <c r="J207" s="132">
        <f t="shared" si="62"/>
        <v>541.3119802590013</v>
      </c>
      <c r="K207" s="132">
        <f t="shared" si="62"/>
        <v>542.61410384342867</v>
      </c>
      <c r="L207" s="132">
        <f t="shared" si="62"/>
        <v>542.85418601171568</v>
      </c>
      <c r="M207" s="132">
        <f t="shared" si="62"/>
        <v>530.23987656470968</v>
      </c>
      <c r="N207" s="132">
        <f t="shared" si="62"/>
        <v>545.72688144400661</v>
      </c>
      <c r="O207" s="132">
        <f t="shared" si="62"/>
        <v>543.82598283581217</v>
      </c>
      <c r="P207" s="132">
        <f t="shared" si="62"/>
        <v>538.72791085138147</v>
      </c>
      <c r="Q207" s="132">
        <f t="shared" si="62"/>
        <v>529.01332452763802</v>
      </c>
    </row>
    <row r="208" spans="1:17" ht="12" customHeight="1" x14ac:dyDescent="0.3">
      <c r="A208" s="167" t="s">
        <v>143</v>
      </c>
      <c r="B208" s="132">
        <f>IF(B154=0,0,B154*1000000/B$12)</f>
        <v>223.15917584730445</v>
      </c>
      <c r="C208" s="132">
        <f t="shared" ref="C208:Q210" si="63">IF(C154=0,0,C154*1000000/C$12)</f>
        <v>218.95426803308163</v>
      </c>
      <c r="D208" s="132">
        <f t="shared" si="63"/>
        <v>221.82144686858749</v>
      </c>
      <c r="E208" s="132">
        <f t="shared" si="63"/>
        <v>218.1899944844111</v>
      </c>
      <c r="F208" s="132">
        <f t="shared" si="63"/>
        <v>212.81532234469927</v>
      </c>
      <c r="G208" s="132">
        <f t="shared" si="63"/>
        <v>232.16591597349131</v>
      </c>
      <c r="H208" s="132">
        <f t="shared" si="63"/>
        <v>220.19567512859902</v>
      </c>
      <c r="I208" s="132">
        <f t="shared" si="63"/>
        <v>212.92199653132192</v>
      </c>
      <c r="J208" s="132">
        <f t="shared" si="63"/>
        <v>213.20480027467391</v>
      </c>
      <c r="K208" s="132">
        <f t="shared" si="63"/>
        <v>220.271957589979</v>
      </c>
      <c r="L208" s="132">
        <f t="shared" si="63"/>
        <v>223.38492778532023</v>
      </c>
      <c r="M208" s="132">
        <f t="shared" si="63"/>
        <v>223.04463331308332</v>
      </c>
      <c r="N208" s="132">
        <f t="shared" si="63"/>
        <v>222.07909262066229</v>
      </c>
      <c r="O208" s="132">
        <f t="shared" si="63"/>
        <v>217.29338281146602</v>
      </c>
      <c r="P208" s="132">
        <f t="shared" si="63"/>
        <v>204.15776361770409</v>
      </c>
      <c r="Q208" s="132">
        <f t="shared" si="63"/>
        <v>198.65302574735907</v>
      </c>
    </row>
    <row r="209" spans="1:17" ht="12" customHeight="1" x14ac:dyDescent="0.3">
      <c r="A209" s="166" t="s">
        <v>57</v>
      </c>
      <c r="B209" s="165">
        <f>IF(B155=0,0,B155*1000000/B$12)</f>
        <v>223.15917584730445</v>
      </c>
      <c r="C209" s="165">
        <f t="shared" si="63"/>
        <v>218.95426803308163</v>
      </c>
      <c r="D209" s="165">
        <f t="shared" si="63"/>
        <v>221.82144686858749</v>
      </c>
      <c r="E209" s="165">
        <f t="shared" si="63"/>
        <v>218.1899944844111</v>
      </c>
      <c r="F209" s="165">
        <f t="shared" si="63"/>
        <v>212.81532234469927</v>
      </c>
      <c r="G209" s="165">
        <f t="shared" si="63"/>
        <v>232.16591597349131</v>
      </c>
      <c r="H209" s="165">
        <f t="shared" si="63"/>
        <v>220.19567512859902</v>
      </c>
      <c r="I209" s="165">
        <f t="shared" si="63"/>
        <v>212.92199653132192</v>
      </c>
      <c r="J209" s="165">
        <f t="shared" si="63"/>
        <v>213.20480027467391</v>
      </c>
      <c r="K209" s="165">
        <f t="shared" si="63"/>
        <v>220.271957589979</v>
      </c>
      <c r="L209" s="165">
        <f t="shared" si="63"/>
        <v>223.38492778532023</v>
      </c>
      <c r="M209" s="165">
        <f t="shared" si="63"/>
        <v>223.04463331308332</v>
      </c>
      <c r="N209" s="165">
        <f t="shared" si="63"/>
        <v>222.07909262066229</v>
      </c>
      <c r="O209" s="165">
        <f t="shared" si="63"/>
        <v>217.29338281146602</v>
      </c>
      <c r="P209" s="165">
        <f t="shared" si="63"/>
        <v>204.15776361770409</v>
      </c>
      <c r="Q209" s="165">
        <f t="shared" si="63"/>
        <v>198.65302574735907</v>
      </c>
    </row>
    <row r="210" spans="1:17" ht="12" customHeight="1" x14ac:dyDescent="0.3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3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3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3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3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3">
      <c r="A215" s="158" t="s">
        <v>62</v>
      </c>
      <c r="B215" s="157">
        <f>IF(B161=0,0,B161*1000000/B$5)</f>
        <v>54.018402712295831</v>
      </c>
      <c r="C215" s="157">
        <f t="shared" ref="C215:Q215" si="66">IF(C161=0,0,C161*1000000/C$5)</f>
        <v>51.672495308448262</v>
      </c>
      <c r="D215" s="157">
        <f t="shared" si="66"/>
        <v>49.887395366404718</v>
      </c>
      <c r="E215" s="157">
        <f t="shared" si="66"/>
        <v>49.002505119394051</v>
      </c>
      <c r="F215" s="157">
        <f t="shared" si="66"/>
        <v>52.103808915081643</v>
      </c>
      <c r="G215" s="157">
        <f t="shared" si="66"/>
        <v>49.664655709973289</v>
      </c>
      <c r="H215" s="157">
        <f t="shared" si="66"/>
        <v>43.128856146020354</v>
      </c>
      <c r="I215" s="157">
        <f t="shared" si="66"/>
        <v>43.042395040772696</v>
      </c>
      <c r="J215" s="157">
        <f t="shared" si="66"/>
        <v>47.973748084612446</v>
      </c>
      <c r="K215" s="157">
        <f t="shared" si="66"/>
        <v>46.243683960688017</v>
      </c>
      <c r="L215" s="157">
        <f t="shared" si="66"/>
        <v>50.831422330101653</v>
      </c>
      <c r="M215" s="157">
        <f t="shared" si="66"/>
        <v>46.305166434558522</v>
      </c>
      <c r="N215" s="157">
        <f t="shared" si="66"/>
        <v>46.154929463425567</v>
      </c>
      <c r="O215" s="157">
        <f t="shared" si="66"/>
        <v>47.19137845932719</v>
      </c>
      <c r="P215" s="157">
        <f t="shared" si="66"/>
        <v>42.625555092518432</v>
      </c>
      <c r="Q215" s="157">
        <f t="shared" si="66"/>
        <v>41.156233238732064</v>
      </c>
    </row>
    <row r="216" spans="1:17" ht="12" customHeight="1" x14ac:dyDescent="0.3">
      <c r="A216" s="23" t="s">
        <v>57</v>
      </c>
      <c r="B216" s="156">
        <f>IF(B162=0,0,B162*1000000/B$16)</f>
        <v>362.30588581261679</v>
      </c>
      <c r="C216" s="156">
        <f t="shared" ref="C216:Q216" si="67">IF(C162=0,0,C162*1000000/C$16)</f>
        <v>338.68830961511895</v>
      </c>
      <c r="D216" s="156">
        <f t="shared" si="67"/>
        <v>343.71099738001897</v>
      </c>
      <c r="E216" s="156">
        <f t="shared" si="67"/>
        <v>339.85725166340399</v>
      </c>
      <c r="F216" s="156">
        <f t="shared" si="67"/>
        <v>340.36648248916089</v>
      </c>
      <c r="G216" s="156">
        <f t="shared" si="67"/>
        <v>341.45894614522223</v>
      </c>
      <c r="H216" s="156">
        <f t="shared" si="67"/>
        <v>339.77871983632286</v>
      </c>
      <c r="I216" s="156">
        <f t="shared" si="67"/>
        <v>353.17655999342151</v>
      </c>
      <c r="J216" s="156">
        <f t="shared" si="67"/>
        <v>349.90153531581819</v>
      </c>
      <c r="K216" s="156">
        <f t="shared" si="67"/>
        <v>349.60123404747338</v>
      </c>
      <c r="L216" s="156">
        <f t="shared" si="67"/>
        <v>349.15896936082925</v>
      </c>
      <c r="M216" s="156">
        <f t="shared" si="67"/>
        <v>340.32900440037326</v>
      </c>
      <c r="N216" s="156">
        <f t="shared" si="67"/>
        <v>340.84083078381389</v>
      </c>
      <c r="O216" s="156">
        <f t="shared" si="67"/>
        <v>336.49126838973751</v>
      </c>
      <c r="P216" s="156">
        <f t="shared" si="67"/>
        <v>334.05178816201482</v>
      </c>
      <c r="Q216" s="156">
        <f t="shared" si="67"/>
        <v>332.3916617629344</v>
      </c>
    </row>
    <row r="217" spans="1:17" ht="12" customHeight="1" x14ac:dyDescent="0.3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3">
      <c r="A219" s="152" t="s">
        <v>196</v>
      </c>
      <c r="B219" s="184">
        <f>B165/RES_summary!B$19</f>
        <v>133.04022518234791</v>
      </c>
      <c r="C219" s="184">
        <f>C165/RES_summary!C$19</f>
        <v>133.25167839181933</v>
      </c>
      <c r="D219" s="184">
        <f>D165/RES_summary!D$19</f>
        <v>129.02831019487311</v>
      </c>
      <c r="E219" s="184">
        <f>E165/RES_summary!E$19</f>
        <v>128.56086068763386</v>
      </c>
      <c r="F219" s="184">
        <f>F165/RES_summary!F$19</f>
        <v>123.84060220074448</v>
      </c>
      <c r="G219" s="184">
        <f>G165/RES_summary!G$19</f>
        <v>120.16436334284398</v>
      </c>
      <c r="H219" s="184">
        <f>H165/RES_summary!H$19</f>
        <v>114.55137739920576</v>
      </c>
      <c r="I219" s="184">
        <f>I165/RES_summary!I$19</f>
        <v>106.03571833653253</v>
      </c>
      <c r="J219" s="184">
        <f>J165/RES_summary!J$19</f>
        <v>103.33724602283577</v>
      </c>
      <c r="K219" s="184">
        <f>K165/RES_summary!K$19</f>
        <v>100.73250038610057</v>
      </c>
      <c r="L219" s="184">
        <f>L165/RES_summary!L$19</f>
        <v>105.32393153249106</v>
      </c>
      <c r="M219" s="184">
        <f>M165/RES_summary!M$19</f>
        <v>90.122262585611992</v>
      </c>
      <c r="N219" s="184">
        <f>N165/RES_summary!N$19</f>
        <v>91.299266137352049</v>
      </c>
      <c r="O219" s="184">
        <f>O165/RES_summary!O$19</f>
        <v>87.469913356738687</v>
      </c>
      <c r="P219" s="184">
        <f>P165/RES_summary!P$19</f>
        <v>78.143791275412383</v>
      </c>
      <c r="Q219" s="184">
        <f>Q165/RES_summary!Q$19</f>
        <v>78.230905795308303</v>
      </c>
    </row>
    <row r="220" spans="1:17" ht="12" customHeight="1" x14ac:dyDescent="0.3">
      <c r="A220" s="158" t="s">
        <v>65</v>
      </c>
      <c r="B220" s="178">
        <f>B166/RES_summary!B$19</f>
        <v>87.164092646791644</v>
      </c>
      <c r="C220" s="178">
        <f>C166/RES_summary!C$19</f>
        <v>88.368284328109084</v>
      </c>
      <c r="D220" s="178">
        <f>D166/RES_summary!D$19</f>
        <v>84.730393429197321</v>
      </c>
      <c r="E220" s="178">
        <f>E166/RES_summary!E$19</f>
        <v>84.082201851358633</v>
      </c>
      <c r="F220" s="178">
        <f>F166/RES_summary!F$19</f>
        <v>79.25082446615049</v>
      </c>
      <c r="G220" s="178">
        <f>G166/RES_summary!G$19</f>
        <v>75.785211594013376</v>
      </c>
      <c r="H220" s="178">
        <f>H166/RES_summary!H$19</f>
        <v>70.210549577478687</v>
      </c>
      <c r="I220" s="178">
        <f>I166/RES_summary!I$19</f>
        <v>62.742359590611436</v>
      </c>
      <c r="J220" s="178">
        <f>J166/RES_summary!J$19</f>
        <v>60.356685342213815</v>
      </c>
      <c r="K220" s="178">
        <f>K166/RES_summary!K$19</f>
        <v>57.55411840718002</v>
      </c>
      <c r="L220" s="178">
        <f>L166/RES_summary!L$19</f>
        <v>60.473347104337904</v>
      </c>
      <c r="M220" s="178">
        <f>M166/RES_summary!M$19</f>
        <v>46.740712231262528</v>
      </c>
      <c r="N220" s="178">
        <f>N166/RES_summary!N$19</f>
        <v>47.066331549403458</v>
      </c>
      <c r="O220" s="178">
        <f>O166/RES_summary!O$19</f>
        <v>42.545096049825112</v>
      </c>
      <c r="P220" s="178">
        <f>P166/RES_summary!P$19</f>
        <v>35.106451264421842</v>
      </c>
      <c r="Q220" s="178">
        <f>Q166/RES_summary!Q$19</f>
        <v>34.478863703113497</v>
      </c>
    </row>
    <row r="221" spans="1:17" ht="12" customHeight="1" x14ac:dyDescent="0.3">
      <c r="A221" s="23" t="s">
        <v>60</v>
      </c>
      <c r="B221" s="177">
        <f>B167/RES_summary!B$19</f>
        <v>87.164092646791644</v>
      </c>
      <c r="C221" s="177">
        <f>C167/RES_summary!C$19</f>
        <v>88.368284328109084</v>
      </c>
      <c r="D221" s="177">
        <f>D167/RES_summary!D$19</f>
        <v>84.730393429197321</v>
      </c>
      <c r="E221" s="177">
        <f>E167/RES_summary!E$19</f>
        <v>84.082201851358633</v>
      </c>
      <c r="F221" s="177">
        <f>F167/RES_summary!F$19</f>
        <v>79.25082446615049</v>
      </c>
      <c r="G221" s="177">
        <f>G167/RES_summary!G$19</f>
        <v>75.785211594013376</v>
      </c>
      <c r="H221" s="177">
        <f>H167/RES_summary!H$19</f>
        <v>70.210549577478687</v>
      </c>
      <c r="I221" s="177">
        <f>I167/RES_summary!I$19</f>
        <v>62.742359590611436</v>
      </c>
      <c r="J221" s="177">
        <f>J167/RES_summary!J$19</f>
        <v>60.356685342213815</v>
      </c>
      <c r="K221" s="177">
        <f>K167/RES_summary!K$19</f>
        <v>57.55411840718002</v>
      </c>
      <c r="L221" s="177">
        <f>L167/RES_summary!L$19</f>
        <v>60.473347104337904</v>
      </c>
      <c r="M221" s="177">
        <f>M167/RES_summary!M$19</f>
        <v>46.740712231262528</v>
      </c>
      <c r="N221" s="177">
        <f>N167/RES_summary!N$19</f>
        <v>47.066331549403458</v>
      </c>
      <c r="O221" s="177">
        <f>O167/RES_summary!O$19</f>
        <v>42.545096049825112</v>
      </c>
      <c r="P221" s="177">
        <f>P167/RES_summary!P$19</f>
        <v>35.106451264421842</v>
      </c>
      <c r="Q221" s="177">
        <f>Q167/RES_summary!Q$19</f>
        <v>34.478863703113497</v>
      </c>
    </row>
    <row r="222" spans="1:17" ht="12" customHeight="1" x14ac:dyDescent="0.3">
      <c r="A222" s="158" t="s">
        <v>112</v>
      </c>
      <c r="B222" s="178">
        <f>B168/RES_summary!B$19</f>
        <v>3.5388645069300044</v>
      </c>
      <c r="C222" s="178">
        <f>C168/RES_summary!C$19</f>
        <v>3.7298992780835758</v>
      </c>
      <c r="D222" s="178">
        <f>D168/RES_summary!D$19</f>
        <v>3.6241727905828878</v>
      </c>
      <c r="E222" s="178">
        <f>E168/RES_summary!E$19</f>
        <v>3.5923883673154156</v>
      </c>
      <c r="F222" s="178">
        <f>F168/RES_summary!F$19</f>
        <v>3.5983836257107304</v>
      </c>
      <c r="G222" s="178">
        <f>G168/RES_summary!G$19</f>
        <v>3.6410222515747512</v>
      </c>
      <c r="H222" s="178">
        <f>H168/RES_summary!H$19</f>
        <v>3.681415568375519</v>
      </c>
      <c r="I222" s="178">
        <f>I168/RES_summary!I$19</f>
        <v>3.7322563284510832</v>
      </c>
      <c r="J222" s="178">
        <f>J168/RES_summary!J$19</f>
        <v>3.7340436030157669</v>
      </c>
      <c r="K222" s="178">
        <f>K168/RES_summary!K$19</f>
        <v>3.6668180895055489</v>
      </c>
      <c r="L222" s="178">
        <f>L168/RES_summary!L$19</f>
        <v>3.612610977621054</v>
      </c>
      <c r="M222" s="178">
        <f>M168/RES_summary!M$19</f>
        <v>3.4451148171557699</v>
      </c>
      <c r="N222" s="178">
        <f>N168/RES_summary!N$19</f>
        <v>3.2807503476356064</v>
      </c>
      <c r="O222" s="178">
        <f>O168/RES_summary!O$19</f>
        <v>3.0134662455563701</v>
      </c>
      <c r="P222" s="178">
        <f>P168/RES_summary!P$19</f>
        <v>2.8295253560468434</v>
      </c>
      <c r="Q222" s="178">
        <f>Q168/RES_summary!Q$19</f>
        <v>2.6635343605845092</v>
      </c>
    </row>
    <row r="223" spans="1:17" ht="12" customHeight="1" x14ac:dyDescent="0.3">
      <c r="A223" s="23" t="s">
        <v>60</v>
      </c>
      <c r="B223" s="177">
        <f>B169/RES_summary!B$19</f>
        <v>3.5388645069300044</v>
      </c>
      <c r="C223" s="177">
        <f>C169/RES_summary!C$19</f>
        <v>3.7298992780835758</v>
      </c>
      <c r="D223" s="177">
        <f>D169/RES_summary!D$19</f>
        <v>3.6241727905828878</v>
      </c>
      <c r="E223" s="177">
        <f>E169/RES_summary!E$19</f>
        <v>3.5923883673154156</v>
      </c>
      <c r="F223" s="177">
        <f>F169/RES_summary!F$19</f>
        <v>3.5983836257107304</v>
      </c>
      <c r="G223" s="177">
        <f>G169/RES_summary!G$19</f>
        <v>3.6410222515747512</v>
      </c>
      <c r="H223" s="177">
        <f>H169/RES_summary!H$19</f>
        <v>3.681415568375519</v>
      </c>
      <c r="I223" s="177">
        <f>I169/RES_summary!I$19</f>
        <v>3.7322563284510832</v>
      </c>
      <c r="J223" s="177">
        <f>J169/RES_summary!J$19</f>
        <v>3.7340436030157669</v>
      </c>
      <c r="K223" s="177">
        <f>K169/RES_summary!K$19</f>
        <v>3.6668180895055489</v>
      </c>
      <c r="L223" s="177">
        <f>L169/RES_summary!L$19</f>
        <v>3.612610977621054</v>
      </c>
      <c r="M223" s="177">
        <f>M169/RES_summary!M$19</f>
        <v>3.4451148171557699</v>
      </c>
      <c r="N223" s="177">
        <f>N169/RES_summary!N$19</f>
        <v>3.2807503476356064</v>
      </c>
      <c r="O223" s="177">
        <f>O169/RES_summary!O$19</f>
        <v>3.0134662455563701</v>
      </c>
      <c r="P223" s="177">
        <f>P169/RES_summary!P$19</f>
        <v>2.8295253560468434</v>
      </c>
      <c r="Q223" s="177">
        <f>Q169/RES_summary!Q$19</f>
        <v>2.6635343605845092</v>
      </c>
    </row>
    <row r="224" spans="1:17" ht="12" customHeight="1" x14ac:dyDescent="0.3">
      <c r="A224" s="158" t="s">
        <v>63</v>
      </c>
      <c r="B224" s="178">
        <f>B170/RES_summary!B$19</f>
        <v>30.96310711017917</v>
      </c>
      <c r="C224" s="178">
        <f>C170/RES_summary!C$19</f>
        <v>30.018811046945441</v>
      </c>
      <c r="D224" s="178">
        <f>D170/RES_summary!D$19</f>
        <v>29.62446283002155</v>
      </c>
      <c r="E224" s="178">
        <f>E170/RES_summary!E$19</f>
        <v>29.710446621903234</v>
      </c>
      <c r="F224" s="178">
        <f>F170/RES_summary!F$19</f>
        <v>29.725921981536022</v>
      </c>
      <c r="G224" s="178">
        <f>G170/RES_summary!G$19</f>
        <v>29.521199032142174</v>
      </c>
      <c r="H224" s="178">
        <f>H170/RES_summary!H$19</f>
        <v>29.382237612367074</v>
      </c>
      <c r="I224" s="178">
        <f>I170/RES_summary!I$19</f>
        <v>28.371721805119854</v>
      </c>
      <c r="J224" s="178">
        <f>J170/RES_summary!J$19</f>
        <v>27.927672489405179</v>
      </c>
      <c r="K224" s="178">
        <f>K170/RES_summary!K$19</f>
        <v>28.002408926824973</v>
      </c>
      <c r="L224" s="178">
        <f>L170/RES_summary!L$19</f>
        <v>29.247071432461542</v>
      </c>
      <c r="M224" s="178">
        <f>M170/RES_summary!M$19</f>
        <v>28.376488756480001</v>
      </c>
      <c r="N224" s="178">
        <f>N170/RES_summary!N$19</f>
        <v>29.097063048630467</v>
      </c>
      <c r="O224" s="178">
        <f>O170/RES_summary!O$19</f>
        <v>29.803758337362776</v>
      </c>
      <c r="P224" s="178">
        <f>P170/RES_summary!P$19</f>
        <v>28.622544960381127</v>
      </c>
      <c r="Q224" s="178">
        <f>Q170/RES_summary!Q$19</f>
        <v>29.270477340048078</v>
      </c>
    </row>
    <row r="225" spans="1:17" ht="12" customHeight="1" x14ac:dyDescent="0.3">
      <c r="A225" s="167" t="s">
        <v>144</v>
      </c>
      <c r="B225" s="183">
        <f>B171/RES_summary!B$19</f>
        <v>28.444081992033677</v>
      </c>
      <c r="C225" s="183">
        <f>C171/RES_summary!C$19</f>
        <v>28.333563701945199</v>
      </c>
      <c r="D225" s="183">
        <f>D171/RES_summary!D$19</f>
        <v>28.143788767733827</v>
      </c>
      <c r="E225" s="183">
        <f>E171/RES_summary!E$19</f>
        <v>27.621565236477338</v>
      </c>
      <c r="F225" s="183">
        <f>F171/RES_summary!F$19</f>
        <v>27.596116637414674</v>
      </c>
      <c r="G225" s="183">
        <f>G171/RES_summary!G$19</f>
        <v>27.389313629755058</v>
      </c>
      <c r="H225" s="183">
        <f>H171/RES_summary!H$19</f>
        <v>27.018397912745055</v>
      </c>
      <c r="I225" s="183">
        <f>I171/RES_summary!I$19</f>
        <v>26.818440748277453</v>
      </c>
      <c r="J225" s="183">
        <f>J171/RES_summary!J$19</f>
        <v>26.603283768507112</v>
      </c>
      <c r="K225" s="183">
        <f>K171/RES_summary!K$19</f>
        <v>26.528298218980694</v>
      </c>
      <c r="L225" s="183">
        <f>L171/RES_summary!L$19</f>
        <v>26.393332774348121</v>
      </c>
      <c r="M225" s="183">
        <f>M171/RES_summary!M$19</f>
        <v>25.648743476747992</v>
      </c>
      <c r="N225" s="183">
        <f>N171/RES_summary!N$19</f>
        <v>26.242151038238354</v>
      </c>
      <c r="O225" s="183">
        <f>O171/RES_summary!O$19</f>
        <v>26.007168187747684</v>
      </c>
      <c r="P225" s="183">
        <f>P171/RES_summary!P$19</f>
        <v>25.611033717432267</v>
      </c>
      <c r="Q225" s="183">
        <f>Q171/RES_summary!Q$19</f>
        <v>24.993849924553317</v>
      </c>
    </row>
    <row r="226" spans="1:17" ht="12" customHeight="1" x14ac:dyDescent="0.3">
      <c r="A226" s="167" t="s">
        <v>143</v>
      </c>
      <c r="B226" s="183">
        <f>B172/RES_summary!B$19</f>
        <v>21.954463728404171</v>
      </c>
      <c r="C226" s="183">
        <f>C172/RES_summary!C$19</f>
        <v>21.600728360862504</v>
      </c>
      <c r="D226" s="183">
        <f>D172/RES_summary!D$19</f>
        <v>21.82951278594372</v>
      </c>
      <c r="E226" s="183">
        <f>E172/RES_summary!E$19</f>
        <v>21.037803305768644</v>
      </c>
      <c r="F226" s="183">
        <f>F172/RES_summary!F$19</f>
        <v>20.963710658227345</v>
      </c>
      <c r="G226" s="183">
        <f>G172/RES_summary!G$19</f>
        <v>21.326570485066728</v>
      </c>
      <c r="H226" s="183">
        <f>H172/RES_summary!H$19</f>
        <v>20.569345345557764</v>
      </c>
      <c r="I226" s="183">
        <f>I172/RES_summary!I$19</f>
        <v>20.30298015973629</v>
      </c>
      <c r="J226" s="183">
        <f>J172/RES_summary!J$19</f>
        <v>19.989074420786817</v>
      </c>
      <c r="K226" s="183">
        <f>K172/RES_summary!K$19</f>
        <v>20.022345403263689</v>
      </c>
      <c r="L226" s="183">
        <f>L172/RES_summary!L$19</f>
        <v>19.96703409224871</v>
      </c>
      <c r="M226" s="183">
        <f>M172/RES_summary!M$19</f>
        <v>19.798190866453975</v>
      </c>
      <c r="N226" s="183">
        <f>N172/RES_summary!N$19</f>
        <v>19.787100602737944</v>
      </c>
      <c r="O226" s="183">
        <f>O172/RES_summary!O$19</f>
        <v>19.76426343546575</v>
      </c>
      <c r="P226" s="183">
        <f>P172/RES_summary!P$19</f>
        <v>19.714678651973756</v>
      </c>
      <c r="Q226" s="183">
        <f>Q172/RES_summary!Q$19</f>
        <v>19.475224666425937</v>
      </c>
    </row>
    <row r="227" spans="1:17" ht="12" customHeight="1" x14ac:dyDescent="0.3">
      <c r="A227" s="166" t="s">
        <v>57</v>
      </c>
      <c r="B227" s="182">
        <f>B173/RES_summary!B$19</f>
        <v>11.33238700749591</v>
      </c>
      <c r="C227" s="182">
        <f>C173/RES_summary!C$19</f>
        <v>11.087795544012915</v>
      </c>
      <c r="D227" s="182">
        <f>D173/RES_summary!D$19</f>
        <v>11.191986887170446</v>
      </c>
      <c r="E227" s="182">
        <f>E173/RES_summary!E$19</f>
        <v>10.969667092331017</v>
      </c>
      <c r="F227" s="182">
        <f>F173/RES_summary!F$19</f>
        <v>10.66080104825638</v>
      </c>
      <c r="G227" s="182">
        <f>G173/RES_summary!G$19</f>
        <v>11.585110029281257</v>
      </c>
      <c r="H227" s="182">
        <f>H173/RES_summary!H$19</f>
        <v>10.935636078950346</v>
      </c>
      <c r="I227" s="182">
        <f>I173/RES_summary!I$19</f>
        <v>10.524009884078986</v>
      </c>
      <c r="J227" s="182">
        <f>J173/RES_summary!J$19</f>
        <v>10.478149402496468</v>
      </c>
      <c r="K227" s="182">
        <f>K173/RES_summary!K$19</f>
        <v>10.769053253196965</v>
      </c>
      <c r="L227" s="182">
        <f>L173/RES_summary!L$19</f>
        <v>10.860877354797513</v>
      </c>
      <c r="M227" s="182">
        <f>M173/RES_summary!M$19</f>
        <v>10.789106660133353</v>
      </c>
      <c r="N227" s="182">
        <f>N173/RES_summary!N$19</f>
        <v>10.679028813031451</v>
      </c>
      <c r="O227" s="182">
        <f>O173/RES_summary!O$19</f>
        <v>10.391532827089295</v>
      </c>
      <c r="P227" s="182">
        <f>P173/RES_summary!P$19</f>
        <v>9.7056255344657973</v>
      </c>
      <c r="Q227" s="182">
        <f>Q173/RES_summary!Q$19</f>
        <v>9.3855932967686844</v>
      </c>
    </row>
    <row r="228" spans="1:17" ht="12" customHeight="1" x14ac:dyDescent="0.3">
      <c r="A228" s="147" t="s">
        <v>59</v>
      </c>
      <c r="B228" s="181">
        <f>B174/RES_summary!B$19</f>
        <v>10.622076720908268</v>
      </c>
      <c r="C228" s="181">
        <f>C174/RES_summary!C$19</f>
        <v>10.512932816849593</v>
      </c>
      <c r="D228" s="181">
        <f>D174/RES_summary!D$19</f>
        <v>10.637525898773276</v>
      </c>
      <c r="E228" s="181">
        <f>E174/RES_summary!E$19</f>
        <v>10.068136213437635</v>
      </c>
      <c r="F228" s="181">
        <f>F174/RES_summary!F$19</f>
        <v>10.302909609970966</v>
      </c>
      <c r="G228" s="181">
        <f>G174/RES_summary!G$19</f>
        <v>9.7414604557854734</v>
      </c>
      <c r="H228" s="181">
        <f>H174/RES_summary!H$19</f>
        <v>9.6337092666074184</v>
      </c>
      <c r="I228" s="181">
        <f>I174/RES_summary!I$19</f>
        <v>9.7789702756573043</v>
      </c>
      <c r="J228" s="181">
        <f>J174/RES_summary!J$19</f>
        <v>9.5109250182903491</v>
      </c>
      <c r="K228" s="181">
        <f>K174/RES_summary!K$19</f>
        <v>9.2532921500667271</v>
      </c>
      <c r="L228" s="181">
        <f>L174/RES_summary!L$19</f>
        <v>9.1061567374511974</v>
      </c>
      <c r="M228" s="181">
        <f>M174/RES_summary!M$19</f>
        <v>9.009084206320626</v>
      </c>
      <c r="N228" s="181">
        <f>N174/RES_summary!N$19</f>
        <v>9.1080717897064929</v>
      </c>
      <c r="O228" s="181">
        <f>O174/RES_summary!O$19</f>
        <v>9.3727306083764557</v>
      </c>
      <c r="P228" s="181">
        <f>P174/RES_summary!P$19</f>
        <v>10.00905311750796</v>
      </c>
      <c r="Q228" s="181">
        <f>Q174/RES_summary!Q$19</f>
        <v>10.089631369657253</v>
      </c>
    </row>
    <row r="229" spans="1:17" ht="12" customHeight="1" x14ac:dyDescent="0.3">
      <c r="A229" s="163" t="s">
        <v>142</v>
      </c>
      <c r="B229" s="180">
        <f>B175/RES_summary!B$19</f>
        <v>32.28373782729264</v>
      </c>
      <c r="C229" s="180">
        <f>C175/RES_summary!C$19</f>
        <v>30.784032645207837</v>
      </c>
      <c r="D229" s="180">
        <f>D175/RES_summary!D$19</f>
        <v>30.241787209499815</v>
      </c>
      <c r="E229" s="180">
        <f>E175/RES_summary!E$19</f>
        <v>30.600723271557019</v>
      </c>
      <c r="F229" s="180">
        <f>F175/RES_summary!F$19</f>
        <v>30.560370435320014</v>
      </c>
      <c r="G229" s="180">
        <f>G175/RES_summary!G$19</f>
        <v>30.270676602086017</v>
      </c>
      <c r="H229" s="180">
        <f>H175/RES_summary!H$19</f>
        <v>30.17267215537154</v>
      </c>
      <c r="I229" s="180">
        <f>I175/RES_summary!I$19</f>
        <v>29.086598999303241</v>
      </c>
      <c r="J229" s="180">
        <f>J175/RES_summary!J$19</f>
        <v>28.660683155541843</v>
      </c>
      <c r="K229" s="180">
        <f>K175/RES_summary!K$19</f>
        <v>28.820118500074454</v>
      </c>
      <c r="L229" s="180">
        <f>L175/RES_summary!L$19</f>
        <v>30.448072388227473</v>
      </c>
      <c r="M229" s="180">
        <f>M175/RES_summary!M$19</f>
        <v>29.473166177223703</v>
      </c>
      <c r="N229" s="180">
        <f>N175/RES_summary!N$19</f>
        <v>30.360787041496938</v>
      </c>
      <c r="O229" s="180">
        <f>O175/RES_summary!O$19</f>
        <v>31.168453347598685</v>
      </c>
      <c r="P229" s="180">
        <f>P175/RES_summary!P$19</f>
        <v>29.78900734388494</v>
      </c>
      <c r="Q229" s="180">
        <f>Q175/RES_summary!Q$19</f>
        <v>30.604560441684555</v>
      </c>
    </row>
    <row r="230" spans="1:17" ht="12" customHeight="1" x14ac:dyDescent="0.3">
      <c r="A230" s="161" t="s">
        <v>141</v>
      </c>
      <c r="B230" s="179">
        <f>B176/RES_summary!B$19</f>
        <v>27.299747516821544</v>
      </c>
      <c r="C230" s="179">
        <f>C176/RES_summary!C$19</f>
        <v>25.206329754698743</v>
      </c>
      <c r="D230" s="179">
        <f>D176/RES_summary!D$19</f>
        <v>24.691519618621285</v>
      </c>
      <c r="E230" s="179">
        <f>E176/RES_summary!E$19</f>
        <v>24.839807005635642</v>
      </c>
      <c r="F230" s="179">
        <f>F176/RES_summary!F$19</f>
        <v>24.405279627357867</v>
      </c>
      <c r="G230" s="179">
        <f>G176/RES_summary!G$19</f>
        <v>24.700710528641103</v>
      </c>
      <c r="H230" s="179">
        <f>H176/RES_summary!H$19</f>
        <v>24.043221994182556</v>
      </c>
      <c r="I230" s="179">
        <f>I176/RES_summary!I$19</f>
        <v>23.537237588670859</v>
      </c>
      <c r="J230" s="179">
        <f>J176/RES_summary!J$19</f>
        <v>23.144546421485582</v>
      </c>
      <c r="K230" s="179">
        <f>K176/RES_summary!K$19</f>
        <v>23.040399782029954</v>
      </c>
      <c r="L230" s="179">
        <f>L176/RES_summary!L$19</f>
        <v>22.958692848729939</v>
      </c>
      <c r="M230" s="179">
        <f>M176/RES_summary!M$19</f>
        <v>22.838526167191738</v>
      </c>
      <c r="N230" s="179">
        <f>N176/RES_summary!N$19</f>
        <v>22.758889322705507</v>
      </c>
      <c r="O230" s="179">
        <f>O176/RES_summary!O$19</f>
        <v>22.988269136967322</v>
      </c>
      <c r="P230" s="179">
        <f>P176/RES_summary!P$19</f>
        <v>22.607971933392641</v>
      </c>
      <c r="Q230" s="179">
        <f>Q176/RES_summary!Q$19</f>
        <v>22.671567138737299</v>
      </c>
    </row>
    <row r="231" spans="1:17" ht="12" customHeight="1" x14ac:dyDescent="0.3">
      <c r="A231" s="148" t="s">
        <v>60</v>
      </c>
      <c r="B231" s="177">
        <f>B177/RES_summary!B$19</f>
        <v>20.506586978841636</v>
      </c>
      <c r="C231" s="177">
        <f>C177/RES_summary!C$19</f>
        <v>18.101816073213762</v>
      </c>
      <c r="D231" s="177">
        <f>D177/RES_summary!D$19</f>
        <v>17.540193483541771</v>
      </c>
      <c r="E231" s="177">
        <f>E177/RES_summary!E$19</f>
        <v>17.597882953329268</v>
      </c>
      <c r="F231" s="177">
        <f>F177/RES_summary!F$19</f>
        <v>17.050280940890126</v>
      </c>
      <c r="G231" s="177">
        <f>G177/RES_summary!G$19</f>
        <v>17.806065501618725</v>
      </c>
      <c r="H231" s="177">
        <f>H177/RES_summary!H$19</f>
        <v>16.779246045283269</v>
      </c>
      <c r="I231" s="177">
        <f>I177/RES_summary!I$19</f>
        <v>15.454191571103072</v>
      </c>
      <c r="J231" s="177">
        <f>J177/RES_summary!J$19</f>
        <v>14.645767548992971</v>
      </c>
      <c r="K231" s="177">
        <f>K177/RES_summary!K$19</f>
        <v>14.642303912094857</v>
      </c>
      <c r="L231" s="177">
        <f>L177/RES_summary!L$19</f>
        <v>14.586361792015277</v>
      </c>
      <c r="M231" s="177">
        <f>M177/RES_summary!M$19</f>
        <v>14.974558840579272</v>
      </c>
      <c r="N231" s="177">
        <f>N177/RES_summary!N$19</f>
        <v>15.069661555388846</v>
      </c>
      <c r="O231" s="177">
        <f>O177/RES_summary!O$19</f>
        <v>15.556495662352498</v>
      </c>
      <c r="P231" s="177">
        <f>P177/RES_summary!P$19</f>
        <v>15.302557455488984</v>
      </c>
      <c r="Q231" s="177">
        <f>Q177/RES_summary!Q$19</f>
        <v>15.467780975009628</v>
      </c>
    </row>
    <row r="232" spans="1:17" ht="12" customHeight="1" x14ac:dyDescent="0.3">
      <c r="A232" s="148" t="s">
        <v>59</v>
      </c>
      <c r="B232" s="177">
        <f>B178/RES_summary!B$19</f>
        <v>6.7931605379799089</v>
      </c>
      <c r="C232" s="177">
        <f>C178/RES_summary!C$19</f>
        <v>7.1045136814849839</v>
      </c>
      <c r="D232" s="177">
        <f>D178/RES_summary!D$19</f>
        <v>7.1513261350795121</v>
      </c>
      <c r="E232" s="177">
        <f>E178/RES_summary!E$19</f>
        <v>7.241924052306369</v>
      </c>
      <c r="F232" s="177">
        <f>F178/RES_summary!F$19</f>
        <v>7.354998686467745</v>
      </c>
      <c r="G232" s="177">
        <f>G178/RES_summary!G$19</f>
        <v>6.8946450270223743</v>
      </c>
      <c r="H232" s="177">
        <f>H178/RES_summary!H$19</f>
        <v>7.2639759488992803</v>
      </c>
      <c r="I232" s="177">
        <f>I178/RES_summary!I$19</f>
        <v>8.0830460175677814</v>
      </c>
      <c r="J232" s="177">
        <f>J178/RES_summary!J$19</f>
        <v>8.4987788724926094</v>
      </c>
      <c r="K232" s="177">
        <f>K178/RES_summary!K$19</f>
        <v>8.398095869935096</v>
      </c>
      <c r="L232" s="177">
        <f>L178/RES_summary!L$19</f>
        <v>8.3723310567146569</v>
      </c>
      <c r="M232" s="177">
        <f>M178/RES_summary!M$19</f>
        <v>7.8639673266124657</v>
      </c>
      <c r="N232" s="177">
        <f>N178/RES_summary!N$19</f>
        <v>7.6892277673166616</v>
      </c>
      <c r="O232" s="177">
        <f>O178/RES_summary!O$19</f>
        <v>7.4317734746148227</v>
      </c>
      <c r="P232" s="177">
        <f>P178/RES_summary!P$19</f>
        <v>7.3054144779036605</v>
      </c>
      <c r="Q232" s="177">
        <f>Q178/RES_summary!Q$19</f>
        <v>7.2037861637276697</v>
      </c>
    </row>
    <row r="233" spans="1:17" ht="12" customHeight="1" x14ac:dyDescent="0.3">
      <c r="A233" s="158" t="s">
        <v>62</v>
      </c>
      <c r="B233" s="178">
        <f>B179/RES_summary!B$19</f>
        <v>11.374160918447108</v>
      </c>
      <c r="C233" s="178">
        <f>C179/RES_summary!C$19</f>
        <v>11.134683738681225</v>
      </c>
      <c r="D233" s="178">
        <f>D179/RES_summary!D$19</f>
        <v>11.049281145071369</v>
      </c>
      <c r="E233" s="178">
        <f>E179/RES_summary!E$19</f>
        <v>11.175823847056584</v>
      </c>
      <c r="F233" s="178">
        <f>F179/RES_summary!F$19</f>
        <v>11.265472127347245</v>
      </c>
      <c r="G233" s="178">
        <f>G179/RES_summary!G$19</f>
        <v>11.216930465113663</v>
      </c>
      <c r="H233" s="178">
        <f>H179/RES_summary!H$19</f>
        <v>11.277174640984484</v>
      </c>
      <c r="I233" s="178">
        <f>I179/RES_summary!I$19</f>
        <v>11.189380612350162</v>
      </c>
      <c r="J233" s="178">
        <f>J179/RES_summary!J$19</f>
        <v>11.318844588201028</v>
      </c>
      <c r="K233" s="178">
        <f>K179/RES_summary!K$19</f>
        <v>11.50915496259003</v>
      </c>
      <c r="L233" s="178">
        <f>L179/RES_summary!L$19</f>
        <v>11.990902018070553</v>
      </c>
      <c r="M233" s="178">
        <f>M179/RES_summary!M$19</f>
        <v>11.559946780713679</v>
      </c>
      <c r="N233" s="178">
        <f>N179/RES_summary!N$19</f>
        <v>11.855121191682521</v>
      </c>
      <c r="O233" s="178">
        <f>O179/RES_summary!O$19</f>
        <v>12.107592723994442</v>
      </c>
      <c r="P233" s="178">
        <f>P179/RES_summary!P$19</f>
        <v>11.585269694562571</v>
      </c>
      <c r="Q233" s="178">
        <f>Q179/RES_summary!Q$19</f>
        <v>11.818030391562221</v>
      </c>
    </row>
    <row r="234" spans="1:17" ht="12" customHeight="1" x14ac:dyDescent="0.3">
      <c r="A234" s="23" t="s">
        <v>57</v>
      </c>
      <c r="B234" s="177">
        <f>B180/RES_summary!B$19</f>
        <v>18.398483941039288</v>
      </c>
      <c r="C234" s="177">
        <f>C180/RES_summary!C$19</f>
        <v>17.151100838976994</v>
      </c>
      <c r="D234" s="177">
        <f>D180/RES_summary!D$19</f>
        <v>17.34191634739625</v>
      </c>
      <c r="E234" s="177">
        <f>E180/RES_summary!E$19</f>
        <v>17.086580521126791</v>
      </c>
      <c r="F234" s="177">
        <f>F180/RES_summary!F$19</f>
        <v>17.050367019318916</v>
      </c>
      <c r="G234" s="177">
        <f>G180/RES_summary!G$19</f>
        <v>17.038846744526023</v>
      </c>
      <c r="H234" s="177">
        <f>H180/RES_summary!H$19</f>
        <v>16.874520470629616</v>
      </c>
      <c r="I234" s="177">
        <f>I180/RES_summary!I$19</f>
        <v>17.456315781112899</v>
      </c>
      <c r="J234" s="177">
        <f>J180/RES_summary!J$19</f>
        <v>17.196238351475568</v>
      </c>
      <c r="K234" s="177">
        <f>K180/RES_summary!K$19</f>
        <v>17.091936477219072</v>
      </c>
      <c r="L234" s="177">
        <f>L180/RES_summary!L$19</f>
        <v>16.975956171939504</v>
      </c>
      <c r="M234" s="177">
        <f>M180/RES_summary!M$19</f>
        <v>16.462381871607377</v>
      </c>
      <c r="N234" s="177">
        <f>N180/RES_summary!N$19</f>
        <v>16.38987718134829</v>
      </c>
      <c r="O234" s="177">
        <f>O180/RES_summary!O$19</f>
        <v>16.09188469643707</v>
      </c>
      <c r="P234" s="177">
        <f>P180/RES_summary!P$19</f>
        <v>15.880765480417208</v>
      </c>
      <c r="Q234" s="177">
        <f>Q180/RES_summary!Q$19</f>
        <v>15.704230735007945</v>
      </c>
    </row>
    <row r="235" spans="1:17" ht="12" customHeight="1" x14ac:dyDescent="0.3">
      <c r="A235" s="29" t="s">
        <v>140</v>
      </c>
      <c r="B235" s="176">
        <f>B181/RES_summary!B$19</f>
        <v>10.143352888228897</v>
      </c>
      <c r="C235" s="176">
        <f>C181/RES_summary!C$19</f>
        <v>10.051526404164012</v>
      </c>
      <c r="D235" s="176">
        <f>D181/RES_summary!D$19</f>
        <v>9.9808741890488477</v>
      </c>
      <c r="E235" s="176">
        <f>E181/RES_summary!E$19</f>
        <v>10.179993840422014</v>
      </c>
      <c r="F235" s="176">
        <f>F181/RES_summary!F$19</f>
        <v>10.21984573976132</v>
      </c>
      <c r="G235" s="176">
        <f>G181/RES_summary!G$19</f>
        <v>10.226015025479775</v>
      </c>
      <c r="H235" s="176">
        <f>H181/RES_summary!H$19</f>
        <v>10.463396673642094</v>
      </c>
      <c r="I235" s="176">
        <f>I181/RES_summary!I$19</f>
        <v>10.319615427756643</v>
      </c>
      <c r="J235" s="176">
        <f>J181/RES_summary!J$19</f>
        <v>10.384976889639418</v>
      </c>
      <c r="K235" s="176">
        <f>K181/RES_summary!K$19</f>
        <v>10.658118342897462</v>
      </c>
      <c r="L235" s="176">
        <f>L181/RES_summary!L$19</f>
        <v>11.141508807299973</v>
      </c>
      <c r="M235" s="176">
        <f>M181/RES_summary!M$19</f>
        <v>10.787873079516546</v>
      </c>
      <c r="N235" s="176">
        <f>N181/RES_summary!N$19</f>
        <v>11.144868879308358</v>
      </c>
      <c r="O235" s="176">
        <f>O181/RES_summary!O$19</f>
        <v>11.457664269444292</v>
      </c>
      <c r="P235" s="176">
        <f>P181/RES_summary!P$19</f>
        <v>10.956987572046977</v>
      </c>
      <c r="Q235" s="176">
        <f>Q181/RES_summary!Q$19</f>
        <v>11.268848004797755</v>
      </c>
    </row>
    <row r="237" spans="1:17" ht="12" customHeight="1" x14ac:dyDescent="0.3">
      <c r="A237" s="152" t="s">
        <v>71</v>
      </c>
      <c r="B237" s="184">
        <f>B183/RES_summary!B$19</f>
        <v>136.36796150184358</v>
      </c>
      <c r="C237" s="184">
        <f>C183/RES_summary!C$19</f>
        <v>140.40618233844705</v>
      </c>
      <c r="D237" s="184">
        <f>D183/RES_summary!D$19</f>
        <v>138.81357986101585</v>
      </c>
      <c r="E237" s="184">
        <f>E183/RES_summary!E$19</f>
        <v>141.72479399630669</v>
      </c>
      <c r="F237" s="184">
        <f>F183/RES_summary!F$19</f>
        <v>139.21228572826158</v>
      </c>
      <c r="G237" s="184">
        <f>G183/RES_summary!G$19</f>
        <v>138.54428225485657</v>
      </c>
      <c r="H237" s="184">
        <f>H183/RES_summary!H$19</f>
        <v>135.28346186989168</v>
      </c>
      <c r="I237" s="184">
        <f>I183/RES_summary!I$19</f>
        <v>127.84358125516033</v>
      </c>
      <c r="J237" s="184">
        <f>J183/RES_summary!J$19</f>
        <v>128.28924295642028</v>
      </c>
      <c r="K237" s="184">
        <f>K183/RES_summary!K$19</f>
        <v>128.97304613107465</v>
      </c>
      <c r="L237" s="184">
        <f>L183/RES_summary!L$19</f>
        <v>141.01768848943888</v>
      </c>
      <c r="M237" s="184">
        <f>M183/RES_summary!M$19</f>
        <v>123.74055468968241</v>
      </c>
      <c r="N237" s="184">
        <f>N183/RES_summary!N$19</f>
        <v>131.48758235523832</v>
      </c>
      <c r="O237" s="184">
        <f>O183/RES_summary!O$19</f>
        <v>130.51501312473556</v>
      </c>
      <c r="P237" s="184">
        <f>P183/RES_summary!P$19</f>
        <v>117.88625775068765</v>
      </c>
      <c r="Q237" s="184">
        <f>Q183/RES_summary!Q$19</f>
        <v>122.48073612255635</v>
      </c>
    </row>
    <row r="238" spans="1:17" ht="12" customHeight="1" x14ac:dyDescent="0.3">
      <c r="A238" s="158" t="s">
        <v>65</v>
      </c>
      <c r="B238" s="178">
        <f>B184/RES_summary!B$19</f>
        <v>102.68658560387108</v>
      </c>
      <c r="C238" s="178">
        <f>C184/RES_summary!C$19</f>
        <v>106.13542301019396</v>
      </c>
      <c r="D238" s="178">
        <f>D184/RES_summary!D$19</f>
        <v>104.24634754003213</v>
      </c>
      <c r="E238" s="178">
        <f>E184/RES_summary!E$19</f>
        <v>106.50052088277025</v>
      </c>
      <c r="F238" s="178">
        <f>F184/RES_summary!F$19</f>
        <v>103.35841261847987</v>
      </c>
      <c r="G238" s="178">
        <f>G184/RES_summary!G$19</f>
        <v>102.16623027708597</v>
      </c>
      <c r="H238" s="178">
        <f>H184/RES_summary!H$19</f>
        <v>98.189113817864126</v>
      </c>
      <c r="I238" s="178">
        <f>I184/RES_summary!I$19</f>
        <v>90.938756078214041</v>
      </c>
      <c r="J238" s="178">
        <f>J184/RES_summary!J$19</f>
        <v>91.221690521300303</v>
      </c>
      <c r="K238" s="178">
        <f>K184/RES_summary!K$19</f>
        <v>91.284109307435102</v>
      </c>
      <c r="L238" s="178">
        <f>L184/RES_summary!L$19</f>
        <v>101.55142275506837</v>
      </c>
      <c r="M238" s="178">
        <f>M184/RES_summary!M$19</f>
        <v>84.814272294006187</v>
      </c>
      <c r="N238" s="178">
        <f>N184/RES_summary!N$19</f>
        <v>91.597227120170956</v>
      </c>
      <c r="O238" s="178">
        <f>O184/RES_summary!O$19</f>
        <v>90.010711228757302</v>
      </c>
      <c r="P238" s="178">
        <f>P184/RES_summary!P$19</f>
        <v>78.63329683216854</v>
      </c>
      <c r="Q238" s="178">
        <f>Q184/RES_summary!Q$19</f>
        <v>82.479647243295332</v>
      </c>
    </row>
    <row r="239" spans="1:17" ht="12" customHeight="1" x14ac:dyDescent="0.3">
      <c r="A239" s="23" t="s">
        <v>60</v>
      </c>
      <c r="B239" s="177">
        <f>B185/RES_summary!B$19</f>
        <v>102.68658560387108</v>
      </c>
      <c r="C239" s="177">
        <f>C185/RES_summary!C$19</f>
        <v>106.13542301019396</v>
      </c>
      <c r="D239" s="177">
        <f>D185/RES_summary!D$19</f>
        <v>104.24634754003213</v>
      </c>
      <c r="E239" s="177">
        <f>E185/RES_summary!E$19</f>
        <v>106.50052088277025</v>
      </c>
      <c r="F239" s="177">
        <f>F185/RES_summary!F$19</f>
        <v>103.35841261847987</v>
      </c>
      <c r="G239" s="177">
        <f>G185/RES_summary!G$19</f>
        <v>102.16623027708597</v>
      </c>
      <c r="H239" s="177">
        <f>H185/RES_summary!H$19</f>
        <v>98.189113817864126</v>
      </c>
      <c r="I239" s="177">
        <f>I185/RES_summary!I$19</f>
        <v>90.938756078214041</v>
      </c>
      <c r="J239" s="177">
        <f>J185/RES_summary!J$19</f>
        <v>91.221690521300303</v>
      </c>
      <c r="K239" s="177">
        <f>K185/RES_summary!K$19</f>
        <v>91.284109307435102</v>
      </c>
      <c r="L239" s="177">
        <f>L185/RES_summary!L$19</f>
        <v>101.55142275506837</v>
      </c>
      <c r="M239" s="177">
        <f>M185/RES_summary!M$19</f>
        <v>84.814272294006187</v>
      </c>
      <c r="N239" s="177">
        <f>N185/RES_summary!N$19</f>
        <v>91.597227120170956</v>
      </c>
      <c r="O239" s="177">
        <f>O185/RES_summary!O$19</f>
        <v>90.010711228757302</v>
      </c>
      <c r="P239" s="177">
        <f>P185/RES_summary!P$19</f>
        <v>78.63329683216854</v>
      </c>
      <c r="Q239" s="177">
        <f>Q185/RES_summary!Q$19</f>
        <v>82.479647243295332</v>
      </c>
    </row>
    <row r="240" spans="1:17" ht="12" customHeight="1" x14ac:dyDescent="0.3">
      <c r="A240" s="158" t="s">
        <v>112</v>
      </c>
      <c r="B240" s="178">
        <f>B186/RES_summary!B$19</f>
        <v>5.6003942425299282</v>
      </c>
      <c r="C240" s="178">
        <f>C186/RES_summary!C$19</f>
        <v>6.2981100816973354</v>
      </c>
      <c r="D240" s="178">
        <f>D186/RES_summary!D$19</f>
        <v>6.3466667972813742</v>
      </c>
      <c r="E240" s="178">
        <f>E186/RES_summary!E$19</f>
        <v>6.5382219509630843</v>
      </c>
      <c r="F240" s="178">
        <f>F186/RES_summary!F$19</f>
        <v>6.7684565797029039</v>
      </c>
      <c r="G240" s="178">
        <f>G186/RES_summary!G$19</f>
        <v>7.1008064125113695</v>
      </c>
      <c r="H240" s="178">
        <f>H186/RES_summary!H$19</f>
        <v>7.4323117964444236</v>
      </c>
      <c r="I240" s="178">
        <f>I186/RES_summary!I$19</f>
        <v>7.7661623699823847</v>
      </c>
      <c r="J240" s="178">
        <f>J186/RES_summary!J$19</f>
        <v>7.9712054456122194</v>
      </c>
      <c r="K240" s="178">
        <f>K186/RES_summary!K$19</f>
        <v>8.0507888229138675</v>
      </c>
      <c r="L240" s="178">
        <f>L186/RES_summary!L$19</f>
        <v>8.3632009525564239</v>
      </c>
      <c r="M240" s="178">
        <f>M186/RES_summary!M$19</f>
        <v>8.46635393786989</v>
      </c>
      <c r="N240" s="178">
        <f>N186/RES_summary!N$19</f>
        <v>8.4024011963169585</v>
      </c>
      <c r="O240" s="178">
        <f>O186/RES_summary!O$19</f>
        <v>8.0874829377900248</v>
      </c>
      <c r="P240" s="178">
        <f>P186/RES_summary!P$19</f>
        <v>7.96421836757726</v>
      </c>
      <c r="Q240" s="178">
        <f>Q186/RES_summary!Q$19</f>
        <v>7.8798147626389632</v>
      </c>
    </row>
    <row r="241" spans="1:17" ht="12" customHeight="1" x14ac:dyDescent="0.3">
      <c r="A241" s="23" t="s">
        <v>60</v>
      </c>
      <c r="B241" s="177">
        <f>B187/RES_summary!B$19</f>
        <v>5.6003942425299282</v>
      </c>
      <c r="C241" s="177">
        <f>C187/RES_summary!C$19</f>
        <v>6.2981100816973354</v>
      </c>
      <c r="D241" s="177">
        <f>D187/RES_summary!D$19</f>
        <v>6.3466667972813742</v>
      </c>
      <c r="E241" s="177">
        <f>E187/RES_summary!E$19</f>
        <v>6.5382219509630843</v>
      </c>
      <c r="F241" s="177">
        <f>F187/RES_summary!F$19</f>
        <v>6.7684565797029039</v>
      </c>
      <c r="G241" s="177">
        <f>G187/RES_summary!G$19</f>
        <v>7.1008064125113695</v>
      </c>
      <c r="H241" s="177">
        <f>H187/RES_summary!H$19</f>
        <v>7.4323117964444236</v>
      </c>
      <c r="I241" s="177">
        <f>I187/RES_summary!I$19</f>
        <v>7.7661623699823847</v>
      </c>
      <c r="J241" s="177">
        <f>J187/RES_summary!J$19</f>
        <v>7.9712054456122194</v>
      </c>
      <c r="K241" s="177">
        <f>K187/RES_summary!K$19</f>
        <v>8.0507888229138675</v>
      </c>
      <c r="L241" s="177">
        <f>L187/RES_summary!L$19</f>
        <v>8.3632009525564239</v>
      </c>
      <c r="M241" s="177">
        <f>M187/RES_summary!M$19</f>
        <v>8.46635393786989</v>
      </c>
      <c r="N241" s="177">
        <f>N187/RES_summary!N$19</f>
        <v>8.4024011963169585</v>
      </c>
      <c r="O241" s="177">
        <f>O187/RES_summary!O$19</f>
        <v>8.0874829377900248</v>
      </c>
      <c r="P241" s="177">
        <f>P187/RES_summary!P$19</f>
        <v>7.96421836757726</v>
      </c>
      <c r="Q241" s="177">
        <f>Q187/RES_summary!Q$19</f>
        <v>7.8798147626389632</v>
      </c>
    </row>
    <row r="242" spans="1:17" ht="12" customHeight="1" x14ac:dyDescent="0.3">
      <c r="A242" s="158" t="s">
        <v>63</v>
      </c>
      <c r="B242" s="178">
        <f>B188/RES_summary!B$19</f>
        <v>20.005603521350444</v>
      </c>
      <c r="C242" s="178">
        <f>C188/RES_summary!C$19</f>
        <v>19.953047107408214</v>
      </c>
      <c r="D242" s="178">
        <f>D188/RES_summary!D$19</f>
        <v>20.160173164711054</v>
      </c>
      <c r="E242" s="178">
        <f>E188/RES_summary!E$19</f>
        <v>20.438027372678803</v>
      </c>
      <c r="F242" s="178">
        <f>F188/RES_summary!F$19</f>
        <v>20.768836140400449</v>
      </c>
      <c r="G242" s="178">
        <f>G188/RES_summary!G$19</f>
        <v>20.909702022065886</v>
      </c>
      <c r="H242" s="178">
        <f>H188/RES_summary!H$19</f>
        <v>21.078773367616726</v>
      </c>
      <c r="I242" s="178">
        <f>I188/RES_summary!I$19</f>
        <v>20.59748631805445</v>
      </c>
      <c r="J242" s="178">
        <f>J188/RES_summary!J$19</f>
        <v>20.507217497493205</v>
      </c>
      <c r="K242" s="178">
        <f>K188/RES_summary!K$19</f>
        <v>20.816825657222001</v>
      </c>
      <c r="L242" s="178">
        <f>L188/RES_summary!L$19</f>
        <v>21.925722790322787</v>
      </c>
      <c r="M242" s="178">
        <f>M188/RES_summary!M$19</f>
        <v>21.527415103420182</v>
      </c>
      <c r="N242" s="178">
        <f>N188/RES_summary!N$19</f>
        <v>22.264777716489839</v>
      </c>
      <c r="O242" s="178">
        <f>O188/RES_summary!O$19</f>
        <v>22.957521047845866</v>
      </c>
      <c r="P242" s="178">
        <f>P188/RES_summary!P$19</f>
        <v>22.166921823432183</v>
      </c>
      <c r="Q242" s="178">
        <f>Q188/RES_summary!Q$19</f>
        <v>22.746155777524073</v>
      </c>
    </row>
    <row r="243" spans="1:17" ht="12" customHeight="1" x14ac:dyDescent="0.3">
      <c r="A243" s="167" t="s">
        <v>144</v>
      </c>
      <c r="B243" s="183">
        <f>B189/RES_summary!B$19</f>
        <v>14.819570561206612</v>
      </c>
      <c r="C243" s="183">
        <f>C189/RES_summary!C$19</f>
        <v>14.923245299157912</v>
      </c>
      <c r="D243" s="183">
        <f>D189/RES_summary!D$19</f>
        <v>14.979636995649205</v>
      </c>
      <c r="E243" s="183">
        <f>E189/RES_summary!E$19</f>
        <v>15.006744730858589</v>
      </c>
      <c r="F243" s="183">
        <f>F189/RES_summary!F$19</f>
        <v>15.154556985482138</v>
      </c>
      <c r="G243" s="183">
        <f>G189/RES_summary!G$19</f>
        <v>15.175203384221957</v>
      </c>
      <c r="H243" s="183">
        <f>H189/RES_summary!H$19</f>
        <v>15.105086996272664</v>
      </c>
      <c r="I243" s="183">
        <f>I189/RES_summary!I$19</f>
        <v>15.16012103841021</v>
      </c>
      <c r="J243" s="183">
        <f>J189/RES_summary!J$19</f>
        <v>15.22337710875709</v>
      </c>
      <c r="K243" s="183">
        <f>K189/RES_summary!K$19</f>
        <v>15.296977490829297</v>
      </c>
      <c r="L243" s="183">
        <f>L189/RES_summary!L$19</f>
        <v>15.278755207887386</v>
      </c>
      <c r="M243" s="183">
        <f>M189/RES_summary!M$19</f>
        <v>15.140475519733476</v>
      </c>
      <c r="N243" s="183">
        <f>N189/RES_summary!N$19</f>
        <v>15.583856689470148</v>
      </c>
      <c r="O243" s="183">
        <f>O189/RES_summary!O$19</f>
        <v>15.531753492145917</v>
      </c>
      <c r="P243" s="183">
        <f>P189/RES_summary!P$19</f>
        <v>15.341848487649703</v>
      </c>
      <c r="Q243" s="183">
        <f>Q189/RES_summary!Q$19</f>
        <v>14.978331483977675</v>
      </c>
    </row>
    <row r="244" spans="1:17" ht="12" customHeight="1" x14ac:dyDescent="0.3">
      <c r="A244" s="167" t="s">
        <v>143</v>
      </c>
      <c r="B244" s="183">
        <f>B190/RES_summary!B$19</f>
        <v>16.600232520132877</v>
      </c>
      <c r="C244" s="183">
        <f>C190/RES_summary!C$19</f>
        <v>16.462031023706668</v>
      </c>
      <c r="D244" s="183">
        <f>D190/RES_summary!D$19</f>
        <v>16.699484680404055</v>
      </c>
      <c r="E244" s="183">
        <f>E190/RES_summary!E$19</f>
        <v>16.264538222890071</v>
      </c>
      <c r="F244" s="183">
        <f>F190/RES_summary!F$19</f>
        <v>16.359986907464219</v>
      </c>
      <c r="G244" s="183">
        <f>G190/RES_summary!G$19</f>
        <v>16.247967956210069</v>
      </c>
      <c r="H244" s="183">
        <f>H190/RES_summary!H$19</f>
        <v>15.914450098926675</v>
      </c>
      <c r="I244" s="183">
        <f>I190/RES_summary!I$19</f>
        <v>15.876775929027847</v>
      </c>
      <c r="J244" s="183">
        <f>J190/RES_summary!J$19</f>
        <v>15.626046768235181</v>
      </c>
      <c r="K244" s="183">
        <f>K190/RES_summary!K$19</f>
        <v>15.603465114296394</v>
      </c>
      <c r="L244" s="183">
        <f>L190/RES_summary!L$19</f>
        <v>15.552849722730565</v>
      </c>
      <c r="M244" s="183">
        <f>M190/RES_summary!M$19</f>
        <v>15.521752541266357</v>
      </c>
      <c r="N244" s="183">
        <f>N190/RES_summary!N$19</f>
        <v>15.560361272686309</v>
      </c>
      <c r="O244" s="183">
        <f>O190/RES_summary!O$19</f>
        <v>15.666139802192065</v>
      </c>
      <c r="P244" s="183">
        <f>P190/RES_summary!P$19</f>
        <v>15.856038181778157</v>
      </c>
      <c r="Q244" s="183">
        <f>Q190/RES_summary!Q$19</f>
        <v>15.668432331002695</v>
      </c>
    </row>
    <row r="245" spans="1:17" ht="12" customHeight="1" x14ac:dyDescent="0.3">
      <c r="A245" s="166" t="s">
        <v>57</v>
      </c>
      <c r="B245" s="182">
        <f>B191/RES_summary!B$19</f>
        <v>5.9781557992246119</v>
      </c>
      <c r="C245" s="182">
        <f>C191/RES_summary!C$19</f>
        <v>5.949098206857073</v>
      </c>
      <c r="D245" s="182">
        <f>D191/RES_summary!D$19</f>
        <v>6.0619587816307767</v>
      </c>
      <c r="E245" s="182">
        <f>E191/RES_summary!E$19</f>
        <v>6.1964020094524352</v>
      </c>
      <c r="F245" s="182">
        <f>F191/RES_summary!F$19</f>
        <v>6.0570772974932519</v>
      </c>
      <c r="G245" s="182">
        <f>G191/RES_summary!G$19</f>
        <v>6.5065075004245978</v>
      </c>
      <c r="H245" s="182">
        <f>H191/RES_summary!H$19</f>
        <v>6.2807408323192533</v>
      </c>
      <c r="I245" s="182">
        <f>I191/RES_summary!I$19</f>
        <v>6.097805653370548</v>
      </c>
      <c r="J245" s="182">
        <f>J191/RES_summary!J$19</f>
        <v>6.1151217499448283</v>
      </c>
      <c r="K245" s="182">
        <f>K191/RES_summary!K$19</f>
        <v>6.3501729642296683</v>
      </c>
      <c r="L245" s="182">
        <f>L191/RES_summary!L$19</f>
        <v>6.4466929852793706</v>
      </c>
      <c r="M245" s="182">
        <f>M191/RES_summary!M$19</f>
        <v>6.5126683349457268</v>
      </c>
      <c r="N245" s="182">
        <f>N191/RES_summary!N$19</f>
        <v>6.4522894829798156</v>
      </c>
      <c r="O245" s="182">
        <f>O191/RES_summary!O$19</f>
        <v>6.2934091938156111</v>
      </c>
      <c r="P245" s="182">
        <f>P191/RES_summary!P$19</f>
        <v>5.8469850642702026</v>
      </c>
      <c r="Q245" s="182">
        <f>Q191/RES_summary!Q$19</f>
        <v>5.5788009613454381</v>
      </c>
    </row>
    <row r="246" spans="1:17" ht="12" customHeight="1" x14ac:dyDescent="0.3">
      <c r="A246" s="147" t="s">
        <v>59</v>
      </c>
      <c r="B246" s="181">
        <f>B192/RES_summary!B$19</f>
        <v>10.622076720908268</v>
      </c>
      <c r="C246" s="181">
        <f>C192/RES_summary!C$19</f>
        <v>10.512932816849593</v>
      </c>
      <c r="D246" s="181">
        <f>D192/RES_summary!D$19</f>
        <v>10.637525898773276</v>
      </c>
      <c r="E246" s="181">
        <f>E192/RES_summary!E$19</f>
        <v>10.068136213437635</v>
      </c>
      <c r="F246" s="181">
        <f>F192/RES_summary!F$19</f>
        <v>10.302909609970966</v>
      </c>
      <c r="G246" s="181">
        <f>G192/RES_summary!G$19</f>
        <v>9.7414604557854716</v>
      </c>
      <c r="H246" s="181">
        <f>H192/RES_summary!H$19</f>
        <v>9.6337092666074238</v>
      </c>
      <c r="I246" s="181">
        <f>I192/RES_summary!I$19</f>
        <v>9.7789702756572972</v>
      </c>
      <c r="J246" s="181">
        <f>J192/RES_summary!J$19</f>
        <v>9.5109250182903509</v>
      </c>
      <c r="K246" s="181">
        <f>K192/RES_summary!K$19</f>
        <v>9.2532921500667271</v>
      </c>
      <c r="L246" s="181">
        <f>L192/RES_summary!L$19</f>
        <v>9.1061567374511974</v>
      </c>
      <c r="M246" s="181">
        <f>M192/RES_summary!M$19</f>
        <v>9.0090842063206313</v>
      </c>
      <c r="N246" s="181">
        <f>N192/RES_summary!N$19</f>
        <v>9.1080717897064929</v>
      </c>
      <c r="O246" s="181">
        <f>O192/RES_summary!O$19</f>
        <v>9.3727306083764574</v>
      </c>
      <c r="P246" s="181">
        <f>P192/RES_summary!P$19</f>
        <v>10.009053117507955</v>
      </c>
      <c r="Q246" s="181">
        <f>Q192/RES_summary!Q$19</f>
        <v>10.089631369657257</v>
      </c>
    </row>
    <row r="247" spans="1:17" ht="12" customHeight="1" x14ac:dyDescent="0.3">
      <c r="A247" s="163" t="s">
        <v>142</v>
      </c>
      <c r="B247" s="180">
        <f>B193/RES_summary!B$19</f>
        <v>22.228213860543722</v>
      </c>
      <c r="C247" s="180">
        <f>C193/RES_summary!C$19</f>
        <v>21.532745369053064</v>
      </c>
      <c r="D247" s="180">
        <f>D193/RES_summary!D$19</f>
        <v>21.453828745215024</v>
      </c>
      <c r="E247" s="180">
        <f>E193/RES_summary!E$19</f>
        <v>21.980565926693011</v>
      </c>
      <c r="F247" s="180">
        <f>F193/RES_summary!F$19</f>
        <v>22.13706457550472</v>
      </c>
      <c r="G247" s="180">
        <f>G193/RES_summary!G$19</f>
        <v>22.067344720828277</v>
      </c>
      <c r="H247" s="180">
        <f>H193/RES_summary!H$19</f>
        <v>22.118266083169594</v>
      </c>
      <c r="I247" s="180">
        <f>I193/RES_summary!I$19</f>
        <v>21.417768398465885</v>
      </c>
      <c r="J247" s="180">
        <f>J193/RES_summary!J$19</f>
        <v>21.222482341879616</v>
      </c>
      <c r="K247" s="180">
        <f>K193/RES_summary!K$19</f>
        <v>21.513260238502397</v>
      </c>
      <c r="L247" s="180">
        <f>L193/RES_summary!L$19</f>
        <v>22.850526954652572</v>
      </c>
      <c r="M247" s="180">
        <f>M193/RES_summary!M$19</f>
        <v>22.261707271622267</v>
      </c>
      <c r="N247" s="180">
        <f>N193/RES_summary!N$19</f>
        <v>23.096958670584989</v>
      </c>
      <c r="O247" s="180">
        <f>O193/RES_summary!O$19</f>
        <v>23.851273007529965</v>
      </c>
      <c r="P247" s="180">
        <f>P193/RES_summary!P$19</f>
        <v>22.880808408613365</v>
      </c>
      <c r="Q247" s="180">
        <f>Q193/RES_summary!Q$19</f>
        <v>23.574261166189569</v>
      </c>
    </row>
    <row r="248" spans="1:17" ht="12" customHeight="1" x14ac:dyDescent="0.3">
      <c r="A248" s="161" t="s">
        <v>141</v>
      </c>
      <c r="B248" s="179">
        <f>B194/RES_summary!B$19</f>
        <v>20.516291955102918</v>
      </c>
      <c r="C248" s="179">
        <f>C194/RES_summary!C$19</f>
        <v>19.788725078526749</v>
      </c>
      <c r="D248" s="179">
        <f>D194/RES_summary!D$19</f>
        <v>19.859061983593847</v>
      </c>
      <c r="E248" s="179">
        <f>E194/RES_summary!E$19</f>
        <v>20.286949035031821</v>
      </c>
      <c r="F248" s="179">
        <f>F194/RES_summary!F$19</f>
        <v>20.044773095178329</v>
      </c>
      <c r="G248" s="179">
        <f>G194/RES_summary!G$19</f>
        <v>20.155374467834914</v>
      </c>
      <c r="H248" s="179">
        <f>H194/RES_summary!H$19</f>
        <v>19.86871070610745</v>
      </c>
      <c r="I248" s="179">
        <f>I194/RES_summary!I$19</f>
        <v>19.712109296861279</v>
      </c>
      <c r="J248" s="179">
        <f>J194/RES_summary!J$19</f>
        <v>19.580686513921208</v>
      </c>
      <c r="K248" s="179">
        <f>K194/RES_summary!K$19</f>
        <v>19.560583059247822</v>
      </c>
      <c r="L248" s="179">
        <f>L194/RES_summary!L$19</f>
        <v>19.531595166930952</v>
      </c>
      <c r="M248" s="179">
        <f>M194/RES_summary!M$19</f>
        <v>19.480093046549126</v>
      </c>
      <c r="N248" s="179">
        <f>N194/RES_summary!N$19</f>
        <v>19.441898999974974</v>
      </c>
      <c r="O248" s="179">
        <f>O194/RES_summary!O$19</f>
        <v>19.63693991667186</v>
      </c>
      <c r="P248" s="179">
        <f>P194/RES_summary!P$19</f>
        <v>19.328168313351124</v>
      </c>
      <c r="Q248" s="179">
        <f>Q194/RES_summary!Q$19</f>
        <v>19.351569859692315</v>
      </c>
    </row>
    <row r="249" spans="1:17" ht="12" customHeight="1" x14ac:dyDescent="0.3">
      <c r="A249" s="148" t="s">
        <v>60</v>
      </c>
      <c r="B249" s="177">
        <f>B195/RES_summary!B$19</f>
        <v>13.723131417123007</v>
      </c>
      <c r="C249" s="177">
        <f>C195/RES_summary!C$19</f>
        <v>12.684211397041768</v>
      </c>
      <c r="D249" s="177">
        <f>D195/RES_summary!D$19</f>
        <v>12.707735848514334</v>
      </c>
      <c r="E249" s="177">
        <f>E195/RES_summary!E$19</f>
        <v>13.045024982725446</v>
      </c>
      <c r="F249" s="177">
        <f>F195/RES_summary!F$19</f>
        <v>12.689774408710582</v>
      </c>
      <c r="G249" s="177">
        <f>G195/RES_summary!G$19</f>
        <v>13.26072944081254</v>
      </c>
      <c r="H249" s="177">
        <f>H195/RES_summary!H$19</f>
        <v>12.604734757208165</v>
      </c>
      <c r="I249" s="177">
        <f>I195/RES_summary!I$19</f>
        <v>11.629063279293492</v>
      </c>
      <c r="J249" s="177">
        <f>J195/RES_summary!J$19</f>
        <v>11.081907641428597</v>
      </c>
      <c r="K249" s="177">
        <f>K195/RES_summary!K$19</f>
        <v>11.162487189312728</v>
      </c>
      <c r="L249" s="177">
        <f>L195/RES_summary!L$19</f>
        <v>11.159264110216297</v>
      </c>
      <c r="M249" s="177">
        <f>M195/RES_summary!M$19</f>
        <v>11.616125719936658</v>
      </c>
      <c r="N249" s="177">
        <f>N195/RES_summary!N$19</f>
        <v>11.75267123265831</v>
      </c>
      <c r="O249" s="177">
        <f>O195/RES_summary!O$19</f>
        <v>12.205166442057036</v>
      </c>
      <c r="P249" s="177">
        <f>P195/RES_summary!P$19</f>
        <v>12.022753835447467</v>
      </c>
      <c r="Q249" s="177">
        <f>Q195/RES_summary!Q$19</f>
        <v>12.14778369596465</v>
      </c>
    </row>
    <row r="250" spans="1:17" ht="12" customHeight="1" x14ac:dyDescent="0.3">
      <c r="A250" s="148" t="s">
        <v>59</v>
      </c>
      <c r="B250" s="177">
        <f>B196/RES_summary!B$19</f>
        <v>6.7931605379799089</v>
      </c>
      <c r="C250" s="177">
        <f>C196/RES_summary!C$19</f>
        <v>7.1045136814849812</v>
      </c>
      <c r="D250" s="177">
        <f>D196/RES_summary!D$19</f>
        <v>7.1513261350795121</v>
      </c>
      <c r="E250" s="177">
        <f>E196/RES_summary!E$19</f>
        <v>7.2419240523063708</v>
      </c>
      <c r="F250" s="177">
        <f>F196/RES_summary!F$19</f>
        <v>7.354998686467745</v>
      </c>
      <c r="G250" s="177">
        <f>G196/RES_summary!G$19</f>
        <v>6.8946450270223743</v>
      </c>
      <c r="H250" s="177">
        <f>H196/RES_summary!H$19</f>
        <v>7.2639759488992803</v>
      </c>
      <c r="I250" s="177">
        <f>I196/RES_summary!I$19</f>
        <v>8.0830460175677814</v>
      </c>
      <c r="J250" s="177">
        <f>J196/RES_summary!J$19</f>
        <v>8.4987788724926094</v>
      </c>
      <c r="K250" s="177">
        <f>K196/RES_summary!K$19</f>
        <v>8.3980958699350943</v>
      </c>
      <c r="L250" s="177">
        <f>L196/RES_summary!L$19</f>
        <v>8.3723310567146569</v>
      </c>
      <c r="M250" s="177">
        <f>M196/RES_summary!M$19</f>
        <v>7.8639673266124657</v>
      </c>
      <c r="N250" s="177">
        <f>N196/RES_summary!N$19</f>
        <v>7.6892277673166616</v>
      </c>
      <c r="O250" s="177">
        <f>O196/RES_summary!O$19</f>
        <v>7.4317734746148227</v>
      </c>
      <c r="P250" s="177">
        <f>P196/RES_summary!P$19</f>
        <v>7.3054144779036596</v>
      </c>
      <c r="Q250" s="177">
        <f>Q196/RES_summary!Q$19</f>
        <v>7.2037861637276697</v>
      </c>
    </row>
    <row r="251" spans="1:17" ht="12" customHeight="1" x14ac:dyDescent="0.3">
      <c r="A251" s="158" t="s">
        <v>62</v>
      </c>
      <c r="B251" s="178">
        <f>B197/RES_summary!B$19</f>
        <v>8.075378134092146</v>
      </c>
      <c r="C251" s="178">
        <f>C197/RES_summary!C$19</f>
        <v>8.0196021391475654</v>
      </c>
      <c r="D251" s="178">
        <f>D197/RES_summary!D$19</f>
        <v>8.0603923589913133</v>
      </c>
      <c r="E251" s="178">
        <f>E197/RES_summary!E$19</f>
        <v>8.2480237898945514</v>
      </c>
      <c r="F251" s="178">
        <f>F197/RES_summary!F$19</f>
        <v>8.316580389678359</v>
      </c>
      <c r="G251" s="178">
        <f>G197/RES_summary!G$19</f>
        <v>8.3675435431933387</v>
      </c>
      <c r="H251" s="178">
        <f>H197/RES_summary!H$19</f>
        <v>8.5832628879663986</v>
      </c>
      <c r="I251" s="178">
        <f>I197/RES_summary!I$19</f>
        <v>8.5411764889094481</v>
      </c>
      <c r="J251" s="178">
        <f>J197/RES_summary!J$19</f>
        <v>8.5891294920145693</v>
      </c>
      <c r="K251" s="178">
        <f>K197/RES_summary!K$19</f>
        <v>8.8213223435036667</v>
      </c>
      <c r="L251" s="178">
        <f>L197/RES_summary!L$19</f>
        <v>9.1773419914912999</v>
      </c>
      <c r="M251" s="178">
        <f>M197/RES_summary!M$19</f>
        <v>8.9325133543861579</v>
      </c>
      <c r="N251" s="178">
        <f>N197/RES_summary!N$19</f>
        <v>9.2231763222605672</v>
      </c>
      <c r="O251" s="178">
        <f>O197/RES_summary!O$19</f>
        <v>9.4592979103423591</v>
      </c>
      <c r="P251" s="178">
        <f>P197/RES_summary!P$19</f>
        <v>9.1218207275096592</v>
      </c>
      <c r="Q251" s="178">
        <f>Q197/RES_summary!Q$19</f>
        <v>9.3751183390979929</v>
      </c>
    </row>
    <row r="252" spans="1:17" ht="12" customHeight="1" x14ac:dyDescent="0.3">
      <c r="A252" s="23" t="s">
        <v>57</v>
      </c>
      <c r="B252" s="177">
        <f>B198/RES_summary!B$19</f>
        <v>7.5206631409303739</v>
      </c>
      <c r="C252" s="177">
        <f>C198/RES_summary!C$19</f>
        <v>7.1998722945842033</v>
      </c>
      <c r="D252" s="177">
        <f>D198/RES_summary!D$19</f>
        <v>7.4021681181687207</v>
      </c>
      <c r="E252" s="177">
        <f>E198/RES_summary!E$19</f>
        <v>7.4160099990863602</v>
      </c>
      <c r="F252" s="177">
        <f>F198/RES_summary!F$19</f>
        <v>7.504650489595468</v>
      </c>
      <c r="G252" s="177">
        <f>G198/RES_summary!G$19</f>
        <v>7.5701634416313244</v>
      </c>
      <c r="H252" s="177">
        <f>H198/RES_summary!H$19</f>
        <v>7.5943438348918928</v>
      </c>
      <c r="I252" s="177">
        <f>I198/RES_summary!I$19</f>
        <v>7.8928084754640224</v>
      </c>
      <c r="J252" s="177">
        <f>J198/RES_summary!J$19</f>
        <v>7.8269552514349892</v>
      </c>
      <c r="K252" s="177">
        <f>K198/RES_summary!K$19</f>
        <v>7.8257963421546783</v>
      </c>
      <c r="L252" s="177">
        <f>L198/RES_summary!L$19</f>
        <v>7.8346602098475566</v>
      </c>
      <c r="M252" s="177">
        <f>M198/RES_summary!M$19</f>
        <v>7.642947030474514</v>
      </c>
      <c r="N252" s="177">
        <f>N198/RES_summary!N$19</f>
        <v>7.6677684083335169</v>
      </c>
      <c r="O252" s="177">
        <f>O198/RES_summary!O$19</f>
        <v>7.5776610545455458</v>
      </c>
      <c r="P252" s="177">
        <f>P198/RES_summary!P$19</f>
        <v>7.4942989711472059</v>
      </c>
      <c r="Q252" s="177">
        <f>Q198/RES_summary!Q$19</f>
        <v>7.4463801959838953</v>
      </c>
    </row>
    <row r="253" spans="1:17" ht="12" customHeight="1" x14ac:dyDescent="0.3">
      <c r="A253" s="29" t="s">
        <v>140</v>
      </c>
      <c r="B253" s="176">
        <f>B199/RES_summary!B$19</f>
        <v>8.1725757808788977</v>
      </c>
      <c r="C253" s="176">
        <f>C199/RES_summary!C$19</f>
        <v>8.1671810683773565</v>
      </c>
      <c r="D253" s="176">
        <f>D199/RES_summary!D$19</f>
        <v>8.1721502052522368</v>
      </c>
      <c r="E253" s="176">
        <f>E199/RES_summary!E$19</f>
        <v>8.3881994635871084</v>
      </c>
      <c r="F253" s="176">
        <f>F199/RES_summary!F$19</f>
        <v>8.4633376504844087</v>
      </c>
      <c r="G253" s="176">
        <f>G199/RES_summary!G$19</f>
        <v>8.5032611000892988</v>
      </c>
      <c r="H253" s="176">
        <f>H199/RES_summary!H$19</f>
        <v>8.72703827032975</v>
      </c>
      <c r="I253" s="176">
        <f>I199/RES_summary!I$19</f>
        <v>8.631161132074384</v>
      </c>
      <c r="J253" s="176">
        <f>J199/RES_summary!J$19</f>
        <v>8.7102324727950187</v>
      </c>
      <c r="K253" s="176">
        <f>K199/RES_summary!K$19</f>
        <v>8.9730798645143022</v>
      </c>
      <c r="L253" s="176">
        <f>L199/RES_summary!L$19</f>
        <v>9.406118802003661</v>
      </c>
      <c r="M253" s="176">
        <f>M199/RES_summary!M$19</f>
        <v>9.1356043135078906</v>
      </c>
      <c r="N253" s="176">
        <f>N199/RES_summary!N$19</f>
        <v>9.4667907681247616</v>
      </c>
      <c r="O253" s="176">
        <f>O199/RES_summary!O$19</f>
        <v>9.7662355901537321</v>
      </c>
      <c r="P253" s="176">
        <f>P199/RES_summary!P$19</f>
        <v>9.3598707395466914</v>
      </c>
      <c r="Q253" s="176">
        <f>Q199/RES_summary!Q$19</f>
        <v>9.647679947679368</v>
      </c>
    </row>
    <row r="255" spans="1:17" ht="12" customHeight="1" x14ac:dyDescent="0.3">
      <c r="A255" s="152" t="s">
        <v>195</v>
      </c>
      <c r="B255" s="184">
        <f>B201/RES_summary!B$19</f>
        <v>2.5040385330288015</v>
      </c>
      <c r="C255" s="184">
        <f>C201/RES_summary!C$19</f>
        <v>2.0720109645907971</v>
      </c>
      <c r="D255" s="184">
        <f>D201/RES_summary!D$19</f>
        <v>1.787559743792428</v>
      </c>
      <c r="E255" s="184">
        <f>E201/RES_summary!E$19</f>
        <v>1.8739658051834152</v>
      </c>
      <c r="F255" s="184">
        <f>F201/RES_summary!F$19</f>
        <v>1.7295088788102384</v>
      </c>
      <c r="G255" s="184">
        <f>G201/RES_summary!G$19</f>
        <v>1.510379113320284</v>
      </c>
      <c r="H255" s="184">
        <f>H201/RES_summary!H$19</f>
        <v>1.2700556562937022</v>
      </c>
      <c r="I255" s="184">
        <f>I201/RES_summary!I$19</f>
        <v>1.1361631948245394</v>
      </c>
      <c r="J255" s="184">
        <f>J201/RES_summary!J$19</f>
        <v>1.0853610459207812</v>
      </c>
      <c r="K255" s="184">
        <f>K201/RES_summary!K$19</f>
        <v>0.97248157751274489</v>
      </c>
      <c r="L255" s="184">
        <f>L201/RES_summary!L$19</f>
        <v>0.96677267257235555</v>
      </c>
      <c r="M255" s="184">
        <f>M201/RES_summary!M$19</f>
        <v>0.79611992513863428</v>
      </c>
      <c r="N255" s="184">
        <f>N201/RES_summary!N$19</f>
        <v>0.7449510787163679</v>
      </c>
      <c r="O255" s="184">
        <f>O201/RES_summary!O$19</f>
        <v>0.7115170510159321</v>
      </c>
      <c r="P255" s="184">
        <f>P201/RES_summary!P$19</f>
        <v>0.60604242527593744</v>
      </c>
      <c r="Q255" s="184">
        <f>Q201/RES_summary!Q$19</f>
        <v>0.56173894797317903</v>
      </c>
    </row>
    <row r="256" spans="1:17" ht="12" customHeight="1" x14ac:dyDescent="0.3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3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3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3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3">
      <c r="A260" s="158" t="s">
        <v>63</v>
      </c>
      <c r="B260" s="178">
        <f>B206/RES_summary!B$19</f>
        <v>1.8807940929305618</v>
      </c>
      <c r="C260" s="178">
        <f>C206/RES_summary!C$19</f>
        <v>1.4774981032577352</v>
      </c>
      <c r="D260" s="178">
        <f>D206/RES_summary!D$19</f>
        <v>1.2156802622019764</v>
      </c>
      <c r="E260" s="178">
        <f>E206/RES_summary!E$19</f>
        <v>1.314225055426737</v>
      </c>
      <c r="F260" s="178">
        <f>F206/RES_summary!F$19</f>
        <v>1.1364928341153875</v>
      </c>
      <c r="G260" s="178">
        <f>G206/RES_summary!G$19</f>
        <v>0.94731330471211461</v>
      </c>
      <c r="H260" s="178">
        <f>H206/RES_summary!H$19</f>
        <v>0.78340957514898679</v>
      </c>
      <c r="I260" s="178">
        <f>I206/RES_summary!I$19</f>
        <v>0.65280712958174236</v>
      </c>
      <c r="J260" s="178">
        <f>J206/RES_summary!J$19</f>
        <v>0.54968616190142094</v>
      </c>
      <c r="K260" s="178">
        <f>K206/RES_summary!K$19</f>
        <v>0.45881564468296177</v>
      </c>
      <c r="L260" s="178">
        <f>L206/RES_summary!L$19</f>
        <v>0.4052680571321931</v>
      </c>
      <c r="M260" s="178">
        <f>M206/RES_summary!M$19</f>
        <v>0.28721906619019943</v>
      </c>
      <c r="N260" s="178">
        <f>N206/RES_summary!N$19</f>
        <v>0.24069377008245821</v>
      </c>
      <c r="O260" s="178">
        <f>O206/RES_summary!O$19</f>
        <v>0.19876689392521937</v>
      </c>
      <c r="P260" s="178">
        <f>P206/RES_summary!P$19</f>
        <v>0.14563989142988473</v>
      </c>
      <c r="Q260" s="178">
        <f>Q206/RES_summary!Q$19</f>
        <v>0.11995270036938356</v>
      </c>
    </row>
    <row r="261" spans="1:17" ht="12" customHeight="1" x14ac:dyDescent="0.3">
      <c r="A261" s="167" t="s">
        <v>144</v>
      </c>
      <c r="B261" s="183">
        <f>B207/RES_summary!B$19</f>
        <v>6.4625207096901303</v>
      </c>
      <c r="C261" s="183">
        <f>C207/RES_summary!C$19</f>
        <v>6.4374108559533667</v>
      </c>
      <c r="D261" s="183">
        <f>D207/RES_summary!D$19</f>
        <v>6.3942938222285832</v>
      </c>
      <c r="E261" s="183">
        <f>E207/RES_summary!E$19</f>
        <v>6.2756441717748341</v>
      </c>
      <c r="F261" s="183">
        <f>F207/RES_summary!F$19</f>
        <v>6.2698622274490834</v>
      </c>
      <c r="G261" s="183">
        <f>G207/RES_summary!G$19</f>
        <v>6.2228764003023063</v>
      </c>
      <c r="H261" s="183">
        <f>H207/RES_summary!H$19</f>
        <v>6.1386040197277421</v>
      </c>
      <c r="I261" s="183">
        <f>I207/RES_summary!I$19</f>
        <v>6.093173574238774</v>
      </c>
      <c r="J261" s="183">
        <f>J207/RES_summary!J$19</f>
        <v>6.0442897172034318</v>
      </c>
      <c r="K261" s="183">
        <f>K207/RES_summary!K$19</f>
        <v>6.0272529337038723</v>
      </c>
      <c r="L261" s="183">
        <f>L207/RES_summary!L$19</f>
        <v>5.9965886647260627</v>
      </c>
      <c r="M261" s="183">
        <f>M207/RES_summary!M$19</f>
        <v>5.8274173145203481</v>
      </c>
      <c r="N261" s="183">
        <f>N207/RES_summary!N$19</f>
        <v>5.9622400399115989</v>
      </c>
      <c r="O261" s="183">
        <f>O207/RES_summary!O$19</f>
        <v>5.9088517274273631</v>
      </c>
      <c r="P261" s="183">
        <f>P207/RES_summary!P$19</f>
        <v>5.8188496236873775</v>
      </c>
      <c r="Q261" s="183">
        <f>Q207/RES_summary!Q$19</f>
        <v>5.6786249173923249</v>
      </c>
    </row>
    <row r="262" spans="1:17" ht="12" customHeight="1" x14ac:dyDescent="0.3">
      <c r="A262" s="167" t="s">
        <v>143</v>
      </c>
      <c r="B262" s="183">
        <f>B208/RES_summary!B$19</f>
        <v>2.574728400328643</v>
      </c>
      <c r="C262" s="183">
        <f>C208/RES_summary!C$19</f>
        <v>2.5191570024324137</v>
      </c>
      <c r="D262" s="183">
        <f>D208/RES_summary!D$19</f>
        <v>2.5428293682030709</v>
      </c>
      <c r="E262" s="183">
        <f>E208/RES_summary!E$19</f>
        <v>2.4923181132177188</v>
      </c>
      <c r="F262" s="183">
        <f>F208/RES_summary!F$19</f>
        <v>2.422143473483823</v>
      </c>
      <c r="G262" s="183">
        <f>G208/RES_summary!G$19</f>
        <v>2.6321472954984961</v>
      </c>
      <c r="H262" s="183">
        <f>H208/RES_summary!H$19</f>
        <v>2.4845862367308662</v>
      </c>
      <c r="I262" s="183">
        <f>I208/RES_summary!I$19</f>
        <v>2.3910643994027305</v>
      </c>
      <c r="J262" s="183">
        <f>J208/RES_summary!J$19</f>
        <v>2.380644857226387</v>
      </c>
      <c r="K262" s="183">
        <f>K208/RES_summary!K$19</f>
        <v>2.4467384706608826</v>
      </c>
      <c r="L262" s="183">
        <f>L208/RES_summary!L$19</f>
        <v>2.4676009881577881</v>
      </c>
      <c r="M262" s="183">
        <f>M208/RES_summary!M$19</f>
        <v>2.451294622540297</v>
      </c>
      <c r="N262" s="183">
        <f>N208/RES_summary!N$19</f>
        <v>2.4262848378415556</v>
      </c>
      <c r="O262" s="183">
        <f>O208/RES_summary!O$19</f>
        <v>2.360965494309065</v>
      </c>
      <c r="P262" s="183">
        <f>P208/RES_summary!P$19</f>
        <v>2.2051267477906054</v>
      </c>
      <c r="Q262" s="183">
        <f>Q208/RES_summary!Q$19</f>
        <v>2.1324151389411679</v>
      </c>
    </row>
    <row r="263" spans="1:17" ht="12" customHeight="1" x14ac:dyDescent="0.3">
      <c r="A263" s="166" t="s">
        <v>57</v>
      </c>
      <c r="B263" s="182">
        <f>B209/RES_summary!B$19</f>
        <v>2.574728400328643</v>
      </c>
      <c r="C263" s="182">
        <f>C209/RES_summary!C$19</f>
        <v>2.5191570024324137</v>
      </c>
      <c r="D263" s="182">
        <f>D209/RES_summary!D$19</f>
        <v>2.5428293682030709</v>
      </c>
      <c r="E263" s="182">
        <f>E209/RES_summary!E$19</f>
        <v>2.4923181132177188</v>
      </c>
      <c r="F263" s="182">
        <f>F209/RES_summary!F$19</f>
        <v>2.422143473483823</v>
      </c>
      <c r="G263" s="182">
        <f>G209/RES_summary!G$19</f>
        <v>2.6321472954984961</v>
      </c>
      <c r="H263" s="182">
        <f>H209/RES_summary!H$19</f>
        <v>2.4845862367308662</v>
      </c>
      <c r="I263" s="182">
        <f>I209/RES_summary!I$19</f>
        <v>2.3910643994027305</v>
      </c>
      <c r="J263" s="182">
        <f>J209/RES_summary!J$19</f>
        <v>2.380644857226387</v>
      </c>
      <c r="K263" s="182">
        <f>K209/RES_summary!K$19</f>
        <v>2.4467384706608826</v>
      </c>
      <c r="L263" s="182">
        <f>L209/RES_summary!L$19</f>
        <v>2.4676009881577881</v>
      </c>
      <c r="M263" s="182">
        <f>M209/RES_summary!M$19</f>
        <v>2.451294622540297</v>
      </c>
      <c r="N263" s="182">
        <f>N209/RES_summary!N$19</f>
        <v>2.4262848378415556</v>
      </c>
      <c r="O263" s="182">
        <f>O209/RES_summary!O$19</f>
        <v>2.360965494309065</v>
      </c>
      <c r="P263" s="182">
        <f>P209/RES_summary!P$19</f>
        <v>2.2051267477906054</v>
      </c>
      <c r="Q263" s="182">
        <f>Q209/RES_summary!Q$19</f>
        <v>2.1324151389411679</v>
      </c>
    </row>
    <row r="264" spans="1:17" ht="12" customHeight="1" x14ac:dyDescent="0.3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3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3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3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3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3">
      <c r="A269" s="158" t="s">
        <v>62</v>
      </c>
      <c r="B269" s="178">
        <f>B215/RES_summary!B$19</f>
        <v>0.62324444009823965</v>
      </c>
      <c r="C269" s="178">
        <f>C215/RES_summary!C$19</f>
        <v>0.59451286133306169</v>
      </c>
      <c r="D269" s="178">
        <f>D215/RES_summary!D$19</f>
        <v>0.57187948159045154</v>
      </c>
      <c r="E269" s="178">
        <f>E215/RES_summary!E$19</f>
        <v>0.55974074975667831</v>
      </c>
      <c r="F269" s="178">
        <f>F215/RES_summary!F$19</f>
        <v>0.5930160446948507</v>
      </c>
      <c r="G269" s="178">
        <f>G215/RES_summary!G$19</f>
        <v>0.56306580860816913</v>
      </c>
      <c r="H269" s="178">
        <f>H215/RES_summary!H$19</f>
        <v>0.48664608114471541</v>
      </c>
      <c r="I269" s="178">
        <f>I215/RES_summary!I$19</f>
        <v>0.48335606524279701</v>
      </c>
      <c r="J269" s="178">
        <f>J215/RES_summary!J$19</f>
        <v>0.53567488401936036</v>
      </c>
      <c r="K269" s="178">
        <f>K215/RES_summary!K$19</f>
        <v>0.51366593282978312</v>
      </c>
      <c r="L269" s="178">
        <f>L215/RES_summary!L$19</f>
        <v>0.56150461544016239</v>
      </c>
      <c r="M269" s="178">
        <f>M215/RES_summary!M$19</f>
        <v>0.50890085894843473</v>
      </c>
      <c r="N269" s="178">
        <f>N215/RES_summary!N$19</f>
        <v>0.50425730863390972</v>
      </c>
      <c r="O269" s="178">
        <f>O215/RES_summary!O$19</f>
        <v>0.5127501570907127</v>
      </c>
      <c r="P269" s="178">
        <f>P215/RES_summary!P$19</f>
        <v>0.46040253384605273</v>
      </c>
      <c r="Q269" s="178">
        <f>Q215/RES_summary!Q$19</f>
        <v>0.44178624760379553</v>
      </c>
    </row>
    <row r="270" spans="1:17" ht="12" customHeight="1" x14ac:dyDescent="0.3">
      <c r="A270" s="23" t="s">
        <v>57</v>
      </c>
      <c r="B270" s="177">
        <f>B216/RES_summary!B$19</f>
        <v>4.1801519039766548</v>
      </c>
      <c r="C270" s="177">
        <f>C216/RES_summary!C$19</f>
        <v>3.8967453545140014</v>
      </c>
      <c r="D270" s="177">
        <f>D216/RES_summary!D$19</f>
        <v>3.9400988076236794</v>
      </c>
      <c r="E270" s="177">
        <f>E216/RES_summary!E$19</f>
        <v>3.8820862809527767</v>
      </c>
      <c r="F270" s="177">
        <f>F216/RES_summary!F$19</f>
        <v>3.873858541155466</v>
      </c>
      <c r="G270" s="177">
        <f>G216/RES_summary!G$19</f>
        <v>3.8712411244832978</v>
      </c>
      <c r="H270" s="177">
        <f>H216/RES_summary!H$19</f>
        <v>3.833906049000845</v>
      </c>
      <c r="I270" s="177">
        <f>I216/RES_summary!I$19</f>
        <v>3.9660904606423193</v>
      </c>
      <c r="J270" s="177">
        <f>J216/RES_summary!J$19</f>
        <v>3.9070006374718975</v>
      </c>
      <c r="K270" s="177">
        <f>K216/RES_summary!K$19</f>
        <v>3.8833031589373177</v>
      </c>
      <c r="L270" s="177">
        <f>L216/RES_summary!L$19</f>
        <v>3.856952330494503</v>
      </c>
      <c r="M270" s="177">
        <f>M216/RES_summary!M$19</f>
        <v>3.7402677929942061</v>
      </c>
      <c r="N270" s="177">
        <f>N216/RES_summary!N$19</f>
        <v>3.7237946629251706</v>
      </c>
      <c r="O270" s="177">
        <f>O216/RES_summary!O$19</f>
        <v>3.6560905054976209</v>
      </c>
      <c r="P270" s="177">
        <f>P216/RES_summary!P$19</f>
        <v>3.6081240319751493</v>
      </c>
      <c r="Q270" s="177">
        <f>Q216/RES_summary!Q$19</f>
        <v>3.5680151809140837</v>
      </c>
    </row>
    <row r="271" spans="1:17" ht="12" customHeight="1" x14ac:dyDescent="0.3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3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3">
      <c r="A275" s="152" t="s">
        <v>193</v>
      </c>
      <c r="B275" s="168"/>
      <c r="C275" s="168">
        <f>SUM(C276,C278,C280,C289)</f>
        <v>115.5721341713701</v>
      </c>
      <c r="D275" s="168">
        <f t="shared" ref="D275:Q275" si="69">SUM(D276,D278,D280,D289)</f>
        <v>121.52210929591324</v>
      </c>
      <c r="E275" s="168">
        <f t="shared" si="69"/>
        <v>152.81840515401916</v>
      </c>
      <c r="F275" s="168">
        <f t="shared" si="69"/>
        <v>133.38576946696975</v>
      </c>
      <c r="G275" s="168">
        <f t="shared" si="69"/>
        <v>141.65625893824708</v>
      </c>
      <c r="H275" s="168">
        <f t="shared" si="69"/>
        <v>139.30294100144206</v>
      </c>
      <c r="I275" s="168">
        <f t="shared" si="69"/>
        <v>125.77634285296527</v>
      </c>
      <c r="J275" s="168">
        <f t="shared" si="69"/>
        <v>120.79464913649066</v>
      </c>
      <c r="K275" s="168">
        <f t="shared" si="69"/>
        <v>121.969211464344</v>
      </c>
      <c r="L275" s="168">
        <f t="shared" si="69"/>
        <v>159.63370039359515</v>
      </c>
      <c r="M275" s="168">
        <f t="shared" si="69"/>
        <v>172.63958436043396</v>
      </c>
      <c r="N275" s="168">
        <f t="shared" si="69"/>
        <v>172.48540966405096</v>
      </c>
      <c r="O275" s="168">
        <f t="shared" si="69"/>
        <v>257.95769625647387</v>
      </c>
      <c r="P275" s="168">
        <f t="shared" si="69"/>
        <v>250.41257669081762</v>
      </c>
      <c r="Q275" s="168">
        <f t="shared" si="69"/>
        <v>342.10030825547034</v>
      </c>
    </row>
    <row r="276" spans="1:17" ht="12" customHeight="1" x14ac:dyDescent="0.3">
      <c r="A276" s="158" t="s">
        <v>65</v>
      </c>
      <c r="B276" s="157"/>
      <c r="C276" s="157">
        <f>C277</f>
        <v>73.687885126280861</v>
      </c>
      <c r="D276" s="157">
        <f t="shared" ref="D276:Q276" si="70">D277</f>
        <v>80.687841845179378</v>
      </c>
      <c r="E276" s="157">
        <f t="shared" si="70"/>
        <v>99.227762346151536</v>
      </c>
      <c r="F276" s="157">
        <f t="shared" si="70"/>
        <v>83.254770566899495</v>
      </c>
      <c r="G276" s="157">
        <f t="shared" si="70"/>
        <v>85.196111980639415</v>
      </c>
      <c r="H276" s="157">
        <f t="shared" si="70"/>
        <v>80.224182232570485</v>
      </c>
      <c r="I276" s="157">
        <f t="shared" si="70"/>
        <v>67.754269076458016</v>
      </c>
      <c r="J276" s="157">
        <f t="shared" si="70"/>
        <v>64.533745709547759</v>
      </c>
      <c r="K276" s="157">
        <f t="shared" si="70"/>
        <v>65.22546985195325</v>
      </c>
      <c r="L276" s="157">
        <f t="shared" si="70"/>
        <v>78.826456213890438</v>
      </c>
      <c r="M276" s="157">
        <f t="shared" si="70"/>
        <v>78.394125536040988</v>
      </c>
      <c r="N276" s="157">
        <f t="shared" si="70"/>
        <v>81.374379831476531</v>
      </c>
      <c r="O276" s="157">
        <f t="shared" si="70"/>
        <v>114.05207865692486</v>
      </c>
      <c r="P276" s="157">
        <f t="shared" si="70"/>
        <v>101.59242757491818</v>
      </c>
      <c r="Q276" s="157">
        <f t="shared" si="70"/>
        <v>138.64368474837192</v>
      </c>
    </row>
    <row r="277" spans="1:17" ht="12" customHeight="1" x14ac:dyDescent="0.3">
      <c r="A277" s="23" t="s">
        <v>60</v>
      </c>
      <c r="B277" s="156"/>
      <c r="C277" s="156">
        <f>RES_hhdet_in_fec!C$145</f>
        <v>73.687885126280861</v>
      </c>
      <c r="D277" s="156">
        <f>RES_hhdet_in_fec!D$145</f>
        <v>80.687841845179378</v>
      </c>
      <c r="E277" s="156">
        <f>RES_hhdet_in_fec!E$145</f>
        <v>99.227762346151536</v>
      </c>
      <c r="F277" s="156">
        <f>RES_hhdet_in_fec!F$145</f>
        <v>83.254770566899495</v>
      </c>
      <c r="G277" s="156">
        <f>RES_hhdet_in_fec!G$145</f>
        <v>85.196111980639415</v>
      </c>
      <c r="H277" s="156">
        <f>RES_hhdet_in_fec!H$145</f>
        <v>80.224182232570485</v>
      </c>
      <c r="I277" s="156">
        <f>RES_hhdet_in_fec!I$145</f>
        <v>67.754269076458016</v>
      </c>
      <c r="J277" s="156">
        <f>RES_hhdet_in_fec!J$145</f>
        <v>64.533745709547759</v>
      </c>
      <c r="K277" s="156">
        <f>RES_hhdet_in_fec!K$145</f>
        <v>65.22546985195325</v>
      </c>
      <c r="L277" s="156">
        <f>RES_hhdet_in_fec!L$145</f>
        <v>78.826456213890438</v>
      </c>
      <c r="M277" s="156">
        <f>RES_hhdet_in_fec!M$145</f>
        <v>78.394125536040988</v>
      </c>
      <c r="N277" s="156">
        <f>RES_hhdet_in_fec!N$145</f>
        <v>81.374379831476531</v>
      </c>
      <c r="O277" s="156">
        <f>RES_hhdet_in_fec!O$145</f>
        <v>114.05207865692486</v>
      </c>
      <c r="P277" s="156">
        <f>RES_hhdet_in_fec!P$145</f>
        <v>101.59242757491818</v>
      </c>
      <c r="Q277" s="156">
        <f>RES_hhdet_in_fec!Q$145</f>
        <v>138.64368474837192</v>
      </c>
    </row>
    <row r="278" spans="1:17" ht="12" customHeight="1" x14ac:dyDescent="0.3">
      <c r="A278" s="158" t="s">
        <v>112</v>
      </c>
      <c r="B278" s="157"/>
      <c r="C278" s="157">
        <f>C279</f>
        <v>5.4783526853118865</v>
      </c>
      <c r="D278" s="157">
        <f t="shared" ref="D278:Q278" si="71">D279</f>
        <v>4.029309419074214</v>
      </c>
      <c r="E278" s="157">
        <f t="shared" si="71"/>
        <v>5.5407213310313637</v>
      </c>
      <c r="F278" s="157">
        <f t="shared" si="71"/>
        <v>5.5680939725900318</v>
      </c>
      <c r="G278" s="157">
        <f t="shared" si="71"/>
        <v>6.642833993483868</v>
      </c>
      <c r="H278" s="157">
        <f t="shared" si="71"/>
        <v>7.3118140264794071</v>
      </c>
      <c r="I278" s="157">
        <f t="shared" si="71"/>
        <v>8.4435754527149882</v>
      </c>
      <c r="J278" s="157">
        <f t="shared" si="71"/>
        <v>7.1488785211145531</v>
      </c>
      <c r="K278" s="157">
        <f t="shared" si="71"/>
        <v>5.5237978060431185</v>
      </c>
      <c r="L278" s="157">
        <f t="shared" si="71"/>
        <v>9.7395916865559506</v>
      </c>
      <c r="M278" s="157">
        <f t="shared" si="71"/>
        <v>10.684483182887602</v>
      </c>
      <c r="N278" s="157">
        <f t="shared" si="71"/>
        <v>7.1243580192990947</v>
      </c>
      <c r="O278" s="157">
        <f t="shared" si="71"/>
        <v>8.5022782281027869</v>
      </c>
      <c r="P278" s="157">
        <f t="shared" si="71"/>
        <v>9.7765043102981792</v>
      </c>
      <c r="Q278" s="157">
        <f t="shared" si="71"/>
        <v>11.875747015438582</v>
      </c>
    </row>
    <row r="279" spans="1:17" ht="12" customHeight="1" x14ac:dyDescent="0.3">
      <c r="A279" s="23" t="s">
        <v>60</v>
      </c>
      <c r="B279" s="156"/>
      <c r="C279" s="156">
        <f>RES_hhdet_in_fec!C$147</f>
        <v>5.4783526853118865</v>
      </c>
      <c r="D279" s="156">
        <f>RES_hhdet_in_fec!D$147</f>
        <v>4.029309419074214</v>
      </c>
      <c r="E279" s="156">
        <f>RES_hhdet_in_fec!E$147</f>
        <v>5.5407213310313637</v>
      </c>
      <c r="F279" s="156">
        <f>RES_hhdet_in_fec!F$147</f>
        <v>5.5680939725900318</v>
      </c>
      <c r="G279" s="156">
        <f>RES_hhdet_in_fec!G$147</f>
        <v>6.642833993483868</v>
      </c>
      <c r="H279" s="156">
        <f>RES_hhdet_in_fec!H$147</f>
        <v>7.3118140264794071</v>
      </c>
      <c r="I279" s="156">
        <f>RES_hhdet_in_fec!I$147</f>
        <v>8.4435754527149882</v>
      </c>
      <c r="J279" s="156">
        <f>RES_hhdet_in_fec!J$147</f>
        <v>7.1488785211145531</v>
      </c>
      <c r="K279" s="156">
        <f>RES_hhdet_in_fec!K$147</f>
        <v>5.5237978060431185</v>
      </c>
      <c r="L279" s="156">
        <f>RES_hhdet_in_fec!L$147</f>
        <v>9.7395916865559506</v>
      </c>
      <c r="M279" s="156">
        <f>RES_hhdet_in_fec!M$147</f>
        <v>10.684483182887602</v>
      </c>
      <c r="N279" s="156">
        <f>RES_hhdet_in_fec!N$147</f>
        <v>7.1243580192990947</v>
      </c>
      <c r="O279" s="156">
        <f>RES_hhdet_in_fec!O$147</f>
        <v>8.5022782281027869</v>
      </c>
      <c r="P279" s="156">
        <f>RES_hhdet_in_fec!P$147</f>
        <v>9.7765043102981792</v>
      </c>
      <c r="Q279" s="156">
        <f>RES_hhdet_in_fec!Q$147</f>
        <v>11.875747015438582</v>
      </c>
    </row>
    <row r="280" spans="1:17" ht="12" customHeight="1" x14ac:dyDescent="0.3">
      <c r="A280" s="158" t="s">
        <v>63</v>
      </c>
      <c r="B280" s="157"/>
      <c r="C280" s="157">
        <f>SUM(C281:C282,C285:C286)</f>
        <v>26.701096789797582</v>
      </c>
      <c r="D280" s="157">
        <f t="shared" ref="D280:Q280" si="72">SUM(D281:D282,D285:D286)</f>
        <v>27.174750544619332</v>
      </c>
      <c r="E280" s="157">
        <f t="shared" si="72"/>
        <v>35.114835324851747</v>
      </c>
      <c r="F280" s="157">
        <f t="shared" si="72"/>
        <v>32.705675304234816</v>
      </c>
      <c r="G280" s="157">
        <f t="shared" si="72"/>
        <v>36.587298668153323</v>
      </c>
      <c r="H280" s="157">
        <f t="shared" si="72"/>
        <v>36.998217224989553</v>
      </c>
      <c r="I280" s="157">
        <f t="shared" si="72"/>
        <v>35.028765812646661</v>
      </c>
      <c r="J280" s="157">
        <f t="shared" si="72"/>
        <v>34.336105571679127</v>
      </c>
      <c r="K280" s="157">
        <f t="shared" si="72"/>
        <v>36.501134864587229</v>
      </c>
      <c r="L280" s="157">
        <f t="shared" si="72"/>
        <v>49.846883270697134</v>
      </c>
      <c r="M280" s="157">
        <f t="shared" si="72"/>
        <v>59.559899432441142</v>
      </c>
      <c r="N280" s="157">
        <f t="shared" si="72"/>
        <v>59.926324106948314</v>
      </c>
      <c r="O280" s="157">
        <f t="shared" si="72"/>
        <v>97.231248289474806</v>
      </c>
      <c r="P280" s="157">
        <f t="shared" si="72"/>
        <v>101.15250262911758</v>
      </c>
      <c r="Q280" s="157">
        <f t="shared" si="72"/>
        <v>137.23719316928589</v>
      </c>
    </row>
    <row r="281" spans="1:17" ht="12" customHeight="1" x14ac:dyDescent="0.3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3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3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3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3">
      <c r="A285" s="163" t="s">
        <v>142</v>
      </c>
      <c r="B285" s="162"/>
      <c r="C285" s="162">
        <f>RES_hhdet_in_fec!C$153</f>
        <v>24.830861008132359</v>
      </c>
      <c r="D285" s="162">
        <f>RES_hhdet_in_fec!D$153</f>
        <v>23.984967629396341</v>
      </c>
      <c r="E285" s="162">
        <f>RES_hhdet_in_fec!E$153</f>
        <v>30.651548171670239</v>
      </c>
      <c r="F285" s="162">
        <f>RES_hhdet_in_fec!F$153</f>
        <v>28.791717146660503</v>
      </c>
      <c r="G285" s="162">
        <f>RES_hhdet_in_fec!G$153</f>
        <v>29.688061563815044</v>
      </c>
      <c r="H285" s="162">
        <f>RES_hhdet_in_fec!H$153</f>
        <v>29.88919820676179</v>
      </c>
      <c r="I285" s="162">
        <f>RES_hhdet_in_fec!I$153</f>
        <v>21.029052419187625</v>
      </c>
      <c r="J285" s="162">
        <f>RES_hhdet_in_fec!J$153</f>
        <v>21.994796718154653</v>
      </c>
      <c r="K285" s="162">
        <f>RES_hhdet_in_fec!K$153</f>
        <v>25.21333503659697</v>
      </c>
      <c r="L285" s="162">
        <f>RES_hhdet_in_fec!L$153</f>
        <v>33.42394814800106</v>
      </c>
      <c r="M285" s="162">
        <f>RES_hhdet_in_fec!M$153</f>
        <v>33.177695221966552</v>
      </c>
      <c r="N285" s="162">
        <f>RES_hhdet_in_fec!N$153</f>
        <v>38.75197150166224</v>
      </c>
      <c r="O285" s="162">
        <f>RES_hhdet_in_fec!O$153</f>
        <v>72.976944056608616</v>
      </c>
      <c r="P285" s="162">
        <f>RES_hhdet_in_fec!P$153</f>
        <v>70.793766257838286</v>
      </c>
      <c r="Q285" s="162">
        <f>RES_hhdet_in_fec!Q$153</f>
        <v>98.722167629452812</v>
      </c>
    </row>
    <row r="286" spans="1:17" ht="12" customHeight="1" x14ac:dyDescent="0.3">
      <c r="A286" s="161" t="s">
        <v>141</v>
      </c>
      <c r="B286" s="160"/>
      <c r="C286" s="160">
        <f>SUM(C287:C288)</f>
        <v>1.870235781665222</v>
      </c>
      <c r="D286" s="160">
        <f t="shared" ref="D286:Q286" si="74">SUM(D287:D288)</f>
        <v>3.1897829152229908</v>
      </c>
      <c r="E286" s="160">
        <f t="shared" si="74"/>
        <v>4.4632871531815095</v>
      </c>
      <c r="F286" s="160">
        <f t="shared" si="74"/>
        <v>3.9139581575743101</v>
      </c>
      <c r="G286" s="160">
        <f t="shared" si="74"/>
        <v>6.8992371043382805</v>
      </c>
      <c r="H286" s="160">
        <f t="shared" si="74"/>
        <v>7.1090190182277642</v>
      </c>
      <c r="I286" s="160">
        <f t="shared" si="74"/>
        <v>13.999713393459034</v>
      </c>
      <c r="J286" s="160">
        <f t="shared" si="74"/>
        <v>12.341308853524474</v>
      </c>
      <c r="K286" s="160">
        <f t="shared" si="74"/>
        <v>11.287799827990256</v>
      </c>
      <c r="L286" s="160">
        <f t="shared" si="74"/>
        <v>16.422935122696078</v>
      </c>
      <c r="M286" s="160">
        <f t="shared" si="74"/>
        <v>26.382204210474587</v>
      </c>
      <c r="N286" s="160">
        <f t="shared" si="74"/>
        <v>21.174352605286074</v>
      </c>
      <c r="O286" s="160">
        <f t="shared" si="74"/>
        <v>24.25430423286619</v>
      </c>
      <c r="P286" s="160">
        <f t="shared" si="74"/>
        <v>30.358736371279292</v>
      </c>
      <c r="Q286" s="160">
        <f t="shared" si="74"/>
        <v>38.515025539833069</v>
      </c>
    </row>
    <row r="287" spans="1:17" ht="12" customHeight="1" x14ac:dyDescent="0.3">
      <c r="A287" s="148" t="s">
        <v>60</v>
      </c>
      <c r="B287" s="156"/>
      <c r="C287" s="156">
        <f>RES_hhdet_in_fec!C$155</f>
        <v>1.2313720891580422</v>
      </c>
      <c r="D287" s="156">
        <f>RES_hhdet_in_fec!D$155</f>
        <v>2.2269606605208758</v>
      </c>
      <c r="E287" s="156">
        <f>RES_hhdet_in_fec!E$155</f>
        <v>3.124073924630129</v>
      </c>
      <c r="F287" s="156">
        <f>RES_hhdet_in_fec!F$155</f>
        <v>2.686732400563737</v>
      </c>
      <c r="G287" s="156">
        <f>RES_hhdet_in_fec!G$155</f>
        <v>5.0465482211582104</v>
      </c>
      <c r="H287" s="156">
        <f>RES_hhdet_in_fec!H$155</f>
        <v>4.6113814233416228</v>
      </c>
      <c r="I287" s="156">
        <f>RES_hhdet_in_fec!I$155</f>
        <v>9.0797546935711893</v>
      </c>
      <c r="J287" s="156">
        <f>RES_hhdet_in_fec!J$155</f>
        <v>7.1523156856705885</v>
      </c>
      <c r="K287" s="156">
        <f>RES_hhdet_in_fec!K$155</f>
        <v>7.3345880510350847</v>
      </c>
      <c r="L287" s="156">
        <f>RES_hhdet_in_fec!L$155</f>
        <v>10.312677717900023</v>
      </c>
      <c r="M287" s="156">
        <f>RES_hhdet_in_fec!M$155</f>
        <v>18.452914846452757</v>
      </c>
      <c r="N287" s="156">
        <f>RES_hhdet_in_fec!N$155</f>
        <v>15.155337787395863</v>
      </c>
      <c r="O287" s="156">
        <f>RES_hhdet_in_fec!O$155</f>
        <v>18.009119998153633</v>
      </c>
      <c r="P287" s="156">
        <f>RES_hhdet_in_fec!P$155</f>
        <v>21.745599858470033</v>
      </c>
      <c r="Q287" s="156">
        <f>RES_hhdet_in_fec!Q$155</f>
        <v>27.764868216026706</v>
      </c>
    </row>
    <row r="288" spans="1:17" ht="12" customHeight="1" x14ac:dyDescent="0.3">
      <c r="A288" s="148" t="s">
        <v>59</v>
      </c>
      <c r="B288" s="156"/>
      <c r="C288" s="156">
        <f>RES_hhdet_in_fec!C$156</f>
        <v>0.63886369250717967</v>
      </c>
      <c r="D288" s="156">
        <f>RES_hhdet_in_fec!D$156</f>
        <v>0.96282225470211502</v>
      </c>
      <c r="E288" s="156">
        <f>RES_hhdet_in_fec!E$156</f>
        <v>1.3392132285513809</v>
      </c>
      <c r="F288" s="156">
        <f>RES_hhdet_in_fec!F$156</f>
        <v>1.2272257570105733</v>
      </c>
      <c r="G288" s="156">
        <f>RES_hhdet_in_fec!G$156</f>
        <v>1.8526888831800703</v>
      </c>
      <c r="H288" s="156">
        <f>RES_hhdet_in_fec!H$156</f>
        <v>2.4976375948861418</v>
      </c>
      <c r="I288" s="156">
        <f>RES_hhdet_in_fec!I$156</f>
        <v>4.9199586998878448</v>
      </c>
      <c r="J288" s="156">
        <f>RES_hhdet_in_fec!J$156</f>
        <v>5.1889931678538863</v>
      </c>
      <c r="K288" s="156">
        <f>RES_hhdet_in_fec!K$156</f>
        <v>3.9532117769551718</v>
      </c>
      <c r="L288" s="156">
        <f>RES_hhdet_in_fec!L$156</f>
        <v>6.1102574047960561</v>
      </c>
      <c r="M288" s="156">
        <f>RES_hhdet_in_fec!M$156</f>
        <v>7.9292893640218303</v>
      </c>
      <c r="N288" s="156">
        <f>RES_hhdet_in_fec!N$156</f>
        <v>6.0190148178902092</v>
      </c>
      <c r="O288" s="156">
        <f>RES_hhdet_in_fec!O$156</f>
        <v>6.2451842347125588</v>
      </c>
      <c r="P288" s="156">
        <f>RES_hhdet_in_fec!P$156</f>
        <v>8.6131365128092607</v>
      </c>
      <c r="Q288" s="156">
        <f>RES_hhdet_in_fec!Q$156</f>
        <v>10.750157323806361</v>
      </c>
    </row>
    <row r="289" spans="1:17" ht="12" customHeight="1" x14ac:dyDescent="0.3">
      <c r="A289" s="158" t="s">
        <v>62</v>
      </c>
      <c r="B289" s="157"/>
      <c r="C289" s="157">
        <f>SUM(C290:C291)</f>
        <v>9.7047995699797749</v>
      </c>
      <c r="D289" s="157">
        <f t="shared" ref="D289:Q289" si="75">SUM(D290:D291)</f>
        <v>9.6302074870403285</v>
      </c>
      <c r="E289" s="157">
        <f t="shared" si="75"/>
        <v>12.935086151984498</v>
      </c>
      <c r="F289" s="157">
        <f t="shared" si="75"/>
        <v>11.857229623245395</v>
      </c>
      <c r="G289" s="157">
        <f t="shared" si="75"/>
        <v>13.230014295970474</v>
      </c>
      <c r="H289" s="157">
        <f t="shared" si="75"/>
        <v>14.768727517402629</v>
      </c>
      <c r="I289" s="157">
        <f t="shared" si="75"/>
        <v>14.549732511145594</v>
      </c>
      <c r="J289" s="157">
        <f t="shared" si="75"/>
        <v>14.775919334149222</v>
      </c>
      <c r="K289" s="157">
        <f t="shared" si="75"/>
        <v>14.718808941760397</v>
      </c>
      <c r="L289" s="157">
        <f t="shared" si="75"/>
        <v>21.220769222451629</v>
      </c>
      <c r="M289" s="157">
        <f t="shared" si="75"/>
        <v>24.001076209064237</v>
      </c>
      <c r="N289" s="157">
        <f t="shared" si="75"/>
        <v>24.060347706327029</v>
      </c>
      <c r="O289" s="157">
        <f t="shared" si="75"/>
        <v>38.172091081971423</v>
      </c>
      <c r="P289" s="157">
        <f t="shared" si="75"/>
        <v>37.891142176483697</v>
      </c>
      <c r="Q289" s="157">
        <f t="shared" si="75"/>
        <v>54.343683322373941</v>
      </c>
    </row>
    <row r="290" spans="1:17" ht="12" customHeight="1" x14ac:dyDescent="0.3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3">
      <c r="A291" s="29" t="s">
        <v>140</v>
      </c>
      <c r="B291" s="57"/>
      <c r="C291" s="57">
        <f>RES_hhdet_in_fec!C$159</f>
        <v>9.7047995699797749</v>
      </c>
      <c r="D291" s="57">
        <f>RES_hhdet_in_fec!D$159</f>
        <v>9.6302074870403285</v>
      </c>
      <c r="E291" s="57">
        <f>RES_hhdet_in_fec!E$159</f>
        <v>12.935086151984498</v>
      </c>
      <c r="F291" s="57">
        <f>RES_hhdet_in_fec!F$159</f>
        <v>11.857229623245395</v>
      </c>
      <c r="G291" s="57">
        <f>RES_hhdet_in_fec!G$159</f>
        <v>13.230014295970474</v>
      </c>
      <c r="H291" s="57">
        <f>RES_hhdet_in_fec!H$159</f>
        <v>14.768727517402629</v>
      </c>
      <c r="I291" s="57">
        <f>RES_hhdet_in_fec!I$159</f>
        <v>14.549732511145594</v>
      </c>
      <c r="J291" s="57">
        <f>RES_hhdet_in_fec!J$159</f>
        <v>14.775919334149222</v>
      </c>
      <c r="K291" s="57">
        <f>RES_hhdet_in_fec!K$159</f>
        <v>14.718808941760397</v>
      </c>
      <c r="L291" s="57">
        <f>RES_hhdet_in_fec!L$159</f>
        <v>21.220769222451629</v>
      </c>
      <c r="M291" s="57">
        <f>RES_hhdet_in_fec!M$159</f>
        <v>24.001076209064237</v>
      </c>
      <c r="N291" s="57">
        <f>RES_hhdet_in_fec!N$159</f>
        <v>24.060347706327029</v>
      </c>
      <c r="O291" s="57">
        <f>RES_hhdet_in_fec!O$159</f>
        <v>38.172091081971423</v>
      </c>
      <c r="P291" s="57">
        <f>RES_hhdet_in_fec!P$159</f>
        <v>37.891142176483697</v>
      </c>
      <c r="Q291" s="57">
        <f>RES_hhdet_in_fec!Q$159</f>
        <v>54.343683322373941</v>
      </c>
    </row>
    <row r="293" spans="1:17" ht="12" customHeight="1" x14ac:dyDescent="0.3">
      <c r="A293" s="152" t="s">
        <v>192</v>
      </c>
      <c r="B293" s="168"/>
      <c r="C293" s="168">
        <f>SUM(C294,C296,C298,C307)</f>
        <v>132.15494898632687</v>
      </c>
      <c r="D293" s="168">
        <f t="shared" ref="D293:Q293" si="76">SUM(D294,D296,D298,D307)</f>
        <v>144.81281525726453</v>
      </c>
      <c r="E293" s="168">
        <f t="shared" si="76"/>
        <v>186.30657842896022</v>
      </c>
      <c r="F293" s="168">
        <f t="shared" si="76"/>
        <v>168.92592671414135</v>
      </c>
      <c r="G293" s="168">
        <f t="shared" si="76"/>
        <v>184.91885011131097</v>
      </c>
      <c r="H293" s="168">
        <f t="shared" si="76"/>
        <v>190.53382063477267</v>
      </c>
      <c r="I293" s="168">
        <f t="shared" si="76"/>
        <v>178.30636996648286</v>
      </c>
      <c r="J293" s="168">
        <f t="shared" si="76"/>
        <v>183.19385097097626</v>
      </c>
      <c r="K293" s="168">
        <f t="shared" si="76"/>
        <v>198.26293701294941</v>
      </c>
      <c r="L293" s="168">
        <f t="shared" si="76"/>
        <v>273.87809084939795</v>
      </c>
      <c r="M293" s="168">
        <f t="shared" si="76"/>
        <v>303.80718297209722</v>
      </c>
      <c r="N293" s="168">
        <f t="shared" si="76"/>
        <v>324.19484891547489</v>
      </c>
      <c r="O293" s="168">
        <f t="shared" si="76"/>
        <v>492.14892466129487</v>
      </c>
      <c r="P293" s="168">
        <f t="shared" si="76"/>
        <v>471.81117239091662</v>
      </c>
      <c r="Q293" s="168">
        <f t="shared" si="76"/>
        <v>659.5081725184923</v>
      </c>
    </row>
    <row r="294" spans="1:17" ht="12" customHeight="1" x14ac:dyDescent="0.3">
      <c r="A294" s="158" t="s">
        <v>65</v>
      </c>
      <c r="B294" s="157"/>
      <c r="C294" s="157">
        <f>C295</f>
        <v>94.485221824343185</v>
      </c>
      <c r="D294" s="157">
        <f t="shared" ref="D294:Q294" si="77">D295</f>
        <v>108.71320703783842</v>
      </c>
      <c r="E294" s="157">
        <f t="shared" si="77"/>
        <v>138.25144673195621</v>
      </c>
      <c r="F294" s="157">
        <f t="shared" si="77"/>
        <v>122.92068503790883</v>
      </c>
      <c r="G294" s="157">
        <f t="shared" si="77"/>
        <v>131.97457473291161</v>
      </c>
      <c r="H294" s="157">
        <f t="shared" si="77"/>
        <v>133.53156083528907</v>
      </c>
      <c r="I294" s="157">
        <f t="shared" si="77"/>
        <v>119.17827782732681</v>
      </c>
      <c r="J294" s="157">
        <f t="shared" si="77"/>
        <v>126.0667939380988</v>
      </c>
      <c r="K294" s="157">
        <f t="shared" si="77"/>
        <v>142.16015641159504</v>
      </c>
      <c r="L294" s="157">
        <f t="shared" si="77"/>
        <v>188.65469943614161</v>
      </c>
      <c r="M294" s="157">
        <f t="shared" si="77"/>
        <v>203.0480254985255</v>
      </c>
      <c r="N294" s="157">
        <f t="shared" si="77"/>
        <v>232.6087982124287</v>
      </c>
      <c r="O294" s="157">
        <f t="shared" si="77"/>
        <v>353.07818820681706</v>
      </c>
      <c r="P294" s="157">
        <f t="shared" si="77"/>
        <v>323.01658825196137</v>
      </c>
      <c r="Q294" s="157">
        <f t="shared" si="77"/>
        <v>459.45353794668847</v>
      </c>
    </row>
    <row r="295" spans="1:17" ht="12" customHeight="1" x14ac:dyDescent="0.3">
      <c r="A295" s="23" t="s">
        <v>60</v>
      </c>
      <c r="B295" s="156"/>
      <c r="C295" s="156">
        <f>RES_hhdet_in_tes!C$145</f>
        <v>94.485221824343185</v>
      </c>
      <c r="D295" s="156">
        <f>RES_hhdet_in_tes!D$145</f>
        <v>108.71320703783842</v>
      </c>
      <c r="E295" s="156">
        <f>RES_hhdet_in_tes!E$145</f>
        <v>138.25144673195621</v>
      </c>
      <c r="F295" s="156">
        <f>RES_hhdet_in_tes!F$145</f>
        <v>122.92068503790883</v>
      </c>
      <c r="G295" s="156">
        <f>RES_hhdet_in_tes!G$145</f>
        <v>131.97457473291161</v>
      </c>
      <c r="H295" s="156">
        <f>RES_hhdet_in_tes!H$145</f>
        <v>133.53156083528907</v>
      </c>
      <c r="I295" s="156">
        <f>RES_hhdet_in_tes!I$145</f>
        <v>119.17827782732681</v>
      </c>
      <c r="J295" s="156">
        <f>RES_hhdet_in_tes!J$145</f>
        <v>126.0667939380988</v>
      </c>
      <c r="K295" s="156">
        <f>RES_hhdet_in_tes!K$145</f>
        <v>142.16015641159504</v>
      </c>
      <c r="L295" s="156">
        <f>RES_hhdet_in_tes!L$145</f>
        <v>188.65469943614161</v>
      </c>
      <c r="M295" s="156">
        <f>RES_hhdet_in_tes!M$145</f>
        <v>203.0480254985255</v>
      </c>
      <c r="N295" s="156">
        <f>RES_hhdet_in_tes!N$145</f>
        <v>232.6087982124287</v>
      </c>
      <c r="O295" s="156">
        <f>RES_hhdet_in_tes!O$145</f>
        <v>353.07818820681706</v>
      </c>
      <c r="P295" s="156">
        <f>RES_hhdet_in_tes!P$145</f>
        <v>323.01658825196137</v>
      </c>
      <c r="Q295" s="156">
        <f>RES_hhdet_in_tes!Q$145</f>
        <v>459.45353794668847</v>
      </c>
    </row>
    <row r="296" spans="1:17" ht="12" customHeight="1" x14ac:dyDescent="0.3">
      <c r="A296" s="158" t="s">
        <v>112</v>
      </c>
      <c r="B296" s="157"/>
      <c r="C296" s="157">
        <f>C297</f>
        <v>10.219920189609537</v>
      </c>
      <c r="D296" s="157">
        <f t="shared" ref="D296:Q296" si="78">D297</f>
        <v>7.7943001627813056</v>
      </c>
      <c r="E296" s="157">
        <f t="shared" si="78"/>
        <v>11.041270314272845</v>
      </c>
      <c r="F296" s="157">
        <f t="shared" si="78"/>
        <v>11.546505374705781</v>
      </c>
      <c r="G296" s="157">
        <f t="shared" si="78"/>
        <v>14.31272183549944</v>
      </c>
      <c r="H296" s="157">
        <f t="shared" si="78"/>
        <v>16.444455351802922</v>
      </c>
      <c r="I296" s="157">
        <f t="shared" si="78"/>
        <v>19.453764303533074</v>
      </c>
      <c r="J296" s="157">
        <f t="shared" si="78"/>
        <v>17.297754513608012</v>
      </c>
      <c r="K296" s="157">
        <f t="shared" si="78"/>
        <v>14.541324764166911</v>
      </c>
      <c r="L296" s="157">
        <f t="shared" si="78"/>
        <v>27.615960663502932</v>
      </c>
      <c r="M296" s="157">
        <f t="shared" si="78"/>
        <v>32.426738879378497</v>
      </c>
      <c r="N296" s="157">
        <f t="shared" si="78"/>
        <v>22.970686810588337</v>
      </c>
      <c r="O296" s="157">
        <f t="shared" si="78"/>
        <v>29.333016042864287</v>
      </c>
      <c r="P296" s="157">
        <f t="shared" si="78"/>
        <v>35.795489301031729</v>
      </c>
      <c r="Q296" s="157">
        <f t="shared" si="78"/>
        <v>44.382250666821498</v>
      </c>
    </row>
    <row r="297" spans="1:17" ht="12" customHeight="1" x14ac:dyDescent="0.3">
      <c r="A297" s="23" t="s">
        <v>60</v>
      </c>
      <c r="B297" s="156"/>
      <c r="C297" s="156">
        <f>RES_hhdet_in_tes!C$147</f>
        <v>10.219920189609537</v>
      </c>
      <c r="D297" s="156">
        <f>RES_hhdet_in_tes!D$147</f>
        <v>7.7943001627813056</v>
      </c>
      <c r="E297" s="156">
        <f>RES_hhdet_in_tes!E$147</f>
        <v>11.041270314272845</v>
      </c>
      <c r="F297" s="156">
        <f>RES_hhdet_in_tes!F$147</f>
        <v>11.546505374705781</v>
      </c>
      <c r="G297" s="156">
        <f>RES_hhdet_in_tes!G$147</f>
        <v>14.31272183549944</v>
      </c>
      <c r="H297" s="156">
        <f>RES_hhdet_in_tes!H$147</f>
        <v>16.444455351802922</v>
      </c>
      <c r="I297" s="156">
        <f>RES_hhdet_in_tes!I$147</f>
        <v>19.453764303533074</v>
      </c>
      <c r="J297" s="156">
        <f>RES_hhdet_in_tes!J$147</f>
        <v>17.297754513608012</v>
      </c>
      <c r="K297" s="156">
        <f>RES_hhdet_in_tes!K$147</f>
        <v>14.541324764166911</v>
      </c>
      <c r="L297" s="156">
        <f>RES_hhdet_in_tes!L$147</f>
        <v>27.615960663502932</v>
      </c>
      <c r="M297" s="156">
        <f>RES_hhdet_in_tes!M$147</f>
        <v>32.426738879378497</v>
      </c>
      <c r="N297" s="156">
        <f>RES_hhdet_in_tes!N$147</f>
        <v>22.970686810588337</v>
      </c>
      <c r="O297" s="156">
        <f>RES_hhdet_in_tes!O$147</f>
        <v>29.333016042864287</v>
      </c>
      <c r="P297" s="156">
        <f>RES_hhdet_in_tes!P$147</f>
        <v>35.795489301031729</v>
      </c>
      <c r="Q297" s="156">
        <f>RES_hhdet_in_tes!Q$147</f>
        <v>44.382250666821498</v>
      </c>
    </row>
    <row r="298" spans="1:17" ht="12" customHeight="1" x14ac:dyDescent="0.3">
      <c r="A298" s="158" t="s">
        <v>63</v>
      </c>
      <c r="B298" s="157"/>
      <c r="C298" s="157">
        <f>SUM(C299:C300,C303:C304)</f>
        <v>19.421511137299063</v>
      </c>
      <c r="D298" s="157">
        <f t="shared" ref="D298:Q298" si="79">SUM(D299:D300,D303:D304)</f>
        <v>20.272839501377888</v>
      </c>
      <c r="E298" s="157">
        <f t="shared" si="79"/>
        <v>26.206872581375315</v>
      </c>
      <c r="F298" s="157">
        <f t="shared" si="79"/>
        <v>24.535274747261987</v>
      </c>
      <c r="G298" s="157">
        <f t="shared" si="79"/>
        <v>27.545299319115287</v>
      </c>
      <c r="H298" s="157">
        <f t="shared" si="79"/>
        <v>28.156611981361333</v>
      </c>
      <c r="I298" s="157">
        <f t="shared" si="79"/>
        <v>27.445432051664945</v>
      </c>
      <c r="J298" s="157">
        <f t="shared" si="79"/>
        <v>27.339675711434928</v>
      </c>
      <c r="K298" s="157">
        <f t="shared" si="79"/>
        <v>29.03691782015698</v>
      </c>
      <c r="L298" s="157">
        <f t="shared" si="79"/>
        <v>39.591536678659281</v>
      </c>
      <c r="M298" s="157">
        <f t="shared" si="79"/>
        <v>47.906980539776001</v>
      </c>
      <c r="N298" s="157">
        <f t="shared" si="79"/>
        <v>48.036985731203195</v>
      </c>
      <c r="O298" s="157">
        <f t="shared" si="79"/>
        <v>76.962851838621987</v>
      </c>
      <c r="P298" s="157">
        <f t="shared" si="79"/>
        <v>80.496565020096128</v>
      </c>
      <c r="Q298" s="157">
        <f t="shared" si="79"/>
        <v>108.9449101400166</v>
      </c>
    </row>
    <row r="299" spans="1:17" ht="12" customHeight="1" x14ac:dyDescent="0.3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3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3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3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3">
      <c r="A303" s="163" t="s">
        <v>142</v>
      </c>
      <c r="B303" s="162"/>
      <c r="C303" s="162">
        <f>RES_hhdet_in_tes!C$153</f>
        <v>17.87482205352363</v>
      </c>
      <c r="D303" s="162">
        <f>RES_hhdet_in_tes!D$153</f>
        <v>17.648905169473586</v>
      </c>
      <c r="E303" s="162">
        <f>RES_hhdet_in_tes!E$153</f>
        <v>22.521138852386187</v>
      </c>
      <c r="F303" s="162">
        <f>RES_hhdet_in_tes!F$153</f>
        <v>21.287875634101699</v>
      </c>
      <c r="G303" s="162">
        <f>RES_hhdet_in_tes!G$153</f>
        <v>21.911415745199729</v>
      </c>
      <c r="H303" s="162">
        <f>RES_hhdet_in_tes!H$153</f>
        <v>22.156695369319337</v>
      </c>
      <c r="I303" s="162">
        <f>RES_hhdet_in_tes!I$153</f>
        <v>15.63027685681541</v>
      </c>
      <c r="J303" s="162">
        <f>RES_hhdet_in_tes!J$153</f>
        <v>16.630908819840986</v>
      </c>
      <c r="K303" s="162">
        <f>RES_hhdet_in_tes!K$153</f>
        <v>19.34845055190706</v>
      </c>
      <c r="L303" s="162">
        <f>RES_hhdet_in_tes!L$153</f>
        <v>25.489133297256419</v>
      </c>
      <c r="M303" s="162">
        <f>RES_hhdet_in_tes!M$153</f>
        <v>25.33721623180454</v>
      </c>
      <c r="N303" s="162">
        <f>RES_hhdet_in_tes!N$153</f>
        <v>29.963350336803874</v>
      </c>
      <c r="O303" s="162">
        <f>RES_hhdet_in_tes!O$153</f>
        <v>56.49689707986326</v>
      </c>
      <c r="P303" s="162">
        <f>RES_hhdet_in_tes!P$153</f>
        <v>54.695848835578758</v>
      </c>
      <c r="Q303" s="162">
        <f>RES_hhdet_in_tes!Q$153</f>
        <v>76.395582089427265</v>
      </c>
    </row>
    <row r="304" spans="1:17" ht="12" customHeight="1" x14ac:dyDescent="0.3">
      <c r="A304" s="161" t="s">
        <v>141</v>
      </c>
      <c r="B304" s="160"/>
      <c r="C304" s="160">
        <f>SUM(C305:C306)</f>
        <v>1.5466890837754321</v>
      </c>
      <c r="D304" s="160">
        <f t="shared" ref="D304:Q304" si="81">SUM(D305:D306)</f>
        <v>2.6239343319043007</v>
      </c>
      <c r="E304" s="160">
        <f t="shared" si="81"/>
        <v>3.6857337289891285</v>
      </c>
      <c r="F304" s="160">
        <f t="shared" si="81"/>
        <v>3.2473991131602866</v>
      </c>
      <c r="G304" s="160">
        <f t="shared" si="81"/>
        <v>5.6338835739155559</v>
      </c>
      <c r="H304" s="160">
        <f t="shared" si="81"/>
        <v>5.9999166120419964</v>
      </c>
      <c r="I304" s="160">
        <f t="shared" si="81"/>
        <v>11.815155194849535</v>
      </c>
      <c r="J304" s="160">
        <f t="shared" si="81"/>
        <v>10.708766891593944</v>
      </c>
      <c r="K304" s="160">
        <f t="shared" si="81"/>
        <v>9.6884672682499193</v>
      </c>
      <c r="L304" s="160">
        <f t="shared" si="81"/>
        <v>14.102403381402862</v>
      </c>
      <c r="M304" s="160">
        <f t="shared" si="81"/>
        <v>22.569764307971461</v>
      </c>
      <c r="N304" s="160">
        <f t="shared" si="81"/>
        <v>18.073635394399322</v>
      </c>
      <c r="O304" s="160">
        <f t="shared" si="81"/>
        <v>20.465954758758727</v>
      </c>
      <c r="P304" s="160">
        <f t="shared" si="81"/>
        <v>25.800716184517366</v>
      </c>
      <c r="Q304" s="160">
        <f t="shared" si="81"/>
        <v>32.549328050589338</v>
      </c>
    </row>
    <row r="305" spans="1:17" ht="12" customHeight="1" x14ac:dyDescent="0.3">
      <c r="A305" s="148" t="s">
        <v>60</v>
      </c>
      <c r="B305" s="156"/>
      <c r="C305" s="156">
        <f>RES_hhdet_in_tes!C$155</f>
        <v>0.90147130753970417</v>
      </c>
      <c r="D305" s="156">
        <f>RES_hhdet_in_tes!D$155</f>
        <v>1.6525253386818788</v>
      </c>
      <c r="E305" s="156">
        <f>RES_hhdet_in_tes!E$155</f>
        <v>2.3424869050064028</v>
      </c>
      <c r="F305" s="156">
        <f>RES_hhdet_in_tes!F$155</f>
        <v>2.0135881923287355</v>
      </c>
      <c r="G305" s="156">
        <f>RES_hhdet_in_tes!G$155</f>
        <v>3.7843749633314419</v>
      </c>
      <c r="H305" s="156">
        <f>RES_hhdet_in_tes!H$155</f>
        <v>3.4972358559343242</v>
      </c>
      <c r="I305" s="156">
        <f>RES_hhdet_in_tes!I$155</f>
        <v>6.867857908876208</v>
      </c>
      <c r="J305" s="156">
        <f>RES_hhdet_in_tes!J$155</f>
        <v>5.4935036120862994</v>
      </c>
      <c r="K305" s="156">
        <f>RES_hhdet_in_tes!K$155</f>
        <v>5.7034728977439535</v>
      </c>
      <c r="L305" s="156">
        <f>RES_hhdet_in_tes!L$155</f>
        <v>7.9691579981198259</v>
      </c>
      <c r="M305" s="156">
        <f>RES_hhdet_in_tes!M$155</f>
        <v>14.611245887809948</v>
      </c>
      <c r="N305" s="156">
        <f>RES_hhdet_in_tes!N$155</f>
        <v>12.02272067562653</v>
      </c>
      <c r="O305" s="156">
        <f>RES_hhdet_in_tes!O$155</f>
        <v>14.181145243763078</v>
      </c>
      <c r="P305" s="156">
        <f>RES_hhdet_in_tes!P$155</f>
        <v>17.134626245599694</v>
      </c>
      <c r="Q305" s="156">
        <f>RES_hhdet_in_tes!Q$155</f>
        <v>21.756999407719302</v>
      </c>
    </row>
    <row r="306" spans="1:17" ht="12" customHeight="1" x14ac:dyDescent="0.3">
      <c r="A306" s="148" t="s">
        <v>59</v>
      </c>
      <c r="B306" s="156"/>
      <c r="C306" s="156">
        <f>RES_hhdet_in_tes!C$156</f>
        <v>0.64521777623572785</v>
      </c>
      <c r="D306" s="156">
        <f>RES_hhdet_in_tes!D$156</f>
        <v>0.9714089932224218</v>
      </c>
      <c r="E306" s="156">
        <f>RES_hhdet_in_tes!E$156</f>
        <v>1.3432468239827255</v>
      </c>
      <c r="F306" s="156">
        <f>RES_hhdet_in_tes!F$156</f>
        <v>1.2338109208315511</v>
      </c>
      <c r="G306" s="156">
        <f>RES_hhdet_in_tes!G$156</f>
        <v>1.8495086105841141</v>
      </c>
      <c r="H306" s="156">
        <f>RES_hhdet_in_tes!H$156</f>
        <v>2.5026807561076723</v>
      </c>
      <c r="I306" s="156">
        <f>RES_hhdet_in_tes!I$156</f>
        <v>4.9472972859733275</v>
      </c>
      <c r="J306" s="156">
        <f>RES_hhdet_in_tes!J$156</f>
        <v>5.2152632795076448</v>
      </c>
      <c r="K306" s="156">
        <f>RES_hhdet_in_tes!K$156</f>
        <v>3.9849943705059649</v>
      </c>
      <c r="L306" s="156">
        <f>RES_hhdet_in_tes!L$156</f>
        <v>6.1332453832830351</v>
      </c>
      <c r="M306" s="156">
        <f>RES_hhdet_in_tes!M$156</f>
        <v>7.9585184201615107</v>
      </c>
      <c r="N306" s="156">
        <f>RES_hhdet_in_tes!N$156</f>
        <v>6.0509147187727912</v>
      </c>
      <c r="O306" s="156">
        <f>RES_hhdet_in_tes!O$156</f>
        <v>6.2848095149956471</v>
      </c>
      <c r="P306" s="156">
        <f>RES_hhdet_in_tes!P$156</f>
        <v>8.666089938917672</v>
      </c>
      <c r="Q306" s="156">
        <f>RES_hhdet_in_tes!Q$156</f>
        <v>10.792328642870038</v>
      </c>
    </row>
    <row r="307" spans="1:17" ht="12" customHeight="1" x14ac:dyDescent="0.3">
      <c r="A307" s="158" t="s">
        <v>62</v>
      </c>
      <c r="B307" s="157"/>
      <c r="C307" s="157">
        <f>SUM(C308:C309)</f>
        <v>8.0282958350750917</v>
      </c>
      <c r="D307" s="157">
        <f t="shared" ref="D307:Q307" si="82">SUM(D308:D309)</f>
        <v>8.0324685552669113</v>
      </c>
      <c r="E307" s="157">
        <f t="shared" si="82"/>
        <v>10.806988801355848</v>
      </c>
      <c r="F307" s="157">
        <f t="shared" si="82"/>
        <v>9.9234615542647866</v>
      </c>
      <c r="G307" s="157">
        <f t="shared" si="82"/>
        <v>11.086254223784636</v>
      </c>
      <c r="H307" s="157">
        <f t="shared" si="82"/>
        <v>12.401192466319356</v>
      </c>
      <c r="I307" s="157">
        <f t="shared" si="82"/>
        <v>12.228895783958047</v>
      </c>
      <c r="J307" s="157">
        <f t="shared" si="82"/>
        <v>12.489626807834512</v>
      </c>
      <c r="K307" s="157">
        <f t="shared" si="82"/>
        <v>12.524538017030467</v>
      </c>
      <c r="L307" s="157">
        <f t="shared" si="82"/>
        <v>18.015894071094145</v>
      </c>
      <c r="M307" s="157">
        <f t="shared" si="82"/>
        <v>20.425438054417238</v>
      </c>
      <c r="N307" s="157">
        <f t="shared" si="82"/>
        <v>20.578378161254623</v>
      </c>
      <c r="O307" s="157">
        <f t="shared" si="82"/>
        <v>32.774868572991501</v>
      </c>
      <c r="P307" s="157">
        <f t="shared" si="82"/>
        <v>32.502529817827394</v>
      </c>
      <c r="Q307" s="157">
        <f t="shared" si="82"/>
        <v>46.727473764965687</v>
      </c>
    </row>
    <row r="308" spans="1:17" ht="12" customHeight="1" x14ac:dyDescent="0.3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3">
      <c r="A309" s="29" t="s">
        <v>140</v>
      </c>
      <c r="B309" s="57"/>
      <c r="C309" s="57">
        <f>RES_hhdet_in_tes!C$159</f>
        <v>8.0282958350750917</v>
      </c>
      <c r="D309" s="57">
        <f>RES_hhdet_in_tes!D$159</f>
        <v>8.0324685552669113</v>
      </c>
      <c r="E309" s="57">
        <f>RES_hhdet_in_tes!E$159</f>
        <v>10.806988801355848</v>
      </c>
      <c r="F309" s="57">
        <f>RES_hhdet_in_tes!F$159</f>
        <v>9.9234615542647866</v>
      </c>
      <c r="G309" s="57">
        <f>RES_hhdet_in_tes!G$159</f>
        <v>11.086254223784636</v>
      </c>
      <c r="H309" s="57">
        <f>RES_hhdet_in_tes!H$159</f>
        <v>12.401192466319356</v>
      </c>
      <c r="I309" s="57">
        <f>RES_hhdet_in_tes!I$159</f>
        <v>12.228895783958047</v>
      </c>
      <c r="J309" s="57">
        <f>RES_hhdet_in_tes!J$159</f>
        <v>12.489626807834512</v>
      </c>
      <c r="K309" s="57">
        <f>RES_hhdet_in_tes!K$159</f>
        <v>12.524538017030467</v>
      </c>
      <c r="L309" s="57">
        <f>RES_hhdet_in_tes!L$159</f>
        <v>18.015894071094145</v>
      </c>
      <c r="M309" s="57">
        <f>RES_hhdet_in_tes!M$159</f>
        <v>20.425438054417238</v>
      </c>
      <c r="N309" s="57">
        <f>RES_hhdet_in_tes!N$159</f>
        <v>20.578378161254623</v>
      </c>
      <c r="O309" s="57">
        <f>RES_hhdet_in_tes!O$159</f>
        <v>32.774868572991501</v>
      </c>
      <c r="P309" s="57">
        <f>RES_hhdet_in_tes!P$159</f>
        <v>32.502529817827394</v>
      </c>
      <c r="Q309" s="57">
        <f>RES_hhdet_in_tes!Q$159</f>
        <v>46.727473764965687</v>
      </c>
    </row>
    <row r="311" spans="1:17" ht="12" customHeight="1" x14ac:dyDescent="0.3">
      <c r="A311" s="152" t="s">
        <v>191</v>
      </c>
      <c r="B311" s="175"/>
      <c r="C311" s="175">
        <f t="shared" ref="C311:Q326" si="83">IF(C293=0,"",C293/C275)</f>
        <v>1.1434845426525377</v>
      </c>
      <c r="D311" s="175">
        <f t="shared" si="83"/>
        <v>1.19165817723454</v>
      </c>
      <c r="E311" s="175">
        <f t="shared" si="83"/>
        <v>1.2191370420414331</v>
      </c>
      <c r="F311" s="175">
        <f t="shared" si="83"/>
        <v>1.2664463937134793</v>
      </c>
      <c r="G311" s="175">
        <f t="shared" si="83"/>
        <v>1.3054054335285219</v>
      </c>
      <c r="H311" s="175">
        <f t="shared" si="83"/>
        <v>1.3677659586009765</v>
      </c>
      <c r="I311" s="175">
        <f t="shared" si="83"/>
        <v>1.4176463230046854</v>
      </c>
      <c r="J311" s="175">
        <f t="shared" si="83"/>
        <v>1.5165725657597486</v>
      </c>
      <c r="K311" s="175">
        <f t="shared" si="83"/>
        <v>1.6255162645772192</v>
      </c>
      <c r="L311" s="175">
        <f t="shared" si="83"/>
        <v>1.7156658661305237</v>
      </c>
      <c r="M311" s="175">
        <f t="shared" si="83"/>
        <v>1.7597770760257034</v>
      </c>
      <c r="N311" s="175">
        <f t="shared" si="83"/>
        <v>1.8795494038997715</v>
      </c>
      <c r="O311" s="175">
        <f t="shared" si="83"/>
        <v>1.9078668006554722</v>
      </c>
      <c r="P311" s="175">
        <f t="shared" si="83"/>
        <v>1.8841352883543787</v>
      </c>
      <c r="Q311" s="175">
        <f t="shared" si="83"/>
        <v>1.9278210413829595</v>
      </c>
    </row>
    <row r="312" spans="1:17" ht="12" customHeight="1" x14ac:dyDescent="0.3">
      <c r="A312" s="158" t="s">
        <v>65</v>
      </c>
      <c r="B312" s="169"/>
      <c r="C312" s="169">
        <f t="shared" si="83"/>
        <v>1.2822354945106835</v>
      </c>
      <c r="D312" s="169">
        <f t="shared" si="83"/>
        <v>1.3473307074742809</v>
      </c>
      <c r="E312" s="169">
        <f t="shared" si="83"/>
        <v>1.3932738526308024</v>
      </c>
      <c r="F312" s="169">
        <f t="shared" si="83"/>
        <v>1.4764401391165414</v>
      </c>
      <c r="G312" s="169">
        <f t="shared" si="83"/>
        <v>1.5490680462378668</v>
      </c>
      <c r="H312" s="169">
        <f t="shared" si="83"/>
        <v>1.6644801744214743</v>
      </c>
      <c r="I312" s="169">
        <f t="shared" si="83"/>
        <v>1.7589781345414388</v>
      </c>
      <c r="J312" s="169">
        <f t="shared" si="83"/>
        <v>1.9535018857497874</v>
      </c>
      <c r="K312" s="169">
        <f t="shared" si="83"/>
        <v>2.1795190856312074</v>
      </c>
      <c r="L312" s="169">
        <f t="shared" si="83"/>
        <v>2.3932916497506804</v>
      </c>
      <c r="M312" s="169">
        <f t="shared" si="83"/>
        <v>2.590092358453262</v>
      </c>
      <c r="N312" s="169">
        <f t="shared" si="83"/>
        <v>2.8585016401249792</v>
      </c>
      <c r="O312" s="169">
        <f t="shared" si="83"/>
        <v>3.0957628511874504</v>
      </c>
      <c r="P312" s="169">
        <f t="shared" si="83"/>
        <v>3.1795341046827184</v>
      </c>
      <c r="Q312" s="169">
        <f t="shared" si="83"/>
        <v>3.3139160920352255</v>
      </c>
    </row>
    <row r="313" spans="1:17" ht="12" customHeight="1" x14ac:dyDescent="0.3">
      <c r="A313" s="23" t="s">
        <v>60</v>
      </c>
      <c r="B313" s="73"/>
      <c r="C313" s="73">
        <f t="shared" si="83"/>
        <v>1.2822354945106835</v>
      </c>
      <c r="D313" s="73">
        <f t="shared" si="83"/>
        <v>1.3473307074742809</v>
      </c>
      <c r="E313" s="73">
        <f t="shared" si="83"/>
        <v>1.3932738526308024</v>
      </c>
      <c r="F313" s="73">
        <f t="shared" si="83"/>
        <v>1.4764401391165414</v>
      </c>
      <c r="G313" s="73">
        <f t="shared" si="83"/>
        <v>1.5490680462378668</v>
      </c>
      <c r="H313" s="73">
        <f t="shared" si="83"/>
        <v>1.6644801744214743</v>
      </c>
      <c r="I313" s="73">
        <f t="shared" si="83"/>
        <v>1.7589781345414388</v>
      </c>
      <c r="J313" s="73">
        <f t="shared" si="83"/>
        <v>1.9535018857497874</v>
      </c>
      <c r="K313" s="73">
        <f t="shared" si="83"/>
        <v>2.1795190856312074</v>
      </c>
      <c r="L313" s="73">
        <f t="shared" si="83"/>
        <v>2.3932916497506804</v>
      </c>
      <c r="M313" s="73">
        <f t="shared" si="83"/>
        <v>2.590092358453262</v>
      </c>
      <c r="N313" s="73">
        <f t="shared" si="83"/>
        <v>2.8585016401249792</v>
      </c>
      <c r="O313" s="73">
        <f t="shared" si="83"/>
        <v>3.0957628511874504</v>
      </c>
      <c r="P313" s="73">
        <f t="shared" si="83"/>
        <v>3.1795341046827184</v>
      </c>
      <c r="Q313" s="73">
        <f t="shared" si="83"/>
        <v>3.3139160920352255</v>
      </c>
    </row>
    <row r="314" spans="1:17" ht="12" customHeight="1" x14ac:dyDescent="0.3">
      <c r="A314" s="158" t="s">
        <v>112</v>
      </c>
      <c r="B314" s="169"/>
      <c r="C314" s="169">
        <f t="shared" si="83"/>
        <v>1.8655097210171145</v>
      </c>
      <c r="D314" s="169">
        <f t="shared" si="83"/>
        <v>1.9344009983160209</v>
      </c>
      <c r="E314" s="169">
        <f t="shared" si="83"/>
        <v>1.9927496177140522</v>
      </c>
      <c r="F314" s="169">
        <f t="shared" si="83"/>
        <v>2.0736908233850904</v>
      </c>
      <c r="G314" s="169">
        <f t="shared" si="83"/>
        <v>2.1546107955639369</v>
      </c>
      <c r="H314" s="169">
        <f t="shared" si="83"/>
        <v>2.2490253844326542</v>
      </c>
      <c r="I314" s="169">
        <f t="shared" si="83"/>
        <v>2.3039723411576567</v>
      </c>
      <c r="J314" s="169">
        <f t="shared" si="83"/>
        <v>2.419645887465883</v>
      </c>
      <c r="K314" s="169">
        <f t="shared" si="83"/>
        <v>2.6324867916523811</v>
      </c>
      <c r="L314" s="169">
        <f t="shared" si="83"/>
        <v>2.8354331015357279</v>
      </c>
      <c r="M314" s="169">
        <f t="shared" si="83"/>
        <v>3.0349375186732059</v>
      </c>
      <c r="N314" s="169">
        <f t="shared" si="83"/>
        <v>3.2242465564424609</v>
      </c>
      <c r="O314" s="169">
        <f t="shared" si="83"/>
        <v>3.4500183663608133</v>
      </c>
      <c r="P314" s="169">
        <f t="shared" si="83"/>
        <v>3.6613791765351333</v>
      </c>
      <c r="Q314" s="169">
        <f t="shared" si="83"/>
        <v>3.7372175922174966</v>
      </c>
    </row>
    <row r="315" spans="1:17" ht="12" customHeight="1" x14ac:dyDescent="0.3">
      <c r="A315" s="23" t="s">
        <v>60</v>
      </c>
      <c r="B315" s="73"/>
      <c r="C315" s="73">
        <f t="shared" si="83"/>
        <v>1.8655097210171145</v>
      </c>
      <c r="D315" s="73">
        <f t="shared" si="83"/>
        <v>1.9344009983160209</v>
      </c>
      <c r="E315" s="73">
        <f t="shared" si="83"/>
        <v>1.9927496177140522</v>
      </c>
      <c r="F315" s="73">
        <f t="shared" si="83"/>
        <v>2.0736908233850904</v>
      </c>
      <c r="G315" s="73">
        <f t="shared" si="83"/>
        <v>2.1546107955639369</v>
      </c>
      <c r="H315" s="73">
        <f t="shared" si="83"/>
        <v>2.2490253844326542</v>
      </c>
      <c r="I315" s="73">
        <f t="shared" si="83"/>
        <v>2.3039723411576567</v>
      </c>
      <c r="J315" s="73">
        <f t="shared" si="83"/>
        <v>2.419645887465883</v>
      </c>
      <c r="K315" s="73">
        <f t="shared" si="83"/>
        <v>2.6324867916523811</v>
      </c>
      <c r="L315" s="73">
        <f t="shared" si="83"/>
        <v>2.8354331015357279</v>
      </c>
      <c r="M315" s="73">
        <f t="shared" si="83"/>
        <v>3.0349375186732059</v>
      </c>
      <c r="N315" s="73">
        <f t="shared" si="83"/>
        <v>3.2242465564424609</v>
      </c>
      <c r="O315" s="73">
        <f t="shared" si="83"/>
        <v>3.4500183663608133</v>
      </c>
      <c r="P315" s="73">
        <f t="shared" si="83"/>
        <v>3.6613791765351333</v>
      </c>
      <c r="Q315" s="73">
        <f t="shared" si="83"/>
        <v>3.7372175922174966</v>
      </c>
    </row>
    <row r="316" spans="1:17" ht="12" customHeight="1" x14ac:dyDescent="0.3">
      <c r="A316" s="158" t="s">
        <v>63</v>
      </c>
      <c r="B316" s="169"/>
      <c r="C316" s="169">
        <f t="shared" si="83"/>
        <v>0.72736754187266084</v>
      </c>
      <c r="D316" s="169">
        <f t="shared" si="83"/>
        <v>0.74601750135998801</v>
      </c>
      <c r="E316" s="169">
        <f t="shared" si="83"/>
        <v>0.7463191081186128</v>
      </c>
      <c r="F316" s="169">
        <f t="shared" si="83"/>
        <v>0.75018401298948556</v>
      </c>
      <c r="G316" s="169">
        <f t="shared" si="83"/>
        <v>0.75286507399606239</v>
      </c>
      <c r="H316" s="169">
        <f t="shared" si="83"/>
        <v>0.76102618161676261</v>
      </c>
      <c r="I316" s="169">
        <f t="shared" si="83"/>
        <v>0.78351124896773106</v>
      </c>
      <c r="J316" s="169">
        <f t="shared" si="83"/>
        <v>0.79623694231605158</v>
      </c>
      <c r="K316" s="169">
        <f t="shared" si="83"/>
        <v>0.7955072610174676</v>
      </c>
      <c r="L316" s="169">
        <f t="shared" si="83"/>
        <v>0.79426303272873766</v>
      </c>
      <c r="M316" s="169">
        <f t="shared" si="83"/>
        <v>0.80434958749581065</v>
      </c>
      <c r="N316" s="169">
        <f t="shared" si="83"/>
        <v>0.80160073969284928</v>
      </c>
      <c r="O316" s="169">
        <f t="shared" si="83"/>
        <v>0.79154441799913766</v>
      </c>
      <c r="P316" s="169">
        <f t="shared" si="83"/>
        <v>0.79579410225016545</v>
      </c>
      <c r="Q316" s="169">
        <f t="shared" si="83"/>
        <v>0.79384391085316086</v>
      </c>
    </row>
    <row r="317" spans="1:17" ht="12" customHeight="1" x14ac:dyDescent="0.3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3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3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3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3">
      <c r="A321" s="163" t="s">
        <v>142</v>
      </c>
      <c r="B321" s="171"/>
      <c r="C321" s="171">
        <f t="shared" si="83"/>
        <v>0.71986315930283062</v>
      </c>
      <c r="D321" s="171">
        <f t="shared" si="83"/>
        <v>0.73583193615999798</v>
      </c>
      <c r="E321" s="171">
        <f t="shared" si="83"/>
        <v>0.7347471888288305</v>
      </c>
      <c r="F321" s="171">
        <f t="shared" si="83"/>
        <v>0.73937499196955125</v>
      </c>
      <c r="G321" s="171">
        <f t="shared" si="83"/>
        <v>0.73805477996940727</v>
      </c>
      <c r="H321" s="171">
        <f t="shared" si="83"/>
        <v>0.74129440395315993</v>
      </c>
      <c r="I321" s="171">
        <f t="shared" si="83"/>
        <v>0.74327062129313126</v>
      </c>
      <c r="J321" s="171">
        <f t="shared" si="83"/>
        <v>0.75612923515286334</v>
      </c>
      <c r="K321" s="171">
        <f t="shared" si="83"/>
        <v>0.76738957872185198</v>
      </c>
      <c r="L321" s="171">
        <f t="shared" si="83"/>
        <v>0.76260091071200431</v>
      </c>
      <c r="M321" s="171">
        <f t="shared" si="83"/>
        <v>0.76368222874713354</v>
      </c>
      <c r="N321" s="171">
        <f t="shared" si="83"/>
        <v>0.77320841174541577</v>
      </c>
      <c r="O321" s="171">
        <f t="shared" si="83"/>
        <v>0.77417460829872931</v>
      </c>
      <c r="P321" s="171">
        <f t="shared" si="83"/>
        <v>0.77260826378936764</v>
      </c>
      <c r="Q321" s="171">
        <f t="shared" si="83"/>
        <v>0.77384425326004869</v>
      </c>
    </row>
    <row r="322" spans="1:17" ht="12" customHeight="1" x14ac:dyDescent="0.3">
      <c r="A322" s="161" t="s">
        <v>141</v>
      </c>
      <c r="B322" s="170"/>
      <c r="C322" s="170">
        <f t="shared" si="83"/>
        <v>0.82700218814030491</v>
      </c>
      <c r="D322" s="170">
        <f t="shared" si="83"/>
        <v>0.82260592699953916</v>
      </c>
      <c r="E322" s="170">
        <f t="shared" si="83"/>
        <v>0.82578906588205347</v>
      </c>
      <c r="F322" s="170">
        <f t="shared" si="83"/>
        <v>0.82969694166911434</v>
      </c>
      <c r="G322" s="170">
        <f t="shared" si="83"/>
        <v>0.81659515229197399</v>
      </c>
      <c r="H322" s="170">
        <f t="shared" si="83"/>
        <v>0.84398657489282392</v>
      </c>
      <c r="I322" s="170">
        <f t="shared" si="83"/>
        <v>0.8439569341733687</v>
      </c>
      <c r="J322" s="170">
        <f t="shared" si="83"/>
        <v>0.86771727526579945</v>
      </c>
      <c r="K322" s="170">
        <f t="shared" si="83"/>
        <v>0.8583131713786698</v>
      </c>
      <c r="L322" s="170">
        <f t="shared" si="83"/>
        <v>0.85870176530830344</v>
      </c>
      <c r="M322" s="170">
        <f t="shared" si="83"/>
        <v>0.85549198724686304</v>
      </c>
      <c r="N322" s="170">
        <f t="shared" si="83"/>
        <v>0.85356259675619672</v>
      </c>
      <c r="O322" s="170">
        <f t="shared" si="83"/>
        <v>0.84380712644916867</v>
      </c>
      <c r="P322" s="170">
        <f t="shared" si="83"/>
        <v>0.84986133378482731</v>
      </c>
      <c r="Q322" s="170">
        <f t="shared" si="83"/>
        <v>0.8451072690300081</v>
      </c>
    </row>
    <row r="323" spans="1:17" ht="12" customHeight="1" x14ac:dyDescent="0.3">
      <c r="A323" s="148" t="s">
        <v>60</v>
      </c>
      <c r="B323" s="73"/>
      <c r="C323" s="73">
        <f t="shared" si="83"/>
        <v>0.73208684481072683</v>
      </c>
      <c r="D323" s="73">
        <f t="shared" si="83"/>
        <v>0.74205412245376656</v>
      </c>
      <c r="E323" s="73">
        <f t="shared" si="83"/>
        <v>0.74981801376026613</v>
      </c>
      <c r="F323" s="73">
        <f t="shared" si="83"/>
        <v>0.74945617654599295</v>
      </c>
      <c r="G323" s="73">
        <f t="shared" si="83"/>
        <v>0.74989374865477998</v>
      </c>
      <c r="H323" s="73">
        <f t="shared" si="83"/>
        <v>0.75839223323237126</v>
      </c>
      <c r="I323" s="73">
        <f t="shared" si="83"/>
        <v>0.75639245119021903</v>
      </c>
      <c r="J323" s="73">
        <f t="shared" si="83"/>
        <v>0.76807342593844674</v>
      </c>
      <c r="K323" s="73">
        <f t="shared" si="83"/>
        <v>0.7776132562672089</v>
      </c>
      <c r="L323" s="73">
        <f t="shared" si="83"/>
        <v>0.77275351912602874</v>
      </c>
      <c r="M323" s="73">
        <f t="shared" si="83"/>
        <v>0.79181235102370284</v>
      </c>
      <c r="N323" s="73">
        <f t="shared" si="83"/>
        <v>0.7932994199327833</v>
      </c>
      <c r="O323" s="73">
        <f t="shared" si="83"/>
        <v>0.78744243168000361</v>
      </c>
      <c r="P323" s="73">
        <f t="shared" si="83"/>
        <v>0.78795831603264144</v>
      </c>
      <c r="Q323" s="73">
        <f t="shared" si="83"/>
        <v>0.78361615976122356</v>
      </c>
    </row>
    <row r="324" spans="1:17" ht="12" customHeight="1" x14ac:dyDescent="0.3">
      <c r="A324" s="148" t="s">
        <v>59</v>
      </c>
      <c r="B324" s="73"/>
      <c r="C324" s="73">
        <f t="shared" si="83"/>
        <v>1.0099459146028662</v>
      </c>
      <c r="D324" s="73">
        <f t="shared" si="83"/>
        <v>1.0089183008373268</v>
      </c>
      <c r="E324" s="73">
        <f t="shared" si="83"/>
        <v>1.003011914268281</v>
      </c>
      <c r="F324" s="73">
        <f t="shared" si="83"/>
        <v>1.0053658944031771</v>
      </c>
      <c r="G324" s="73">
        <f t="shared" si="83"/>
        <v>0.99828342868312714</v>
      </c>
      <c r="H324" s="73">
        <f t="shared" si="83"/>
        <v>1.0020191725300165</v>
      </c>
      <c r="I324" s="73">
        <f t="shared" si="83"/>
        <v>1.0055566698326361</v>
      </c>
      <c r="J324" s="73">
        <f t="shared" si="83"/>
        <v>1.0050626606750039</v>
      </c>
      <c r="K324" s="73">
        <f t="shared" si="83"/>
        <v>1.0080396890791601</v>
      </c>
      <c r="L324" s="73">
        <f t="shared" si="83"/>
        <v>1.0037621947757773</v>
      </c>
      <c r="M324" s="73">
        <f t="shared" si="83"/>
        <v>1.0036862138330207</v>
      </c>
      <c r="N324" s="73">
        <f t="shared" si="83"/>
        <v>1.0052998541867295</v>
      </c>
      <c r="O324" s="73">
        <f t="shared" si="83"/>
        <v>1.0063449337591739</v>
      </c>
      <c r="P324" s="73">
        <f t="shared" si="83"/>
        <v>1.0061479840740548</v>
      </c>
      <c r="Q324" s="73">
        <f t="shared" si="83"/>
        <v>1.0039228559911666</v>
      </c>
    </row>
    <row r="325" spans="1:17" ht="12" customHeight="1" x14ac:dyDescent="0.3">
      <c r="A325" s="158" t="s">
        <v>62</v>
      </c>
      <c r="B325" s="169"/>
      <c r="C325" s="169">
        <f t="shared" si="83"/>
        <v>0.8272500402696954</v>
      </c>
      <c r="D325" s="169">
        <f t="shared" si="83"/>
        <v>0.83409091300228533</v>
      </c>
      <c r="E325" s="169">
        <f t="shared" si="83"/>
        <v>0.83547868753064647</v>
      </c>
      <c r="F325" s="169">
        <f t="shared" si="83"/>
        <v>0.83691232012665329</v>
      </c>
      <c r="G325" s="169">
        <f t="shared" si="83"/>
        <v>0.83796237674219498</v>
      </c>
      <c r="H325" s="169">
        <f t="shared" si="83"/>
        <v>0.83969268521654938</v>
      </c>
      <c r="I325" s="169">
        <f t="shared" si="83"/>
        <v>0.84048938869427969</v>
      </c>
      <c r="J325" s="169">
        <f t="shared" si="83"/>
        <v>0.84526901679608069</v>
      </c>
      <c r="K325" s="169">
        <f t="shared" si="83"/>
        <v>0.85092061909273686</v>
      </c>
      <c r="L325" s="169">
        <f t="shared" si="83"/>
        <v>0.84897460041331974</v>
      </c>
      <c r="M325" s="169">
        <f t="shared" si="83"/>
        <v>0.85102175737867014</v>
      </c>
      <c r="N325" s="169">
        <f t="shared" si="83"/>
        <v>0.85528182769541727</v>
      </c>
      <c r="O325" s="169">
        <f t="shared" si="83"/>
        <v>0.85860815176748295</v>
      </c>
      <c r="P325" s="169">
        <f t="shared" si="83"/>
        <v>0.85778701698782189</v>
      </c>
      <c r="Q325" s="169">
        <f t="shared" si="83"/>
        <v>0.85985106102897202</v>
      </c>
    </row>
    <row r="326" spans="1:17" ht="12" customHeight="1" x14ac:dyDescent="0.3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3">
      <c r="A327" s="29" t="s">
        <v>140</v>
      </c>
      <c r="B327" s="65"/>
      <c r="C327" s="65">
        <f t="shared" ref="C327:Q327" si="84">IF(C309=0,"",C309/C291)</f>
        <v>0.8272500402696954</v>
      </c>
      <c r="D327" s="65">
        <f t="shared" si="84"/>
        <v>0.83409091300228533</v>
      </c>
      <c r="E327" s="65">
        <f t="shared" si="84"/>
        <v>0.83547868753064647</v>
      </c>
      <c r="F327" s="65">
        <f t="shared" si="84"/>
        <v>0.83691232012665329</v>
      </c>
      <c r="G327" s="65">
        <f t="shared" si="84"/>
        <v>0.83796237674219498</v>
      </c>
      <c r="H327" s="65">
        <f t="shared" si="84"/>
        <v>0.83969268521654938</v>
      </c>
      <c r="I327" s="65">
        <f t="shared" si="84"/>
        <v>0.84048938869427969</v>
      </c>
      <c r="J327" s="65">
        <f t="shared" si="84"/>
        <v>0.84526901679608069</v>
      </c>
      <c r="K327" s="65">
        <f t="shared" si="84"/>
        <v>0.85092061909273686</v>
      </c>
      <c r="L327" s="65">
        <f t="shared" si="84"/>
        <v>0.84897460041331974</v>
      </c>
      <c r="M327" s="65">
        <f t="shared" si="84"/>
        <v>0.85102175737867014</v>
      </c>
      <c r="N327" s="65">
        <f t="shared" si="84"/>
        <v>0.85528182769541727</v>
      </c>
      <c r="O327" s="65">
        <f t="shared" si="84"/>
        <v>0.85860815176748295</v>
      </c>
      <c r="P327" s="65">
        <f t="shared" si="84"/>
        <v>0.85778701698782189</v>
      </c>
      <c r="Q327" s="65">
        <f t="shared" si="84"/>
        <v>0.85985106102897202</v>
      </c>
    </row>
    <row r="329" spans="1:17" ht="12" customHeight="1" x14ac:dyDescent="0.3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3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3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3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3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3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3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3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3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3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3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3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3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3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3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3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3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3">
      <c r="A347" s="152" t="s">
        <v>189</v>
      </c>
      <c r="B347" s="168"/>
      <c r="C347" s="168">
        <f t="shared" ref="C347:Q347" si="92">C348+C350+C352+C361</f>
        <v>9961.2876111930636</v>
      </c>
      <c r="D347" s="168">
        <f t="shared" si="92"/>
        <v>10785.271592257981</v>
      </c>
      <c r="E347" s="168">
        <f t="shared" si="92"/>
        <v>10330.567508926539</v>
      </c>
      <c r="F347" s="168">
        <f t="shared" si="92"/>
        <v>9747.0245822871166</v>
      </c>
      <c r="G347" s="168">
        <f t="shared" si="92"/>
        <v>9167.7457593517247</v>
      </c>
      <c r="H347" s="168">
        <f t="shared" si="92"/>
        <v>8560.1116564096628</v>
      </c>
      <c r="I347" s="168">
        <f t="shared" si="92"/>
        <v>7865.7550439314291</v>
      </c>
      <c r="J347" s="168">
        <f t="shared" si="92"/>
        <v>7790.9989811777832</v>
      </c>
      <c r="K347" s="168">
        <f t="shared" si="92"/>
        <v>7959.6265076547043</v>
      </c>
      <c r="L347" s="168">
        <f t="shared" si="92"/>
        <v>7354.3797422822736</v>
      </c>
      <c r="M347" s="168">
        <f t="shared" si="92"/>
        <v>6595.4456774125283</v>
      </c>
      <c r="N347" s="168">
        <f t="shared" si="92"/>
        <v>7222.4674096436884</v>
      </c>
      <c r="O347" s="168">
        <f t="shared" si="92"/>
        <v>7325.035865035381</v>
      </c>
      <c r="P347" s="168">
        <f t="shared" si="92"/>
        <v>6339.9002685158157</v>
      </c>
      <c r="Q347" s="168">
        <f t="shared" si="92"/>
        <v>6618.6307662748231</v>
      </c>
    </row>
    <row r="348" spans="1:17" ht="12" customHeight="1" x14ac:dyDescent="0.3">
      <c r="A348" s="158" t="s">
        <v>65</v>
      </c>
      <c r="B348" s="157"/>
      <c r="C348" s="157">
        <f t="shared" ref="C348:Q348" si="93">C349</f>
        <v>6351.2387520250049</v>
      </c>
      <c r="D348" s="157">
        <f t="shared" si="93"/>
        <v>7161.1683959034435</v>
      </c>
      <c r="E348" s="157">
        <f t="shared" si="93"/>
        <v>6707.8248633958974</v>
      </c>
      <c r="F348" s="157">
        <f t="shared" si="93"/>
        <v>6083.7546505228311</v>
      </c>
      <c r="G348" s="157">
        <f t="shared" si="93"/>
        <v>5513.7436226114896</v>
      </c>
      <c r="H348" s="157">
        <f t="shared" si="93"/>
        <v>4929.7448605040618</v>
      </c>
      <c r="I348" s="157">
        <f t="shared" si="93"/>
        <v>4237.191761562437</v>
      </c>
      <c r="J348" s="157">
        <f t="shared" si="93"/>
        <v>4162.2898917199473</v>
      </c>
      <c r="K348" s="157">
        <f t="shared" si="93"/>
        <v>4256.5691175236634</v>
      </c>
      <c r="L348" s="157">
        <f t="shared" si="93"/>
        <v>3631.5620780948589</v>
      </c>
      <c r="M348" s="157">
        <f t="shared" si="93"/>
        <v>2994.9342053659061</v>
      </c>
      <c r="N348" s="157">
        <f t="shared" si="93"/>
        <v>3407.3827314293585</v>
      </c>
      <c r="O348" s="157">
        <f t="shared" si="93"/>
        <v>3238.6533868451861</v>
      </c>
      <c r="P348" s="157">
        <f t="shared" si="93"/>
        <v>2572.0986835922577</v>
      </c>
      <c r="Q348" s="157">
        <f t="shared" si="93"/>
        <v>2682.3458947018021</v>
      </c>
    </row>
    <row r="349" spans="1:17" ht="12" customHeight="1" x14ac:dyDescent="0.3">
      <c r="A349" s="23" t="s">
        <v>60</v>
      </c>
      <c r="B349" s="156"/>
      <c r="C349" s="156">
        <f t="shared" ref="C349:Q349" si="94">IF(C277=0,0,C277/0.086*1000000/C$49)</f>
        <v>6351.2387520250049</v>
      </c>
      <c r="D349" s="156">
        <f t="shared" si="94"/>
        <v>7161.1683959034435</v>
      </c>
      <c r="E349" s="156">
        <f t="shared" si="94"/>
        <v>6707.8248633958974</v>
      </c>
      <c r="F349" s="156">
        <f t="shared" si="94"/>
        <v>6083.7546505228311</v>
      </c>
      <c r="G349" s="156">
        <f t="shared" si="94"/>
        <v>5513.7436226114896</v>
      </c>
      <c r="H349" s="156">
        <f t="shared" si="94"/>
        <v>4929.7448605040618</v>
      </c>
      <c r="I349" s="156">
        <f t="shared" si="94"/>
        <v>4237.191761562437</v>
      </c>
      <c r="J349" s="156">
        <f t="shared" si="94"/>
        <v>4162.2898917199473</v>
      </c>
      <c r="K349" s="156">
        <f t="shared" si="94"/>
        <v>4256.5691175236634</v>
      </c>
      <c r="L349" s="156">
        <f t="shared" si="94"/>
        <v>3631.5620780948589</v>
      </c>
      <c r="M349" s="156">
        <f t="shared" si="94"/>
        <v>2994.9342053659061</v>
      </c>
      <c r="N349" s="156">
        <f t="shared" si="94"/>
        <v>3407.3827314293585</v>
      </c>
      <c r="O349" s="156">
        <f t="shared" si="94"/>
        <v>3238.6533868451861</v>
      </c>
      <c r="P349" s="156">
        <f t="shared" si="94"/>
        <v>2572.0986835922577</v>
      </c>
      <c r="Q349" s="156">
        <f t="shared" si="94"/>
        <v>2682.3458947018021</v>
      </c>
    </row>
    <row r="350" spans="1:17" ht="12" customHeight="1" x14ac:dyDescent="0.3">
      <c r="A350" s="158" t="s">
        <v>112</v>
      </c>
      <c r="B350" s="157"/>
      <c r="C350" s="157">
        <f t="shared" ref="C350:Q350" si="95">C351</f>
        <v>472.18516059437928</v>
      </c>
      <c r="D350" s="157">
        <f t="shared" si="95"/>
        <v>357.60732483780282</v>
      </c>
      <c r="E350" s="157">
        <f t="shared" si="95"/>
        <v>374.55433264520912</v>
      </c>
      <c r="F350" s="157">
        <f t="shared" si="95"/>
        <v>406.88260107656544</v>
      </c>
      <c r="G350" s="157">
        <f t="shared" si="95"/>
        <v>429.91261826551255</v>
      </c>
      <c r="H350" s="157">
        <f t="shared" si="95"/>
        <v>449.3081339676678</v>
      </c>
      <c r="I350" s="157">
        <f t="shared" si="95"/>
        <v>528.041241298047</v>
      </c>
      <c r="J350" s="157">
        <f t="shared" si="95"/>
        <v>461.08752062049609</v>
      </c>
      <c r="K350" s="157">
        <f t="shared" si="95"/>
        <v>360.47923006175171</v>
      </c>
      <c r="L350" s="157">
        <f t="shared" si="95"/>
        <v>448.70635474275974</v>
      </c>
      <c r="M350" s="157">
        <f t="shared" si="95"/>
        <v>408.18522985342145</v>
      </c>
      <c r="N350" s="157">
        <f t="shared" si="95"/>
        <v>298.31765892106984</v>
      </c>
      <c r="O350" s="157">
        <f t="shared" si="95"/>
        <v>241.43297082883362</v>
      </c>
      <c r="P350" s="157">
        <f t="shared" si="95"/>
        <v>247.51976566470225</v>
      </c>
      <c r="Q350" s="157">
        <f t="shared" si="95"/>
        <v>229.76063649197644</v>
      </c>
    </row>
    <row r="351" spans="1:17" ht="12" customHeight="1" x14ac:dyDescent="0.3">
      <c r="A351" s="23" t="s">
        <v>60</v>
      </c>
      <c r="B351" s="156"/>
      <c r="C351" s="156">
        <f t="shared" ref="C351:Q351" si="96">IF(C279=0,0,C279/0.086*1000000/C$49)</f>
        <v>472.18516059437928</v>
      </c>
      <c r="D351" s="156">
        <f t="shared" si="96"/>
        <v>357.60732483780282</v>
      </c>
      <c r="E351" s="156">
        <f t="shared" si="96"/>
        <v>374.55433264520912</v>
      </c>
      <c r="F351" s="156">
        <f t="shared" si="96"/>
        <v>406.88260107656544</v>
      </c>
      <c r="G351" s="156">
        <f t="shared" si="96"/>
        <v>429.91261826551255</v>
      </c>
      <c r="H351" s="156">
        <f t="shared" si="96"/>
        <v>449.3081339676678</v>
      </c>
      <c r="I351" s="156">
        <f t="shared" si="96"/>
        <v>528.041241298047</v>
      </c>
      <c r="J351" s="156">
        <f t="shared" si="96"/>
        <v>461.08752062049609</v>
      </c>
      <c r="K351" s="156">
        <f t="shared" si="96"/>
        <v>360.47923006175171</v>
      </c>
      <c r="L351" s="156">
        <f t="shared" si="96"/>
        <v>448.70635474275974</v>
      </c>
      <c r="M351" s="156">
        <f t="shared" si="96"/>
        <v>408.18522985342145</v>
      </c>
      <c r="N351" s="156">
        <f t="shared" si="96"/>
        <v>298.31765892106984</v>
      </c>
      <c r="O351" s="156">
        <f t="shared" si="96"/>
        <v>241.43297082883362</v>
      </c>
      <c r="P351" s="156">
        <f t="shared" si="96"/>
        <v>247.51976566470225</v>
      </c>
      <c r="Q351" s="156">
        <f t="shared" si="96"/>
        <v>229.76063649197644</v>
      </c>
    </row>
    <row r="352" spans="1:17" ht="12" customHeight="1" x14ac:dyDescent="0.3">
      <c r="A352" s="158" t="s">
        <v>63</v>
      </c>
      <c r="B352" s="157"/>
      <c r="C352" s="157">
        <f t="shared" ref="C352:Q352" si="97">IF(C280=0,0,C280/0.086*1000000/SUM(C$53:C$56))</f>
        <v>2301.3964963482199</v>
      </c>
      <c r="D352" s="157">
        <f t="shared" si="97"/>
        <v>2411.8003445932318</v>
      </c>
      <c r="E352" s="157">
        <f t="shared" si="97"/>
        <v>2373.7728222108649</v>
      </c>
      <c r="F352" s="157">
        <f t="shared" si="97"/>
        <v>2389.9327675252312</v>
      </c>
      <c r="G352" s="157">
        <f t="shared" si="97"/>
        <v>2367.8660916586841</v>
      </c>
      <c r="H352" s="157">
        <f t="shared" si="97"/>
        <v>2273.5260882304797</v>
      </c>
      <c r="I352" s="157">
        <f t="shared" si="97"/>
        <v>2190.6161772855407</v>
      </c>
      <c r="J352" s="157">
        <f t="shared" si="97"/>
        <v>2214.6060726935998</v>
      </c>
      <c r="K352" s="157">
        <f t="shared" si="97"/>
        <v>2382.0388534083609</v>
      </c>
      <c r="L352" s="157">
        <f t="shared" si="97"/>
        <v>2296.463138034434</v>
      </c>
      <c r="M352" s="157">
        <f t="shared" si="97"/>
        <v>2275.3998320494529</v>
      </c>
      <c r="N352" s="157">
        <f t="shared" si="97"/>
        <v>2509.2900534901628</v>
      </c>
      <c r="O352" s="157">
        <f t="shared" si="97"/>
        <v>2761.0045804349152</v>
      </c>
      <c r="P352" s="157">
        <f t="shared" si="97"/>
        <v>2560.9607434821187</v>
      </c>
      <c r="Q352" s="157">
        <f t="shared" si="97"/>
        <v>2655.13443591851</v>
      </c>
    </row>
    <row r="353" spans="1:17" ht="12" customHeight="1" x14ac:dyDescent="0.3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3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3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3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3">
      <c r="A357" s="163" t="s">
        <v>142</v>
      </c>
      <c r="B357" s="162"/>
      <c r="C357" s="162">
        <f t="shared" ref="C357:Q357" si="101">IF(C285=0,0,C285/0.086*1000000/C$55)</f>
        <v>2340.0119402312234</v>
      </c>
      <c r="D357" s="162">
        <f t="shared" si="101"/>
        <v>2474.5266156649941</v>
      </c>
      <c r="E357" s="162">
        <f t="shared" si="101"/>
        <v>2422.5656792560121</v>
      </c>
      <c r="F357" s="162">
        <f t="shared" si="101"/>
        <v>2457.0271794182531</v>
      </c>
      <c r="G357" s="162">
        <f t="shared" si="101"/>
        <v>2427.1262892636169</v>
      </c>
      <c r="H357" s="162">
        <f t="shared" si="101"/>
        <v>2374.2096238427625</v>
      </c>
      <c r="I357" s="162">
        <f t="shared" si="101"/>
        <v>2274.7060125904668</v>
      </c>
      <c r="J357" s="162">
        <f t="shared" si="101"/>
        <v>2355.6566552542104</v>
      </c>
      <c r="K357" s="162">
        <f t="shared" si="101"/>
        <v>2674.3849288563779</v>
      </c>
      <c r="L357" s="162">
        <f t="shared" si="101"/>
        <v>2546.8898441914944</v>
      </c>
      <c r="M357" s="162">
        <f t="shared" si="101"/>
        <v>2588.5845319549057</v>
      </c>
      <c r="N357" s="162">
        <f t="shared" si="101"/>
        <v>2852.0350428753195</v>
      </c>
      <c r="O357" s="162">
        <f t="shared" si="101"/>
        <v>3018.3158054652299</v>
      </c>
      <c r="P357" s="162">
        <f t="shared" si="101"/>
        <v>2829.9726339068889</v>
      </c>
      <c r="Q357" s="162">
        <f t="shared" si="101"/>
        <v>2919.5108723933213</v>
      </c>
    </row>
    <row r="358" spans="1:17" ht="12" customHeight="1" x14ac:dyDescent="0.3">
      <c r="A358" s="161" t="s">
        <v>141</v>
      </c>
      <c r="B358" s="160"/>
      <c r="C358" s="160">
        <f t="shared" ref="C358:Q358" si="102">IF(C286=0,0,C286/0.086*1000000/C$56)</f>
        <v>1887.7863244659268</v>
      </c>
      <c r="D358" s="160">
        <f t="shared" si="102"/>
        <v>2025.6923170165353</v>
      </c>
      <c r="E358" s="160">
        <f t="shared" si="102"/>
        <v>2085.3338917879046</v>
      </c>
      <c r="F358" s="160">
        <f t="shared" si="102"/>
        <v>1990.1580338927008</v>
      </c>
      <c r="G358" s="160">
        <f t="shared" si="102"/>
        <v>2142.7422808651754</v>
      </c>
      <c r="H358" s="160">
        <f t="shared" si="102"/>
        <v>1929.5017537305193</v>
      </c>
      <c r="I358" s="160">
        <f t="shared" si="102"/>
        <v>2075.3730693483235</v>
      </c>
      <c r="J358" s="160">
        <f t="shared" si="102"/>
        <v>2001.0643777313514</v>
      </c>
      <c r="K358" s="160">
        <f t="shared" si="102"/>
        <v>1914.5588247282847</v>
      </c>
      <c r="L358" s="160">
        <f t="shared" si="102"/>
        <v>1913.5375115695513</v>
      </c>
      <c r="M358" s="160">
        <f t="shared" si="102"/>
        <v>1974.9154953940581</v>
      </c>
      <c r="N358" s="160">
        <f t="shared" si="102"/>
        <v>2056.8999583154227</v>
      </c>
      <c r="O358" s="160">
        <f t="shared" si="102"/>
        <v>2197.373648728093</v>
      </c>
      <c r="P358" s="160">
        <f t="shared" si="102"/>
        <v>2096.2842191947334</v>
      </c>
      <c r="Q358" s="160">
        <f t="shared" si="102"/>
        <v>2154.9461076655657</v>
      </c>
    </row>
    <row r="359" spans="1:17" ht="12" customHeight="1" x14ac:dyDescent="0.3">
      <c r="A359" s="148" t="s">
        <v>60</v>
      </c>
      <c r="B359" s="156"/>
      <c r="C359" s="156">
        <f t="shared" ref="C359:Q360" si="103">IF(C287=0,0,C287/0.086*1000000/C$56)</f>
        <v>1242.9274495923928</v>
      </c>
      <c r="D359" s="156">
        <f t="shared" si="103"/>
        <v>1414.2458029937261</v>
      </c>
      <c r="E359" s="156">
        <f t="shared" si="103"/>
        <v>1459.6276268799422</v>
      </c>
      <c r="F359" s="156">
        <f t="shared" si="103"/>
        <v>1366.1418586078037</v>
      </c>
      <c r="G359" s="156">
        <f t="shared" si="103"/>
        <v>1567.3402844933501</v>
      </c>
      <c r="H359" s="156">
        <f t="shared" si="103"/>
        <v>1251.602861188594</v>
      </c>
      <c r="I359" s="156">
        <f t="shared" si="103"/>
        <v>1346.0188675098839</v>
      </c>
      <c r="J359" s="156">
        <f t="shared" si="103"/>
        <v>1159.702289826193</v>
      </c>
      <c r="K359" s="156">
        <f t="shared" si="103"/>
        <v>1244.0422839564174</v>
      </c>
      <c r="L359" s="156">
        <f t="shared" si="103"/>
        <v>1201.593716987757</v>
      </c>
      <c r="M359" s="156">
        <f t="shared" si="103"/>
        <v>1381.3458183671244</v>
      </c>
      <c r="N359" s="156">
        <f t="shared" si="103"/>
        <v>1472.2062225113086</v>
      </c>
      <c r="O359" s="156">
        <f t="shared" si="103"/>
        <v>1631.5770322985063</v>
      </c>
      <c r="P359" s="156">
        <f t="shared" si="103"/>
        <v>1501.5433206027421</v>
      </c>
      <c r="Q359" s="156">
        <f t="shared" si="103"/>
        <v>1553.4663122602583</v>
      </c>
    </row>
    <row r="360" spans="1:17" ht="12" customHeight="1" x14ac:dyDescent="0.3">
      <c r="A360" s="148" t="s">
        <v>59</v>
      </c>
      <c r="B360" s="156"/>
      <c r="C360" s="156">
        <f t="shared" si="103"/>
        <v>644.85887487353352</v>
      </c>
      <c r="D360" s="156">
        <f t="shared" si="103"/>
        <v>611.44651402280942</v>
      </c>
      <c r="E360" s="156">
        <f t="shared" si="103"/>
        <v>625.70626490796258</v>
      </c>
      <c r="F360" s="156">
        <f t="shared" si="103"/>
        <v>624.01617528489726</v>
      </c>
      <c r="G360" s="156">
        <f t="shared" si="103"/>
        <v>575.40199637182536</v>
      </c>
      <c r="H360" s="156">
        <f t="shared" si="103"/>
        <v>677.89889254192542</v>
      </c>
      <c r="I360" s="156">
        <f t="shared" si="103"/>
        <v>729.35420183843939</v>
      </c>
      <c r="J360" s="156">
        <f t="shared" si="103"/>
        <v>841.36208790515866</v>
      </c>
      <c r="K360" s="156">
        <f t="shared" si="103"/>
        <v>670.51654077186754</v>
      </c>
      <c r="L360" s="156">
        <f t="shared" si="103"/>
        <v>711.94379458179412</v>
      </c>
      <c r="M360" s="156">
        <f t="shared" si="103"/>
        <v>593.5696770269335</v>
      </c>
      <c r="N360" s="156">
        <f t="shared" si="103"/>
        <v>584.69373580411366</v>
      </c>
      <c r="O360" s="156">
        <f t="shared" si="103"/>
        <v>565.79661642958695</v>
      </c>
      <c r="P360" s="156">
        <f t="shared" si="103"/>
        <v>594.74089859199103</v>
      </c>
      <c r="Q360" s="156">
        <f t="shared" si="103"/>
        <v>601.47979540530775</v>
      </c>
    </row>
    <row r="361" spans="1:17" ht="12" customHeight="1" x14ac:dyDescent="0.3">
      <c r="A361" s="158" t="s">
        <v>62</v>
      </c>
      <c r="B361" s="157"/>
      <c r="C361" s="157">
        <f t="shared" ref="C361:Q361" si="104">IF(C289=0,0,C289/0.086*1000000/SUM(C$58:C$59))</f>
        <v>836.467202225459</v>
      </c>
      <c r="D361" s="157">
        <f t="shared" si="104"/>
        <v>854.69552692350396</v>
      </c>
      <c r="E361" s="157">
        <f t="shared" si="104"/>
        <v>874.41549067456845</v>
      </c>
      <c r="F361" s="157">
        <f t="shared" si="104"/>
        <v>866.45456316248999</v>
      </c>
      <c r="G361" s="157">
        <f t="shared" si="104"/>
        <v>856.22342681603834</v>
      </c>
      <c r="H361" s="157">
        <f t="shared" si="104"/>
        <v>907.53257370745462</v>
      </c>
      <c r="I361" s="157">
        <f t="shared" si="104"/>
        <v>909.90586378540468</v>
      </c>
      <c r="J361" s="157">
        <f t="shared" si="104"/>
        <v>953.01549614374039</v>
      </c>
      <c r="K361" s="157">
        <f t="shared" si="104"/>
        <v>960.53930666092845</v>
      </c>
      <c r="L361" s="157">
        <f t="shared" si="104"/>
        <v>977.64817141022115</v>
      </c>
      <c r="M361" s="157">
        <f t="shared" si="104"/>
        <v>916.92641014374749</v>
      </c>
      <c r="N361" s="157">
        <f t="shared" si="104"/>
        <v>1007.476965803097</v>
      </c>
      <c r="O361" s="157">
        <f t="shared" si="104"/>
        <v>1083.9449269264464</v>
      </c>
      <c r="P361" s="157">
        <f t="shared" si="104"/>
        <v>959.32107577673753</v>
      </c>
      <c r="Q361" s="157">
        <f t="shared" si="104"/>
        <v>1051.3897991625342</v>
      </c>
    </row>
    <row r="362" spans="1:17" ht="12" customHeight="1" x14ac:dyDescent="0.3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3">
      <c r="A363" s="29" t="s">
        <v>140</v>
      </c>
      <c r="B363" s="57"/>
      <c r="C363" s="57">
        <f t="shared" ref="C363:Q363" si="106">IF(C291=0,0,C291/0.086*1000000/C$59)</f>
        <v>836.467202225459</v>
      </c>
      <c r="D363" s="57">
        <f t="shared" si="106"/>
        <v>854.69552692350396</v>
      </c>
      <c r="E363" s="57">
        <f t="shared" si="106"/>
        <v>874.41549067456845</v>
      </c>
      <c r="F363" s="57">
        <f t="shared" si="106"/>
        <v>866.45456316248999</v>
      </c>
      <c r="G363" s="57">
        <f t="shared" si="106"/>
        <v>856.22342681603834</v>
      </c>
      <c r="H363" s="57">
        <f t="shared" si="106"/>
        <v>907.53257370745462</v>
      </c>
      <c r="I363" s="57">
        <f t="shared" si="106"/>
        <v>909.90586378540468</v>
      </c>
      <c r="J363" s="57">
        <f t="shared" si="106"/>
        <v>953.01549614374039</v>
      </c>
      <c r="K363" s="57">
        <f t="shared" si="106"/>
        <v>960.53930666092845</v>
      </c>
      <c r="L363" s="57">
        <f t="shared" si="106"/>
        <v>977.64817141022115</v>
      </c>
      <c r="M363" s="57">
        <f t="shared" si="106"/>
        <v>916.92641014374749</v>
      </c>
      <c r="N363" s="57">
        <f t="shared" si="106"/>
        <v>1007.476965803097</v>
      </c>
      <c r="O363" s="57">
        <f t="shared" si="106"/>
        <v>1083.9449269264464</v>
      </c>
      <c r="P363" s="57">
        <f t="shared" si="106"/>
        <v>959.32107577673753</v>
      </c>
      <c r="Q363" s="57">
        <f t="shared" si="106"/>
        <v>1051.3897991625342</v>
      </c>
    </row>
    <row r="365" spans="1:17" ht="12" customHeight="1" x14ac:dyDescent="0.3">
      <c r="A365" s="152" t="s">
        <v>188</v>
      </c>
      <c r="B365" s="168"/>
      <c r="C365" s="168">
        <f t="shared" ref="C365:Q365" si="107">C366+C368+C370+C379</f>
        <v>11390.578408315487</v>
      </c>
      <c r="D365" s="168">
        <f t="shared" si="107"/>
        <v>12852.357086609612</v>
      </c>
      <c r="E365" s="168">
        <f t="shared" si="107"/>
        <v>12594.377515442036</v>
      </c>
      <c r="F365" s="168">
        <f t="shared" si="107"/>
        <v>12344.084131674157</v>
      </c>
      <c r="G365" s="168">
        <f t="shared" si="107"/>
        <v>11967.625127465806</v>
      </c>
      <c r="H365" s="168">
        <f t="shared" si="107"/>
        <v>11708.229325460554</v>
      </c>
      <c r="I365" s="168">
        <f t="shared" si="107"/>
        <v>11150.85871568495</v>
      </c>
      <c r="J365" s="168">
        <f t="shared" si="107"/>
        <v>11815.615314716379</v>
      </c>
      <c r="K365" s="168">
        <f t="shared" si="107"/>
        <v>12938.502348152691</v>
      </c>
      <c r="L365" s="168">
        <f t="shared" si="107"/>
        <v>12617.658290395495</v>
      </c>
      <c r="M365" s="168">
        <f t="shared" si="107"/>
        <v>11606.514109283382</v>
      </c>
      <c r="N365" s="168">
        <f t="shared" si="107"/>
        <v>13574.984314481322</v>
      </c>
      <c r="O365" s="168">
        <f t="shared" si="107"/>
        <v>13975.19274051164</v>
      </c>
      <c r="P365" s="168">
        <f t="shared" si="107"/>
        <v>11945.22982055805</v>
      </c>
      <c r="Q365" s="168">
        <f t="shared" si="107"/>
        <v>12759.535656369222</v>
      </c>
    </row>
    <row r="366" spans="1:17" ht="12" customHeight="1" x14ac:dyDescent="0.3">
      <c r="A366" s="158" t="s">
        <v>65</v>
      </c>
      <c r="B366" s="157"/>
      <c r="C366" s="157">
        <f t="shared" ref="C366:Q366" si="108">C367</f>
        <v>8143.7837619581978</v>
      </c>
      <c r="D366" s="157">
        <f t="shared" si="108"/>
        <v>9648.4620811950481</v>
      </c>
      <c r="E366" s="157">
        <f t="shared" si="108"/>
        <v>9345.8369901962851</v>
      </c>
      <c r="F366" s="157">
        <f t="shared" si="108"/>
        <v>8982.2995625688363</v>
      </c>
      <c r="G366" s="157">
        <f t="shared" si="108"/>
        <v>8541.164060935278</v>
      </c>
      <c r="H366" s="157">
        <f t="shared" si="108"/>
        <v>8205.4625852651679</v>
      </c>
      <c r="I366" s="157">
        <f t="shared" si="108"/>
        <v>7453.1276604474488</v>
      </c>
      <c r="J366" s="157">
        <f t="shared" si="108"/>
        <v>8131.0411525121954</v>
      </c>
      <c r="K366" s="157">
        <f t="shared" si="108"/>
        <v>9277.2736309512111</v>
      </c>
      <c r="L366" s="157">
        <f t="shared" si="108"/>
        <v>8691.3871970556538</v>
      </c>
      <c r="M366" s="157">
        <f t="shared" si="108"/>
        <v>7757.1561993885243</v>
      </c>
      <c r="N366" s="157">
        <f t="shared" si="108"/>
        <v>9740.0091263243539</v>
      </c>
      <c r="O366" s="157">
        <f t="shared" si="108"/>
        <v>10026.102842867745</v>
      </c>
      <c r="P366" s="157">
        <f t="shared" si="108"/>
        <v>8178.0754850911071</v>
      </c>
      <c r="Q366" s="157">
        <f t="shared" si="108"/>
        <v>8889.0692248569248</v>
      </c>
    </row>
    <row r="367" spans="1:17" ht="12" customHeight="1" x14ac:dyDescent="0.3">
      <c r="A367" s="23" t="s">
        <v>60</v>
      </c>
      <c r="B367" s="156"/>
      <c r="C367" s="156">
        <f t="shared" ref="C367:Q367" si="109">IF(C295=0,0,C295/0.086*1000000/C$49)</f>
        <v>8143.7837619581978</v>
      </c>
      <c r="D367" s="156">
        <f t="shared" si="109"/>
        <v>9648.4620811950481</v>
      </c>
      <c r="E367" s="156">
        <f t="shared" si="109"/>
        <v>9345.8369901962851</v>
      </c>
      <c r="F367" s="156">
        <f t="shared" si="109"/>
        <v>8982.2995625688363</v>
      </c>
      <c r="G367" s="156">
        <f t="shared" si="109"/>
        <v>8541.164060935278</v>
      </c>
      <c r="H367" s="156">
        <f t="shared" si="109"/>
        <v>8205.4625852651679</v>
      </c>
      <c r="I367" s="156">
        <f t="shared" si="109"/>
        <v>7453.1276604474488</v>
      </c>
      <c r="J367" s="156">
        <f t="shared" si="109"/>
        <v>8131.0411525121954</v>
      </c>
      <c r="K367" s="156">
        <f t="shared" si="109"/>
        <v>9277.2736309512111</v>
      </c>
      <c r="L367" s="156">
        <f t="shared" si="109"/>
        <v>8691.3871970556538</v>
      </c>
      <c r="M367" s="156">
        <f t="shared" si="109"/>
        <v>7757.1561993885243</v>
      </c>
      <c r="N367" s="156">
        <f t="shared" si="109"/>
        <v>9740.0091263243539</v>
      </c>
      <c r="O367" s="156">
        <f t="shared" si="109"/>
        <v>10026.102842867745</v>
      </c>
      <c r="P367" s="156">
        <f t="shared" si="109"/>
        <v>8178.0754850911071</v>
      </c>
      <c r="Q367" s="156">
        <f t="shared" si="109"/>
        <v>8889.0692248569248</v>
      </c>
    </row>
    <row r="368" spans="1:17" ht="12" customHeight="1" x14ac:dyDescent="0.3">
      <c r="A368" s="158" t="s">
        <v>112</v>
      </c>
      <c r="B368" s="157"/>
      <c r="C368" s="157">
        <f t="shared" ref="C368:Q368" si="110">C369</f>
        <v>880.86600720884201</v>
      </c>
      <c r="D368" s="157">
        <f t="shared" si="110"/>
        <v>691.7559661713675</v>
      </c>
      <c r="E368" s="157">
        <f t="shared" si="110"/>
        <v>746.39300319188237</v>
      </c>
      <c r="F368" s="157">
        <f t="shared" si="110"/>
        <v>843.74871604753025</v>
      </c>
      <c r="G368" s="157">
        <f t="shared" si="110"/>
        <v>926.29436846403109</v>
      </c>
      <c r="H368" s="157">
        <f t="shared" si="110"/>
        <v>1010.5053987253525</v>
      </c>
      <c r="I368" s="157">
        <f t="shared" si="110"/>
        <v>1216.5924149412565</v>
      </c>
      <c r="J368" s="157">
        <f t="shared" si="110"/>
        <v>1115.6685230312239</v>
      </c>
      <c r="K368" s="157">
        <f t="shared" si="110"/>
        <v>948.95681180258146</v>
      </c>
      <c r="L368" s="157">
        <f t="shared" si="110"/>
        <v>1272.276851107054</v>
      </c>
      <c r="M368" s="157">
        <f t="shared" si="110"/>
        <v>1238.8166686503951</v>
      </c>
      <c r="N368" s="157">
        <f t="shared" si="110"/>
        <v>961.84968450223619</v>
      </c>
      <c r="O368" s="157">
        <f t="shared" si="110"/>
        <v>832.94818360453053</v>
      </c>
      <c r="P368" s="157">
        <f t="shared" si="110"/>
        <v>906.26371578559667</v>
      </c>
      <c r="Q368" s="157">
        <f t="shared" si="110"/>
        <v>858.6654926969037</v>
      </c>
    </row>
    <row r="369" spans="1:17" ht="12" customHeight="1" x14ac:dyDescent="0.3">
      <c r="A369" s="23" t="s">
        <v>60</v>
      </c>
      <c r="B369" s="156"/>
      <c r="C369" s="156">
        <f t="shared" ref="C369:Q369" si="111">IF(C297=0,0,C297/0.086*1000000/C$49)</f>
        <v>880.86600720884201</v>
      </c>
      <c r="D369" s="156">
        <f t="shared" si="111"/>
        <v>691.7559661713675</v>
      </c>
      <c r="E369" s="156">
        <f t="shared" si="111"/>
        <v>746.39300319188237</v>
      </c>
      <c r="F369" s="156">
        <f t="shared" si="111"/>
        <v>843.74871604753025</v>
      </c>
      <c r="G369" s="156">
        <f t="shared" si="111"/>
        <v>926.29436846403109</v>
      </c>
      <c r="H369" s="156">
        <f t="shared" si="111"/>
        <v>1010.5053987253525</v>
      </c>
      <c r="I369" s="156">
        <f t="shared" si="111"/>
        <v>1216.5924149412565</v>
      </c>
      <c r="J369" s="156">
        <f t="shared" si="111"/>
        <v>1115.6685230312239</v>
      </c>
      <c r="K369" s="156">
        <f t="shared" si="111"/>
        <v>948.95681180258146</v>
      </c>
      <c r="L369" s="156">
        <f t="shared" si="111"/>
        <v>1272.276851107054</v>
      </c>
      <c r="M369" s="156">
        <f t="shared" si="111"/>
        <v>1238.8166686503951</v>
      </c>
      <c r="N369" s="156">
        <f t="shared" si="111"/>
        <v>961.84968450223619</v>
      </c>
      <c r="O369" s="156">
        <f t="shared" si="111"/>
        <v>832.94818360453053</v>
      </c>
      <c r="P369" s="156">
        <f t="shared" si="111"/>
        <v>906.26371578559667</v>
      </c>
      <c r="Q369" s="156">
        <f t="shared" si="111"/>
        <v>858.6654926969037</v>
      </c>
    </row>
    <row r="370" spans="1:17" ht="12" customHeight="1" x14ac:dyDescent="0.3">
      <c r="A370" s="158" t="s">
        <v>63</v>
      </c>
      <c r="B370" s="157"/>
      <c r="C370" s="157">
        <f t="shared" ref="C370:Q370" si="112">IF(C298=0,0,C298/0.086*1000000/SUM(C$53:C$56))</f>
        <v>1673.9611124231587</v>
      </c>
      <c r="D370" s="157">
        <f t="shared" si="112"/>
        <v>1799.2452668526014</v>
      </c>
      <c r="E370" s="157">
        <f t="shared" si="112"/>
        <v>1771.5920155486149</v>
      </c>
      <c r="F370" s="157">
        <f t="shared" si="112"/>
        <v>1792.8893543171455</v>
      </c>
      <c r="G370" s="157">
        <f t="shared" si="112"/>
        <v>1782.6836803093822</v>
      </c>
      <c r="H370" s="157">
        <f t="shared" si="112"/>
        <v>1730.2128777321368</v>
      </c>
      <c r="I370" s="157">
        <f t="shared" si="112"/>
        <v>1716.3724170739104</v>
      </c>
      <c r="J370" s="157">
        <f t="shared" si="112"/>
        <v>1763.3511677561114</v>
      </c>
      <c r="K370" s="157">
        <f t="shared" si="112"/>
        <v>1894.9292039120737</v>
      </c>
      <c r="L370" s="157">
        <f t="shared" si="112"/>
        <v>1823.9957765649833</v>
      </c>
      <c r="M370" s="157">
        <f t="shared" si="112"/>
        <v>1830.2169162970142</v>
      </c>
      <c r="N370" s="157">
        <f t="shared" si="112"/>
        <v>2011.4487629816242</v>
      </c>
      <c r="O370" s="157">
        <f t="shared" si="112"/>
        <v>2185.4577637133089</v>
      </c>
      <c r="P370" s="157">
        <f t="shared" si="112"/>
        <v>2037.9974557572689</v>
      </c>
      <c r="Q370" s="157">
        <f t="shared" si="112"/>
        <v>2107.7623044504508</v>
      </c>
    </row>
    <row r="371" spans="1:17" ht="12" customHeight="1" x14ac:dyDescent="0.3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3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3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3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3">
      <c r="A375" s="163" t="s">
        <v>142</v>
      </c>
      <c r="B375" s="162"/>
      <c r="C375" s="162">
        <f t="shared" ref="C375:Q375" si="115">IF(C303=0,0,C303/0.086*1000000/C$55)</f>
        <v>1684.4883881011949</v>
      </c>
      <c r="D375" s="162">
        <f t="shared" si="115"/>
        <v>1820.8357106842202</v>
      </c>
      <c r="E375" s="162">
        <f t="shared" si="115"/>
        <v>1779.9733225865612</v>
      </c>
      <c r="F375" s="162">
        <f t="shared" si="115"/>
        <v>1816.6644510513402</v>
      </c>
      <c r="G375" s="162">
        <f t="shared" si="115"/>
        <v>1791.3521593804226</v>
      </c>
      <c r="H375" s="162">
        <f t="shared" si="115"/>
        <v>1759.9883079663769</v>
      </c>
      <c r="I375" s="162">
        <f t="shared" si="115"/>
        <v>1690.7221512373374</v>
      </c>
      <c r="J375" s="162">
        <f t="shared" si="115"/>
        <v>1781.1808650201183</v>
      </c>
      <c r="K375" s="162">
        <f t="shared" si="115"/>
        <v>2052.2951238951664</v>
      </c>
      <c r="L375" s="162">
        <f t="shared" si="115"/>
        <v>1942.2605146635885</v>
      </c>
      <c r="M375" s="162">
        <f t="shared" si="115"/>
        <v>1976.856004663678</v>
      </c>
      <c r="N375" s="162">
        <f t="shared" si="115"/>
        <v>2205.2174857438949</v>
      </c>
      <c r="O375" s="162">
        <f t="shared" si="115"/>
        <v>2336.703456417908</v>
      </c>
      <c r="P375" s="162">
        <f t="shared" si="115"/>
        <v>2186.4602432542251</v>
      </c>
      <c r="Q375" s="162">
        <f t="shared" si="115"/>
        <v>2259.2467109318031</v>
      </c>
    </row>
    <row r="376" spans="1:17" ht="12" customHeight="1" x14ac:dyDescent="0.3">
      <c r="A376" s="161" t="s">
        <v>141</v>
      </c>
      <c r="B376" s="160"/>
      <c r="C376" s="160">
        <f t="shared" ref="C376:Q378" si="116">IF(C304=0,0,C304/0.086*1000000/C$56)</f>
        <v>1561.2034210746649</v>
      </c>
      <c r="D376" s="160">
        <f t="shared" si="116"/>
        <v>1666.3465062552314</v>
      </c>
      <c r="E376" s="160">
        <f t="shared" si="116"/>
        <v>1722.0459265517211</v>
      </c>
      <c r="F376" s="160">
        <f t="shared" si="116"/>
        <v>1651.2280341589912</v>
      </c>
      <c r="G376" s="160">
        <f t="shared" si="116"/>
        <v>1749.7529591655496</v>
      </c>
      <c r="H376" s="160">
        <f t="shared" si="116"/>
        <v>1628.473576380718</v>
      </c>
      <c r="I376" s="160">
        <f t="shared" si="116"/>
        <v>1751.5254928731852</v>
      </c>
      <c r="J376" s="160">
        <f t="shared" si="116"/>
        <v>1736.3581294765011</v>
      </c>
      <c r="K376" s="160">
        <f t="shared" si="116"/>
        <v>1643.2910566435528</v>
      </c>
      <c r="L376" s="160">
        <f t="shared" si="116"/>
        <v>1643.158039168432</v>
      </c>
      <c r="M376" s="160">
        <f t="shared" si="116"/>
        <v>1689.5243817992855</v>
      </c>
      <c r="N376" s="160">
        <f t="shared" si="116"/>
        <v>1755.6928696874252</v>
      </c>
      <c r="O376" s="160">
        <f t="shared" si="116"/>
        <v>1854.1595442683772</v>
      </c>
      <c r="P376" s="160">
        <f t="shared" si="116"/>
        <v>1781.5509025169213</v>
      </c>
      <c r="Q376" s="160">
        <f t="shared" si="116"/>
        <v>1821.1606199560922</v>
      </c>
    </row>
    <row r="377" spans="1:17" ht="12" customHeight="1" x14ac:dyDescent="0.3">
      <c r="A377" s="148" t="s">
        <v>60</v>
      </c>
      <c r="B377" s="156"/>
      <c r="C377" s="156">
        <f t="shared" si="116"/>
        <v>909.93083490073855</v>
      </c>
      <c r="D377" s="156">
        <f t="shared" si="116"/>
        <v>1049.4469282744317</v>
      </c>
      <c r="E377" s="156">
        <f t="shared" si="116"/>
        <v>1094.4550880167292</v>
      </c>
      <c r="F377" s="156">
        <f t="shared" si="116"/>
        <v>1023.8634539716411</v>
      </c>
      <c r="G377" s="156">
        <f t="shared" si="116"/>
        <v>1175.3386813563677</v>
      </c>
      <c r="H377" s="156">
        <f t="shared" si="116"/>
        <v>949.20588901684334</v>
      </c>
      <c r="I377" s="156">
        <f t="shared" si="116"/>
        <v>1018.1185105440838</v>
      </c>
      <c r="J377" s="156">
        <f t="shared" si="116"/>
        <v>890.73651081546552</v>
      </c>
      <c r="K377" s="156">
        <f t="shared" si="116"/>
        <v>967.38377136144538</v>
      </c>
      <c r="L377" s="156">
        <f t="shared" si="116"/>
        <v>928.53577336201465</v>
      </c>
      <c r="M377" s="156">
        <f t="shared" si="116"/>
        <v>1093.7666800180334</v>
      </c>
      <c r="N377" s="156">
        <f t="shared" si="116"/>
        <v>1167.9003423396555</v>
      </c>
      <c r="O377" s="156">
        <f t="shared" si="116"/>
        <v>1284.7729857863796</v>
      </c>
      <c r="P377" s="156">
        <f t="shared" si="116"/>
        <v>1183.1535463521975</v>
      </c>
      <c r="Q377" s="156">
        <f t="shared" si="116"/>
        <v>1217.3213059318134</v>
      </c>
    </row>
    <row r="378" spans="1:17" ht="12" customHeight="1" x14ac:dyDescent="0.3">
      <c r="A378" s="148" t="s">
        <v>59</v>
      </c>
      <c r="B378" s="156"/>
      <c r="C378" s="156">
        <f t="shared" si="116"/>
        <v>651.27258617392602</v>
      </c>
      <c r="D378" s="156">
        <f t="shared" si="116"/>
        <v>616.89957798079945</v>
      </c>
      <c r="E378" s="156">
        <f t="shared" si="116"/>
        <v>627.59083853499169</v>
      </c>
      <c r="F378" s="156">
        <f t="shared" si="116"/>
        <v>627.36458018735038</v>
      </c>
      <c r="G378" s="156">
        <f t="shared" si="116"/>
        <v>574.41427780918207</v>
      </c>
      <c r="H378" s="156">
        <f t="shared" si="116"/>
        <v>679.26768736387464</v>
      </c>
      <c r="I378" s="156">
        <f t="shared" si="116"/>
        <v>733.40698232910154</v>
      </c>
      <c r="J378" s="156">
        <f t="shared" si="116"/>
        <v>845.62161866103554</v>
      </c>
      <c r="K378" s="156">
        <f t="shared" si="116"/>
        <v>675.9072852821073</v>
      </c>
      <c r="L378" s="156">
        <f t="shared" si="116"/>
        <v>714.62226580641698</v>
      </c>
      <c r="M378" s="156">
        <f t="shared" si="116"/>
        <v>595.75770178125174</v>
      </c>
      <c r="N378" s="156">
        <f t="shared" si="116"/>
        <v>587.79252734776958</v>
      </c>
      <c r="O378" s="156">
        <f t="shared" si="116"/>
        <v>569.38655848199744</v>
      </c>
      <c r="P378" s="156">
        <f t="shared" si="116"/>
        <v>598.39735616472365</v>
      </c>
      <c r="Q378" s="156">
        <f t="shared" si="116"/>
        <v>603.83931402427913</v>
      </c>
    </row>
    <row r="379" spans="1:17" ht="12" customHeight="1" x14ac:dyDescent="0.3">
      <c r="A379" s="158" t="s">
        <v>62</v>
      </c>
      <c r="B379" s="157"/>
      <c r="C379" s="157">
        <f t="shared" ref="C379:Q379" si="117">IF(C307=0,0,C307/0.086*1000000/SUM(C$58:C$59))</f>
        <v>691.96752672529044</v>
      </c>
      <c r="D379" s="157">
        <f t="shared" si="117"/>
        <v>712.89377239059468</v>
      </c>
      <c r="E379" s="157">
        <f t="shared" si="117"/>
        <v>730.55550650525481</v>
      </c>
      <c r="F379" s="157">
        <f t="shared" si="117"/>
        <v>725.14649874064526</v>
      </c>
      <c r="G379" s="157">
        <f t="shared" si="117"/>
        <v>717.48301775711434</v>
      </c>
      <c r="H379" s="157">
        <f t="shared" si="117"/>
        <v>762.0484637378986</v>
      </c>
      <c r="I379" s="157">
        <f t="shared" si="117"/>
        <v>764.76622322233527</v>
      </c>
      <c r="J379" s="157">
        <f t="shared" si="117"/>
        <v>805.5544714168484</v>
      </c>
      <c r="K379" s="157">
        <f t="shared" si="117"/>
        <v>817.34270148682549</v>
      </c>
      <c r="L379" s="157">
        <f t="shared" si="117"/>
        <v>829.99846566780514</v>
      </c>
      <c r="M379" s="157">
        <f t="shared" si="117"/>
        <v>780.32432494744728</v>
      </c>
      <c r="N379" s="157">
        <f t="shared" si="117"/>
        <v>861.67674067310611</v>
      </c>
      <c r="O379" s="157">
        <f t="shared" si="117"/>
        <v>930.68395032605542</v>
      </c>
      <c r="P379" s="157">
        <f t="shared" si="117"/>
        <v>822.89316392407591</v>
      </c>
      <c r="Q379" s="157">
        <f t="shared" si="117"/>
        <v>904.03863436494316</v>
      </c>
    </row>
    <row r="380" spans="1:17" ht="12" customHeight="1" x14ac:dyDescent="0.3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3">
      <c r="A381" s="29" t="s">
        <v>140</v>
      </c>
      <c r="B381" s="57"/>
      <c r="C381" s="57">
        <f t="shared" ref="C381:Q381" si="119">IF(C309=0,0,C309/0.086*1000000/C$59)</f>
        <v>691.96752672529044</v>
      </c>
      <c r="D381" s="57">
        <f t="shared" si="119"/>
        <v>712.89377239059468</v>
      </c>
      <c r="E381" s="57">
        <f t="shared" si="119"/>
        <v>730.55550650525481</v>
      </c>
      <c r="F381" s="57">
        <f t="shared" si="119"/>
        <v>725.14649874064526</v>
      </c>
      <c r="G381" s="57">
        <f t="shared" si="119"/>
        <v>717.48301775711434</v>
      </c>
      <c r="H381" s="57">
        <f t="shared" si="119"/>
        <v>762.0484637378986</v>
      </c>
      <c r="I381" s="57">
        <f t="shared" si="119"/>
        <v>764.76622322233527</v>
      </c>
      <c r="J381" s="57">
        <f t="shared" si="119"/>
        <v>805.5544714168484</v>
      </c>
      <c r="K381" s="57">
        <f t="shared" si="119"/>
        <v>817.34270148682549</v>
      </c>
      <c r="L381" s="57">
        <f t="shared" si="119"/>
        <v>829.99846566780514</v>
      </c>
      <c r="M381" s="57">
        <f t="shared" si="119"/>
        <v>780.32432494744728</v>
      </c>
      <c r="N381" s="57">
        <f t="shared" si="119"/>
        <v>861.67674067310611</v>
      </c>
      <c r="O381" s="57">
        <f t="shared" si="119"/>
        <v>930.68395032605542</v>
      </c>
      <c r="P381" s="57">
        <f t="shared" si="119"/>
        <v>822.89316392407591</v>
      </c>
      <c r="Q381" s="57">
        <f t="shared" si="119"/>
        <v>904.03863436494316</v>
      </c>
    </row>
    <row r="383" spans="1:17" ht="12" customHeight="1" x14ac:dyDescent="0.3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3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3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3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3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3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3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3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3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3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3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3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3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3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3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3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3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3">
      <c r="A401" s="152" t="s">
        <v>186</v>
      </c>
      <c r="B401" s="168"/>
      <c r="C401" s="184">
        <f>C347/RES_summary!C$21</f>
        <v>105.56179198875387</v>
      </c>
      <c r="D401" s="184">
        <f>D347/RES_summary!D$21</f>
        <v>112.15217048845754</v>
      </c>
      <c r="E401" s="184">
        <f>E347/RES_summary!E$21</f>
        <v>106.57854270634773</v>
      </c>
      <c r="F401" s="184">
        <f>F347/RES_summary!F$21</f>
        <v>100.00425684054007</v>
      </c>
      <c r="G401" s="184">
        <f>G347/RES_summary!G$21</f>
        <v>92.635989521616082</v>
      </c>
      <c r="H401" s="184">
        <f>H347/RES_summary!H$21</f>
        <v>84.722073450959343</v>
      </c>
      <c r="I401" s="184">
        <f>I347/RES_summary!I$21</f>
        <v>76.978212231389463</v>
      </c>
      <c r="J401" s="184">
        <f>J347/RES_summary!J$21</f>
        <v>75.019694659372945</v>
      </c>
      <c r="K401" s="184">
        <f>K347/RES_summary!K$21</f>
        <v>76.182041252146888</v>
      </c>
      <c r="L401" s="184">
        <f>L347/RES_summary!L$21</f>
        <v>69.378480764722823</v>
      </c>
      <c r="M401" s="184">
        <f>M347/RES_summary!M$21</f>
        <v>62.195056240785163</v>
      </c>
      <c r="N401" s="184">
        <f>N347/RES_summary!N$21</f>
        <v>66.754929237239764</v>
      </c>
      <c r="O401" s="184">
        <f>O347/RES_summary!O$21</f>
        <v>67.230604808939958</v>
      </c>
      <c r="P401" s="184">
        <f>P347/RES_summary!P$21</f>
        <v>57.854152301568391</v>
      </c>
      <c r="Q401" s="184">
        <f>Q347/RES_summary!Q$21</f>
        <v>59.281259051670041</v>
      </c>
    </row>
    <row r="402" spans="1:17" ht="12" customHeight="1" x14ac:dyDescent="0.3">
      <c r="A402" s="158" t="s">
        <v>65</v>
      </c>
      <c r="B402" s="157"/>
      <c r="C402" s="178">
        <f>C348/RES_summary!C$21</f>
        <v>67.305369564756163</v>
      </c>
      <c r="D402" s="178">
        <f>D348/RES_summary!D$21</f>
        <v>74.466421356550484</v>
      </c>
      <c r="E402" s="178">
        <f>E348/RES_summary!E$21</f>
        <v>69.203380942275828</v>
      </c>
      <c r="F402" s="178">
        <f>F348/RES_summary!F$21</f>
        <v>62.419188285555272</v>
      </c>
      <c r="G402" s="178">
        <f>G348/RES_summary!G$21</f>
        <v>55.713924650243946</v>
      </c>
      <c r="H402" s="178">
        <f>H348/RES_summary!H$21</f>
        <v>48.791210083501568</v>
      </c>
      <c r="I402" s="178">
        <f>I348/RES_summary!I$21</f>
        <v>41.467277440618417</v>
      </c>
      <c r="J402" s="178">
        <f>J348/RES_summary!J$21</f>
        <v>40.078777768421787</v>
      </c>
      <c r="K402" s="178">
        <f>K348/RES_summary!K$21</f>
        <v>40.739866850781326</v>
      </c>
      <c r="L402" s="178">
        <f>L348/RES_summary!L$21</f>
        <v>34.258804768056898</v>
      </c>
      <c r="M402" s="178">
        <f>M348/RES_summary!M$21</f>
        <v>28.24223114718454</v>
      </c>
      <c r="N402" s="178">
        <f>N348/RES_summary!N$21</f>
        <v>31.493336033202123</v>
      </c>
      <c r="O402" s="178">
        <f>O348/RES_summary!O$21</f>
        <v>29.724991109387823</v>
      </c>
      <c r="P402" s="178">
        <f>P348/RES_summary!P$21</f>
        <v>23.471440034189371</v>
      </c>
      <c r="Q402" s="178">
        <f>Q348/RES_summary!Q$21</f>
        <v>24.025035912299227</v>
      </c>
    </row>
    <row r="403" spans="1:17" ht="12" customHeight="1" x14ac:dyDescent="0.3">
      <c r="A403" s="23" t="s">
        <v>60</v>
      </c>
      <c r="B403" s="156"/>
      <c r="C403" s="177">
        <f>C349/RES_summary!C$21</f>
        <v>67.305369564756163</v>
      </c>
      <c r="D403" s="177">
        <f>D349/RES_summary!D$21</f>
        <v>74.466421356550484</v>
      </c>
      <c r="E403" s="177">
        <f>E349/RES_summary!E$21</f>
        <v>69.203380942275828</v>
      </c>
      <c r="F403" s="177">
        <f>F349/RES_summary!F$21</f>
        <v>62.419188285555272</v>
      </c>
      <c r="G403" s="177">
        <f>G349/RES_summary!G$21</f>
        <v>55.713924650243946</v>
      </c>
      <c r="H403" s="177">
        <f>H349/RES_summary!H$21</f>
        <v>48.791210083501568</v>
      </c>
      <c r="I403" s="177">
        <f>I349/RES_summary!I$21</f>
        <v>41.467277440618417</v>
      </c>
      <c r="J403" s="177">
        <f>J349/RES_summary!J$21</f>
        <v>40.078777768421787</v>
      </c>
      <c r="K403" s="177">
        <f>K349/RES_summary!K$21</f>
        <v>40.739866850781326</v>
      </c>
      <c r="L403" s="177">
        <f>L349/RES_summary!L$21</f>
        <v>34.258804768056898</v>
      </c>
      <c r="M403" s="177">
        <f>M349/RES_summary!M$21</f>
        <v>28.24223114718454</v>
      </c>
      <c r="N403" s="177">
        <f>N349/RES_summary!N$21</f>
        <v>31.493336033202123</v>
      </c>
      <c r="O403" s="177">
        <f>O349/RES_summary!O$21</f>
        <v>29.724991109387823</v>
      </c>
      <c r="P403" s="177">
        <f>P349/RES_summary!P$21</f>
        <v>23.471440034189371</v>
      </c>
      <c r="Q403" s="177">
        <f>Q349/RES_summary!Q$21</f>
        <v>24.025035912299227</v>
      </c>
    </row>
    <row r="404" spans="1:17" ht="12" customHeight="1" x14ac:dyDescent="0.3">
      <c r="A404" s="158" t="s">
        <v>112</v>
      </c>
      <c r="B404" s="157"/>
      <c r="C404" s="178">
        <f>C350/RES_summary!C$21</f>
        <v>5.0038422389121546</v>
      </c>
      <c r="D404" s="178">
        <f>D350/RES_summary!D$21</f>
        <v>3.7186302931787258</v>
      </c>
      <c r="E404" s="178">
        <f>E350/RES_summary!E$21</f>
        <v>3.8642073538729598</v>
      </c>
      <c r="F404" s="178">
        <f>F350/RES_summary!F$21</f>
        <v>4.1746064964227312</v>
      </c>
      <c r="G404" s="178">
        <f>G350/RES_summary!G$21</f>
        <v>4.3440756153419677</v>
      </c>
      <c r="H404" s="178">
        <f>H350/RES_summary!H$21</f>
        <v>4.4469416119845624</v>
      </c>
      <c r="I404" s="178">
        <f>I350/RES_summary!I$21</f>
        <v>5.1676756411233278</v>
      </c>
      <c r="J404" s="178">
        <f>J350/RES_summary!J$21</f>
        <v>4.4398215288904836</v>
      </c>
      <c r="K404" s="178">
        <f>K350/RES_summary!K$21</f>
        <v>3.4501673600760672</v>
      </c>
      <c r="L404" s="178">
        <f>L350/RES_summary!L$21</f>
        <v>4.2329287162793081</v>
      </c>
      <c r="M404" s="178">
        <f>M350/RES_summary!M$21</f>
        <v>3.8491869343014629</v>
      </c>
      <c r="N404" s="178">
        <f>N350/RES_summary!N$21</f>
        <v>2.757253592436423</v>
      </c>
      <c r="O404" s="178">
        <f>O350/RES_summary!O$21</f>
        <v>2.2159187953086206</v>
      </c>
      <c r="P404" s="178">
        <f>P350/RES_summary!P$21</f>
        <v>2.2587178999531101</v>
      </c>
      <c r="Q404" s="178">
        <f>Q350/RES_summary!Q$21</f>
        <v>2.0579029549677541</v>
      </c>
    </row>
    <row r="405" spans="1:17" ht="12" customHeight="1" x14ac:dyDescent="0.3">
      <c r="A405" s="23" t="s">
        <v>60</v>
      </c>
      <c r="B405" s="156"/>
      <c r="C405" s="177">
        <f>C351/RES_summary!C$21</f>
        <v>5.0038422389121546</v>
      </c>
      <c r="D405" s="177">
        <f>D351/RES_summary!D$21</f>
        <v>3.7186302931787258</v>
      </c>
      <c r="E405" s="177">
        <f>E351/RES_summary!E$21</f>
        <v>3.8642073538729598</v>
      </c>
      <c r="F405" s="177">
        <f>F351/RES_summary!F$21</f>
        <v>4.1746064964227312</v>
      </c>
      <c r="G405" s="177">
        <f>G351/RES_summary!G$21</f>
        <v>4.3440756153419677</v>
      </c>
      <c r="H405" s="177">
        <f>H351/RES_summary!H$21</f>
        <v>4.4469416119845624</v>
      </c>
      <c r="I405" s="177">
        <f>I351/RES_summary!I$21</f>
        <v>5.1676756411233278</v>
      </c>
      <c r="J405" s="177">
        <f>J351/RES_summary!J$21</f>
        <v>4.4398215288904836</v>
      </c>
      <c r="K405" s="177">
        <f>K351/RES_summary!K$21</f>
        <v>3.4501673600760672</v>
      </c>
      <c r="L405" s="177">
        <f>L351/RES_summary!L$21</f>
        <v>4.2329287162793081</v>
      </c>
      <c r="M405" s="177">
        <f>M351/RES_summary!M$21</f>
        <v>3.8491869343014629</v>
      </c>
      <c r="N405" s="177">
        <f>N351/RES_summary!N$21</f>
        <v>2.757253592436423</v>
      </c>
      <c r="O405" s="177">
        <f>O351/RES_summary!O$21</f>
        <v>2.2159187953086206</v>
      </c>
      <c r="P405" s="177">
        <f>P351/RES_summary!P$21</f>
        <v>2.2587178999531101</v>
      </c>
      <c r="Q405" s="177">
        <f>Q351/RES_summary!Q$21</f>
        <v>2.0579029549677541</v>
      </c>
    </row>
    <row r="406" spans="1:17" ht="12" customHeight="1" x14ac:dyDescent="0.3">
      <c r="A406" s="158" t="s">
        <v>63</v>
      </c>
      <c r="B406" s="157"/>
      <c r="C406" s="178">
        <f>C352/RES_summary!C$21</f>
        <v>24.38836701775152</v>
      </c>
      <c r="D406" s="178">
        <f>D352/RES_summary!D$21</f>
        <v>25.079446643245063</v>
      </c>
      <c r="E406" s="178">
        <f>E352/RES_summary!E$21</f>
        <v>24.489772501710029</v>
      </c>
      <c r="F406" s="178">
        <f>F352/RES_summary!F$21</f>
        <v>24.520657386003467</v>
      </c>
      <c r="G406" s="178">
        <f>G352/RES_summary!G$21</f>
        <v>23.926232709031265</v>
      </c>
      <c r="H406" s="178">
        <f>H352/RES_summary!H$21</f>
        <v>22.501791094688127</v>
      </c>
      <c r="I406" s="178">
        <f>I352/RES_summary!I$21</f>
        <v>21.438465356571495</v>
      </c>
      <c r="J406" s="178">
        <f>J352/RES_summary!J$21</f>
        <v>21.324488909014246</v>
      </c>
      <c r="K406" s="178">
        <f>K352/RES_summary!K$21</f>
        <v>22.798630315135473</v>
      </c>
      <c r="L406" s="178">
        <f>L352/RES_summary!L$21</f>
        <v>21.663978368293211</v>
      </c>
      <c r="M406" s="178">
        <f>M352/RES_summary!M$21</f>
        <v>21.45702162467181</v>
      </c>
      <c r="N406" s="178">
        <f>N352/RES_summary!N$21</f>
        <v>23.192556013860806</v>
      </c>
      <c r="O406" s="178">
        <f>O352/RES_summary!O$21</f>
        <v>25.341037401459367</v>
      </c>
      <c r="P406" s="178">
        <f>P352/RES_summary!P$21</f>
        <v>23.369801829144137</v>
      </c>
      <c r="Q406" s="178">
        <f>Q352/RES_summary!Q$21</f>
        <v>23.781310345143275</v>
      </c>
    </row>
    <row r="407" spans="1:17" ht="12" customHeight="1" x14ac:dyDescent="0.3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3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3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3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3">
      <c r="A411" s="163" t="s">
        <v>142</v>
      </c>
      <c r="B411" s="162"/>
      <c r="C411" s="180">
        <f>C357/RES_summary!C$21</f>
        <v>24.797582735019901</v>
      </c>
      <c r="D411" s="180">
        <f>D357/RES_summary!D$21</f>
        <v>25.73171463549436</v>
      </c>
      <c r="E411" s="180">
        <f>E357/RES_summary!E$21</f>
        <v>24.993159328605788</v>
      </c>
      <c r="F411" s="180">
        <f>F357/RES_summary!F$21</f>
        <v>25.209044569483858</v>
      </c>
      <c r="G411" s="180">
        <f>G357/RES_summary!G$21</f>
        <v>24.525030623859962</v>
      </c>
      <c r="H411" s="180">
        <f>H357/RES_summary!H$21</f>
        <v>23.498287196822368</v>
      </c>
      <c r="I411" s="180">
        <f>I357/RES_summary!I$21</f>
        <v>22.261410535063838</v>
      </c>
      <c r="J411" s="180">
        <f>J357/RES_summary!J$21</f>
        <v>22.682667964201858</v>
      </c>
      <c r="K411" s="180">
        <f>K357/RES_summary!K$21</f>
        <v>25.596691349565386</v>
      </c>
      <c r="L411" s="180">
        <f>L357/RES_summary!L$21</f>
        <v>24.026410690926962</v>
      </c>
      <c r="M411" s="180">
        <f>M357/RES_summary!M$21</f>
        <v>24.410353511109957</v>
      </c>
      <c r="N411" s="180">
        <f>N357/RES_summary!N$21</f>
        <v>26.360437046079046</v>
      </c>
      <c r="O411" s="180">
        <f>O357/RES_summary!O$21</f>
        <v>27.702689904144247</v>
      </c>
      <c r="P411" s="180">
        <f>P357/RES_summary!P$21</f>
        <v>25.824644053848552</v>
      </c>
      <c r="Q411" s="180">
        <f>Q357/RES_summary!Q$21</f>
        <v>26.149257519002877</v>
      </c>
    </row>
    <row r="412" spans="1:17" ht="12" customHeight="1" x14ac:dyDescent="0.3">
      <c r="A412" s="161" t="s">
        <v>141</v>
      </c>
      <c r="B412" s="160"/>
      <c r="C412" s="179">
        <f>C358/RES_summary!C$21</f>
        <v>20.005255854530922</v>
      </c>
      <c r="D412" s="179">
        <f>D358/RES_summary!D$21</f>
        <v>21.064447765810403</v>
      </c>
      <c r="E412" s="179">
        <f>E358/RES_summary!E$21</f>
        <v>21.514001728449664</v>
      </c>
      <c r="F412" s="179">
        <f>F358/RES_summary!F$21</f>
        <v>20.418977452498567</v>
      </c>
      <c r="G412" s="179">
        <f>G358/RES_summary!G$21</f>
        <v>21.651456823535021</v>
      </c>
      <c r="H412" s="179">
        <f>H358/RES_summary!H$21</f>
        <v>19.096875819476885</v>
      </c>
      <c r="I412" s="179">
        <f>I358/RES_summary!I$21</f>
        <v>20.310638673506869</v>
      </c>
      <c r="J412" s="179">
        <f>J358/RES_summary!J$21</f>
        <v>19.268291392904306</v>
      </c>
      <c r="K412" s="179">
        <f>K358/RES_summary!K$21</f>
        <v>18.324352182209122</v>
      </c>
      <c r="L412" s="179">
        <f>L358/RES_summary!L$21</f>
        <v>18.051600555209429</v>
      </c>
      <c r="M412" s="179">
        <f>M358/RES_summary!M$21</f>
        <v>18.623454170426765</v>
      </c>
      <c r="N412" s="179">
        <f>N358/RES_summary!N$21</f>
        <v>19.011260747551287</v>
      </c>
      <c r="O412" s="179">
        <f>O358/RES_summary!O$21</f>
        <v>20.167923013234734</v>
      </c>
      <c r="P412" s="179">
        <f>P358/RES_summary!P$21</f>
        <v>19.129440740091972</v>
      </c>
      <c r="Q412" s="179">
        <f>Q358/RES_summary!Q$21</f>
        <v>19.301260783703011</v>
      </c>
    </row>
    <row r="413" spans="1:17" ht="12" customHeight="1" x14ac:dyDescent="0.3">
      <c r="A413" s="148" t="s">
        <v>60</v>
      </c>
      <c r="B413" s="156"/>
      <c r="C413" s="177">
        <f>C359/RES_summary!C$21</f>
        <v>13.171555125419175</v>
      </c>
      <c r="D413" s="177">
        <f>D359/RES_summary!D$21</f>
        <v>14.706234799297391</v>
      </c>
      <c r="E413" s="177">
        <f>E359/RES_summary!E$21</f>
        <v>15.058706623074364</v>
      </c>
      <c r="F413" s="177">
        <f>F359/RES_summary!F$21</f>
        <v>14.016585282559122</v>
      </c>
      <c r="G413" s="177">
        <f>G359/RES_summary!G$21</f>
        <v>15.837275812652953</v>
      </c>
      <c r="H413" s="177">
        <f>H359/RES_summary!H$21</f>
        <v>12.387500746868323</v>
      </c>
      <c r="I413" s="177">
        <f>I359/RES_summary!I$21</f>
        <v>13.172813731412917</v>
      </c>
      <c r="J413" s="177">
        <f>J359/RES_summary!J$21</f>
        <v>11.166797979144974</v>
      </c>
      <c r="K413" s="177">
        <f>K359/RES_summary!K$21</f>
        <v>11.906799961611238</v>
      </c>
      <c r="L413" s="177">
        <f>L359/RES_summary!L$21</f>
        <v>11.335387823633981</v>
      </c>
      <c r="M413" s="177">
        <f>M359/RES_summary!M$21</f>
        <v>13.02609180082298</v>
      </c>
      <c r="N413" s="177">
        <f>N359/RES_summary!N$21</f>
        <v>13.607125741425097</v>
      </c>
      <c r="O413" s="177">
        <f>O359/RES_summary!O$21</f>
        <v>14.97493154912684</v>
      </c>
      <c r="P413" s="177">
        <f>P359/RES_summary!P$21</f>
        <v>13.702189668338482</v>
      </c>
      <c r="Q413" s="177">
        <f>Q359/RES_summary!Q$21</f>
        <v>13.913971354074329</v>
      </c>
    </row>
    <row r="414" spans="1:17" ht="12" customHeight="1" x14ac:dyDescent="0.3">
      <c r="A414" s="148" t="s">
        <v>59</v>
      </c>
      <c r="B414" s="156"/>
      <c r="C414" s="177">
        <f>C360/RES_summary!C$21</f>
        <v>6.833700729111742</v>
      </c>
      <c r="D414" s="177">
        <f>D360/RES_summary!D$21</f>
        <v>6.3582129665130154</v>
      </c>
      <c r="E414" s="177">
        <f>E360/RES_summary!E$21</f>
        <v>6.4552951053753018</v>
      </c>
      <c r="F414" s="177">
        <f>F360/RES_summary!F$21</f>
        <v>6.4023921699394455</v>
      </c>
      <c r="G414" s="177">
        <f>G360/RES_summary!G$21</f>
        <v>5.8141810108820664</v>
      </c>
      <c r="H414" s="177">
        <f>H360/RES_summary!H$21</f>
        <v>6.7093750726085641</v>
      </c>
      <c r="I414" s="177">
        <f>I360/RES_summary!I$21</f>
        <v>7.1378249420939515</v>
      </c>
      <c r="J414" s="177">
        <f>J360/RES_summary!J$21</f>
        <v>8.1014934137593357</v>
      </c>
      <c r="K414" s="177">
        <f>K360/RES_summary!K$21</f>
        <v>6.4175522205978863</v>
      </c>
      <c r="L414" s="177">
        <f>L360/RES_summary!L$21</f>
        <v>6.7162127315754496</v>
      </c>
      <c r="M414" s="177">
        <f>M360/RES_summary!M$21</f>
        <v>5.5973623696037826</v>
      </c>
      <c r="N414" s="177">
        <f>N360/RES_summary!N$21</f>
        <v>5.4041350061261859</v>
      </c>
      <c r="O414" s="177">
        <f>O360/RES_summary!O$21</f>
        <v>5.1929914641078971</v>
      </c>
      <c r="P414" s="177">
        <f>P360/RES_summary!P$21</f>
        <v>5.4272510717534885</v>
      </c>
      <c r="Q414" s="177">
        <f>Q360/RES_summary!Q$21</f>
        <v>5.3872894296286828</v>
      </c>
    </row>
    <row r="415" spans="1:17" ht="12" customHeight="1" x14ac:dyDescent="0.3">
      <c r="A415" s="158" t="s">
        <v>62</v>
      </c>
      <c r="B415" s="157"/>
      <c r="C415" s="178">
        <f>C361/RES_summary!C$21</f>
        <v>8.8642131673340216</v>
      </c>
      <c r="D415" s="178">
        <f>D361/RES_summary!D$21</f>
        <v>8.8876721954832725</v>
      </c>
      <c r="E415" s="178">
        <f>E361/RES_summary!E$21</f>
        <v>9.0211819084889164</v>
      </c>
      <c r="F415" s="178">
        <f>F361/RES_summary!F$21</f>
        <v>8.8898046725586042</v>
      </c>
      <c r="G415" s="178">
        <f>G361/RES_summary!G$21</f>
        <v>8.6517565469989055</v>
      </c>
      <c r="H415" s="178">
        <f>H361/RES_summary!H$21</f>
        <v>8.9821306607850975</v>
      </c>
      <c r="I415" s="178">
        <f>I361/RES_summary!I$21</f>
        <v>8.9047937930762302</v>
      </c>
      <c r="J415" s="178">
        <f>J361/RES_summary!J$21</f>
        <v>9.176606453046432</v>
      </c>
      <c r="K415" s="178">
        <f>K361/RES_summary!K$21</f>
        <v>9.1933767261540282</v>
      </c>
      <c r="L415" s="178">
        <f>L361/RES_summary!L$21</f>
        <v>9.2227689120934055</v>
      </c>
      <c r="M415" s="178">
        <f>M361/RES_summary!M$21</f>
        <v>8.6466165346273449</v>
      </c>
      <c r="N415" s="178">
        <f>N361/RES_summary!N$21</f>
        <v>9.3117835977404102</v>
      </c>
      <c r="O415" s="178">
        <f>O361/RES_summary!O$21</f>
        <v>9.9486575027841493</v>
      </c>
      <c r="P415" s="178">
        <f>P361/RES_summary!P$21</f>
        <v>8.7541925382817798</v>
      </c>
      <c r="Q415" s="178">
        <f>Q361/RES_summary!Q$21</f>
        <v>9.4170098392597836</v>
      </c>
    </row>
    <row r="416" spans="1:17" ht="12" customHeight="1" x14ac:dyDescent="0.3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3">
      <c r="A417" s="29" t="s">
        <v>140</v>
      </c>
      <c r="B417" s="57"/>
      <c r="C417" s="176">
        <f>C363/RES_summary!C$21</f>
        <v>8.8642131673340216</v>
      </c>
      <c r="D417" s="176">
        <f>D363/RES_summary!D$21</f>
        <v>8.8876721954832725</v>
      </c>
      <c r="E417" s="176">
        <f>E363/RES_summary!E$21</f>
        <v>9.0211819084889164</v>
      </c>
      <c r="F417" s="176">
        <f>F363/RES_summary!F$21</f>
        <v>8.8898046725586042</v>
      </c>
      <c r="G417" s="176">
        <f>G363/RES_summary!G$21</f>
        <v>8.6517565469989055</v>
      </c>
      <c r="H417" s="176">
        <f>H363/RES_summary!H$21</f>
        <v>8.9821306607850975</v>
      </c>
      <c r="I417" s="176">
        <f>I363/RES_summary!I$21</f>
        <v>8.9047937930762302</v>
      </c>
      <c r="J417" s="176">
        <f>J363/RES_summary!J$21</f>
        <v>9.176606453046432</v>
      </c>
      <c r="K417" s="176">
        <f>K363/RES_summary!K$21</f>
        <v>9.1933767261540282</v>
      </c>
      <c r="L417" s="176">
        <f>L363/RES_summary!L$21</f>
        <v>9.2227689120934055</v>
      </c>
      <c r="M417" s="176">
        <f>M363/RES_summary!M$21</f>
        <v>8.6466165346273449</v>
      </c>
      <c r="N417" s="176">
        <f>N363/RES_summary!N$21</f>
        <v>9.3117835977404102</v>
      </c>
      <c r="O417" s="176">
        <f>O363/RES_summary!O$21</f>
        <v>9.9486575027841493</v>
      </c>
      <c r="P417" s="176">
        <f>P363/RES_summary!P$21</f>
        <v>8.7541925382817798</v>
      </c>
      <c r="Q417" s="176">
        <f>Q363/RES_summary!Q$21</f>
        <v>9.4170098392597836</v>
      </c>
    </row>
    <row r="419" spans="1:17" ht="12" customHeight="1" x14ac:dyDescent="0.3">
      <c r="A419" s="152" t="s">
        <v>185</v>
      </c>
      <c r="B419" s="168"/>
      <c r="C419" s="184">
        <f>C365/RES_summary!C$21</f>
        <v>120.7082774338425</v>
      </c>
      <c r="D419" s="184">
        <f>D365/RES_summary!D$21</f>
        <v>133.64705105717269</v>
      </c>
      <c r="E419" s="184">
        <f>E365/RES_summary!E$21</f>
        <v>129.93384930010333</v>
      </c>
      <c r="F419" s="184">
        <f>F365/RES_summary!F$21</f>
        <v>126.65003043169857</v>
      </c>
      <c r="G419" s="184">
        <f>G365/RES_summary!G$21</f>
        <v>120.92752406180885</v>
      </c>
      <c r="H419" s="184">
        <f>H365/RES_summary!H$21</f>
        <v>115.87996800831374</v>
      </c>
      <c r="I419" s="184">
        <f>I365/RES_summary!I$21</f>
        <v>109.1278795213036</v>
      </c>
      <c r="J419" s="184">
        <f>J365/RES_summary!J$21</f>
        <v>113.77281081207815</v>
      </c>
      <c r="K419" s="184">
        <f>K365/RES_summary!K$21</f>
        <v>123.83514712405743</v>
      </c>
      <c r="L419" s="184">
        <f>L365/RES_summary!L$21</f>
        <v>119.03029129202805</v>
      </c>
      <c r="M419" s="184">
        <f>M365/RES_summary!M$21</f>
        <v>109.44943421466307</v>
      </c>
      <c r="N419" s="184">
        <f>N365/RES_summary!N$21</f>
        <v>125.46918745522544</v>
      </c>
      <c r="O419" s="184">
        <f>O365/RES_summary!O$21</f>
        <v>128.26703890296466</v>
      </c>
      <c r="P419" s="184">
        <f>P365/RES_summary!P$21</f>
        <v>109.00504992921371</v>
      </c>
      <c r="Q419" s="184">
        <f>Q365/RES_summary!Q$21</f>
        <v>114.28365855948351</v>
      </c>
    </row>
    <row r="420" spans="1:17" ht="12" customHeight="1" x14ac:dyDescent="0.3">
      <c r="A420" s="158" t="s">
        <v>65</v>
      </c>
      <c r="B420" s="157"/>
      <c r="C420" s="178">
        <f>C366/RES_summary!C$21</f>
        <v>86.301333827089422</v>
      </c>
      <c r="D420" s="178">
        <f>D366/RES_summary!D$21</f>
        <v>100.33089616939907</v>
      </c>
      <c r="E420" s="178">
        <f>E366/RES_summary!E$21</f>
        <v>96.419261180521673</v>
      </c>
      <c r="F420" s="178">
        <f>F366/RES_summary!F$21</f>
        <v>92.158195035866839</v>
      </c>
      <c r="G420" s="178">
        <f>G366/RES_summary!G$21</f>
        <v>86.304660406197115</v>
      </c>
      <c r="H420" s="178">
        <f>H366/RES_summary!H$21</f>
        <v>81.212001870021496</v>
      </c>
      <c r="I420" s="178">
        <f>I366/RES_summary!I$21</f>
        <v>72.940034317011282</v>
      </c>
      <c r="J420" s="178">
        <f>J366/RES_summary!J$21</f>
        <v>78.293967949158613</v>
      </c>
      <c r="K420" s="178">
        <f>K366/RES_summary!K$21</f>
        <v>88.793317347352058</v>
      </c>
      <c r="L420" s="178">
        <f>L366/RES_summary!L$21</f>
        <v>81.991311381829362</v>
      </c>
      <c r="M420" s="178">
        <f>M366/RES_summary!M$21</f>
        <v>73.149987079993366</v>
      </c>
      <c r="N420" s="178">
        <f>N366/RES_summary!N$21</f>
        <v>90.023752703915392</v>
      </c>
      <c r="O420" s="178">
        <f>O366/RES_summary!O$21</f>
        <v>92.021523228320049</v>
      </c>
      <c r="P420" s="178">
        <f>P366/RES_summary!P$21</f>
        <v>74.628244074720399</v>
      </c>
      <c r="Q420" s="178">
        <f>Q366/RES_summary!Q$21</f>
        <v>79.6169531214926</v>
      </c>
    </row>
    <row r="421" spans="1:17" ht="12" customHeight="1" x14ac:dyDescent="0.3">
      <c r="A421" s="23" t="s">
        <v>60</v>
      </c>
      <c r="B421" s="156"/>
      <c r="C421" s="177">
        <f>C367/RES_summary!C$21</f>
        <v>86.301333827089422</v>
      </c>
      <c r="D421" s="177">
        <f>D367/RES_summary!D$21</f>
        <v>100.33089616939907</v>
      </c>
      <c r="E421" s="177">
        <f>E367/RES_summary!E$21</f>
        <v>96.419261180521673</v>
      </c>
      <c r="F421" s="177">
        <f>F367/RES_summary!F$21</f>
        <v>92.158195035866839</v>
      </c>
      <c r="G421" s="177">
        <f>G367/RES_summary!G$21</f>
        <v>86.304660406197115</v>
      </c>
      <c r="H421" s="177">
        <f>H367/RES_summary!H$21</f>
        <v>81.212001870021496</v>
      </c>
      <c r="I421" s="177">
        <f>I367/RES_summary!I$21</f>
        <v>72.940034317011282</v>
      </c>
      <c r="J421" s="177">
        <f>J367/RES_summary!J$21</f>
        <v>78.293967949158613</v>
      </c>
      <c r="K421" s="177">
        <f>K367/RES_summary!K$21</f>
        <v>88.793317347352058</v>
      </c>
      <c r="L421" s="177">
        <f>L367/RES_summary!L$21</f>
        <v>81.991311381829362</v>
      </c>
      <c r="M421" s="177">
        <f>M367/RES_summary!M$21</f>
        <v>73.149987079993366</v>
      </c>
      <c r="N421" s="177">
        <f>N367/RES_summary!N$21</f>
        <v>90.023752703915392</v>
      </c>
      <c r="O421" s="177">
        <f>O367/RES_summary!O$21</f>
        <v>92.021523228320049</v>
      </c>
      <c r="P421" s="177">
        <f>P367/RES_summary!P$21</f>
        <v>74.628244074720399</v>
      </c>
      <c r="Q421" s="177">
        <f>Q367/RES_summary!Q$21</f>
        <v>79.6169531214926</v>
      </c>
    </row>
    <row r="422" spans="1:17" ht="12" customHeight="1" x14ac:dyDescent="0.3">
      <c r="A422" s="158" t="s">
        <v>112</v>
      </c>
      <c r="B422" s="157"/>
      <c r="C422" s="178">
        <f>C368/RES_summary!C$21</f>
        <v>9.3347163391266683</v>
      </c>
      <c r="D422" s="178">
        <f>D368/RES_summary!D$21</f>
        <v>7.1933221514931258</v>
      </c>
      <c r="E422" s="178">
        <f>E368/RES_summary!E$21</f>
        <v>7.700397727198169</v>
      </c>
      <c r="F422" s="178">
        <f>F368/RES_summary!F$21</f>
        <v>8.6568431828756012</v>
      </c>
      <c r="G422" s="178">
        <f>G368/RES_summary!G$21</f>
        <v>9.3597922175618553</v>
      </c>
      <c r="H422" s="178">
        <f>H368/RES_summary!H$21</f>
        <v>10.001284568443147</v>
      </c>
      <c r="I422" s="178">
        <f>I368/RES_summary!I$21</f>
        <v>11.906181745222309</v>
      </c>
      <c r="J422" s="178">
        <f>J368/RES_summary!J$21</f>
        <v>10.742795903462348</v>
      </c>
      <c r="K422" s="178">
        <f>K368/RES_summary!K$21</f>
        <v>9.0825200043904122</v>
      </c>
      <c r="L422" s="178">
        <f>L368/RES_summary!L$21</f>
        <v>12.002186198579485</v>
      </c>
      <c r="M422" s="178">
        <f>M368/RES_summary!M$21</f>
        <v>11.682041843298206</v>
      </c>
      <c r="N422" s="178">
        <f>N368/RES_summary!N$21</f>
        <v>8.8900654006517428</v>
      </c>
      <c r="O422" s="178">
        <f>O368/RES_summary!O$21</f>
        <v>7.6449605421788691</v>
      </c>
      <c r="P422" s="178">
        <f>P368/RES_summary!P$21</f>
        <v>8.2700226845554852</v>
      </c>
      <c r="Q422" s="178">
        <f>Q368/RES_summary!Q$21</f>
        <v>7.6908311263818616</v>
      </c>
    </row>
    <row r="423" spans="1:17" ht="12" customHeight="1" x14ac:dyDescent="0.3">
      <c r="A423" s="23" t="s">
        <v>60</v>
      </c>
      <c r="B423" s="156"/>
      <c r="C423" s="177">
        <f>C369/RES_summary!C$21</f>
        <v>9.3347163391266683</v>
      </c>
      <c r="D423" s="177">
        <f>D369/RES_summary!D$21</f>
        <v>7.1933221514931258</v>
      </c>
      <c r="E423" s="177">
        <f>E369/RES_summary!E$21</f>
        <v>7.700397727198169</v>
      </c>
      <c r="F423" s="177">
        <f>F369/RES_summary!F$21</f>
        <v>8.6568431828756012</v>
      </c>
      <c r="G423" s="177">
        <f>G369/RES_summary!G$21</f>
        <v>9.3597922175618553</v>
      </c>
      <c r="H423" s="177">
        <f>H369/RES_summary!H$21</f>
        <v>10.001284568443147</v>
      </c>
      <c r="I423" s="177">
        <f>I369/RES_summary!I$21</f>
        <v>11.906181745222309</v>
      </c>
      <c r="J423" s="177">
        <f>J369/RES_summary!J$21</f>
        <v>10.742795903462348</v>
      </c>
      <c r="K423" s="177">
        <f>K369/RES_summary!K$21</f>
        <v>9.0825200043904122</v>
      </c>
      <c r="L423" s="177">
        <f>L369/RES_summary!L$21</f>
        <v>12.002186198579485</v>
      </c>
      <c r="M423" s="177">
        <f>M369/RES_summary!M$21</f>
        <v>11.682041843298206</v>
      </c>
      <c r="N423" s="177">
        <f>N369/RES_summary!N$21</f>
        <v>8.8900654006517428</v>
      </c>
      <c r="O423" s="177">
        <f>O369/RES_summary!O$21</f>
        <v>7.6449605421788691</v>
      </c>
      <c r="P423" s="177">
        <f>P369/RES_summary!P$21</f>
        <v>8.2700226845554852</v>
      </c>
      <c r="Q423" s="177">
        <f>Q369/RES_summary!Q$21</f>
        <v>7.6908311263818616</v>
      </c>
    </row>
    <row r="424" spans="1:17" ht="12" customHeight="1" x14ac:dyDescent="0.3">
      <c r="A424" s="158" t="s">
        <v>63</v>
      </c>
      <c r="B424" s="157"/>
      <c r="C424" s="178">
        <f>C370/RES_summary!C$21</f>
        <v>17.739306567990198</v>
      </c>
      <c r="D424" s="178">
        <f>D370/RES_summary!D$21</f>
        <v>18.709706120284828</v>
      </c>
      <c r="E424" s="178">
        <f>E370/RES_summary!E$21</f>
        <v>18.277185171503955</v>
      </c>
      <c r="F424" s="178">
        <f>F370/RES_summary!F$21</f>
        <v>18.395005158972353</v>
      </c>
      <c r="G424" s="178">
        <f>G370/RES_summary!G$21</f>
        <v>18.013224958931829</v>
      </c>
      <c r="H424" s="178">
        <f>H370/RES_summary!H$21</f>
        <v>17.124452156328577</v>
      </c>
      <c r="I424" s="178">
        <f>I370/RES_summary!I$21</f>
        <v>16.797278767478765</v>
      </c>
      <c r="J424" s="178">
        <f>J370/RES_summary!J$21</f>
        <v>16.979345845366058</v>
      </c>
      <c r="K424" s="178">
        <f>K370/RES_summary!K$21</f>
        <v>18.136475956943219</v>
      </c>
      <c r="L424" s="178">
        <f>L370/RES_summary!L$21</f>
        <v>17.206897159770335</v>
      </c>
      <c r="M424" s="178">
        <f>M370/RES_summary!M$21</f>
        <v>17.258946492693457</v>
      </c>
      <c r="N424" s="178">
        <f>N370/RES_summary!N$21</f>
        <v>18.591170056078667</v>
      </c>
      <c r="O424" s="178">
        <f>O370/RES_summary!O$21</f>
        <v>20.05855670143254</v>
      </c>
      <c r="P424" s="178">
        <f>P370/RES_summary!P$21</f>
        <v>18.597550466388032</v>
      </c>
      <c r="Q424" s="178">
        <f>Q370/RES_summary!Q$21</f>
        <v>18.878648409601265</v>
      </c>
    </row>
    <row r="425" spans="1:17" ht="12" customHeight="1" x14ac:dyDescent="0.3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3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3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3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3">
      <c r="A429" s="163" t="s">
        <v>142</v>
      </c>
      <c r="B429" s="162"/>
      <c r="C429" s="180">
        <f>C375/RES_summary!C$21</f>
        <v>17.850866250704755</v>
      </c>
      <c r="D429" s="180">
        <f>D375/RES_summary!D$21</f>
        <v>18.934217400952377</v>
      </c>
      <c r="E429" s="180">
        <f>E375/RES_summary!E$21</f>
        <v>18.363653556644163</v>
      </c>
      <c r="F429" s="180">
        <f>F375/RES_summary!F$21</f>
        <v>18.638937126122187</v>
      </c>
      <c r="G429" s="180">
        <f>G375/RES_summary!G$21</f>
        <v>18.100816080835937</v>
      </c>
      <c r="H429" s="180">
        <f>H375/RES_summary!H$21</f>
        <v>17.419148801488607</v>
      </c>
      <c r="I429" s="180">
        <f>I375/RES_summary!I$21</f>
        <v>16.546252439258353</v>
      </c>
      <c r="J429" s="180">
        <f>J375/RES_summary!J$21</f>
        <v>17.151028378998305</v>
      </c>
      <c r="K429" s="180">
        <f>K375/RES_summary!K$21</f>
        <v>19.642634191416256</v>
      </c>
      <c r="L429" s="180">
        <f>L375/RES_summary!L$21</f>
        <v>18.322562674041539</v>
      </c>
      <c r="M429" s="180">
        <f>M375/RES_summary!M$21</f>
        <v>18.641753173869869</v>
      </c>
      <c r="N429" s="180">
        <f>N375/RES_summary!N$21</f>
        <v>20.3821116613138</v>
      </c>
      <c r="O429" s="180">
        <f>O375/RES_summary!O$21</f>
        <v>21.446719105362035</v>
      </c>
      <c r="P429" s="180">
        <f>P375/RES_summary!P$21</f>
        <v>19.952333405422348</v>
      </c>
      <c r="Q429" s="180">
        <f>Q375/RES_summary!Q$21</f>
        <v>20.235452658097493</v>
      </c>
    </row>
    <row r="430" spans="1:17" ht="12" customHeight="1" x14ac:dyDescent="0.3">
      <c r="A430" s="161" t="s">
        <v>141</v>
      </c>
      <c r="B430" s="160"/>
      <c r="C430" s="179">
        <f>C376/RES_summary!C$21</f>
        <v>16.544390366003718</v>
      </c>
      <c r="D430" s="179">
        <f>D376/RES_summary!D$21</f>
        <v>17.32773958112784</v>
      </c>
      <c r="E430" s="179">
        <f>E376/RES_summary!E$21</f>
        <v>17.766027390721334</v>
      </c>
      <c r="F430" s="179">
        <f>F376/RES_summary!F$21</f>
        <v>16.941563144348663</v>
      </c>
      <c r="G430" s="179">
        <f>G376/RES_summary!G$21</f>
        <v>17.680474682157676</v>
      </c>
      <c r="H430" s="179">
        <f>H376/RES_summary!H$21</f>
        <v>16.117506814033888</v>
      </c>
      <c r="I430" s="179">
        <f>I376/RES_summary!I$21</f>
        <v>17.141304345995913</v>
      </c>
      <c r="J430" s="179">
        <f>J376/RES_summary!J$21</f>
        <v>16.719429306478386</v>
      </c>
      <c r="K430" s="179">
        <f>K376/RES_summary!K$21</f>
        <v>15.728032834971559</v>
      </c>
      <c r="L430" s="179">
        <f>L376/RES_summary!L$21</f>
        <v>15.50094126339869</v>
      </c>
      <c r="M430" s="179">
        <f>M376/RES_summary!M$21</f>
        <v>15.932215817659271</v>
      </c>
      <c r="N430" s="179">
        <f>N376/RES_summary!N$21</f>
        <v>16.227301091289032</v>
      </c>
      <c r="O430" s="179">
        <f>O376/RES_summary!O$21</f>
        <v>17.017837164245663</v>
      </c>
      <c r="P430" s="179">
        <f>P376/RES_summary!P$21</f>
        <v>16.257372021932376</v>
      </c>
      <c r="Q430" s="179">
        <f>Q376/RES_summary!Q$21</f>
        <v>16.311635789751247</v>
      </c>
    </row>
    <row r="431" spans="1:17" ht="12" customHeight="1" x14ac:dyDescent="0.3">
      <c r="A431" s="148" t="s">
        <v>60</v>
      </c>
      <c r="B431" s="156"/>
      <c r="C431" s="177">
        <f>C377/RES_summary!C$21</f>
        <v>9.6427222330186808</v>
      </c>
      <c r="D431" s="177">
        <f>D377/RES_summary!D$21</f>
        <v>10.912822158591668</v>
      </c>
      <c r="E431" s="177">
        <f>E377/RES_summary!E$21</f>
        <v>11.291289489912185</v>
      </c>
      <c r="F431" s="177">
        <f>F377/RES_summary!F$21</f>
        <v>10.504816414097595</v>
      </c>
      <c r="G431" s="177">
        <f>G377/RES_summary!G$21</f>
        <v>11.876274127630001</v>
      </c>
      <c r="H431" s="177">
        <f>H377/RES_summary!H$21</f>
        <v>9.3945843555851329</v>
      </c>
      <c r="I431" s="177">
        <f>I377/RES_summary!I$21</f>
        <v>9.9638168673755931</v>
      </c>
      <c r="J431" s="177">
        <f>J377/RES_summary!J$21</f>
        <v>8.5769207806044037</v>
      </c>
      <c r="K431" s="177">
        <f>K377/RES_summary!K$21</f>
        <v>9.2588854898707922</v>
      </c>
      <c r="L431" s="177">
        <f>L377/RES_summary!L$21</f>
        <v>8.759460831371495</v>
      </c>
      <c r="M431" s="177">
        <f>M377/RES_summary!M$21</f>
        <v>10.314220373460222</v>
      </c>
      <c r="N431" s="177">
        <f>N377/RES_summary!N$21</f>
        <v>10.794524957624976</v>
      </c>
      <c r="O431" s="177">
        <f>O377/RES_summary!O$21</f>
        <v>11.791896513286042</v>
      </c>
      <c r="P431" s="177">
        <f>P377/RES_summary!P$21</f>
        <v>10.796754297023851</v>
      </c>
      <c r="Q431" s="177">
        <f>Q377/RES_summary!Q$21</f>
        <v>10.903212799507399</v>
      </c>
    </row>
    <row r="432" spans="1:17" ht="12" customHeight="1" x14ac:dyDescent="0.3">
      <c r="A432" s="148" t="s">
        <v>59</v>
      </c>
      <c r="B432" s="156"/>
      <c r="C432" s="177">
        <f>C378/RES_summary!C$21</f>
        <v>6.9016681329850318</v>
      </c>
      <c r="D432" s="177">
        <f>D378/RES_summary!D$21</f>
        <v>6.4149174225361687</v>
      </c>
      <c r="E432" s="177">
        <f>E378/RES_summary!E$21</f>
        <v>6.4747379008091466</v>
      </c>
      <c r="F432" s="177">
        <f>F378/RES_summary!F$21</f>
        <v>6.4367467302510679</v>
      </c>
      <c r="G432" s="177">
        <f>G378/RES_summary!G$21</f>
        <v>5.8042005545276796</v>
      </c>
      <c r="H432" s="177">
        <f>H378/RES_summary!H$21</f>
        <v>6.7229224584487524</v>
      </c>
      <c r="I432" s="177">
        <f>I378/RES_summary!I$21</f>
        <v>7.1774874786203231</v>
      </c>
      <c r="J432" s="177">
        <f>J378/RES_summary!J$21</f>
        <v>8.1425085258739802</v>
      </c>
      <c r="K432" s="177">
        <f>K378/RES_summary!K$21</f>
        <v>6.4691473451007662</v>
      </c>
      <c r="L432" s="177">
        <f>L378/RES_summary!L$21</f>
        <v>6.7414804320271928</v>
      </c>
      <c r="M432" s="177">
        <f>M378/RES_summary!M$21</f>
        <v>5.6179954441990452</v>
      </c>
      <c r="N432" s="177">
        <f>N378/RES_summary!N$21</f>
        <v>5.4327761336640545</v>
      </c>
      <c r="O432" s="177">
        <f>O378/RES_summary!O$21</f>
        <v>5.2259406509596182</v>
      </c>
      <c r="P432" s="177">
        <f>P378/RES_summary!P$21</f>
        <v>5.4606177249085261</v>
      </c>
      <c r="Q432" s="177">
        <f>Q378/RES_summary!Q$21</f>
        <v>5.4084229902438503</v>
      </c>
    </row>
    <row r="433" spans="1:17" ht="12" customHeight="1" x14ac:dyDescent="0.3">
      <c r="A433" s="158" t="s">
        <v>62</v>
      </c>
      <c r="B433" s="157"/>
      <c r="C433" s="178">
        <f>C379/RES_summary!C$21</f>
        <v>7.3329206996362339</v>
      </c>
      <c r="D433" s="178">
        <f>D379/RES_summary!D$21</f>
        <v>7.4131266159956679</v>
      </c>
      <c r="E433" s="178">
        <f>E379/RES_summary!E$21</f>
        <v>7.5370052208795331</v>
      </c>
      <c r="F433" s="178">
        <f>F379/RES_summary!F$21</f>
        <v>7.439987053983784</v>
      </c>
      <c r="G433" s="178">
        <f>G379/RES_summary!G$21</f>
        <v>7.2498464791180499</v>
      </c>
      <c r="H433" s="178">
        <f>H379/RES_summary!H$21</f>
        <v>7.5422294135205377</v>
      </c>
      <c r="I433" s="178">
        <f>I379/RES_summary!I$21</f>
        <v>7.4843846915912566</v>
      </c>
      <c r="J433" s="178">
        <f>J379/RES_summary!J$21</f>
        <v>7.7567011140911255</v>
      </c>
      <c r="K433" s="178">
        <f>K379/RES_summary!K$21</f>
        <v>7.8228338153717436</v>
      </c>
      <c r="L433" s="178">
        <f>L379/RES_summary!L$21</f>
        <v>7.8298965518488854</v>
      </c>
      <c r="M433" s="178">
        <f>M379/RES_summary!M$21</f>
        <v>7.3584587986780301</v>
      </c>
      <c r="N433" s="178">
        <f>N379/RES_summary!N$21</f>
        <v>7.9641992945796254</v>
      </c>
      <c r="O433" s="178">
        <f>O379/RES_summary!O$21</f>
        <v>8.5419984310331998</v>
      </c>
      <c r="P433" s="178">
        <f>P379/RES_summary!P$21</f>
        <v>7.5092327035497766</v>
      </c>
      <c r="Q433" s="178">
        <f>Q379/RES_summary!Q$21</f>
        <v>8.0972259020077963</v>
      </c>
    </row>
    <row r="434" spans="1:17" ht="12" customHeight="1" x14ac:dyDescent="0.3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3">
      <c r="A435" s="29" t="s">
        <v>140</v>
      </c>
      <c r="B435" s="57"/>
      <c r="C435" s="176">
        <f>C381/RES_summary!C$21</f>
        <v>7.3329206996362339</v>
      </c>
      <c r="D435" s="176">
        <f>D381/RES_summary!D$21</f>
        <v>7.4131266159956679</v>
      </c>
      <c r="E435" s="176">
        <f>E381/RES_summary!E$21</f>
        <v>7.5370052208795331</v>
      </c>
      <c r="F435" s="176">
        <f>F381/RES_summary!F$21</f>
        <v>7.439987053983784</v>
      </c>
      <c r="G435" s="176">
        <f>G381/RES_summary!G$21</f>
        <v>7.2498464791180499</v>
      </c>
      <c r="H435" s="176">
        <f>H381/RES_summary!H$21</f>
        <v>7.5422294135205377</v>
      </c>
      <c r="I435" s="176">
        <f>I381/RES_summary!I$21</f>
        <v>7.4843846915912566</v>
      </c>
      <c r="J435" s="176">
        <f>J381/RES_summary!J$21</f>
        <v>7.7567011140911255</v>
      </c>
      <c r="K435" s="176">
        <f>K381/RES_summary!K$21</f>
        <v>7.8228338153717436</v>
      </c>
      <c r="L435" s="176">
        <f>L381/RES_summary!L$21</f>
        <v>7.8298965518488854</v>
      </c>
      <c r="M435" s="176">
        <f>M381/RES_summary!M$21</f>
        <v>7.3584587986780301</v>
      </c>
      <c r="N435" s="176">
        <f>N381/RES_summary!N$21</f>
        <v>7.9641992945796254</v>
      </c>
      <c r="O435" s="176">
        <f>O381/RES_summary!O$21</f>
        <v>8.5419984310331998</v>
      </c>
      <c r="P435" s="176">
        <f>P381/RES_summary!P$21</f>
        <v>7.5092327035497766</v>
      </c>
      <c r="Q435" s="176">
        <f>Q381/RES_summary!Q$21</f>
        <v>8.0972259020077963</v>
      </c>
    </row>
    <row r="437" spans="1:17" ht="12" customHeight="1" x14ac:dyDescent="0.3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3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3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3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3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3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3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3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3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3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3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3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3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3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3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3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3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ColWidth="9.109375" defaultRowHeight="12" customHeight="1" x14ac:dyDescent="0.3"/>
  <cols>
    <col min="1" max="1" width="43.33203125" style="16" bestFit="1" customWidth="1"/>
    <col min="2" max="2" width="10.6640625" style="17" customWidth="1"/>
    <col min="3" max="17" width="10.6640625" style="16" customWidth="1"/>
    <col min="18" max="16384" width="9.109375" style="16"/>
  </cols>
  <sheetData>
    <row r="1" spans="1:17" ht="26.1" customHeight="1" x14ac:dyDescent="0.3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3">
      <c r="B2" s="153"/>
    </row>
    <row r="3" spans="1:17" s="28" customFormat="1" ht="12" customHeight="1" x14ac:dyDescent="0.3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3">
      <c r="B4" s="153"/>
    </row>
    <row r="5" spans="1:17" ht="12" customHeight="1" x14ac:dyDescent="0.3">
      <c r="A5" s="152" t="s">
        <v>24</v>
      </c>
      <c r="B5" s="151">
        <f>RES_hhdet_num!B$161</f>
        <v>12514381</v>
      </c>
      <c r="C5" s="151">
        <f>RES_hhdet_num!C$161</f>
        <v>12727896</v>
      </c>
      <c r="D5" s="151">
        <f>RES_hhdet_num!D$161</f>
        <v>12932587</v>
      </c>
      <c r="E5" s="151">
        <f>RES_hhdet_num!E$161</f>
        <v>13298275.000000002</v>
      </c>
      <c r="F5" s="151">
        <f>RES_hhdet_num!F$161</f>
        <v>13403863.000000002</v>
      </c>
      <c r="G5" s="151">
        <f>RES_hhdet_num!G$161</f>
        <v>13526130</v>
      </c>
      <c r="H5" s="151">
        <f>RES_hhdet_num!H$161</f>
        <v>13624674</v>
      </c>
      <c r="I5" s="151">
        <f>RES_hhdet_num!I$161</f>
        <v>13762100</v>
      </c>
      <c r="J5" s="151">
        <f>RES_hhdet_num!J$161</f>
        <v>13651623</v>
      </c>
      <c r="K5" s="151">
        <f>RES_hhdet_num!K$161</f>
        <v>13561122</v>
      </c>
      <c r="L5" s="151">
        <f>RES_hhdet_num!L$161</f>
        <v>13309226</v>
      </c>
      <c r="M5" s="151">
        <f>RES_hhdet_num!M$161</f>
        <v>13083148</v>
      </c>
      <c r="N5" s="151">
        <f>RES_hhdet_num!N$161</f>
        <v>12873133.999999998</v>
      </c>
      <c r="O5" s="151">
        <f>RES_hhdet_num!O$161</f>
        <v>12648650</v>
      </c>
      <c r="P5" s="151">
        <f>RES_hhdet_num!P$161</f>
        <v>12404030</v>
      </c>
      <c r="Q5" s="151">
        <f>RES_hhdet_num!Q$161</f>
        <v>12076129.999999998</v>
      </c>
    </row>
    <row r="6" spans="1:17" ht="12.9" customHeight="1" x14ac:dyDescent="0.3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3">
      <c r="A7" s="23" t="s">
        <v>60</v>
      </c>
      <c r="B7" s="67">
        <f>RES_hhdet_num!B$163</f>
        <v>12514381</v>
      </c>
      <c r="C7" s="67">
        <f>RES_hhdet_num!C$163</f>
        <v>12727896</v>
      </c>
      <c r="D7" s="67">
        <f>RES_hhdet_num!D$163</f>
        <v>12932587</v>
      </c>
      <c r="E7" s="67">
        <f>RES_hhdet_num!E$163</f>
        <v>13298275.000000002</v>
      </c>
      <c r="F7" s="67">
        <f>RES_hhdet_num!F$163</f>
        <v>13403863.000000002</v>
      </c>
      <c r="G7" s="67">
        <f>RES_hhdet_num!G$163</f>
        <v>13526130</v>
      </c>
      <c r="H7" s="67">
        <f>RES_hhdet_num!H$163</f>
        <v>13624674</v>
      </c>
      <c r="I7" s="67">
        <f>RES_hhdet_num!I$163</f>
        <v>13762100</v>
      </c>
      <c r="J7" s="67">
        <f>RES_hhdet_num!J$163</f>
        <v>13651623</v>
      </c>
      <c r="K7" s="67">
        <f>RES_hhdet_num!K$163</f>
        <v>13561122</v>
      </c>
      <c r="L7" s="67">
        <f>RES_hhdet_num!L$163</f>
        <v>13309226</v>
      </c>
      <c r="M7" s="67">
        <f>RES_hhdet_num!M$163</f>
        <v>13083148</v>
      </c>
      <c r="N7" s="67">
        <f>RES_hhdet_num!N$163</f>
        <v>12873133.999999998</v>
      </c>
      <c r="O7" s="67">
        <f>RES_hhdet_num!O$163</f>
        <v>12648650</v>
      </c>
      <c r="P7" s="67">
        <f>RES_hhdet_num!P$163</f>
        <v>12404030</v>
      </c>
      <c r="Q7" s="67">
        <f>RES_hhdet_num!Q$163</f>
        <v>12076129.999999998</v>
      </c>
    </row>
    <row r="8" spans="1:17" ht="12.9" customHeight="1" x14ac:dyDescent="0.3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3">
      <c r="A9" s="23" t="s">
        <v>60</v>
      </c>
      <c r="B9" s="67">
        <f>RES_hhdet_num!B$165</f>
        <v>182417</v>
      </c>
      <c r="C9" s="67">
        <f>RES_hhdet_num!C$165</f>
        <v>196330</v>
      </c>
      <c r="D9" s="67">
        <f>RES_hhdet_num!D$165</f>
        <v>210060</v>
      </c>
      <c r="E9" s="67">
        <f>RES_hhdet_num!E$165</f>
        <v>223071</v>
      </c>
      <c r="F9" s="67">
        <f>RES_hhdet_num!F$165</f>
        <v>240812</v>
      </c>
      <c r="G9" s="67">
        <f>RES_hhdet_num!G$165</f>
        <v>260229</v>
      </c>
      <c r="H9" s="67">
        <f>RES_hhdet_num!H$165</f>
        <v>301546</v>
      </c>
      <c r="I9" s="67">
        <f>RES_hhdet_num!I$165</f>
        <v>344989</v>
      </c>
      <c r="J9" s="67">
        <f>RES_hhdet_num!J$165</f>
        <v>396445</v>
      </c>
      <c r="K9" s="67">
        <f>RES_hhdet_num!K$165</f>
        <v>452228.99999999994</v>
      </c>
      <c r="L9" s="67">
        <f>RES_hhdet_num!L$165</f>
        <v>505996.00000000006</v>
      </c>
      <c r="M9" s="67">
        <f>RES_hhdet_num!M$165</f>
        <v>511731.00000000006</v>
      </c>
      <c r="N9" s="67">
        <f>RES_hhdet_num!N$165</f>
        <v>522553.6875</v>
      </c>
      <c r="O9" s="67">
        <f>RES_hhdet_num!O$165</f>
        <v>535224</v>
      </c>
      <c r="P9" s="67">
        <f>RES_hhdet_num!P$165</f>
        <v>541592</v>
      </c>
      <c r="Q9" s="67">
        <f>RES_hhdet_num!Q$165</f>
        <v>552361.9375</v>
      </c>
    </row>
    <row r="10" spans="1:17" ht="12" customHeight="1" x14ac:dyDescent="0.3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3">
      <c r="A11" s="23" t="s">
        <v>144</v>
      </c>
      <c r="B11" s="67">
        <f>RES_hhdet_num!B$167</f>
        <v>4606701</v>
      </c>
      <c r="C11" s="67">
        <f>RES_hhdet_num!C$167</f>
        <v>4583570</v>
      </c>
      <c r="D11" s="67">
        <f>RES_hhdet_num!D$167</f>
        <v>4598966</v>
      </c>
      <c r="E11" s="67">
        <f>RES_hhdet_num!E$167</f>
        <v>4742497</v>
      </c>
      <c r="F11" s="67">
        <f>RES_hhdet_num!F$167</f>
        <v>4855149</v>
      </c>
      <c r="G11" s="67">
        <f>RES_hhdet_num!G$167</f>
        <v>4740260</v>
      </c>
      <c r="H11" s="67">
        <f>RES_hhdet_num!H$167</f>
        <v>4552270</v>
      </c>
      <c r="I11" s="67">
        <f>RES_hhdet_num!I$167</f>
        <v>4224823</v>
      </c>
      <c r="J11" s="67">
        <f>RES_hhdet_num!J$167</f>
        <v>3980660</v>
      </c>
      <c r="K11" s="67">
        <f>RES_hhdet_num!K$167</f>
        <v>3774410</v>
      </c>
      <c r="L11" s="67">
        <f>RES_hhdet_num!L$167</f>
        <v>3754805.9999999995</v>
      </c>
      <c r="M11" s="67">
        <f>RES_hhdet_num!M$167</f>
        <v>3139924</v>
      </c>
      <c r="N11" s="67">
        <f>RES_hhdet_num!N$167</f>
        <v>2903753.9999999995</v>
      </c>
      <c r="O11" s="67">
        <f>RES_hhdet_num!O$167</f>
        <v>2788880</v>
      </c>
      <c r="P11" s="67">
        <f>RES_hhdet_num!P$167</f>
        <v>2311427</v>
      </c>
      <c r="Q11" s="67">
        <f>RES_hhdet_num!Q$167</f>
        <v>2142318.9999999995</v>
      </c>
    </row>
    <row r="12" spans="1:17" ht="12" customHeight="1" x14ac:dyDescent="0.3">
      <c r="A12" s="23" t="s">
        <v>143</v>
      </c>
      <c r="B12" s="67">
        <f>RES_hhdet_num!B$168</f>
        <v>120052</v>
      </c>
      <c r="C12" s="67">
        <f>RES_hhdet_num!C$168</f>
        <v>133187</v>
      </c>
      <c r="D12" s="67">
        <f>RES_hhdet_num!D$168</f>
        <v>144795</v>
      </c>
      <c r="E12" s="67">
        <f>RES_hhdet_num!E$168</f>
        <v>167180.00000000003</v>
      </c>
      <c r="F12" s="67">
        <f>RES_hhdet_num!F$168</f>
        <v>187123</v>
      </c>
      <c r="G12" s="67">
        <f>RES_hhdet_num!G$168</f>
        <v>210754.00000000006</v>
      </c>
      <c r="H12" s="67">
        <f>RES_hhdet_num!H$168</f>
        <v>243205</v>
      </c>
      <c r="I12" s="67">
        <f>RES_hhdet_num!I$168</f>
        <v>282668</v>
      </c>
      <c r="J12" s="67">
        <f>RES_hhdet_num!J$168</f>
        <v>345083.99999999994</v>
      </c>
      <c r="K12" s="67">
        <f>RES_hhdet_num!K$168</f>
        <v>405764</v>
      </c>
      <c r="L12" s="67">
        <f>RES_hhdet_num!L$168</f>
        <v>476235</v>
      </c>
      <c r="M12" s="67">
        <f>RES_hhdet_num!M$168</f>
        <v>482221</v>
      </c>
      <c r="N12" s="67">
        <f>RES_hhdet_num!N$168</f>
        <v>452667.99999999988</v>
      </c>
      <c r="O12" s="67">
        <f>RES_hhdet_num!O$168</f>
        <v>464084</v>
      </c>
      <c r="P12" s="67">
        <f>RES_hhdet_num!P$168</f>
        <v>402177</v>
      </c>
      <c r="Q12" s="67">
        <f>RES_hhdet_num!Q$168</f>
        <v>371184.99999999994</v>
      </c>
    </row>
    <row r="13" spans="1:17" ht="12" customHeight="1" x14ac:dyDescent="0.3">
      <c r="A13" s="23" t="s">
        <v>142</v>
      </c>
      <c r="B13" s="67">
        <f>RES_hhdet_num!B$171</f>
        <v>7539520</v>
      </c>
      <c r="C13" s="67">
        <f>RES_hhdet_num!C$171</f>
        <v>7735770</v>
      </c>
      <c r="D13" s="67">
        <f>RES_hhdet_num!D$171</f>
        <v>7859934.0000000009</v>
      </c>
      <c r="E13" s="67">
        <f>RES_hhdet_num!E$171</f>
        <v>7963640.0000000019</v>
      </c>
      <c r="F13" s="67">
        <f>RES_hhdet_num!F$171</f>
        <v>7911143.0000000019</v>
      </c>
      <c r="G13" s="67">
        <f>RES_hhdet_num!G$171</f>
        <v>8019642</v>
      </c>
      <c r="H13" s="67">
        <f>RES_hhdet_num!H$171</f>
        <v>8186575</v>
      </c>
      <c r="I13" s="67">
        <f>RES_hhdet_num!I$171</f>
        <v>8487226</v>
      </c>
      <c r="J13" s="67">
        <f>RES_hhdet_num!J$171</f>
        <v>8477706</v>
      </c>
      <c r="K13" s="67">
        <f>RES_hhdet_num!K$171</f>
        <v>8407985</v>
      </c>
      <c r="L13" s="67">
        <f>RES_hhdet_num!L$171</f>
        <v>8023132</v>
      </c>
      <c r="M13" s="67">
        <f>RES_hhdet_num!M$171</f>
        <v>8240912</v>
      </c>
      <c r="N13" s="67">
        <f>RES_hhdet_num!N$171</f>
        <v>8237630.9999999991</v>
      </c>
      <c r="O13" s="67">
        <f>RES_hhdet_num!O$171</f>
        <v>8079275</v>
      </c>
      <c r="P13" s="67">
        <f>RES_hhdet_num!P$171</f>
        <v>8299688</v>
      </c>
      <c r="Q13" s="67">
        <f>RES_hhdet_num!Q$171</f>
        <v>8103133.9999999991</v>
      </c>
    </row>
    <row r="14" spans="1:17" ht="12" customHeight="1" x14ac:dyDescent="0.3">
      <c r="A14" s="23" t="s">
        <v>141</v>
      </c>
      <c r="B14" s="67">
        <f>RES_hhdet_num!B$172</f>
        <v>248108</v>
      </c>
      <c r="C14" s="67">
        <f>RES_hhdet_num!C$172</f>
        <v>275369</v>
      </c>
      <c r="D14" s="67">
        <f>RES_hhdet_num!D$172</f>
        <v>328892</v>
      </c>
      <c r="E14" s="67">
        <f>RES_hhdet_num!E$172</f>
        <v>424958</v>
      </c>
      <c r="F14" s="67">
        <f>RES_hhdet_num!F$172</f>
        <v>450448</v>
      </c>
      <c r="G14" s="67">
        <f>RES_hhdet_num!G$172</f>
        <v>555474</v>
      </c>
      <c r="H14" s="67">
        <f>RES_hhdet_num!H$172</f>
        <v>642624</v>
      </c>
      <c r="I14" s="67">
        <f>RES_hhdet_num!I$172</f>
        <v>767383</v>
      </c>
      <c r="J14" s="67">
        <f>RES_hhdet_num!J$172</f>
        <v>848173</v>
      </c>
      <c r="K14" s="67">
        <f>RES_hhdet_num!K$172</f>
        <v>972963.00000000012</v>
      </c>
      <c r="L14" s="67">
        <f>RES_hhdet_num!L$172</f>
        <v>1055053</v>
      </c>
      <c r="M14" s="67">
        <f>RES_hhdet_num!M$172</f>
        <v>1220091</v>
      </c>
      <c r="N14" s="67">
        <f>RES_hhdet_num!N$172</f>
        <v>1279080.9999999998</v>
      </c>
      <c r="O14" s="67">
        <f>RES_hhdet_num!O$172</f>
        <v>1316411.0000000002</v>
      </c>
      <c r="P14" s="67">
        <f>RES_hhdet_num!P$172</f>
        <v>1390738.0000000002</v>
      </c>
      <c r="Q14" s="67">
        <f>RES_hhdet_num!Q$172</f>
        <v>1459491.9999999998</v>
      </c>
    </row>
    <row r="15" spans="1:17" ht="12" customHeight="1" x14ac:dyDescent="0.3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3">
      <c r="A16" s="23" t="s">
        <v>57</v>
      </c>
      <c r="B16" s="67">
        <f>RES_hhdet_num!B$176</f>
        <v>2689437</v>
      </c>
      <c r="C16" s="67">
        <f>RES_hhdet_num!C$176</f>
        <v>2991723</v>
      </c>
      <c r="D16" s="67">
        <f>RES_hhdet_num!D$176</f>
        <v>2833399</v>
      </c>
      <c r="E16" s="67">
        <f>RES_hhdet_num!E$176</f>
        <v>2944164</v>
      </c>
      <c r="F16" s="67">
        <f>RES_hhdet_num!F$176</f>
        <v>3077287</v>
      </c>
      <c r="G16" s="67">
        <f>RES_hhdet_num!G$176</f>
        <v>2803157</v>
      </c>
      <c r="H16" s="67">
        <f>RES_hhdet_num!H$176</f>
        <v>2634841.0000000005</v>
      </c>
      <c r="I16" s="67">
        <f>RES_hhdet_num!I$176</f>
        <v>1999172</v>
      </c>
      <c r="J16" s="67">
        <f>RES_hhdet_num!J$176</f>
        <v>2529836</v>
      </c>
      <c r="K16" s="67">
        <f>RES_hhdet_num!K$176</f>
        <v>2286830.0000000005</v>
      </c>
      <c r="L16" s="67">
        <f>RES_hhdet_num!L$176</f>
        <v>2715604</v>
      </c>
      <c r="M16" s="67">
        <f>RES_hhdet_num!M$176</f>
        <v>2252376.0000000005</v>
      </c>
      <c r="N16" s="67">
        <f>RES_hhdet_num!N$176</f>
        <v>2242127.9999999995</v>
      </c>
      <c r="O16" s="67">
        <f>RES_hhdet_num!O$176</f>
        <v>2344903</v>
      </c>
      <c r="P16" s="67">
        <f>RES_hhdet_num!P$176</f>
        <v>1935089</v>
      </c>
      <c r="Q16" s="67">
        <f>RES_hhdet_num!Q$176</f>
        <v>1827400.9999999998</v>
      </c>
    </row>
    <row r="17" spans="1:17" ht="12" customHeight="1" x14ac:dyDescent="0.3">
      <c r="A17" s="29" t="s">
        <v>140</v>
      </c>
      <c r="B17" s="83">
        <f>RES_hhdet_num!B$177</f>
        <v>9824944</v>
      </c>
      <c r="C17" s="83">
        <f>RES_hhdet_num!C$177</f>
        <v>9736173</v>
      </c>
      <c r="D17" s="83">
        <f>RES_hhdet_num!D$177</f>
        <v>10099188</v>
      </c>
      <c r="E17" s="83">
        <f>RES_hhdet_num!E$177</f>
        <v>10354111</v>
      </c>
      <c r="F17" s="83">
        <f>RES_hhdet_num!F$177</f>
        <v>10326576</v>
      </c>
      <c r="G17" s="83">
        <f>RES_hhdet_num!G$177</f>
        <v>10722973</v>
      </c>
      <c r="H17" s="83">
        <f>RES_hhdet_num!H$177</f>
        <v>10989833</v>
      </c>
      <c r="I17" s="83">
        <f>RES_hhdet_num!I$177</f>
        <v>11762928</v>
      </c>
      <c r="J17" s="83">
        <f>RES_hhdet_num!J$177</f>
        <v>11121787</v>
      </c>
      <c r="K17" s="83">
        <f>RES_hhdet_num!K$177</f>
        <v>11274292</v>
      </c>
      <c r="L17" s="83">
        <f>RES_hhdet_num!L$177</f>
        <v>10593622</v>
      </c>
      <c r="M17" s="83">
        <f>RES_hhdet_num!M$177</f>
        <v>10830772</v>
      </c>
      <c r="N17" s="83">
        <f>RES_hhdet_num!N$177</f>
        <v>10631005.999999998</v>
      </c>
      <c r="O17" s="83">
        <f>RES_hhdet_num!O$177</f>
        <v>10303747</v>
      </c>
      <c r="P17" s="83">
        <f>RES_hhdet_num!P$177</f>
        <v>10468941</v>
      </c>
      <c r="Q17" s="83">
        <f>RES_hhdet_num!Q$177</f>
        <v>10248728.999999998</v>
      </c>
    </row>
    <row r="19" spans="1:17" ht="12" customHeight="1" x14ac:dyDescent="0.3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3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3">
      <c r="A21" s="23" t="s">
        <v>60</v>
      </c>
      <c r="B21" s="67"/>
      <c r="C21" s="67">
        <f>B7+C35-C7</f>
        <v>802154.0625</v>
      </c>
      <c r="D21" s="67">
        <f t="shared" ref="D21:Q21" si="0">C7+D35-D7</f>
        <v>843137.1875</v>
      </c>
      <c r="E21" s="67">
        <f t="shared" si="0"/>
        <v>801337.06249999814</v>
      </c>
      <c r="F21" s="67">
        <f t="shared" si="0"/>
        <v>857941.25</v>
      </c>
      <c r="G21" s="67">
        <f t="shared" si="0"/>
        <v>862217.75000000186</v>
      </c>
      <c r="H21" s="67">
        <f t="shared" si="0"/>
        <v>843816.75</v>
      </c>
      <c r="I21" s="67">
        <f t="shared" si="0"/>
        <v>785295.5625</v>
      </c>
      <c r="J21" s="67">
        <f t="shared" si="0"/>
        <v>789674.1875</v>
      </c>
      <c r="K21" s="67">
        <f t="shared" si="0"/>
        <v>804184.5</v>
      </c>
      <c r="L21" s="67">
        <f t="shared" si="0"/>
        <v>914600.5</v>
      </c>
      <c r="M21" s="67">
        <f t="shared" si="0"/>
        <v>806297.375</v>
      </c>
      <c r="N21" s="67">
        <f t="shared" si="0"/>
        <v>805698.12500000186</v>
      </c>
      <c r="O21" s="67">
        <f t="shared" si="0"/>
        <v>732085.31249999814</v>
      </c>
      <c r="P21" s="67">
        <f t="shared" si="0"/>
        <v>745766</v>
      </c>
      <c r="Q21" s="67">
        <f t="shared" si="0"/>
        <v>768987.50000000186</v>
      </c>
    </row>
    <row r="22" spans="1:17" ht="12" customHeight="1" x14ac:dyDescent="0.3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3">
      <c r="A23" s="23" t="s">
        <v>60</v>
      </c>
      <c r="B23" s="67"/>
      <c r="C23" s="67">
        <f t="shared" ref="C23:Q23" si="1">B9+C37-C9</f>
        <v>20496</v>
      </c>
      <c r="D23" s="67">
        <f t="shared" si="1"/>
        <v>24051.5</v>
      </c>
      <c r="E23" s="67">
        <f t="shared" si="1"/>
        <v>20992</v>
      </c>
      <c r="F23" s="67">
        <f t="shared" si="1"/>
        <v>26760.75</v>
      </c>
      <c r="G23" s="67">
        <f t="shared" si="1"/>
        <v>29297</v>
      </c>
      <c r="H23" s="67">
        <f t="shared" si="1"/>
        <v>31640.5</v>
      </c>
      <c r="I23" s="67">
        <f t="shared" si="1"/>
        <v>25857.25</v>
      </c>
      <c r="J23" s="67">
        <f t="shared" si="1"/>
        <v>31063.5</v>
      </c>
      <c r="K23" s="67">
        <f t="shared" si="1"/>
        <v>49832.917648424162</v>
      </c>
      <c r="L23" s="67">
        <f t="shared" si="1"/>
        <v>47351.812499999942</v>
      </c>
      <c r="M23" s="67">
        <f t="shared" si="1"/>
        <v>37683.624999999942</v>
      </c>
      <c r="N23" s="67">
        <f t="shared" si="1"/>
        <v>57370.354341770988</v>
      </c>
      <c r="O23" s="67">
        <f t="shared" si="1"/>
        <v>58121.75747132313</v>
      </c>
      <c r="P23" s="67">
        <f t="shared" si="1"/>
        <v>79030.979670933331</v>
      </c>
      <c r="Q23" s="67">
        <f t="shared" si="1"/>
        <v>79949.089694762137</v>
      </c>
    </row>
    <row r="24" spans="1:17" ht="12" customHeight="1" x14ac:dyDescent="0.3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3">
      <c r="A25" s="23" t="s">
        <v>144</v>
      </c>
      <c r="B25" s="67"/>
      <c r="C25" s="67">
        <f t="shared" ref="C25:Q28" si="2">B11+C39-C11</f>
        <v>387857.50862274505</v>
      </c>
      <c r="D25" s="67">
        <f t="shared" si="2"/>
        <v>352541.27667709626</v>
      </c>
      <c r="E25" s="67">
        <f t="shared" si="2"/>
        <v>395765.55284665152</v>
      </c>
      <c r="F25" s="67">
        <f t="shared" si="2"/>
        <v>371259.71594954375</v>
      </c>
      <c r="G25" s="67">
        <f t="shared" si="2"/>
        <v>451128.90818110947</v>
      </c>
      <c r="H25" s="67">
        <f t="shared" si="2"/>
        <v>507747.31902682222</v>
      </c>
      <c r="I25" s="67">
        <f t="shared" si="2"/>
        <v>514915.48987459578</v>
      </c>
      <c r="J25" s="67">
        <f t="shared" si="2"/>
        <v>452349.66341318749</v>
      </c>
      <c r="K25" s="67">
        <f t="shared" si="2"/>
        <v>555948.12050883193</v>
      </c>
      <c r="L25" s="67">
        <f t="shared" si="2"/>
        <v>481269.85325893341</v>
      </c>
      <c r="M25" s="67">
        <f t="shared" si="2"/>
        <v>824249.42725233594</v>
      </c>
      <c r="N25" s="67">
        <f t="shared" si="2"/>
        <v>628193.69798051519</v>
      </c>
      <c r="O25" s="67">
        <f t="shared" si="2"/>
        <v>443966.84310709871</v>
      </c>
      <c r="P25" s="67">
        <f t="shared" si="2"/>
        <v>629434.97515451256</v>
      </c>
      <c r="Q25" s="67">
        <f t="shared" si="2"/>
        <v>304467.64460165473</v>
      </c>
    </row>
    <row r="26" spans="1:17" ht="12" customHeight="1" x14ac:dyDescent="0.3">
      <c r="A26" s="23" t="s">
        <v>143</v>
      </c>
      <c r="B26" s="67"/>
      <c r="C26" s="67">
        <f t="shared" si="2"/>
        <v>8703.22557200765</v>
      </c>
      <c r="D26" s="67">
        <f t="shared" si="2"/>
        <v>11760.06924221135</v>
      </c>
      <c r="E26" s="67">
        <f t="shared" si="2"/>
        <v>15141.773051981407</v>
      </c>
      <c r="F26" s="67">
        <f t="shared" si="2"/>
        <v>19029.769911358657</v>
      </c>
      <c r="G26" s="67">
        <f t="shared" si="2"/>
        <v>15057.853847847466</v>
      </c>
      <c r="H26" s="67">
        <f t="shared" si="2"/>
        <v>16782.554178711755</v>
      </c>
      <c r="I26" s="67">
        <f t="shared" si="2"/>
        <v>9753.3287879159907</v>
      </c>
      <c r="J26" s="67">
        <f t="shared" si="2"/>
        <v>21816.071570256434</v>
      </c>
      <c r="K26" s="67">
        <f t="shared" si="2"/>
        <v>31161.550799786579</v>
      </c>
      <c r="L26" s="67">
        <f t="shared" si="2"/>
        <v>55658.244835147983</v>
      </c>
      <c r="M26" s="67">
        <f t="shared" si="2"/>
        <v>40599.996213921055</v>
      </c>
      <c r="N26" s="67">
        <f t="shared" si="2"/>
        <v>92022.374025093159</v>
      </c>
      <c r="O26" s="67">
        <f t="shared" si="2"/>
        <v>41280.144768729748</v>
      </c>
      <c r="P26" s="67">
        <f t="shared" si="2"/>
        <v>93268.159716529888</v>
      </c>
      <c r="Q26" s="67">
        <f t="shared" si="2"/>
        <v>85194.009496228187</v>
      </c>
    </row>
    <row r="27" spans="1:17" ht="12" customHeight="1" x14ac:dyDescent="0.3">
      <c r="A27" s="23" t="s">
        <v>142</v>
      </c>
      <c r="B27" s="67"/>
      <c r="C27" s="67">
        <f t="shared" si="2"/>
        <v>748846.56734155118</v>
      </c>
      <c r="D27" s="67">
        <f t="shared" si="2"/>
        <v>850341.20481382404</v>
      </c>
      <c r="E27" s="67">
        <f t="shared" si="2"/>
        <v>928535.09946197271</v>
      </c>
      <c r="F27" s="67">
        <f t="shared" si="2"/>
        <v>971585.56066623889</v>
      </c>
      <c r="G27" s="67">
        <f t="shared" si="2"/>
        <v>835606.77887452953</v>
      </c>
      <c r="H27" s="67">
        <f t="shared" si="2"/>
        <v>787452.45201988891</v>
      </c>
      <c r="I27" s="67">
        <f t="shared" si="2"/>
        <v>728856.21071816422</v>
      </c>
      <c r="J27" s="67">
        <f t="shared" si="2"/>
        <v>784205.42132438347</v>
      </c>
      <c r="K27" s="67">
        <f t="shared" si="2"/>
        <v>1290794.5636778809</v>
      </c>
      <c r="L27" s="67">
        <f t="shared" si="2"/>
        <v>1505463.0681177974</v>
      </c>
      <c r="M27" s="67">
        <f t="shared" si="2"/>
        <v>1397656.9006105661</v>
      </c>
      <c r="N27" s="67">
        <f t="shared" si="2"/>
        <v>1369336.5474709319</v>
      </c>
      <c r="O27" s="67">
        <f t="shared" si="2"/>
        <v>1357513.3039344363</v>
      </c>
      <c r="P27" s="67">
        <f t="shared" si="2"/>
        <v>1359834.6449013315</v>
      </c>
      <c r="Q27" s="67">
        <f t="shared" si="2"/>
        <v>1396782.7374112708</v>
      </c>
    </row>
    <row r="28" spans="1:17" ht="12" customHeight="1" x14ac:dyDescent="0.3">
      <c r="A28" s="23" t="s">
        <v>141</v>
      </c>
      <c r="B28" s="67"/>
      <c r="C28" s="67">
        <f t="shared" si="2"/>
        <v>44565.548651343968</v>
      </c>
      <c r="D28" s="67">
        <f t="shared" si="2"/>
        <v>33279.438992332551</v>
      </c>
      <c r="E28" s="67">
        <f t="shared" si="2"/>
        <v>35106.363492166856</v>
      </c>
      <c r="F28" s="67">
        <f t="shared" si="2"/>
        <v>35380.241886065283</v>
      </c>
      <c r="G28" s="67">
        <f t="shared" si="2"/>
        <v>29140.141462270287</v>
      </c>
      <c r="H28" s="67">
        <f t="shared" si="2"/>
        <v>33699.306386717828</v>
      </c>
      <c r="I28" s="67">
        <f t="shared" si="2"/>
        <v>34092.670898989309</v>
      </c>
      <c r="J28" s="67">
        <f t="shared" si="2"/>
        <v>35936.720708564622</v>
      </c>
      <c r="K28" s="67">
        <f t="shared" si="2"/>
        <v>90895.350664251833</v>
      </c>
      <c r="L28" s="67">
        <f t="shared" si="2"/>
        <v>108412.46432183427</v>
      </c>
      <c r="M28" s="67">
        <f t="shared" si="2"/>
        <v>150362.32621448371</v>
      </c>
      <c r="N28" s="67">
        <f t="shared" si="2"/>
        <v>102780.65751013905</v>
      </c>
      <c r="O28" s="67">
        <f t="shared" si="2"/>
        <v>145090.53591898456</v>
      </c>
      <c r="P28" s="67">
        <f t="shared" si="2"/>
        <v>149530.68828874291</v>
      </c>
      <c r="Q28" s="67">
        <f t="shared" si="2"/>
        <v>180167.71048331214</v>
      </c>
    </row>
    <row r="29" spans="1:17" ht="12" customHeight="1" x14ac:dyDescent="0.3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3">
      <c r="A30" s="23" t="s">
        <v>57</v>
      </c>
      <c r="B30" s="67"/>
      <c r="C30" s="67">
        <f t="shared" ref="C30:Q31" si="3">B16+C44-C16</f>
        <v>411274.70060207788</v>
      </c>
      <c r="D30" s="67">
        <f t="shared" si="3"/>
        <v>494702.23878732091</v>
      </c>
      <c r="E30" s="67">
        <f t="shared" si="3"/>
        <v>322986.45374949742</v>
      </c>
      <c r="F30" s="67">
        <f t="shared" si="3"/>
        <v>379242.15516486391</v>
      </c>
      <c r="G30" s="67">
        <f t="shared" si="3"/>
        <v>535945.96198418876</v>
      </c>
      <c r="H30" s="67">
        <f t="shared" si="3"/>
        <v>446504.44135045726</v>
      </c>
      <c r="I30" s="67">
        <f t="shared" si="3"/>
        <v>899744.74748316873</v>
      </c>
      <c r="J30" s="67">
        <f t="shared" si="3"/>
        <v>223176.65844520228</v>
      </c>
      <c r="K30" s="67">
        <f t="shared" si="3"/>
        <v>576047.49473589147</v>
      </c>
      <c r="L30" s="67">
        <f t="shared" si="3"/>
        <v>382610.1552564716</v>
      </c>
      <c r="M30" s="67">
        <f t="shared" si="3"/>
        <v>720393.32210413693</v>
      </c>
      <c r="N30" s="67">
        <f t="shared" si="3"/>
        <v>544551.83856694819</v>
      </c>
      <c r="O30" s="67">
        <f t="shared" si="3"/>
        <v>376295.28374557756</v>
      </c>
      <c r="P30" s="67">
        <f t="shared" si="3"/>
        <v>507413.3075122158</v>
      </c>
      <c r="Q30" s="67">
        <f t="shared" si="3"/>
        <v>303954.16711082379</v>
      </c>
    </row>
    <row r="31" spans="1:17" ht="12" customHeight="1" x14ac:dyDescent="0.3">
      <c r="A31" s="29" t="s">
        <v>140</v>
      </c>
      <c r="B31" s="83"/>
      <c r="C31" s="83">
        <f t="shared" si="3"/>
        <v>1376931.9044311456</v>
      </c>
      <c r="D31" s="83">
        <f t="shared" si="3"/>
        <v>1041807.9701198377</v>
      </c>
      <c r="E31" s="83">
        <f t="shared" si="3"/>
        <v>1060009.1009540632</v>
      </c>
      <c r="F31" s="83">
        <f t="shared" si="3"/>
        <v>1177174.2961800508</v>
      </c>
      <c r="G31" s="83">
        <f t="shared" si="3"/>
        <v>1013160.4357815664</v>
      </c>
      <c r="H31" s="83">
        <f t="shared" si="3"/>
        <v>966064.98222847097</v>
      </c>
      <c r="I31" s="83">
        <f t="shared" si="3"/>
        <v>994000.51779899374</v>
      </c>
      <c r="J31" s="83">
        <f t="shared" si="3"/>
        <v>1399494.7327626385</v>
      </c>
      <c r="K31" s="83">
        <f t="shared" si="3"/>
        <v>1795886.2947552465</v>
      </c>
      <c r="L31" s="83">
        <f t="shared" si="3"/>
        <v>2090944.1581366882</v>
      </c>
      <c r="M31" s="83">
        <f t="shared" si="3"/>
        <v>1909178.8910812251</v>
      </c>
      <c r="N31" s="83">
        <f t="shared" si="3"/>
        <v>1707991.332221346</v>
      </c>
      <c r="O31" s="83">
        <f t="shared" si="3"/>
        <v>1676280.6652589012</v>
      </c>
      <c r="P31" s="83">
        <f t="shared" si="3"/>
        <v>1788455.402623482</v>
      </c>
      <c r="Q31" s="83">
        <f t="shared" si="3"/>
        <v>1972925.4339281656</v>
      </c>
    </row>
    <row r="33" spans="1:17" ht="12" customHeight="1" x14ac:dyDescent="0.3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3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3">
      <c r="A35" s="23" t="s">
        <v>60</v>
      </c>
      <c r="B35" s="67"/>
      <c r="C35" s="67">
        <f>RES_hhdet_in!C$163</f>
        <v>1015669.0625000001</v>
      </c>
      <c r="D35" s="67">
        <f>RES_hhdet_in!D$163</f>
        <v>1047828.1875000001</v>
      </c>
      <c r="E35" s="67">
        <f>RES_hhdet_in!E$163</f>
        <v>1167025.0625000002</v>
      </c>
      <c r="F35" s="67">
        <f>RES_hhdet_in!F$163</f>
        <v>963529.25</v>
      </c>
      <c r="G35" s="67">
        <f>RES_hhdet_in!G$163</f>
        <v>984484.74999999988</v>
      </c>
      <c r="H35" s="67">
        <f>RES_hhdet_in!H$163</f>
        <v>942360.75</v>
      </c>
      <c r="I35" s="67">
        <f>RES_hhdet_in!I$163</f>
        <v>922721.56250000023</v>
      </c>
      <c r="J35" s="67">
        <f>RES_hhdet_in!J$163</f>
        <v>679197.18750000012</v>
      </c>
      <c r="K35" s="67">
        <f>RES_hhdet_in!K$163</f>
        <v>713683.5</v>
      </c>
      <c r="L35" s="67">
        <f>RES_hhdet_in!L$163</f>
        <v>662704.49999999988</v>
      </c>
      <c r="M35" s="67">
        <f>RES_hhdet_in!M$163</f>
        <v>580219.375</v>
      </c>
      <c r="N35" s="67">
        <f>RES_hhdet_in!N$163</f>
        <v>595684.125</v>
      </c>
      <c r="O35" s="67">
        <f>RES_hhdet_in!O$163</f>
        <v>507601.3125</v>
      </c>
      <c r="P35" s="67">
        <f>RES_hhdet_in!P$163</f>
        <v>501145.99999999994</v>
      </c>
      <c r="Q35" s="67">
        <f>RES_hhdet_in!Q$163</f>
        <v>441087.49999999994</v>
      </c>
    </row>
    <row r="36" spans="1:17" ht="12" customHeight="1" x14ac:dyDescent="0.3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3">
      <c r="A37" s="23" t="s">
        <v>60</v>
      </c>
      <c r="B37" s="67"/>
      <c r="C37" s="67">
        <f>RES_hhdet_in!C$165</f>
        <v>34409</v>
      </c>
      <c r="D37" s="67">
        <f>RES_hhdet_in!D$165</f>
        <v>37781.5</v>
      </c>
      <c r="E37" s="67">
        <f>RES_hhdet_in!E$165</f>
        <v>34003</v>
      </c>
      <c r="F37" s="67">
        <f>RES_hhdet_in!F$165</f>
        <v>44501.75</v>
      </c>
      <c r="G37" s="67">
        <f>RES_hhdet_in!G$165</f>
        <v>48714</v>
      </c>
      <c r="H37" s="67">
        <f>RES_hhdet_in!H$165</f>
        <v>72957.5</v>
      </c>
      <c r="I37" s="67">
        <f>RES_hhdet_in!I$165</f>
        <v>69300.25</v>
      </c>
      <c r="J37" s="67">
        <f>RES_hhdet_in!J$165</f>
        <v>82519.5</v>
      </c>
      <c r="K37" s="67">
        <f>RES_hhdet_in!K$165</f>
        <v>105616.9176484241</v>
      </c>
      <c r="L37" s="67">
        <f>RES_hhdet_in!L$165</f>
        <v>101118.8125</v>
      </c>
      <c r="M37" s="67">
        <f>RES_hhdet_in!M$165</f>
        <v>43418.625</v>
      </c>
      <c r="N37" s="67">
        <f>RES_hhdet_in!N$165</f>
        <v>68193.041841770915</v>
      </c>
      <c r="O37" s="67">
        <f>RES_hhdet_in!O$165</f>
        <v>70792.069971323101</v>
      </c>
      <c r="P37" s="67">
        <f>RES_hhdet_in!P$165</f>
        <v>85398.979670933302</v>
      </c>
      <c r="Q37" s="67">
        <f>RES_hhdet_in!Q$165</f>
        <v>90719.027194762079</v>
      </c>
    </row>
    <row r="38" spans="1:17" ht="12" customHeight="1" x14ac:dyDescent="0.3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3">
      <c r="A39" s="23" t="s">
        <v>144</v>
      </c>
      <c r="B39" s="67"/>
      <c r="C39" s="67">
        <f>RES_hhdet_in!C$167</f>
        <v>364726.50862274523</v>
      </c>
      <c r="D39" s="67">
        <f>RES_hhdet_in!D$167</f>
        <v>367937.27667709632</v>
      </c>
      <c r="E39" s="67">
        <f>RES_hhdet_in!E$167</f>
        <v>539296.55284665118</v>
      </c>
      <c r="F39" s="67">
        <f>RES_hhdet_in!F$167</f>
        <v>483911.71594954416</v>
      </c>
      <c r="G39" s="67">
        <f>RES_hhdet_in!G$167</f>
        <v>336239.90818110958</v>
      </c>
      <c r="H39" s="67">
        <f>RES_hhdet_in!H$167</f>
        <v>319757.31902682228</v>
      </c>
      <c r="I39" s="67">
        <f>RES_hhdet_in!I$167</f>
        <v>187468.48987459557</v>
      </c>
      <c r="J39" s="67">
        <f>RES_hhdet_in!J$167</f>
        <v>208186.66341318726</v>
      </c>
      <c r="K39" s="67">
        <f>RES_hhdet_in!K$167</f>
        <v>349698.12050883198</v>
      </c>
      <c r="L39" s="67">
        <f>RES_hhdet_in!L$167</f>
        <v>461665.85325893329</v>
      </c>
      <c r="M39" s="67">
        <f>RES_hhdet_in!M$167</f>
        <v>209367.42725233655</v>
      </c>
      <c r="N39" s="67">
        <f>RES_hhdet_in!N$167</f>
        <v>392023.69798051473</v>
      </c>
      <c r="O39" s="67">
        <f>RES_hhdet_in!O$167</f>
        <v>329092.84310709918</v>
      </c>
      <c r="P39" s="67">
        <f>RES_hhdet_in!P$167</f>
        <v>151981.97515451279</v>
      </c>
      <c r="Q39" s="67">
        <f>RES_hhdet_in!Q$167</f>
        <v>135359.64460165417</v>
      </c>
    </row>
    <row r="40" spans="1:17" ht="12" customHeight="1" x14ac:dyDescent="0.3">
      <c r="A40" s="23" t="s">
        <v>143</v>
      </c>
      <c r="B40" s="67"/>
      <c r="C40" s="67">
        <f>RES_hhdet_in!C$168</f>
        <v>21838.225572007639</v>
      </c>
      <c r="D40" s="67">
        <f>RES_hhdet_in!D$168</f>
        <v>23368.069242211342</v>
      </c>
      <c r="E40" s="67">
        <f>RES_hhdet_in!E$168</f>
        <v>37526.773051981429</v>
      </c>
      <c r="F40" s="67">
        <f>RES_hhdet_in!F$168</f>
        <v>38972.769911358613</v>
      </c>
      <c r="G40" s="67">
        <f>RES_hhdet_in!G$168</f>
        <v>38688.853847847517</v>
      </c>
      <c r="H40" s="67">
        <f>RES_hhdet_in!H$168</f>
        <v>49233.554178711704</v>
      </c>
      <c r="I40" s="67">
        <f>RES_hhdet_in!I$168</f>
        <v>49216.328787915983</v>
      </c>
      <c r="J40" s="67">
        <f>RES_hhdet_in!J$168</f>
        <v>84232.071570256376</v>
      </c>
      <c r="K40" s="67">
        <f>RES_hhdet_in!K$168</f>
        <v>91841.550799786666</v>
      </c>
      <c r="L40" s="67">
        <f>RES_hhdet_in!L$168</f>
        <v>126129.24483514801</v>
      </c>
      <c r="M40" s="67">
        <f>RES_hhdet_in!M$168</f>
        <v>46585.996213921062</v>
      </c>
      <c r="N40" s="67">
        <f>RES_hhdet_in!N$168</f>
        <v>62469.374025093064</v>
      </c>
      <c r="O40" s="67">
        <f>RES_hhdet_in!O$168</f>
        <v>52696.14476872985</v>
      </c>
      <c r="P40" s="67">
        <f>RES_hhdet_in!P$168</f>
        <v>31361.159716529866</v>
      </c>
      <c r="Q40" s="67">
        <f>RES_hhdet_in!Q$168</f>
        <v>54202.009496228136</v>
      </c>
    </row>
    <row r="41" spans="1:17" ht="12" customHeight="1" x14ac:dyDescent="0.3">
      <c r="A41" s="23" t="s">
        <v>142</v>
      </c>
      <c r="B41" s="67"/>
      <c r="C41" s="67">
        <f>RES_hhdet_in!C$171</f>
        <v>945096.56734155165</v>
      </c>
      <c r="D41" s="67">
        <f>RES_hhdet_in!D$171</f>
        <v>974505.20481382532</v>
      </c>
      <c r="E41" s="67">
        <f>RES_hhdet_in!E$171</f>
        <v>1032241.0994619729</v>
      </c>
      <c r="F41" s="67">
        <f>RES_hhdet_in!F$171</f>
        <v>919088.56066623831</v>
      </c>
      <c r="G41" s="67">
        <f>RES_hhdet_in!G$171</f>
        <v>944105.77887452731</v>
      </c>
      <c r="H41" s="67">
        <f>RES_hhdet_in!H$171</f>
        <v>954385.45201988798</v>
      </c>
      <c r="I41" s="67">
        <f>RES_hhdet_in!I$171</f>
        <v>1029507.2107181638</v>
      </c>
      <c r="J41" s="67">
        <f>RES_hhdet_in!J$171</f>
        <v>774685.421324383</v>
      </c>
      <c r="K41" s="67">
        <f>RES_hhdet_in!K$171</f>
        <v>1221073.5636778816</v>
      </c>
      <c r="L41" s="67">
        <f>RES_hhdet_in!L$171</f>
        <v>1120610.0681177971</v>
      </c>
      <c r="M41" s="67">
        <f>RES_hhdet_in!M$171</f>
        <v>1615436.9006105657</v>
      </c>
      <c r="N41" s="67">
        <f>RES_hhdet_in!N$171</f>
        <v>1366055.547470931</v>
      </c>
      <c r="O41" s="67">
        <f>RES_hhdet_in!O$171</f>
        <v>1199157.3039344372</v>
      </c>
      <c r="P41" s="67">
        <f>RES_hhdet_in!P$171</f>
        <v>1580247.644901332</v>
      </c>
      <c r="Q41" s="67">
        <f>RES_hhdet_in!Q$171</f>
        <v>1200228.7374112706</v>
      </c>
    </row>
    <row r="42" spans="1:17" ht="12" customHeight="1" x14ac:dyDescent="0.3">
      <c r="A42" s="23" t="s">
        <v>141</v>
      </c>
      <c r="B42" s="67"/>
      <c r="C42" s="67">
        <f>RES_hhdet_in!C$172</f>
        <v>71826.548651343954</v>
      </c>
      <c r="D42" s="67">
        <f>RES_hhdet_in!D$172</f>
        <v>86802.43899233258</v>
      </c>
      <c r="E42" s="67">
        <f>RES_hhdet_in!E$172</f>
        <v>131172.36349216686</v>
      </c>
      <c r="F42" s="67">
        <f>RES_hhdet_in!F$172</f>
        <v>60870.241886065269</v>
      </c>
      <c r="G42" s="67">
        <f>RES_hhdet_in!G$172</f>
        <v>134166.14146227032</v>
      </c>
      <c r="H42" s="67">
        <f>RES_hhdet_in!H$172</f>
        <v>120849.30638671789</v>
      </c>
      <c r="I42" s="67">
        <f>RES_hhdet_in!I$172</f>
        <v>158851.67089898937</v>
      </c>
      <c r="J42" s="67">
        <f>RES_hhdet_in!J$172</f>
        <v>116726.72070856458</v>
      </c>
      <c r="K42" s="67">
        <f>RES_hhdet_in!K$172</f>
        <v>215685.35066425186</v>
      </c>
      <c r="L42" s="67">
        <f>RES_hhdet_in!L$172</f>
        <v>190502.46432183418</v>
      </c>
      <c r="M42" s="67">
        <f>RES_hhdet_in!M$172</f>
        <v>315400.32621448376</v>
      </c>
      <c r="N42" s="67">
        <f>RES_hhdet_in!N$172</f>
        <v>161770.65751013884</v>
      </c>
      <c r="O42" s="67">
        <f>RES_hhdet_in!O$172</f>
        <v>182420.53591898509</v>
      </c>
      <c r="P42" s="67">
        <f>RES_hhdet_in!P$172</f>
        <v>223857.68828874285</v>
      </c>
      <c r="Q42" s="67">
        <f>RES_hhdet_in!Q$172</f>
        <v>248921.71048331173</v>
      </c>
    </row>
    <row r="43" spans="1:17" ht="12" customHeight="1" x14ac:dyDescent="0.3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3">
      <c r="A44" s="23" t="s">
        <v>57</v>
      </c>
      <c r="B44" s="67"/>
      <c r="C44" s="67">
        <f>RES_hhdet_in!C$176</f>
        <v>713560.70060207811</v>
      </c>
      <c r="D44" s="67">
        <f>RES_hhdet_in!D$176</f>
        <v>336378.23878732102</v>
      </c>
      <c r="E44" s="67">
        <f>RES_hhdet_in!E$176</f>
        <v>433751.45374949742</v>
      </c>
      <c r="F44" s="67">
        <f>RES_hhdet_in!F$176</f>
        <v>512365.15516486374</v>
      </c>
      <c r="G44" s="67">
        <f>RES_hhdet_in!G$176</f>
        <v>261815.96198418873</v>
      </c>
      <c r="H44" s="67">
        <f>RES_hhdet_in!H$176</f>
        <v>278188.44135045767</v>
      </c>
      <c r="I44" s="67">
        <f>RES_hhdet_in!I$176</f>
        <v>264075.74748316844</v>
      </c>
      <c r="J44" s="67">
        <f>RES_hhdet_in!J$176</f>
        <v>753840.65844520228</v>
      </c>
      <c r="K44" s="67">
        <f>RES_hhdet_in!K$176</f>
        <v>333041.49473589187</v>
      </c>
      <c r="L44" s="67">
        <f>RES_hhdet_in!L$176</f>
        <v>811384.1552564709</v>
      </c>
      <c r="M44" s="67">
        <f>RES_hhdet_in!M$176</f>
        <v>257165.32210413719</v>
      </c>
      <c r="N44" s="67">
        <f>RES_hhdet_in!N$176</f>
        <v>534303.83856694726</v>
      </c>
      <c r="O44" s="67">
        <f>RES_hhdet_in!O$176</f>
        <v>479070.28374557797</v>
      </c>
      <c r="P44" s="67">
        <f>RES_hhdet_in!P$176</f>
        <v>97599.307512215848</v>
      </c>
      <c r="Q44" s="67">
        <f>RES_hhdet_in!Q$176</f>
        <v>196266.16711082341</v>
      </c>
    </row>
    <row r="45" spans="1:17" ht="12" customHeight="1" x14ac:dyDescent="0.3">
      <c r="A45" s="29" t="s">
        <v>140</v>
      </c>
      <c r="B45" s="83"/>
      <c r="C45" s="83">
        <f>RES_hhdet_in!C$177</f>
        <v>1288160.9044311449</v>
      </c>
      <c r="D45" s="83">
        <f>RES_hhdet_in!D$177</f>
        <v>1404822.9701198381</v>
      </c>
      <c r="E45" s="83">
        <f>RES_hhdet_in!E$177</f>
        <v>1314932.1009540628</v>
      </c>
      <c r="F45" s="83">
        <f>RES_hhdet_in!F$177</f>
        <v>1149639.2961800504</v>
      </c>
      <c r="G45" s="83">
        <f>RES_hhdet_in!G$177</f>
        <v>1409557.4357815664</v>
      </c>
      <c r="H45" s="83">
        <f>RES_hhdet_in!H$177</f>
        <v>1232924.9822284707</v>
      </c>
      <c r="I45" s="83">
        <f>RES_hhdet_in!I$177</f>
        <v>1767095.5177989942</v>
      </c>
      <c r="J45" s="83">
        <f>RES_hhdet_in!J$177</f>
        <v>758353.73276263906</v>
      </c>
      <c r="K45" s="83">
        <f>RES_hhdet_in!K$177</f>
        <v>1948391.2947552474</v>
      </c>
      <c r="L45" s="83">
        <f>RES_hhdet_in!L$177</f>
        <v>1410274.1581366889</v>
      </c>
      <c r="M45" s="83">
        <f>RES_hhdet_in!M$177</f>
        <v>2146328.8910812261</v>
      </c>
      <c r="N45" s="83">
        <f>RES_hhdet_in!N$177</f>
        <v>1508225.3322213439</v>
      </c>
      <c r="O45" s="83">
        <f>RES_hhdet_in!O$177</f>
        <v>1349021.6652589033</v>
      </c>
      <c r="P45" s="83">
        <f>RES_hhdet_in!P$177</f>
        <v>1953649.4026234823</v>
      </c>
      <c r="Q45" s="83">
        <f>RES_hhdet_in!Q$177</f>
        <v>1752713.4339281637</v>
      </c>
    </row>
    <row r="47" spans="1:17" ht="12" customHeight="1" x14ac:dyDescent="0.3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3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3">
      <c r="A49" s="148" t="s">
        <v>60</v>
      </c>
      <c r="B49" s="67"/>
      <c r="C49" s="67">
        <f>RES_hhdet_in_new!C$163</f>
        <v>424774.58237182355</v>
      </c>
      <c r="D49" s="67">
        <f>RES_hhdet_in_new!D$163</f>
        <v>443464.74165820354</v>
      </c>
      <c r="E49" s="67">
        <f>RES_hhdet_in_new!E$163</f>
        <v>509022.90509823331</v>
      </c>
      <c r="F49" s="67">
        <f>RES_hhdet_in_new!F$163</f>
        <v>429068.14901948173</v>
      </c>
      <c r="G49" s="67">
        <f>RES_hhdet_in_new!G$163</f>
        <v>415964.03909965942</v>
      </c>
      <c r="H49" s="67">
        <f>RES_hhdet_in_new!H$163</f>
        <v>434342.91374554636</v>
      </c>
      <c r="I49" s="67">
        <f>RES_hhdet_in_new!I$163</f>
        <v>406316.58780692844</v>
      </c>
      <c r="J49" s="67">
        <f>RES_hhdet_in_new!J$163</f>
        <v>322008.74483212776</v>
      </c>
      <c r="K49" s="67">
        <f>RES_hhdet_in_new!K$163</f>
        <v>327961.56911843765</v>
      </c>
      <c r="L49" s="67">
        <f>RES_hhdet_in_new!L$163</f>
        <v>303261.34169042495</v>
      </c>
      <c r="M49" s="67">
        <f>RES_hhdet_in_new!M$163</f>
        <v>254153.38083263495</v>
      </c>
      <c r="N49" s="67">
        <f>RES_hhdet_in_new!N$163</f>
        <v>255610.46225287672</v>
      </c>
      <c r="O49" s="67">
        <f>RES_hhdet_in_new!O$163</f>
        <v>228545.52346661704</v>
      </c>
      <c r="P49" s="67">
        <f>RES_hhdet_in_new!P$163</f>
        <v>237914.02122919599</v>
      </c>
      <c r="Q49" s="67">
        <f>RES_hhdet_in_new!Q$163</f>
        <v>227263.93909549568</v>
      </c>
    </row>
    <row r="50" spans="1:17" ht="12" customHeight="1" x14ac:dyDescent="0.3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3">
      <c r="A51" s="148" t="s">
        <v>60</v>
      </c>
      <c r="B51" s="67"/>
      <c r="C51" s="67">
        <f>RES_hhdet_in_new!C$165</f>
        <v>14388</v>
      </c>
      <c r="D51" s="67">
        <f>RES_hhdet_in_new!D$165</f>
        <v>14758</v>
      </c>
      <c r="E51" s="67">
        <f>RES_hhdet_in_new!E$165</f>
        <v>13962</v>
      </c>
      <c r="F51" s="67">
        <f>RES_hhdet_in_new!F$165</f>
        <v>19193</v>
      </c>
      <c r="G51" s="67">
        <f>RES_hhdet_in_new!G$165</f>
        <v>18556</v>
      </c>
      <c r="H51" s="67">
        <f>RES_hhdet_in_new!H$165</f>
        <v>31760</v>
      </c>
      <c r="I51" s="67">
        <f>RES_hhdet_in_new!I$165</f>
        <v>29515</v>
      </c>
      <c r="J51" s="67">
        <f>RES_hhdet_in_new!J$165</f>
        <v>38392</v>
      </c>
      <c r="K51" s="67">
        <f>RES_hhdet_in_new!K$165</f>
        <v>51219.309348462921</v>
      </c>
      <c r="L51" s="67">
        <f>RES_hhdet_in_new!L$165</f>
        <v>45906.517920760532</v>
      </c>
      <c r="M51" s="67">
        <f>RES_hhdet_in_new!M$165</f>
        <v>16572.948491446557</v>
      </c>
      <c r="N51" s="67">
        <f>RES_hhdet_in_new!N$165</f>
        <v>29091.999999999996</v>
      </c>
      <c r="O51" s="67">
        <f>RES_hhdet_in_new!O$165</f>
        <v>29365.302099752629</v>
      </c>
      <c r="P51" s="67">
        <f>RES_hhdet_in_new!P$165</f>
        <v>28626.261704725835</v>
      </c>
      <c r="Q51" s="67">
        <f>RES_hhdet_in_new!Q$165</f>
        <v>25957.116470857323</v>
      </c>
    </row>
    <row r="52" spans="1:17" ht="12" customHeight="1" x14ac:dyDescent="0.3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3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3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3">
      <c r="A55" s="148" t="s">
        <v>142</v>
      </c>
      <c r="B55" s="67"/>
      <c r="C55" s="67">
        <f>RES_hhdet_in_new!C$171</f>
        <v>367490.54080575675</v>
      </c>
      <c r="D55" s="67">
        <f>RES_hhdet_in_new!D$171</f>
        <v>374353.19027100632</v>
      </c>
      <c r="E55" s="67">
        <f>RES_hhdet_in_new!E$171</f>
        <v>396652.14708853501</v>
      </c>
      <c r="F55" s="67">
        <f>RES_hhdet_in_new!F$171</f>
        <v>380447.40389191901</v>
      </c>
      <c r="G55" s="67">
        <f>RES_hhdet_in_new!G$171</f>
        <v>313107.87510035321</v>
      </c>
      <c r="H55" s="67">
        <f>RES_hhdet_in_new!H$171</f>
        <v>342556.87914778059</v>
      </c>
      <c r="I55" s="67">
        <f>RES_hhdet_in_new!I$171</f>
        <v>273656.88691383559</v>
      </c>
      <c r="J55" s="67">
        <f>RES_hhdet_in_new!J$171</f>
        <v>237325.02710959921</v>
      </c>
      <c r="K55" s="67">
        <f>RES_hhdet_in_new!K$171</f>
        <v>226016.32873768627</v>
      </c>
      <c r="L55" s="67">
        <f>RES_hhdet_in_new!L$171</f>
        <v>220607.68995013909</v>
      </c>
      <c r="M55" s="67">
        <f>RES_hhdet_in_new!M$171</f>
        <v>122744.71213304994</v>
      </c>
      <c r="N55" s="67">
        <f>RES_hhdet_in_new!N$171</f>
        <v>181256.41019003571</v>
      </c>
      <c r="O55" s="67">
        <f>RES_hhdet_in_new!O$171</f>
        <v>162064.57613277933</v>
      </c>
      <c r="P55" s="67">
        <f>RES_hhdet_in_new!P$171</f>
        <v>164747.23808164688</v>
      </c>
      <c r="Q55" s="67">
        <f>RES_hhdet_in_new!Q$171</f>
        <v>172204.11758154773</v>
      </c>
    </row>
    <row r="56" spans="1:17" ht="12" customHeight="1" x14ac:dyDescent="0.3">
      <c r="A56" s="148" t="s">
        <v>141</v>
      </c>
      <c r="B56" s="67"/>
      <c r="C56" s="67">
        <f>RES_hhdet_in_new!C$172</f>
        <v>57284.0415660668</v>
      </c>
      <c r="D56" s="67">
        <f>RES_hhdet_in_new!D$172</f>
        <v>69111.551387197251</v>
      </c>
      <c r="E56" s="67">
        <f>RES_hhdet_in_new!E$172</f>
        <v>112370.7580096983</v>
      </c>
      <c r="F56" s="67">
        <f>RES_hhdet_in_new!F$172</f>
        <v>48620.745127562739</v>
      </c>
      <c r="G56" s="67">
        <f>RES_hhdet_in_new!G$172</f>
        <v>102856.16399930624</v>
      </c>
      <c r="H56" s="67">
        <f>RES_hhdet_in_new!H$172</f>
        <v>91786.034597765756</v>
      </c>
      <c r="I56" s="67">
        <f>RES_hhdet_in_new!I$172</f>
        <v>132659.70089309287</v>
      </c>
      <c r="J56" s="67">
        <f>RES_hhdet_in_new!J$172</f>
        <v>84683.717722528556</v>
      </c>
      <c r="K56" s="67">
        <f>RES_hhdet_in_new!K$172</f>
        <v>101945.24038075138</v>
      </c>
      <c r="L56" s="67">
        <f>RES_hhdet_in_new!L$172</f>
        <v>82653.651740285874</v>
      </c>
      <c r="M56" s="67">
        <f>RES_hhdet_in_new!M$172</f>
        <v>131408.66869958502</v>
      </c>
      <c r="N56" s="67">
        <f>RES_hhdet_in_new!N$172</f>
        <v>74354.052062841016</v>
      </c>
      <c r="O56" s="67">
        <f>RES_hhdet_in_new!O$172</f>
        <v>66480.947333837699</v>
      </c>
      <c r="P56" s="67">
        <f>RES_hhdet_in_new!P$172</f>
        <v>73166.783147549111</v>
      </c>
      <c r="Q56" s="67">
        <f>RES_hhdet_in_new!Q$172</f>
        <v>55059.821513947929</v>
      </c>
    </row>
    <row r="57" spans="1:17" ht="12" customHeight="1" x14ac:dyDescent="0.3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3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3">
      <c r="A59" s="159" t="s">
        <v>140</v>
      </c>
      <c r="B59" s="83"/>
      <c r="C59" s="83">
        <f>RES_hhdet_in_new!C$177</f>
        <v>424774.58237182355</v>
      </c>
      <c r="D59" s="83">
        <f>RES_hhdet_in_new!D$177</f>
        <v>443464.74165820348</v>
      </c>
      <c r="E59" s="83">
        <f>RES_hhdet_in_new!E$177</f>
        <v>509022.9050982332</v>
      </c>
      <c r="F59" s="83">
        <f>RES_hhdet_in_new!F$177</f>
        <v>429068.14901948173</v>
      </c>
      <c r="G59" s="83">
        <f>RES_hhdet_in_new!G$177</f>
        <v>415964.03909965954</v>
      </c>
      <c r="H59" s="83">
        <f>RES_hhdet_in_new!H$177</f>
        <v>434342.91374554631</v>
      </c>
      <c r="I59" s="83">
        <f>RES_hhdet_in_new!I$177</f>
        <v>406316.58780692838</v>
      </c>
      <c r="J59" s="83">
        <f>RES_hhdet_in_new!J$177</f>
        <v>322008.74483212776</v>
      </c>
      <c r="K59" s="83">
        <f>RES_hhdet_in_new!K$177</f>
        <v>327961.56911843765</v>
      </c>
      <c r="L59" s="83">
        <f>RES_hhdet_in_new!L$177</f>
        <v>303261.341690425</v>
      </c>
      <c r="M59" s="83">
        <f>RES_hhdet_in_new!M$177</f>
        <v>254153.38083263498</v>
      </c>
      <c r="N59" s="83">
        <f>RES_hhdet_in_new!N$177</f>
        <v>255610.46225287672</v>
      </c>
      <c r="O59" s="83">
        <f>RES_hhdet_in_new!O$177</f>
        <v>228545.52346661701</v>
      </c>
      <c r="P59" s="83">
        <f>RES_hhdet_in_new!P$177</f>
        <v>237914.02122919602</v>
      </c>
      <c r="Q59" s="83">
        <f>RES_hhdet_in_new!Q$177</f>
        <v>227263.93909549568</v>
      </c>
    </row>
    <row r="61" spans="1:17" ht="12" customHeight="1" x14ac:dyDescent="0.3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3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3">
      <c r="A63" s="148" t="s">
        <v>60</v>
      </c>
      <c r="B63" s="67"/>
      <c r="C63" s="67">
        <f>C35-C49</f>
        <v>590894.48012817651</v>
      </c>
      <c r="D63" s="67">
        <f t="shared" ref="D63:Q63" si="4">D35-D49</f>
        <v>604363.44584179658</v>
      </c>
      <c r="E63" s="67">
        <f t="shared" si="4"/>
        <v>658002.15740176686</v>
      </c>
      <c r="F63" s="67">
        <f t="shared" si="4"/>
        <v>534461.10098051827</v>
      </c>
      <c r="G63" s="67">
        <f t="shared" si="4"/>
        <v>568520.71090034046</v>
      </c>
      <c r="H63" s="67">
        <f t="shared" si="4"/>
        <v>508017.83625445364</v>
      </c>
      <c r="I63" s="67">
        <f t="shared" si="4"/>
        <v>516404.9746930718</v>
      </c>
      <c r="J63" s="67">
        <f t="shared" si="4"/>
        <v>357188.44266787235</v>
      </c>
      <c r="K63" s="67">
        <f t="shared" si="4"/>
        <v>385721.93088156235</v>
      </c>
      <c r="L63" s="67">
        <f t="shared" si="4"/>
        <v>359443.15830957494</v>
      </c>
      <c r="M63" s="67">
        <f t="shared" si="4"/>
        <v>326065.99416736502</v>
      </c>
      <c r="N63" s="67">
        <f t="shared" si="4"/>
        <v>340073.66274712328</v>
      </c>
      <c r="O63" s="67">
        <f t="shared" si="4"/>
        <v>279055.78903338296</v>
      </c>
      <c r="P63" s="67">
        <f t="shared" si="4"/>
        <v>263231.97877080395</v>
      </c>
      <c r="Q63" s="67">
        <f t="shared" si="4"/>
        <v>213823.56090450427</v>
      </c>
    </row>
    <row r="64" spans="1:17" ht="12" customHeight="1" x14ac:dyDescent="0.3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3">
      <c r="A65" s="148" t="s">
        <v>60</v>
      </c>
      <c r="B65" s="67"/>
      <c r="C65" s="67">
        <f>C37-C51</f>
        <v>20021</v>
      </c>
      <c r="D65" s="67">
        <f t="shared" ref="D65:Q65" si="5">D37-D51</f>
        <v>23023.5</v>
      </c>
      <c r="E65" s="67">
        <f t="shared" si="5"/>
        <v>20041</v>
      </c>
      <c r="F65" s="67">
        <f t="shared" si="5"/>
        <v>25308.75</v>
      </c>
      <c r="G65" s="67">
        <f t="shared" si="5"/>
        <v>30158</v>
      </c>
      <c r="H65" s="67">
        <f t="shared" si="5"/>
        <v>41197.5</v>
      </c>
      <c r="I65" s="67">
        <f t="shared" si="5"/>
        <v>39785.25</v>
      </c>
      <c r="J65" s="67">
        <f t="shared" si="5"/>
        <v>44127.5</v>
      </c>
      <c r="K65" s="67">
        <f t="shared" si="5"/>
        <v>54397.608299961183</v>
      </c>
      <c r="L65" s="67">
        <f t="shared" si="5"/>
        <v>55212.294579239468</v>
      </c>
      <c r="M65" s="67">
        <f t="shared" si="5"/>
        <v>26845.676508553443</v>
      </c>
      <c r="N65" s="67">
        <f t="shared" si="5"/>
        <v>39101.041841770915</v>
      </c>
      <c r="O65" s="67">
        <f t="shared" si="5"/>
        <v>41426.767871570468</v>
      </c>
      <c r="P65" s="67">
        <f t="shared" si="5"/>
        <v>56772.717966207463</v>
      </c>
      <c r="Q65" s="67">
        <f t="shared" si="5"/>
        <v>64761.910723904759</v>
      </c>
    </row>
    <row r="66" spans="1:17" ht="12" customHeight="1" x14ac:dyDescent="0.3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3">
      <c r="A67" s="148" t="s">
        <v>144</v>
      </c>
      <c r="B67" s="67"/>
      <c r="C67" s="67">
        <f t="shared" ref="C67:Q70" si="6">C39-C53</f>
        <v>364726.50862274523</v>
      </c>
      <c r="D67" s="67">
        <f t="shared" si="6"/>
        <v>367937.27667709632</v>
      </c>
      <c r="E67" s="67">
        <f t="shared" si="6"/>
        <v>539296.55284665118</v>
      </c>
      <c r="F67" s="67">
        <f t="shared" si="6"/>
        <v>483911.71594954416</v>
      </c>
      <c r="G67" s="67">
        <f t="shared" si="6"/>
        <v>336239.90818110958</v>
      </c>
      <c r="H67" s="67">
        <f t="shared" si="6"/>
        <v>319757.31902682228</v>
      </c>
      <c r="I67" s="67">
        <f t="shared" si="6"/>
        <v>187468.48987459557</v>
      </c>
      <c r="J67" s="67">
        <f t="shared" si="6"/>
        <v>208186.66341318726</v>
      </c>
      <c r="K67" s="67">
        <f t="shared" si="6"/>
        <v>349698.12050883198</v>
      </c>
      <c r="L67" s="67">
        <f t="shared" si="6"/>
        <v>461665.85325893329</v>
      </c>
      <c r="M67" s="67">
        <f t="shared" si="6"/>
        <v>209367.42725233655</v>
      </c>
      <c r="N67" s="67">
        <f t="shared" si="6"/>
        <v>392023.69798051473</v>
      </c>
      <c r="O67" s="67">
        <f t="shared" si="6"/>
        <v>329092.84310709918</v>
      </c>
      <c r="P67" s="67">
        <f t="shared" si="6"/>
        <v>151981.97515451279</v>
      </c>
      <c r="Q67" s="67">
        <f t="shared" si="6"/>
        <v>135359.64460165417</v>
      </c>
    </row>
    <row r="68" spans="1:17" ht="12" customHeight="1" x14ac:dyDescent="0.3">
      <c r="A68" s="148" t="s">
        <v>143</v>
      </c>
      <c r="B68" s="67"/>
      <c r="C68" s="67">
        <f t="shared" si="6"/>
        <v>21838.225572007639</v>
      </c>
      <c r="D68" s="67">
        <f t="shared" si="6"/>
        <v>23368.069242211342</v>
      </c>
      <c r="E68" s="67">
        <f t="shared" si="6"/>
        <v>37526.773051981429</v>
      </c>
      <c r="F68" s="67">
        <f t="shared" si="6"/>
        <v>38972.769911358613</v>
      </c>
      <c r="G68" s="67">
        <f t="shared" si="6"/>
        <v>38688.853847847517</v>
      </c>
      <c r="H68" s="67">
        <f t="shared" si="6"/>
        <v>49233.554178711704</v>
      </c>
      <c r="I68" s="67">
        <f t="shared" si="6"/>
        <v>49216.328787915983</v>
      </c>
      <c r="J68" s="67">
        <f t="shared" si="6"/>
        <v>84232.071570256376</v>
      </c>
      <c r="K68" s="67">
        <f t="shared" si="6"/>
        <v>91841.550799786666</v>
      </c>
      <c r="L68" s="67">
        <f t="shared" si="6"/>
        <v>126129.24483514801</v>
      </c>
      <c r="M68" s="67">
        <f t="shared" si="6"/>
        <v>46585.996213921062</v>
      </c>
      <c r="N68" s="67">
        <f t="shared" si="6"/>
        <v>62469.374025093064</v>
      </c>
      <c r="O68" s="67">
        <f t="shared" si="6"/>
        <v>52696.14476872985</v>
      </c>
      <c r="P68" s="67">
        <f t="shared" si="6"/>
        <v>31361.159716529866</v>
      </c>
      <c r="Q68" s="67">
        <f t="shared" si="6"/>
        <v>54202.009496228136</v>
      </c>
    </row>
    <row r="69" spans="1:17" ht="12" customHeight="1" x14ac:dyDescent="0.3">
      <c r="A69" s="148" t="s">
        <v>142</v>
      </c>
      <c r="B69" s="67"/>
      <c r="C69" s="67">
        <f t="shared" si="6"/>
        <v>577606.02653579484</v>
      </c>
      <c r="D69" s="67">
        <f t="shared" si="6"/>
        <v>600152.014542819</v>
      </c>
      <c r="E69" s="67">
        <f t="shared" si="6"/>
        <v>635588.95237343793</v>
      </c>
      <c r="F69" s="67">
        <f t="shared" si="6"/>
        <v>538641.15677431924</v>
      </c>
      <c r="G69" s="67">
        <f t="shared" si="6"/>
        <v>630997.90377417416</v>
      </c>
      <c r="H69" s="67">
        <f t="shared" si="6"/>
        <v>611828.57287210738</v>
      </c>
      <c r="I69" s="67">
        <f t="shared" si="6"/>
        <v>755850.32380432822</v>
      </c>
      <c r="J69" s="67">
        <f t="shared" si="6"/>
        <v>537360.3942147838</v>
      </c>
      <c r="K69" s="67">
        <f t="shared" si="6"/>
        <v>995057.23494019534</v>
      </c>
      <c r="L69" s="67">
        <f t="shared" si="6"/>
        <v>900002.37816765811</v>
      </c>
      <c r="M69" s="67">
        <f t="shared" si="6"/>
        <v>1492692.1884775157</v>
      </c>
      <c r="N69" s="67">
        <f t="shared" si="6"/>
        <v>1184799.1372808954</v>
      </c>
      <c r="O69" s="67">
        <f t="shared" si="6"/>
        <v>1037092.7278016579</v>
      </c>
      <c r="P69" s="67">
        <f t="shared" si="6"/>
        <v>1415500.4068196851</v>
      </c>
      <c r="Q69" s="67">
        <f t="shared" si="6"/>
        <v>1028024.6198297229</v>
      </c>
    </row>
    <row r="70" spans="1:17" ht="12" customHeight="1" x14ac:dyDescent="0.3">
      <c r="A70" s="148" t="s">
        <v>141</v>
      </c>
      <c r="B70" s="67"/>
      <c r="C70" s="67">
        <f t="shared" si="6"/>
        <v>14542.507085277153</v>
      </c>
      <c r="D70" s="67">
        <f t="shared" si="6"/>
        <v>17690.887605135329</v>
      </c>
      <c r="E70" s="67">
        <f t="shared" si="6"/>
        <v>18801.605482468556</v>
      </c>
      <c r="F70" s="67">
        <f t="shared" si="6"/>
        <v>12249.49675850253</v>
      </c>
      <c r="G70" s="67">
        <f t="shared" si="6"/>
        <v>31309.977462964074</v>
      </c>
      <c r="H70" s="67">
        <f t="shared" si="6"/>
        <v>29063.27178895213</v>
      </c>
      <c r="I70" s="67">
        <f t="shared" si="6"/>
        <v>26191.970005896495</v>
      </c>
      <c r="J70" s="67">
        <f t="shared" si="6"/>
        <v>32043.002986036023</v>
      </c>
      <c r="K70" s="67">
        <f t="shared" si="6"/>
        <v>113740.11028350049</v>
      </c>
      <c r="L70" s="67">
        <f t="shared" si="6"/>
        <v>107848.81258154831</v>
      </c>
      <c r="M70" s="67">
        <f t="shared" si="6"/>
        <v>183991.65751489875</v>
      </c>
      <c r="N70" s="67">
        <f t="shared" si="6"/>
        <v>87416.605447297829</v>
      </c>
      <c r="O70" s="67">
        <f t="shared" si="6"/>
        <v>115939.58858514739</v>
      </c>
      <c r="P70" s="67">
        <f t="shared" si="6"/>
        <v>150690.90514119374</v>
      </c>
      <c r="Q70" s="67">
        <f t="shared" si="6"/>
        <v>193861.88896936382</v>
      </c>
    </row>
    <row r="71" spans="1:17" ht="12" customHeight="1" x14ac:dyDescent="0.3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3">
      <c r="A72" s="148" t="s">
        <v>57</v>
      </c>
      <c r="B72" s="67"/>
      <c r="C72" s="67">
        <f t="shared" ref="C72:Q73" si="7">C44-C58</f>
        <v>713560.70060207811</v>
      </c>
      <c r="D72" s="67">
        <f t="shared" si="7"/>
        <v>336378.23878732102</v>
      </c>
      <c r="E72" s="67">
        <f t="shared" si="7"/>
        <v>433751.45374949742</v>
      </c>
      <c r="F72" s="67">
        <f t="shared" si="7"/>
        <v>512365.15516486374</v>
      </c>
      <c r="G72" s="67">
        <f t="shared" si="7"/>
        <v>261815.96198418873</v>
      </c>
      <c r="H72" s="67">
        <f t="shared" si="7"/>
        <v>278188.44135045767</v>
      </c>
      <c r="I72" s="67">
        <f t="shared" si="7"/>
        <v>264075.74748316844</v>
      </c>
      <c r="J72" s="67">
        <f t="shared" si="7"/>
        <v>753840.65844520228</v>
      </c>
      <c r="K72" s="67">
        <f t="shared" si="7"/>
        <v>333041.49473589187</v>
      </c>
      <c r="L72" s="67">
        <f t="shared" si="7"/>
        <v>811384.1552564709</v>
      </c>
      <c r="M72" s="67">
        <f t="shared" si="7"/>
        <v>257165.32210413719</v>
      </c>
      <c r="N72" s="67">
        <f t="shared" si="7"/>
        <v>534303.83856694726</v>
      </c>
      <c r="O72" s="67">
        <f t="shared" si="7"/>
        <v>479070.28374557797</v>
      </c>
      <c r="P72" s="67">
        <f t="shared" si="7"/>
        <v>97599.307512215848</v>
      </c>
      <c r="Q72" s="67">
        <f t="shared" si="7"/>
        <v>196266.16711082341</v>
      </c>
    </row>
    <row r="73" spans="1:17" ht="12" customHeight="1" x14ac:dyDescent="0.3">
      <c r="A73" s="159" t="s">
        <v>140</v>
      </c>
      <c r="B73" s="83"/>
      <c r="C73" s="83">
        <f t="shared" si="7"/>
        <v>863386.32205932145</v>
      </c>
      <c r="D73" s="83">
        <f t="shared" si="7"/>
        <v>961358.2284616346</v>
      </c>
      <c r="E73" s="83">
        <f t="shared" si="7"/>
        <v>805909.19585582963</v>
      </c>
      <c r="F73" s="83">
        <f t="shared" si="7"/>
        <v>720571.14716056862</v>
      </c>
      <c r="G73" s="83">
        <f t="shared" si="7"/>
        <v>993593.39668190689</v>
      </c>
      <c r="H73" s="83">
        <f t="shared" si="7"/>
        <v>798582.06848292449</v>
      </c>
      <c r="I73" s="83">
        <f t="shared" si="7"/>
        <v>1360778.9299920658</v>
      </c>
      <c r="J73" s="83">
        <f t="shared" si="7"/>
        <v>436344.9879305113</v>
      </c>
      <c r="K73" s="83">
        <f t="shared" si="7"/>
        <v>1620429.7256368098</v>
      </c>
      <c r="L73" s="83">
        <f t="shared" si="7"/>
        <v>1107012.8164462638</v>
      </c>
      <c r="M73" s="83">
        <f t="shared" si="7"/>
        <v>1892175.5102485912</v>
      </c>
      <c r="N73" s="83">
        <f t="shared" si="7"/>
        <v>1252614.8699684672</v>
      </c>
      <c r="O73" s="83">
        <f t="shared" si="7"/>
        <v>1120476.1417922862</v>
      </c>
      <c r="P73" s="83">
        <f t="shared" si="7"/>
        <v>1715735.3813942862</v>
      </c>
      <c r="Q73" s="83">
        <f t="shared" si="7"/>
        <v>1525449.494832668</v>
      </c>
    </row>
    <row r="75" spans="1:17" ht="12" customHeight="1" x14ac:dyDescent="0.3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3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3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" customHeight="1" x14ac:dyDescent="0.3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3">
      <c r="A79" s="23" t="s">
        <v>60</v>
      </c>
      <c r="B79" s="80">
        <f>RES_hhdet_numvin!B163</f>
        <v>618467.5</v>
      </c>
      <c r="C79" s="80">
        <f>RES_hhdet_numvin!C163</f>
        <v>950040.12499999977</v>
      </c>
      <c r="D79" s="80">
        <f>RES_hhdet_numvin!D163</f>
        <v>1004282.9374999998</v>
      </c>
      <c r="E79" s="80">
        <f>RES_hhdet_numvin!E163</f>
        <v>1130394.1249999998</v>
      </c>
      <c r="F79" s="80">
        <f>RES_hhdet_numvin!F163</f>
        <v>936702.31249999988</v>
      </c>
      <c r="G79" s="80">
        <f>RES_hhdet_numvin!G163</f>
        <v>956813.93749999988</v>
      </c>
      <c r="H79" s="80">
        <f>RES_hhdet_numvin!H163</f>
        <v>926193.93749999988</v>
      </c>
      <c r="I79" s="80">
        <f>RES_hhdet_numvin!I163</f>
        <v>899053.99999999977</v>
      </c>
      <c r="J79" s="80">
        <f>RES_hhdet_numvin!J163</f>
        <v>656786.4375</v>
      </c>
      <c r="K79" s="80">
        <f>RES_hhdet_numvin!K163</f>
        <v>708951.87499999988</v>
      </c>
      <c r="L79" s="80">
        <f>RES_hhdet_numvin!L163</f>
        <v>662704.49999999988</v>
      </c>
      <c r="M79" s="80">
        <f>RES_hhdet_numvin!M163</f>
        <v>580219.375</v>
      </c>
      <c r="N79" s="80">
        <f>RES_hhdet_numvin!N163</f>
        <v>595684.12499999988</v>
      </c>
      <c r="O79" s="80">
        <f>RES_hhdet_numvin!O163</f>
        <v>507601.31249999994</v>
      </c>
      <c r="P79" s="80">
        <f>RES_hhdet_numvin!P163</f>
        <v>501145.99999999977</v>
      </c>
      <c r="Q79" s="80">
        <f>RES_hhdet_numvin!Q163</f>
        <v>441087.49999999988</v>
      </c>
    </row>
    <row r="80" spans="1:17" ht="12.9" customHeight="1" x14ac:dyDescent="0.3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3">
      <c r="A81" s="23" t="s">
        <v>60</v>
      </c>
      <c r="B81" s="80">
        <f>RES_hhdet_numvin!B165</f>
        <v>1740.9999999999998</v>
      </c>
      <c r="C81" s="80">
        <f>RES_hhdet_numvin!C165</f>
        <v>0</v>
      </c>
      <c r="D81" s="80">
        <f>RES_hhdet_numvin!D165</f>
        <v>0</v>
      </c>
      <c r="E81" s="80">
        <f>RES_hhdet_numvin!E165</f>
        <v>603.99999999999989</v>
      </c>
      <c r="F81" s="80">
        <f>RES_hhdet_numvin!F165</f>
        <v>715.99999999999989</v>
      </c>
      <c r="G81" s="80">
        <f>RES_hhdet_numvin!G165</f>
        <v>1123.9999999999998</v>
      </c>
      <c r="H81" s="80">
        <f>RES_hhdet_numvin!H165</f>
        <v>1439.7499999999998</v>
      </c>
      <c r="I81" s="80">
        <f>RES_hhdet_numvin!I165</f>
        <v>4559.2499999999991</v>
      </c>
      <c r="J81" s="80">
        <f>RES_hhdet_numvin!J165</f>
        <v>64085.937499999985</v>
      </c>
      <c r="K81" s="80">
        <f>RES_hhdet_numvin!K165</f>
        <v>104442.56249999997</v>
      </c>
      <c r="L81" s="80">
        <f>RES_hhdet_numvin!L165</f>
        <v>101408.37499999999</v>
      </c>
      <c r="M81" s="80">
        <f>RES_hhdet_numvin!M165</f>
        <v>36858.625</v>
      </c>
      <c r="N81" s="80">
        <f>RES_hhdet_numvin!N165</f>
        <v>62355</v>
      </c>
      <c r="O81" s="80">
        <f>RES_hhdet_numvin!O165</f>
        <v>64111.437499999985</v>
      </c>
      <c r="P81" s="80">
        <f>RES_hhdet_numvin!P165</f>
        <v>58971.562499999993</v>
      </c>
      <c r="Q81" s="80">
        <f>RES_hhdet_numvin!Q165</f>
        <v>49944.437499999993</v>
      </c>
    </row>
    <row r="82" spans="1:17" ht="12" customHeight="1" x14ac:dyDescent="0.3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3">
      <c r="A83" s="23" t="s">
        <v>144</v>
      </c>
      <c r="B83" s="80">
        <f>RES_hhdet_numvin!B167</f>
        <v>6110.9094223275624</v>
      </c>
      <c r="C83" s="80">
        <f>RES_hhdet_numvin!C167</f>
        <v>8882.2821284821111</v>
      </c>
      <c r="D83" s="80">
        <f>RES_hhdet_numvin!D167</f>
        <v>254284.31350027083</v>
      </c>
      <c r="E83" s="80">
        <f>RES_hhdet_numvin!E167</f>
        <v>361212.81469400489</v>
      </c>
      <c r="F83" s="80">
        <f>RES_hhdet_numvin!F167</f>
        <v>312372.94422317843</v>
      </c>
      <c r="G83" s="80">
        <f>RES_hhdet_numvin!G167</f>
        <v>290348.62552759325</v>
      </c>
      <c r="H83" s="80">
        <f>RES_hhdet_numvin!H167</f>
        <v>214519.05717890765</v>
      </c>
      <c r="I83" s="80">
        <f>RES_hhdet_numvin!I167</f>
        <v>167344.47620385734</v>
      </c>
      <c r="J83" s="80">
        <f>RES_hhdet_numvin!J167</f>
        <v>117514.97428093784</v>
      </c>
      <c r="K83" s="80">
        <f>RES_hhdet_numvin!K167</f>
        <v>145748.47618120807</v>
      </c>
      <c r="L83" s="80">
        <f>RES_hhdet_numvin!L167</f>
        <v>108306.64305171603</v>
      </c>
      <c r="M83" s="80">
        <f>RES_hhdet_numvin!M167</f>
        <v>64179.79376811313</v>
      </c>
      <c r="N83" s="80">
        <f>RES_hhdet_numvin!N167</f>
        <v>43456.920016756761</v>
      </c>
      <c r="O83" s="80">
        <f>RES_hhdet_numvin!O167</f>
        <v>34985.205285177995</v>
      </c>
      <c r="P83" s="80">
        <f>RES_hhdet_numvin!P167</f>
        <v>8376.791734189037</v>
      </c>
      <c r="Q83" s="80">
        <f>RES_hhdet_numvin!Q167</f>
        <v>4674.7728032789364</v>
      </c>
    </row>
    <row r="84" spans="1:17" ht="12" customHeight="1" x14ac:dyDescent="0.3">
      <c r="A84" s="23" t="s">
        <v>143</v>
      </c>
      <c r="B84" s="80">
        <f>RES_hhdet_numvin!B168</f>
        <v>20480.965053796368</v>
      </c>
      <c r="C84" s="80">
        <f>RES_hhdet_numvin!C168</f>
        <v>45152.61002155568</v>
      </c>
      <c r="D84" s="80">
        <f>RES_hhdet_numvin!D168</f>
        <v>27647.971122369367</v>
      </c>
      <c r="E84" s="80">
        <f>RES_hhdet_numvin!E168</f>
        <v>35358.6007448686</v>
      </c>
      <c r="F84" s="80">
        <f>RES_hhdet_numvin!F168</f>
        <v>30358.203045487731</v>
      </c>
      <c r="G84" s="80">
        <f>RES_hhdet_numvin!G168</f>
        <v>34294.897903287027</v>
      </c>
      <c r="H84" s="80">
        <f>RES_hhdet_numvin!H168</f>
        <v>23615.064939677024</v>
      </c>
      <c r="I84" s="80">
        <f>RES_hhdet_numvin!I168</f>
        <v>53723.846282755709</v>
      </c>
      <c r="J84" s="80">
        <f>RES_hhdet_numvin!J168</f>
        <v>10853.599240053823</v>
      </c>
      <c r="K84" s="80">
        <f>RES_hhdet_numvin!K168</f>
        <v>18775.447237436183</v>
      </c>
      <c r="L84" s="80">
        <f>RES_hhdet_numvin!L168</f>
        <v>22054.528020455535</v>
      </c>
      <c r="M84" s="80">
        <f>RES_hhdet_numvin!M168</f>
        <v>18253.573344424043</v>
      </c>
      <c r="N84" s="80">
        <f>RES_hhdet_numvin!N168</f>
        <v>11652.579142652918</v>
      </c>
      <c r="O84" s="80">
        <f>RES_hhdet_numvin!O168</f>
        <v>13851.384895106044</v>
      </c>
      <c r="P84" s="80">
        <f>RES_hhdet_numvin!P168</f>
        <v>3278.6882008965072</v>
      </c>
      <c r="Q84" s="80">
        <f>RES_hhdet_numvin!Q168</f>
        <v>1833.0408051773657</v>
      </c>
    </row>
    <row r="85" spans="1:17" ht="12" customHeight="1" x14ac:dyDescent="0.3">
      <c r="A85" s="23" t="s">
        <v>142</v>
      </c>
      <c r="B85" s="80">
        <f>RES_hhdet_numvin!B171</f>
        <v>512798.58948227076</v>
      </c>
      <c r="C85" s="80">
        <f>RES_hhdet_numvin!C171</f>
        <v>778102.35772661318</v>
      </c>
      <c r="D85" s="80">
        <f>RES_hhdet_numvin!D171</f>
        <v>629039.93714475795</v>
      </c>
      <c r="E85" s="80">
        <f>RES_hhdet_numvin!E171</f>
        <v>594906.75315244833</v>
      </c>
      <c r="F85" s="80">
        <f>RES_hhdet_numvin!F171</f>
        <v>559118.78244422702</v>
      </c>
      <c r="G85" s="80">
        <f>RES_hhdet_numvin!G171</f>
        <v>550932.44263524492</v>
      </c>
      <c r="H85" s="80">
        <f>RES_hhdet_numvin!H171</f>
        <v>626685.72738958267</v>
      </c>
      <c r="I85" s="80">
        <f>RES_hhdet_numvin!I171</f>
        <v>574434.5932246116</v>
      </c>
      <c r="J85" s="80">
        <f>RES_hhdet_numvin!J171</f>
        <v>441285.33494304284</v>
      </c>
      <c r="K85" s="80">
        <f>RES_hhdet_numvin!K171</f>
        <v>440734.5441970781</v>
      </c>
      <c r="L85" s="80">
        <f>RES_hhdet_numvin!L171</f>
        <v>440119.61068638298</v>
      </c>
      <c r="M85" s="80">
        <f>RES_hhdet_numvin!M171</f>
        <v>355887.03035116126</v>
      </c>
      <c r="N85" s="80">
        <f>RES_hhdet_numvin!N171</f>
        <v>448694.54779131035</v>
      </c>
      <c r="O85" s="80">
        <f>RES_hhdet_numvin!O171</f>
        <v>382516.67462888104</v>
      </c>
      <c r="P85" s="80">
        <f>RES_hhdet_numvin!P171</f>
        <v>403195.50473656377</v>
      </c>
      <c r="Q85" s="80">
        <f>RES_hhdet_numvin!Q171</f>
        <v>364681.56946582184</v>
      </c>
    </row>
    <row r="86" spans="1:17" ht="12" customHeight="1" x14ac:dyDescent="0.3">
      <c r="A86" s="23" t="s">
        <v>141</v>
      </c>
      <c r="B86" s="80">
        <f>RES_hhdet_numvin!B172</f>
        <v>79077.036041605272</v>
      </c>
      <c r="C86" s="80">
        <f>RES_hhdet_numvin!C172</f>
        <v>117902.87512334884</v>
      </c>
      <c r="D86" s="80">
        <f>RES_hhdet_numvin!D172</f>
        <v>93310.715732601733</v>
      </c>
      <c r="E86" s="80">
        <f>RES_hhdet_numvin!E172</f>
        <v>138915.95640867797</v>
      </c>
      <c r="F86" s="80">
        <f>RES_hhdet_numvin!F172</f>
        <v>34852.382787106675</v>
      </c>
      <c r="G86" s="80">
        <f>RES_hhdet_numvin!G172</f>
        <v>81237.971433874714</v>
      </c>
      <c r="H86" s="80">
        <f>RES_hhdet_numvin!H172</f>
        <v>61374.08799183253</v>
      </c>
      <c r="I86" s="80">
        <f>RES_hhdet_numvin!I172</f>
        <v>103551.08428877516</v>
      </c>
      <c r="J86" s="80">
        <f>RES_hhdet_numvin!J172</f>
        <v>87132.529035965432</v>
      </c>
      <c r="K86" s="80">
        <f>RES_hhdet_numvin!K172</f>
        <v>103693.40738427754</v>
      </c>
      <c r="L86" s="80">
        <f>RES_hhdet_numvin!L172</f>
        <v>92223.718241445327</v>
      </c>
      <c r="M86" s="80">
        <f>RES_hhdet_numvin!M172</f>
        <v>141898.97753630154</v>
      </c>
      <c r="N86" s="80">
        <f>RES_hhdet_numvin!N172</f>
        <v>91880.078049279909</v>
      </c>
      <c r="O86" s="80">
        <f>RES_hhdet_numvin!O172</f>
        <v>76248.04769083485</v>
      </c>
      <c r="P86" s="80">
        <f>RES_hhdet_numvin!P172</f>
        <v>86295.015328350506</v>
      </c>
      <c r="Q86" s="80">
        <f>RES_hhdet_numvin!Q172</f>
        <v>69898.116925721784</v>
      </c>
    </row>
    <row r="87" spans="1:17" ht="12" customHeight="1" x14ac:dyDescent="0.3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3">
      <c r="A88" s="23" t="s">
        <v>57</v>
      </c>
      <c r="B88" s="80">
        <f>RES_hhdet_numvin!B176</f>
        <v>57821.53603486553</v>
      </c>
      <c r="C88" s="80">
        <f>RES_hhdet_numvin!C176</f>
        <v>129683.87753907006</v>
      </c>
      <c r="D88" s="80">
        <f>RES_hhdet_numvin!D176</f>
        <v>230306.42506425371</v>
      </c>
      <c r="E88" s="80">
        <f>RES_hhdet_numvin!E176</f>
        <v>99605.583747724624</v>
      </c>
      <c r="F88" s="80">
        <f>RES_hhdet_numvin!F176</f>
        <v>250339.33249422262</v>
      </c>
      <c r="G88" s="80">
        <f>RES_hhdet_numvin!G176</f>
        <v>290039.24791485321</v>
      </c>
      <c r="H88" s="80">
        <f>RES_hhdet_numvin!H176</f>
        <v>52222.260196483912</v>
      </c>
      <c r="I88" s="80">
        <f>RES_hhdet_numvin!I176</f>
        <v>97575.537524177416</v>
      </c>
      <c r="J88" s="80">
        <f>RES_hhdet_numvin!J176</f>
        <v>108203.35307542857</v>
      </c>
      <c r="K88" s="80">
        <f>RES_hhdet_numvin!K176</f>
        <v>120330.12663762728</v>
      </c>
      <c r="L88" s="80">
        <f>RES_hhdet_numvin!L176</f>
        <v>121605.48983089626</v>
      </c>
      <c r="M88" s="80">
        <f>RES_hhdet_numvin!M176</f>
        <v>73872.716412583148</v>
      </c>
      <c r="N88" s="80">
        <f>RES_hhdet_numvin!N176</f>
        <v>64528.339414609756</v>
      </c>
      <c r="O88" s="80">
        <f>RES_hhdet_numvin!O176</f>
        <v>83411.812622062935</v>
      </c>
      <c r="P88" s="80">
        <f>RES_hhdet_numvin!P176</f>
        <v>29614.154663395653</v>
      </c>
      <c r="Q88" s="80">
        <f>RES_hhdet_numvin!Q176</f>
        <v>18241.206827745096</v>
      </c>
    </row>
    <row r="89" spans="1:17" ht="12" customHeight="1" x14ac:dyDescent="0.3">
      <c r="A89" s="29" t="s">
        <v>140</v>
      </c>
      <c r="B89" s="78">
        <f>RES_hhdet_numvin!B177</f>
        <v>560645.96396513435</v>
      </c>
      <c r="C89" s="78">
        <f>RES_hhdet_numvin!C177</f>
        <v>820356.24746092968</v>
      </c>
      <c r="D89" s="78">
        <f>RES_hhdet_numvin!D177</f>
        <v>773976.51243574615</v>
      </c>
      <c r="E89" s="78">
        <f>RES_hhdet_numvin!E177</f>
        <v>1030788.5412522752</v>
      </c>
      <c r="F89" s="78">
        <f>RES_hhdet_numvin!F177</f>
        <v>686362.98000577721</v>
      </c>
      <c r="G89" s="78">
        <f>RES_hhdet_numvin!G177</f>
        <v>666774.68958514673</v>
      </c>
      <c r="H89" s="78">
        <f>RES_hhdet_numvin!H177</f>
        <v>873971.67730351607</v>
      </c>
      <c r="I89" s="78">
        <f>RES_hhdet_numvin!I177</f>
        <v>801478.46247582254</v>
      </c>
      <c r="J89" s="78">
        <f>RES_hhdet_numvin!J177</f>
        <v>548583.08442457137</v>
      </c>
      <c r="K89" s="78">
        <f>RES_hhdet_numvin!K177</f>
        <v>588621.74836237263</v>
      </c>
      <c r="L89" s="78">
        <f>RES_hhdet_numvin!L177</f>
        <v>541099.01016910374</v>
      </c>
      <c r="M89" s="78">
        <f>RES_hhdet_numvin!M177</f>
        <v>506346.65858741687</v>
      </c>
      <c r="N89" s="78">
        <f>RES_hhdet_numvin!N177</f>
        <v>531155.78558539005</v>
      </c>
      <c r="O89" s="78">
        <f>RES_hhdet_numvin!O177</f>
        <v>424189.49987793696</v>
      </c>
      <c r="P89" s="78">
        <f>RES_hhdet_numvin!P177</f>
        <v>471531.84533660434</v>
      </c>
      <c r="Q89" s="78">
        <f>RES_hhdet_numvin!Q177</f>
        <v>422846.29317225487</v>
      </c>
    </row>
    <row r="91" spans="1:17" s="28" customFormat="1" ht="12" customHeight="1" x14ac:dyDescent="0.3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3">
      <c r="A93" s="152" t="s">
        <v>118</v>
      </c>
      <c r="B93" s="168">
        <f>SUM(B94,B96,B98,B107)</f>
        <v>15916.710470123526</v>
      </c>
      <c r="C93" s="168">
        <f t="shared" ref="C93:Q93" si="8">SUM(C94,C96,C98,C107)</f>
        <v>16944.40798836977</v>
      </c>
      <c r="D93" s="168">
        <f t="shared" si="8"/>
        <v>16614.15773816581</v>
      </c>
      <c r="E93" s="168">
        <f t="shared" si="8"/>
        <v>17596.243071211677</v>
      </c>
      <c r="F93" s="168">
        <f t="shared" si="8"/>
        <v>17637.986452598543</v>
      </c>
      <c r="G93" s="168">
        <f t="shared" si="8"/>
        <v>17181.247676590156</v>
      </c>
      <c r="H93" s="168">
        <f t="shared" si="8"/>
        <v>16934.360425011801</v>
      </c>
      <c r="I93" s="168">
        <f t="shared" si="8"/>
        <v>15617.070467602152</v>
      </c>
      <c r="J93" s="168">
        <f t="shared" si="8"/>
        <v>15837.049734495455</v>
      </c>
      <c r="K93" s="168">
        <f t="shared" si="8"/>
        <v>15153.507561648796</v>
      </c>
      <c r="L93" s="168">
        <f t="shared" si="8"/>
        <v>16400.832397487233</v>
      </c>
      <c r="M93" s="168">
        <f t="shared" si="8"/>
        <v>13362.942512919939</v>
      </c>
      <c r="N93" s="168">
        <f t="shared" si="8"/>
        <v>14388.033509033723</v>
      </c>
      <c r="O93" s="168">
        <f t="shared" si="8"/>
        <v>14442.10063616439</v>
      </c>
      <c r="P93" s="168">
        <f t="shared" si="8"/>
        <v>11977.921418718399</v>
      </c>
      <c r="Q93" s="168">
        <f t="shared" si="8"/>
        <v>12173.740633297404</v>
      </c>
    </row>
    <row r="94" spans="1:17" ht="12" customHeight="1" x14ac:dyDescent="0.3">
      <c r="A94" s="158" t="s">
        <v>65</v>
      </c>
      <c r="B94" s="157">
        <f>B95</f>
        <v>12131.227016902252</v>
      </c>
      <c r="C94" s="157">
        <f t="shared" ref="C94:Q94" si="9">C95</f>
        <v>13090.599758010469</v>
      </c>
      <c r="D94" s="157">
        <f t="shared" si="9"/>
        <v>12733.215055249553</v>
      </c>
      <c r="E94" s="157">
        <f t="shared" si="9"/>
        <v>13565.8524192762</v>
      </c>
      <c r="F94" s="157">
        <f t="shared" si="9"/>
        <v>13588.510082131654</v>
      </c>
      <c r="G94" s="157">
        <f t="shared" si="9"/>
        <v>13156.878592931844</v>
      </c>
      <c r="H94" s="157">
        <f t="shared" si="9"/>
        <v>12863.34224081568</v>
      </c>
      <c r="I94" s="157">
        <f t="shared" si="9"/>
        <v>11619.859178211436</v>
      </c>
      <c r="J94" s="157">
        <f t="shared" si="9"/>
        <v>11872.270378995056</v>
      </c>
      <c r="K94" s="157">
        <f t="shared" si="9"/>
        <v>11254.508612043719</v>
      </c>
      <c r="L94" s="157">
        <f t="shared" si="9"/>
        <v>12429.272481517877</v>
      </c>
      <c r="M94" s="157">
        <f t="shared" si="9"/>
        <v>9565.5627640406874</v>
      </c>
      <c r="N94" s="157">
        <f t="shared" si="9"/>
        <v>10518.921329523933</v>
      </c>
      <c r="O94" s="157">
        <f t="shared" si="9"/>
        <v>10599.649622565419</v>
      </c>
      <c r="P94" s="157">
        <f t="shared" si="9"/>
        <v>8333.1197593706511</v>
      </c>
      <c r="Q94" s="157">
        <f t="shared" si="9"/>
        <v>8648.6738644253837</v>
      </c>
    </row>
    <row r="95" spans="1:17" ht="12" customHeight="1" x14ac:dyDescent="0.3">
      <c r="A95" s="23" t="s">
        <v>60</v>
      </c>
      <c r="B95" s="57">
        <f>RES_hhdet_fec!B$163</f>
        <v>12131.227016902252</v>
      </c>
      <c r="C95" s="57">
        <f>RES_hhdet_fec!C$163</f>
        <v>13090.599758010469</v>
      </c>
      <c r="D95" s="57">
        <f>RES_hhdet_fec!D$163</f>
        <v>12733.215055249553</v>
      </c>
      <c r="E95" s="57">
        <f>RES_hhdet_fec!E$163</f>
        <v>13565.8524192762</v>
      </c>
      <c r="F95" s="57">
        <f>RES_hhdet_fec!F$163</f>
        <v>13588.510082131654</v>
      </c>
      <c r="G95" s="57">
        <f>RES_hhdet_fec!G$163</f>
        <v>13156.878592931844</v>
      </c>
      <c r="H95" s="57">
        <f>RES_hhdet_fec!H$163</f>
        <v>12863.34224081568</v>
      </c>
      <c r="I95" s="57">
        <f>RES_hhdet_fec!I$163</f>
        <v>11619.859178211436</v>
      </c>
      <c r="J95" s="57">
        <f>RES_hhdet_fec!J$163</f>
        <v>11872.270378995056</v>
      </c>
      <c r="K95" s="57">
        <f>RES_hhdet_fec!K$163</f>
        <v>11254.508612043719</v>
      </c>
      <c r="L95" s="57">
        <f>RES_hhdet_fec!L$163</f>
        <v>12429.272481517877</v>
      </c>
      <c r="M95" s="57">
        <f>RES_hhdet_fec!M$163</f>
        <v>9565.5627640406874</v>
      </c>
      <c r="N95" s="57">
        <f>RES_hhdet_fec!N$163</f>
        <v>10518.921329523933</v>
      </c>
      <c r="O95" s="57">
        <f>RES_hhdet_fec!O$163</f>
        <v>10599.649622565419</v>
      </c>
      <c r="P95" s="57">
        <f>RES_hhdet_fec!P$163</f>
        <v>8333.1197593706511</v>
      </c>
      <c r="Q95" s="57">
        <f>RES_hhdet_fec!Q$163</f>
        <v>8648.6738644253837</v>
      </c>
    </row>
    <row r="96" spans="1:17" ht="12" customHeight="1" x14ac:dyDescent="0.3">
      <c r="A96" s="158" t="s">
        <v>112</v>
      </c>
      <c r="B96" s="157">
        <f>B97</f>
        <v>19.122570233724598</v>
      </c>
      <c r="C96" s="157">
        <f t="shared" ref="C96:Q96" si="10">C97</f>
        <v>20.168243652369696</v>
      </c>
      <c r="D96" s="157">
        <f t="shared" si="10"/>
        <v>20.975287262384057</v>
      </c>
      <c r="E96" s="157">
        <f t="shared" si="10"/>
        <v>21.940284554594008</v>
      </c>
      <c r="F96" s="157">
        <f t="shared" si="10"/>
        <v>23.010105363877297</v>
      </c>
      <c r="G96" s="157">
        <f t="shared" si="10"/>
        <v>23.751533679381993</v>
      </c>
      <c r="H96" s="157">
        <f t="shared" si="10"/>
        <v>26.272696582441316</v>
      </c>
      <c r="I96" s="157">
        <f t="shared" si="10"/>
        <v>28.865496464305409</v>
      </c>
      <c r="J96" s="157">
        <f t="shared" si="10"/>
        <v>32.070305474625926</v>
      </c>
      <c r="K96" s="157">
        <f t="shared" si="10"/>
        <v>34.783717325520477</v>
      </c>
      <c r="L96" s="157">
        <f t="shared" si="10"/>
        <v>36.384106203194534</v>
      </c>
      <c r="M96" s="157">
        <f t="shared" si="10"/>
        <v>35.060056113304292</v>
      </c>
      <c r="N96" s="157">
        <f t="shared" si="10"/>
        <v>33.945044186759517</v>
      </c>
      <c r="O96" s="157">
        <f t="shared" si="10"/>
        <v>32.356877939207251</v>
      </c>
      <c r="P96" s="157">
        <f t="shared" si="10"/>
        <v>30.2187574104709</v>
      </c>
      <c r="Q96" s="157">
        <f t="shared" si="10"/>
        <v>29.150779434580901</v>
      </c>
    </row>
    <row r="97" spans="1:17" ht="12" customHeight="1" x14ac:dyDescent="0.3">
      <c r="A97" s="23" t="s">
        <v>60</v>
      </c>
      <c r="B97" s="156">
        <f>RES_hhdet_fec!B$165</f>
        <v>19.122570233724598</v>
      </c>
      <c r="C97" s="156">
        <f>RES_hhdet_fec!C$165</f>
        <v>20.168243652369696</v>
      </c>
      <c r="D97" s="156">
        <f>RES_hhdet_fec!D$165</f>
        <v>20.975287262384057</v>
      </c>
      <c r="E97" s="156">
        <f>RES_hhdet_fec!E$165</f>
        <v>21.940284554594008</v>
      </c>
      <c r="F97" s="156">
        <f>RES_hhdet_fec!F$165</f>
        <v>23.010105363877297</v>
      </c>
      <c r="G97" s="156">
        <f>RES_hhdet_fec!G$165</f>
        <v>23.751533679381993</v>
      </c>
      <c r="H97" s="156">
        <f>RES_hhdet_fec!H$165</f>
        <v>26.272696582441316</v>
      </c>
      <c r="I97" s="156">
        <f>RES_hhdet_fec!I$165</f>
        <v>28.865496464305409</v>
      </c>
      <c r="J97" s="156">
        <f>RES_hhdet_fec!J$165</f>
        <v>32.070305474625926</v>
      </c>
      <c r="K97" s="156">
        <f>RES_hhdet_fec!K$165</f>
        <v>34.783717325520477</v>
      </c>
      <c r="L97" s="156">
        <f>RES_hhdet_fec!L$165</f>
        <v>36.384106203194534</v>
      </c>
      <c r="M97" s="156">
        <f>RES_hhdet_fec!M$165</f>
        <v>35.060056113304292</v>
      </c>
      <c r="N97" s="156">
        <f>RES_hhdet_fec!N$165</f>
        <v>33.945044186759517</v>
      </c>
      <c r="O97" s="156">
        <f>RES_hhdet_fec!O$165</f>
        <v>32.356877939207251</v>
      </c>
      <c r="P97" s="156">
        <f>RES_hhdet_fec!P$165</f>
        <v>30.2187574104709</v>
      </c>
      <c r="Q97" s="156">
        <f>RES_hhdet_fec!Q$165</f>
        <v>29.150779434580901</v>
      </c>
    </row>
    <row r="98" spans="1:17" ht="12" customHeight="1" x14ac:dyDescent="0.3">
      <c r="A98" s="158" t="s">
        <v>63</v>
      </c>
      <c r="B98" s="157">
        <f>SUM(B99:B100,B103:B104)</f>
        <v>2728.8679337874182</v>
      </c>
      <c r="C98" s="157">
        <f t="shared" ref="C98:Q98" si="11">SUM(C99:C100,C103:C104)</f>
        <v>2777.5640597824181</v>
      </c>
      <c r="D98" s="157">
        <f t="shared" si="11"/>
        <v>2793.935927409444</v>
      </c>
      <c r="E98" s="157">
        <f t="shared" si="11"/>
        <v>2901.7440282393554</v>
      </c>
      <c r="F98" s="157">
        <f t="shared" si="11"/>
        <v>2910.5488601316797</v>
      </c>
      <c r="G98" s="157">
        <f t="shared" si="11"/>
        <v>2888.0887396119165</v>
      </c>
      <c r="H98" s="157">
        <f t="shared" si="11"/>
        <v>2926.7103372569231</v>
      </c>
      <c r="I98" s="157">
        <f t="shared" si="11"/>
        <v>2862.4625038443996</v>
      </c>
      <c r="J98" s="157">
        <f t="shared" si="11"/>
        <v>2815.4789380716743</v>
      </c>
      <c r="K98" s="157">
        <f t="shared" si="11"/>
        <v>2759.8143470797991</v>
      </c>
      <c r="L98" s="157">
        <f t="shared" si="11"/>
        <v>2802.2041697392838</v>
      </c>
      <c r="M98" s="157">
        <f t="shared" si="11"/>
        <v>2693.1119106241026</v>
      </c>
      <c r="N98" s="157">
        <f t="shared" si="11"/>
        <v>2750.1328138593767</v>
      </c>
      <c r="O98" s="157">
        <f t="shared" si="11"/>
        <v>2727.4866920872628</v>
      </c>
      <c r="P98" s="157">
        <f t="shared" si="11"/>
        <v>2596.5571964908604</v>
      </c>
      <c r="Q98" s="157">
        <f t="shared" si="11"/>
        <v>2502.1669134510294</v>
      </c>
    </row>
    <row r="99" spans="1:17" ht="12" customHeight="1" x14ac:dyDescent="0.3">
      <c r="A99" s="167" t="s">
        <v>144</v>
      </c>
      <c r="B99" s="132">
        <f>RES_hhdet_fec!B$167</f>
        <v>1010.7737125640157</v>
      </c>
      <c r="C99" s="132">
        <f>RES_hhdet_fec!C$167</f>
        <v>1007.0755564006228</v>
      </c>
      <c r="D99" s="132">
        <f>RES_hhdet_fec!D$167</f>
        <v>1003.1796104240492</v>
      </c>
      <c r="E99" s="132">
        <f>RES_hhdet_fec!E$167</f>
        <v>1033.3312973050802</v>
      </c>
      <c r="F99" s="132">
        <f>RES_hhdet_fec!F$167</f>
        <v>1054.9307311611005</v>
      </c>
      <c r="G99" s="132">
        <f>RES_hhdet_fec!G$167</f>
        <v>1023.3469050371655</v>
      </c>
      <c r="H99" s="132">
        <f>RES_hhdet_fec!H$167</f>
        <v>973.77113709178434</v>
      </c>
      <c r="I99" s="132">
        <f>RES_hhdet_fec!I$167</f>
        <v>904.36980507726594</v>
      </c>
      <c r="J99" s="132">
        <f>RES_hhdet_fec!J$167</f>
        <v>851.90571316126693</v>
      </c>
      <c r="K99" s="132">
        <f>RES_hhdet_fec!K$167</f>
        <v>810.94379542377783</v>
      </c>
      <c r="L99" s="132">
        <f>RES_hhdet_fec!L$167</f>
        <v>809.60801787860271</v>
      </c>
      <c r="M99" s="132">
        <f>RES_hhdet_fec!M$167</f>
        <v>663.69078471796138</v>
      </c>
      <c r="N99" s="132">
        <f>RES_hhdet_fec!N$167</f>
        <v>630.35393340676819</v>
      </c>
      <c r="O99" s="132">
        <f>RES_hhdet_fec!O$167</f>
        <v>607.51791968981229</v>
      </c>
      <c r="P99" s="132">
        <f>RES_hhdet_fec!P$167</f>
        <v>500.68877603035912</v>
      </c>
      <c r="Q99" s="132">
        <f>RES_hhdet_fec!Q$167</f>
        <v>455.22192304297846</v>
      </c>
    </row>
    <row r="100" spans="1:17" ht="12" customHeight="1" x14ac:dyDescent="0.3">
      <c r="A100" s="167" t="s">
        <v>143</v>
      </c>
      <c r="B100" s="132">
        <f>SUM(B101:B102)</f>
        <v>20.046093136440422</v>
      </c>
      <c r="C100" s="132">
        <f t="shared" ref="C100:Q100" si="12">SUM(C101:C102)</f>
        <v>22.159737701488194</v>
      </c>
      <c r="D100" s="132">
        <f t="shared" si="12"/>
        <v>24.105960564868827</v>
      </c>
      <c r="E100" s="132">
        <f t="shared" si="12"/>
        <v>28.172370249688754</v>
      </c>
      <c r="F100" s="132">
        <f t="shared" si="12"/>
        <v>31.370746231005128</v>
      </c>
      <c r="G100" s="132">
        <f t="shared" si="12"/>
        <v>35.59743650049171</v>
      </c>
      <c r="H100" s="132">
        <f t="shared" si="12"/>
        <v>40.366699194374313</v>
      </c>
      <c r="I100" s="132">
        <f t="shared" si="12"/>
        <v>46.025185305891235</v>
      </c>
      <c r="J100" s="132">
        <f t="shared" si="12"/>
        <v>55.906528167830928</v>
      </c>
      <c r="K100" s="132">
        <f t="shared" si="12"/>
        <v>66.722336165255754</v>
      </c>
      <c r="L100" s="132">
        <f t="shared" si="12"/>
        <v>79.150994661334806</v>
      </c>
      <c r="M100" s="132">
        <f t="shared" si="12"/>
        <v>80.088032868736462</v>
      </c>
      <c r="N100" s="132">
        <f t="shared" si="12"/>
        <v>75.639722754361244</v>
      </c>
      <c r="O100" s="132">
        <f t="shared" si="12"/>
        <v>78.722881085237674</v>
      </c>
      <c r="P100" s="132">
        <f t="shared" si="12"/>
        <v>67.195727358083246</v>
      </c>
      <c r="Q100" s="132">
        <f t="shared" si="12"/>
        <v>59.887448774754333</v>
      </c>
    </row>
    <row r="101" spans="1:17" ht="12" customHeight="1" x14ac:dyDescent="0.3">
      <c r="A101" s="166" t="s">
        <v>57</v>
      </c>
      <c r="B101" s="165">
        <f>RES_hhdet_fec!B$169</f>
        <v>12.954479046445822</v>
      </c>
      <c r="C101" s="165">
        <f>RES_hhdet_fec!C$169</f>
        <v>14.449866212295698</v>
      </c>
      <c r="D101" s="165">
        <f>RES_hhdet_fec!D$169</f>
        <v>15.705945075206586</v>
      </c>
      <c r="E101" s="165">
        <f>RES_hhdet_fec!E$169</f>
        <v>18.565611914172322</v>
      </c>
      <c r="F101" s="165">
        <f>RES_hhdet_fec!F$169</f>
        <v>20.287822861065209</v>
      </c>
      <c r="G101" s="165">
        <f>RES_hhdet_fec!G$169</f>
        <v>23.354997265870942</v>
      </c>
      <c r="H101" s="165">
        <f>RES_hhdet_fec!H$169</f>
        <v>26.079869568003417</v>
      </c>
      <c r="I101" s="165">
        <f>RES_hhdet_fec!I$169</f>
        <v>28.922486330140682</v>
      </c>
      <c r="J101" s="165">
        <f>RES_hhdet_fec!J$169</f>
        <v>35.428490913819601</v>
      </c>
      <c r="K101" s="165">
        <f>RES_hhdet_fec!K$169</f>
        <v>43.29265004523586</v>
      </c>
      <c r="L101" s="165">
        <f>RES_hhdet_fec!L$169</f>
        <v>51.591125946008653</v>
      </c>
      <c r="M101" s="165">
        <f>RES_hhdet_fec!M$169</f>
        <v>52.858509464032828</v>
      </c>
      <c r="N101" s="165">
        <f>RES_hhdet_fec!N$169</f>
        <v>49.434866227140603</v>
      </c>
      <c r="O101" s="165">
        <f>RES_hhdet_fec!O$169</f>
        <v>52.058000083613784</v>
      </c>
      <c r="P101" s="165">
        <f>RES_hhdet_fec!P$169</f>
        <v>43.251027618595174</v>
      </c>
      <c r="Q101" s="165">
        <f>RES_hhdet_fec!Q$169</f>
        <v>36.651038424773581</v>
      </c>
    </row>
    <row r="102" spans="1:17" ht="12" customHeight="1" x14ac:dyDescent="0.3">
      <c r="A102" s="147" t="s">
        <v>59</v>
      </c>
      <c r="B102" s="164">
        <f>RES_hhdet_fec!B$170</f>
        <v>7.0916140899945992</v>
      </c>
      <c r="C102" s="164">
        <f>RES_hhdet_fec!C$170</f>
        <v>7.7098714891924951</v>
      </c>
      <c r="D102" s="164">
        <f>RES_hhdet_fec!D$170</f>
        <v>8.4000154896622412</v>
      </c>
      <c r="E102" s="164">
        <f>RES_hhdet_fec!E$170</f>
        <v>9.6067583355164317</v>
      </c>
      <c r="F102" s="164">
        <f>RES_hhdet_fec!F$170</f>
        <v>11.08292336993992</v>
      </c>
      <c r="G102" s="164">
        <f>RES_hhdet_fec!G$170</f>
        <v>12.242439234620765</v>
      </c>
      <c r="H102" s="164">
        <f>RES_hhdet_fec!H$170</f>
        <v>14.286829626370896</v>
      </c>
      <c r="I102" s="164">
        <f>RES_hhdet_fec!I$170</f>
        <v>17.102698975750553</v>
      </c>
      <c r="J102" s="164">
        <f>RES_hhdet_fec!J$170</f>
        <v>20.478037254011326</v>
      </c>
      <c r="K102" s="164">
        <f>RES_hhdet_fec!K$170</f>
        <v>23.429686120019895</v>
      </c>
      <c r="L102" s="164">
        <f>RES_hhdet_fec!L$170</f>
        <v>27.559868715326157</v>
      </c>
      <c r="M102" s="164">
        <f>RES_hhdet_fec!M$170</f>
        <v>27.229523404703627</v>
      </c>
      <c r="N102" s="164">
        <f>RES_hhdet_fec!N$170</f>
        <v>26.204856527220645</v>
      </c>
      <c r="O102" s="164">
        <f>RES_hhdet_fec!O$170</f>
        <v>26.664881001623897</v>
      </c>
      <c r="P102" s="164">
        <f>RES_hhdet_fec!P$170</f>
        <v>23.944699739488069</v>
      </c>
      <c r="Q102" s="164">
        <f>RES_hhdet_fec!Q$170</f>
        <v>23.236410349980751</v>
      </c>
    </row>
    <row r="103" spans="1:17" ht="12" customHeight="1" x14ac:dyDescent="0.3">
      <c r="A103" s="163" t="s">
        <v>142</v>
      </c>
      <c r="B103" s="162">
        <f>RES_hhdet_fec!B$171</f>
        <v>1650.7895926915523</v>
      </c>
      <c r="C103" s="162">
        <f>RES_hhdet_fec!C$171</f>
        <v>1696.7409299145463</v>
      </c>
      <c r="D103" s="162">
        <f>RES_hhdet_fec!D$171</f>
        <v>1706.0455175906648</v>
      </c>
      <c r="E103" s="162">
        <f>RES_hhdet_fec!E$171</f>
        <v>1761.1885167955552</v>
      </c>
      <c r="F103" s="162">
        <f>RES_hhdet_fec!F$171</f>
        <v>1741.4937478846659</v>
      </c>
      <c r="G103" s="162">
        <f>RES_hhdet_fec!G$171</f>
        <v>1727.6342764916021</v>
      </c>
      <c r="H103" s="162">
        <f>RES_hhdet_fec!H$171</f>
        <v>1794.2514325526686</v>
      </c>
      <c r="I103" s="162">
        <f>RES_hhdet_fec!I$171</f>
        <v>1778.8545069283168</v>
      </c>
      <c r="J103" s="162">
        <f>RES_hhdet_fec!J$171</f>
        <v>1760.137328671412</v>
      </c>
      <c r="K103" s="162">
        <f>RES_hhdet_fec!K$171</f>
        <v>1715.4747067732133</v>
      </c>
      <c r="L103" s="162">
        <f>RES_hhdet_fec!L$171</f>
        <v>1731.8239305920824</v>
      </c>
      <c r="M103" s="162">
        <f>RES_hhdet_fec!M$171</f>
        <v>1735.6738251199097</v>
      </c>
      <c r="N103" s="162">
        <f>RES_hhdet_fec!N$171</f>
        <v>1818.9424750205728</v>
      </c>
      <c r="O103" s="162">
        <f>RES_hhdet_fec!O$171</f>
        <v>1808.278856995541</v>
      </c>
      <c r="P103" s="162">
        <f>RES_hhdet_fec!P$171</f>
        <v>1787.4426693886589</v>
      </c>
      <c r="Q103" s="162">
        <f>RES_hhdet_fec!Q$171</f>
        <v>1736.7994085376133</v>
      </c>
    </row>
    <row r="104" spans="1:17" ht="12" customHeight="1" x14ac:dyDescent="0.3">
      <c r="A104" s="161" t="s">
        <v>141</v>
      </c>
      <c r="B104" s="160">
        <f>SUM(B105:B106)</f>
        <v>47.258535395410021</v>
      </c>
      <c r="C104" s="160">
        <f t="shared" ref="C104:Q104" si="13">SUM(C105:C106)</f>
        <v>51.587835765760758</v>
      </c>
      <c r="D104" s="160">
        <f t="shared" si="13"/>
        <v>60.604838829861322</v>
      </c>
      <c r="E104" s="160">
        <f t="shared" si="13"/>
        <v>79.051843889031204</v>
      </c>
      <c r="F104" s="160">
        <f t="shared" si="13"/>
        <v>82.753634854907929</v>
      </c>
      <c r="G104" s="160">
        <f t="shared" si="13"/>
        <v>101.51012158265711</v>
      </c>
      <c r="H104" s="160">
        <f t="shared" si="13"/>
        <v>118.32106841809566</v>
      </c>
      <c r="I104" s="160">
        <f t="shared" si="13"/>
        <v>133.21300653292579</v>
      </c>
      <c r="J104" s="160">
        <f t="shared" si="13"/>
        <v>147.52936807116438</v>
      </c>
      <c r="K104" s="160">
        <f t="shared" si="13"/>
        <v>166.67350871755201</v>
      </c>
      <c r="L104" s="160">
        <f t="shared" si="13"/>
        <v>181.62122660726391</v>
      </c>
      <c r="M104" s="160">
        <f t="shared" si="13"/>
        <v>213.65926791749507</v>
      </c>
      <c r="N104" s="160">
        <f t="shared" si="13"/>
        <v>225.19668267767446</v>
      </c>
      <c r="O104" s="160">
        <f t="shared" si="13"/>
        <v>232.96703431667157</v>
      </c>
      <c r="P104" s="160">
        <f t="shared" si="13"/>
        <v>241.23002371375915</v>
      </c>
      <c r="Q104" s="160">
        <f t="shared" si="13"/>
        <v>250.25813309568326</v>
      </c>
    </row>
    <row r="105" spans="1:17" ht="12" customHeight="1" x14ac:dyDescent="0.3">
      <c r="A105" s="148" t="s">
        <v>60</v>
      </c>
      <c r="B105" s="156">
        <f>RES_hhdet_fec!B$173</f>
        <v>36.102295520056707</v>
      </c>
      <c r="C105" s="156">
        <f>RES_hhdet_fec!C$173</f>
        <v>38.98057444703317</v>
      </c>
      <c r="D105" s="156">
        <f>RES_hhdet_fec!D$173</f>
        <v>45.445041464907383</v>
      </c>
      <c r="E105" s="156">
        <f>RES_hhdet_fec!E$173</f>
        <v>59.64374637411089</v>
      </c>
      <c r="F105" s="156">
        <f>RES_hhdet_fec!F$173</f>
        <v>61.883352591364627</v>
      </c>
      <c r="G105" s="156">
        <f>RES_hhdet_fec!G$173</f>
        <v>76.146658151410108</v>
      </c>
      <c r="H105" s="156">
        <f>RES_hhdet_fec!H$173</f>
        <v>88.07599722648385</v>
      </c>
      <c r="I105" s="156">
        <f>RES_hhdet_fec!I$173</f>
        <v>96.033437408986103</v>
      </c>
      <c r="J105" s="156">
        <f>RES_hhdet_fec!J$173</f>
        <v>107.41691805135669</v>
      </c>
      <c r="K105" s="156">
        <f>RES_hhdet_fec!K$173</f>
        <v>119.98800104176277</v>
      </c>
      <c r="L105" s="156">
        <f>RES_hhdet_fec!L$173</f>
        <v>129.44339331192876</v>
      </c>
      <c r="M105" s="156">
        <f>RES_hhdet_fec!M$173</f>
        <v>154.67090294925063</v>
      </c>
      <c r="N105" s="156">
        <f>RES_hhdet_fec!N$173</f>
        <v>163.07712363490171</v>
      </c>
      <c r="O105" s="156">
        <f>RES_hhdet_fec!O$173</f>
        <v>169.70746930752358</v>
      </c>
      <c r="P105" s="156">
        <f>RES_hhdet_fec!P$173</f>
        <v>173.35174995860854</v>
      </c>
      <c r="Q105" s="156">
        <f>RES_hhdet_fec!Q$173</f>
        <v>180.40602531719361</v>
      </c>
    </row>
    <row r="106" spans="1:17" ht="12" customHeight="1" x14ac:dyDescent="0.3">
      <c r="A106" s="159" t="s">
        <v>59</v>
      </c>
      <c r="B106" s="57">
        <f>RES_hhdet_fec!B$174</f>
        <v>11.156239875353315</v>
      </c>
      <c r="C106" s="57">
        <f>RES_hhdet_fec!C$174</f>
        <v>12.607261318727589</v>
      </c>
      <c r="D106" s="57">
        <f>RES_hhdet_fec!D$174</f>
        <v>15.159797364953935</v>
      </c>
      <c r="E106" s="57">
        <f>RES_hhdet_fec!E$174</f>
        <v>19.408097514920311</v>
      </c>
      <c r="F106" s="57">
        <f>RES_hhdet_fec!F$174</f>
        <v>20.870282263543302</v>
      </c>
      <c r="G106" s="57">
        <f>RES_hhdet_fec!G$174</f>
        <v>25.363463431246998</v>
      </c>
      <c r="H106" s="57">
        <f>RES_hhdet_fec!H$174</f>
        <v>30.245071191611814</v>
      </c>
      <c r="I106" s="57">
        <f>RES_hhdet_fec!I$174</f>
        <v>37.179569123939693</v>
      </c>
      <c r="J106" s="57">
        <f>RES_hhdet_fec!J$174</f>
        <v>40.112450019807703</v>
      </c>
      <c r="K106" s="57">
        <f>RES_hhdet_fec!K$174</f>
        <v>46.685507675789253</v>
      </c>
      <c r="L106" s="57">
        <f>RES_hhdet_fec!L$174</f>
        <v>52.177833295335141</v>
      </c>
      <c r="M106" s="57">
        <f>RES_hhdet_fec!M$174</f>
        <v>58.988364968244454</v>
      </c>
      <c r="N106" s="57">
        <f>RES_hhdet_fec!N$174</f>
        <v>62.119559042772735</v>
      </c>
      <c r="O106" s="57">
        <f>RES_hhdet_fec!O$174</f>
        <v>63.259565009148005</v>
      </c>
      <c r="P106" s="57">
        <f>RES_hhdet_fec!P$174</f>
        <v>67.878273755150616</v>
      </c>
      <c r="Q106" s="57">
        <f>RES_hhdet_fec!Q$174</f>
        <v>69.852107778489639</v>
      </c>
    </row>
    <row r="107" spans="1:17" ht="12" customHeight="1" x14ac:dyDescent="0.3">
      <c r="A107" s="158" t="s">
        <v>62</v>
      </c>
      <c r="B107" s="157">
        <f>SUM(B108:B109)</f>
        <v>1037.4929492001306</v>
      </c>
      <c r="C107" s="157">
        <f t="shared" ref="C107:Q107" si="14">SUM(C108:C109)</f>
        <v>1056.0759269245139</v>
      </c>
      <c r="D107" s="157">
        <f t="shared" si="14"/>
        <v>1066.0314682444289</v>
      </c>
      <c r="E107" s="157">
        <f t="shared" si="14"/>
        <v>1106.7063391415277</v>
      </c>
      <c r="F107" s="157">
        <f t="shared" si="14"/>
        <v>1115.917404971334</v>
      </c>
      <c r="G107" s="157">
        <f t="shared" si="14"/>
        <v>1112.528810367015</v>
      </c>
      <c r="H107" s="157">
        <f t="shared" si="14"/>
        <v>1118.035150356754</v>
      </c>
      <c r="I107" s="157">
        <f t="shared" si="14"/>
        <v>1105.8832890820129</v>
      </c>
      <c r="J107" s="157">
        <f t="shared" si="14"/>
        <v>1117.2301119540994</v>
      </c>
      <c r="K107" s="157">
        <f t="shared" si="14"/>
        <v>1104.4008851997569</v>
      </c>
      <c r="L107" s="157">
        <f t="shared" si="14"/>
        <v>1132.9716400268758</v>
      </c>
      <c r="M107" s="157">
        <f t="shared" si="14"/>
        <v>1069.2077821418441</v>
      </c>
      <c r="N107" s="157">
        <f t="shared" si="14"/>
        <v>1085.0343214636544</v>
      </c>
      <c r="O107" s="157">
        <f t="shared" si="14"/>
        <v>1082.6074435725006</v>
      </c>
      <c r="P107" s="157">
        <f t="shared" si="14"/>
        <v>1018.0257054464183</v>
      </c>
      <c r="Q107" s="157">
        <f t="shared" si="14"/>
        <v>993.74907598641062</v>
      </c>
    </row>
    <row r="108" spans="1:17" ht="12" customHeight="1" x14ac:dyDescent="0.3">
      <c r="A108" s="23" t="s">
        <v>57</v>
      </c>
      <c r="B108" s="156">
        <f>RES_hhdet_fec!B$176</f>
        <v>348.3364155075555</v>
      </c>
      <c r="C108" s="156">
        <f>RES_hhdet_fec!C$176</f>
        <v>357.68398993040165</v>
      </c>
      <c r="D108" s="156">
        <f>RES_hhdet_fec!D$176</f>
        <v>348.46443077015846</v>
      </c>
      <c r="E108" s="156">
        <f>RES_hhdet_fec!E$176</f>
        <v>353.96330168796044</v>
      </c>
      <c r="F108" s="156">
        <f>RES_hhdet_fec!F$176</f>
        <v>372.47309052259862</v>
      </c>
      <c r="G108" s="156">
        <f>RES_hhdet_fec!G$176</f>
        <v>348.22290533342209</v>
      </c>
      <c r="H108" s="156">
        <f>RES_hhdet_fec!H$176</f>
        <v>318.0410279371992</v>
      </c>
      <c r="I108" s="156">
        <f>RES_hhdet_fec!I$176</f>
        <v>266.52951189415893</v>
      </c>
      <c r="J108" s="156">
        <f>RES_hhdet_fec!J$176</f>
        <v>307.83625446488423</v>
      </c>
      <c r="K108" s="156">
        <f>RES_hhdet_fec!K$176</f>
        <v>285.68555106579157</v>
      </c>
      <c r="L108" s="156">
        <f>RES_hhdet_fec!L$176</f>
        <v>318.30227466611331</v>
      </c>
      <c r="M108" s="156">
        <f>RES_hhdet_fec!M$176</f>
        <v>267.76018773674031</v>
      </c>
      <c r="N108" s="156">
        <f>RES_hhdet_fec!N$176</f>
        <v>264.11568873744488</v>
      </c>
      <c r="O108" s="156">
        <f>RES_hhdet_fec!O$176</f>
        <v>269.81869473031753</v>
      </c>
      <c r="P108" s="156">
        <f>RES_hhdet_fec!P$176</f>
        <v>226.99567690503662</v>
      </c>
      <c r="Q108" s="156">
        <f>RES_hhdet_fec!Q$176</f>
        <v>213.63272100176303</v>
      </c>
    </row>
    <row r="109" spans="1:17" ht="12" customHeight="1" x14ac:dyDescent="0.3">
      <c r="A109" s="29" t="s">
        <v>140</v>
      </c>
      <c r="B109" s="57">
        <f>RES_hhdet_fec!B$177</f>
        <v>689.15653369257507</v>
      </c>
      <c r="C109" s="57">
        <f>RES_hhdet_fec!C$177</f>
        <v>698.39193699411214</v>
      </c>
      <c r="D109" s="57">
        <f>RES_hhdet_fec!D$177</f>
        <v>717.56703747427036</v>
      </c>
      <c r="E109" s="57">
        <f>RES_hhdet_fec!E$177</f>
        <v>752.74303745356735</v>
      </c>
      <c r="F109" s="57">
        <f>RES_hhdet_fec!F$177</f>
        <v>743.44431444873533</v>
      </c>
      <c r="G109" s="57">
        <f>RES_hhdet_fec!G$177</f>
        <v>764.30590503359292</v>
      </c>
      <c r="H109" s="57">
        <f>RES_hhdet_fec!H$177</f>
        <v>799.99412241955486</v>
      </c>
      <c r="I109" s="57">
        <f>RES_hhdet_fec!I$177</f>
        <v>839.35377718785389</v>
      </c>
      <c r="J109" s="57">
        <f>RES_hhdet_fec!J$177</f>
        <v>809.39385748921518</v>
      </c>
      <c r="K109" s="57">
        <f>RES_hhdet_fec!K$177</f>
        <v>818.71533413396537</v>
      </c>
      <c r="L109" s="57">
        <f>RES_hhdet_fec!L$177</f>
        <v>814.66936536076253</v>
      </c>
      <c r="M109" s="57">
        <f>RES_hhdet_fec!M$177</f>
        <v>801.44759440510381</v>
      </c>
      <c r="N109" s="57">
        <f>RES_hhdet_fec!N$177</f>
        <v>820.91863272620947</v>
      </c>
      <c r="O109" s="57">
        <f>RES_hhdet_fec!O$177</f>
        <v>812.78874884218317</v>
      </c>
      <c r="P109" s="57">
        <f>RES_hhdet_fec!P$177</f>
        <v>791.03002854138174</v>
      </c>
      <c r="Q109" s="57">
        <f>RES_hhdet_fec!Q$177</f>
        <v>780.11635498464761</v>
      </c>
    </row>
    <row r="111" spans="1:17" ht="12" customHeight="1" x14ac:dyDescent="0.3">
      <c r="A111" s="152" t="s">
        <v>119</v>
      </c>
      <c r="B111" s="168">
        <f>SUM(B112,B114,B116,B125)</f>
        <v>11505.865005245787</v>
      </c>
      <c r="C111" s="168">
        <f t="shared" ref="C111:Q111" si="15">SUM(C112,C114,C116,C125)</f>
        <v>12341.032821311461</v>
      </c>
      <c r="D111" s="168">
        <f t="shared" si="15"/>
        <v>12171.258545786459</v>
      </c>
      <c r="E111" s="168">
        <f t="shared" si="15"/>
        <v>12981.918015476633</v>
      </c>
      <c r="F111" s="168">
        <f t="shared" si="15"/>
        <v>13090.465561409485</v>
      </c>
      <c r="G111" s="168">
        <f t="shared" si="15"/>
        <v>12825.098206451683</v>
      </c>
      <c r="H111" s="168">
        <f t="shared" si="15"/>
        <v>12737.740620796427</v>
      </c>
      <c r="I111" s="168">
        <f t="shared" si="15"/>
        <v>11821.409694756896</v>
      </c>
      <c r="J111" s="168">
        <f t="shared" si="15"/>
        <v>12096.307588881838</v>
      </c>
      <c r="K111" s="168">
        <f t="shared" si="15"/>
        <v>11638.027042893122</v>
      </c>
      <c r="L111" s="168">
        <f t="shared" si="15"/>
        <v>12683.763243792911</v>
      </c>
      <c r="M111" s="168">
        <f t="shared" si="15"/>
        <v>10387.822794642661</v>
      </c>
      <c r="N111" s="168">
        <f t="shared" si="15"/>
        <v>11298.392291090735</v>
      </c>
      <c r="O111" s="168">
        <f t="shared" si="15"/>
        <v>11452.295041304522</v>
      </c>
      <c r="P111" s="168">
        <f t="shared" si="15"/>
        <v>9525.7834354360493</v>
      </c>
      <c r="Q111" s="168">
        <f t="shared" si="15"/>
        <v>9770.1449854246057</v>
      </c>
    </row>
    <row r="112" spans="1:17" ht="12" customHeight="1" x14ac:dyDescent="0.3">
      <c r="A112" s="158" t="s">
        <v>65</v>
      </c>
      <c r="B112" s="157">
        <f>B113</f>
        <v>9067.5022017659139</v>
      </c>
      <c r="C112" s="157">
        <f t="shared" ref="C112:Q112" si="16">C113</f>
        <v>9832.3069619464532</v>
      </c>
      <c r="D112" s="157">
        <f t="shared" si="16"/>
        <v>9612.7435745651637</v>
      </c>
      <c r="E112" s="157">
        <f t="shared" si="16"/>
        <v>10290.583095686652</v>
      </c>
      <c r="F112" s="157">
        <f t="shared" si="16"/>
        <v>10365.989465914739</v>
      </c>
      <c r="G112" s="157">
        <f t="shared" si="16"/>
        <v>10076.460806965966</v>
      </c>
      <c r="H112" s="157">
        <f t="shared" si="16"/>
        <v>9900.5656410849406</v>
      </c>
      <c r="I112" s="157">
        <f t="shared" si="16"/>
        <v>8977.1534266127146</v>
      </c>
      <c r="J112" s="157">
        <f t="shared" si="16"/>
        <v>9248.3092393839543</v>
      </c>
      <c r="K112" s="157">
        <f t="shared" si="16"/>
        <v>8803.758824575787</v>
      </c>
      <c r="L112" s="157">
        <f t="shared" si="16"/>
        <v>9783.2521006931911</v>
      </c>
      <c r="M112" s="157">
        <f t="shared" si="16"/>
        <v>7565.6432158391799</v>
      </c>
      <c r="N112" s="157">
        <f t="shared" si="16"/>
        <v>8396.8300667683925</v>
      </c>
      <c r="O112" s="157">
        <f t="shared" si="16"/>
        <v>8554.9496880339157</v>
      </c>
      <c r="P112" s="157">
        <f t="shared" si="16"/>
        <v>6737.2114995204911</v>
      </c>
      <c r="Q112" s="157">
        <f t="shared" si="16"/>
        <v>7047.7986113255356</v>
      </c>
    </row>
    <row r="113" spans="1:17" ht="12" customHeight="1" x14ac:dyDescent="0.3">
      <c r="A113" s="23" t="s">
        <v>60</v>
      </c>
      <c r="B113" s="57">
        <f>RES_hhdet_tes!B$163</f>
        <v>9067.5022017659139</v>
      </c>
      <c r="C113" s="57">
        <f>RES_hhdet_tes!C$163</f>
        <v>9832.3069619464532</v>
      </c>
      <c r="D113" s="57">
        <f>RES_hhdet_tes!D$163</f>
        <v>9612.7435745651637</v>
      </c>
      <c r="E113" s="57">
        <f>RES_hhdet_tes!E$163</f>
        <v>10290.583095686652</v>
      </c>
      <c r="F113" s="57">
        <f>RES_hhdet_tes!F$163</f>
        <v>10365.989465914739</v>
      </c>
      <c r="G113" s="57">
        <f>RES_hhdet_tes!G$163</f>
        <v>10076.460806965966</v>
      </c>
      <c r="H113" s="57">
        <f>RES_hhdet_tes!H$163</f>
        <v>9900.5656410849406</v>
      </c>
      <c r="I113" s="57">
        <f>RES_hhdet_tes!I$163</f>
        <v>8977.1534266127146</v>
      </c>
      <c r="J113" s="57">
        <f>RES_hhdet_tes!J$163</f>
        <v>9248.3092393839543</v>
      </c>
      <c r="K113" s="57">
        <f>RES_hhdet_tes!K$163</f>
        <v>8803.758824575787</v>
      </c>
      <c r="L113" s="57">
        <f>RES_hhdet_tes!L$163</f>
        <v>9783.2521006931911</v>
      </c>
      <c r="M113" s="57">
        <f>RES_hhdet_tes!M$163</f>
        <v>7565.6432158391799</v>
      </c>
      <c r="N113" s="57">
        <f>RES_hhdet_tes!N$163</f>
        <v>8396.8300667683925</v>
      </c>
      <c r="O113" s="57">
        <f>RES_hhdet_tes!O$163</f>
        <v>8554.9496880339157</v>
      </c>
      <c r="P113" s="57">
        <f>RES_hhdet_tes!P$163</f>
        <v>6737.2114995204911</v>
      </c>
      <c r="Q113" s="57">
        <f>RES_hhdet_tes!Q$163</f>
        <v>7047.7986113255356</v>
      </c>
    </row>
    <row r="114" spans="1:17" ht="12" customHeight="1" x14ac:dyDescent="0.3">
      <c r="A114" s="158" t="s">
        <v>112</v>
      </c>
      <c r="B114" s="157">
        <f>B115</f>
        <v>30.115532503484705</v>
      </c>
      <c r="C114" s="157">
        <f t="shared" ref="C114:Q114" si="17">C115</f>
        <v>32.749880292210776</v>
      </c>
      <c r="D114" s="157">
        <f t="shared" si="17"/>
        <v>35.20741604987321</v>
      </c>
      <c r="E114" s="157">
        <f t="shared" si="17"/>
        <v>37.844815549921222</v>
      </c>
      <c r="F114" s="157">
        <f t="shared" si="17"/>
        <v>41.289558177560117</v>
      </c>
      <c r="G114" s="157">
        <f t="shared" si="17"/>
        <v>44.449846867982082</v>
      </c>
      <c r="H114" s="157">
        <f t="shared" si="17"/>
        <v>51.630486855308106</v>
      </c>
      <c r="I114" s="157">
        <f t="shared" si="17"/>
        <v>58.979712789260866</v>
      </c>
      <c r="J114" s="157">
        <f t="shared" si="17"/>
        <v>68.636653117601369</v>
      </c>
      <c r="K114" s="157">
        <f t="shared" si="17"/>
        <v>79.269613911487909</v>
      </c>
      <c r="L114" s="157">
        <f t="shared" si="17"/>
        <v>87.507364573396302</v>
      </c>
      <c r="M114" s="157">
        <f t="shared" si="17"/>
        <v>86.986780316842257</v>
      </c>
      <c r="N114" s="157">
        <f t="shared" si="17"/>
        <v>88.778889794422469</v>
      </c>
      <c r="O114" s="157">
        <f t="shared" si="17"/>
        <v>89.320397887319558</v>
      </c>
      <c r="P114" s="157">
        <f t="shared" si="17"/>
        <v>89.64976944730445</v>
      </c>
      <c r="Q114" s="157">
        <f t="shared" si="17"/>
        <v>91.551638214609781</v>
      </c>
    </row>
    <row r="115" spans="1:17" ht="12" customHeight="1" x14ac:dyDescent="0.3">
      <c r="A115" s="23" t="s">
        <v>60</v>
      </c>
      <c r="B115" s="156">
        <f>RES_hhdet_tes!B$165</f>
        <v>30.115532503484705</v>
      </c>
      <c r="C115" s="156">
        <f>RES_hhdet_tes!C$165</f>
        <v>32.749880292210776</v>
      </c>
      <c r="D115" s="156">
        <f>RES_hhdet_tes!D$165</f>
        <v>35.20741604987321</v>
      </c>
      <c r="E115" s="156">
        <f>RES_hhdet_tes!E$165</f>
        <v>37.844815549921222</v>
      </c>
      <c r="F115" s="156">
        <f>RES_hhdet_tes!F$165</f>
        <v>41.289558177560117</v>
      </c>
      <c r="G115" s="156">
        <f>RES_hhdet_tes!G$165</f>
        <v>44.449846867982082</v>
      </c>
      <c r="H115" s="156">
        <f>RES_hhdet_tes!H$165</f>
        <v>51.630486855308106</v>
      </c>
      <c r="I115" s="156">
        <f>RES_hhdet_tes!I$165</f>
        <v>58.979712789260866</v>
      </c>
      <c r="J115" s="156">
        <f>RES_hhdet_tes!J$165</f>
        <v>68.636653117601369</v>
      </c>
      <c r="K115" s="156">
        <f>RES_hhdet_tes!K$165</f>
        <v>79.269613911487909</v>
      </c>
      <c r="L115" s="156">
        <f>RES_hhdet_tes!L$165</f>
        <v>87.507364573396302</v>
      </c>
      <c r="M115" s="156">
        <f>RES_hhdet_tes!M$165</f>
        <v>86.986780316842257</v>
      </c>
      <c r="N115" s="156">
        <f>RES_hhdet_tes!N$165</f>
        <v>88.778889794422469</v>
      </c>
      <c r="O115" s="156">
        <f>RES_hhdet_tes!O$165</f>
        <v>89.320397887319558</v>
      </c>
      <c r="P115" s="156">
        <f>RES_hhdet_tes!P$165</f>
        <v>89.64976944730445</v>
      </c>
      <c r="Q115" s="156">
        <f>RES_hhdet_tes!Q$165</f>
        <v>91.551638214609781</v>
      </c>
    </row>
    <row r="116" spans="1:17" ht="12" customHeight="1" x14ac:dyDescent="0.3">
      <c r="A116" s="158" t="s">
        <v>63</v>
      </c>
      <c r="B116" s="157">
        <f>SUM(B117:B118,B121:B122)</f>
        <v>1714.1543362835146</v>
      </c>
      <c r="C116" s="157">
        <f t="shared" ref="C116:Q116" si="18">SUM(C117:C118,C121:C122)</f>
        <v>1765.6013623177726</v>
      </c>
      <c r="D116" s="157">
        <f t="shared" si="18"/>
        <v>1796.4993553220904</v>
      </c>
      <c r="E116" s="157">
        <f t="shared" si="18"/>
        <v>1890.7057084936234</v>
      </c>
      <c r="F116" s="157">
        <f t="shared" si="18"/>
        <v>1914.5178533788992</v>
      </c>
      <c r="G116" s="157">
        <f t="shared" si="18"/>
        <v>1924.0162573287216</v>
      </c>
      <c r="H116" s="157">
        <f t="shared" si="18"/>
        <v>1983.5328632342641</v>
      </c>
      <c r="I116" s="157">
        <f t="shared" si="18"/>
        <v>1968.5809376049908</v>
      </c>
      <c r="J116" s="157">
        <f t="shared" si="18"/>
        <v>1963.5197135347541</v>
      </c>
      <c r="K116" s="157">
        <f t="shared" si="18"/>
        <v>1939.2405490255903</v>
      </c>
      <c r="L116" s="157">
        <f t="shared" si="18"/>
        <v>1982.5650094150672</v>
      </c>
      <c r="M116" s="157">
        <f t="shared" si="18"/>
        <v>1936.922274836714</v>
      </c>
      <c r="N116" s="157">
        <f t="shared" si="18"/>
        <v>1996.8948003192559</v>
      </c>
      <c r="O116" s="157">
        <f t="shared" si="18"/>
        <v>1993.6485373210569</v>
      </c>
      <c r="P116" s="157">
        <f t="shared" si="18"/>
        <v>1921.1000763613476</v>
      </c>
      <c r="Q116" s="157">
        <f t="shared" si="18"/>
        <v>1866.1607138220422</v>
      </c>
    </row>
    <row r="117" spans="1:17" ht="12" customHeight="1" x14ac:dyDescent="0.3">
      <c r="A117" s="167" t="s">
        <v>144</v>
      </c>
      <c r="B117" s="132">
        <f>RES_hhdet_tes!B$167</f>
        <v>528.87238888409593</v>
      </c>
      <c r="C117" s="132">
        <f>RES_hhdet_tes!C$167</f>
        <v>532.82389364563119</v>
      </c>
      <c r="D117" s="132">
        <f>RES_hhdet_tes!D$167</f>
        <v>536.53143382808832</v>
      </c>
      <c r="E117" s="132">
        <f>RES_hhdet_tes!E$167</f>
        <v>560.24971553125749</v>
      </c>
      <c r="F117" s="132">
        <f>RES_hhdet_tes!F$167</f>
        <v>579.68449909544097</v>
      </c>
      <c r="G117" s="132">
        <f>RES_hhdet_tes!G$167</f>
        <v>568.86900569693978</v>
      </c>
      <c r="H117" s="132">
        <f>RES_hhdet_tes!H$167</f>
        <v>548.24973519234914</v>
      </c>
      <c r="I117" s="132">
        <f>RES_hhdet_tes!I$167</f>
        <v>516.0767343463117</v>
      </c>
      <c r="J117" s="132">
        <f>RES_hhdet_tes!J$167</f>
        <v>493.01797251610083</v>
      </c>
      <c r="K117" s="132">
        <f>RES_hhdet_tes!K$167</f>
        <v>473.92913191925521</v>
      </c>
      <c r="L117" s="132">
        <f>RES_hhdet_tes!L$167</f>
        <v>477.48582532300759</v>
      </c>
      <c r="M117" s="132">
        <f>RES_hhdet_tes!M$167</f>
        <v>394.09122213400428</v>
      </c>
      <c r="N117" s="132">
        <f>RES_hhdet_tes!N$167</f>
        <v>376.75834214339153</v>
      </c>
      <c r="O117" s="132">
        <f>RES_hhdet_tes!O$167</f>
        <v>365.54703293420761</v>
      </c>
      <c r="P117" s="132">
        <f>RES_hhdet_tes!P$167</f>
        <v>302.50967602996917</v>
      </c>
      <c r="Q117" s="132">
        <f>RES_hhdet_tes!Q$167</f>
        <v>274.74512445558128</v>
      </c>
    </row>
    <row r="118" spans="1:17" ht="12" customHeight="1" x14ac:dyDescent="0.3">
      <c r="A118" s="167" t="s">
        <v>143</v>
      </c>
      <c r="B118" s="132">
        <f>SUM(B119:B120)</f>
        <v>14.161217851777478</v>
      </c>
      <c r="C118" s="132">
        <f t="shared" ref="C118:Q118" si="19">SUM(C119:C120)</f>
        <v>15.727219376032149</v>
      </c>
      <c r="D118" s="132">
        <f t="shared" si="19"/>
        <v>17.250350392402162</v>
      </c>
      <c r="E118" s="132">
        <f t="shared" si="19"/>
        <v>20.309764730244705</v>
      </c>
      <c r="F118" s="132">
        <f t="shared" si="19"/>
        <v>22.910300792447902</v>
      </c>
      <c r="G118" s="132">
        <f t="shared" si="19"/>
        <v>25.944319357009178</v>
      </c>
      <c r="H118" s="132">
        <f t="shared" si="19"/>
        <v>29.747008689906615</v>
      </c>
      <c r="I118" s="132">
        <f t="shared" si="19"/>
        <v>34.334888705163401</v>
      </c>
      <c r="J118" s="132">
        <f t="shared" si="19"/>
        <v>41.752005458214242</v>
      </c>
      <c r="K118" s="132">
        <f t="shared" si="19"/>
        <v>49.757151749213563</v>
      </c>
      <c r="L118" s="132">
        <f t="shared" si="19"/>
        <v>59.21888111190308</v>
      </c>
      <c r="M118" s="132">
        <f t="shared" si="19"/>
        <v>59.938184200799896</v>
      </c>
      <c r="N118" s="132">
        <f t="shared" si="19"/>
        <v>56.81561896121535</v>
      </c>
      <c r="O118" s="132">
        <f t="shared" si="19"/>
        <v>59.049084834482109</v>
      </c>
      <c r="P118" s="132">
        <f t="shared" si="19"/>
        <v>50.778148136383081</v>
      </c>
      <c r="Q118" s="132">
        <f t="shared" si="19"/>
        <v>45.712297063400079</v>
      </c>
    </row>
    <row r="119" spans="1:17" ht="12" customHeight="1" x14ac:dyDescent="0.3">
      <c r="A119" s="166" t="s">
        <v>57</v>
      </c>
      <c r="B119" s="165">
        <f>RES_hhdet_tes!B$169</f>
        <v>7.0696037617828784</v>
      </c>
      <c r="C119" s="165">
        <f>RES_hhdet_tes!C$169</f>
        <v>8.0173478868396533</v>
      </c>
      <c r="D119" s="165">
        <f>RES_hhdet_tes!D$169</f>
        <v>8.8503349027399185</v>
      </c>
      <c r="E119" s="165">
        <f>RES_hhdet_tes!E$169</f>
        <v>10.703006394728272</v>
      </c>
      <c r="F119" s="165">
        <f>RES_hhdet_tes!F$169</f>
        <v>11.827377422507981</v>
      </c>
      <c r="G119" s="165">
        <f>RES_hhdet_tes!G$169</f>
        <v>13.701880122388411</v>
      </c>
      <c r="H119" s="165">
        <f>RES_hhdet_tes!H$169</f>
        <v>15.460179063535721</v>
      </c>
      <c r="I119" s="165">
        <f>RES_hhdet_tes!I$169</f>
        <v>17.232189729412848</v>
      </c>
      <c r="J119" s="165">
        <f>RES_hhdet_tes!J$169</f>
        <v>21.273968204202916</v>
      </c>
      <c r="K119" s="165">
        <f>RES_hhdet_tes!K$169</f>
        <v>26.327465629193679</v>
      </c>
      <c r="L119" s="165">
        <f>RES_hhdet_tes!L$169</f>
        <v>31.659012396576927</v>
      </c>
      <c r="M119" s="165">
        <f>RES_hhdet_tes!M$169</f>
        <v>32.708660796096247</v>
      </c>
      <c r="N119" s="165">
        <f>RES_hhdet_tes!N$169</f>
        <v>30.610762433994708</v>
      </c>
      <c r="O119" s="165">
        <f>RES_hhdet_tes!O$169</f>
        <v>32.384203832858219</v>
      </c>
      <c r="P119" s="165">
        <f>RES_hhdet_tes!P$169</f>
        <v>26.833448396895015</v>
      </c>
      <c r="Q119" s="165">
        <f>RES_hhdet_tes!Q$169</f>
        <v>22.475886713419325</v>
      </c>
    </row>
    <row r="120" spans="1:17" ht="12" customHeight="1" x14ac:dyDescent="0.3">
      <c r="A120" s="147" t="s">
        <v>59</v>
      </c>
      <c r="B120" s="164">
        <f>RES_hhdet_tes!B$170</f>
        <v>7.0916140899945992</v>
      </c>
      <c r="C120" s="164">
        <f>RES_hhdet_tes!C$170</f>
        <v>7.7098714891924951</v>
      </c>
      <c r="D120" s="164">
        <f>RES_hhdet_tes!D$170</f>
        <v>8.400015489662243</v>
      </c>
      <c r="E120" s="164">
        <f>RES_hhdet_tes!E$170</f>
        <v>9.6067583355164334</v>
      </c>
      <c r="F120" s="164">
        <f>RES_hhdet_tes!F$170</f>
        <v>11.082923369939921</v>
      </c>
      <c r="G120" s="164">
        <f>RES_hhdet_tes!G$170</f>
        <v>12.242439234620765</v>
      </c>
      <c r="H120" s="164">
        <f>RES_hhdet_tes!H$170</f>
        <v>14.286829626370896</v>
      </c>
      <c r="I120" s="164">
        <f>RES_hhdet_tes!I$170</f>
        <v>17.102698975750553</v>
      </c>
      <c r="J120" s="164">
        <f>RES_hhdet_tes!J$170</f>
        <v>20.47803725401133</v>
      </c>
      <c r="K120" s="164">
        <f>RES_hhdet_tes!K$170</f>
        <v>23.429686120019888</v>
      </c>
      <c r="L120" s="164">
        <f>RES_hhdet_tes!L$170</f>
        <v>27.559868715326154</v>
      </c>
      <c r="M120" s="164">
        <f>RES_hhdet_tes!M$170</f>
        <v>27.229523404703645</v>
      </c>
      <c r="N120" s="164">
        <f>RES_hhdet_tes!N$170</f>
        <v>26.204856527220645</v>
      </c>
      <c r="O120" s="164">
        <f>RES_hhdet_tes!O$170</f>
        <v>26.66488100162389</v>
      </c>
      <c r="P120" s="164">
        <f>RES_hhdet_tes!P$170</f>
        <v>23.944699739488069</v>
      </c>
      <c r="Q120" s="164">
        <f>RES_hhdet_tes!Q$170</f>
        <v>23.236410349980755</v>
      </c>
    </row>
    <row r="121" spans="1:17" ht="12" customHeight="1" x14ac:dyDescent="0.3">
      <c r="A121" s="163" t="s">
        <v>142</v>
      </c>
      <c r="B121" s="162">
        <f>RES_hhdet_tes!B$171</f>
        <v>1134.6174150860163</v>
      </c>
      <c r="C121" s="162">
        <f>RES_hhdet_tes!C$171</f>
        <v>1176.2465955330861</v>
      </c>
      <c r="D121" s="162">
        <f>RES_hhdet_tes!D$171</f>
        <v>1194.1720628406226</v>
      </c>
      <c r="E121" s="162">
        <f>RES_hhdet_tes!E$171</f>
        <v>1245.9345979032569</v>
      </c>
      <c r="F121" s="162">
        <f>RES_hhdet_tes!F$171</f>
        <v>1244.2964578201986</v>
      </c>
      <c r="G121" s="162">
        <f>RES_hhdet_tes!G$171</f>
        <v>1245.9538335170832</v>
      </c>
      <c r="H121" s="162">
        <f>RES_hhdet_tes!H$171</f>
        <v>1307.4245188898624</v>
      </c>
      <c r="I121" s="162">
        <f>RES_hhdet_tes!I$171</f>
        <v>1306.6813731027744</v>
      </c>
      <c r="J121" s="162">
        <f>RES_hhdet_tes!J$171</f>
        <v>1305.2654176006963</v>
      </c>
      <c r="K121" s="162">
        <f>RES_hhdet_tes!K$171</f>
        <v>1275.6594316584872</v>
      </c>
      <c r="L121" s="162">
        <f>RES_hhdet_tes!L$171</f>
        <v>1293.3807337164988</v>
      </c>
      <c r="M121" s="162">
        <f>RES_hhdet_tes!M$171</f>
        <v>1302.8337892312215</v>
      </c>
      <c r="N121" s="162">
        <f>RES_hhdet_tes!N$171</f>
        <v>1373.015821576904</v>
      </c>
      <c r="O121" s="162">
        <f>RES_hhdet_tes!O$171</f>
        <v>1371.5005458837893</v>
      </c>
      <c r="P121" s="162">
        <f>RES_hhdet_tes!P$171</f>
        <v>1362.2694466919359</v>
      </c>
      <c r="Q121" s="162">
        <f>RES_hhdet_tes!Q$171</f>
        <v>1331.5311734278428</v>
      </c>
    </row>
    <row r="122" spans="1:17" ht="12" customHeight="1" x14ac:dyDescent="0.3">
      <c r="A122" s="161" t="s">
        <v>141</v>
      </c>
      <c r="B122" s="160">
        <f>SUM(B123:B124)</f>
        <v>36.503314461624974</v>
      </c>
      <c r="C122" s="160">
        <f t="shared" ref="C122:Q122" si="20">SUM(C123:C124)</f>
        <v>40.803653763023092</v>
      </c>
      <c r="D122" s="160">
        <f t="shared" si="20"/>
        <v>48.545508260977172</v>
      </c>
      <c r="E122" s="160">
        <f t="shared" si="20"/>
        <v>64.211630328864103</v>
      </c>
      <c r="F122" s="160">
        <f t="shared" si="20"/>
        <v>67.626595670811838</v>
      </c>
      <c r="G122" s="160">
        <f t="shared" si="20"/>
        <v>83.249098757689382</v>
      </c>
      <c r="H122" s="160">
        <f t="shared" si="20"/>
        <v>98.111600462146072</v>
      </c>
      <c r="I122" s="160">
        <f t="shared" si="20"/>
        <v>111.48794145074126</v>
      </c>
      <c r="J122" s="160">
        <f t="shared" si="20"/>
        <v>123.48431795974258</v>
      </c>
      <c r="K122" s="160">
        <f t="shared" si="20"/>
        <v>139.89483369863427</v>
      </c>
      <c r="L122" s="160">
        <f t="shared" si="20"/>
        <v>152.47956926365791</v>
      </c>
      <c r="M122" s="160">
        <f t="shared" si="20"/>
        <v>180.05907927068824</v>
      </c>
      <c r="N122" s="160">
        <f t="shared" si="20"/>
        <v>190.30501763774484</v>
      </c>
      <c r="O122" s="160">
        <f t="shared" si="20"/>
        <v>197.55187366857791</v>
      </c>
      <c r="P122" s="160">
        <f t="shared" si="20"/>
        <v>205.5428055030595</v>
      </c>
      <c r="Q122" s="160">
        <f t="shared" si="20"/>
        <v>214.17211887521813</v>
      </c>
    </row>
    <row r="123" spans="1:17" ht="12" customHeight="1" x14ac:dyDescent="0.3">
      <c r="A123" s="148" t="s">
        <v>60</v>
      </c>
      <c r="B123" s="156">
        <f>RES_hhdet_tes!B$173</f>
        <v>25.347074586271656</v>
      </c>
      <c r="C123" s="156">
        <f>RES_hhdet_tes!C$173</f>
        <v>28.196392444295508</v>
      </c>
      <c r="D123" s="156">
        <f>RES_hhdet_tes!D$173</f>
        <v>33.385710896023241</v>
      </c>
      <c r="E123" s="156">
        <f>RES_hhdet_tes!E$173</f>
        <v>44.803532813943782</v>
      </c>
      <c r="F123" s="156">
        <f>RES_hhdet_tes!F$173</f>
        <v>46.756313407268529</v>
      </c>
      <c r="G123" s="156">
        <f>RES_hhdet_tes!G$173</f>
        <v>57.885635326442383</v>
      </c>
      <c r="H123" s="156">
        <f>RES_hhdet_tes!H$173</f>
        <v>67.866529270534258</v>
      </c>
      <c r="I123" s="156">
        <f>RES_hhdet_tes!I$173</f>
        <v>74.308372326801575</v>
      </c>
      <c r="J123" s="156">
        <f>RES_hhdet_tes!J$173</f>
        <v>83.371867939934901</v>
      </c>
      <c r="K123" s="156">
        <f>RES_hhdet_tes!K$173</f>
        <v>93.209326022845033</v>
      </c>
      <c r="L123" s="156">
        <f>RES_hhdet_tes!L$173</f>
        <v>100.30173596832277</v>
      </c>
      <c r="M123" s="156">
        <f>RES_hhdet_tes!M$173</f>
        <v>121.07071430244379</v>
      </c>
      <c r="N123" s="156">
        <f>RES_hhdet_tes!N$173</f>
        <v>128.18545859497209</v>
      </c>
      <c r="O123" s="156">
        <f>RES_hhdet_tes!O$173</f>
        <v>134.29230865942992</v>
      </c>
      <c r="P123" s="156">
        <f>RES_hhdet_tes!P$173</f>
        <v>137.66453174790888</v>
      </c>
      <c r="Q123" s="156">
        <f>RES_hhdet_tes!Q$173</f>
        <v>144.32001109672848</v>
      </c>
    </row>
    <row r="124" spans="1:17" ht="12" customHeight="1" x14ac:dyDescent="0.3">
      <c r="A124" s="159" t="s">
        <v>59</v>
      </c>
      <c r="B124" s="57">
        <f>RES_hhdet_tes!B$174</f>
        <v>11.156239875353318</v>
      </c>
      <c r="C124" s="57">
        <f>RES_hhdet_tes!C$174</f>
        <v>12.607261318727586</v>
      </c>
      <c r="D124" s="57">
        <f>RES_hhdet_tes!D$174</f>
        <v>15.159797364953933</v>
      </c>
      <c r="E124" s="57">
        <f>RES_hhdet_tes!E$174</f>
        <v>19.408097514920318</v>
      </c>
      <c r="F124" s="57">
        <f>RES_hhdet_tes!F$174</f>
        <v>20.870282263543302</v>
      </c>
      <c r="G124" s="57">
        <f>RES_hhdet_tes!G$174</f>
        <v>25.363463431247002</v>
      </c>
      <c r="H124" s="57">
        <f>RES_hhdet_tes!H$174</f>
        <v>30.245071191611814</v>
      </c>
      <c r="I124" s="57">
        <f>RES_hhdet_tes!I$174</f>
        <v>37.179569123939693</v>
      </c>
      <c r="J124" s="57">
        <f>RES_hhdet_tes!J$174</f>
        <v>40.112450019807689</v>
      </c>
      <c r="K124" s="57">
        <f>RES_hhdet_tes!K$174</f>
        <v>46.685507675789253</v>
      </c>
      <c r="L124" s="57">
        <f>RES_hhdet_tes!L$174</f>
        <v>52.177833295335141</v>
      </c>
      <c r="M124" s="57">
        <f>RES_hhdet_tes!M$174</f>
        <v>58.988364968244447</v>
      </c>
      <c r="N124" s="57">
        <f>RES_hhdet_tes!N$174</f>
        <v>62.119559042772742</v>
      </c>
      <c r="O124" s="57">
        <f>RES_hhdet_tes!O$174</f>
        <v>63.259565009147991</v>
      </c>
      <c r="P124" s="57">
        <f>RES_hhdet_tes!P$174</f>
        <v>67.878273755150616</v>
      </c>
      <c r="Q124" s="57">
        <f>RES_hhdet_tes!Q$174</f>
        <v>69.852107778489668</v>
      </c>
    </row>
    <row r="125" spans="1:17" ht="12" customHeight="1" x14ac:dyDescent="0.3">
      <c r="A125" s="158" t="s">
        <v>62</v>
      </c>
      <c r="B125" s="157">
        <f>SUM(B126:B127)</f>
        <v>694.09293469287252</v>
      </c>
      <c r="C125" s="157">
        <f t="shared" ref="C125:Q125" si="21">SUM(C126:C127)</f>
        <v>710.37461675502323</v>
      </c>
      <c r="D125" s="157">
        <f t="shared" si="21"/>
        <v>726.80819984933214</v>
      </c>
      <c r="E125" s="157">
        <f t="shared" si="21"/>
        <v>762.7843957464363</v>
      </c>
      <c r="F125" s="157">
        <f t="shared" si="21"/>
        <v>768.66868393828702</v>
      </c>
      <c r="G125" s="157">
        <f t="shared" si="21"/>
        <v>780.17129528901455</v>
      </c>
      <c r="H125" s="157">
        <f t="shared" si="21"/>
        <v>802.01162962191268</v>
      </c>
      <c r="I125" s="157">
        <f t="shared" si="21"/>
        <v>816.69561774992906</v>
      </c>
      <c r="J125" s="157">
        <f t="shared" si="21"/>
        <v>815.84198284553031</v>
      </c>
      <c r="K125" s="157">
        <f t="shared" si="21"/>
        <v>815.75805538025679</v>
      </c>
      <c r="L125" s="157">
        <f t="shared" si="21"/>
        <v>830.43876911125744</v>
      </c>
      <c r="M125" s="157">
        <f t="shared" si="21"/>
        <v>798.27052364992346</v>
      </c>
      <c r="N125" s="157">
        <f t="shared" si="21"/>
        <v>815.8885342086628</v>
      </c>
      <c r="O125" s="157">
        <f t="shared" si="21"/>
        <v>814.37641806223155</v>
      </c>
      <c r="P125" s="157">
        <f t="shared" si="21"/>
        <v>777.82209010690519</v>
      </c>
      <c r="Q125" s="157">
        <f t="shared" si="21"/>
        <v>764.6340220624196</v>
      </c>
    </row>
    <row r="126" spans="1:17" ht="12" customHeight="1" x14ac:dyDescent="0.3">
      <c r="A126" s="23" t="s">
        <v>57</v>
      </c>
      <c r="B126" s="156">
        <f>RES_hhdet_tes!B$176</f>
        <v>142.82724327615847</v>
      </c>
      <c r="C126" s="156">
        <f>RES_hhdet_tes!C$176</f>
        <v>149.25425576646521</v>
      </c>
      <c r="D126" s="156">
        <f>RES_hhdet_tes!D$176</f>
        <v>147.0889768478124</v>
      </c>
      <c r="E126" s="156">
        <f>RES_hhdet_tes!E$176</f>
        <v>151.4052057960871</v>
      </c>
      <c r="F126" s="156">
        <f>RES_hhdet_tes!F$176</f>
        <v>161.99561806245922</v>
      </c>
      <c r="G126" s="156">
        <f>RES_hhdet_tes!G$176</f>
        <v>152.98699981649528</v>
      </c>
      <c r="H126" s="156">
        <f>RES_hhdet_tes!H$176</f>
        <v>142.11877134808867</v>
      </c>
      <c r="I126" s="156">
        <f>RES_hhdet_tes!I$176</f>
        <v>120.24646939994896</v>
      </c>
      <c r="J126" s="156">
        <f>RES_hhdet_tes!J$176</f>
        <v>140.61264774713004</v>
      </c>
      <c r="K126" s="156">
        <f>RES_hhdet_tes!K$176</f>
        <v>130.78375064427038</v>
      </c>
      <c r="L126" s="156">
        <f>RES_hhdet_tes!L$176</f>
        <v>146.74817806746177</v>
      </c>
      <c r="M126" s="156">
        <f>RES_hhdet_tes!M$176</f>
        <v>124.02977988866473</v>
      </c>
      <c r="N126" s="156">
        <f>RES_hhdet_tes!N$176</f>
        <v>123.49385389818774</v>
      </c>
      <c r="O126" s="156">
        <f>RES_hhdet_tes!O$176</f>
        <v>126.7740535787857</v>
      </c>
      <c r="P126" s="156">
        <f>RES_hhdet_tes!P$176</f>
        <v>106.91824497672675</v>
      </c>
      <c r="Q126" s="156">
        <f>RES_hhdet_tes!Q$176</f>
        <v>101.01818054811021</v>
      </c>
    </row>
    <row r="127" spans="1:17" ht="12" customHeight="1" x14ac:dyDescent="0.3">
      <c r="A127" s="29" t="s">
        <v>140</v>
      </c>
      <c r="B127" s="57">
        <f>RES_hhdet_tes!B$177</f>
        <v>551.26569141671405</v>
      </c>
      <c r="C127" s="57">
        <f>RES_hhdet_tes!C$177</f>
        <v>561.12036098855799</v>
      </c>
      <c r="D127" s="57">
        <f>RES_hhdet_tes!D$177</f>
        <v>579.71922300151971</v>
      </c>
      <c r="E127" s="57">
        <f>RES_hhdet_tes!E$177</f>
        <v>611.3791899503492</v>
      </c>
      <c r="F127" s="57">
        <f>RES_hhdet_tes!F$177</f>
        <v>606.67306587582777</v>
      </c>
      <c r="G127" s="57">
        <f>RES_hhdet_tes!G$177</f>
        <v>627.18429547251924</v>
      </c>
      <c r="H127" s="57">
        <f>RES_hhdet_tes!H$177</f>
        <v>659.892858273824</v>
      </c>
      <c r="I127" s="57">
        <f>RES_hhdet_tes!I$177</f>
        <v>696.44914834998008</v>
      </c>
      <c r="J127" s="57">
        <f>RES_hhdet_tes!J$177</f>
        <v>675.22933509840027</v>
      </c>
      <c r="K127" s="57">
        <f>RES_hhdet_tes!K$177</f>
        <v>684.97430473598638</v>
      </c>
      <c r="L127" s="57">
        <f>RES_hhdet_tes!L$177</f>
        <v>683.69059104379562</v>
      </c>
      <c r="M127" s="57">
        <f>RES_hhdet_tes!M$177</f>
        <v>674.24074376125873</v>
      </c>
      <c r="N127" s="57">
        <f>RES_hhdet_tes!N$177</f>
        <v>692.39468031047511</v>
      </c>
      <c r="O127" s="57">
        <f>RES_hhdet_tes!O$177</f>
        <v>687.60236448344585</v>
      </c>
      <c r="P127" s="57">
        <f>RES_hhdet_tes!P$177</f>
        <v>670.90384513017841</v>
      </c>
      <c r="Q127" s="57">
        <f>RES_hhdet_tes!Q$177</f>
        <v>663.61584151430941</v>
      </c>
    </row>
    <row r="129" spans="1:17" ht="12" customHeight="1" x14ac:dyDescent="0.3">
      <c r="A129" s="152" t="s">
        <v>199</v>
      </c>
      <c r="B129" s="175">
        <f t="shared" ref="B129:Q144" si="22">IF(B111=0,"",B111/B93)</f>
        <v>0.72287958160971011</v>
      </c>
      <c r="C129" s="175">
        <f t="shared" si="22"/>
        <v>0.72832481546608452</v>
      </c>
      <c r="D129" s="175">
        <f t="shared" si="22"/>
        <v>0.73258354336114284</v>
      </c>
      <c r="E129" s="175">
        <f t="shared" si="22"/>
        <v>0.73776646315574557</v>
      </c>
      <c r="F129" s="175">
        <f t="shared" si="22"/>
        <v>0.74217460119893175</v>
      </c>
      <c r="G129" s="175">
        <f t="shared" si="22"/>
        <v>0.74645907258098454</v>
      </c>
      <c r="H129" s="175">
        <f t="shared" si="22"/>
        <v>0.75218315313420236</v>
      </c>
      <c r="I129" s="175">
        <f t="shared" si="22"/>
        <v>0.75695436729190591</v>
      </c>
      <c r="J129" s="175">
        <f t="shared" si="22"/>
        <v>0.76379804267042728</v>
      </c>
      <c r="K129" s="175">
        <f t="shared" si="22"/>
        <v>0.76800879238990083</v>
      </c>
      <c r="L129" s="175">
        <f t="shared" si="22"/>
        <v>0.77336094512716247</v>
      </c>
      <c r="M129" s="175">
        <f t="shared" si="22"/>
        <v>0.77736043424561707</v>
      </c>
      <c r="N129" s="175">
        <f t="shared" si="22"/>
        <v>0.78526313439546036</v>
      </c>
      <c r="O129" s="175">
        <f t="shared" si="22"/>
        <v>0.79297986697495293</v>
      </c>
      <c r="P129" s="175">
        <f t="shared" si="22"/>
        <v>0.79527850471198691</v>
      </c>
      <c r="Q129" s="175">
        <f t="shared" si="22"/>
        <v>0.80255898985571239</v>
      </c>
    </row>
    <row r="130" spans="1:17" ht="12" customHeight="1" x14ac:dyDescent="0.3">
      <c r="A130" s="158" t="s">
        <v>65</v>
      </c>
      <c r="B130" s="169">
        <f t="shared" si="22"/>
        <v>0.74745136573013615</v>
      </c>
      <c r="C130" s="169">
        <f t="shared" si="22"/>
        <v>0.75109675215070393</v>
      </c>
      <c r="D130" s="169">
        <f t="shared" si="22"/>
        <v>0.7549345183329873</v>
      </c>
      <c r="E130" s="169">
        <f t="shared" si="22"/>
        <v>0.75856516624524073</v>
      </c>
      <c r="F130" s="169">
        <f t="shared" si="22"/>
        <v>0.76284959890824233</v>
      </c>
      <c r="G130" s="169">
        <f t="shared" si="22"/>
        <v>0.76587016713669887</v>
      </c>
      <c r="H130" s="169">
        <f t="shared" si="22"/>
        <v>0.7696728778365407</v>
      </c>
      <c r="I130" s="169">
        <f t="shared" si="22"/>
        <v>0.7725698985617574</v>
      </c>
      <c r="J130" s="169">
        <f t="shared" si="22"/>
        <v>0.77898404805086574</v>
      </c>
      <c r="K130" s="169">
        <f t="shared" si="22"/>
        <v>0.78224284400606114</v>
      </c>
      <c r="L130" s="169">
        <f t="shared" si="22"/>
        <v>0.7871138166164372</v>
      </c>
      <c r="M130" s="169">
        <f t="shared" si="22"/>
        <v>0.79092505087942144</v>
      </c>
      <c r="N130" s="169">
        <f t="shared" si="22"/>
        <v>0.79825961272289669</v>
      </c>
      <c r="O130" s="169">
        <f t="shared" si="22"/>
        <v>0.80709740346713199</v>
      </c>
      <c r="P130" s="169">
        <f t="shared" si="22"/>
        <v>0.80848610053209058</v>
      </c>
      <c r="Q130" s="169">
        <f t="shared" si="22"/>
        <v>0.81489933853504026</v>
      </c>
    </row>
    <row r="131" spans="1:17" ht="12" customHeight="1" x14ac:dyDescent="0.3">
      <c r="A131" s="23" t="s">
        <v>60</v>
      </c>
      <c r="B131" s="65">
        <f t="shared" si="22"/>
        <v>0.74745136573013615</v>
      </c>
      <c r="C131" s="65">
        <f t="shared" si="22"/>
        <v>0.75109675215070393</v>
      </c>
      <c r="D131" s="65">
        <f t="shared" si="22"/>
        <v>0.7549345183329873</v>
      </c>
      <c r="E131" s="65">
        <f t="shared" si="22"/>
        <v>0.75856516624524073</v>
      </c>
      <c r="F131" s="65">
        <f t="shared" si="22"/>
        <v>0.76284959890824233</v>
      </c>
      <c r="G131" s="65">
        <f t="shared" si="22"/>
        <v>0.76587016713669887</v>
      </c>
      <c r="H131" s="65">
        <f t="shared" si="22"/>
        <v>0.7696728778365407</v>
      </c>
      <c r="I131" s="65">
        <f t="shared" si="22"/>
        <v>0.7725698985617574</v>
      </c>
      <c r="J131" s="65">
        <f t="shared" si="22"/>
        <v>0.77898404805086574</v>
      </c>
      <c r="K131" s="65">
        <f t="shared" si="22"/>
        <v>0.78224284400606114</v>
      </c>
      <c r="L131" s="65">
        <f t="shared" si="22"/>
        <v>0.7871138166164372</v>
      </c>
      <c r="M131" s="65">
        <f t="shared" si="22"/>
        <v>0.79092505087942144</v>
      </c>
      <c r="N131" s="65">
        <f t="shared" si="22"/>
        <v>0.79825961272289669</v>
      </c>
      <c r="O131" s="65">
        <f t="shared" si="22"/>
        <v>0.80709740346713199</v>
      </c>
      <c r="P131" s="65">
        <f t="shared" si="22"/>
        <v>0.80848610053209058</v>
      </c>
      <c r="Q131" s="65">
        <f t="shared" si="22"/>
        <v>0.81489933853504026</v>
      </c>
    </row>
    <row r="132" spans="1:17" ht="12" customHeight="1" x14ac:dyDescent="0.3">
      <c r="A132" s="158" t="s">
        <v>112</v>
      </c>
      <c r="B132" s="169">
        <f t="shared" si="22"/>
        <v>1.5748684478811796</v>
      </c>
      <c r="C132" s="169">
        <f t="shared" si="22"/>
        <v>1.6238340262397009</v>
      </c>
      <c r="D132" s="169">
        <f t="shared" si="22"/>
        <v>1.6785188974747574</v>
      </c>
      <c r="E132" s="169">
        <f t="shared" si="22"/>
        <v>1.7249008533026073</v>
      </c>
      <c r="F132" s="169">
        <f t="shared" si="22"/>
        <v>1.7944097832067751</v>
      </c>
      <c r="G132" s="169">
        <f t="shared" si="22"/>
        <v>1.8714516488915276</v>
      </c>
      <c r="H132" s="169">
        <f t="shared" si="22"/>
        <v>1.9651765357734166</v>
      </c>
      <c r="I132" s="169">
        <f t="shared" si="22"/>
        <v>2.0432599474668378</v>
      </c>
      <c r="J132" s="169">
        <f t="shared" si="22"/>
        <v>2.1401933066059127</v>
      </c>
      <c r="K132" s="169">
        <f t="shared" si="22"/>
        <v>2.2789287634110504</v>
      </c>
      <c r="L132" s="169">
        <f t="shared" si="22"/>
        <v>2.4050986462246291</v>
      </c>
      <c r="M132" s="169">
        <f t="shared" si="22"/>
        <v>2.481079323881437</v>
      </c>
      <c r="N132" s="169">
        <f t="shared" si="22"/>
        <v>2.6153711659933925</v>
      </c>
      <c r="O132" s="169">
        <f t="shared" si="22"/>
        <v>2.7604763987161092</v>
      </c>
      <c r="P132" s="169">
        <f t="shared" si="22"/>
        <v>2.9666927805655074</v>
      </c>
      <c r="Q132" s="169">
        <f t="shared" si="22"/>
        <v>3.1406240241385852</v>
      </c>
    </row>
    <row r="133" spans="1:17" ht="12" customHeight="1" x14ac:dyDescent="0.3">
      <c r="A133" s="23" t="s">
        <v>60</v>
      </c>
      <c r="B133" s="73">
        <f t="shared" si="22"/>
        <v>1.5748684478811796</v>
      </c>
      <c r="C133" s="73">
        <f t="shared" si="22"/>
        <v>1.6238340262397009</v>
      </c>
      <c r="D133" s="73">
        <f t="shared" si="22"/>
        <v>1.6785188974747574</v>
      </c>
      <c r="E133" s="73">
        <f t="shared" si="22"/>
        <v>1.7249008533026073</v>
      </c>
      <c r="F133" s="73">
        <f t="shared" si="22"/>
        <v>1.7944097832067751</v>
      </c>
      <c r="G133" s="73">
        <f t="shared" si="22"/>
        <v>1.8714516488915276</v>
      </c>
      <c r="H133" s="73">
        <f t="shared" si="22"/>
        <v>1.9651765357734166</v>
      </c>
      <c r="I133" s="73">
        <f t="shared" si="22"/>
        <v>2.0432599474668378</v>
      </c>
      <c r="J133" s="73">
        <f t="shared" si="22"/>
        <v>2.1401933066059127</v>
      </c>
      <c r="K133" s="73">
        <f t="shared" si="22"/>
        <v>2.2789287634110504</v>
      </c>
      <c r="L133" s="73">
        <f t="shared" si="22"/>
        <v>2.4050986462246291</v>
      </c>
      <c r="M133" s="73">
        <f t="shared" si="22"/>
        <v>2.481079323881437</v>
      </c>
      <c r="N133" s="73">
        <f t="shared" si="22"/>
        <v>2.6153711659933925</v>
      </c>
      <c r="O133" s="73">
        <f t="shared" si="22"/>
        <v>2.7604763987161092</v>
      </c>
      <c r="P133" s="73">
        <f t="shared" si="22"/>
        <v>2.9666927805655074</v>
      </c>
      <c r="Q133" s="73">
        <f t="shared" si="22"/>
        <v>3.1406240241385852</v>
      </c>
    </row>
    <row r="134" spans="1:17" ht="12" customHeight="1" x14ac:dyDescent="0.3">
      <c r="A134" s="158" t="s">
        <v>63</v>
      </c>
      <c r="B134" s="169">
        <f t="shared" si="22"/>
        <v>0.62815584259675983</v>
      </c>
      <c r="C134" s="169">
        <f t="shared" si="22"/>
        <v>0.63566539756281326</v>
      </c>
      <c r="D134" s="169">
        <f t="shared" si="22"/>
        <v>0.6429994824497699</v>
      </c>
      <c r="E134" s="169">
        <f t="shared" si="22"/>
        <v>0.65157563523644657</v>
      </c>
      <c r="F134" s="169">
        <f t="shared" si="22"/>
        <v>0.65778584912410032</v>
      </c>
      <c r="G134" s="169">
        <f t="shared" si="22"/>
        <v>0.66619014538565013</v>
      </c>
      <c r="H134" s="169">
        <f t="shared" si="22"/>
        <v>0.67773460119505446</v>
      </c>
      <c r="I134" s="169">
        <f t="shared" si="22"/>
        <v>0.68772287321182701</v>
      </c>
      <c r="J134" s="169">
        <f t="shared" si="22"/>
        <v>0.69740167009722742</v>
      </c>
      <c r="K134" s="169">
        <f t="shared" si="22"/>
        <v>0.70267065285660602</v>
      </c>
      <c r="L134" s="169">
        <f t="shared" si="22"/>
        <v>0.70750198391130237</v>
      </c>
      <c r="M134" s="169">
        <f t="shared" si="22"/>
        <v>0.7192134375091197</v>
      </c>
      <c r="N134" s="169">
        <f t="shared" si="22"/>
        <v>0.72610849565368063</v>
      </c>
      <c r="O134" s="169">
        <f t="shared" si="22"/>
        <v>0.73094711813071334</v>
      </c>
      <c r="P134" s="169">
        <f t="shared" si="22"/>
        <v>0.73986433996433232</v>
      </c>
      <c r="Q134" s="169">
        <f t="shared" si="22"/>
        <v>0.74581783644809008</v>
      </c>
    </row>
    <row r="135" spans="1:17" ht="12" customHeight="1" x14ac:dyDescent="0.3">
      <c r="A135" s="167" t="s">
        <v>144</v>
      </c>
      <c r="B135" s="174">
        <f t="shared" si="22"/>
        <v>0.52323520320142936</v>
      </c>
      <c r="C135" s="174">
        <f t="shared" si="22"/>
        <v>0.5290803557480741</v>
      </c>
      <c r="D135" s="174">
        <f t="shared" si="22"/>
        <v>0.53483087998697831</v>
      </c>
      <c r="E135" s="174">
        <f t="shared" si="22"/>
        <v>0.54217821234330588</v>
      </c>
      <c r="F135" s="174">
        <f t="shared" si="22"/>
        <v>0.54950005907725918</v>
      </c>
      <c r="G135" s="174">
        <f t="shared" si="22"/>
        <v>0.55589067880776932</v>
      </c>
      <c r="H135" s="174">
        <f t="shared" si="22"/>
        <v>0.56301703173265549</v>
      </c>
      <c r="I135" s="174">
        <f t="shared" si="22"/>
        <v>0.5706479047055536</v>
      </c>
      <c r="J135" s="174">
        <f t="shared" si="22"/>
        <v>0.57872363678205763</v>
      </c>
      <c r="K135" s="174">
        <f t="shared" si="22"/>
        <v>0.58441674329796478</v>
      </c>
      <c r="L135" s="174">
        <f t="shared" si="22"/>
        <v>0.58977408175150337</v>
      </c>
      <c r="M135" s="174">
        <f t="shared" si="22"/>
        <v>0.5937873949861685</v>
      </c>
      <c r="N135" s="174">
        <f t="shared" si="22"/>
        <v>0.59769333096279564</v>
      </c>
      <c r="O135" s="174">
        <f t="shared" si="22"/>
        <v>0.60170576222813199</v>
      </c>
      <c r="P135" s="174">
        <f t="shared" si="22"/>
        <v>0.60418705294010144</v>
      </c>
      <c r="Q135" s="174">
        <f t="shared" si="22"/>
        <v>0.60354106546323338</v>
      </c>
    </row>
    <row r="136" spans="1:17" ht="12" customHeight="1" x14ac:dyDescent="0.3">
      <c r="A136" s="167" t="s">
        <v>143</v>
      </c>
      <c r="B136" s="174">
        <f t="shared" si="22"/>
        <v>0.70643280739999992</v>
      </c>
      <c r="C136" s="174">
        <f t="shared" si="22"/>
        <v>0.70972046636526509</v>
      </c>
      <c r="D136" s="174">
        <f t="shared" si="22"/>
        <v>0.71560518594484934</v>
      </c>
      <c r="E136" s="174">
        <f t="shared" si="22"/>
        <v>0.72091075583067366</v>
      </c>
      <c r="F136" s="174">
        <f t="shared" si="22"/>
        <v>0.73030780408419538</v>
      </c>
      <c r="G136" s="174">
        <f t="shared" si="22"/>
        <v>0.72882549721384593</v>
      </c>
      <c r="H136" s="174">
        <f t="shared" si="22"/>
        <v>0.73691952236838565</v>
      </c>
      <c r="I136" s="174">
        <f t="shared" si="22"/>
        <v>0.74600218286939801</v>
      </c>
      <c r="J136" s="174">
        <f t="shared" si="22"/>
        <v>0.74681806984821297</v>
      </c>
      <c r="K136" s="174">
        <f t="shared" si="22"/>
        <v>0.7457345562058354</v>
      </c>
      <c r="L136" s="174">
        <f t="shared" si="22"/>
        <v>0.74817608250261769</v>
      </c>
      <c r="M136" s="174">
        <f t="shared" si="22"/>
        <v>0.74840375089544298</v>
      </c>
      <c r="N136" s="174">
        <f t="shared" si="22"/>
        <v>0.75113468019605434</v>
      </c>
      <c r="O136" s="174">
        <f t="shared" si="22"/>
        <v>0.75008795435911901</v>
      </c>
      <c r="P136" s="174">
        <f t="shared" si="22"/>
        <v>0.75567525098416499</v>
      </c>
      <c r="Q136" s="174">
        <f t="shared" si="22"/>
        <v>0.76330346339064925</v>
      </c>
    </row>
    <row r="137" spans="1:17" ht="12" customHeight="1" x14ac:dyDescent="0.3">
      <c r="A137" s="166" t="s">
        <v>57</v>
      </c>
      <c r="B137" s="173">
        <f t="shared" si="22"/>
        <v>0.54572659668028012</v>
      </c>
      <c r="C137" s="173">
        <f t="shared" si="22"/>
        <v>0.5548389008624538</v>
      </c>
      <c r="D137" s="173">
        <f t="shared" si="22"/>
        <v>0.56350221908715714</v>
      </c>
      <c r="E137" s="173">
        <f t="shared" si="22"/>
        <v>0.57649629024928506</v>
      </c>
      <c r="F137" s="173">
        <f t="shared" si="22"/>
        <v>0.58297913499659704</v>
      </c>
      <c r="G137" s="173">
        <f t="shared" si="22"/>
        <v>0.58667872945595256</v>
      </c>
      <c r="H137" s="173">
        <f t="shared" si="22"/>
        <v>0.59280124170955728</v>
      </c>
      <c r="I137" s="173">
        <f t="shared" si="22"/>
        <v>0.5958059598581209</v>
      </c>
      <c r="J137" s="173">
        <f t="shared" si="22"/>
        <v>0.60047627362825584</v>
      </c>
      <c r="K137" s="173">
        <f t="shared" si="22"/>
        <v>0.60812783698120798</v>
      </c>
      <c r="L137" s="173">
        <f t="shared" si="22"/>
        <v>0.61365228643602077</v>
      </c>
      <c r="M137" s="173">
        <f t="shared" si="22"/>
        <v>0.61879650273439146</v>
      </c>
      <c r="N137" s="173">
        <f t="shared" si="22"/>
        <v>0.61921402382978163</v>
      </c>
      <c r="O137" s="173">
        <f t="shared" si="22"/>
        <v>0.62207929195981049</v>
      </c>
      <c r="P137" s="173">
        <f t="shared" si="22"/>
        <v>0.62041181156487368</v>
      </c>
      <c r="Q137" s="173">
        <f t="shared" si="22"/>
        <v>0.61324010667668205</v>
      </c>
    </row>
    <row r="138" spans="1:17" ht="12" customHeight="1" x14ac:dyDescent="0.3">
      <c r="A138" s="147" t="s">
        <v>59</v>
      </c>
      <c r="B138" s="172">
        <f t="shared" si="22"/>
        <v>1</v>
      </c>
      <c r="C138" s="172">
        <f t="shared" si="22"/>
        <v>1</v>
      </c>
      <c r="D138" s="172">
        <f t="shared" si="22"/>
        <v>1.0000000000000002</v>
      </c>
      <c r="E138" s="172">
        <f t="shared" si="22"/>
        <v>1.0000000000000002</v>
      </c>
      <c r="F138" s="172">
        <f t="shared" si="22"/>
        <v>1.0000000000000002</v>
      </c>
      <c r="G138" s="172">
        <f t="shared" si="22"/>
        <v>1</v>
      </c>
      <c r="H138" s="172">
        <f t="shared" si="22"/>
        <v>1</v>
      </c>
      <c r="I138" s="172">
        <f t="shared" si="22"/>
        <v>1</v>
      </c>
      <c r="J138" s="172">
        <f t="shared" si="22"/>
        <v>1.0000000000000002</v>
      </c>
      <c r="K138" s="172">
        <f t="shared" si="22"/>
        <v>0.99999999999999967</v>
      </c>
      <c r="L138" s="172">
        <f t="shared" si="22"/>
        <v>0.99999999999999989</v>
      </c>
      <c r="M138" s="172">
        <f t="shared" si="22"/>
        <v>1.0000000000000007</v>
      </c>
      <c r="N138" s="172">
        <f t="shared" si="22"/>
        <v>1</v>
      </c>
      <c r="O138" s="172">
        <f t="shared" si="22"/>
        <v>0.99999999999999978</v>
      </c>
      <c r="P138" s="172">
        <f t="shared" si="22"/>
        <v>1</v>
      </c>
      <c r="Q138" s="172">
        <f t="shared" si="22"/>
        <v>1.0000000000000002</v>
      </c>
    </row>
    <row r="139" spans="1:17" ht="12" customHeight="1" x14ac:dyDescent="0.3">
      <c r="A139" s="163" t="s">
        <v>142</v>
      </c>
      <c r="B139" s="171">
        <f t="shared" si="22"/>
        <v>0.68731800836959722</v>
      </c>
      <c r="C139" s="171">
        <f t="shared" si="22"/>
        <v>0.69323877015940549</v>
      </c>
      <c r="D139" s="171">
        <f t="shared" si="22"/>
        <v>0.69996494848922486</v>
      </c>
      <c r="E139" s="171">
        <f t="shared" si="22"/>
        <v>0.70743965567650202</v>
      </c>
      <c r="F139" s="171">
        <f t="shared" si="22"/>
        <v>0.71449952624383739</v>
      </c>
      <c r="G139" s="171">
        <f t="shared" si="22"/>
        <v>0.72119073490907304</v>
      </c>
      <c r="H139" s="171">
        <f t="shared" si="22"/>
        <v>0.72867408389347021</v>
      </c>
      <c r="I139" s="171">
        <f t="shared" si="22"/>
        <v>0.7345633766075228</v>
      </c>
      <c r="J139" s="171">
        <f t="shared" si="22"/>
        <v>0.7415702151978889</v>
      </c>
      <c r="K139" s="171">
        <f t="shared" si="22"/>
        <v>0.74361891004384828</v>
      </c>
      <c r="L139" s="171">
        <f t="shared" si="22"/>
        <v>0.74683154036006016</v>
      </c>
      <c r="M139" s="171">
        <f t="shared" si="22"/>
        <v>0.75062132664310632</v>
      </c>
      <c r="N139" s="171">
        <f t="shared" si="22"/>
        <v>0.75484290483753469</v>
      </c>
      <c r="O139" s="171">
        <f t="shared" si="22"/>
        <v>0.75845633021587178</v>
      </c>
      <c r="P139" s="171">
        <f t="shared" si="22"/>
        <v>0.76213322531785543</v>
      </c>
      <c r="Q139" s="171">
        <f t="shared" si="22"/>
        <v>0.76665800718402666</v>
      </c>
    </row>
    <row r="140" spans="1:17" ht="12" customHeight="1" x14ac:dyDescent="0.3">
      <c r="A140" s="161" t="s">
        <v>141</v>
      </c>
      <c r="B140" s="170">
        <f t="shared" si="22"/>
        <v>0.77241738780525881</v>
      </c>
      <c r="C140" s="170">
        <f t="shared" si="22"/>
        <v>0.79095494426817547</v>
      </c>
      <c r="D140" s="170">
        <f t="shared" si="22"/>
        <v>0.80101703425465998</v>
      </c>
      <c r="E140" s="170">
        <f t="shared" si="22"/>
        <v>0.81227239201404322</v>
      </c>
      <c r="F140" s="170">
        <f t="shared" si="22"/>
        <v>0.81720393055098606</v>
      </c>
      <c r="G140" s="170">
        <f t="shared" si="22"/>
        <v>0.82010638407029945</v>
      </c>
      <c r="H140" s="170">
        <f t="shared" si="22"/>
        <v>0.82919806061471624</v>
      </c>
      <c r="I140" s="170">
        <f t="shared" si="22"/>
        <v>0.83691483551334145</v>
      </c>
      <c r="J140" s="170">
        <f t="shared" si="22"/>
        <v>0.83701516229756312</v>
      </c>
      <c r="K140" s="170">
        <f t="shared" si="22"/>
        <v>0.83933454557378173</v>
      </c>
      <c r="L140" s="170">
        <f t="shared" si="22"/>
        <v>0.83954707339015144</v>
      </c>
      <c r="M140" s="170">
        <f t="shared" si="22"/>
        <v>0.84273938137903948</v>
      </c>
      <c r="N140" s="170">
        <f t="shared" si="22"/>
        <v>0.84506137201909726</v>
      </c>
      <c r="O140" s="170">
        <f t="shared" si="22"/>
        <v>0.8479820943251829</v>
      </c>
      <c r="P140" s="170">
        <f t="shared" si="22"/>
        <v>0.85206145710516656</v>
      </c>
      <c r="Q140" s="170">
        <f t="shared" si="22"/>
        <v>0.85580482930131963</v>
      </c>
    </row>
    <row r="141" spans="1:17" ht="12" customHeight="1" x14ac:dyDescent="0.3">
      <c r="A141" s="148" t="s">
        <v>60</v>
      </c>
      <c r="B141" s="73">
        <f t="shared" si="22"/>
        <v>0.70209038569832871</v>
      </c>
      <c r="C141" s="73">
        <f t="shared" si="22"/>
        <v>0.72334471321372606</v>
      </c>
      <c r="D141" s="73">
        <f t="shared" si="22"/>
        <v>0.73463924379524781</v>
      </c>
      <c r="E141" s="73">
        <f t="shared" si="22"/>
        <v>0.75118575773086105</v>
      </c>
      <c r="F141" s="73">
        <f t="shared" si="22"/>
        <v>0.75555559693113705</v>
      </c>
      <c r="G141" s="73">
        <f t="shared" si="22"/>
        <v>0.76018615565954994</v>
      </c>
      <c r="H141" s="73">
        <f t="shared" si="22"/>
        <v>0.77054511339812859</v>
      </c>
      <c r="I141" s="73">
        <f t="shared" si="22"/>
        <v>0.77377603396968841</v>
      </c>
      <c r="J141" s="73">
        <f t="shared" si="22"/>
        <v>0.77615211320878053</v>
      </c>
      <c r="K141" s="73">
        <f t="shared" si="22"/>
        <v>0.77682205898573797</v>
      </c>
      <c r="L141" s="73">
        <f t="shared" si="22"/>
        <v>0.77486948852320869</v>
      </c>
      <c r="M141" s="73">
        <f t="shared" si="22"/>
        <v>0.78276335104973516</v>
      </c>
      <c r="N141" s="73">
        <f t="shared" si="22"/>
        <v>0.78604193977540748</v>
      </c>
      <c r="O141" s="73">
        <f t="shared" si="22"/>
        <v>0.79131642942645886</v>
      </c>
      <c r="P141" s="73">
        <f t="shared" si="22"/>
        <v>0.79413407583586126</v>
      </c>
      <c r="Q141" s="73">
        <f t="shared" si="22"/>
        <v>0.7999733425919785</v>
      </c>
    </row>
    <row r="142" spans="1:17" ht="12" customHeight="1" x14ac:dyDescent="0.3">
      <c r="A142" s="159" t="s">
        <v>59</v>
      </c>
      <c r="B142" s="65">
        <f t="shared" si="22"/>
        <v>1.0000000000000002</v>
      </c>
      <c r="C142" s="65">
        <f t="shared" si="22"/>
        <v>0.99999999999999967</v>
      </c>
      <c r="D142" s="65">
        <f t="shared" si="22"/>
        <v>0.99999999999999989</v>
      </c>
      <c r="E142" s="65">
        <f t="shared" si="22"/>
        <v>1.0000000000000004</v>
      </c>
      <c r="F142" s="65">
        <f t="shared" si="22"/>
        <v>1</v>
      </c>
      <c r="G142" s="65">
        <f t="shared" si="22"/>
        <v>1.0000000000000002</v>
      </c>
      <c r="H142" s="65">
        <f t="shared" si="22"/>
        <v>1</v>
      </c>
      <c r="I142" s="65">
        <f t="shared" si="22"/>
        <v>1</v>
      </c>
      <c r="J142" s="65">
        <f t="shared" si="22"/>
        <v>0.99999999999999967</v>
      </c>
      <c r="K142" s="65">
        <f t="shared" si="22"/>
        <v>1</v>
      </c>
      <c r="L142" s="65">
        <f t="shared" si="22"/>
        <v>1</v>
      </c>
      <c r="M142" s="65">
        <f t="shared" si="22"/>
        <v>0.99999999999999989</v>
      </c>
      <c r="N142" s="65">
        <f t="shared" si="22"/>
        <v>1.0000000000000002</v>
      </c>
      <c r="O142" s="65">
        <f t="shared" si="22"/>
        <v>0.99999999999999978</v>
      </c>
      <c r="P142" s="65">
        <f t="shared" si="22"/>
        <v>1</v>
      </c>
      <c r="Q142" s="65">
        <f t="shared" si="22"/>
        <v>1.0000000000000004</v>
      </c>
    </row>
    <row r="143" spans="1:17" ht="12" customHeight="1" x14ac:dyDescent="0.3">
      <c r="A143" s="158" t="s">
        <v>62</v>
      </c>
      <c r="B143" s="169">
        <f t="shared" si="22"/>
        <v>0.66900978481636231</v>
      </c>
      <c r="C143" s="169">
        <f t="shared" si="22"/>
        <v>0.6726548713441125</v>
      </c>
      <c r="D143" s="169">
        <f t="shared" si="22"/>
        <v>0.68178869151607757</v>
      </c>
      <c r="E143" s="169">
        <f t="shared" si="22"/>
        <v>0.68923829996142272</v>
      </c>
      <c r="F143" s="169">
        <f t="shared" si="22"/>
        <v>0.68882220181701781</v>
      </c>
      <c r="G143" s="169">
        <f t="shared" si="22"/>
        <v>0.70125940831288835</v>
      </c>
      <c r="H143" s="169">
        <f t="shared" si="22"/>
        <v>0.7173402637349986</v>
      </c>
      <c r="I143" s="169">
        <f t="shared" si="22"/>
        <v>0.73850073132750127</v>
      </c>
      <c r="J143" s="169">
        <f t="shared" si="22"/>
        <v>0.73023629968098158</v>
      </c>
      <c r="K143" s="169">
        <f t="shared" si="22"/>
        <v>0.73864306549583014</v>
      </c>
      <c r="L143" s="169">
        <f t="shared" si="22"/>
        <v>0.73297401256359618</v>
      </c>
      <c r="M143" s="169">
        <f t="shared" si="22"/>
        <v>0.74659999392337262</v>
      </c>
      <c r="N143" s="169">
        <f t="shared" si="22"/>
        <v>0.75194721316102886</v>
      </c>
      <c r="O143" s="169">
        <f t="shared" si="22"/>
        <v>0.75223611559040049</v>
      </c>
      <c r="P143" s="169">
        <f t="shared" si="22"/>
        <v>0.76404955783097783</v>
      </c>
      <c r="Q143" s="169">
        <f t="shared" si="22"/>
        <v>0.76944375651713903</v>
      </c>
    </row>
    <row r="144" spans="1:17" ht="12" customHeight="1" x14ac:dyDescent="0.3">
      <c r="A144" s="23" t="s">
        <v>57</v>
      </c>
      <c r="B144" s="73">
        <f t="shared" si="22"/>
        <v>0.41002673541337087</v>
      </c>
      <c r="C144" s="73">
        <f t="shared" si="22"/>
        <v>0.41727966576168862</v>
      </c>
      <c r="D144" s="73">
        <f t="shared" si="22"/>
        <v>0.42210614300783522</v>
      </c>
      <c r="E144" s="73">
        <f t="shared" si="22"/>
        <v>0.42774266449113341</v>
      </c>
      <c r="F144" s="73">
        <f t="shared" si="22"/>
        <v>0.43491898390611561</v>
      </c>
      <c r="G144" s="73">
        <f t="shared" si="22"/>
        <v>0.4393364062884112</v>
      </c>
      <c r="H144" s="73">
        <f t="shared" si="22"/>
        <v>0.44685672244824848</v>
      </c>
      <c r="I144" s="73">
        <f t="shared" si="22"/>
        <v>0.45115630365053094</v>
      </c>
      <c r="J144" s="73">
        <f t="shared" si="22"/>
        <v>0.45677741236671049</v>
      </c>
      <c r="K144" s="73">
        <f t="shared" si="22"/>
        <v>0.45778916769280964</v>
      </c>
      <c r="L144" s="73">
        <f t="shared" si="22"/>
        <v>0.46103402252275733</v>
      </c>
      <c r="M144" s="73">
        <f t="shared" si="22"/>
        <v>0.46321217854317398</v>
      </c>
      <c r="N144" s="73">
        <f t="shared" si="22"/>
        <v>0.46757485134081495</v>
      </c>
      <c r="O144" s="73">
        <f t="shared" si="22"/>
        <v>0.46984903587016363</v>
      </c>
      <c r="P144" s="73">
        <f t="shared" si="22"/>
        <v>0.47101445470019182</v>
      </c>
      <c r="Q144" s="73">
        <f t="shared" ref="Q144" si="23">IF(Q126=0,"",Q126/Q108)</f>
        <v>0.47285912043069722</v>
      </c>
    </row>
    <row r="145" spans="1:17" ht="12" customHeight="1" x14ac:dyDescent="0.3">
      <c r="A145" s="29" t="s">
        <v>140</v>
      </c>
      <c r="B145" s="65">
        <f t="shared" ref="B145:Q145" si="24">IF(B127=0,"",B127/B109)</f>
        <v>0.79991361100934932</v>
      </c>
      <c r="C145" s="65">
        <f t="shared" si="24"/>
        <v>0.80344621875737454</v>
      </c>
      <c r="D145" s="65">
        <f t="shared" si="24"/>
        <v>0.80789555919687372</v>
      </c>
      <c r="E145" s="65">
        <f t="shared" si="24"/>
        <v>0.81220172028235049</v>
      </c>
      <c r="F145" s="65">
        <f t="shared" si="24"/>
        <v>0.81603027164943276</v>
      </c>
      <c r="G145" s="65">
        <f t="shared" si="24"/>
        <v>0.82059328776866258</v>
      </c>
      <c r="H145" s="65">
        <f t="shared" si="24"/>
        <v>0.82487213315767949</v>
      </c>
      <c r="I145" s="65">
        <f t="shared" si="24"/>
        <v>0.82974446208289276</v>
      </c>
      <c r="J145" s="65">
        <f t="shared" si="24"/>
        <v>0.83424074552900518</v>
      </c>
      <c r="K145" s="65">
        <f t="shared" si="24"/>
        <v>0.83664526139668571</v>
      </c>
      <c r="L145" s="65">
        <f t="shared" si="24"/>
        <v>0.83922462303591694</v>
      </c>
      <c r="M145" s="65">
        <f t="shared" si="24"/>
        <v>0.8412786418826701</v>
      </c>
      <c r="N145" s="65">
        <f t="shared" si="24"/>
        <v>0.84343886556830128</v>
      </c>
      <c r="O145" s="65">
        <f t="shared" si="24"/>
        <v>0.84597918642812764</v>
      </c>
      <c r="P145" s="65">
        <f t="shared" si="24"/>
        <v>0.84813954075459086</v>
      </c>
      <c r="Q145" s="65">
        <f t="shared" si="24"/>
        <v>0.85066264445560702</v>
      </c>
    </row>
    <row r="147" spans="1:17" ht="12" customHeight="1" x14ac:dyDescent="0.3">
      <c r="A147" s="152" t="s">
        <v>121</v>
      </c>
      <c r="B147" s="168">
        <f>SUM(B148,B150,B152,B161)</f>
        <v>3624.8174212585632</v>
      </c>
      <c r="C147" s="168">
        <f t="shared" ref="C147:Q147" si="25">SUM(C148,C150,C152,C161)</f>
        <v>3643.6930740833518</v>
      </c>
      <c r="D147" s="168">
        <f t="shared" si="25"/>
        <v>3612.3620021055663</v>
      </c>
      <c r="E147" s="168">
        <f t="shared" si="25"/>
        <v>3714.101040077609</v>
      </c>
      <c r="F147" s="168">
        <f t="shared" si="25"/>
        <v>3824.6142831267925</v>
      </c>
      <c r="G147" s="168">
        <f t="shared" si="25"/>
        <v>3685.2111174903771</v>
      </c>
      <c r="H147" s="168">
        <f t="shared" si="25"/>
        <v>3481.7004837543709</v>
      </c>
      <c r="I147" s="168">
        <f t="shared" si="25"/>
        <v>3169.7741873457503</v>
      </c>
      <c r="J147" s="168">
        <f t="shared" si="25"/>
        <v>3157.4859354393602</v>
      </c>
      <c r="K147" s="168">
        <f t="shared" si="25"/>
        <v>3011.5266369230039</v>
      </c>
      <c r="L147" s="168">
        <f t="shared" si="25"/>
        <v>3116.0903560692268</v>
      </c>
      <c r="M147" s="168">
        <f t="shared" si="25"/>
        <v>2600.4184784442332</v>
      </c>
      <c r="N147" s="168">
        <f t="shared" si="25"/>
        <v>2493.6737058172193</v>
      </c>
      <c r="O147" s="168">
        <f t="shared" si="25"/>
        <v>2455.3404937346968</v>
      </c>
      <c r="P147" s="168">
        <f t="shared" si="25"/>
        <v>2036.7119347595574</v>
      </c>
      <c r="Q147" s="168">
        <f t="shared" si="25"/>
        <v>1863.8548617502843</v>
      </c>
    </row>
    <row r="148" spans="1:17" ht="12" customHeight="1" x14ac:dyDescent="0.3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3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3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3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3">
      <c r="A152" s="158" t="s">
        <v>63</v>
      </c>
      <c r="B152" s="157">
        <f>SUM(B153:B154,B157:B158)</f>
        <v>2704.5576165524849</v>
      </c>
      <c r="C152" s="157">
        <f t="shared" ref="C152:Q152" si="28">SUM(C153:C154,C157:C158)</f>
        <v>2698.7381854587293</v>
      </c>
      <c r="D152" s="157">
        <f t="shared" si="28"/>
        <v>2691.7639976152627</v>
      </c>
      <c r="E152" s="157">
        <f t="shared" si="28"/>
        <v>2778.9757290765951</v>
      </c>
      <c r="F152" s="157">
        <f t="shared" si="28"/>
        <v>2840.5885014893825</v>
      </c>
      <c r="G152" s="157">
        <f t="shared" si="28"/>
        <v>2765.2511919988447</v>
      </c>
      <c r="H152" s="157">
        <f t="shared" si="28"/>
        <v>2641.4771788450998</v>
      </c>
      <c r="I152" s="157">
        <f t="shared" si="28"/>
        <v>2465.6376525343189</v>
      </c>
      <c r="J152" s="157">
        <f t="shared" si="28"/>
        <v>2344.2223235872125</v>
      </c>
      <c r="K152" s="157">
        <f t="shared" si="28"/>
        <v>2256.7823215803801</v>
      </c>
      <c r="L152" s="157">
        <f t="shared" si="28"/>
        <v>2275.1768710552424</v>
      </c>
      <c r="M152" s="157">
        <f t="shared" si="28"/>
        <v>1893.030657060021</v>
      </c>
      <c r="N152" s="157">
        <f t="shared" si="28"/>
        <v>1795.9141799198749</v>
      </c>
      <c r="O152" s="157">
        <f t="shared" si="28"/>
        <v>1742.514362832557</v>
      </c>
      <c r="P152" s="157">
        <f t="shared" si="28"/>
        <v>1437.0186842179064</v>
      </c>
      <c r="Q152" s="157">
        <f t="shared" si="28"/>
        <v>1299.4648142111798</v>
      </c>
    </row>
    <row r="153" spans="1:17" ht="12" customHeight="1" x14ac:dyDescent="0.3">
      <c r="A153" s="167" t="s">
        <v>144</v>
      </c>
      <c r="B153" s="132">
        <f>RES_hhdet_emi!B$167</f>
        <v>2670.3335566304677</v>
      </c>
      <c r="C153" s="132">
        <f>RES_hhdet_emi!C$167</f>
        <v>2660.5635058485586</v>
      </c>
      <c r="D153" s="132">
        <f>RES_hhdet_emi!D$167</f>
        <v>2650.2709199346705</v>
      </c>
      <c r="E153" s="132">
        <f>RES_hhdet_emi!E$167</f>
        <v>2729.9277810764111</v>
      </c>
      <c r="F153" s="132">
        <f>RES_hhdet_emi!F$167</f>
        <v>2786.9906946771616</v>
      </c>
      <c r="G153" s="132">
        <f>RES_hhdet_emi!G$167</f>
        <v>2703.5503066880606</v>
      </c>
      <c r="H153" s="132">
        <f>RES_hhdet_emi!H$167</f>
        <v>2572.577532965583</v>
      </c>
      <c r="I153" s="132">
        <f>RES_hhdet_emi!I$167</f>
        <v>2389.2281804353211</v>
      </c>
      <c r="J153" s="132">
        <f>RES_hhdet_emi!J$167</f>
        <v>2250.6248279539273</v>
      </c>
      <c r="K153" s="132">
        <f>RES_hhdet_emi!K$167</f>
        <v>2142.4087335712529</v>
      </c>
      <c r="L153" s="132">
        <f>RES_hhdet_emi!L$167</f>
        <v>2138.8797818793596</v>
      </c>
      <c r="M153" s="132">
        <f>RES_hhdet_emi!M$167</f>
        <v>1753.3853043754689</v>
      </c>
      <c r="N153" s="132">
        <f>RES_hhdet_emi!N$167</f>
        <v>1665.3136503324858</v>
      </c>
      <c r="O153" s="132">
        <f>RES_hhdet_emi!O$167</f>
        <v>1604.9838525052601</v>
      </c>
      <c r="P153" s="132">
        <f>RES_hhdet_emi!P$167</f>
        <v>1322.7550572823463</v>
      </c>
      <c r="Q153" s="132">
        <f>RES_hhdet_emi!Q$167</f>
        <v>1202.6375060070925</v>
      </c>
    </row>
    <row r="154" spans="1:17" ht="12" customHeight="1" x14ac:dyDescent="0.3">
      <c r="A154" s="167" t="s">
        <v>143</v>
      </c>
      <c r="B154" s="132">
        <f>SUM(B155:B156)</f>
        <v>34.224059922017091</v>
      </c>
      <c r="C154" s="132">
        <f t="shared" ref="C154:Q154" si="29">SUM(C155:C156)</f>
        <v>38.174679610170607</v>
      </c>
      <c r="D154" s="132">
        <f t="shared" si="29"/>
        <v>41.493077680592108</v>
      </c>
      <c r="E154" s="132">
        <f t="shared" si="29"/>
        <v>49.047948000183979</v>
      </c>
      <c r="F154" s="132">
        <f t="shared" si="29"/>
        <v>53.597806812220632</v>
      </c>
      <c r="G154" s="132">
        <f t="shared" si="29"/>
        <v>61.700885310784301</v>
      </c>
      <c r="H154" s="132">
        <f t="shared" si="29"/>
        <v>68.899645879516854</v>
      </c>
      <c r="I154" s="132">
        <f t="shared" si="29"/>
        <v>76.409472098997853</v>
      </c>
      <c r="J154" s="132">
        <f t="shared" si="29"/>
        <v>93.597495633285348</v>
      </c>
      <c r="K154" s="132">
        <f t="shared" si="29"/>
        <v>114.37358800912735</v>
      </c>
      <c r="L154" s="132">
        <f t="shared" si="29"/>
        <v>136.29708917588272</v>
      </c>
      <c r="M154" s="132">
        <f t="shared" si="29"/>
        <v>139.64535268455199</v>
      </c>
      <c r="N154" s="132">
        <f t="shared" si="29"/>
        <v>130.60052958738893</v>
      </c>
      <c r="O154" s="132">
        <f t="shared" si="29"/>
        <v>137.53051032729692</v>
      </c>
      <c r="P154" s="132">
        <f t="shared" si="29"/>
        <v>114.26362693556014</v>
      </c>
      <c r="Q154" s="132">
        <f t="shared" si="29"/>
        <v>96.827308204087345</v>
      </c>
    </row>
    <row r="155" spans="1:17" ht="12" customHeight="1" x14ac:dyDescent="0.3">
      <c r="A155" s="166" t="s">
        <v>57</v>
      </c>
      <c r="B155" s="165">
        <f>RES_hhdet_emi!B$169</f>
        <v>34.224059922017091</v>
      </c>
      <c r="C155" s="165">
        <f>RES_hhdet_emi!C$169</f>
        <v>38.174679610170607</v>
      </c>
      <c r="D155" s="165">
        <f>RES_hhdet_emi!D$169</f>
        <v>41.493077680592108</v>
      </c>
      <c r="E155" s="165">
        <f>RES_hhdet_emi!E$169</f>
        <v>49.047948000183979</v>
      </c>
      <c r="F155" s="165">
        <f>RES_hhdet_emi!F$169</f>
        <v>53.597806812220632</v>
      </c>
      <c r="G155" s="165">
        <f>RES_hhdet_emi!G$169</f>
        <v>61.700885310784301</v>
      </c>
      <c r="H155" s="165">
        <f>RES_hhdet_emi!H$169</f>
        <v>68.899645879516854</v>
      </c>
      <c r="I155" s="165">
        <f>RES_hhdet_emi!I$169</f>
        <v>76.409472098997853</v>
      </c>
      <c r="J155" s="165">
        <f>RES_hhdet_emi!J$169</f>
        <v>93.597495633285348</v>
      </c>
      <c r="K155" s="165">
        <f>RES_hhdet_emi!K$169</f>
        <v>114.37358800912735</v>
      </c>
      <c r="L155" s="165">
        <f>RES_hhdet_emi!L$169</f>
        <v>136.29708917588272</v>
      </c>
      <c r="M155" s="165">
        <f>RES_hhdet_emi!M$169</f>
        <v>139.64535268455199</v>
      </c>
      <c r="N155" s="165">
        <f>RES_hhdet_emi!N$169</f>
        <v>130.60052958738893</v>
      </c>
      <c r="O155" s="165">
        <f>RES_hhdet_emi!O$169</f>
        <v>137.53051032729692</v>
      </c>
      <c r="P155" s="165">
        <f>RES_hhdet_emi!P$169</f>
        <v>114.26362693556014</v>
      </c>
      <c r="Q155" s="165">
        <f>RES_hhdet_emi!Q$169</f>
        <v>96.827308204087345</v>
      </c>
    </row>
    <row r="156" spans="1:17" ht="12" customHeight="1" x14ac:dyDescent="0.3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3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3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3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3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3">
      <c r="A161" s="158" t="s">
        <v>62</v>
      </c>
      <c r="B161" s="157">
        <f>SUM(B162:B163)</f>
        <v>920.25980470607817</v>
      </c>
      <c r="C161" s="157">
        <f t="shared" ref="C161:Q161" si="31">SUM(C162:C163)</f>
        <v>944.95488862462241</v>
      </c>
      <c r="D161" s="157">
        <f t="shared" si="31"/>
        <v>920.59800449030354</v>
      </c>
      <c r="E161" s="157">
        <f t="shared" si="31"/>
        <v>935.12531100101376</v>
      </c>
      <c r="F161" s="157">
        <f t="shared" si="31"/>
        <v>984.0257816374102</v>
      </c>
      <c r="G161" s="157">
        <f t="shared" si="31"/>
        <v>919.95992549153232</v>
      </c>
      <c r="H161" s="157">
        <f t="shared" si="31"/>
        <v>840.22330490927095</v>
      </c>
      <c r="I161" s="157">
        <f t="shared" si="31"/>
        <v>704.13653481143137</v>
      </c>
      <c r="J161" s="157">
        <f t="shared" si="31"/>
        <v>813.26361185214762</v>
      </c>
      <c r="K161" s="157">
        <f t="shared" si="31"/>
        <v>754.74431534262408</v>
      </c>
      <c r="L161" s="157">
        <f t="shared" si="31"/>
        <v>840.91348501398454</v>
      </c>
      <c r="M161" s="157">
        <f t="shared" si="31"/>
        <v>707.38782138421243</v>
      </c>
      <c r="N161" s="157">
        <f t="shared" si="31"/>
        <v>697.75952589734436</v>
      </c>
      <c r="O161" s="157">
        <f t="shared" si="31"/>
        <v>712.82613090213988</v>
      </c>
      <c r="P161" s="157">
        <f t="shared" si="31"/>
        <v>599.69325054165097</v>
      </c>
      <c r="Q161" s="157">
        <f t="shared" si="31"/>
        <v>564.39004753910444</v>
      </c>
    </row>
    <row r="162" spans="1:17" ht="12" customHeight="1" x14ac:dyDescent="0.3">
      <c r="A162" s="23" t="s">
        <v>57</v>
      </c>
      <c r="B162" s="156">
        <f>RES_hhdet_emi!B$176</f>
        <v>920.25980470607817</v>
      </c>
      <c r="C162" s="156">
        <f>RES_hhdet_emi!C$176</f>
        <v>944.95488862462241</v>
      </c>
      <c r="D162" s="156">
        <f>RES_hhdet_emi!D$176</f>
        <v>920.59800449030354</v>
      </c>
      <c r="E162" s="156">
        <f>RES_hhdet_emi!E$176</f>
        <v>935.12531100101376</v>
      </c>
      <c r="F162" s="156">
        <f>RES_hhdet_emi!F$176</f>
        <v>984.0257816374102</v>
      </c>
      <c r="G162" s="156">
        <f>RES_hhdet_emi!G$176</f>
        <v>919.95992549153232</v>
      </c>
      <c r="H162" s="156">
        <f>RES_hhdet_emi!H$176</f>
        <v>840.22330490927095</v>
      </c>
      <c r="I162" s="156">
        <f>RES_hhdet_emi!I$176</f>
        <v>704.13653481143137</v>
      </c>
      <c r="J162" s="156">
        <f>RES_hhdet_emi!J$176</f>
        <v>813.26361185214762</v>
      </c>
      <c r="K162" s="156">
        <f>RES_hhdet_emi!K$176</f>
        <v>754.74431534262408</v>
      </c>
      <c r="L162" s="156">
        <f>RES_hhdet_emi!L$176</f>
        <v>840.91348501398454</v>
      </c>
      <c r="M162" s="156">
        <f>RES_hhdet_emi!M$176</f>
        <v>707.38782138421243</v>
      </c>
      <c r="N162" s="156">
        <f>RES_hhdet_emi!N$176</f>
        <v>697.75952589734436</v>
      </c>
      <c r="O162" s="156">
        <f>RES_hhdet_emi!O$176</f>
        <v>712.82613090213988</v>
      </c>
      <c r="P162" s="156">
        <f>RES_hhdet_emi!P$176</f>
        <v>599.69325054165097</v>
      </c>
      <c r="Q162" s="156">
        <f>RES_hhdet_emi!Q$176</f>
        <v>564.39004753910444</v>
      </c>
    </row>
    <row r="163" spans="1:17" ht="12" customHeight="1" x14ac:dyDescent="0.3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3">
      <c r="A165" s="152" t="s">
        <v>198</v>
      </c>
      <c r="B165" s="168">
        <f t="shared" ref="B165:Q165" si="32">SUM(B166,B168,B170,B179)</f>
        <v>14789.227587234765</v>
      </c>
      <c r="C165" s="168">
        <f t="shared" si="32"/>
        <v>15480.01333957826</v>
      </c>
      <c r="D165" s="168">
        <f t="shared" si="32"/>
        <v>14938.069287788025</v>
      </c>
      <c r="E165" s="168">
        <f t="shared" si="32"/>
        <v>15386.016424854261</v>
      </c>
      <c r="F165" s="168">
        <f t="shared" si="32"/>
        <v>15301.026706098834</v>
      </c>
      <c r="G165" s="168">
        <f t="shared" si="32"/>
        <v>14770.074642768666</v>
      </c>
      <c r="H165" s="168">
        <f t="shared" si="32"/>
        <v>14452.541597156405</v>
      </c>
      <c r="I165" s="168">
        <f t="shared" si="32"/>
        <v>13195.213132191795</v>
      </c>
      <c r="J165" s="168">
        <f t="shared" si="32"/>
        <v>13489.366143409055</v>
      </c>
      <c r="K165" s="168">
        <f t="shared" si="32"/>
        <v>12993.288925373714</v>
      </c>
      <c r="L165" s="168">
        <f t="shared" si="32"/>
        <v>14328.958983727067</v>
      </c>
      <c r="M165" s="168">
        <f t="shared" si="32"/>
        <v>11876.57989314294</v>
      </c>
      <c r="N165" s="168">
        <f t="shared" si="32"/>
        <v>12996.26922405394</v>
      </c>
      <c r="O165" s="168">
        <f t="shared" si="32"/>
        <v>13276.626576440773</v>
      </c>
      <c r="P165" s="168">
        <f t="shared" si="32"/>
        <v>11228.460107852798</v>
      </c>
      <c r="Q165" s="168">
        <f t="shared" si="32"/>
        <v>11721.894650272323</v>
      </c>
    </row>
    <row r="166" spans="1:17" ht="12" customHeight="1" x14ac:dyDescent="0.3">
      <c r="A166" s="158" t="s">
        <v>65</v>
      </c>
      <c r="B166" s="157">
        <f t="shared" ref="B166:Q166" si="33">B167</f>
        <v>11271.894252404914</v>
      </c>
      <c r="C166" s="157">
        <f t="shared" si="33"/>
        <v>11959.264614979231</v>
      </c>
      <c r="D166" s="157">
        <f t="shared" si="33"/>
        <v>11448.648300399635</v>
      </c>
      <c r="E166" s="157">
        <f t="shared" si="33"/>
        <v>11861.874565805243</v>
      </c>
      <c r="F166" s="157">
        <f t="shared" si="33"/>
        <v>11788.089089509296</v>
      </c>
      <c r="G166" s="157">
        <f t="shared" si="33"/>
        <v>11310.475382310271</v>
      </c>
      <c r="H166" s="157">
        <f t="shared" si="33"/>
        <v>10978.152356983283</v>
      </c>
      <c r="I166" s="157">
        <f t="shared" si="33"/>
        <v>9817.8796555111312</v>
      </c>
      <c r="J166" s="157">
        <f t="shared" si="33"/>
        <v>10112.325513948777</v>
      </c>
      <c r="K166" s="157">
        <f t="shared" si="33"/>
        <v>9650.1144381571594</v>
      </c>
      <c r="L166" s="157">
        <f t="shared" si="33"/>
        <v>10859.115639308871</v>
      </c>
      <c r="M166" s="157">
        <f t="shared" si="33"/>
        <v>8501.5834110011692</v>
      </c>
      <c r="N166" s="157">
        <f t="shared" si="33"/>
        <v>9501.4189019856858</v>
      </c>
      <c r="O166" s="157">
        <f t="shared" si="33"/>
        <v>9744.260438645415</v>
      </c>
      <c r="P166" s="157">
        <f t="shared" si="33"/>
        <v>7811.7145305220029</v>
      </c>
      <c r="Q166" s="157">
        <f t="shared" si="33"/>
        <v>8327.6658306706722</v>
      </c>
    </row>
    <row r="167" spans="1:17" ht="12" customHeight="1" x14ac:dyDescent="0.3">
      <c r="A167" s="23" t="s">
        <v>60</v>
      </c>
      <c r="B167" s="57">
        <f t="shared" ref="B167:Q167" si="34">IF(B95=0,0,B95/0.086*1000000/B$7)</f>
        <v>11271.894252404914</v>
      </c>
      <c r="C167" s="57">
        <f t="shared" si="34"/>
        <v>11959.264614979231</v>
      </c>
      <c r="D167" s="57">
        <f t="shared" si="34"/>
        <v>11448.648300399635</v>
      </c>
      <c r="E167" s="57">
        <f t="shared" si="34"/>
        <v>11861.874565805243</v>
      </c>
      <c r="F167" s="57">
        <f t="shared" si="34"/>
        <v>11788.089089509296</v>
      </c>
      <c r="G167" s="57">
        <f t="shared" si="34"/>
        <v>11310.475382310271</v>
      </c>
      <c r="H167" s="57">
        <f t="shared" si="34"/>
        <v>10978.152356983283</v>
      </c>
      <c r="I167" s="57">
        <f t="shared" si="34"/>
        <v>9817.8796555111312</v>
      </c>
      <c r="J167" s="57">
        <f t="shared" si="34"/>
        <v>10112.325513948777</v>
      </c>
      <c r="K167" s="57">
        <f t="shared" si="34"/>
        <v>9650.1144381571594</v>
      </c>
      <c r="L167" s="57">
        <f t="shared" si="34"/>
        <v>10859.115639308871</v>
      </c>
      <c r="M167" s="57">
        <f t="shared" si="34"/>
        <v>8501.5834110011692</v>
      </c>
      <c r="N167" s="57">
        <f t="shared" si="34"/>
        <v>9501.4189019856858</v>
      </c>
      <c r="O167" s="57">
        <f t="shared" si="34"/>
        <v>9744.260438645415</v>
      </c>
      <c r="P167" s="57">
        <f t="shared" si="34"/>
        <v>7811.7145305220029</v>
      </c>
      <c r="Q167" s="57">
        <f t="shared" si="34"/>
        <v>8327.6658306706722</v>
      </c>
    </row>
    <row r="168" spans="1:17" ht="12" customHeight="1" x14ac:dyDescent="0.3">
      <c r="A168" s="158" t="s">
        <v>112</v>
      </c>
      <c r="B168" s="157">
        <f t="shared" ref="B168:Q168" si="35">B169</f>
        <v>17.767995703024145</v>
      </c>
      <c r="C168" s="157">
        <f t="shared" si="35"/>
        <v>18.425233917221373</v>
      </c>
      <c r="D168" s="157">
        <f t="shared" si="35"/>
        <v>18.8592343587164</v>
      </c>
      <c r="E168" s="157">
        <f t="shared" si="35"/>
        <v>19.184412101879104</v>
      </c>
      <c r="F168" s="157">
        <f t="shared" si="35"/>
        <v>19.961362235368089</v>
      </c>
      <c r="G168" s="157">
        <f t="shared" si="35"/>
        <v>20.418303252952651</v>
      </c>
      <c r="H168" s="157">
        <f t="shared" si="35"/>
        <v>22.422295894114793</v>
      </c>
      <c r="I168" s="157">
        <f t="shared" si="35"/>
        <v>24.38910542173662</v>
      </c>
      <c r="J168" s="157">
        <f t="shared" si="35"/>
        <v>27.316204730728359</v>
      </c>
      <c r="K168" s="157">
        <f t="shared" si="35"/>
        <v>29.825100708224383</v>
      </c>
      <c r="L168" s="157">
        <f t="shared" si="35"/>
        <v>31.787799107380643</v>
      </c>
      <c r="M168" s="157">
        <f t="shared" si="35"/>
        <v>31.160319449488281</v>
      </c>
      <c r="N168" s="157">
        <f t="shared" si="35"/>
        <v>30.661516933258891</v>
      </c>
      <c r="O168" s="157">
        <f t="shared" si="35"/>
        <v>29.745685645105848</v>
      </c>
      <c r="P168" s="157">
        <f t="shared" si="35"/>
        <v>28.327962776755193</v>
      </c>
      <c r="Q168" s="157">
        <f t="shared" si="35"/>
        <v>28.068806112959553</v>
      </c>
    </row>
    <row r="169" spans="1:17" ht="12" customHeight="1" x14ac:dyDescent="0.3">
      <c r="A169" s="23" t="s">
        <v>60</v>
      </c>
      <c r="B169" s="156">
        <f t="shared" ref="B169:Q179" si="36">IF(B97=0,0,B97/0.086*1000000/B$5)</f>
        <v>17.767995703024145</v>
      </c>
      <c r="C169" s="156">
        <f t="shared" si="36"/>
        <v>18.425233917221373</v>
      </c>
      <c r="D169" s="156">
        <f t="shared" si="36"/>
        <v>18.8592343587164</v>
      </c>
      <c r="E169" s="156">
        <f t="shared" si="36"/>
        <v>19.184412101879104</v>
      </c>
      <c r="F169" s="156">
        <f t="shared" si="36"/>
        <v>19.961362235368089</v>
      </c>
      <c r="G169" s="156">
        <f t="shared" si="36"/>
        <v>20.418303252952651</v>
      </c>
      <c r="H169" s="156">
        <f t="shared" si="36"/>
        <v>22.422295894114793</v>
      </c>
      <c r="I169" s="156">
        <f t="shared" si="36"/>
        <v>24.38910542173662</v>
      </c>
      <c r="J169" s="156">
        <f t="shared" si="36"/>
        <v>27.316204730728359</v>
      </c>
      <c r="K169" s="156">
        <f t="shared" si="36"/>
        <v>29.825100708224383</v>
      </c>
      <c r="L169" s="156">
        <f t="shared" si="36"/>
        <v>31.787799107380643</v>
      </c>
      <c r="M169" s="156">
        <f t="shared" si="36"/>
        <v>31.160319449488281</v>
      </c>
      <c r="N169" s="156">
        <f t="shared" si="36"/>
        <v>30.661516933258891</v>
      </c>
      <c r="O169" s="156">
        <f t="shared" si="36"/>
        <v>29.745685645105848</v>
      </c>
      <c r="P169" s="156">
        <f t="shared" si="36"/>
        <v>28.327962776755193</v>
      </c>
      <c r="Q169" s="156">
        <f t="shared" si="36"/>
        <v>28.068806112959553</v>
      </c>
    </row>
    <row r="170" spans="1:17" ht="12" customHeight="1" x14ac:dyDescent="0.3">
      <c r="A170" s="158" t="s">
        <v>63</v>
      </c>
      <c r="B170" s="157">
        <f t="shared" si="36"/>
        <v>2535.5646824161909</v>
      </c>
      <c r="C170" s="157">
        <f t="shared" si="36"/>
        <v>2537.5173170096523</v>
      </c>
      <c r="D170" s="157">
        <f t="shared" si="36"/>
        <v>2512.0748898036036</v>
      </c>
      <c r="E170" s="157">
        <f t="shared" si="36"/>
        <v>2537.2621359304253</v>
      </c>
      <c r="F170" s="157">
        <f t="shared" si="36"/>
        <v>2524.9132579824186</v>
      </c>
      <c r="G170" s="157">
        <f t="shared" si="36"/>
        <v>2482.7816385610467</v>
      </c>
      <c r="H170" s="157">
        <f t="shared" si="36"/>
        <v>2497.785675422334</v>
      </c>
      <c r="I170" s="157">
        <f t="shared" si="36"/>
        <v>2418.5587751230501</v>
      </c>
      <c r="J170" s="157">
        <f t="shared" si="36"/>
        <v>2398.1124579018874</v>
      </c>
      <c r="K170" s="157">
        <f t="shared" si="36"/>
        <v>2366.3871249685608</v>
      </c>
      <c r="L170" s="157">
        <f t="shared" si="36"/>
        <v>2448.2091907953977</v>
      </c>
      <c r="M170" s="157">
        <f t="shared" si="36"/>
        <v>2393.5565641158282</v>
      </c>
      <c r="N170" s="157">
        <f t="shared" si="36"/>
        <v>2484.1105929021301</v>
      </c>
      <c r="O170" s="157">
        <f t="shared" si="36"/>
        <v>2507.3791697847919</v>
      </c>
      <c r="P170" s="157">
        <f t="shared" si="36"/>
        <v>2434.0900127290406</v>
      </c>
      <c r="Q170" s="157">
        <f t="shared" si="36"/>
        <v>2409.2953711077716</v>
      </c>
    </row>
    <row r="171" spans="1:17" ht="12" customHeight="1" x14ac:dyDescent="0.3">
      <c r="A171" s="167" t="s">
        <v>144</v>
      </c>
      <c r="B171" s="132">
        <f t="shared" ref="B171:Q171" si="37">IF(B99=0,0,B99/0.086*1000000/B$11)</f>
        <v>2551.3231061084152</v>
      </c>
      <c r="C171" s="132">
        <f t="shared" si="37"/>
        <v>2554.8166360237401</v>
      </c>
      <c r="D171" s="132">
        <f t="shared" si="37"/>
        <v>2536.4134440170501</v>
      </c>
      <c r="E171" s="132">
        <f t="shared" si="37"/>
        <v>2533.5767637221202</v>
      </c>
      <c r="F171" s="132">
        <f t="shared" si="37"/>
        <v>2526.5211034409049</v>
      </c>
      <c r="G171" s="132">
        <f t="shared" si="37"/>
        <v>2510.2805788524738</v>
      </c>
      <c r="H171" s="132">
        <f t="shared" si="37"/>
        <v>2487.3129666609584</v>
      </c>
      <c r="I171" s="132">
        <f t="shared" si="37"/>
        <v>2489.0813096820202</v>
      </c>
      <c r="J171" s="132">
        <f t="shared" si="37"/>
        <v>2488.5020035863722</v>
      </c>
      <c r="K171" s="132">
        <f t="shared" si="37"/>
        <v>2498.2921878003599</v>
      </c>
      <c r="L171" s="132">
        <f t="shared" si="37"/>
        <v>2507.1992320025688</v>
      </c>
      <c r="M171" s="132">
        <f t="shared" si="37"/>
        <v>2457.8093947569455</v>
      </c>
      <c r="N171" s="132">
        <f t="shared" si="37"/>
        <v>2524.214138001601</v>
      </c>
      <c r="O171" s="132">
        <f t="shared" si="37"/>
        <v>2532.9744760829735</v>
      </c>
      <c r="P171" s="132">
        <f t="shared" si="37"/>
        <v>2518.7741217788493</v>
      </c>
      <c r="Q171" s="132">
        <f t="shared" si="37"/>
        <v>2470.8169861343508</v>
      </c>
    </row>
    <row r="172" spans="1:17" ht="12" customHeight="1" x14ac:dyDescent="0.3">
      <c r="A172" s="167" t="s">
        <v>143</v>
      </c>
      <c r="B172" s="132">
        <f t="shared" ref="B172:Q172" si="38">IF(B100=0,0,B100/0.086*1000000/B$12)</f>
        <v>1941.6095211881463</v>
      </c>
      <c r="C172" s="132">
        <f t="shared" si="38"/>
        <v>1934.6585524259556</v>
      </c>
      <c r="D172" s="132">
        <f t="shared" si="38"/>
        <v>1935.8532203001378</v>
      </c>
      <c r="E172" s="132">
        <f t="shared" si="38"/>
        <v>1959.4790081216422</v>
      </c>
      <c r="F172" s="132">
        <f t="shared" si="38"/>
        <v>1949.3922124227163</v>
      </c>
      <c r="G172" s="132">
        <f t="shared" si="38"/>
        <v>1964.0134006390181</v>
      </c>
      <c r="H172" s="132">
        <f t="shared" si="38"/>
        <v>1929.9776862745382</v>
      </c>
      <c r="I172" s="132">
        <f t="shared" si="38"/>
        <v>1893.3044183434865</v>
      </c>
      <c r="J172" s="132">
        <f t="shared" si="38"/>
        <v>1883.8193278397919</v>
      </c>
      <c r="K172" s="132">
        <f t="shared" si="38"/>
        <v>1912.050152799776</v>
      </c>
      <c r="L172" s="132">
        <f t="shared" si="38"/>
        <v>1932.5761505113587</v>
      </c>
      <c r="M172" s="132">
        <f t="shared" si="38"/>
        <v>1931.1813383243336</v>
      </c>
      <c r="N172" s="132">
        <f t="shared" si="38"/>
        <v>1942.9949983971328</v>
      </c>
      <c r="O172" s="132">
        <f t="shared" si="38"/>
        <v>1972.4496819550732</v>
      </c>
      <c r="P172" s="132">
        <f t="shared" si="38"/>
        <v>1942.7905299270133</v>
      </c>
      <c r="Q172" s="132">
        <f t="shared" si="38"/>
        <v>1876.0609491961586</v>
      </c>
    </row>
    <row r="173" spans="1:17" ht="12" customHeight="1" x14ac:dyDescent="0.3">
      <c r="A173" s="166" t="s">
        <v>57</v>
      </c>
      <c r="B173" s="165">
        <f t="shared" ref="B173:Q174" si="39">IF(B101=0,0,B101/0.086*1000000/B$12)</f>
        <v>1254.7352587566534</v>
      </c>
      <c r="C173" s="165">
        <f t="shared" si="39"/>
        <v>1261.5472992332077</v>
      </c>
      <c r="D173" s="165">
        <f t="shared" si="39"/>
        <v>1261.2815934000184</v>
      </c>
      <c r="E173" s="165">
        <f t="shared" si="39"/>
        <v>1291.2980518263507</v>
      </c>
      <c r="F173" s="165">
        <f t="shared" si="39"/>
        <v>1260.6943934691637</v>
      </c>
      <c r="G173" s="165">
        <f t="shared" si="39"/>
        <v>1288.5626638149788</v>
      </c>
      <c r="H173" s="165">
        <f t="shared" si="39"/>
        <v>1246.9081528026368</v>
      </c>
      <c r="I173" s="165">
        <f t="shared" si="39"/>
        <v>1189.7631871419164</v>
      </c>
      <c r="J173" s="165">
        <f t="shared" si="39"/>
        <v>1193.7939651572401</v>
      </c>
      <c r="K173" s="165">
        <f t="shared" si="39"/>
        <v>1240.62979343348</v>
      </c>
      <c r="L173" s="165">
        <f t="shared" si="39"/>
        <v>1259.6655292569467</v>
      </c>
      <c r="M173" s="165">
        <f t="shared" si="39"/>
        <v>1274.5895159628594</v>
      </c>
      <c r="N173" s="165">
        <f t="shared" si="39"/>
        <v>1269.8578779524596</v>
      </c>
      <c r="O173" s="165">
        <f t="shared" si="39"/>
        <v>1304.3448650839121</v>
      </c>
      <c r="P173" s="165">
        <f t="shared" si="39"/>
        <v>1250.4915144267782</v>
      </c>
      <c r="Q173" s="165">
        <f t="shared" si="39"/>
        <v>1148.1467877321122</v>
      </c>
    </row>
    <row r="174" spans="1:17" ht="12" customHeight="1" x14ac:dyDescent="0.3">
      <c r="A174" s="147" t="s">
        <v>59</v>
      </c>
      <c r="B174" s="164">
        <f t="shared" si="39"/>
        <v>686.87426243149287</v>
      </c>
      <c r="C174" s="164">
        <f t="shared" si="39"/>
        <v>673.11125319274788</v>
      </c>
      <c r="D174" s="164">
        <f t="shared" si="39"/>
        <v>674.57162690011955</v>
      </c>
      <c r="E174" s="164">
        <f t="shared" si="39"/>
        <v>668.18095629529171</v>
      </c>
      <c r="F174" s="164">
        <f t="shared" si="39"/>
        <v>688.69781895355243</v>
      </c>
      <c r="G174" s="164">
        <f t="shared" si="39"/>
        <v>675.45073682403904</v>
      </c>
      <c r="H174" s="164">
        <f t="shared" si="39"/>
        <v>683.06953347190097</v>
      </c>
      <c r="I174" s="164">
        <f t="shared" si="39"/>
        <v>703.54123120157044</v>
      </c>
      <c r="J174" s="164">
        <f t="shared" si="39"/>
        <v>690.02536268255187</v>
      </c>
      <c r="K174" s="164">
        <f t="shared" si="39"/>
        <v>671.42035936629611</v>
      </c>
      <c r="L174" s="164">
        <f t="shared" si="39"/>
        <v>672.91062125441204</v>
      </c>
      <c r="M174" s="164">
        <f t="shared" si="39"/>
        <v>656.59182236147421</v>
      </c>
      <c r="N174" s="164">
        <f t="shared" si="39"/>
        <v>673.13712044467354</v>
      </c>
      <c r="O174" s="164">
        <f t="shared" si="39"/>
        <v>668.10481687116135</v>
      </c>
      <c r="P174" s="164">
        <f t="shared" si="39"/>
        <v>692.2990155002351</v>
      </c>
      <c r="Q174" s="164">
        <f t="shared" si="39"/>
        <v>727.9141614640464</v>
      </c>
    </row>
    <row r="175" spans="1:17" ht="12" customHeight="1" x14ac:dyDescent="0.3">
      <c r="A175" s="163" t="s">
        <v>142</v>
      </c>
      <c r="B175" s="162">
        <f t="shared" ref="B175:Q175" si="40">IF(B103=0,0,B103/0.086*1000000/B$13)</f>
        <v>2545.9482595702102</v>
      </c>
      <c r="C175" s="162">
        <f t="shared" si="40"/>
        <v>2550.4307517778802</v>
      </c>
      <c r="D175" s="162">
        <f t="shared" si="40"/>
        <v>2523.9065082016764</v>
      </c>
      <c r="E175" s="162">
        <f t="shared" si="40"/>
        <v>2571.5547465491636</v>
      </c>
      <c r="F175" s="162">
        <f t="shared" si="40"/>
        <v>2559.6715039766673</v>
      </c>
      <c r="G175" s="162">
        <f t="shared" si="40"/>
        <v>2504.9460632879991</v>
      </c>
      <c r="H175" s="162">
        <f t="shared" si="40"/>
        <v>2548.4880735365432</v>
      </c>
      <c r="I175" s="162">
        <f t="shared" si="40"/>
        <v>2437.1160531986088</v>
      </c>
      <c r="J175" s="162">
        <f t="shared" si="40"/>
        <v>2414.1805724433225</v>
      </c>
      <c r="K175" s="162">
        <f t="shared" si="40"/>
        <v>2372.4329088736999</v>
      </c>
      <c r="L175" s="162">
        <f t="shared" si="40"/>
        <v>2509.9284874066907</v>
      </c>
      <c r="M175" s="162">
        <f t="shared" si="40"/>
        <v>2449.0315853954107</v>
      </c>
      <c r="N175" s="162">
        <f t="shared" si="40"/>
        <v>2567.5456809837756</v>
      </c>
      <c r="O175" s="162">
        <f t="shared" si="40"/>
        <v>2602.5229166178224</v>
      </c>
      <c r="P175" s="162">
        <f t="shared" si="40"/>
        <v>2504.2166748815907</v>
      </c>
      <c r="Q175" s="162">
        <f t="shared" si="40"/>
        <v>2492.2877938017182</v>
      </c>
    </row>
    <row r="176" spans="1:17" ht="12" customHeight="1" x14ac:dyDescent="0.3">
      <c r="A176" s="161" t="s">
        <v>141</v>
      </c>
      <c r="B176" s="160">
        <f t="shared" ref="B176:Q176" si="41">IF(B104=0,0,B104/0.086*1000000/B$14)</f>
        <v>2214.8332719420587</v>
      </c>
      <c r="C176" s="160">
        <f t="shared" si="41"/>
        <v>2178.3808468484935</v>
      </c>
      <c r="D176" s="160">
        <f t="shared" si="41"/>
        <v>2142.6712363152687</v>
      </c>
      <c r="E176" s="160">
        <f t="shared" si="41"/>
        <v>2163.0549067949264</v>
      </c>
      <c r="F176" s="160">
        <f t="shared" si="41"/>
        <v>2136.2101021212766</v>
      </c>
      <c r="G176" s="160">
        <f t="shared" si="41"/>
        <v>2124.9423932733653</v>
      </c>
      <c r="H176" s="160">
        <f t="shared" si="41"/>
        <v>2140.9508156474094</v>
      </c>
      <c r="I176" s="160">
        <f t="shared" si="41"/>
        <v>2018.5337022807082</v>
      </c>
      <c r="J176" s="160">
        <f t="shared" si="41"/>
        <v>2022.532865664615</v>
      </c>
      <c r="K176" s="160">
        <f t="shared" si="41"/>
        <v>1991.919584665867</v>
      </c>
      <c r="L176" s="160">
        <f t="shared" si="41"/>
        <v>2001.6764352041471</v>
      </c>
      <c r="M176" s="160">
        <f t="shared" si="41"/>
        <v>2036.2498305977965</v>
      </c>
      <c r="N176" s="160">
        <f t="shared" si="41"/>
        <v>2047.224591442902</v>
      </c>
      <c r="O176" s="160">
        <f t="shared" si="41"/>
        <v>2057.8064173591893</v>
      </c>
      <c r="P176" s="160">
        <f t="shared" si="41"/>
        <v>2016.9149586344699</v>
      </c>
      <c r="Q176" s="160">
        <f t="shared" si="41"/>
        <v>1993.8295597442611</v>
      </c>
    </row>
    <row r="177" spans="1:17" ht="12" customHeight="1" x14ac:dyDescent="0.3">
      <c r="A177" s="148" t="s">
        <v>60</v>
      </c>
      <c r="B177" s="156">
        <f t="shared" ref="B177:Q178" si="42">IF(B105=0,0,B105/0.086*1000000/B$14)</f>
        <v>1691.9814514410975</v>
      </c>
      <c r="C177" s="156">
        <f t="shared" si="42"/>
        <v>1646.0185916720952</v>
      </c>
      <c r="D177" s="156">
        <f t="shared" si="42"/>
        <v>1606.6998124254328</v>
      </c>
      <c r="E177" s="156">
        <f t="shared" si="42"/>
        <v>1632.0011261881991</v>
      </c>
      <c r="F177" s="156">
        <f t="shared" si="42"/>
        <v>1597.4626756949729</v>
      </c>
      <c r="G177" s="156">
        <f t="shared" si="42"/>
        <v>1594.0012630195765</v>
      </c>
      <c r="H177" s="156">
        <f t="shared" si="42"/>
        <v>1593.6838690019877</v>
      </c>
      <c r="I177" s="156">
        <f t="shared" si="42"/>
        <v>1455.1636885996636</v>
      </c>
      <c r="J177" s="156">
        <f t="shared" si="42"/>
        <v>1472.6169435123838</v>
      </c>
      <c r="K177" s="156">
        <f t="shared" si="42"/>
        <v>1433.9798270223041</v>
      </c>
      <c r="L177" s="156">
        <f t="shared" si="42"/>
        <v>1426.6162327250083</v>
      </c>
      <c r="M177" s="156">
        <f t="shared" si="42"/>
        <v>1474.0694517891816</v>
      </c>
      <c r="N177" s="156">
        <f t="shared" si="42"/>
        <v>1482.506286671171</v>
      </c>
      <c r="O177" s="156">
        <f t="shared" si="42"/>
        <v>1499.0323435207949</v>
      </c>
      <c r="P177" s="156">
        <f t="shared" si="42"/>
        <v>1449.3873200951707</v>
      </c>
      <c r="Q177" s="156">
        <f t="shared" si="42"/>
        <v>1437.3113935756307</v>
      </c>
    </row>
    <row r="178" spans="1:17" ht="12" customHeight="1" x14ac:dyDescent="0.3">
      <c r="A178" s="159" t="s">
        <v>59</v>
      </c>
      <c r="B178" s="57">
        <f t="shared" si="42"/>
        <v>522.85182050096137</v>
      </c>
      <c r="C178" s="57">
        <f t="shared" si="42"/>
        <v>532.36225517639843</v>
      </c>
      <c r="D178" s="57">
        <f t="shared" si="42"/>
        <v>535.97142388983616</v>
      </c>
      <c r="E178" s="57">
        <f t="shared" si="42"/>
        <v>531.05378060672683</v>
      </c>
      <c r="F178" s="57">
        <f t="shared" si="42"/>
        <v>538.7474264263036</v>
      </c>
      <c r="G178" s="57">
        <f t="shared" si="42"/>
        <v>530.94113025378874</v>
      </c>
      <c r="H178" s="57">
        <f t="shared" si="42"/>
        <v>547.26694664542197</v>
      </c>
      <c r="I178" s="57">
        <f t="shared" si="42"/>
        <v>563.37001368104472</v>
      </c>
      <c r="J178" s="57">
        <f t="shared" si="42"/>
        <v>549.91592215223136</v>
      </c>
      <c r="K178" s="57">
        <f t="shared" si="42"/>
        <v>557.9397576435631</v>
      </c>
      <c r="L178" s="57">
        <f t="shared" si="42"/>
        <v>575.06020247913852</v>
      </c>
      <c r="M178" s="57">
        <f t="shared" si="42"/>
        <v>562.18037880861516</v>
      </c>
      <c r="N178" s="57">
        <f t="shared" si="42"/>
        <v>564.71830477173035</v>
      </c>
      <c r="O178" s="57">
        <f t="shared" si="42"/>
        <v>558.7740738383942</v>
      </c>
      <c r="P178" s="57">
        <f t="shared" si="42"/>
        <v>567.52763853929901</v>
      </c>
      <c r="Q178" s="57">
        <f t="shared" si="42"/>
        <v>556.51816616863039</v>
      </c>
    </row>
    <row r="179" spans="1:17" ht="12" customHeight="1" x14ac:dyDescent="0.3">
      <c r="A179" s="158" t="s">
        <v>62</v>
      </c>
      <c r="B179" s="157">
        <f t="shared" si="36"/>
        <v>964.00065671063555</v>
      </c>
      <c r="C179" s="157">
        <f t="shared" si="36"/>
        <v>964.80617367215598</v>
      </c>
      <c r="D179" s="157">
        <f t="shared" si="36"/>
        <v>958.48686322606943</v>
      </c>
      <c r="E179" s="157">
        <f t="shared" si="36"/>
        <v>967.69531101671362</v>
      </c>
      <c r="F179" s="157">
        <f t="shared" si="36"/>
        <v>968.0629963717505</v>
      </c>
      <c r="G179" s="157">
        <f t="shared" si="36"/>
        <v>956.39931864439598</v>
      </c>
      <c r="H179" s="157">
        <f t="shared" si="36"/>
        <v>954.18126885667391</v>
      </c>
      <c r="I179" s="157">
        <f t="shared" si="36"/>
        <v>934.38559613587654</v>
      </c>
      <c r="J179" s="157">
        <f t="shared" si="36"/>
        <v>951.61196682766285</v>
      </c>
      <c r="K179" s="157">
        <f t="shared" si="36"/>
        <v>946.96226153976852</v>
      </c>
      <c r="L179" s="157">
        <f t="shared" si="36"/>
        <v>989.84635451541749</v>
      </c>
      <c r="M179" s="157">
        <f t="shared" si="36"/>
        <v>950.27959857645328</v>
      </c>
      <c r="N179" s="157">
        <f t="shared" si="36"/>
        <v>980.07821223286601</v>
      </c>
      <c r="O179" s="157">
        <f t="shared" si="36"/>
        <v>995.24128236545948</v>
      </c>
      <c r="P179" s="157">
        <f t="shared" si="36"/>
        <v>954.32760182499794</v>
      </c>
      <c r="Q179" s="157">
        <f t="shared" si="36"/>
        <v>956.86464238091799</v>
      </c>
    </row>
    <row r="180" spans="1:17" ht="12" customHeight="1" x14ac:dyDescent="0.3">
      <c r="A180" s="23" t="s">
        <v>57</v>
      </c>
      <c r="B180" s="156">
        <f t="shared" ref="B180:Q180" si="43">IF(B108=0,0,B108/0.086*1000000/B$16)</f>
        <v>1506.0488258822818</v>
      </c>
      <c r="C180" s="156">
        <f t="shared" si="43"/>
        <v>1390.2076368639125</v>
      </c>
      <c r="D180" s="156">
        <f t="shared" si="43"/>
        <v>1430.0534395965824</v>
      </c>
      <c r="E180" s="156">
        <f t="shared" si="43"/>
        <v>1397.9697955714569</v>
      </c>
      <c r="F180" s="156">
        <f t="shared" si="43"/>
        <v>1407.4353311657944</v>
      </c>
      <c r="G180" s="156">
        <f t="shared" si="43"/>
        <v>1444.4797599237677</v>
      </c>
      <c r="H180" s="156">
        <f t="shared" si="43"/>
        <v>1403.5577431965917</v>
      </c>
      <c r="I180" s="156">
        <f t="shared" si="43"/>
        <v>1550.2319814714858</v>
      </c>
      <c r="J180" s="156">
        <f t="shared" si="43"/>
        <v>1414.9104254137526</v>
      </c>
      <c r="K180" s="156">
        <f t="shared" si="43"/>
        <v>1452.6331263770919</v>
      </c>
      <c r="L180" s="156">
        <f t="shared" si="43"/>
        <v>1362.9340803385337</v>
      </c>
      <c r="M180" s="156">
        <f t="shared" si="43"/>
        <v>1382.3138566022615</v>
      </c>
      <c r="N180" s="156">
        <f t="shared" si="43"/>
        <v>1369.7311927498038</v>
      </c>
      <c r="O180" s="156">
        <f t="shared" si="43"/>
        <v>1337.9771712990555</v>
      </c>
      <c r="P180" s="156">
        <f t="shared" si="43"/>
        <v>1364.0119990216701</v>
      </c>
      <c r="Q180" s="156">
        <f t="shared" si="43"/>
        <v>1359.3630555073819</v>
      </c>
    </row>
    <row r="181" spans="1:17" ht="12" customHeight="1" x14ac:dyDescent="0.3">
      <c r="A181" s="29" t="s">
        <v>140</v>
      </c>
      <c r="B181" s="57">
        <f t="shared" ref="B181:Q181" si="44">IF(B109=0,0,B109/0.086*1000000/B$17)</f>
        <v>815.62277262778639</v>
      </c>
      <c r="C181" s="57">
        <f t="shared" si="44"/>
        <v>834.08917206747697</v>
      </c>
      <c r="D181" s="57">
        <f t="shared" si="44"/>
        <v>826.1855073228387</v>
      </c>
      <c r="E181" s="57">
        <f t="shared" si="44"/>
        <v>845.34790257724171</v>
      </c>
      <c r="F181" s="57">
        <f t="shared" si="44"/>
        <v>837.13142970131139</v>
      </c>
      <c r="G181" s="57">
        <f t="shared" si="44"/>
        <v>828.80726879633983</v>
      </c>
      <c r="H181" s="57">
        <f t="shared" si="44"/>
        <v>846.44209219891547</v>
      </c>
      <c r="I181" s="57">
        <f t="shared" si="44"/>
        <v>829.71923671718741</v>
      </c>
      <c r="J181" s="57">
        <f t="shared" si="44"/>
        <v>846.22700312753113</v>
      </c>
      <c r="K181" s="57">
        <f t="shared" si="44"/>
        <v>844.39410880468449</v>
      </c>
      <c r="L181" s="57">
        <f t="shared" si="44"/>
        <v>894.20781647845945</v>
      </c>
      <c r="M181" s="57">
        <f t="shared" si="44"/>
        <v>860.43340903842784</v>
      </c>
      <c r="N181" s="57">
        <f t="shared" si="44"/>
        <v>897.89860873151542</v>
      </c>
      <c r="O181" s="57">
        <f t="shared" si="44"/>
        <v>917.24223850616681</v>
      </c>
      <c r="P181" s="57">
        <f t="shared" si="44"/>
        <v>878.60114864440322</v>
      </c>
      <c r="Q181" s="57">
        <f t="shared" si="44"/>
        <v>885.09710880229454</v>
      </c>
    </row>
    <row r="183" spans="1:17" ht="12" customHeight="1" x14ac:dyDescent="0.3">
      <c r="A183" s="152" t="s">
        <v>74</v>
      </c>
      <c r="B183" s="168">
        <f t="shared" ref="B183:Q183" si="45">SUM(B184,B186,B188,B197)</f>
        <v>10690.830650591048</v>
      </c>
      <c r="C183" s="168">
        <f t="shared" si="45"/>
        <v>11274.477858960861</v>
      </c>
      <c r="D183" s="168">
        <f t="shared" si="45"/>
        <v>10943.383729822011</v>
      </c>
      <c r="E183" s="168">
        <f t="shared" si="45"/>
        <v>11351.286919820937</v>
      </c>
      <c r="F183" s="168">
        <f t="shared" si="45"/>
        <v>11356.033393533107</v>
      </c>
      <c r="G183" s="168">
        <f t="shared" si="45"/>
        <v>11025.256219793015</v>
      </c>
      <c r="H183" s="168">
        <f t="shared" si="45"/>
        <v>10870.958309352327</v>
      </c>
      <c r="I183" s="168">
        <f t="shared" si="45"/>
        <v>9988.1742077600866</v>
      </c>
      <c r="J183" s="168">
        <f t="shared" si="45"/>
        <v>10303.151457200569</v>
      </c>
      <c r="K183" s="168">
        <f t="shared" si="45"/>
        <v>9978.960136749336</v>
      </c>
      <c r="L183" s="168">
        <f t="shared" si="45"/>
        <v>11081.457262343511</v>
      </c>
      <c r="M183" s="168">
        <f t="shared" si="45"/>
        <v>9232.383303086357</v>
      </c>
      <c r="N183" s="168">
        <f t="shared" si="45"/>
        <v>10205.491106327852</v>
      </c>
      <c r="O183" s="168">
        <f t="shared" si="45"/>
        <v>10528.097576462131</v>
      </c>
      <c r="P183" s="168">
        <f t="shared" si="45"/>
        <v>8929.7529647913652</v>
      </c>
      <c r="Q183" s="168">
        <f t="shared" si="45"/>
        <v>9407.511929717637</v>
      </c>
    </row>
    <row r="184" spans="1:17" ht="12" customHeight="1" x14ac:dyDescent="0.3">
      <c r="A184" s="158" t="s">
        <v>65</v>
      </c>
      <c r="B184" s="157">
        <f t="shared" ref="B184:Q184" si="46">B185</f>
        <v>8425.1927533257258</v>
      </c>
      <c r="C184" s="157">
        <f t="shared" si="46"/>
        <v>8982.564810421738</v>
      </c>
      <c r="D184" s="157">
        <f t="shared" si="46"/>
        <v>8642.9797902259706</v>
      </c>
      <c r="E184" s="157">
        <f t="shared" si="46"/>
        <v>8998.0048519902466</v>
      </c>
      <c r="F184" s="157">
        <f t="shared" si="46"/>
        <v>8992.5390338267953</v>
      </c>
      <c r="G184" s="157">
        <f t="shared" si="46"/>
        <v>8662.3556714454844</v>
      </c>
      <c r="H184" s="157">
        <f t="shared" si="46"/>
        <v>8449.5861179273252</v>
      </c>
      <c r="I184" s="157">
        <f t="shared" si="46"/>
        <v>7584.998289549776</v>
      </c>
      <c r="J184" s="157">
        <f t="shared" si="46"/>
        <v>7877.3402640638706</v>
      </c>
      <c r="K184" s="157">
        <f t="shared" si="46"/>
        <v>7548.7329630880085</v>
      </c>
      <c r="L184" s="157">
        <f t="shared" si="46"/>
        <v>8547.359955935648</v>
      </c>
      <c r="M184" s="157">
        <f t="shared" si="46"/>
        <v>6724.1152919017441</v>
      </c>
      <c r="N184" s="157">
        <f t="shared" si="46"/>
        <v>7584.5989730171032</v>
      </c>
      <c r="O184" s="157">
        <f t="shared" si="46"/>
        <v>7864.5672987382113</v>
      </c>
      <c r="P184" s="157">
        <f t="shared" si="46"/>
        <v>6315.6626192516051</v>
      </c>
      <c r="Q184" s="157">
        <f t="shared" si="46"/>
        <v>6786.209376954389</v>
      </c>
    </row>
    <row r="185" spans="1:17" ht="12" customHeight="1" x14ac:dyDescent="0.3">
      <c r="A185" s="23" t="s">
        <v>60</v>
      </c>
      <c r="B185" s="57">
        <f t="shared" ref="B185:Q185" si="47">IF(B113=0,0,B113/0.086*1000000/B$7)</f>
        <v>8425.1927533257258</v>
      </c>
      <c r="C185" s="57">
        <f t="shared" si="47"/>
        <v>8982.564810421738</v>
      </c>
      <c r="D185" s="57">
        <f t="shared" si="47"/>
        <v>8642.9797902259706</v>
      </c>
      <c r="E185" s="57">
        <f t="shared" si="47"/>
        <v>8998.0048519902466</v>
      </c>
      <c r="F185" s="57">
        <f t="shared" si="47"/>
        <v>8992.5390338267953</v>
      </c>
      <c r="G185" s="57">
        <f t="shared" si="47"/>
        <v>8662.3556714454844</v>
      </c>
      <c r="H185" s="57">
        <f t="shared" si="47"/>
        <v>8449.5861179273252</v>
      </c>
      <c r="I185" s="57">
        <f t="shared" si="47"/>
        <v>7584.998289549776</v>
      </c>
      <c r="J185" s="57">
        <f t="shared" si="47"/>
        <v>7877.3402640638706</v>
      </c>
      <c r="K185" s="57">
        <f t="shared" si="47"/>
        <v>7548.7329630880085</v>
      </c>
      <c r="L185" s="57">
        <f t="shared" si="47"/>
        <v>8547.359955935648</v>
      </c>
      <c r="M185" s="57">
        <f t="shared" si="47"/>
        <v>6724.1152919017441</v>
      </c>
      <c r="N185" s="57">
        <f t="shared" si="47"/>
        <v>7584.5989730171032</v>
      </c>
      <c r="O185" s="57">
        <f t="shared" si="47"/>
        <v>7864.5672987382113</v>
      </c>
      <c r="P185" s="57">
        <f t="shared" si="47"/>
        <v>6315.6626192516051</v>
      </c>
      <c r="Q185" s="57">
        <f t="shared" si="47"/>
        <v>6786.209376954389</v>
      </c>
    </row>
    <row r="186" spans="1:17" ht="12" customHeight="1" x14ac:dyDescent="0.3">
      <c r="A186" s="158" t="s">
        <v>112</v>
      </c>
      <c r="B186" s="157">
        <f t="shared" ref="B186:Q186" si="48">B187</f>
        <v>27.982255814781102</v>
      </c>
      <c r="C186" s="157">
        <f t="shared" si="48"/>
        <v>29.919521776209884</v>
      </c>
      <c r="D186" s="157">
        <f t="shared" si="48"/>
        <v>31.655581263010717</v>
      </c>
      <c r="E186" s="157">
        <f t="shared" si="48"/>
        <v>33.091208804640139</v>
      </c>
      <c r="F186" s="157">
        <f t="shared" si="48"/>
        <v>35.818863681278764</v>
      </c>
      <c r="G186" s="157">
        <f t="shared" si="48"/>
        <v>38.211867290305477</v>
      </c>
      <c r="H186" s="157">
        <f t="shared" si="48"/>
        <v>44.063769769282999</v>
      </c>
      <c r="I186" s="157">
        <f t="shared" si="48"/>
        <v>49.833282262780742</v>
      </c>
      <c r="J186" s="157">
        <f t="shared" si="48"/>
        <v>58.461958526581611</v>
      </c>
      <c r="K186" s="157">
        <f t="shared" si="48"/>
        <v>67.969279875603831</v>
      </c>
      <c r="L186" s="157">
        <f t="shared" si="48"/>
        <v>76.452792599621645</v>
      </c>
      <c r="M186" s="157">
        <f t="shared" si="48"/>
        <v>77.311224311665967</v>
      </c>
      <c r="N186" s="157">
        <f t="shared" si="48"/>
        <v>80.191247292863466</v>
      </c>
      <c r="O186" s="157">
        <f t="shared" si="48"/>
        <v>82.112263186943252</v>
      </c>
      <c r="P186" s="157">
        <f t="shared" si="48"/>
        <v>84.040362657928057</v>
      </c>
      <c r="Q186" s="157">
        <f t="shared" si="48"/>
        <v>88.153566807248765</v>
      </c>
    </row>
    <row r="187" spans="1:17" ht="12" customHeight="1" x14ac:dyDescent="0.3">
      <c r="A187" s="23" t="s">
        <v>60</v>
      </c>
      <c r="B187" s="156">
        <f t="shared" ref="B187:Q188" si="49">IF(B115=0,0,B115/0.086*1000000/B$5)</f>
        <v>27.982255814781102</v>
      </c>
      <c r="C187" s="156">
        <f t="shared" si="49"/>
        <v>29.919521776209884</v>
      </c>
      <c r="D187" s="156">
        <f t="shared" si="49"/>
        <v>31.655581263010717</v>
      </c>
      <c r="E187" s="156">
        <f t="shared" si="49"/>
        <v>33.091208804640139</v>
      </c>
      <c r="F187" s="156">
        <f t="shared" si="49"/>
        <v>35.818863681278764</v>
      </c>
      <c r="G187" s="156">
        <f t="shared" si="49"/>
        <v>38.211867290305477</v>
      </c>
      <c r="H187" s="156">
        <f t="shared" si="49"/>
        <v>44.063769769282999</v>
      </c>
      <c r="I187" s="156">
        <f t="shared" si="49"/>
        <v>49.833282262780742</v>
      </c>
      <c r="J187" s="156">
        <f t="shared" si="49"/>
        <v>58.461958526581611</v>
      </c>
      <c r="K187" s="156">
        <f t="shared" si="49"/>
        <v>67.969279875603831</v>
      </c>
      <c r="L187" s="156">
        <f t="shared" si="49"/>
        <v>76.452792599621645</v>
      </c>
      <c r="M187" s="156">
        <f t="shared" si="49"/>
        <v>77.311224311665967</v>
      </c>
      <c r="N187" s="156">
        <f t="shared" si="49"/>
        <v>80.191247292863466</v>
      </c>
      <c r="O187" s="156">
        <f t="shared" si="49"/>
        <v>82.112263186943252</v>
      </c>
      <c r="P187" s="156">
        <f t="shared" si="49"/>
        <v>84.040362657928057</v>
      </c>
      <c r="Q187" s="156">
        <f t="shared" si="49"/>
        <v>88.153566807248765</v>
      </c>
    </row>
    <row r="188" spans="1:17" ht="12" customHeight="1" x14ac:dyDescent="0.3">
      <c r="A188" s="158" t="s">
        <v>63</v>
      </c>
      <c r="B188" s="157">
        <f t="shared" si="49"/>
        <v>1592.729769541728</v>
      </c>
      <c r="C188" s="157">
        <f t="shared" si="49"/>
        <v>1613.0119541394638</v>
      </c>
      <c r="D188" s="157">
        <f t="shared" si="49"/>
        <v>1615.2628540187798</v>
      </c>
      <c r="E188" s="157">
        <f t="shared" si="49"/>
        <v>1653.2181879802501</v>
      </c>
      <c r="F188" s="157">
        <f t="shared" si="49"/>
        <v>1660.8522113666638</v>
      </c>
      <c r="G188" s="157">
        <f t="shared" si="49"/>
        <v>1654.0046607538061</v>
      </c>
      <c r="H188" s="157">
        <f t="shared" si="49"/>
        <v>1692.8357786030749</v>
      </c>
      <c r="I188" s="157">
        <f t="shared" si="49"/>
        <v>1663.2981898593009</v>
      </c>
      <c r="J188" s="157">
        <f t="shared" si="49"/>
        <v>1672.4476332217434</v>
      </c>
      <c r="K188" s="157">
        <f t="shared" si="49"/>
        <v>1662.7907860131254</v>
      </c>
      <c r="L188" s="157">
        <f t="shared" si="49"/>
        <v>1732.1128595176283</v>
      </c>
      <c r="M188" s="157">
        <f t="shared" si="49"/>
        <v>1721.4780443502623</v>
      </c>
      <c r="N188" s="157">
        <f t="shared" si="49"/>
        <v>1803.7338056495389</v>
      </c>
      <c r="O188" s="157">
        <f t="shared" si="49"/>
        <v>1832.7615782151743</v>
      </c>
      <c r="P188" s="157">
        <f t="shared" si="49"/>
        <v>1800.8964006815449</v>
      </c>
      <c r="Q188" s="157">
        <f t="shared" si="49"/>
        <v>1796.8954610439964</v>
      </c>
    </row>
    <row r="189" spans="1:17" ht="12" customHeight="1" x14ac:dyDescent="0.3">
      <c r="A189" s="167" t="s">
        <v>144</v>
      </c>
      <c r="B189" s="132">
        <f t="shared" ref="B189:Q189" si="50">IF(B117=0,0,B117/0.086*1000000/B$11)</f>
        <v>1334.9420638571385</v>
      </c>
      <c r="C189" s="132">
        <f t="shared" si="50"/>
        <v>1351.7032946585387</v>
      </c>
      <c r="D189" s="132">
        <f t="shared" si="50"/>
        <v>1356.5522342744414</v>
      </c>
      <c r="E189" s="132">
        <f t="shared" si="50"/>
        <v>1373.6501205893971</v>
      </c>
      <c r="F189" s="132">
        <f t="shared" si="50"/>
        <v>1388.3234956007195</v>
      </c>
      <c r="G189" s="132">
        <f t="shared" si="50"/>
        <v>1395.4415749762618</v>
      </c>
      <c r="H189" s="132">
        <f t="shared" si="50"/>
        <v>1400.3995634795979</v>
      </c>
      <c r="I189" s="132">
        <f t="shared" si="50"/>
        <v>1420.3890340117998</v>
      </c>
      <c r="J189" s="132">
        <f t="shared" si="50"/>
        <v>1440.1549296549424</v>
      </c>
      <c r="K189" s="132">
        <f t="shared" si="50"/>
        <v>1460.0437842010338</v>
      </c>
      <c r="L189" s="132">
        <f t="shared" si="50"/>
        <v>1478.6811248223894</v>
      </c>
      <c r="M189" s="132">
        <f t="shared" si="50"/>
        <v>1459.4162378852582</v>
      </c>
      <c r="N189" s="132">
        <f t="shared" si="50"/>
        <v>1508.705956205559</v>
      </c>
      <c r="O189" s="132">
        <f t="shared" si="50"/>
        <v>1524.1053378359093</v>
      </c>
      <c r="P189" s="132">
        <f t="shared" si="50"/>
        <v>1521.8107136593553</v>
      </c>
      <c r="Q189" s="132">
        <f t="shared" si="50"/>
        <v>1491.2395163761814</v>
      </c>
    </row>
    <row r="190" spans="1:17" ht="12" customHeight="1" x14ac:dyDescent="0.3">
      <c r="A190" s="167" t="s">
        <v>143</v>
      </c>
      <c r="B190" s="132">
        <f t="shared" ref="B190:Q192" si="51">IF(B118=0,0,B118/0.086*1000000/B$12)</f>
        <v>1371.6166649275119</v>
      </c>
      <c r="C190" s="132">
        <f t="shared" si="51"/>
        <v>1373.066770085298</v>
      </c>
      <c r="D190" s="132">
        <f t="shared" si="51"/>
        <v>1385.3066036748157</v>
      </c>
      <c r="E190" s="132">
        <f t="shared" si="51"/>
        <v>1412.6094927793122</v>
      </c>
      <c r="F190" s="132">
        <f t="shared" si="51"/>
        <v>1423.6563459532649</v>
      </c>
      <c r="G190" s="132">
        <f t="shared" si="51"/>
        <v>1431.4230432553886</v>
      </c>
      <c r="H190" s="132">
        <f t="shared" si="51"/>
        <v>1422.2382347510747</v>
      </c>
      <c r="I190" s="132">
        <f t="shared" si="51"/>
        <v>1412.4092289205169</v>
      </c>
      <c r="J190" s="132">
        <f t="shared" si="51"/>
        <v>1406.8703143600712</v>
      </c>
      <c r="K190" s="132">
        <f t="shared" si="51"/>
        <v>1425.8818721414409</v>
      </c>
      <c r="L190" s="132">
        <f t="shared" si="51"/>
        <v>1445.9072534275776</v>
      </c>
      <c r="M190" s="132">
        <f t="shared" si="51"/>
        <v>1445.3033572612128</v>
      </c>
      <c r="N190" s="132">
        <f t="shared" si="51"/>
        <v>1459.4509267435635</v>
      </c>
      <c r="O190" s="132">
        <f t="shared" si="51"/>
        <v>1479.5107470139758</v>
      </c>
      <c r="P190" s="132">
        <f t="shared" si="51"/>
        <v>1468.1187213122548</v>
      </c>
      <c r="Q190" s="132">
        <f t="shared" si="51"/>
        <v>1432.0038200533768</v>
      </c>
    </row>
    <row r="191" spans="1:17" ht="12" customHeight="1" x14ac:dyDescent="0.3">
      <c r="A191" s="166" t="s">
        <v>57</v>
      </c>
      <c r="B191" s="165">
        <f t="shared" si="51"/>
        <v>684.74240249601905</v>
      </c>
      <c r="C191" s="165">
        <f t="shared" si="51"/>
        <v>699.95551689255001</v>
      </c>
      <c r="D191" s="165">
        <f t="shared" si="51"/>
        <v>710.73497677469584</v>
      </c>
      <c r="E191" s="165">
        <f t="shared" si="51"/>
        <v>744.42853648402024</v>
      </c>
      <c r="F191" s="165">
        <f t="shared" si="51"/>
        <v>734.95852699971283</v>
      </c>
      <c r="G191" s="165">
        <f t="shared" si="51"/>
        <v>755.97230643134969</v>
      </c>
      <c r="H191" s="165">
        <f t="shared" si="51"/>
        <v>739.16870127917366</v>
      </c>
      <c r="I191" s="165">
        <f t="shared" si="51"/>
        <v>708.86799771894653</v>
      </c>
      <c r="J191" s="165">
        <f t="shared" si="51"/>
        <v>716.84495167751948</v>
      </c>
      <c r="K191" s="165">
        <f t="shared" si="51"/>
        <v>754.46151277514514</v>
      </c>
      <c r="L191" s="165">
        <f t="shared" si="51"/>
        <v>772.99663217316561</v>
      </c>
      <c r="M191" s="165">
        <f t="shared" si="51"/>
        <v>788.71153489973813</v>
      </c>
      <c r="N191" s="165">
        <f t="shared" si="51"/>
        <v>786.31380629889031</v>
      </c>
      <c r="O191" s="165">
        <f t="shared" si="51"/>
        <v>811.40593014281455</v>
      </c>
      <c r="P191" s="165">
        <f t="shared" si="51"/>
        <v>775.81970581201972</v>
      </c>
      <c r="Q191" s="165">
        <f t="shared" si="51"/>
        <v>704.08965858933038</v>
      </c>
    </row>
    <row r="192" spans="1:17" ht="12" customHeight="1" x14ac:dyDescent="0.3">
      <c r="A192" s="147" t="s">
        <v>59</v>
      </c>
      <c r="B192" s="164">
        <f t="shared" si="51"/>
        <v>686.87426243149287</v>
      </c>
      <c r="C192" s="164">
        <f t="shared" si="51"/>
        <v>673.11125319274788</v>
      </c>
      <c r="D192" s="164">
        <f t="shared" si="51"/>
        <v>674.57162690011978</v>
      </c>
      <c r="E192" s="164">
        <f t="shared" si="51"/>
        <v>668.18095629529194</v>
      </c>
      <c r="F192" s="164">
        <f t="shared" si="51"/>
        <v>688.69781895355243</v>
      </c>
      <c r="G192" s="164">
        <f t="shared" si="51"/>
        <v>675.45073682403904</v>
      </c>
      <c r="H192" s="164">
        <f t="shared" si="51"/>
        <v>683.06953347190097</v>
      </c>
      <c r="I192" s="164">
        <f t="shared" si="51"/>
        <v>703.54123120157044</v>
      </c>
      <c r="J192" s="164">
        <f t="shared" si="51"/>
        <v>690.02536268255199</v>
      </c>
      <c r="K192" s="164">
        <f t="shared" si="51"/>
        <v>671.42035936629577</v>
      </c>
      <c r="L192" s="164">
        <f t="shared" si="51"/>
        <v>672.91062125441181</v>
      </c>
      <c r="M192" s="164">
        <f t="shared" si="51"/>
        <v>656.59182236147456</v>
      </c>
      <c r="N192" s="164">
        <f t="shared" si="51"/>
        <v>673.13712044467354</v>
      </c>
      <c r="O192" s="164">
        <f t="shared" si="51"/>
        <v>668.10481687116123</v>
      </c>
      <c r="P192" s="164">
        <f t="shared" si="51"/>
        <v>692.2990155002351</v>
      </c>
      <c r="Q192" s="164">
        <f t="shared" si="51"/>
        <v>727.91416146404651</v>
      </c>
    </row>
    <row r="193" spans="1:17" ht="12" customHeight="1" x14ac:dyDescent="0.3">
      <c r="A193" s="163" t="s">
        <v>142</v>
      </c>
      <c r="B193" s="162">
        <f t="shared" ref="B193:Q193" si="52">IF(B121=0,0,B121/0.086*1000000/B$13)</f>
        <v>1749.8760871798395</v>
      </c>
      <c r="C193" s="162">
        <f t="shared" si="52"/>
        <v>1768.0574777392258</v>
      </c>
      <c r="D193" s="162">
        <f t="shared" si="52"/>
        <v>1766.6460890050059</v>
      </c>
      <c r="E193" s="162">
        <f t="shared" si="52"/>
        <v>1819.2198044520144</v>
      </c>
      <c r="F193" s="162">
        <f t="shared" si="52"/>
        <v>1828.8840769311796</v>
      </c>
      <c r="G193" s="162">
        <f t="shared" si="52"/>
        <v>1806.5438922902613</v>
      </c>
      <c r="H193" s="162">
        <f t="shared" si="52"/>
        <v>1857.0172122976755</v>
      </c>
      <c r="I193" s="162">
        <f t="shared" si="52"/>
        <v>1790.2161972219692</v>
      </c>
      <c r="J193" s="162">
        <f t="shared" si="52"/>
        <v>1790.2844066333571</v>
      </c>
      <c r="K193" s="162">
        <f t="shared" si="52"/>
        <v>1764.1859738488172</v>
      </c>
      <c r="L193" s="162">
        <f t="shared" si="52"/>
        <v>1874.4937584435345</v>
      </c>
      <c r="M193" s="162">
        <f t="shared" si="52"/>
        <v>1838.2953376203734</v>
      </c>
      <c r="N193" s="162">
        <f t="shared" si="52"/>
        <v>1938.0936401368592</v>
      </c>
      <c r="O193" s="162">
        <f t="shared" si="52"/>
        <v>1973.8999806406607</v>
      </c>
      <c r="P193" s="162">
        <f t="shared" si="52"/>
        <v>1908.5467313222625</v>
      </c>
      <c r="Q193" s="162">
        <f t="shared" si="52"/>
        <v>1910.7323933250996</v>
      </c>
    </row>
    <row r="194" spans="1:17" ht="12" customHeight="1" x14ac:dyDescent="0.3">
      <c r="A194" s="161" t="s">
        <v>141</v>
      </c>
      <c r="B194" s="160">
        <f t="shared" ref="B194:Q196" si="53">IF(B122=0,0,B122/0.086*1000000/B$14)</f>
        <v>1710.7757303376593</v>
      </c>
      <c r="C194" s="160">
        <f t="shared" si="53"/>
        <v>1723.001101313911</v>
      </c>
      <c r="D194" s="160">
        <f t="shared" si="53"/>
        <v>1716.3161590960226</v>
      </c>
      <c r="E194" s="160">
        <f t="shared" si="53"/>
        <v>1756.9897832000279</v>
      </c>
      <c r="F194" s="160">
        <f t="shared" si="53"/>
        <v>1745.7192919362305</v>
      </c>
      <c r="G194" s="160">
        <f t="shared" si="53"/>
        <v>1742.6788225051077</v>
      </c>
      <c r="H194" s="160">
        <f t="shared" si="53"/>
        <v>1775.2722642063266</v>
      </c>
      <c r="I194" s="160">
        <f t="shared" si="53"/>
        <v>1689.3408014223951</v>
      </c>
      <c r="J194" s="160">
        <f t="shared" si="53"/>
        <v>1692.890674806423</v>
      </c>
      <c r="K194" s="160">
        <f t="shared" si="53"/>
        <v>1671.8869194150416</v>
      </c>
      <c r="L194" s="160">
        <f t="shared" si="53"/>
        <v>1680.5015930496727</v>
      </c>
      <c r="M194" s="160">
        <f t="shared" si="53"/>
        <v>1716.0279225711611</v>
      </c>
      <c r="N194" s="160">
        <f t="shared" si="53"/>
        <v>1730.0304220759742</v>
      </c>
      <c r="O194" s="160">
        <f t="shared" si="53"/>
        <v>1744.9829955080465</v>
      </c>
      <c r="P194" s="160">
        <f t="shared" si="53"/>
        <v>1718.5354985112931</v>
      </c>
      <c r="Q194" s="160">
        <f t="shared" si="53"/>
        <v>1706.3289660328626</v>
      </c>
    </row>
    <row r="195" spans="1:17" ht="12" customHeight="1" x14ac:dyDescent="0.3">
      <c r="A195" s="148" t="s">
        <v>60</v>
      </c>
      <c r="B195" s="156">
        <f t="shared" si="53"/>
        <v>1187.9239098366982</v>
      </c>
      <c r="C195" s="156">
        <f t="shared" si="53"/>
        <v>1190.6388461375129</v>
      </c>
      <c r="D195" s="156">
        <f t="shared" si="53"/>
        <v>1180.3447352061867</v>
      </c>
      <c r="E195" s="156">
        <f t="shared" si="53"/>
        <v>1225.9360025933011</v>
      </c>
      <c r="F195" s="156">
        <f t="shared" si="53"/>
        <v>1206.9718655099266</v>
      </c>
      <c r="G195" s="156">
        <f t="shared" si="53"/>
        <v>1211.737692251319</v>
      </c>
      <c r="H195" s="156">
        <f t="shared" si="53"/>
        <v>1228.0053175609048</v>
      </c>
      <c r="I195" s="156">
        <f t="shared" si="53"/>
        <v>1125.9707877413505</v>
      </c>
      <c r="J195" s="156">
        <f t="shared" si="53"/>
        <v>1142.9747526541921</v>
      </c>
      <c r="K195" s="156">
        <f t="shared" si="53"/>
        <v>1113.9471617714787</v>
      </c>
      <c r="L195" s="156">
        <f t="shared" si="53"/>
        <v>1105.4413905705339</v>
      </c>
      <c r="M195" s="156">
        <f t="shared" si="53"/>
        <v>1153.8475437625459</v>
      </c>
      <c r="N195" s="156">
        <f t="shared" si="53"/>
        <v>1165.3121173042437</v>
      </c>
      <c r="O195" s="156">
        <f t="shared" si="53"/>
        <v>1186.2089216696525</v>
      </c>
      <c r="P195" s="156">
        <f t="shared" si="53"/>
        <v>1151.0078599719941</v>
      </c>
      <c r="Q195" s="156">
        <f t="shared" si="53"/>
        <v>1149.810799864232</v>
      </c>
    </row>
    <row r="196" spans="1:17" ht="12" customHeight="1" x14ac:dyDescent="0.3">
      <c r="A196" s="159" t="s">
        <v>59</v>
      </c>
      <c r="B196" s="57">
        <f t="shared" si="53"/>
        <v>522.85182050096148</v>
      </c>
      <c r="C196" s="57">
        <f t="shared" si="53"/>
        <v>532.36225517639832</v>
      </c>
      <c r="D196" s="57">
        <f t="shared" si="53"/>
        <v>535.97142388983616</v>
      </c>
      <c r="E196" s="57">
        <f t="shared" si="53"/>
        <v>531.05378060672695</v>
      </c>
      <c r="F196" s="57">
        <f t="shared" si="53"/>
        <v>538.7474264263036</v>
      </c>
      <c r="G196" s="57">
        <f t="shared" si="53"/>
        <v>530.94113025378874</v>
      </c>
      <c r="H196" s="57">
        <f t="shared" si="53"/>
        <v>547.26694664542197</v>
      </c>
      <c r="I196" s="57">
        <f t="shared" si="53"/>
        <v>563.37001368104472</v>
      </c>
      <c r="J196" s="57">
        <f t="shared" si="53"/>
        <v>549.91592215223113</v>
      </c>
      <c r="K196" s="57">
        <f t="shared" si="53"/>
        <v>557.9397576435631</v>
      </c>
      <c r="L196" s="57">
        <f t="shared" si="53"/>
        <v>575.06020247913852</v>
      </c>
      <c r="M196" s="57">
        <f t="shared" si="53"/>
        <v>562.18037880861505</v>
      </c>
      <c r="N196" s="57">
        <f t="shared" si="53"/>
        <v>564.71830477173046</v>
      </c>
      <c r="O196" s="57">
        <f t="shared" si="53"/>
        <v>558.77407383839409</v>
      </c>
      <c r="P196" s="57">
        <f t="shared" si="53"/>
        <v>567.52763853929901</v>
      </c>
      <c r="Q196" s="57">
        <f t="shared" si="53"/>
        <v>556.51816616863061</v>
      </c>
    </row>
    <row r="197" spans="1:17" ht="12" customHeight="1" x14ac:dyDescent="0.3">
      <c r="A197" s="158" t="s">
        <v>62</v>
      </c>
      <c r="B197" s="157">
        <f t="shared" ref="B197:Q197" si="54">IF(B125=0,0,B125/0.086*1000000/B$5)</f>
        <v>644.92587190881443</v>
      </c>
      <c r="C197" s="157">
        <f t="shared" si="54"/>
        <v>648.98157262344955</v>
      </c>
      <c r="D197" s="157">
        <f t="shared" si="54"/>
        <v>653.48550431425144</v>
      </c>
      <c r="E197" s="157">
        <f t="shared" si="54"/>
        <v>666.97267104579976</v>
      </c>
      <c r="F197" s="157">
        <f t="shared" si="54"/>
        <v>666.82328465836895</v>
      </c>
      <c r="G197" s="157">
        <f t="shared" si="54"/>
        <v>670.68402030341872</v>
      </c>
      <c r="H197" s="157">
        <f t="shared" si="54"/>
        <v>684.47264305264207</v>
      </c>
      <c r="I197" s="157">
        <f t="shared" si="54"/>
        <v>690.04444608822803</v>
      </c>
      <c r="J197" s="157">
        <f t="shared" si="54"/>
        <v>694.90160138837359</v>
      </c>
      <c r="K197" s="157">
        <f t="shared" si="54"/>
        <v>699.46710777259864</v>
      </c>
      <c r="L197" s="157">
        <f t="shared" si="54"/>
        <v>725.53165429061357</v>
      </c>
      <c r="M197" s="157">
        <f t="shared" si="54"/>
        <v>709.47874252268502</v>
      </c>
      <c r="N197" s="157">
        <f t="shared" si="54"/>
        <v>736.96708036834696</v>
      </c>
      <c r="O197" s="157">
        <f t="shared" si="54"/>
        <v>748.65643632180218</v>
      </c>
      <c r="P197" s="157">
        <f t="shared" si="54"/>
        <v>729.15358220028725</v>
      </c>
      <c r="Q197" s="157">
        <f t="shared" si="54"/>
        <v>736.25352491200238</v>
      </c>
    </row>
    <row r="198" spans="1:17" ht="12" customHeight="1" x14ac:dyDescent="0.3">
      <c r="A198" s="23" t="s">
        <v>57</v>
      </c>
      <c r="B198" s="156">
        <f t="shared" ref="B198:Q198" si="55">IF(B126=0,0,B126/0.086*1000000/B$16)</f>
        <v>617.52028344965231</v>
      </c>
      <c r="C198" s="156">
        <f t="shared" si="55"/>
        <v>580.10537804992043</v>
      </c>
      <c r="D198" s="156">
        <f t="shared" si="55"/>
        <v>603.63434168320168</v>
      </c>
      <c r="E198" s="156">
        <f t="shared" si="55"/>
        <v>597.97132523586004</v>
      </c>
      <c r="F198" s="156">
        <f t="shared" si="55"/>
        <v>612.12034414419463</v>
      </c>
      <c r="G198" s="156">
        <f t="shared" si="55"/>
        <v>634.61254668125514</v>
      </c>
      <c r="H198" s="156">
        <f t="shared" si="55"/>
        <v>627.18921289168941</v>
      </c>
      <c r="I198" s="156">
        <f t="shared" si="55"/>
        <v>699.39693056151384</v>
      </c>
      <c r="J198" s="156">
        <f t="shared" si="55"/>
        <v>646.29912285117541</v>
      </c>
      <c r="K198" s="156">
        <f t="shared" si="55"/>
        <v>664.9997098871728</v>
      </c>
      <c r="L198" s="156">
        <f t="shared" si="55"/>
        <v>628.35898149182901</v>
      </c>
      <c r="M198" s="156">
        <f t="shared" si="55"/>
        <v>640.30461294715008</v>
      </c>
      <c r="N198" s="156">
        <f t="shared" si="55"/>
        <v>640.45185882686667</v>
      </c>
      <c r="O198" s="156">
        <f t="shared" si="55"/>
        <v>628.64728395115003</v>
      </c>
      <c r="P198" s="156">
        <f t="shared" si="55"/>
        <v>642.46936792371048</v>
      </c>
      <c r="Q198" s="156">
        <f t="shared" si="55"/>
        <v>642.78721877320572</v>
      </c>
    </row>
    <row r="199" spans="1:17" ht="12" customHeight="1" x14ac:dyDescent="0.3">
      <c r="A199" s="29" t="s">
        <v>140</v>
      </c>
      <c r="B199" s="57">
        <f t="shared" ref="B199:Q199" si="56">IF(B127=0,0,B127/0.086*1000000/B$17)</f>
        <v>652.42775727415005</v>
      </c>
      <c r="C199" s="57">
        <f t="shared" si="56"/>
        <v>670.14579140408352</v>
      </c>
      <c r="D199" s="57">
        <f t="shared" si="56"/>
        <v>667.47160243893779</v>
      </c>
      <c r="E199" s="57">
        <f t="shared" si="56"/>
        <v>686.59302071031254</v>
      </c>
      <c r="F199" s="57">
        <f t="shared" si="56"/>
        <v>683.12458798543912</v>
      </c>
      <c r="G199" s="57">
        <f t="shared" si="56"/>
        <v>680.11368162815427</v>
      </c>
      <c r="H199" s="57">
        <f t="shared" si="56"/>
        <v>698.20649418656876</v>
      </c>
      <c r="I199" s="57">
        <f t="shared" si="56"/>
        <v>688.45494174973112</v>
      </c>
      <c r="J199" s="57">
        <f t="shared" si="56"/>
        <v>705.95704597588747</v>
      </c>
      <c r="K199" s="57">
        <f t="shared" si="56"/>
        <v>706.45832988271673</v>
      </c>
      <c r="L199" s="57">
        <f t="shared" si="56"/>
        <v>750.44121769990534</v>
      </c>
      <c r="M199" s="57">
        <f t="shared" si="56"/>
        <v>723.86424978632454</v>
      </c>
      <c r="N199" s="57">
        <f t="shared" si="56"/>
        <v>757.32258394386531</v>
      </c>
      <c r="O199" s="57">
        <f t="shared" si="56"/>
        <v>775.96784268896158</v>
      </c>
      <c r="P199" s="57">
        <f t="shared" si="56"/>
        <v>745.17637471772014</v>
      </c>
      <c r="Q199" s="57">
        <f t="shared" si="56"/>
        <v>752.9190471737719</v>
      </c>
    </row>
    <row r="201" spans="1:17" ht="12" customHeight="1" x14ac:dyDescent="0.3">
      <c r="A201" s="152" t="s">
        <v>197</v>
      </c>
      <c r="B201" s="168">
        <f t="shared" ref="B201:Q201" si="57">SUM(B202,B204,B206,B215)</f>
        <v>289.65215468975759</v>
      </c>
      <c r="C201" s="168">
        <f t="shared" si="57"/>
        <v>286.27615075448068</v>
      </c>
      <c r="D201" s="168">
        <f t="shared" si="57"/>
        <v>279.32245900263928</v>
      </c>
      <c r="E201" s="168">
        <f t="shared" si="57"/>
        <v>279.29194125385499</v>
      </c>
      <c r="F201" s="168">
        <f t="shared" si="57"/>
        <v>285.33671846144591</v>
      </c>
      <c r="G201" s="168">
        <f t="shared" si="57"/>
        <v>272.45125675195914</v>
      </c>
      <c r="H201" s="168">
        <f t="shared" si="57"/>
        <v>255.54376447864888</v>
      </c>
      <c r="I201" s="168">
        <f t="shared" si="57"/>
        <v>230.32634462369481</v>
      </c>
      <c r="J201" s="168">
        <f t="shared" si="57"/>
        <v>231.29015029490341</v>
      </c>
      <c r="K201" s="168">
        <f t="shared" si="57"/>
        <v>222.07061015475003</v>
      </c>
      <c r="L201" s="168">
        <f t="shared" si="57"/>
        <v>234.13009562458609</v>
      </c>
      <c r="M201" s="168">
        <f t="shared" si="57"/>
        <v>198.7609158318956</v>
      </c>
      <c r="N201" s="168">
        <f t="shared" si="57"/>
        <v>193.71146962481862</v>
      </c>
      <c r="O201" s="168">
        <f t="shared" si="57"/>
        <v>194.11877897915565</v>
      </c>
      <c r="P201" s="168">
        <f t="shared" si="57"/>
        <v>164.19759826117459</v>
      </c>
      <c r="Q201" s="168">
        <f t="shared" si="57"/>
        <v>154.34206668446632</v>
      </c>
    </row>
    <row r="202" spans="1:17" ht="12" customHeight="1" x14ac:dyDescent="0.3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3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3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3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3">
      <c r="A206" s="158" t="s">
        <v>63</v>
      </c>
      <c r="B206" s="157">
        <f t="shared" ref="B206:Q206" si="62">IF(B152=0,0,B152*1000000/B$5)</f>
        <v>216.1159722204786</v>
      </c>
      <c r="C206" s="157">
        <f t="shared" si="62"/>
        <v>212.03333099663362</v>
      </c>
      <c r="D206" s="157">
        <f t="shared" si="62"/>
        <v>208.13809314526648</v>
      </c>
      <c r="E206" s="157">
        <f t="shared" si="62"/>
        <v>208.9726471348047</v>
      </c>
      <c r="F206" s="157">
        <f t="shared" si="62"/>
        <v>211.92312257215565</v>
      </c>
      <c r="G206" s="157">
        <f t="shared" si="62"/>
        <v>204.43772106277586</v>
      </c>
      <c r="H206" s="157">
        <f t="shared" si="62"/>
        <v>193.87452344511877</v>
      </c>
      <c r="I206" s="157">
        <f t="shared" si="62"/>
        <v>179.1614399353528</v>
      </c>
      <c r="J206" s="157">
        <f t="shared" si="62"/>
        <v>171.71748176661578</v>
      </c>
      <c r="K206" s="157">
        <f t="shared" si="62"/>
        <v>166.41560496103347</v>
      </c>
      <c r="L206" s="157">
        <f t="shared" si="62"/>
        <v>170.94734667930672</v>
      </c>
      <c r="M206" s="157">
        <f t="shared" si="62"/>
        <v>144.69229095780472</v>
      </c>
      <c r="N206" s="157">
        <f t="shared" si="62"/>
        <v>139.50869927399771</v>
      </c>
      <c r="O206" s="157">
        <f t="shared" si="62"/>
        <v>137.76287294158325</v>
      </c>
      <c r="P206" s="157">
        <f t="shared" si="62"/>
        <v>115.85095200655807</v>
      </c>
      <c r="Q206" s="157">
        <f t="shared" si="62"/>
        <v>107.60606371504612</v>
      </c>
    </row>
    <row r="207" spans="1:17" ht="12" customHeight="1" x14ac:dyDescent="0.3">
      <c r="A207" s="167" t="s">
        <v>144</v>
      </c>
      <c r="B207" s="132">
        <f t="shared" ref="B207:Q207" si="63">IF(B153=0,0,B153*1000000/B$11)</f>
        <v>579.66287732380897</v>
      </c>
      <c r="C207" s="132">
        <f t="shared" si="63"/>
        <v>580.45661042561983</v>
      </c>
      <c r="D207" s="132">
        <f t="shared" si="63"/>
        <v>576.27538884494265</v>
      </c>
      <c r="E207" s="132">
        <f t="shared" si="63"/>
        <v>575.6308925606935</v>
      </c>
      <c r="F207" s="132">
        <f t="shared" si="63"/>
        <v>574.02784027373036</v>
      </c>
      <c r="G207" s="132">
        <f t="shared" si="63"/>
        <v>570.33797865266058</v>
      </c>
      <c r="H207" s="132">
        <f t="shared" si="63"/>
        <v>565.11971674913457</v>
      </c>
      <c r="I207" s="132">
        <f t="shared" si="63"/>
        <v>565.52148585522298</v>
      </c>
      <c r="J207" s="132">
        <f t="shared" si="63"/>
        <v>565.38986699540453</v>
      </c>
      <c r="K207" s="132">
        <f t="shared" si="63"/>
        <v>567.6142055503384</v>
      </c>
      <c r="L207" s="132">
        <f t="shared" si="63"/>
        <v>569.63789390966133</v>
      </c>
      <c r="M207" s="132">
        <f t="shared" si="63"/>
        <v>558.41647898976817</v>
      </c>
      <c r="N207" s="132">
        <f t="shared" si="63"/>
        <v>573.50369567548978</v>
      </c>
      <c r="O207" s="132">
        <f t="shared" si="63"/>
        <v>575.49405227376576</v>
      </c>
      <c r="P207" s="132">
        <f t="shared" si="63"/>
        <v>572.26771915459426</v>
      </c>
      <c r="Q207" s="132">
        <f t="shared" si="63"/>
        <v>561.37181531186195</v>
      </c>
    </row>
    <row r="208" spans="1:17" ht="12" customHeight="1" x14ac:dyDescent="0.3">
      <c r="A208" s="167" t="s">
        <v>143</v>
      </c>
      <c r="B208" s="132">
        <f t="shared" ref="B208:Q208" si="64">IF(B154=0,0,B154*1000000/B$12)</f>
        <v>285.07696599820986</v>
      </c>
      <c r="C208" s="132">
        <f t="shared" si="64"/>
        <v>286.62466764902439</v>
      </c>
      <c r="D208" s="132">
        <f t="shared" si="64"/>
        <v>286.56429904756453</v>
      </c>
      <c r="E208" s="132">
        <f t="shared" si="64"/>
        <v>293.38406508065538</v>
      </c>
      <c r="F208" s="132">
        <f t="shared" si="64"/>
        <v>286.43088670137092</v>
      </c>
      <c r="G208" s="132">
        <f t="shared" si="64"/>
        <v>292.76258249325889</v>
      </c>
      <c r="H208" s="132">
        <f t="shared" si="64"/>
        <v>283.29864056872538</v>
      </c>
      <c r="I208" s="132">
        <f t="shared" si="64"/>
        <v>270.31525358016415</v>
      </c>
      <c r="J208" s="132">
        <f t="shared" si="64"/>
        <v>271.23104992780122</v>
      </c>
      <c r="K208" s="132">
        <f t="shared" si="64"/>
        <v>281.87219173984715</v>
      </c>
      <c r="L208" s="132">
        <f t="shared" si="64"/>
        <v>286.19712783790089</v>
      </c>
      <c r="M208" s="132">
        <f t="shared" si="64"/>
        <v>289.58787088192338</v>
      </c>
      <c r="N208" s="132">
        <f t="shared" si="64"/>
        <v>288.51283852048073</v>
      </c>
      <c r="O208" s="132">
        <f t="shared" si="64"/>
        <v>296.34831264878108</v>
      </c>
      <c r="P208" s="132">
        <f t="shared" si="64"/>
        <v>284.11278351462204</v>
      </c>
      <c r="Q208" s="132">
        <f t="shared" si="64"/>
        <v>260.85997064560087</v>
      </c>
    </row>
    <row r="209" spans="1:17" ht="12" customHeight="1" x14ac:dyDescent="0.3">
      <c r="A209" s="166" t="s">
        <v>57</v>
      </c>
      <c r="B209" s="165">
        <f t="shared" ref="B209:Q209" si="65">IF(B155=0,0,B155*1000000/B$12)</f>
        <v>285.07696599820986</v>
      </c>
      <c r="C209" s="165">
        <f t="shared" si="65"/>
        <v>286.62466764902439</v>
      </c>
      <c r="D209" s="165">
        <f t="shared" si="65"/>
        <v>286.56429904756453</v>
      </c>
      <c r="E209" s="165">
        <f t="shared" si="65"/>
        <v>293.38406508065538</v>
      </c>
      <c r="F209" s="165">
        <f t="shared" si="65"/>
        <v>286.43088670137092</v>
      </c>
      <c r="G209" s="165">
        <f t="shared" si="65"/>
        <v>292.76258249325889</v>
      </c>
      <c r="H209" s="165">
        <f t="shared" si="65"/>
        <v>283.29864056872538</v>
      </c>
      <c r="I209" s="165">
        <f t="shared" si="65"/>
        <v>270.31525358016415</v>
      </c>
      <c r="J209" s="165">
        <f t="shared" si="65"/>
        <v>271.23104992780122</v>
      </c>
      <c r="K209" s="165">
        <f t="shared" si="65"/>
        <v>281.87219173984715</v>
      </c>
      <c r="L209" s="165">
        <f t="shared" si="65"/>
        <v>286.19712783790089</v>
      </c>
      <c r="M209" s="165">
        <f t="shared" si="65"/>
        <v>289.58787088192338</v>
      </c>
      <c r="N209" s="165">
        <f t="shared" si="65"/>
        <v>288.51283852048073</v>
      </c>
      <c r="O209" s="165">
        <f t="shared" si="65"/>
        <v>296.34831264878108</v>
      </c>
      <c r="P209" s="165">
        <f t="shared" si="65"/>
        <v>284.11278351462204</v>
      </c>
      <c r="Q209" s="165">
        <f t="shared" si="65"/>
        <v>260.85997064560087</v>
      </c>
    </row>
    <row r="210" spans="1:17" ht="12" customHeight="1" x14ac:dyDescent="0.3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3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3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3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3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3">
      <c r="A215" s="158" t="s">
        <v>62</v>
      </c>
      <c r="B215" s="157">
        <f t="shared" ref="B215:Q215" si="71">IF(B161=0,0,B161*1000000/B$5)</f>
        <v>73.536182469278998</v>
      </c>
      <c r="C215" s="157">
        <f t="shared" si="71"/>
        <v>74.242819757847059</v>
      </c>
      <c r="D215" s="157">
        <f t="shared" si="71"/>
        <v>71.184365857372811</v>
      </c>
      <c r="E215" s="157">
        <f t="shared" si="71"/>
        <v>70.319294119050298</v>
      </c>
      <c r="F215" s="157">
        <f t="shared" si="71"/>
        <v>73.413595889290278</v>
      </c>
      <c r="G215" s="157">
        <f t="shared" si="71"/>
        <v>68.013535689183257</v>
      </c>
      <c r="H215" s="157">
        <f t="shared" si="71"/>
        <v>61.66924103353012</v>
      </c>
      <c r="I215" s="157">
        <f t="shared" si="71"/>
        <v>51.164904688341998</v>
      </c>
      <c r="J215" s="157">
        <f t="shared" si="71"/>
        <v>59.572668528287629</v>
      </c>
      <c r="K215" s="157">
        <f t="shared" si="71"/>
        <v>55.655005193716569</v>
      </c>
      <c r="L215" s="157">
        <f t="shared" si="71"/>
        <v>63.182748945279357</v>
      </c>
      <c r="M215" s="157">
        <f t="shared" si="71"/>
        <v>54.068624874090879</v>
      </c>
      <c r="N215" s="157">
        <f t="shared" si="71"/>
        <v>54.202770350820899</v>
      </c>
      <c r="O215" s="157">
        <f t="shared" si="71"/>
        <v>56.355906037572382</v>
      </c>
      <c r="P215" s="157">
        <f t="shared" si="71"/>
        <v>48.346646254616523</v>
      </c>
      <c r="Q215" s="157">
        <f t="shared" si="71"/>
        <v>46.736002969420213</v>
      </c>
    </row>
    <row r="216" spans="1:17" ht="12" customHeight="1" x14ac:dyDescent="0.3">
      <c r="A216" s="23" t="s">
        <v>57</v>
      </c>
      <c r="B216" s="156">
        <f t="shared" ref="B216:Q216" si="72">IF(B162=0,0,B162*1000000/B$16)</f>
        <v>342.17563181665093</v>
      </c>
      <c r="C216" s="156">
        <f t="shared" si="72"/>
        <v>315.85641071202866</v>
      </c>
      <c r="D216" s="156">
        <f t="shared" si="72"/>
        <v>324.90941250784078</v>
      </c>
      <c r="E216" s="156">
        <f t="shared" si="72"/>
        <v>317.61998006938938</v>
      </c>
      <c r="F216" s="156">
        <f t="shared" si="72"/>
        <v>319.77055816939082</v>
      </c>
      <c r="G216" s="156">
        <f t="shared" si="72"/>
        <v>328.1870853082907</v>
      </c>
      <c r="H216" s="156">
        <f t="shared" si="72"/>
        <v>318.88956673638785</v>
      </c>
      <c r="I216" s="156">
        <f t="shared" si="72"/>
        <v>352.21408403650679</v>
      </c>
      <c r="J216" s="156">
        <f t="shared" si="72"/>
        <v>321.4689062263908</v>
      </c>
      <c r="K216" s="156">
        <f t="shared" si="72"/>
        <v>330.03953741319816</v>
      </c>
      <c r="L216" s="156">
        <f t="shared" si="72"/>
        <v>309.65983442872545</v>
      </c>
      <c r="M216" s="156">
        <f t="shared" si="72"/>
        <v>314.06293682058958</v>
      </c>
      <c r="N216" s="156">
        <f t="shared" si="72"/>
        <v>311.20414440983944</v>
      </c>
      <c r="O216" s="156">
        <f t="shared" si="72"/>
        <v>303.98960251325531</v>
      </c>
      <c r="P216" s="156">
        <f t="shared" si="72"/>
        <v>309.90473851158833</v>
      </c>
      <c r="Q216" s="156">
        <f t="shared" si="72"/>
        <v>308.84849441316084</v>
      </c>
    </row>
    <row r="217" spans="1:17" ht="12" customHeight="1" x14ac:dyDescent="0.3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3">
      <c r="A219" s="152" t="s">
        <v>196</v>
      </c>
      <c r="B219" s="184">
        <f>B165/RES_summary!B$19</f>
        <v>170.63266228332037</v>
      </c>
      <c r="C219" s="184">
        <f>C165/RES_summary!C$19</f>
        <v>178.10378556427037</v>
      </c>
      <c r="D219" s="184">
        <f>D165/RES_summary!D$19</f>
        <v>171.24115736087029</v>
      </c>
      <c r="E219" s="184">
        <f>E165/RES_summary!E$19</f>
        <v>175.74979786100752</v>
      </c>
      <c r="F219" s="184">
        <f>F165/RES_summary!F$19</f>
        <v>174.14762041311297</v>
      </c>
      <c r="G219" s="184">
        <f>G165/RES_summary!G$19</f>
        <v>167.45357242582256</v>
      </c>
      <c r="H219" s="184">
        <f>H165/RES_summary!H$19</f>
        <v>163.07580027220675</v>
      </c>
      <c r="I219" s="184">
        <f>I165/RES_summary!I$19</f>
        <v>148.17916831938942</v>
      </c>
      <c r="J219" s="184">
        <f>J165/RES_summary!J$19</f>
        <v>150.62226598640603</v>
      </c>
      <c r="K219" s="184">
        <f>K165/RES_summary!K$19</f>
        <v>144.32695029342293</v>
      </c>
      <c r="L219" s="184">
        <f>L165/RES_summary!L$19</f>
        <v>158.28352296667748</v>
      </c>
      <c r="M219" s="184">
        <f>M165/RES_summary!M$19</f>
        <v>130.52542889640466</v>
      </c>
      <c r="N219" s="184">
        <f>N165/RES_summary!N$19</f>
        <v>141.98838168296399</v>
      </c>
      <c r="O219" s="184">
        <f>O165/RES_summary!O$19</f>
        <v>144.25500133614435</v>
      </c>
      <c r="P219" s="184">
        <f>P165/RES_summary!P$19</f>
        <v>121.2796284675742</v>
      </c>
      <c r="Q219" s="184">
        <f>Q165/RES_summary!Q$19</f>
        <v>125.82715775546896</v>
      </c>
    </row>
    <row r="220" spans="1:17" ht="12" customHeight="1" x14ac:dyDescent="0.3">
      <c r="A220" s="158" t="s">
        <v>65</v>
      </c>
      <c r="B220" s="178">
        <f>B166/RES_summary!B$19</f>
        <v>130.05096540160343</v>
      </c>
      <c r="C220" s="178">
        <f>C166/RES_summary!C$19</f>
        <v>137.59615407092775</v>
      </c>
      <c r="D220" s="178">
        <f>D166/RES_summary!D$19</f>
        <v>131.24050688268662</v>
      </c>
      <c r="E220" s="178">
        <f>E166/RES_summary!E$19</f>
        <v>135.4945945478961</v>
      </c>
      <c r="F220" s="178">
        <f>F166/RES_summary!F$19</f>
        <v>134.16535397180709</v>
      </c>
      <c r="G220" s="178">
        <f>G166/RES_summary!G$19</f>
        <v>128.23086913304505</v>
      </c>
      <c r="H220" s="178">
        <f>H166/RES_summary!H$19</f>
        <v>123.87239774334947</v>
      </c>
      <c r="I220" s="178">
        <f>I166/RES_summary!I$19</f>
        <v>110.252500466572</v>
      </c>
      <c r="J220" s="178">
        <f>J166/RES_summary!J$19</f>
        <v>112.91422940931322</v>
      </c>
      <c r="K220" s="178">
        <f>K166/RES_summary!K$19</f>
        <v>107.19161213462297</v>
      </c>
      <c r="L220" s="178">
        <f>L166/RES_summary!L$19</f>
        <v>119.95421870104865</v>
      </c>
      <c r="M220" s="178">
        <f>M166/RES_summary!M$19</f>
        <v>93.43370153727227</v>
      </c>
      <c r="N220" s="178">
        <f>N166/RES_summary!N$19</f>
        <v>103.80602850916078</v>
      </c>
      <c r="O220" s="178">
        <f>O166/RES_summary!O$19</f>
        <v>105.87465833307823</v>
      </c>
      <c r="P220" s="178">
        <f>P166/RES_summary!P$19</f>
        <v>84.375045808274209</v>
      </c>
      <c r="Q220" s="178">
        <f>Q166/RES_summary!Q$19</f>
        <v>89.392248733977794</v>
      </c>
    </row>
    <row r="221" spans="1:17" ht="12" customHeight="1" x14ac:dyDescent="0.3">
      <c r="A221" s="23" t="s">
        <v>60</v>
      </c>
      <c r="B221" s="176">
        <f>B167/RES_summary!B$19</f>
        <v>130.05096540160343</v>
      </c>
      <c r="C221" s="176">
        <f>C167/RES_summary!C$19</f>
        <v>137.59615407092775</v>
      </c>
      <c r="D221" s="176">
        <f>D167/RES_summary!D$19</f>
        <v>131.24050688268662</v>
      </c>
      <c r="E221" s="176">
        <f>E167/RES_summary!E$19</f>
        <v>135.4945945478961</v>
      </c>
      <c r="F221" s="176">
        <f>F167/RES_summary!F$19</f>
        <v>134.16535397180709</v>
      </c>
      <c r="G221" s="176">
        <f>G167/RES_summary!G$19</f>
        <v>128.23086913304505</v>
      </c>
      <c r="H221" s="176">
        <f>H167/RES_summary!H$19</f>
        <v>123.87239774334947</v>
      </c>
      <c r="I221" s="176">
        <f>I167/RES_summary!I$19</f>
        <v>110.252500466572</v>
      </c>
      <c r="J221" s="176">
        <f>J167/RES_summary!J$19</f>
        <v>112.91422940931322</v>
      </c>
      <c r="K221" s="176">
        <f>K167/RES_summary!K$19</f>
        <v>107.19161213462297</v>
      </c>
      <c r="L221" s="176">
        <f>L167/RES_summary!L$19</f>
        <v>119.95421870104865</v>
      </c>
      <c r="M221" s="176">
        <f>M167/RES_summary!M$19</f>
        <v>93.43370153727227</v>
      </c>
      <c r="N221" s="176">
        <f>N167/RES_summary!N$19</f>
        <v>103.80602850916078</v>
      </c>
      <c r="O221" s="176">
        <f>O167/RES_summary!O$19</f>
        <v>105.87465833307823</v>
      </c>
      <c r="P221" s="176">
        <f>P167/RES_summary!P$19</f>
        <v>84.375045808274209</v>
      </c>
      <c r="Q221" s="176">
        <f>Q167/RES_summary!Q$19</f>
        <v>89.392248733977794</v>
      </c>
    </row>
    <row r="222" spans="1:17" ht="12" customHeight="1" x14ac:dyDescent="0.3">
      <c r="A222" s="158" t="s">
        <v>112</v>
      </c>
      <c r="B222" s="178">
        <f>B168/RES_summary!B$19</f>
        <v>0.20500059197564091</v>
      </c>
      <c r="C222" s="178">
        <f>C168/RES_summary!C$19</f>
        <v>0.21198973402523705</v>
      </c>
      <c r="D222" s="178">
        <f>D168/RES_summary!D$19</f>
        <v>0.21619106567986043</v>
      </c>
      <c r="E222" s="178">
        <f>E168/RES_summary!E$19</f>
        <v>0.21913771933461693</v>
      </c>
      <c r="F222" s="178">
        <f>F168/RES_summary!F$19</f>
        <v>0.22718892008128727</v>
      </c>
      <c r="G222" s="178">
        <f>G168/RES_summary!G$19</f>
        <v>0.23148954255655663</v>
      </c>
      <c r="H222" s="178">
        <f>H168/RES_summary!H$19</f>
        <v>0.25300282460992346</v>
      </c>
      <c r="I222" s="178">
        <f>I168/RES_summary!I$19</f>
        <v>0.27388396998529918</v>
      </c>
      <c r="J222" s="178">
        <f>J168/RES_summary!J$19</f>
        <v>0.30501274937230549</v>
      </c>
      <c r="K222" s="178">
        <f>K168/RES_summary!K$19</f>
        <v>0.33129147301620748</v>
      </c>
      <c r="L222" s="178">
        <f>L168/RES_summary!L$19</f>
        <v>0.35114098908282926</v>
      </c>
      <c r="M222" s="178">
        <f>M168/RES_summary!M$19</f>
        <v>0.34245667500975457</v>
      </c>
      <c r="N222" s="178">
        <f>N168/RES_summary!N$19</f>
        <v>0.33498684078046598</v>
      </c>
      <c r="O222" s="178">
        <f>O168/RES_summary!O$19</f>
        <v>0.32319685258705266</v>
      </c>
      <c r="P222" s="178">
        <f>P168/RES_summary!P$19</f>
        <v>0.30597292663536274</v>
      </c>
      <c r="Q222" s="178">
        <f>Q168/RES_summary!Q$19</f>
        <v>0.30130095860407535</v>
      </c>
    </row>
    <row r="223" spans="1:17" ht="12" customHeight="1" x14ac:dyDescent="0.3">
      <c r="A223" s="23" t="s">
        <v>60</v>
      </c>
      <c r="B223" s="177">
        <f>B169/RES_summary!B$19</f>
        <v>0.20500059197564091</v>
      </c>
      <c r="C223" s="177">
        <f>C169/RES_summary!C$19</f>
        <v>0.21198973402523705</v>
      </c>
      <c r="D223" s="177">
        <f>D169/RES_summary!D$19</f>
        <v>0.21619106567986043</v>
      </c>
      <c r="E223" s="177">
        <f>E169/RES_summary!E$19</f>
        <v>0.21913771933461693</v>
      </c>
      <c r="F223" s="177">
        <f>F169/RES_summary!F$19</f>
        <v>0.22718892008128727</v>
      </c>
      <c r="G223" s="177">
        <f>G169/RES_summary!G$19</f>
        <v>0.23148954255655663</v>
      </c>
      <c r="H223" s="177">
        <f>H169/RES_summary!H$19</f>
        <v>0.25300282460992346</v>
      </c>
      <c r="I223" s="177">
        <f>I169/RES_summary!I$19</f>
        <v>0.27388396998529918</v>
      </c>
      <c r="J223" s="177">
        <f>J169/RES_summary!J$19</f>
        <v>0.30501274937230549</v>
      </c>
      <c r="K223" s="177">
        <f>K169/RES_summary!K$19</f>
        <v>0.33129147301620748</v>
      </c>
      <c r="L223" s="177">
        <f>L169/RES_summary!L$19</f>
        <v>0.35114098908282926</v>
      </c>
      <c r="M223" s="177">
        <f>M169/RES_summary!M$19</f>
        <v>0.34245667500975457</v>
      </c>
      <c r="N223" s="177">
        <f>N169/RES_summary!N$19</f>
        <v>0.33498684078046598</v>
      </c>
      <c r="O223" s="177">
        <f>O169/RES_summary!O$19</f>
        <v>0.32319685258705266</v>
      </c>
      <c r="P223" s="177">
        <f>P169/RES_summary!P$19</f>
        <v>0.30597292663536274</v>
      </c>
      <c r="Q223" s="177">
        <f>Q169/RES_summary!Q$19</f>
        <v>0.30130095860407535</v>
      </c>
    </row>
    <row r="224" spans="1:17" ht="12" customHeight="1" x14ac:dyDescent="0.3">
      <c r="A224" s="158" t="s">
        <v>63</v>
      </c>
      <c r="B224" s="178">
        <f>B170/RES_summary!B$19</f>
        <v>29.254411672295568</v>
      </c>
      <c r="C224" s="178">
        <f>C170/RES_summary!C$19</f>
        <v>29.195158310284928</v>
      </c>
      <c r="D224" s="178">
        <f>D170/RES_summary!D$19</f>
        <v>28.796935080413451</v>
      </c>
      <c r="E224" s="178">
        <f>E170/RES_summary!E$19</f>
        <v>28.98237563231929</v>
      </c>
      <c r="F224" s="178">
        <f>F170/RES_summary!F$19</f>
        <v>28.737132747562335</v>
      </c>
      <c r="G224" s="178">
        <f>G170/RES_summary!G$19</f>
        <v>28.148175617638703</v>
      </c>
      <c r="H224" s="178">
        <f>H170/RES_summary!H$19</f>
        <v>28.183859232627636</v>
      </c>
      <c r="I224" s="178">
        <f>I170/RES_summary!I$19</f>
        <v>27.159851397547367</v>
      </c>
      <c r="J224" s="178">
        <f>J170/RES_summary!J$19</f>
        <v>26.777324350106685</v>
      </c>
      <c r="K224" s="178">
        <f>K170/RES_summary!K$19</f>
        <v>26.285372311961442</v>
      </c>
      <c r="L224" s="178">
        <f>L170/RES_summary!L$19</f>
        <v>27.043916876206993</v>
      </c>
      <c r="M224" s="178">
        <f>M170/RES_summary!M$19</f>
        <v>26.305552602681679</v>
      </c>
      <c r="N224" s="178">
        <f>N170/RES_summary!N$19</f>
        <v>27.139699626633231</v>
      </c>
      <c r="O224" s="178">
        <f>O170/RES_summary!O$19</f>
        <v>27.243515768483075</v>
      </c>
      <c r="P224" s="178">
        <f>P170/RES_summary!P$19</f>
        <v>26.290829692127989</v>
      </c>
      <c r="Q224" s="178">
        <f>Q170/RES_summary!Q$19</f>
        <v>25.862268667706875</v>
      </c>
    </row>
    <row r="225" spans="1:17" ht="12" customHeight="1" x14ac:dyDescent="0.3">
      <c r="A225" s="167" t="s">
        <v>144</v>
      </c>
      <c r="B225" s="183">
        <f>B171/RES_summary!B$19</f>
        <v>29.436226562365533</v>
      </c>
      <c r="C225" s="183">
        <f>C171/RES_summary!C$19</f>
        <v>29.394193940067979</v>
      </c>
      <c r="D225" s="183">
        <f>D171/RES_summary!D$19</f>
        <v>29.075937815754092</v>
      </c>
      <c r="E225" s="183">
        <f>E171/RES_summary!E$19</f>
        <v>28.940278743640167</v>
      </c>
      <c r="F225" s="183">
        <f>F171/RES_summary!F$19</f>
        <v>28.755432333986544</v>
      </c>
      <c r="G225" s="183">
        <f>G171/RES_summary!G$19</f>
        <v>28.459940852486607</v>
      </c>
      <c r="H225" s="183">
        <f>H171/RES_summary!H$19</f>
        <v>28.065690026830985</v>
      </c>
      <c r="I225" s="183">
        <f>I171/RES_summary!I$19</f>
        <v>27.951803025310717</v>
      </c>
      <c r="J225" s="183">
        <f>J171/RES_summary!J$19</f>
        <v>27.786614041537522</v>
      </c>
      <c r="K225" s="183">
        <f>K171/RES_summary!K$19</f>
        <v>27.750548339071788</v>
      </c>
      <c r="L225" s="183">
        <f>L171/RES_summary!L$19</f>
        <v>27.695544922098144</v>
      </c>
      <c r="M225" s="183">
        <f>M171/RES_summary!M$19</f>
        <v>27.011701035369946</v>
      </c>
      <c r="N225" s="183">
        <f>N171/RES_summary!N$19</f>
        <v>27.577843633213561</v>
      </c>
      <c r="O225" s="183">
        <f>O171/RES_summary!O$19</f>
        <v>27.521617357240199</v>
      </c>
      <c r="P225" s="183">
        <f>P171/RES_summary!P$19</f>
        <v>27.205510528504256</v>
      </c>
      <c r="Q225" s="183">
        <f>Q171/RES_summary!Q$19</f>
        <v>26.522664464656028</v>
      </c>
    </row>
    <row r="226" spans="1:17" ht="12" customHeight="1" x14ac:dyDescent="0.3">
      <c r="A226" s="167" t="s">
        <v>143</v>
      </c>
      <c r="B226" s="183">
        <f>B172/RES_summary!B$19</f>
        <v>22.40157572535686</v>
      </c>
      <c r="C226" s="183">
        <f>C172/RES_summary!C$19</f>
        <v>22.259025519078889</v>
      </c>
      <c r="D226" s="183">
        <f>D172/RES_summary!D$19</f>
        <v>22.191471972617311</v>
      </c>
      <c r="E226" s="183">
        <f>E172/RES_summary!E$19</f>
        <v>22.382534249343763</v>
      </c>
      <c r="F226" s="183">
        <f>F172/RES_summary!F$19</f>
        <v>22.186878146546572</v>
      </c>
      <c r="G226" s="183">
        <f>G172/RES_summary!G$19</f>
        <v>22.266716193625328</v>
      </c>
      <c r="H226" s="183">
        <f>H172/RES_summary!H$19</f>
        <v>21.776976290360388</v>
      </c>
      <c r="I226" s="183">
        <f>I172/RES_summary!I$19</f>
        <v>21.261367381866805</v>
      </c>
      <c r="J226" s="183">
        <f>J172/RES_summary!J$19</f>
        <v>21.034727121470898</v>
      </c>
      <c r="K226" s="183">
        <f>K172/RES_summary!K$19</f>
        <v>21.238684750768581</v>
      </c>
      <c r="L226" s="183">
        <f>L172/RES_summary!L$19</f>
        <v>21.348024085470044</v>
      </c>
      <c r="M226" s="183">
        <f>M172/RES_summary!M$19</f>
        <v>21.22397817633092</v>
      </c>
      <c r="N226" s="183">
        <f>N172/RES_summary!N$19</f>
        <v>21.227839365614937</v>
      </c>
      <c r="O226" s="183">
        <f>O172/RES_summary!O$19</f>
        <v>21.431327443585111</v>
      </c>
      <c r="P226" s="183">
        <f>P172/RES_summary!P$19</f>
        <v>20.984258874027134</v>
      </c>
      <c r="Q226" s="183">
        <f>Q172/RES_summary!Q$19</f>
        <v>20.138332927936336</v>
      </c>
    </row>
    <row r="227" spans="1:17" ht="12" customHeight="1" x14ac:dyDescent="0.3">
      <c r="A227" s="166" t="s">
        <v>57</v>
      </c>
      <c r="B227" s="182">
        <f>B173/RES_summary!B$19</f>
        <v>14.476673402956944</v>
      </c>
      <c r="C227" s="182">
        <f>C173/RES_summary!C$19</f>
        <v>14.514609563504228</v>
      </c>
      <c r="D227" s="182">
        <f>D173/RES_summary!D$19</f>
        <v>14.458583345061175</v>
      </c>
      <c r="E227" s="182">
        <f>E173/RES_summary!E$19</f>
        <v>14.750105896168874</v>
      </c>
      <c r="F227" s="182">
        <f>F173/RES_summary!F$19</f>
        <v>14.348509607090513</v>
      </c>
      <c r="G227" s="182">
        <f>G173/RES_summary!G$19</f>
        <v>14.60889173339379</v>
      </c>
      <c r="H227" s="182">
        <f>H173/RES_summary!H$19</f>
        <v>14.069535349009968</v>
      </c>
      <c r="I227" s="182">
        <f>I173/RES_summary!I$19</f>
        <v>13.360763316327819</v>
      </c>
      <c r="J227" s="182">
        <f>J173/RES_summary!J$19</f>
        <v>13.329903736117121</v>
      </c>
      <c r="K227" s="182">
        <f>K173/RES_summary!K$19</f>
        <v>13.780676744572844</v>
      </c>
      <c r="L227" s="182">
        <f>L173/RES_summary!L$19</f>
        <v>13.914779011992994</v>
      </c>
      <c r="M227" s="182">
        <f>M173/RES_summary!M$19</f>
        <v>14.007933658911879</v>
      </c>
      <c r="N227" s="182">
        <f>N173/RES_summary!N$19</f>
        <v>13.873601873691394</v>
      </c>
      <c r="O227" s="182">
        <f>O173/RES_summary!O$19</f>
        <v>14.172144495602334</v>
      </c>
      <c r="P227" s="182">
        <f>P173/RES_summary!P$19</f>
        <v>13.506673650242448</v>
      </c>
      <c r="Q227" s="182">
        <f>Q173/RES_summary!Q$19</f>
        <v>12.32463277453591</v>
      </c>
    </row>
    <row r="228" spans="1:17" ht="12" customHeight="1" x14ac:dyDescent="0.3">
      <c r="A228" s="147" t="s">
        <v>59</v>
      </c>
      <c r="B228" s="181">
        <f>B174/RES_summary!B$19</f>
        <v>7.9249023223999151</v>
      </c>
      <c r="C228" s="181">
        <f>C174/RES_summary!C$19</f>
        <v>7.7444159555746603</v>
      </c>
      <c r="D228" s="181">
        <f>D174/RES_summary!D$19</f>
        <v>7.7328886275561395</v>
      </c>
      <c r="E228" s="181">
        <f>E174/RES_summary!E$19</f>
        <v>7.6324283531748911</v>
      </c>
      <c r="F228" s="181">
        <f>F174/RES_summary!F$19</f>
        <v>7.8383685394560576</v>
      </c>
      <c r="G228" s="181">
        <f>G174/RES_summary!G$19</f>
        <v>7.6578244602315344</v>
      </c>
      <c r="H228" s="181">
        <f>H174/RES_summary!H$19</f>
        <v>7.7074409413504119</v>
      </c>
      <c r="I228" s="181">
        <f>I174/RES_summary!I$19</f>
        <v>7.9006040655389898</v>
      </c>
      <c r="J228" s="181">
        <f>J174/RES_summary!J$19</f>
        <v>7.7048233853537802</v>
      </c>
      <c r="K228" s="181">
        <f>K174/RES_summary!K$19</f>
        <v>7.4580080061957386</v>
      </c>
      <c r="L228" s="181">
        <f>L174/RES_summary!L$19</f>
        <v>7.4332450734770505</v>
      </c>
      <c r="M228" s="181">
        <f>M174/RES_summary!M$19</f>
        <v>7.2160445174190428</v>
      </c>
      <c r="N228" s="181">
        <f>N174/RES_summary!N$19</f>
        <v>7.3542374919235458</v>
      </c>
      <c r="O228" s="181">
        <f>O174/RES_summary!O$19</f>
        <v>7.2591829479827803</v>
      </c>
      <c r="P228" s="181">
        <f>P174/RES_summary!P$19</f>
        <v>7.477585223784688</v>
      </c>
      <c r="Q228" s="181">
        <f>Q174/RES_summary!Q$19</f>
        <v>7.8137001534004256</v>
      </c>
    </row>
    <row r="229" spans="1:17" ht="12" customHeight="1" x14ac:dyDescent="0.3">
      <c r="A229" s="163" t="s">
        <v>142</v>
      </c>
      <c r="B229" s="180">
        <f>B175/RES_summary!B$19</f>
        <v>29.374213562107844</v>
      </c>
      <c r="C229" s="180">
        <f>C175/RES_summary!C$19</f>
        <v>29.343732576107964</v>
      </c>
      <c r="D229" s="180">
        <f>D175/RES_summary!D$19</f>
        <v>28.93256572912081</v>
      </c>
      <c r="E229" s="180">
        <f>E175/RES_summary!E$19</f>
        <v>29.374089719835386</v>
      </c>
      <c r="F229" s="180">
        <f>F175/RES_summary!F$19</f>
        <v>29.132731418546896</v>
      </c>
      <c r="G229" s="180">
        <f>G175/RES_summary!G$19</f>
        <v>28.399461558370799</v>
      </c>
      <c r="H229" s="180">
        <f>H175/RES_summary!H$19</f>
        <v>28.755961661298144</v>
      </c>
      <c r="I229" s="180">
        <f>I175/RES_summary!I$19</f>
        <v>27.368245305547184</v>
      </c>
      <c r="J229" s="180">
        <f>J175/RES_summary!J$19</f>
        <v>26.956740921399224</v>
      </c>
      <c r="K229" s="180">
        <f>K175/RES_summary!K$19</f>
        <v>26.352527714890858</v>
      </c>
      <c r="L229" s="180">
        <f>L175/RES_summary!L$19</f>
        <v>27.725693390031569</v>
      </c>
      <c r="M229" s="180">
        <f>M175/RES_summary!M$19</f>
        <v>26.915231568402717</v>
      </c>
      <c r="N229" s="180">
        <f>N175/RES_summary!N$19</f>
        <v>28.051254545052579</v>
      </c>
      <c r="O229" s="180">
        <f>O175/RES_summary!O$19</f>
        <v>28.277284493354752</v>
      </c>
      <c r="P229" s="180">
        <f>P175/RES_summary!P$19</f>
        <v>27.048274208102566</v>
      </c>
      <c r="Q229" s="180">
        <f>Q175/RES_summary!Q$19</f>
        <v>26.753140064727763</v>
      </c>
    </row>
    <row r="230" spans="1:17" ht="12" customHeight="1" x14ac:dyDescent="0.3">
      <c r="A230" s="161" t="s">
        <v>141</v>
      </c>
      <c r="B230" s="179">
        <f>B176/RES_summary!B$19</f>
        <v>25.55393075642116</v>
      </c>
      <c r="C230" s="179">
        <f>C176/RES_summary!C$19</f>
        <v>25.063148636471904</v>
      </c>
      <c r="D230" s="179">
        <f>D176/RES_summary!D$19</f>
        <v>24.562310917276822</v>
      </c>
      <c r="E230" s="179">
        <f>E176/RES_summary!E$19</f>
        <v>24.707919979688292</v>
      </c>
      <c r="F230" s="179">
        <f>F176/RES_summary!F$19</f>
        <v>24.313133564990878</v>
      </c>
      <c r="G230" s="179">
        <f>G176/RES_summary!G$19</f>
        <v>24.09122523472919</v>
      </c>
      <c r="H230" s="179">
        <f>H176/RES_summary!H$19</f>
        <v>24.157499582898911</v>
      </c>
      <c r="I230" s="179">
        <f>I176/RES_summary!I$19</f>
        <v>22.667663055695595</v>
      </c>
      <c r="J230" s="179">
        <f>J176/RES_summary!J$19</f>
        <v>22.583602522141558</v>
      </c>
      <c r="K230" s="179">
        <f>K176/RES_summary!K$19</f>
        <v>22.125859013505888</v>
      </c>
      <c r="L230" s="179">
        <f>L176/RES_summary!L$19</f>
        <v>22.111334002931336</v>
      </c>
      <c r="M230" s="179">
        <f>M176/RES_summary!M$19</f>
        <v>22.378696970872969</v>
      </c>
      <c r="N230" s="179">
        <f>N176/RES_summary!N$19</f>
        <v>22.366580875574691</v>
      </c>
      <c r="O230" s="179">
        <f>O176/RES_summary!O$19</f>
        <v>22.358757006273816</v>
      </c>
      <c r="P230" s="179">
        <f>P176/RES_summary!P$19</f>
        <v>21.784883633581153</v>
      </c>
      <c r="Q230" s="179">
        <f>Q176/RES_summary!Q$19</f>
        <v>21.402504802892935</v>
      </c>
    </row>
    <row r="231" spans="1:17" ht="12" customHeight="1" x14ac:dyDescent="0.3">
      <c r="A231" s="148" t="s">
        <v>60</v>
      </c>
      <c r="B231" s="177">
        <f>B177/RES_summary!B$19</f>
        <v>19.521458973461669</v>
      </c>
      <c r="C231" s="177">
        <f>C177/RES_summary!C$19</f>
        <v>18.93810656715856</v>
      </c>
      <c r="D231" s="177">
        <f>D177/RES_summary!D$19</f>
        <v>18.418252728024736</v>
      </c>
      <c r="E231" s="177">
        <f>E177/RES_summary!E$19</f>
        <v>18.641853753203016</v>
      </c>
      <c r="F231" s="177">
        <f>F177/RES_summary!F$19</f>
        <v>18.181415470646716</v>
      </c>
      <c r="G231" s="177">
        <f>G177/RES_summary!G$19</f>
        <v>18.071757414887827</v>
      </c>
      <c r="H231" s="177">
        <f>H177/RES_summary!H$19</f>
        <v>17.982392271373254</v>
      </c>
      <c r="I231" s="177">
        <f>I177/RES_summary!I$19</f>
        <v>16.34114909589616</v>
      </c>
      <c r="J231" s="177">
        <f>J177/RES_summary!J$19</f>
        <v>16.443241187443565</v>
      </c>
      <c r="K231" s="177">
        <f>K177/RES_summary!K$19</f>
        <v>15.928371669797732</v>
      </c>
      <c r="L231" s="177">
        <f>L177/RES_summary!L$19</f>
        <v>15.758984549652816</v>
      </c>
      <c r="M231" s="177">
        <f>M177/RES_summary!M$19</f>
        <v>16.200248653146105</v>
      </c>
      <c r="N231" s="177">
        <f>N177/RES_summary!N$19</f>
        <v>16.196853485434247</v>
      </c>
      <c r="O231" s="177">
        <f>O177/RES_summary!O$19</f>
        <v>16.287489255835254</v>
      </c>
      <c r="P231" s="177">
        <f>P177/RES_summary!P$19</f>
        <v>15.654965507141986</v>
      </c>
      <c r="Q231" s="177">
        <f>Q177/RES_summary!Q$19</f>
        <v>15.428632730372838</v>
      </c>
    </row>
    <row r="232" spans="1:17" ht="12" customHeight="1" x14ac:dyDescent="0.3">
      <c r="A232" s="159" t="s">
        <v>59</v>
      </c>
      <c r="B232" s="176">
        <f>B178/RES_summary!B$19</f>
        <v>6.0324717829594903</v>
      </c>
      <c r="C232" s="176">
        <f>C178/RES_summary!C$19</f>
        <v>6.1250420693133476</v>
      </c>
      <c r="D232" s="176">
        <f>D178/RES_summary!D$19</f>
        <v>6.1440581892520898</v>
      </c>
      <c r="E232" s="176">
        <f>E178/RES_summary!E$19</f>
        <v>6.0660662264852707</v>
      </c>
      <c r="F232" s="176">
        <f>F178/RES_summary!F$19</f>
        <v>6.1317180943441594</v>
      </c>
      <c r="G232" s="176">
        <f>G178/RES_summary!G$19</f>
        <v>6.0194678198413634</v>
      </c>
      <c r="H232" s="176">
        <f>H178/RES_summary!H$19</f>
        <v>6.1751073115256592</v>
      </c>
      <c r="I232" s="176">
        <f>I178/RES_summary!I$19</f>
        <v>6.3265139597994366</v>
      </c>
      <c r="J232" s="176">
        <f>J178/RES_summary!J$19</f>
        <v>6.1403613346979933</v>
      </c>
      <c r="K232" s="176">
        <f>K178/RES_summary!K$19</f>
        <v>6.1974873437081577</v>
      </c>
      <c r="L232" s="176">
        <f>L178/RES_summary!L$19</f>
        <v>6.3523494532785172</v>
      </c>
      <c r="M232" s="176">
        <f>M178/RES_summary!M$19</f>
        <v>6.1784483177268665</v>
      </c>
      <c r="N232" s="176">
        <f>N178/RES_summary!N$19</f>
        <v>6.1697273901404399</v>
      </c>
      <c r="O232" s="176">
        <f>O178/RES_summary!O$19</f>
        <v>6.0712677504385608</v>
      </c>
      <c r="P232" s="176">
        <f>P178/RES_summary!P$19</f>
        <v>6.1299181264391649</v>
      </c>
      <c r="Q232" s="176">
        <f>Q178/RES_summary!Q$19</f>
        <v>5.9738720725200958</v>
      </c>
    </row>
    <row r="233" spans="1:17" ht="12" customHeight="1" x14ac:dyDescent="0.3">
      <c r="A233" s="158" t="s">
        <v>62</v>
      </c>
      <c r="B233" s="178">
        <f>B179/RES_summary!B$19</f>
        <v>11.122284617445708</v>
      </c>
      <c r="C233" s="178">
        <f>C179/RES_summary!C$19</f>
        <v>11.10048344903244</v>
      </c>
      <c r="D233" s="178">
        <f>D179/RES_summary!D$19</f>
        <v>10.987524332090338</v>
      </c>
      <c r="E233" s="178">
        <f>E179/RES_summary!E$19</f>
        <v>11.053689961457531</v>
      </c>
      <c r="F233" s="178">
        <f>F179/RES_summary!F$19</f>
        <v>11.017944773662263</v>
      </c>
      <c r="G233" s="178">
        <f>G179/RES_summary!G$19</f>
        <v>10.843038132582244</v>
      </c>
      <c r="H233" s="178">
        <f>H179/RES_summary!H$19</f>
        <v>10.766540471619706</v>
      </c>
      <c r="I233" s="178">
        <f>I179/RES_summary!I$19</f>
        <v>10.492932485284738</v>
      </c>
      <c r="J233" s="178">
        <f>J179/RES_summary!J$19</f>
        <v>10.625699477613825</v>
      </c>
      <c r="K233" s="178">
        <f>K179/RES_summary!K$19</f>
        <v>10.518674373822297</v>
      </c>
      <c r="L233" s="178">
        <f>L179/RES_summary!L$19</f>
        <v>10.934246400339015</v>
      </c>
      <c r="M233" s="178">
        <f>M179/RES_summary!M$19</f>
        <v>10.443718081440938</v>
      </c>
      <c r="N233" s="178">
        <f>N179/RES_summary!N$19</f>
        <v>10.707666706389523</v>
      </c>
      <c r="O233" s="178">
        <f>O179/RES_summary!O$19</f>
        <v>10.813630381995992</v>
      </c>
      <c r="P233" s="178">
        <f>P179/RES_summary!P$19</f>
        <v>10.307780040536629</v>
      </c>
      <c r="Q233" s="178">
        <f>Q179/RES_summary!Q$19</f>
        <v>10.271339395180203</v>
      </c>
    </row>
    <row r="234" spans="1:17" ht="12" customHeight="1" x14ac:dyDescent="0.3">
      <c r="A234" s="23" t="s">
        <v>57</v>
      </c>
      <c r="B234" s="177">
        <f>B180/RES_summary!B$19</f>
        <v>17.376236802980454</v>
      </c>
      <c r="C234" s="177">
        <f>C180/RES_summary!C$19</f>
        <v>15.994898545259717</v>
      </c>
      <c r="D234" s="177">
        <f>D180/RES_summary!D$19</f>
        <v>16.39328358749859</v>
      </c>
      <c r="E234" s="177">
        <f>E180/RES_summary!E$19</f>
        <v>15.968584863239206</v>
      </c>
      <c r="F234" s="177">
        <f>F180/RES_summary!F$19</f>
        <v>16.018631854957142</v>
      </c>
      <c r="G234" s="177">
        <f>G180/RES_summary!G$19</f>
        <v>16.376579126799061</v>
      </c>
      <c r="H234" s="177">
        <f>H180/RES_summary!H$19</f>
        <v>15.837096932837813</v>
      </c>
      <c r="I234" s="177">
        <f>I180/RES_summary!I$19</f>
        <v>17.408743869103951</v>
      </c>
      <c r="J234" s="177">
        <f>J180/RES_summary!J$19</f>
        <v>15.798890190829223</v>
      </c>
      <c r="K234" s="177">
        <f>K180/RES_summary!K$19</f>
        <v>16.135568925569476</v>
      </c>
      <c r="L234" s="177">
        <f>L180/RES_summary!L$19</f>
        <v>15.055525530663415</v>
      </c>
      <c r="M234" s="177">
        <f>M180/RES_summary!M$19</f>
        <v>15.191840633061775</v>
      </c>
      <c r="N234" s="177">
        <f>N180/RES_summary!N$19</f>
        <v>14.964749655944297</v>
      </c>
      <c r="O234" s="177">
        <f>O180/RES_summary!O$19</f>
        <v>14.537570784431779</v>
      </c>
      <c r="P234" s="177">
        <f>P180/RES_summary!P$19</f>
        <v>14.732818826240251</v>
      </c>
      <c r="Q234" s="177">
        <f>Q180/RES_summary!Q$19</f>
        <v>14.591906405532313</v>
      </c>
    </row>
    <row r="235" spans="1:17" ht="12" customHeight="1" x14ac:dyDescent="0.3">
      <c r="A235" s="29" t="s">
        <v>140</v>
      </c>
      <c r="B235" s="176">
        <f>B181/RES_summary!B$19</f>
        <v>9.4103552258880558</v>
      </c>
      <c r="C235" s="176">
        <f>C181/RES_summary!C$19</f>
        <v>9.5965317202648457</v>
      </c>
      <c r="D235" s="176">
        <f>D181/RES_summary!D$19</f>
        <v>9.4709001373021522</v>
      </c>
      <c r="E235" s="176">
        <f>E181/RES_summary!E$19</f>
        <v>9.65615263221612</v>
      </c>
      <c r="F235" s="176">
        <f>F181/RES_summary!F$19</f>
        <v>9.5277558333652426</v>
      </c>
      <c r="G235" s="176">
        <f>G181/RES_summary!G$19</f>
        <v>9.3964818302651683</v>
      </c>
      <c r="H235" s="176">
        <f>H181/RES_summary!H$19</f>
        <v>9.5508613928900861</v>
      </c>
      <c r="I235" s="176">
        <f>I181/RES_summary!I$19</f>
        <v>9.3175536615928269</v>
      </c>
      <c r="J235" s="176">
        <f>J181/RES_summary!J$19</f>
        <v>9.448970944585998</v>
      </c>
      <c r="K235" s="176">
        <f>K181/RES_summary!K$19</f>
        <v>9.3793670924628998</v>
      </c>
      <c r="L235" s="176">
        <f>L181/RES_summary!L$19</f>
        <v>9.8777841165775744</v>
      </c>
      <c r="M235" s="176">
        <f>M181/RES_summary!M$19</f>
        <v>9.456294721376711</v>
      </c>
      <c r="N235" s="176">
        <f>N181/RES_summary!N$19</f>
        <v>9.8098283569878451</v>
      </c>
      <c r="O235" s="176">
        <f>O181/RES_summary!O$19</f>
        <v>9.9661446060454697</v>
      </c>
      <c r="P235" s="176">
        <f>P181/RES_summary!P$19</f>
        <v>9.4898516675724096</v>
      </c>
      <c r="Q235" s="176">
        <f>Q181/RES_summary!Q$19</f>
        <v>9.5009601144631048</v>
      </c>
    </row>
    <row r="237" spans="1:17" ht="12" customHeight="1" x14ac:dyDescent="0.3">
      <c r="A237" s="152" t="s">
        <v>71</v>
      </c>
      <c r="B237" s="184">
        <f>B183/RES_summary!B$19</f>
        <v>123.34686752031756</v>
      </c>
      <c r="C237" s="184">
        <f>C183/RES_summary!C$19</f>
        <v>129.7174067549083</v>
      </c>
      <c r="D237" s="184">
        <f>D183/RES_summary!D$19</f>
        <v>125.44845382868937</v>
      </c>
      <c r="E237" s="184">
        <f>E183/RES_summary!E$19</f>
        <v>129.66230676825273</v>
      </c>
      <c r="F237" s="184">
        <f>F183/RES_summary!F$19</f>
        <v>129.24794072984508</v>
      </c>
      <c r="G237" s="184">
        <f>G183/RES_summary!G$19</f>
        <v>124.99723837335223</v>
      </c>
      <c r="H237" s="184">
        <f>H183/RES_summary!H$19</f>
        <v>122.66286964863188</v>
      </c>
      <c r="I237" s="184">
        <f>I183/RES_summary!I$19</f>
        <v>112.16486860104422</v>
      </c>
      <c r="J237" s="184">
        <f>J183/RES_summary!J$19</f>
        <v>115.04499194300142</v>
      </c>
      <c r="K237" s="184">
        <f>K183/RES_summary!K$19</f>
        <v>110.84436680416896</v>
      </c>
      <c r="L237" s="184">
        <f>L183/RES_summary!L$19</f>
        <v>122.41029491956662</v>
      </c>
      <c r="M237" s="184">
        <f>M183/RES_summary!M$19</f>
        <v>101.4653040870045</v>
      </c>
      <c r="N237" s="184">
        <f>N183/RES_summary!N$19</f>
        <v>111.49824164810326</v>
      </c>
      <c r="O237" s="184">
        <f>O183/RES_summary!O$19</f>
        <v>114.39131177000743</v>
      </c>
      <c r="P237" s="184">
        <f>P183/RES_summary!P$19</f>
        <v>96.451081579717695</v>
      </c>
      <c r="Q237" s="184">
        <f>Q183/RES_summary!Q$19</f>
        <v>100.98371662464457</v>
      </c>
    </row>
    <row r="238" spans="1:17" ht="12" customHeight="1" x14ac:dyDescent="0.3">
      <c r="A238" s="158" t="s">
        <v>65</v>
      </c>
      <c r="B238" s="178">
        <f>B184/RES_summary!B$19</f>
        <v>97.20677170395119</v>
      </c>
      <c r="C238" s="178">
        <f>C184/RES_summary!C$19</f>
        <v>103.34802443110169</v>
      </c>
      <c r="D238" s="178">
        <f>D184/RES_summary!D$19</f>
        <v>99.077988849258119</v>
      </c>
      <c r="E238" s="178">
        <f>E184/RES_summary!E$19</f>
        <v>102.78147963855629</v>
      </c>
      <c r="F238" s="178">
        <f>F184/RES_summary!F$19</f>
        <v>102.3479864647754</v>
      </c>
      <c r="G238" s="178">
        <f>G184/RES_summary!G$19</f>
        <v>98.208197175009374</v>
      </c>
      <c r="H238" s="178">
        <f>H184/RES_summary!H$19</f>
        <v>95.341224855636398</v>
      </c>
      <c r="I238" s="178">
        <f>I184/RES_summary!I$19</f>
        <v>85.177763101639627</v>
      </c>
      <c r="J238" s="178">
        <f>J184/RES_summary!J$19</f>
        <v>87.958383507810936</v>
      </c>
      <c r="K238" s="178">
        <f>K184/RES_summary!K$19</f>
        <v>83.849871529782078</v>
      </c>
      <c r="L238" s="178">
        <f>L184/RES_summary!L$19</f>
        <v>94.417622901025211</v>
      </c>
      <c r="M238" s="178">
        <f>M184/RES_summary!M$19</f>
        <v>73.899055142219737</v>
      </c>
      <c r="N238" s="178">
        <f>N184/RES_summary!N$19</f>
        <v>82.864160116024649</v>
      </c>
      <c r="O238" s="178">
        <f>O184/RES_summary!O$19</f>
        <v>85.451161833597183</v>
      </c>
      <c r="P238" s="178">
        <f>P184/RES_summary!P$19</f>
        <v>68.216051767748127</v>
      </c>
      <c r="Q238" s="178">
        <f>Q184/RES_summary!Q$19</f>
        <v>72.845684363478313</v>
      </c>
    </row>
    <row r="239" spans="1:17" ht="12" customHeight="1" x14ac:dyDescent="0.3">
      <c r="A239" s="23" t="s">
        <v>60</v>
      </c>
      <c r="B239" s="176">
        <f>B185/RES_summary!B$19</f>
        <v>97.20677170395119</v>
      </c>
      <c r="C239" s="176">
        <f>C185/RES_summary!C$19</f>
        <v>103.34802443110169</v>
      </c>
      <c r="D239" s="176">
        <f>D185/RES_summary!D$19</f>
        <v>99.077988849258119</v>
      </c>
      <c r="E239" s="176">
        <f>E185/RES_summary!E$19</f>
        <v>102.78147963855629</v>
      </c>
      <c r="F239" s="176">
        <f>F185/RES_summary!F$19</f>
        <v>102.3479864647754</v>
      </c>
      <c r="G239" s="176">
        <f>G185/RES_summary!G$19</f>
        <v>98.208197175009374</v>
      </c>
      <c r="H239" s="176">
        <f>H185/RES_summary!H$19</f>
        <v>95.341224855636398</v>
      </c>
      <c r="I239" s="176">
        <f>I185/RES_summary!I$19</f>
        <v>85.177763101639627</v>
      </c>
      <c r="J239" s="176">
        <f>J185/RES_summary!J$19</f>
        <v>87.958383507810936</v>
      </c>
      <c r="K239" s="176">
        <f>K185/RES_summary!K$19</f>
        <v>83.849871529782078</v>
      </c>
      <c r="L239" s="176">
        <f>L185/RES_summary!L$19</f>
        <v>94.417622901025211</v>
      </c>
      <c r="M239" s="176">
        <f>M185/RES_summary!M$19</f>
        <v>73.899055142219737</v>
      </c>
      <c r="N239" s="176">
        <f>N185/RES_summary!N$19</f>
        <v>82.864160116024649</v>
      </c>
      <c r="O239" s="176">
        <f>O185/RES_summary!O$19</f>
        <v>85.451161833597183</v>
      </c>
      <c r="P239" s="176">
        <f>P185/RES_summary!P$19</f>
        <v>68.216051767748127</v>
      </c>
      <c r="Q239" s="176">
        <f>Q185/RES_summary!Q$19</f>
        <v>72.845684363478313</v>
      </c>
    </row>
    <row r="240" spans="1:17" ht="12" customHeight="1" x14ac:dyDescent="0.3">
      <c r="A240" s="158" t="s">
        <v>112</v>
      </c>
      <c r="B240" s="178">
        <f>B186/RES_summary!B$19</f>
        <v>0.32284896409940056</v>
      </c>
      <c r="C240" s="178">
        <f>C186/RES_summary!C$19</f>
        <v>0.34423614332368402</v>
      </c>
      <c r="D240" s="178">
        <f>D186/RES_summary!D$19</f>
        <v>0.36288078920885219</v>
      </c>
      <c r="E240" s="178">
        <f>E186/RES_summary!E$19</f>
        <v>0.37799083907106806</v>
      </c>
      <c r="F240" s="178">
        <f>F186/RES_summary!F$19</f>
        <v>0.40767002083004406</v>
      </c>
      <c r="G240" s="178">
        <f>G186/RES_summary!G$19</f>
        <v>0.43322148611861333</v>
      </c>
      <c r="H240" s="178">
        <f>H186/RES_summary!H$19</f>
        <v>0.49719521440781855</v>
      </c>
      <c r="I240" s="178">
        <f>I186/RES_summary!I$19</f>
        <v>0.55961614612417154</v>
      </c>
      <c r="J240" s="178">
        <f>J186/RES_summary!J$19</f>
        <v>0.65278624463607515</v>
      </c>
      <c r="K240" s="178">
        <f>K186/RES_summary!K$19</f>
        <v>0.75498966692945102</v>
      </c>
      <c r="L240" s="178">
        <f>L186/RES_summary!L$19</f>
        <v>0.84452871747708969</v>
      </c>
      <c r="M240" s="178">
        <f>M186/RES_summary!M$19</f>
        <v>0.84966217569188685</v>
      </c>
      <c r="N240" s="178">
        <f>N186/RES_summary!N$19</f>
        <v>0.87611492436445038</v>
      </c>
      <c r="O240" s="178">
        <f>O186/RES_summary!O$19</f>
        <v>0.89217728370588834</v>
      </c>
      <c r="P240" s="178">
        <f>P186/RES_summary!P$19</f>
        <v>0.90772767249763031</v>
      </c>
      <c r="Q240" s="178">
        <f>Q186/RES_summary!Q$19</f>
        <v>0.94627302908794453</v>
      </c>
    </row>
    <row r="241" spans="1:17" ht="12" customHeight="1" x14ac:dyDescent="0.3">
      <c r="A241" s="23" t="s">
        <v>60</v>
      </c>
      <c r="B241" s="177">
        <f>B187/RES_summary!B$19</f>
        <v>0.32284896409940056</v>
      </c>
      <c r="C241" s="177">
        <f>C187/RES_summary!C$19</f>
        <v>0.34423614332368402</v>
      </c>
      <c r="D241" s="177">
        <f>D187/RES_summary!D$19</f>
        <v>0.36288078920885219</v>
      </c>
      <c r="E241" s="177">
        <f>E187/RES_summary!E$19</f>
        <v>0.37799083907106806</v>
      </c>
      <c r="F241" s="177">
        <f>F187/RES_summary!F$19</f>
        <v>0.40767002083004406</v>
      </c>
      <c r="G241" s="177">
        <f>G187/RES_summary!G$19</f>
        <v>0.43322148611861333</v>
      </c>
      <c r="H241" s="177">
        <f>H187/RES_summary!H$19</f>
        <v>0.49719521440781855</v>
      </c>
      <c r="I241" s="177">
        <f>I187/RES_summary!I$19</f>
        <v>0.55961614612417154</v>
      </c>
      <c r="J241" s="177">
        <f>J187/RES_summary!J$19</f>
        <v>0.65278624463607515</v>
      </c>
      <c r="K241" s="177">
        <f>K187/RES_summary!K$19</f>
        <v>0.75498966692945102</v>
      </c>
      <c r="L241" s="177">
        <f>L187/RES_summary!L$19</f>
        <v>0.84452871747708969</v>
      </c>
      <c r="M241" s="177">
        <f>M187/RES_summary!M$19</f>
        <v>0.84966217569188685</v>
      </c>
      <c r="N241" s="177">
        <f>N187/RES_summary!N$19</f>
        <v>0.87611492436445038</v>
      </c>
      <c r="O241" s="177">
        <f>O187/RES_summary!O$19</f>
        <v>0.89217728370588834</v>
      </c>
      <c r="P241" s="177">
        <f>P187/RES_summary!P$19</f>
        <v>0.90772767249763031</v>
      </c>
      <c r="Q241" s="177">
        <f>Q187/RES_summary!Q$19</f>
        <v>0.94627302908794453</v>
      </c>
    </row>
    <row r="242" spans="1:17" ht="12" customHeight="1" x14ac:dyDescent="0.3">
      <c r="A242" s="158" t="s">
        <v>63</v>
      </c>
      <c r="B242" s="178">
        <f>B188/RES_summary!B$19</f>
        <v>18.376329613683307</v>
      </c>
      <c r="C242" s="178">
        <f>C188/RES_summary!C$19</f>
        <v>18.558351914216541</v>
      </c>
      <c r="D242" s="178">
        <f>D188/RES_summary!D$19</f>
        <v>18.516414352845473</v>
      </c>
      <c r="E242" s="178">
        <f>E188/RES_summary!E$19</f>
        <v>18.88420981328975</v>
      </c>
      <c r="F242" s="178">
        <f>F188/RES_summary!F$19</f>
        <v>18.902879265747281</v>
      </c>
      <c r="G242" s="178">
        <f>G188/RES_summary!G$19</f>
        <v>18.752037207055537</v>
      </c>
      <c r="H242" s="178">
        <f>H188/RES_summary!H$19</f>
        <v>19.101176597162443</v>
      </c>
      <c r="I242" s="178">
        <f>I188/RES_summary!I$19</f>
        <v>18.67845103912753</v>
      </c>
      <c r="J242" s="178">
        <f>J188/RES_summary!J$19</f>
        <v>18.674550722499561</v>
      </c>
      <c r="K242" s="178">
        <f>K188/RES_summary!K$19</f>
        <v>18.4699597230249</v>
      </c>
      <c r="L242" s="178">
        <f>L188/RES_summary!L$19</f>
        <v>19.1336248426488</v>
      </c>
      <c r="M242" s="178">
        <f>M188/RES_summary!M$19</f>
        <v>18.919306912951658</v>
      </c>
      <c r="N242" s="178">
        <f>N188/RES_summary!N$19</f>
        <v>19.706366468387419</v>
      </c>
      <c r="O242" s="178">
        <f>O188/RES_summary!O$19</f>
        <v>19.913569338721352</v>
      </c>
      <c r="P242" s="178">
        <f>P188/RES_summary!P$19</f>
        <v>19.451647357280947</v>
      </c>
      <c r="Q242" s="178">
        <f>Q188/RES_summary!Q$19</f>
        <v>19.288541263388367</v>
      </c>
    </row>
    <row r="243" spans="1:17" ht="12" customHeight="1" x14ac:dyDescent="0.3">
      <c r="A243" s="167" t="s">
        <v>144</v>
      </c>
      <c r="B243" s="183">
        <f>B189/RES_summary!B$19</f>
        <v>15.402069986842642</v>
      </c>
      <c r="C243" s="183">
        <f>C189/RES_summary!C$19</f>
        <v>15.551890586739054</v>
      </c>
      <c r="D243" s="183">
        <f>D189/RES_summary!D$19</f>
        <v>15.550709408446423</v>
      </c>
      <c r="E243" s="183">
        <f>E189/RES_summary!E$19</f>
        <v>15.690788593943799</v>
      </c>
      <c r="F243" s="183">
        <f>F189/RES_summary!F$19</f>
        <v>15.801111766317737</v>
      </c>
      <c r="G243" s="183">
        <f>G189/RES_summary!G$19</f>
        <v>15.820615839317746</v>
      </c>
      <c r="H243" s="183">
        <f>H189/RES_summary!H$19</f>
        <v>15.801461492435168</v>
      </c>
      <c r="I243" s="183">
        <f>I189/RES_summary!I$19</f>
        <v>15.950637829135912</v>
      </c>
      <c r="J243" s="183">
        <f>J189/RES_summary!J$19</f>
        <v>16.080770331977984</v>
      </c>
      <c r="K243" s="183">
        <f>K189/RES_summary!K$19</f>
        <v>16.21788508505308</v>
      </c>
      <c r="L243" s="183">
        <f>L189/RES_summary!L$19</f>
        <v>16.334114575037944</v>
      </c>
      <c r="M243" s="183">
        <f>M189/RES_summary!M$19</f>
        <v>16.039207591937512</v>
      </c>
      <c r="N243" s="183">
        <f>N189/RES_summary!N$19</f>
        <v>16.48309322190654</v>
      </c>
      <c r="O243" s="183">
        <f>O189/RES_summary!O$19</f>
        <v>16.559915749689207</v>
      </c>
      <c r="P243" s="183">
        <f>P189/RES_summary!P$19</f>
        <v>16.43721722994789</v>
      </c>
      <c r="Q243" s="183">
        <f>Q189/RES_summary!Q$19</f>
        <v>16.007517169922341</v>
      </c>
    </row>
    <row r="244" spans="1:17" ht="12" customHeight="1" x14ac:dyDescent="0.3">
      <c r="A244" s="167" t="s">
        <v>143</v>
      </c>
      <c r="B244" s="183">
        <f>B190/RES_summary!B$19</f>
        <v>15.825208029847538</v>
      </c>
      <c r="C244" s="183">
        <f>C190/RES_summary!C$19</f>
        <v>15.797685972237009</v>
      </c>
      <c r="D244" s="183">
        <f>D190/RES_summary!D$19</f>
        <v>15.880332427354727</v>
      </c>
      <c r="E244" s="183">
        <f>E190/RES_summary!E$19</f>
        <v>16.135809683100355</v>
      </c>
      <c r="F244" s="183">
        <f>F190/RES_summary!F$19</f>
        <v>16.203250258688044</v>
      </c>
      <c r="G244" s="183">
        <f>G190/RES_summary!G$19</f>
        <v>16.228550501138574</v>
      </c>
      <c r="H244" s="183">
        <f>H190/RES_summary!H$19</f>
        <v>16.047878966520035</v>
      </c>
      <c r="I244" s="183">
        <f>I190/RES_summary!I$19</f>
        <v>15.861026477660854</v>
      </c>
      <c r="J244" s="183">
        <f>J190/RES_summary!J$19</f>
        <v>15.709114308640753</v>
      </c>
      <c r="K244" s="183">
        <f>K190/RES_summary!K$19</f>
        <v>15.838421147010054</v>
      </c>
      <c r="L244" s="183">
        <f>L190/RES_summary!L$19</f>
        <v>15.972081029438506</v>
      </c>
      <c r="M244" s="183">
        <f>M190/RES_summary!M$19</f>
        <v>15.884104876089085</v>
      </c>
      <c r="N244" s="183">
        <f>N190/RES_summary!N$19</f>
        <v>15.944966333144389</v>
      </c>
      <c r="O244" s="183">
        <f>O190/RES_summary!O$19</f>
        <v>16.075380561359204</v>
      </c>
      <c r="P244" s="183">
        <f>P190/RES_summary!P$19</f>
        <v>15.857285091347149</v>
      </c>
      <c r="Q244" s="183">
        <f>Q190/RES_summary!Q$19</f>
        <v>15.37165927080776</v>
      </c>
    </row>
    <row r="245" spans="1:17" ht="12" customHeight="1" x14ac:dyDescent="0.3">
      <c r="A245" s="166" t="s">
        <v>57</v>
      </c>
      <c r="B245" s="182">
        <f>B191/RES_summary!B$19</f>
        <v>7.9003057074476217</v>
      </c>
      <c r="C245" s="182">
        <f>C191/RES_summary!C$19</f>
        <v>8.0532700166623457</v>
      </c>
      <c r="D245" s="182">
        <f>D191/RES_summary!D$19</f>
        <v>8.1474437997985838</v>
      </c>
      <c r="E245" s="182">
        <f>E191/RES_summary!E$19</f>
        <v>8.5033813299254621</v>
      </c>
      <c r="F245" s="182">
        <f>F191/RES_summary!F$19</f>
        <v>8.3648817192319918</v>
      </c>
      <c r="G245" s="182">
        <f>G191/RES_summary!G$19</f>
        <v>8.57072604090704</v>
      </c>
      <c r="H245" s="182">
        <f>H191/RES_summary!H$19</f>
        <v>8.34043802516962</v>
      </c>
      <c r="I245" s="182">
        <f>I191/RES_summary!I$19</f>
        <v>7.960422412121865</v>
      </c>
      <c r="J245" s="182">
        <f>J191/RES_summary!J$19</f>
        <v>8.0042909232869732</v>
      </c>
      <c r="K245" s="182">
        <f>K191/RES_summary!K$19</f>
        <v>8.3804131408143192</v>
      </c>
      <c r="L245" s="182">
        <f>L191/RES_summary!L$19</f>
        <v>8.5388359559614564</v>
      </c>
      <c r="M245" s="182">
        <f>M191/RES_summary!M$19</f>
        <v>8.6680603586700364</v>
      </c>
      <c r="N245" s="182">
        <f>N191/RES_summary!N$19</f>
        <v>8.5907288412208462</v>
      </c>
      <c r="O245" s="182">
        <f>O191/RES_summary!O$19</f>
        <v>8.8161976133764259</v>
      </c>
      <c r="P245" s="182">
        <f>P191/RES_summary!P$19</f>
        <v>8.3796998675624614</v>
      </c>
      <c r="Q245" s="182">
        <f>Q191/RES_summary!Q$19</f>
        <v>7.5579591174073339</v>
      </c>
    </row>
    <row r="246" spans="1:17" ht="12" customHeight="1" x14ac:dyDescent="0.3">
      <c r="A246" s="147" t="s">
        <v>59</v>
      </c>
      <c r="B246" s="181">
        <f>B192/RES_summary!B$19</f>
        <v>7.9249023223999151</v>
      </c>
      <c r="C246" s="181">
        <f>C192/RES_summary!C$19</f>
        <v>7.7444159555746603</v>
      </c>
      <c r="D246" s="181">
        <f>D192/RES_summary!D$19</f>
        <v>7.7328886275561421</v>
      </c>
      <c r="E246" s="181">
        <f>E192/RES_summary!E$19</f>
        <v>7.6324283531748938</v>
      </c>
      <c r="F246" s="181">
        <f>F192/RES_summary!F$19</f>
        <v>7.8383685394560576</v>
      </c>
      <c r="G246" s="181">
        <f>G192/RES_summary!G$19</f>
        <v>7.6578244602315344</v>
      </c>
      <c r="H246" s="181">
        <f>H192/RES_summary!H$19</f>
        <v>7.7074409413504119</v>
      </c>
      <c r="I246" s="181">
        <f>I192/RES_summary!I$19</f>
        <v>7.9006040655389898</v>
      </c>
      <c r="J246" s="181">
        <f>J192/RES_summary!J$19</f>
        <v>7.7048233853537811</v>
      </c>
      <c r="K246" s="181">
        <f>K192/RES_summary!K$19</f>
        <v>7.4580080061957341</v>
      </c>
      <c r="L246" s="181">
        <f>L192/RES_summary!L$19</f>
        <v>7.4332450734770479</v>
      </c>
      <c r="M246" s="181">
        <f>M192/RES_summary!M$19</f>
        <v>7.2160445174190464</v>
      </c>
      <c r="N246" s="181">
        <f>N192/RES_summary!N$19</f>
        <v>7.3542374919235458</v>
      </c>
      <c r="O246" s="181">
        <f>O192/RES_summary!O$19</f>
        <v>7.2591829479827794</v>
      </c>
      <c r="P246" s="181">
        <f>P192/RES_summary!P$19</f>
        <v>7.477585223784688</v>
      </c>
      <c r="Q246" s="181">
        <f>Q192/RES_summary!Q$19</f>
        <v>7.8137001534004265</v>
      </c>
    </row>
    <row r="247" spans="1:17" ht="12" customHeight="1" x14ac:dyDescent="0.3">
      <c r="A247" s="163" t="s">
        <v>142</v>
      </c>
      <c r="B247" s="180">
        <f>B193/RES_summary!B$19</f>
        <v>20.189425962931178</v>
      </c>
      <c r="C247" s="180">
        <f>C193/RES_summary!C$19</f>
        <v>20.34221308294757</v>
      </c>
      <c r="D247" s="180">
        <f>D193/RES_summary!D$19</f>
        <v>20.251781880245161</v>
      </c>
      <c r="E247" s="180">
        <f>E193/RES_summary!E$19</f>
        <v>20.78039591721102</v>
      </c>
      <c r="F247" s="180">
        <f>F193/RES_summary!F$19</f>
        <v>20.815322796740716</v>
      </c>
      <c r="G247" s="180">
        <f>G193/RES_summary!G$19</f>
        <v>20.481428552303406</v>
      </c>
      <c r="H247" s="180">
        <f>H193/RES_summary!H$19</f>
        <v>20.953724020022179</v>
      </c>
      <c r="I247" s="180">
        <f>I193/RES_summary!I$19</f>
        <v>20.103710683465724</v>
      </c>
      <c r="J247" s="180">
        <f>J193/RES_summary!J$19</f>
        <v>19.990316166115758</v>
      </c>
      <c r="K247" s="180">
        <f>K193/RES_summary!K$19</f>
        <v>19.596237936247444</v>
      </c>
      <c r="L247" s="180">
        <f>L193/RES_summary!L$19</f>
        <v>20.706422302028013</v>
      </c>
      <c r="M247" s="180">
        <f>M193/RES_summary!M$19</f>
        <v>20.203146826780866</v>
      </c>
      <c r="N247" s="180">
        <f>N193/RES_summary!N$19</f>
        <v>21.174290465124585</v>
      </c>
      <c r="O247" s="180">
        <f>O193/RES_summary!O$19</f>
        <v>21.44708542530002</v>
      </c>
      <c r="P247" s="180">
        <f>P193/RES_summary!P$19</f>
        <v>20.614388461502973</v>
      </c>
      <c r="Q247" s="180">
        <f>Q193/RES_summary!Q$19</f>
        <v>20.510509047939326</v>
      </c>
    </row>
    <row r="248" spans="1:17" ht="12" customHeight="1" x14ac:dyDescent="0.3">
      <c r="A248" s="161" t="s">
        <v>141</v>
      </c>
      <c r="B248" s="179">
        <f>B194/RES_summary!B$19</f>
        <v>19.738300443031292</v>
      </c>
      <c r="C248" s="179">
        <f>C194/RES_summary!C$19</f>
        <v>19.823821332945634</v>
      </c>
      <c r="D248" s="179">
        <f>D194/RES_summary!D$19</f>
        <v>19.674829445397943</v>
      </c>
      <c r="E248" s="179">
        <f>E194/RES_summary!E$19</f>
        <v>20.069561263592977</v>
      </c>
      <c r="F248" s="179">
        <f>F194/RES_summary!F$19</f>
        <v>19.868788313321652</v>
      </c>
      <c r="G248" s="179">
        <f>G194/RES_summary!G$19</f>
        <v>19.757367615076905</v>
      </c>
      <c r="H248" s="179">
        <f>H194/RES_summary!H$19</f>
        <v>20.031351803440593</v>
      </c>
      <c r="I248" s="179">
        <f>I194/RES_summary!I$19</f>
        <v>18.970903497729328</v>
      </c>
      <c r="J248" s="179">
        <f>J194/RES_summary!J$19</f>
        <v>18.902817730333968</v>
      </c>
      <c r="K248" s="179">
        <f>K194/RES_summary!K$19</f>
        <v>18.570997820530529</v>
      </c>
      <c r="L248" s="179">
        <f>L194/RES_summary!L$19</f>
        <v>18.563505750913144</v>
      </c>
      <c r="M248" s="179">
        <f>M194/RES_summary!M$19</f>
        <v>18.859409241302469</v>
      </c>
      <c r="N248" s="179">
        <f>N194/RES_summary!N$19</f>
        <v>18.901133522089246</v>
      </c>
      <c r="O248" s="179">
        <f>O194/RES_summary!O$19</f>
        <v>18.959825592687924</v>
      </c>
      <c r="P248" s="179">
        <f>P194/RES_summary!P$19</f>
        <v>18.562059691695652</v>
      </c>
      <c r="Q248" s="179">
        <f>Q194/RES_summary!Q$19</f>
        <v>18.316366969460461</v>
      </c>
    </row>
    <row r="249" spans="1:17" ht="12" customHeight="1" x14ac:dyDescent="0.3">
      <c r="A249" s="148" t="s">
        <v>60</v>
      </c>
      <c r="B249" s="177">
        <f>B195/RES_summary!B$19</f>
        <v>13.705828660071804</v>
      </c>
      <c r="C249" s="177">
        <f>C195/RES_summary!C$19</f>
        <v>13.698779263632289</v>
      </c>
      <c r="D249" s="177">
        <f>D195/RES_summary!D$19</f>
        <v>13.530771256145854</v>
      </c>
      <c r="E249" s="177">
        <f>E195/RES_summary!E$19</f>
        <v>14.003495037107704</v>
      </c>
      <c r="F249" s="177">
        <f>F195/RES_summary!F$19</f>
        <v>13.73707021897749</v>
      </c>
      <c r="G249" s="177">
        <f>G195/RES_summary!G$19</f>
        <v>13.737899795235542</v>
      </c>
      <c r="H249" s="177">
        <f>H195/RES_summary!H$19</f>
        <v>13.856244491914936</v>
      </c>
      <c r="I249" s="177">
        <f>I195/RES_summary!I$19</f>
        <v>12.644389537929893</v>
      </c>
      <c r="J249" s="177">
        <f>J195/RES_summary!J$19</f>
        <v>12.762456395635981</v>
      </c>
      <c r="K249" s="177">
        <f>K195/RES_summary!K$19</f>
        <v>12.373510476822373</v>
      </c>
      <c r="L249" s="177">
        <f>L195/RES_summary!L$19</f>
        <v>12.211156297634624</v>
      </c>
      <c r="M249" s="177">
        <f>M195/RES_summary!M$19</f>
        <v>12.680960923575604</v>
      </c>
      <c r="N249" s="177">
        <f>N195/RES_summary!N$19</f>
        <v>12.731406131948805</v>
      </c>
      <c r="O249" s="177">
        <f>O195/RES_summary!O$19</f>
        <v>12.888557842249366</v>
      </c>
      <c r="P249" s="177">
        <f>P195/RES_summary!P$19</f>
        <v>12.432141565256488</v>
      </c>
      <c r="Q249" s="177">
        <f>Q195/RES_summary!Q$19</f>
        <v>12.342494896940362</v>
      </c>
    </row>
    <row r="250" spans="1:17" ht="12" customHeight="1" x14ac:dyDescent="0.3">
      <c r="A250" s="159" t="s">
        <v>59</v>
      </c>
      <c r="B250" s="176">
        <f>B196/RES_summary!B$19</f>
        <v>6.0324717829594912</v>
      </c>
      <c r="C250" s="176">
        <f>C196/RES_summary!C$19</f>
        <v>6.1250420693133458</v>
      </c>
      <c r="D250" s="176">
        <f>D196/RES_summary!D$19</f>
        <v>6.1440581892520898</v>
      </c>
      <c r="E250" s="176">
        <f>E196/RES_summary!E$19</f>
        <v>6.0660662264852725</v>
      </c>
      <c r="F250" s="176">
        <f>F196/RES_summary!F$19</f>
        <v>6.1317180943441594</v>
      </c>
      <c r="G250" s="176">
        <f>G196/RES_summary!G$19</f>
        <v>6.0194678198413634</v>
      </c>
      <c r="H250" s="176">
        <f>H196/RES_summary!H$19</f>
        <v>6.1751073115256592</v>
      </c>
      <c r="I250" s="176">
        <f>I196/RES_summary!I$19</f>
        <v>6.3265139597994366</v>
      </c>
      <c r="J250" s="176">
        <f>J196/RES_summary!J$19</f>
        <v>6.1403613346979906</v>
      </c>
      <c r="K250" s="176">
        <f>K196/RES_summary!K$19</f>
        <v>6.1974873437081577</v>
      </c>
      <c r="L250" s="176">
        <f>L196/RES_summary!L$19</f>
        <v>6.3523494532785172</v>
      </c>
      <c r="M250" s="176">
        <f>M196/RES_summary!M$19</f>
        <v>6.1784483177268656</v>
      </c>
      <c r="N250" s="176">
        <f>N196/RES_summary!N$19</f>
        <v>6.1697273901404417</v>
      </c>
      <c r="O250" s="176">
        <f>O196/RES_summary!O$19</f>
        <v>6.071267750438559</v>
      </c>
      <c r="P250" s="176">
        <f>P196/RES_summary!P$19</f>
        <v>6.1299181264391649</v>
      </c>
      <c r="Q250" s="176">
        <f>Q196/RES_summary!Q$19</f>
        <v>5.9738720725200984</v>
      </c>
    </row>
    <row r="251" spans="1:17" ht="12" customHeight="1" x14ac:dyDescent="0.3">
      <c r="A251" s="158" t="s">
        <v>62</v>
      </c>
      <c r="B251" s="178">
        <f>B197/RES_summary!B$19</f>
        <v>7.4409172385836913</v>
      </c>
      <c r="C251" s="178">
        <f>C197/RES_summary!C$19</f>
        <v>7.4667942662663664</v>
      </c>
      <c r="D251" s="178">
        <f>D197/RES_summary!D$19</f>
        <v>7.4911698373769351</v>
      </c>
      <c r="E251" s="178">
        <f>E197/RES_summary!E$19</f>
        <v>7.6186264773356314</v>
      </c>
      <c r="F251" s="178">
        <f>F197/RES_summary!F$19</f>
        <v>7.589404978492345</v>
      </c>
      <c r="G251" s="178">
        <f>G197/RES_summary!G$19</f>
        <v>7.6037825051687102</v>
      </c>
      <c r="H251" s="178">
        <f>H197/RES_summary!H$19</f>
        <v>7.7232729814252163</v>
      </c>
      <c r="I251" s="178">
        <f>I197/RES_summary!I$19</f>
        <v>7.749038314152874</v>
      </c>
      <c r="J251" s="178">
        <f>J197/RES_summary!J$19</f>
        <v>7.7592714680548598</v>
      </c>
      <c r="K251" s="178">
        <f>K197/RES_summary!K$19</f>
        <v>7.7695458844325325</v>
      </c>
      <c r="L251" s="178">
        <f>L197/RES_summary!L$19</f>
        <v>8.0145184584155462</v>
      </c>
      <c r="M251" s="178">
        <f>M197/RES_summary!M$19</f>
        <v>7.7972798561412215</v>
      </c>
      <c r="N251" s="178">
        <f>N197/RES_summary!N$19</f>
        <v>8.0516001393267338</v>
      </c>
      <c r="O251" s="178">
        <f>O197/RES_summary!O$19</f>
        <v>8.1344033139830039</v>
      </c>
      <c r="P251" s="178">
        <f>P197/RES_summary!P$19</f>
        <v>7.875654782190991</v>
      </c>
      <c r="Q251" s="178">
        <f>Q197/RES_summary!Q$19</f>
        <v>7.9032179686899333</v>
      </c>
    </row>
    <row r="252" spans="1:17" ht="12" customHeight="1" x14ac:dyDescent="0.3">
      <c r="A252" s="23" t="s">
        <v>57</v>
      </c>
      <c r="B252" s="177">
        <f>B198/RES_summary!B$19</f>
        <v>7.1247216500957444</v>
      </c>
      <c r="C252" s="177">
        <f>C198/RES_summary!C$19</f>
        <v>6.6743459188580943</v>
      </c>
      <c r="D252" s="177">
        <f>D198/RES_summary!D$19</f>
        <v>6.9197057063526781</v>
      </c>
      <c r="E252" s="177">
        <f>E198/RES_summary!E$19</f>
        <v>6.8304450375547194</v>
      </c>
      <c r="F252" s="177">
        <f>F198/RES_summary!F$19</f>
        <v>6.9668070899240959</v>
      </c>
      <c r="G252" s="177">
        <f>G198/RES_summary!G$19</f>
        <v>7.1948274208657068</v>
      </c>
      <c r="H252" s="177">
        <f>H198/RES_summary!H$19</f>
        <v>7.0769132285031144</v>
      </c>
      <c r="I252" s="177">
        <f>I198/RES_summary!I$19</f>
        <v>7.8540645351837801</v>
      </c>
      <c r="J252" s="177">
        <f>J198/RES_summary!J$19</f>
        <v>7.216576179632777</v>
      </c>
      <c r="K252" s="177">
        <f>K198/RES_summary!K$19</f>
        <v>7.3866886686864115</v>
      </c>
      <c r="L252" s="177">
        <f>L198/RES_summary!L$19</f>
        <v>6.941109496595824</v>
      </c>
      <c r="M252" s="177">
        <f>M198/RES_summary!M$19</f>
        <v>7.0370455957212545</v>
      </c>
      <c r="N252" s="177">
        <f>N198/RES_summary!N$19</f>
        <v>6.9971405957306674</v>
      </c>
      <c r="O252" s="177">
        <f>O198/RES_summary!O$19</f>
        <v>6.8304636169595305</v>
      </c>
      <c r="P252" s="177">
        <f>P198/RES_summary!P$19</f>
        <v>6.9393706256382712</v>
      </c>
      <c r="Q252" s="177">
        <f>Q198/RES_summary!Q$19</f>
        <v>6.8999160283270671</v>
      </c>
    </row>
    <row r="253" spans="1:17" ht="12" customHeight="1" x14ac:dyDescent="0.3">
      <c r="A253" s="29" t="s">
        <v>140</v>
      </c>
      <c r="B253" s="176">
        <f>B199/RES_summary!B$19</f>
        <v>7.5274712296208151</v>
      </c>
      <c r="C253" s="176">
        <f>C199/RES_summary!C$19</f>
        <v>7.7102971238319933</v>
      </c>
      <c r="D253" s="176">
        <f>D199/RES_summary!D$19</f>
        <v>7.651498162523473</v>
      </c>
      <c r="E253" s="176">
        <f>E199/RES_summary!E$19</f>
        <v>7.8427437791948789</v>
      </c>
      <c r="F253" s="176">
        <f>F199/RES_summary!F$19</f>
        <v>7.7749371809105066</v>
      </c>
      <c r="G253" s="176">
        <f>G199/RES_summary!G$19</f>
        <v>7.7106899185557962</v>
      </c>
      <c r="H253" s="176">
        <f>H199/RES_summary!H$19</f>
        <v>7.8782394106465734</v>
      </c>
      <c r="I253" s="176">
        <f>I199/RES_summary!I$19</f>
        <v>7.731188550866829</v>
      </c>
      <c r="J253" s="176">
        <f>J199/RES_summary!J$19</f>
        <v>7.8827165652933324</v>
      </c>
      <c r="K253" s="176">
        <f>K199/RES_summary!K$19</f>
        <v>7.8472030328090954</v>
      </c>
      <c r="L253" s="176">
        <f>L199/RES_summary!L$19</f>
        <v>8.2896796516649811</v>
      </c>
      <c r="M253" s="176">
        <f>M199/RES_summary!M$19</f>
        <v>7.9553787804420626</v>
      </c>
      <c r="N253" s="176">
        <f>N199/RES_summary!N$19</f>
        <v>8.2739905008375807</v>
      </c>
      <c r="O253" s="176">
        <f>O199/RES_summary!O$19</f>
        <v>8.431150905647419</v>
      </c>
      <c r="P253" s="176">
        <f>P199/RES_summary!P$19</f>
        <v>8.0487184351640515</v>
      </c>
      <c r="Q253" s="176">
        <f>Q199/RES_summary!Q$19</f>
        <v>8.0821118558364304</v>
      </c>
    </row>
    <row r="255" spans="1:17" ht="12" customHeight="1" x14ac:dyDescent="0.3">
      <c r="A255" s="152" t="s">
        <v>195</v>
      </c>
      <c r="B255" s="184">
        <f>B201/RES_summary!B$19</f>
        <v>3.3418999064882611</v>
      </c>
      <c r="C255" s="184">
        <f>C201/RES_summary!C$19</f>
        <v>3.2937223662321378</v>
      </c>
      <c r="D255" s="184">
        <f>D201/RES_summary!D$19</f>
        <v>3.201986832100101</v>
      </c>
      <c r="E255" s="184">
        <f>E201/RES_summary!E$19</f>
        <v>3.1902671142532824</v>
      </c>
      <c r="F255" s="184">
        <f>F201/RES_summary!F$19</f>
        <v>3.2475409324487328</v>
      </c>
      <c r="G255" s="184">
        <f>G201/RES_summary!G$19</f>
        <v>3.088876485628139</v>
      </c>
      <c r="H255" s="184">
        <f>H201/RES_summary!H$19</f>
        <v>2.8834377411601646</v>
      </c>
      <c r="I255" s="184">
        <f>I201/RES_summary!I$19</f>
        <v>2.5865111723826368</v>
      </c>
      <c r="J255" s="184">
        <f>J201/RES_summary!J$19</f>
        <v>2.5825858804178465</v>
      </c>
      <c r="K255" s="184">
        <f>K201/RES_summary!K$19</f>
        <v>2.4667175568492841</v>
      </c>
      <c r="L255" s="184">
        <f>L201/RES_summary!L$19</f>
        <v>2.5862964930021222</v>
      </c>
      <c r="M255" s="184">
        <f>M201/RES_summary!M$19</f>
        <v>2.1844128545608497</v>
      </c>
      <c r="N255" s="184">
        <f>N201/RES_summary!N$19</f>
        <v>2.1163595191264464</v>
      </c>
      <c r="O255" s="184">
        <f>O201/RES_summary!O$19</f>
        <v>2.1091656498571045</v>
      </c>
      <c r="P255" s="184">
        <f>P201/RES_summary!P$19</f>
        <v>1.7735133331823676</v>
      </c>
      <c r="Q255" s="184">
        <f>Q201/RES_summary!Q$19</f>
        <v>1.6567648961561243</v>
      </c>
    </row>
    <row r="256" spans="1:17" ht="12" customHeight="1" x14ac:dyDescent="0.3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3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3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3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3">
      <c r="A260" s="158" t="s">
        <v>63</v>
      </c>
      <c r="B260" s="178">
        <f>B206/RES_summary!B$19</f>
        <v>2.4934665102968632</v>
      </c>
      <c r="C260" s="178">
        <f>C206/RES_summary!C$19</f>
        <v>2.4395288355307865</v>
      </c>
      <c r="D260" s="178">
        <f>D206/RES_summary!D$19</f>
        <v>2.3859715251299227</v>
      </c>
      <c r="E260" s="178">
        <f>E206/RES_summary!E$19</f>
        <v>2.3870311507723132</v>
      </c>
      <c r="F260" s="178">
        <f>F206/RES_summary!F$19</f>
        <v>2.411988960959532</v>
      </c>
      <c r="G260" s="178">
        <f>G206/RES_summary!G$19</f>
        <v>2.3177829197577084</v>
      </c>
      <c r="H260" s="178">
        <f>H206/RES_summary!H$19</f>
        <v>2.1875905252143379</v>
      </c>
      <c r="I260" s="178">
        <f>I206/RES_summary!I$19</f>
        <v>2.011941216755099</v>
      </c>
      <c r="J260" s="178">
        <f>J206/RES_summary!J$19</f>
        <v>1.9173974476039031</v>
      </c>
      <c r="K260" s="178">
        <f>K206/RES_summary!K$19</f>
        <v>1.8485124808051761</v>
      </c>
      <c r="L260" s="178">
        <f>L206/RES_summary!L$19</f>
        <v>1.8883540880349845</v>
      </c>
      <c r="M260" s="178">
        <f>M206/RES_summary!M$19</f>
        <v>1.5901904003672693</v>
      </c>
      <c r="N260" s="178">
        <f>N206/RES_summary!N$19</f>
        <v>1.5241769848802276</v>
      </c>
      <c r="O260" s="178">
        <f>O206/RES_summary!O$19</f>
        <v>1.4968398264302747</v>
      </c>
      <c r="P260" s="178">
        <f>P206/RES_summary!P$19</f>
        <v>1.2513167684626492</v>
      </c>
      <c r="Q260" s="178">
        <f>Q206/RES_summary!Q$19</f>
        <v>1.1550833340925477</v>
      </c>
    </row>
    <row r="261" spans="1:17" ht="12" customHeight="1" x14ac:dyDescent="0.3">
      <c r="A261" s="167" t="s">
        <v>144</v>
      </c>
      <c r="B261" s="183">
        <f>B207/RES_summary!B$19</f>
        <v>6.6879368378876221</v>
      </c>
      <c r="C261" s="183">
        <f>C207/RES_summary!C$19</f>
        <v>6.6783869887430187</v>
      </c>
      <c r="D261" s="183">
        <f>D207/RES_summary!D$19</f>
        <v>6.6060789144328584</v>
      </c>
      <c r="E261" s="183">
        <f>E207/RES_summary!E$19</f>
        <v>6.5752570526747958</v>
      </c>
      <c r="F261" s="183">
        <f>F207/RES_summary!F$19</f>
        <v>6.533259784110002</v>
      </c>
      <c r="G261" s="183">
        <f>G207/RES_summary!G$19</f>
        <v>6.4661238568803876</v>
      </c>
      <c r="H261" s="183">
        <f>H207/RES_summary!H$19</f>
        <v>6.3765497188812956</v>
      </c>
      <c r="I261" s="183">
        <f>I207/RES_summary!I$19</f>
        <v>6.3506744909131232</v>
      </c>
      <c r="J261" s="183">
        <f>J207/RES_summary!J$19</f>
        <v>6.3131434069798846</v>
      </c>
      <c r="K261" s="183">
        <f>K207/RES_summary!K$19</f>
        <v>6.3049492473244753</v>
      </c>
      <c r="L261" s="183">
        <f>L207/RES_summary!L$19</f>
        <v>6.2924524221010278</v>
      </c>
      <c r="M261" s="183">
        <f>M207/RES_summary!M$19</f>
        <v>6.1370824832359334</v>
      </c>
      <c r="N261" s="183">
        <f>N207/RES_summary!N$19</f>
        <v>6.2657105846535437</v>
      </c>
      <c r="O261" s="183">
        <f>O207/RES_summary!O$19</f>
        <v>6.2529359247784786</v>
      </c>
      <c r="P261" s="183">
        <f>P207/RES_summary!P$19</f>
        <v>6.1811161723339278</v>
      </c>
      <c r="Q261" s="183">
        <f>Q207/RES_summary!Q$19</f>
        <v>6.0259729397140278</v>
      </c>
    </row>
    <row r="262" spans="1:17" ht="12" customHeight="1" x14ac:dyDescent="0.3">
      <c r="A262" s="167" t="s">
        <v>143</v>
      </c>
      <c r="B262" s="183">
        <f>B208/RES_summary!B$19</f>
        <v>3.2891130640191411</v>
      </c>
      <c r="C262" s="183">
        <f>C208/RES_summary!C$19</f>
        <v>3.2977321934131414</v>
      </c>
      <c r="D262" s="183">
        <f>D208/RES_summary!D$19</f>
        <v>3.2850029867867772</v>
      </c>
      <c r="E262" s="183">
        <f>E208/RES_summary!E$19</f>
        <v>3.3512371695036891</v>
      </c>
      <c r="F262" s="183">
        <f>F208/RES_summary!F$19</f>
        <v>3.2599941356863034</v>
      </c>
      <c r="G262" s="183">
        <f>G208/RES_summary!G$19</f>
        <v>3.319153186210043</v>
      </c>
      <c r="H262" s="183">
        <f>H208/RES_summary!H$19</f>
        <v>3.1966109362980841</v>
      </c>
      <c r="I262" s="183">
        <f>I208/RES_summary!I$19</f>
        <v>3.035577300516116</v>
      </c>
      <c r="J262" s="183">
        <f>J208/RES_summary!J$19</f>
        <v>3.0285659764642507</v>
      </c>
      <c r="K262" s="183">
        <f>K208/RES_summary!K$19</f>
        <v>3.1309820046324419</v>
      </c>
      <c r="L262" s="183">
        <f>L208/RES_summary!L$19</f>
        <v>3.1614501589803967</v>
      </c>
      <c r="M262" s="183">
        <f>M208/RES_summary!M$19</f>
        <v>3.1826149775562143</v>
      </c>
      <c r="N262" s="183">
        <f>N208/RES_summary!N$19</f>
        <v>3.1520946765600302</v>
      </c>
      <c r="O262" s="183">
        <f>O208/RES_summary!O$19</f>
        <v>3.2199238256028799</v>
      </c>
      <c r="P262" s="183">
        <f>P208/RES_summary!P$19</f>
        <v>3.0687282580666246</v>
      </c>
      <c r="Q262" s="183">
        <f>Q208/RES_summary!Q$19</f>
        <v>2.8001675205081691</v>
      </c>
    </row>
    <row r="263" spans="1:17" ht="12" customHeight="1" x14ac:dyDescent="0.3">
      <c r="A263" s="166" t="s">
        <v>57</v>
      </c>
      <c r="B263" s="182">
        <f>B209/RES_summary!B$19</f>
        <v>3.2891130640191411</v>
      </c>
      <c r="C263" s="182">
        <f>C209/RES_summary!C$19</f>
        <v>3.2977321934131414</v>
      </c>
      <c r="D263" s="182">
        <f>D209/RES_summary!D$19</f>
        <v>3.2850029867867772</v>
      </c>
      <c r="E263" s="182">
        <f>E209/RES_summary!E$19</f>
        <v>3.3512371695036891</v>
      </c>
      <c r="F263" s="182">
        <f>F209/RES_summary!F$19</f>
        <v>3.2599941356863034</v>
      </c>
      <c r="G263" s="182">
        <f>G209/RES_summary!G$19</f>
        <v>3.319153186210043</v>
      </c>
      <c r="H263" s="182">
        <f>H209/RES_summary!H$19</f>
        <v>3.1966109362980841</v>
      </c>
      <c r="I263" s="182">
        <f>I209/RES_summary!I$19</f>
        <v>3.035577300516116</v>
      </c>
      <c r="J263" s="182">
        <f>J209/RES_summary!J$19</f>
        <v>3.0285659764642507</v>
      </c>
      <c r="K263" s="182">
        <f>K209/RES_summary!K$19</f>
        <v>3.1309820046324419</v>
      </c>
      <c r="L263" s="182">
        <f>L209/RES_summary!L$19</f>
        <v>3.1614501589803967</v>
      </c>
      <c r="M263" s="182">
        <f>M209/RES_summary!M$19</f>
        <v>3.1826149775562143</v>
      </c>
      <c r="N263" s="182">
        <f>N209/RES_summary!N$19</f>
        <v>3.1520946765600302</v>
      </c>
      <c r="O263" s="182">
        <f>O209/RES_summary!O$19</f>
        <v>3.2199238256028799</v>
      </c>
      <c r="P263" s="182">
        <f>P209/RES_summary!P$19</f>
        <v>3.0687282580666246</v>
      </c>
      <c r="Q263" s="182">
        <f>Q209/RES_summary!Q$19</f>
        <v>2.8001675205081691</v>
      </c>
    </row>
    <row r="264" spans="1:17" ht="12" customHeight="1" x14ac:dyDescent="0.3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3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3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3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3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3">
      <c r="A269" s="158" t="s">
        <v>62</v>
      </c>
      <c r="B269" s="178">
        <f>B215/RES_summary!B$19</f>
        <v>0.84843339619139801</v>
      </c>
      <c r="C269" s="178">
        <f>C215/RES_summary!C$19</f>
        <v>0.85419353070135118</v>
      </c>
      <c r="D269" s="178">
        <f>D215/RES_summary!D$19</f>
        <v>0.81601530697017843</v>
      </c>
      <c r="E269" s="178">
        <f>E215/RES_summary!E$19</f>
        <v>0.80323596348096893</v>
      </c>
      <c r="F269" s="178">
        <f>F215/RES_summary!F$19</f>
        <v>0.83555197148920091</v>
      </c>
      <c r="G269" s="178">
        <f>G215/RES_summary!G$19</f>
        <v>0.77109356587043054</v>
      </c>
      <c r="H269" s="178">
        <f>H215/RES_summary!H$19</f>
        <v>0.69584721594582655</v>
      </c>
      <c r="I269" s="178">
        <f>I215/RES_summary!I$19</f>
        <v>0.57456995562753788</v>
      </c>
      <c r="J269" s="178">
        <f>J215/RES_summary!J$19</f>
        <v>0.66518843281394346</v>
      </c>
      <c r="K269" s="178">
        <f>K215/RES_summary!K$19</f>
        <v>0.61820507604410824</v>
      </c>
      <c r="L269" s="178">
        <f>L215/RES_summary!L$19</f>
        <v>0.69794240496713766</v>
      </c>
      <c r="M269" s="178">
        <f>M215/RES_summary!M$19</f>
        <v>0.59422245419358011</v>
      </c>
      <c r="N269" s="178">
        <f>N215/RES_summary!N$19</f>
        <v>0.59218253424621881</v>
      </c>
      <c r="O269" s="178">
        <f>O215/RES_summary!O$19</f>
        <v>0.61232582342682984</v>
      </c>
      <c r="P269" s="178">
        <f>P215/RES_summary!P$19</f>
        <v>0.52219656471971843</v>
      </c>
      <c r="Q269" s="178">
        <f>Q215/RES_summary!Q$19</f>
        <v>0.50168156206357684</v>
      </c>
    </row>
    <row r="270" spans="1:17" ht="12" customHeight="1" x14ac:dyDescent="0.3">
      <c r="A270" s="23" t="s">
        <v>57</v>
      </c>
      <c r="B270" s="177">
        <f>B216/RES_summary!B$19</f>
        <v>3.9478964456364301</v>
      </c>
      <c r="C270" s="177">
        <f>C216/RES_summary!C$19</f>
        <v>3.6340551657488356</v>
      </c>
      <c r="D270" s="177">
        <f>D216/RES_summary!D$19</f>
        <v>3.7245686014301338</v>
      </c>
      <c r="E270" s="177">
        <f>E216/RES_summary!E$19</f>
        <v>3.6280766738061754</v>
      </c>
      <c r="F270" s="177">
        <f>F216/RES_summary!F$19</f>
        <v>3.6394473948062549</v>
      </c>
      <c r="G270" s="177">
        <f>G216/RES_summary!G$19</f>
        <v>3.720773333112275</v>
      </c>
      <c r="H270" s="177">
        <f>H216/RES_summary!H$19</f>
        <v>3.5982024991525057</v>
      </c>
      <c r="I270" s="177">
        <f>I216/RES_summary!I$19</f>
        <v>3.9552820799519695</v>
      </c>
      <c r="J270" s="177">
        <f>J216/RES_summary!J$19</f>
        <v>3.5895218934100024</v>
      </c>
      <c r="K270" s="177">
        <f>K216/RES_summary!K$19</f>
        <v>3.6660156011830476</v>
      </c>
      <c r="L270" s="177">
        <f>L216/RES_summary!L$19</f>
        <v>3.4206287819178192</v>
      </c>
      <c r="M270" s="177">
        <f>M216/RES_summary!M$19</f>
        <v>3.4515996943395901</v>
      </c>
      <c r="N270" s="177">
        <f>N216/RES_summary!N$19</f>
        <v>3.4000044225000376</v>
      </c>
      <c r="O270" s="177">
        <f>O216/RES_summary!O$19</f>
        <v>3.3029490032158138</v>
      </c>
      <c r="P270" s="177">
        <f>P216/RES_summary!P$19</f>
        <v>3.3473095318511592</v>
      </c>
      <c r="Q270" s="177">
        <f>Q216/RES_summary!Q$19</f>
        <v>3.3152941046233542</v>
      </c>
    </row>
    <row r="271" spans="1:17" ht="12" customHeight="1" x14ac:dyDescent="0.3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3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3">
      <c r="A275" s="152" t="s">
        <v>193</v>
      </c>
      <c r="B275" s="168"/>
      <c r="C275" s="168">
        <f>SUM(C276,C278,C280,C289)</f>
        <v>516.42821469294825</v>
      </c>
      <c r="D275" s="168">
        <f t="shared" ref="D275:Q275" si="74">SUM(D276,D278,D280,D289)</f>
        <v>526.35619590565943</v>
      </c>
      <c r="E275" s="168">
        <f t="shared" si="74"/>
        <v>612.96277724815457</v>
      </c>
      <c r="F275" s="168">
        <f t="shared" si="74"/>
        <v>526.22041418023321</v>
      </c>
      <c r="G275" s="168">
        <f t="shared" si="74"/>
        <v>475.76288977901396</v>
      </c>
      <c r="H275" s="168">
        <f t="shared" si="74"/>
        <v>493.62394325903801</v>
      </c>
      <c r="I275" s="168">
        <f t="shared" si="74"/>
        <v>437.7429581903848</v>
      </c>
      <c r="J275" s="168">
        <f t="shared" si="74"/>
        <v>360.99116897806948</v>
      </c>
      <c r="K275" s="168">
        <f t="shared" si="74"/>
        <v>347.69234866037061</v>
      </c>
      <c r="L275" s="168">
        <f t="shared" si="74"/>
        <v>396.65439483030292</v>
      </c>
      <c r="M275" s="168">
        <f t="shared" si="74"/>
        <v>265.87843895709392</v>
      </c>
      <c r="N275" s="168">
        <f t="shared" si="74"/>
        <v>322.20165669564534</v>
      </c>
      <c r="O275" s="168">
        <f t="shared" si="74"/>
        <v>291.91183495297469</v>
      </c>
      <c r="P275" s="168">
        <f t="shared" si="74"/>
        <v>268.36716794707053</v>
      </c>
      <c r="Q275" s="168">
        <f t="shared" si="74"/>
        <v>259.94000699646398</v>
      </c>
    </row>
    <row r="276" spans="1:17" ht="12" customHeight="1" x14ac:dyDescent="0.3">
      <c r="A276" s="158" t="s">
        <v>65</v>
      </c>
      <c r="B276" s="157"/>
      <c r="C276" s="157">
        <f>C277</f>
        <v>403.962700447938</v>
      </c>
      <c r="D276" s="157">
        <f t="shared" ref="D276:Q276" si="75">D277</f>
        <v>411.43832355120662</v>
      </c>
      <c r="E276" s="157">
        <f t="shared" si="75"/>
        <v>480.67646622970608</v>
      </c>
      <c r="F276" s="157">
        <f t="shared" si="75"/>
        <v>413.25142005876614</v>
      </c>
      <c r="G276" s="157">
        <f t="shared" si="75"/>
        <v>369.84189893051803</v>
      </c>
      <c r="H276" s="157">
        <f t="shared" si="75"/>
        <v>378.35389696774831</v>
      </c>
      <c r="I276" s="157">
        <f t="shared" si="75"/>
        <v>331.95190671585772</v>
      </c>
      <c r="J276" s="157">
        <f t="shared" si="75"/>
        <v>274.40250243810669</v>
      </c>
      <c r="K276" s="157">
        <f t="shared" si="75"/>
        <v>260.79846664927402</v>
      </c>
      <c r="L276" s="157">
        <f t="shared" si="75"/>
        <v>311.23976382905317</v>
      </c>
      <c r="M276" s="157">
        <f t="shared" si="75"/>
        <v>199.13299797772447</v>
      </c>
      <c r="N276" s="157">
        <f t="shared" si="75"/>
        <v>248.02818306427912</v>
      </c>
      <c r="O276" s="157">
        <f t="shared" si="75"/>
        <v>225.57535959676127</v>
      </c>
      <c r="P276" s="157">
        <f t="shared" si="75"/>
        <v>198.1534683844198</v>
      </c>
      <c r="Q276" s="157">
        <f t="shared" si="75"/>
        <v>195.73044188997824</v>
      </c>
    </row>
    <row r="277" spans="1:17" ht="12" customHeight="1" x14ac:dyDescent="0.3">
      <c r="A277" s="23" t="s">
        <v>60</v>
      </c>
      <c r="B277" s="57"/>
      <c r="C277" s="57">
        <f>RES_hhdet_in_fec!C$163</f>
        <v>403.962700447938</v>
      </c>
      <c r="D277" s="57">
        <f>RES_hhdet_in_fec!D$163</f>
        <v>411.43832355120662</v>
      </c>
      <c r="E277" s="57">
        <f>RES_hhdet_in_fec!E$163</f>
        <v>480.67646622970608</v>
      </c>
      <c r="F277" s="57">
        <f>RES_hhdet_in_fec!F$163</f>
        <v>413.25142005876614</v>
      </c>
      <c r="G277" s="57">
        <f>RES_hhdet_in_fec!G$163</f>
        <v>369.84189893051803</v>
      </c>
      <c r="H277" s="57">
        <f>RES_hhdet_in_fec!H$163</f>
        <v>378.35389696774831</v>
      </c>
      <c r="I277" s="57">
        <f>RES_hhdet_in_fec!I$163</f>
        <v>331.95190671585772</v>
      </c>
      <c r="J277" s="57">
        <f>RES_hhdet_in_fec!J$163</f>
        <v>274.40250243810669</v>
      </c>
      <c r="K277" s="57">
        <f>RES_hhdet_in_fec!K$163</f>
        <v>260.79846664927402</v>
      </c>
      <c r="L277" s="57">
        <f>RES_hhdet_in_fec!L$163</f>
        <v>311.23976382905317</v>
      </c>
      <c r="M277" s="57">
        <f>RES_hhdet_in_fec!M$163</f>
        <v>199.13299797772447</v>
      </c>
      <c r="N277" s="57">
        <f>RES_hhdet_in_fec!N$163</f>
        <v>248.02818306427912</v>
      </c>
      <c r="O277" s="57">
        <f>RES_hhdet_in_fec!O$163</f>
        <v>225.57535959676127</v>
      </c>
      <c r="P277" s="57">
        <f>RES_hhdet_in_fec!P$163</f>
        <v>198.1534683844198</v>
      </c>
      <c r="Q277" s="57">
        <f>RES_hhdet_in_fec!Q$163</f>
        <v>195.73044188997824</v>
      </c>
    </row>
    <row r="278" spans="1:17" ht="12" customHeight="1" x14ac:dyDescent="0.3">
      <c r="A278" s="158" t="s">
        <v>112</v>
      </c>
      <c r="B278" s="157"/>
      <c r="C278" s="157">
        <f>C279</f>
        <v>1.3257884379829783</v>
      </c>
      <c r="D278" s="157">
        <f t="shared" ref="D278:Q278" si="76">D279</f>
        <v>1.2844315737506495</v>
      </c>
      <c r="E278" s="157">
        <f t="shared" si="76"/>
        <v>1.1832298887828696</v>
      </c>
      <c r="F278" s="157">
        <f t="shared" si="76"/>
        <v>1.5786941194595889</v>
      </c>
      <c r="G278" s="157">
        <f t="shared" si="76"/>
        <v>1.4157376509058508</v>
      </c>
      <c r="H278" s="157">
        <f t="shared" si="76"/>
        <v>2.3656753121936323</v>
      </c>
      <c r="I278" s="157">
        <f t="shared" si="76"/>
        <v>2.0666740902867105</v>
      </c>
      <c r="J278" s="157">
        <f t="shared" si="76"/>
        <v>2.8668014536136761</v>
      </c>
      <c r="K278" s="157">
        <f t="shared" si="76"/>
        <v>3.8149186474523047</v>
      </c>
      <c r="L278" s="157">
        <f t="shared" si="76"/>
        <v>2.9069876356081816</v>
      </c>
      <c r="M278" s="157">
        <f t="shared" si="76"/>
        <v>0.88844471005396597</v>
      </c>
      <c r="N278" s="157">
        <f t="shared" si="76"/>
        <v>1.6169406601531187</v>
      </c>
      <c r="O278" s="157">
        <f t="shared" si="76"/>
        <v>1.4646510012311016</v>
      </c>
      <c r="P278" s="157">
        <f t="shared" si="76"/>
        <v>1.3635030231898615</v>
      </c>
      <c r="Q278" s="157">
        <f t="shared" si="76"/>
        <v>1.1042433296782477</v>
      </c>
    </row>
    <row r="279" spans="1:17" ht="12" customHeight="1" x14ac:dyDescent="0.3">
      <c r="A279" s="23" t="s">
        <v>60</v>
      </c>
      <c r="B279" s="156"/>
      <c r="C279" s="156">
        <f>RES_hhdet_in_fec!C$165</f>
        <v>1.3257884379829783</v>
      </c>
      <c r="D279" s="156">
        <f>RES_hhdet_in_fec!D$165</f>
        <v>1.2844315737506495</v>
      </c>
      <c r="E279" s="156">
        <f>RES_hhdet_in_fec!E$165</f>
        <v>1.1832298887828696</v>
      </c>
      <c r="F279" s="156">
        <f>RES_hhdet_in_fec!F$165</f>
        <v>1.5786941194595889</v>
      </c>
      <c r="G279" s="156">
        <f>RES_hhdet_in_fec!G$165</f>
        <v>1.4157376509058508</v>
      </c>
      <c r="H279" s="156">
        <f>RES_hhdet_in_fec!H$165</f>
        <v>2.3656753121936323</v>
      </c>
      <c r="I279" s="156">
        <f>RES_hhdet_in_fec!I$165</f>
        <v>2.0666740902867105</v>
      </c>
      <c r="J279" s="156">
        <f>RES_hhdet_in_fec!J$165</f>
        <v>2.8668014536136761</v>
      </c>
      <c r="K279" s="156">
        <f>RES_hhdet_in_fec!K$165</f>
        <v>3.8149186474523047</v>
      </c>
      <c r="L279" s="156">
        <f>RES_hhdet_in_fec!L$165</f>
        <v>2.9069876356081816</v>
      </c>
      <c r="M279" s="156">
        <f>RES_hhdet_in_fec!M$165</f>
        <v>0.88844471005396597</v>
      </c>
      <c r="N279" s="156">
        <f>RES_hhdet_in_fec!N$165</f>
        <v>1.6169406601531187</v>
      </c>
      <c r="O279" s="156">
        <f>RES_hhdet_in_fec!O$165</f>
        <v>1.4646510012311016</v>
      </c>
      <c r="P279" s="156">
        <f>RES_hhdet_in_fec!P$165</f>
        <v>1.3635030231898615</v>
      </c>
      <c r="Q279" s="156">
        <f>RES_hhdet_in_fec!Q$165</f>
        <v>1.1042433296782477</v>
      </c>
    </row>
    <row r="280" spans="1:17" ht="12" customHeight="1" x14ac:dyDescent="0.3">
      <c r="A280" s="158" t="s">
        <v>63</v>
      </c>
      <c r="B280" s="157"/>
      <c r="C280" s="157">
        <f>SUM(C281:C282,C285:C286)</f>
        <v>82.593542673957174</v>
      </c>
      <c r="D280" s="157">
        <f t="shared" ref="D280:Q280" si="77">SUM(D281:D282,D285:D286)</f>
        <v>83.915997763698272</v>
      </c>
      <c r="E280" s="157">
        <f t="shared" si="77"/>
        <v>96.873751260627643</v>
      </c>
      <c r="F280" s="157">
        <f t="shared" si="77"/>
        <v>82.881627763114736</v>
      </c>
      <c r="G280" s="157">
        <f t="shared" si="77"/>
        <v>76.378779301761611</v>
      </c>
      <c r="H280" s="157">
        <f t="shared" si="77"/>
        <v>81.031380291997323</v>
      </c>
      <c r="I280" s="157">
        <f t="shared" si="77"/>
        <v>74.006032350724169</v>
      </c>
      <c r="J280" s="157">
        <f t="shared" si="77"/>
        <v>59.757977244501575</v>
      </c>
      <c r="K280" s="157">
        <f t="shared" si="77"/>
        <v>59.38952839587806</v>
      </c>
      <c r="L280" s="157">
        <f t="shared" si="77"/>
        <v>59.91505062714964</v>
      </c>
      <c r="M280" s="157">
        <f t="shared" si="77"/>
        <v>47.981333999151758</v>
      </c>
      <c r="N280" s="157">
        <f t="shared" si="77"/>
        <v>53.134337016970932</v>
      </c>
      <c r="O280" s="157">
        <f t="shared" si="77"/>
        <v>47.55941503265808</v>
      </c>
      <c r="P280" s="157">
        <f t="shared" si="77"/>
        <v>50.773029741481423</v>
      </c>
      <c r="Q280" s="157">
        <f t="shared" si="77"/>
        <v>45.945190868748305</v>
      </c>
    </row>
    <row r="281" spans="1:17" ht="12" customHeight="1" x14ac:dyDescent="0.3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3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3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3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3">
      <c r="A285" s="163" t="s">
        <v>142</v>
      </c>
      <c r="B285" s="162"/>
      <c r="C285" s="162">
        <f>RES_hhdet_in_fec!C$171</f>
        <v>72.671703579972288</v>
      </c>
      <c r="D285" s="162">
        <f>RES_hhdet_in_fec!D$171</f>
        <v>72.130304694208945</v>
      </c>
      <c r="E285" s="162">
        <f>RES_hhdet_in_fec!E$171</f>
        <v>77.185390935494965</v>
      </c>
      <c r="F285" s="162">
        <f>RES_hhdet_in_fec!F$171</f>
        <v>74.158870098621676</v>
      </c>
      <c r="G285" s="162">
        <f>RES_hhdet_in_fec!G$171</f>
        <v>58.383486545502137</v>
      </c>
      <c r="H285" s="162">
        <f>RES_hhdet_in_fec!H$171</f>
        <v>65.734267091102353</v>
      </c>
      <c r="I285" s="162">
        <f>RES_hhdet_in_fec!I$171</f>
        <v>52.266295079765761</v>
      </c>
      <c r="J285" s="162">
        <f>RES_hhdet_in_fec!J$171</f>
        <v>46.423232503365256</v>
      </c>
      <c r="K285" s="162">
        <f>RES_hhdet_in_fec!K$171</f>
        <v>44.170887755009922</v>
      </c>
      <c r="L285" s="162">
        <f>RES_hhdet_in_fec!L$171</f>
        <v>46.01992313827165</v>
      </c>
      <c r="M285" s="162">
        <f>RES_hhdet_in_fec!M$171</f>
        <v>26.800609953489865</v>
      </c>
      <c r="N285" s="162">
        <f>RES_hhdet_in_fec!N$171</f>
        <v>40.223207693046106</v>
      </c>
      <c r="O285" s="162">
        <f>RES_hhdet_in_fec!O$171</f>
        <v>36.488937764551842</v>
      </c>
      <c r="P285" s="162">
        <f>RES_hhdet_in_fec!P$171</f>
        <v>37.764870893885337</v>
      </c>
      <c r="Q285" s="162">
        <f>RES_hhdet_in_fec!Q$171</f>
        <v>36.221669951796322</v>
      </c>
    </row>
    <row r="286" spans="1:17" ht="12" customHeight="1" x14ac:dyDescent="0.3">
      <c r="A286" s="161" t="s">
        <v>141</v>
      </c>
      <c r="B286" s="160"/>
      <c r="C286" s="160">
        <f>SUM(C287:C288)</f>
        <v>9.9218390939848895</v>
      </c>
      <c r="D286" s="160">
        <f t="shared" ref="D286:Q286" si="79">SUM(D287:D288)</f>
        <v>11.78569306948933</v>
      </c>
      <c r="E286" s="160">
        <f t="shared" si="79"/>
        <v>19.68836032513267</v>
      </c>
      <c r="F286" s="160">
        <f t="shared" si="79"/>
        <v>8.7227576644930558</v>
      </c>
      <c r="G286" s="160">
        <f t="shared" si="79"/>
        <v>17.995292756259474</v>
      </c>
      <c r="H286" s="160">
        <f t="shared" si="79"/>
        <v>15.297113200894973</v>
      </c>
      <c r="I286" s="160">
        <f t="shared" si="79"/>
        <v>21.739737270958404</v>
      </c>
      <c r="J286" s="160">
        <f t="shared" si="79"/>
        <v>13.334744741136321</v>
      </c>
      <c r="K286" s="160">
        <f t="shared" si="79"/>
        <v>15.218640640868134</v>
      </c>
      <c r="L286" s="160">
        <f t="shared" si="79"/>
        <v>13.895127488877986</v>
      </c>
      <c r="M286" s="160">
        <f t="shared" si="79"/>
        <v>21.18072404566189</v>
      </c>
      <c r="N286" s="160">
        <f t="shared" si="79"/>
        <v>12.911129323924829</v>
      </c>
      <c r="O286" s="160">
        <f t="shared" si="79"/>
        <v>11.07047726810624</v>
      </c>
      <c r="P286" s="160">
        <f t="shared" si="79"/>
        <v>13.008158847596082</v>
      </c>
      <c r="Q286" s="160">
        <f t="shared" si="79"/>
        <v>9.7235209169519816</v>
      </c>
    </row>
    <row r="287" spans="1:17" ht="12" customHeight="1" x14ac:dyDescent="0.3">
      <c r="A287" s="148" t="s">
        <v>60</v>
      </c>
      <c r="B287" s="156"/>
      <c r="C287" s="156">
        <f>RES_hhdet_in_fec!C$173</f>
        <v>7.2697258572484129</v>
      </c>
      <c r="D287" s="156">
        <f>RES_hhdet_in_fec!D$173</f>
        <v>8.4677226485558759</v>
      </c>
      <c r="E287" s="156">
        <f>RES_hhdet_in_fec!E$173</f>
        <v>14.696405152275966</v>
      </c>
      <c r="F287" s="156">
        <f>RES_hhdet_in_fec!F$173</f>
        <v>6.3252725599402453</v>
      </c>
      <c r="G287" s="156">
        <f>RES_hhdet_in_fec!G$173</f>
        <v>13.281367980759621</v>
      </c>
      <c r="H287" s="156">
        <f>RES_hhdet_in_fec!H$173</f>
        <v>10.844107472009734</v>
      </c>
      <c r="I287" s="156">
        <f>RES_hhdet_in_fec!I$173</f>
        <v>15.518642355616251</v>
      </c>
      <c r="J287" s="156">
        <f>RES_hhdet_in_fec!J$173</f>
        <v>8.8181798198485684</v>
      </c>
      <c r="K287" s="156">
        <f>RES_hhdet_in_fec!K$173</f>
        <v>9.4064376164956425</v>
      </c>
      <c r="L287" s="156">
        <f>RES_hhdet_in_fec!L$173</f>
        <v>9.678159203733701</v>
      </c>
      <c r="M287" s="156">
        <f>RES_hhdet_in_fec!M$173</f>
        <v>14.455080946010561</v>
      </c>
      <c r="N287" s="156">
        <f>RES_hhdet_in_fec!N$173</f>
        <v>9.5628405583583351</v>
      </c>
      <c r="O287" s="156">
        <f>RES_hhdet_in_fec!O$173</f>
        <v>7.9751272779164308</v>
      </c>
      <c r="P287" s="156">
        <f>RES_hhdet_in_fec!P$173</f>
        <v>9.7220218926340589</v>
      </c>
      <c r="Q287" s="156">
        <f>RES_hhdet_in_fec!Q$173</f>
        <v>7.5084764402835038</v>
      </c>
    </row>
    <row r="288" spans="1:17" ht="12" customHeight="1" x14ac:dyDescent="0.3">
      <c r="A288" s="159" t="s">
        <v>59</v>
      </c>
      <c r="B288" s="57"/>
      <c r="C288" s="57">
        <f>RES_hhdet_in_fec!C$174</f>
        <v>2.6521132367364761</v>
      </c>
      <c r="D288" s="57">
        <f>RES_hhdet_in_fec!D$174</f>
        <v>3.3179704209334551</v>
      </c>
      <c r="E288" s="57">
        <f>RES_hhdet_in_fec!E$174</f>
        <v>4.991955172856704</v>
      </c>
      <c r="F288" s="57">
        <f>RES_hhdet_in_fec!F$174</f>
        <v>2.3974851045528101</v>
      </c>
      <c r="G288" s="57">
        <f>RES_hhdet_in_fec!G$174</f>
        <v>4.7139247754998541</v>
      </c>
      <c r="H288" s="57">
        <f>RES_hhdet_in_fec!H$174</f>
        <v>4.4530057288852385</v>
      </c>
      <c r="I288" s="57">
        <f>RES_hhdet_in_fec!I$174</f>
        <v>6.2210949153421522</v>
      </c>
      <c r="J288" s="57">
        <f>RES_hhdet_in_fec!J$174</f>
        <v>4.5165649212877526</v>
      </c>
      <c r="K288" s="57">
        <f>RES_hhdet_in_fec!K$174</f>
        <v>5.8122030243724918</v>
      </c>
      <c r="L288" s="57">
        <f>RES_hhdet_in_fec!L$174</f>
        <v>4.2169682851442838</v>
      </c>
      <c r="M288" s="57">
        <f>RES_hhdet_in_fec!M$174</f>
        <v>6.7256430996513288</v>
      </c>
      <c r="N288" s="57">
        <f>RES_hhdet_in_fec!N$174</f>
        <v>3.3482887655664948</v>
      </c>
      <c r="O288" s="57">
        <f>RES_hhdet_in_fec!O$174</f>
        <v>3.0953499901898089</v>
      </c>
      <c r="P288" s="57">
        <f>RES_hhdet_in_fec!P$174</f>
        <v>3.2861369549620223</v>
      </c>
      <c r="Q288" s="57">
        <f>RES_hhdet_in_fec!Q$174</f>
        <v>2.2150444766684774</v>
      </c>
    </row>
    <row r="289" spans="1:17" ht="12" customHeight="1" x14ac:dyDescent="0.3">
      <c r="A289" s="158" t="s">
        <v>62</v>
      </c>
      <c r="B289" s="157"/>
      <c r="C289" s="157">
        <f>SUM(C290:C291)</f>
        <v>28.546183133070063</v>
      </c>
      <c r="D289" s="157">
        <f t="shared" ref="D289:Q289" si="80">SUM(D290:D291)</f>
        <v>29.717443017003937</v>
      </c>
      <c r="E289" s="157">
        <f t="shared" si="80"/>
        <v>34.229329869038011</v>
      </c>
      <c r="F289" s="157">
        <f t="shared" si="80"/>
        <v>28.508672238892665</v>
      </c>
      <c r="G289" s="157">
        <f t="shared" si="80"/>
        <v>28.126473895828518</v>
      </c>
      <c r="H289" s="157">
        <f t="shared" si="80"/>
        <v>31.872990687098739</v>
      </c>
      <c r="I289" s="157">
        <f t="shared" si="80"/>
        <v>29.718345033516183</v>
      </c>
      <c r="J289" s="157">
        <f t="shared" si="80"/>
        <v>23.96388784184753</v>
      </c>
      <c r="K289" s="157">
        <f t="shared" si="80"/>
        <v>23.689434967766189</v>
      </c>
      <c r="L289" s="157">
        <f t="shared" si="80"/>
        <v>22.592592738491938</v>
      </c>
      <c r="M289" s="157">
        <f t="shared" si="80"/>
        <v>17.875662270163708</v>
      </c>
      <c r="N289" s="157">
        <f t="shared" si="80"/>
        <v>19.422195954242177</v>
      </c>
      <c r="O289" s="157">
        <f t="shared" si="80"/>
        <v>17.31240932232425</v>
      </c>
      <c r="P289" s="157">
        <f t="shared" si="80"/>
        <v>18.077166797979444</v>
      </c>
      <c r="Q289" s="157">
        <f t="shared" si="80"/>
        <v>17.160130908059212</v>
      </c>
    </row>
    <row r="290" spans="1:17" ht="12" customHeight="1" x14ac:dyDescent="0.3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3">
      <c r="A291" s="29" t="s">
        <v>140</v>
      </c>
      <c r="B291" s="57"/>
      <c r="C291" s="57">
        <f>RES_hhdet_in_fec!C$177</f>
        <v>28.546183133070063</v>
      </c>
      <c r="D291" s="57">
        <f>RES_hhdet_in_fec!D$177</f>
        <v>29.717443017003937</v>
      </c>
      <c r="E291" s="57">
        <f>RES_hhdet_in_fec!E$177</f>
        <v>34.229329869038011</v>
      </c>
      <c r="F291" s="57">
        <f>RES_hhdet_in_fec!F$177</f>
        <v>28.508672238892665</v>
      </c>
      <c r="G291" s="57">
        <f>RES_hhdet_in_fec!G$177</f>
        <v>28.126473895828518</v>
      </c>
      <c r="H291" s="57">
        <f>RES_hhdet_in_fec!H$177</f>
        <v>31.872990687098739</v>
      </c>
      <c r="I291" s="57">
        <f>RES_hhdet_in_fec!I$177</f>
        <v>29.718345033516183</v>
      </c>
      <c r="J291" s="57">
        <f>RES_hhdet_in_fec!J$177</f>
        <v>23.96388784184753</v>
      </c>
      <c r="K291" s="57">
        <f>RES_hhdet_in_fec!K$177</f>
        <v>23.689434967766189</v>
      </c>
      <c r="L291" s="57">
        <f>RES_hhdet_in_fec!L$177</f>
        <v>22.592592738491938</v>
      </c>
      <c r="M291" s="57">
        <f>RES_hhdet_in_fec!M$177</f>
        <v>17.875662270163708</v>
      </c>
      <c r="N291" s="57">
        <f>RES_hhdet_in_fec!N$177</f>
        <v>19.422195954242177</v>
      </c>
      <c r="O291" s="57">
        <f>RES_hhdet_in_fec!O$177</f>
        <v>17.31240932232425</v>
      </c>
      <c r="P291" s="57">
        <f>RES_hhdet_in_fec!P$177</f>
        <v>18.077166797979444</v>
      </c>
      <c r="Q291" s="57">
        <f>RES_hhdet_in_fec!Q$177</f>
        <v>17.160130908059212</v>
      </c>
    </row>
    <row r="293" spans="1:17" ht="12" customHeight="1" x14ac:dyDescent="0.3">
      <c r="A293" s="152" t="s">
        <v>192</v>
      </c>
      <c r="B293" s="168"/>
      <c r="C293" s="168">
        <f>SUM(C294,C296,C298,C307)</f>
        <v>405.76495668399258</v>
      </c>
      <c r="D293" s="168">
        <f t="shared" ref="D293:Q293" si="81">SUM(D294,D296,D298,D307)</f>
        <v>418.05109445799508</v>
      </c>
      <c r="E293" s="168">
        <f t="shared" si="81"/>
        <v>487.37604224380567</v>
      </c>
      <c r="F293" s="168">
        <f t="shared" si="81"/>
        <v>419.37730091989891</v>
      </c>
      <c r="G293" s="168">
        <f t="shared" si="81"/>
        <v>378.92296208610242</v>
      </c>
      <c r="H293" s="168">
        <f t="shared" si="81"/>
        <v>396.10193690634935</v>
      </c>
      <c r="I293" s="168">
        <f t="shared" si="81"/>
        <v>354.62316533863486</v>
      </c>
      <c r="J293" s="168">
        <f t="shared" si="81"/>
        <v>293.8585293199352</v>
      </c>
      <c r="K293" s="168">
        <f t="shared" si="81"/>
        <v>285.12588743172415</v>
      </c>
      <c r="L293" s="168">
        <f t="shared" si="81"/>
        <v>329.28969424076115</v>
      </c>
      <c r="M293" s="168">
        <f t="shared" si="81"/>
        <v>219.6101584887702</v>
      </c>
      <c r="N293" s="168">
        <f t="shared" si="81"/>
        <v>269.8056247147133</v>
      </c>
      <c r="O293" s="168">
        <f t="shared" si="81"/>
        <v>248.33400274347815</v>
      </c>
      <c r="P293" s="168">
        <f t="shared" si="81"/>
        <v>227.70201651405034</v>
      </c>
      <c r="Q293" s="168">
        <f t="shared" si="81"/>
        <v>221.73929737111359</v>
      </c>
    </row>
    <row r="294" spans="1:17" ht="12" customHeight="1" x14ac:dyDescent="0.3">
      <c r="A294" s="158" t="s">
        <v>65</v>
      </c>
      <c r="B294" s="157"/>
      <c r="C294" s="157">
        <f>C295</f>
        <v>319.53280782316631</v>
      </c>
      <c r="D294" s="157">
        <f t="shared" ref="D294:Q294" si="82">D295</f>
        <v>328.81919746567337</v>
      </c>
      <c r="E294" s="157">
        <f t="shared" si="82"/>
        <v>384.01791124676811</v>
      </c>
      <c r="F294" s="157">
        <f t="shared" si="82"/>
        <v>330.5933272904586</v>
      </c>
      <c r="G294" s="157">
        <f t="shared" si="82"/>
        <v>294.66503276785625</v>
      </c>
      <c r="H294" s="157">
        <f t="shared" si="82"/>
        <v>302.73732268477374</v>
      </c>
      <c r="I294" s="157">
        <f t="shared" si="82"/>
        <v>267.34298081960304</v>
      </c>
      <c r="J294" s="157">
        <f t="shared" si="82"/>
        <v>220.38020956703045</v>
      </c>
      <c r="K294" s="157">
        <f t="shared" si="82"/>
        <v>208.63105914529058</v>
      </c>
      <c r="L294" s="157">
        <f t="shared" si="82"/>
        <v>254.83911382983155</v>
      </c>
      <c r="M294" s="157">
        <f t="shared" si="82"/>
        <v>163.35631777220129</v>
      </c>
      <c r="N294" s="157">
        <f t="shared" si="82"/>
        <v>206.23446656950642</v>
      </c>
      <c r="O294" s="157">
        <f t="shared" si="82"/>
        <v>190.98963728478572</v>
      </c>
      <c r="P294" s="157">
        <f t="shared" si="82"/>
        <v>167.1789730587175</v>
      </c>
      <c r="Q294" s="157">
        <f t="shared" si="82"/>
        <v>166.86747172970001</v>
      </c>
    </row>
    <row r="295" spans="1:17" ht="12" customHeight="1" x14ac:dyDescent="0.3">
      <c r="A295" s="23" t="s">
        <v>60</v>
      </c>
      <c r="B295" s="57"/>
      <c r="C295" s="57">
        <f>RES_hhdet_in_tes!C$163</f>
        <v>319.53280782316631</v>
      </c>
      <c r="D295" s="57">
        <f>RES_hhdet_in_tes!D$163</f>
        <v>328.81919746567337</v>
      </c>
      <c r="E295" s="57">
        <f>RES_hhdet_in_tes!E$163</f>
        <v>384.01791124676811</v>
      </c>
      <c r="F295" s="57">
        <f>RES_hhdet_in_tes!F$163</f>
        <v>330.5933272904586</v>
      </c>
      <c r="G295" s="57">
        <f>RES_hhdet_in_tes!G$163</f>
        <v>294.66503276785625</v>
      </c>
      <c r="H295" s="57">
        <f>RES_hhdet_in_tes!H$163</f>
        <v>302.73732268477374</v>
      </c>
      <c r="I295" s="57">
        <f>RES_hhdet_in_tes!I$163</f>
        <v>267.34298081960304</v>
      </c>
      <c r="J295" s="57">
        <f>RES_hhdet_in_tes!J$163</f>
        <v>220.38020956703045</v>
      </c>
      <c r="K295" s="57">
        <f>RES_hhdet_in_tes!K$163</f>
        <v>208.63105914529058</v>
      </c>
      <c r="L295" s="57">
        <f>RES_hhdet_in_tes!L$163</f>
        <v>254.83911382983155</v>
      </c>
      <c r="M295" s="57">
        <f>RES_hhdet_in_tes!M$163</f>
        <v>163.35631777220129</v>
      </c>
      <c r="N295" s="57">
        <f>RES_hhdet_in_tes!N$163</f>
        <v>206.23446656950642</v>
      </c>
      <c r="O295" s="57">
        <f>RES_hhdet_in_tes!O$163</f>
        <v>190.98963728478572</v>
      </c>
      <c r="P295" s="57">
        <f>RES_hhdet_in_tes!P$163</f>
        <v>167.1789730587175</v>
      </c>
      <c r="Q295" s="57">
        <f>RES_hhdet_in_tes!Q$163</f>
        <v>166.86747172970001</v>
      </c>
    </row>
    <row r="296" spans="1:17" ht="12" customHeight="1" x14ac:dyDescent="0.3">
      <c r="A296" s="158" t="s">
        <v>112</v>
      </c>
      <c r="B296" s="157"/>
      <c r="C296" s="157">
        <f>C297</f>
        <v>2.464344832745732</v>
      </c>
      <c r="D296" s="157">
        <f t="shared" ref="D296:Q296" si="83">D297</f>
        <v>2.447862631897364</v>
      </c>
      <c r="E296" s="157">
        <f t="shared" si="83"/>
        <v>2.3325061108977025</v>
      </c>
      <c r="F296" s="157">
        <f t="shared" si="83"/>
        <v>3.2351060580857589</v>
      </c>
      <c r="G296" s="157">
        <f t="shared" si="83"/>
        <v>3.0295272875903358</v>
      </c>
      <c r="H296" s="157">
        <f t="shared" si="83"/>
        <v>5.3344889888863847</v>
      </c>
      <c r="I296" s="157">
        <f t="shared" si="83"/>
        <v>4.9109992368623407</v>
      </c>
      <c r="J296" s="157">
        <f t="shared" si="83"/>
        <v>7.0387964048743887</v>
      </c>
      <c r="K296" s="157">
        <f t="shared" si="83"/>
        <v>10.05009715286196</v>
      </c>
      <c r="L296" s="157">
        <f t="shared" si="83"/>
        <v>8.229443917680463</v>
      </c>
      <c r="M296" s="157">
        <f t="shared" si="83"/>
        <v>2.7052703242108076</v>
      </c>
      <c r="N296" s="157">
        <f t="shared" si="83"/>
        <v>5.2887463472880381</v>
      </c>
      <c r="O296" s="157">
        <f t="shared" si="83"/>
        <v>4.9915928088828423</v>
      </c>
      <c r="P296" s="157">
        <f t="shared" si="83"/>
        <v>4.8854052811217707</v>
      </c>
      <c r="Q296" s="157">
        <f t="shared" si="83"/>
        <v>4.0173220212756737</v>
      </c>
    </row>
    <row r="297" spans="1:17" ht="12" customHeight="1" x14ac:dyDescent="0.3">
      <c r="A297" s="23" t="s">
        <v>60</v>
      </c>
      <c r="B297" s="156"/>
      <c r="C297" s="156">
        <f>RES_hhdet_in_tes!C$165</f>
        <v>2.464344832745732</v>
      </c>
      <c r="D297" s="156">
        <f>RES_hhdet_in_tes!D$165</f>
        <v>2.447862631897364</v>
      </c>
      <c r="E297" s="156">
        <f>RES_hhdet_in_tes!E$165</f>
        <v>2.3325061108977025</v>
      </c>
      <c r="F297" s="156">
        <f>RES_hhdet_in_tes!F$165</f>
        <v>3.2351060580857589</v>
      </c>
      <c r="G297" s="156">
        <f>RES_hhdet_in_tes!G$165</f>
        <v>3.0295272875903358</v>
      </c>
      <c r="H297" s="156">
        <f>RES_hhdet_in_tes!H$165</f>
        <v>5.3344889888863847</v>
      </c>
      <c r="I297" s="156">
        <f>RES_hhdet_in_tes!I$165</f>
        <v>4.9109992368623407</v>
      </c>
      <c r="J297" s="156">
        <f>RES_hhdet_in_tes!J$165</f>
        <v>7.0387964048743887</v>
      </c>
      <c r="K297" s="156">
        <f>RES_hhdet_in_tes!K$165</f>
        <v>10.05009715286196</v>
      </c>
      <c r="L297" s="156">
        <f>RES_hhdet_in_tes!L$165</f>
        <v>8.229443917680463</v>
      </c>
      <c r="M297" s="156">
        <f>RES_hhdet_in_tes!M$165</f>
        <v>2.7052703242108076</v>
      </c>
      <c r="N297" s="156">
        <f>RES_hhdet_in_tes!N$165</f>
        <v>5.2887463472880381</v>
      </c>
      <c r="O297" s="156">
        <f>RES_hhdet_in_tes!O$165</f>
        <v>4.9915928088828423</v>
      </c>
      <c r="P297" s="156">
        <f>RES_hhdet_in_tes!P$165</f>
        <v>4.8854052811217707</v>
      </c>
      <c r="Q297" s="156">
        <f>RES_hhdet_in_tes!Q$165</f>
        <v>4.0173220212756737</v>
      </c>
    </row>
    <row r="298" spans="1:17" ht="12" customHeight="1" x14ac:dyDescent="0.3">
      <c r="A298" s="158" t="s">
        <v>63</v>
      </c>
      <c r="B298" s="157"/>
      <c r="C298" s="157">
        <f>SUM(C299:C300,C303:C304)</f>
        <v>60.232205951280555</v>
      </c>
      <c r="D298" s="157">
        <f t="shared" ref="D298:Q298" si="84">SUM(D299:D300,D303:D304)</f>
        <v>62.183024633548982</v>
      </c>
      <c r="E298" s="157">
        <f t="shared" si="84"/>
        <v>72.579521809994162</v>
      </c>
      <c r="F298" s="157">
        <f t="shared" si="84"/>
        <v>61.783666602286161</v>
      </c>
      <c r="G298" s="157">
        <f t="shared" si="84"/>
        <v>57.701078423835952</v>
      </c>
      <c r="H298" s="157">
        <f t="shared" si="84"/>
        <v>61.230655264988982</v>
      </c>
      <c r="I298" s="157">
        <f t="shared" si="84"/>
        <v>57.235591626745375</v>
      </c>
      <c r="J298" s="157">
        <f t="shared" si="84"/>
        <v>46.072478001868461</v>
      </c>
      <c r="K298" s="157">
        <f t="shared" si="84"/>
        <v>46.308537477181567</v>
      </c>
      <c r="L298" s="157">
        <f t="shared" si="84"/>
        <v>46.945326530694409</v>
      </c>
      <c r="M298" s="157">
        <f t="shared" si="84"/>
        <v>38.327788980192175</v>
      </c>
      <c r="N298" s="157">
        <f t="shared" si="84"/>
        <v>41.700025958211988</v>
      </c>
      <c r="O298" s="157">
        <f t="shared" si="84"/>
        <v>37.565098342653044</v>
      </c>
      <c r="P298" s="157">
        <f t="shared" si="84"/>
        <v>40.149762907420012</v>
      </c>
      <c r="Q298" s="157">
        <f t="shared" si="84"/>
        <v>36.157457121795019</v>
      </c>
    </row>
    <row r="299" spans="1:17" ht="12" customHeight="1" x14ac:dyDescent="0.3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3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3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3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3">
      <c r="A303" s="163" t="s">
        <v>142</v>
      </c>
      <c r="B303" s="162"/>
      <c r="C303" s="162">
        <f>RES_hhdet_in_tes!C$171</f>
        <v>52.049778561479172</v>
      </c>
      <c r="D303" s="162">
        <f>RES_hhdet_in_tes!D$171</f>
        <v>52.348697525698029</v>
      </c>
      <c r="E303" s="162">
        <f>RES_hhdet_in_tes!E$171</f>
        <v>56.033497060907969</v>
      </c>
      <c r="F303" s="162">
        <f>RES_hhdet_in_tes!F$171</f>
        <v>54.5572222512289</v>
      </c>
      <c r="G303" s="162">
        <f>RES_hhdet_in_tes!G$171</f>
        <v>42.637511173449113</v>
      </c>
      <c r="H303" s="162">
        <f>RES_hhdet_in_tes!H$171</f>
        <v>48.224874868754085</v>
      </c>
      <c r="I303" s="162">
        <f>RES_hhdet_in_tes!I$171</f>
        <v>38.772056427706453</v>
      </c>
      <c r="J303" s="162">
        <f>RES_hhdet_in_tes!J$171</f>
        <v>34.801527402195198</v>
      </c>
      <c r="K303" s="162">
        <f>RES_hhdet_in_tes!K$171</f>
        <v>33.366040934005262</v>
      </c>
      <c r="L303" s="162">
        <f>RES_hhdet_in_tes!L$171</f>
        <v>35.414373937613512</v>
      </c>
      <c r="M303" s="162">
        <f>RES_hhdet_in_tes!M$171</f>
        <v>20.467037922628805</v>
      </c>
      <c r="N303" s="162">
        <f>RES_hhdet_in_tes!N$171</f>
        <v>30.718430134894433</v>
      </c>
      <c r="O303" s="162">
        <f>RES_hhdet_in_tes!O$171</f>
        <v>28.018097120476344</v>
      </c>
      <c r="P303" s="162">
        <f>RES_hhdet_in_tes!P$171</f>
        <v>29.111969560967772</v>
      </c>
      <c r="Q303" s="162">
        <f>RES_hhdet_in_tes!Q$171</f>
        <v>27.842584850314996</v>
      </c>
    </row>
    <row r="304" spans="1:17" ht="12" customHeight="1" x14ac:dyDescent="0.3">
      <c r="A304" s="161" t="s">
        <v>141</v>
      </c>
      <c r="B304" s="160"/>
      <c r="C304" s="160">
        <f>SUM(C305:C306)</f>
        <v>8.1824273898013828</v>
      </c>
      <c r="D304" s="160">
        <f t="shared" ref="D304:Q304" si="86">SUM(D305:D306)</f>
        <v>9.8343271078509513</v>
      </c>
      <c r="E304" s="160">
        <f t="shared" si="86"/>
        <v>16.546024749086186</v>
      </c>
      <c r="F304" s="160">
        <f t="shared" si="86"/>
        <v>7.2264443510572569</v>
      </c>
      <c r="G304" s="160">
        <f t="shared" si="86"/>
        <v>15.063567250386843</v>
      </c>
      <c r="H304" s="160">
        <f t="shared" si="86"/>
        <v>13.005780396234897</v>
      </c>
      <c r="I304" s="160">
        <f t="shared" si="86"/>
        <v>18.463535199038919</v>
      </c>
      <c r="J304" s="160">
        <f t="shared" si="86"/>
        <v>11.270950599673263</v>
      </c>
      <c r="K304" s="160">
        <f t="shared" si="86"/>
        <v>12.942496543176302</v>
      </c>
      <c r="L304" s="160">
        <f t="shared" si="86"/>
        <v>11.530952593080899</v>
      </c>
      <c r="M304" s="160">
        <f t="shared" si="86"/>
        <v>17.86075105756337</v>
      </c>
      <c r="N304" s="160">
        <f t="shared" si="86"/>
        <v>10.981595823317555</v>
      </c>
      <c r="O304" s="160">
        <f t="shared" si="86"/>
        <v>9.5470012221767018</v>
      </c>
      <c r="P304" s="160">
        <f t="shared" si="86"/>
        <v>11.03779334645224</v>
      </c>
      <c r="Q304" s="160">
        <f t="shared" si="86"/>
        <v>8.3148722714800201</v>
      </c>
    </row>
    <row r="305" spans="1:17" ht="12" customHeight="1" x14ac:dyDescent="0.3">
      <c r="A305" s="148" t="s">
        <v>60</v>
      </c>
      <c r="B305" s="156"/>
      <c r="C305" s="156">
        <f>RES_hhdet_in_tes!C$173</f>
        <v>5.4956930376786532</v>
      </c>
      <c r="D305" s="156">
        <f>RES_hhdet_in_tes!D$173</f>
        <v>6.4765828646393171</v>
      </c>
      <c r="E305" s="156">
        <f>RES_hhdet_in_tes!E$173</f>
        <v>11.512569198343568</v>
      </c>
      <c r="F305" s="156">
        <f>RES_hhdet_in_tes!F$173</f>
        <v>4.8061449323386274</v>
      </c>
      <c r="G305" s="156">
        <f>RES_hhdet_in_tes!G$173</f>
        <v>10.328213493486119</v>
      </c>
      <c r="H305" s="156">
        <f>RES_hhdet_in_tes!H$173</f>
        <v>8.5168339190628259</v>
      </c>
      <c r="I305" s="156">
        <f>RES_hhdet_in_tes!I$173</f>
        <v>12.166927252439164</v>
      </c>
      <c r="J305" s="156">
        <f>RES_hhdet_in_tes!J$173</f>
        <v>6.7159483876354713</v>
      </c>
      <c r="K305" s="156">
        <f>RES_hhdet_in_tes!K$173</f>
        <v>7.0854409624500576</v>
      </c>
      <c r="L305" s="156">
        <f>RES_hhdet_in_tes!L$173</f>
        <v>7.2876068439764641</v>
      </c>
      <c r="M305" s="156">
        <f>RES_hhdet_in_tes!M$173</f>
        <v>11.103260594162279</v>
      </c>
      <c r="N305" s="156">
        <f>RES_hhdet_in_tes!N$173</f>
        <v>7.6064338406833159</v>
      </c>
      <c r="O305" s="156">
        <f>RES_hhdet_in_tes!O$173</f>
        <v>6.425339825396291</v>
      </c>
      <c r="P305" s="156">
        <f>RES_hhdet_in_tes!P$173</f>
        <v>7.720322929820191</v>
      </c>
      <c r="Q305" s="156">
        <f>RES_hhdet_in_tes!Q$173</f>
        <v>6.0825922839179256</v>
      </c>
    </row>
    <row r="306" spans="1:17" ht="12" customHeight="1" x14ac:dyDescent="0.3">
      <c r="A306" s="159" t="s">
        <v>59</v>
      </c>
      <c r="B306" s="57"/>
      <c r="C306" s="57">
        <f>RES_hhdet_in_tes!C$174</f>
        <v>2.6867343521227296</v>
      </c>
      <c r="D306" s="57">
        <f>RES_hhdet_in_tes!D$174</f>
        <v>3.3577442432116338</v>
      </c>
      <c r="E306" s="57">
        <f>RES_hhdet_in_tes!E$174</f>
        <v>5.033455550742616</v>
      </c>
      <c r="F306" s="57">
        <f>RES_hhdet_in_tes!F$174</f>
        <v>2.42029941871863</v>
      </c>
      <c r="G306" s="57">
        <f>RES_hhdet_in_tes!G$174</f>
        <v>4.7353537569007242</v>
      </c>
      <c r="H306" s="57">
        <f>RES_hhdet_in_tes!H$174</f>
        <v>4.4889464771720711</v>
      </c>
      <c r="I306" s="57">
        <f>RES_hhdet_in_tes!I$174</f>
        <v>6.296607946599754</v>
      </c>
      <c r="J306" s="57">
        <f>RES_hhdet_in_tes!J$174</f>
        <v>4.5550022120377927</v>
      </c>
      <c r="K306" s="57">
        <f>RES_hhdet_in_tes!K$174</f>
        <v>5.8570555807262448</v>
      </c>
      <c r="L306" s="57">
        <f>RES_hhdet_in_tes!L$174</f>
        <v>4.2433457491044351</v>
      </c>
      <c r="M306" s="57">
        <f>RES_hhdet_in_tes!M$174</f>
        <v>6.7574904634010897</v>
      </c>
      <c r="N306" s="57">
        <f>RES_hhdet_in_tes!N$174</f>
        <v>3.3751619826342401</v>
      </c>
      <c r="O306" s="57">
        <f>RES_hhdet_in_tes!O$174</f>
        <v>3.1216613967804103</v>
      </c>
      <c r="P306" s="57">
        <f>RES_hhdet_in_tes!P$174</f>
        <v>3.317470416632049</v>
      </c>
      <c r="Q306" s="57">
        <f>RES_hhdet_in_tes!Q$174</f>
        <v>2.2322799875620953</v>
      </c>
    </row>
    <row r="307" spans="1:17" ht="12" customHeight="1" x14ac:dyDescent="0.3">
      <c r="A307" s="158" t="s">
        <v>62</v>
      </c>
      <c r="B307" s="157"/>
      <c r="C307" s="157">
        <f>SUM(C308:C309)</f>
        <v>23.535598076799989</v>
      </c>
      <c r="D307" s="157">
        <f t="shared" ref="D307:Q307" si="87">SUM(D308:D309)</f>
        <v>24.601009726875368</v>
      </c>
      <c r="E307" s="157">
        <f t="shared" si="87"/>
        <v>28.446103076145693</v>
      </c>
      <c r="F307" s="157">
        <f t="shared" si="87"/>
        <v>23.765200969068406</v>
      </c>
      <c r="G307" s="157">
        <f t="shared" si="87"/>
        <v>23.527323606819888</v>
      </c>
      <c r="H307" s="157">
        <f t="shared" si="87"/>
        <v>26.799469967700247</v>
      </c>
      <c r="I307" s="157">
        <f t="shared" si="87"/>
        <v>25.133593655424107</v>
      </c>
      <c r="J307" s="157">
        <f t="shared" si="87"/>
        <v>20.367045346161966</v>
      </c>
      <c r="K307" s="157">
        <f t="shared" si="87"/>
        <v>20.136193656390027</v>
      </c>
      <c r="L307" s="157">
        <f t="shared" si="87"/>
        <v>19.275809962554789</v>
      </c>
      <c r="M307" s="157">
        <f t="shared" si="87"/>
        <v>15.220781412165945</v>
      </c>
      <c r="N307" s="157">
        <f t="shared" si="87"/>
        <v>16.582385839706884</v>
      </c>
      <c r="O307" s="157">
        <f t="shared" si="87"/>
        <v>14.787674307156559</v>
      </c>
      <c r="P307" s="157">
        <f t="shared" si="87"/>
        <v>15.487875266791052</v>
      </c>
      <c r="Q307" s="157">
        <f t="shared" si="87"/>
        <v>14.697046498342905</v>
      </c>
    </row>
    <row r="308" spans="1:17" ht="12" customHeight="1" x14ac:dyDescent="0.3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3">
      <c r="A309" s="29" t="s">
        <v>140</v>
      </c>
      <c r="B309" s="57"/>
      <c r="C309" s="57">
        <f>RES_hhdet_in_tes!C$177</f>
        <v>23.535598076799989</v>
      </c>
      <c r="D309" s="57">
        <f>RES_hhdet_in_tes!D$177</f>
        <v>24.601009726875368</v>
      </c>
      <c r="E309" s="57">
        <f>RES_hhdet_in_tes!E$177</f>
        <v>28.446103076145693</v>
      </c>
      <c r="F309" s="57">
        <f>RES_hhdet_in_tes!F$177</f>
        <v>23.765200969068406</v>
      </c>
      <c r="G309" s="57">
        <f>RES_hhdet_in_tes!G$177</f>
        <v>23.527323606819888</v>
      </c>
      <c r="H309" s="57">
        <f>RES_hhdet_in_tes!H$177</f>
        <v>26.799469967700247</v>
      </c>
      <c r="I309" s="57">
        <f>RES_hhdet_in_tes!I$177</f>
        <v>25.133593655424107</v>
      </c>
      <c r="J309" s="57">
        <f>RES_hhdet_in_tes!J$177</f>
        <v>20.367045346161966</v>
      </c>
      <c r="K309" s="57">
        <f>RES_hhdet_in_tes!K$177</f>
        <v>20.136193656390027</v>
      </c>
      <c r="L309" s="57">
        <f>RES_hhdet_in_tes!L$177</f>
        <v>19.275809962554789</v>
      </c>
      <c r="M309" s="57">
        <f>RES_hhdet_in_tes!M$177</f>
        <v>15.220781412165945</v>
      </c>
      <c r="N309" s="57">
        <f>RES_hhdet_in_tes!N$177</f>
        <v>16.582385839706884</v>
      </c>
      <c r="O309" s="57">
        <f>RES_hhdet_in_tes!O$177</f>
        <v>14.787674307156559</v>
      </c>
      <c r="P309" s="57">
        <f>RES_hhdet_in_tes!P$177</f>
        <v>15.487875266791052</v>
      </c>
      <c r="Q309" s="57">
        <f>RES_hhdet_in_tes!Q$177</f>
        <v>14.697046498342905</v>
      </c>
    </row>
    <row r="311" spans="1:17" ht="12" customHeight="1" x14ac:dyDescent="0.3">
      <c r="A311" s="152" t="s">
        <v>191</v>
      </c>
      <c r="B311" s="175"/>
      <c r="C311" s="175">
        <f t="shared" ref="C311:Q326" si="88">IF(C293=0,"",C293/C275)</f>
        <v>0.78571415182117321</v>
      </c>
      <c r="D311" s="175">
        <f t="shared" si="88"/>
        <v>0.79423610420066904</v>
      </c>
      <c r="E311" s="175">
        <f t="shared" si="88"/>
        <v>0.79511523429177855</v>
      </c>
      <c r="F311" s="175">
        <f t="shared" si="88"/>
        <v>0.79696129154020245</v>
      </c>
      <c r="G311" s="175">
        <f t="shared" si="88"/>
        <v>0.79645338093121865</v>
      </c>
      <c r="H311" s="175">
        <f t="shared" si="88"/>
        <v>0.80243663686809408</v>
      </c>
      <c r="I311" s="175">
        <f t="shared" si="88"/>
        <v>0.81011735015598085</v>
      </c>
      <c r="J311" s="175">
        <f t="shared" si="88"/>
        <v>0.81403245999568308</v>
      </c>
      <c r="K311" s="175">
        <f t="shared" si="88"/>
        <v>0.8200522344834168</v>
      </c>
      <c r="L311" s="175">
        <f t="shared" si="88"/>
        <v>0.830167769555757</v>
      </c>
      <c r="M311" s="175">
        <f t="shared" si="88"/>
        <v>0.82597956927304561</v>
      </c>
      <c r="N311" s="175">
        <f t="shared" si="88"/>
        <v>0.83738124589959573</v>
      </c>
      <c r="O311" s="175">
        <f t="shared" si="88"/>
        <v>0.85071577445115687</v>
      </c>
      <c r="P311" s="175">
        <f t="shared" si="88"/>
        <v>0.84847195823506816</v>
      </c>
      <c r="Q311" s="175">
        <f t="shared" si="88"/>
        <v>0.85304028392262821</v>
      </c>
    </row>
    <row r="312" spans="1:17" ht="12" customHeight="1" x14ac:dyDescent="0.3">
      <c r="A312" s="158" t="s">
        <v>65</v>
      </c>
      <c r="B312" s="169"/>
      <c r="C312" s="169">
        <f t="shared" si="88"/>
        <v>0.79099582082417319</v>
      </c>
      <c r="D312" s="169">
        <f t="shared" si="88"/>
        <v>0.79919438380841379</v>
      </c>
      <c r="E312" s="169">
        <f t="shared" si="88"/>
        <v>0.79891140554248252</v>
      </c>
      <c r="F312" s="169">
        <f t="shared" si="88"/>
        <v>0.79998110410230849</v>
      </c>
      <c r="G312" s="169">
        <f t="shared" si="88"/>
        <v>0.79673242436821579</v>
      </c>
      <c r="H312" s="169">
        <f t="shared" si="88"/>
        <v>0.80014326563307403</v>
      </c>
      <c r="I312" s="169">
        <f t="shared" si="88"/>
        <v>0.8053666070622747</v>
      </c>
      <c r="J312" s="169">
        <f t="shared" si="88"/>
        <v>0.80312755025526295</v>
      </c>
      <c r="K312" s="169">
        <f t="shared" si="88"/>
        <v>0.79997042093756243</v>
      </c>
      <c r="L312" s="169">
        <f t="shared" si="88"/>
        <v>0.81878713277073623</v>
      </c>
      <c r="M312" s="169">
        <f t="shared" si="88"/>
        <v>0.82033776135120884</v>
      </c>
      <c r="N312" s="169">
        <f t="shared" si="88"/>
        <v>0.83149609863512397</v>
      </c>
      <c r="O312" s="169">
        <f t="shared" si="88"/>
        <v>0.8466777471892275</v>
      </c>
      <c r="P312" s="169">
        <f t="shared" si="88"/>
        <v>0.84368431409128075</v>
      </c>
      <c r="Q312" s="169">
        <f t="shared" si="88"/>
        <v>0.85253714301374572</v>
      </c>
    </row>
    <row r="313" spans="1:17" ht="12" customHeight="1" x14ac:dyDescent="0.3">
      <c r="A313" s="23" t="s">
        <v>60</v>
      </c>
      <c r="B313" s="65"/>
      <c r="C313" s="65">
        <f t="shared" si="88"/>
        <v>0.79099582082417319</v>
      </c>
      <c r="D313" s="65">
        <f t="shared" si="88"/>
        <v>0.79919438380841379</v>
      </c>
      <c r="E313" s="65">
        <f t="shared" si="88"/>
        <v>0.79891140554248252</v>
      </c>
      <c r="F313" s="65">
        <f t="shared" si="88"/>
        <v>0.79998110410230849</v>
      </c>
      <c r="G313" s="65">
        <f t="shared" si="88"/>
        <v>0.79673242436821579</v>
      </c>
      <c r="H313" s="65">
        <f t="shared" si="88"/>
        <v>0.80014326563307403</v>
      </c>
      <c r="I313" s="65">
        <f t="shared" si="88"/>
        <v>0.8053666070622747</v>
      </c>
      <c r="J313" s="65">
        <f t="shared" si="88"/>
        <v>0.80312755025526295</v>
      </c>
      <c r="K313" s="65">
        <f t="shared" si="88"/>
        <v>0.79997042093756243</v>
      </c>
      <c r="L313" s="65">
        <f t="shared" si="88"/>
        <v>0.81878713277073623</v>
      </c>
      <c r="M313" s="65">
        <f t="shared" si="88"/>
        <v>0.82033776135120884</v>
      </c>
      <c r="N313" s="65">
        <f t="shared" si="88"/>
        <v>0.83149609863512397</v>
      </c>
      <c r="O313" s="65">
        <f t="shared" si="88"/>
        <v>0.8466777471892275</v>
      </c>
      <c r="P313" s="65">
        <f t="shared" si="88"/>
        <v>0.84368431409128075</v>
      </c>
      <c r="Q313" s="65">
        <f t="shared" si="88"/>
        <v>0.85253714301374572</v>
      </c>
    </row>
    <row r="314" spans="1:17" ht="12" customHeight="1" x14ac:dyDescent="0.3">
      <c r="A314" s="158" t="s">
        <v>112</v>
      </c>
      <c r="B314" s="169"/>
      <c r="C314" s="169">
        <f t="shared" si="88"/>
        <v>1.8587768320675093</v>
      </c>
      <c r="D314" s="169">
        <f t="shared" si="88"/>
        <v>1.9057945023489236</v>
      </c>
      <c r="E314" s="169">
        <f t="shared" si="88"/>
        <v>1.9713042520393369</v>
      </c>
      <c r="F314" s="169">
        <f t="shared" si="88"/>
        <v>2.0492291813902397</v>
      </c>
      <c r="G314" s="169">
        <f t="shared" si="88"/>
        <v>2.1398931402664272</v>
      </c>
      <c r="H314" s="169">
        <f t="shared" si="88"/>
        <v>2.2549539919490664</v>
      </c>
      <c r="I314" s="169">
        <f t="shared" si="88"/>
        <v>2.3762814175412807</v>
      </c>
      <c r="J314" s="169">
        <f t="shared" si="88"/>
        <v>2.4552786507073265</v>
      </c>
      <c r="K314" s="169">
        <f t="shared" si="88"/>
        <v>2.6344197823389131</v>
      </c>
      <c r="L314" s="169">
        <f t="shared" si="88"/>
        <v>2.8309181012249991</v>
      </c>
      <c r="M314" s="169">
        <f t="shared" si="88"/>
        <v>3.0449506802133852</v>
      </c>
      <c r="N314" s="169">
        <f t="shared" si="88"/>
        <v>3.2708351503679869</v>
      </c>
      <c r="O314" s="169">
        <f t="shared" si="88"/>
        <v>3.4080424651928656</v>
      </c>
      <c r="P314" s="169">
        <f t="shared" si="88"/>
        <v>3.5829808940889314</v>
      </c>
      <c r="Q314" s="169">
        <f t="shared" si="88"/>
        <v>3.6380767837159889</v>
      </c>
    </row>
    <row r="315" spans="1:17" ht="12" customHeight="1" x14ac:dyDescent="0.3">
      <c r="A315" s="23" t="s">
        <v>60</v>
      </c>
      <c r="B315" s="73"/>
      <c r="C315" s="73">
        <f t="shared" si="88"/>
        <v>1.8587768320675093</v>
      </c>
      <c r="D315" s="73">
        <f t="shared" si="88"/>
        <v>1.9057945023489236</v>
      </c>
      <c r="E315" s="73">
        <f t="shared" si="88"/>
        <v>1.9713042520393369</v>
      </c>
      <c r="F315" s="73">
        <f t="shared" si="88"/>
        <v>2.0492291813902397</v>
      </c>
      <c r="G315" s="73">
        <f t="shared" si="88"/>
        <v>2.1398931402664272</v>
      </c>
      <c r="H315" s="73">
        <f t="shared" si="88"/>
        <v>2.2549539919490664</v>
      </c>
      <c r="I315" s="73">
        <f t="shared" si="88"/>
        <v>2.3762814175412807</v>
      </c>
      <c r="J315" s="73">
        <f t="shared" si="88"/>
        <v>2.4552786507073265</v>
      </c>
      <c r="K315" s="73">
        <f t="shared" si="88"/>
        <v>2.6344197823389131</v>
      </c>
      <c r="L315" s="73">
        <f t="shared" si="88"/>
        <v>2.8309181012249991</v>
      </c>
      <c r="M315" s="73">
        <f t="shared" si="88"/>
        <v>3.0449506802133852</v>
      </c>
      <c r="N315" s="73">
        <f t="shared" si="88"/>
        <v>3.2708351503679869</v>
      </c>
      <c r="O315" s="73">
        <f t="shared" si="88"/>
        <v>3.4080424651928656</v>
      </c>
      <c r="P315" s="73">
        <f t="shared" si="88"/>
        <v>3.5829808940889314</v>
      </c>
      <c r="Q315" s="73">
        <f t="shared" si="88"/>
        <v>3.6380767837159889</v>
      </c>
    </row>
    <row r="316" spans="1:17" ht="12" customHeight="1" x14ac:dyDescent="0.3">
      <c r="A316" s="158" t="s">
        <v>63</v>
      </c>
      <c r="B316" s="169"/>
      <c r="C316" s="169">
        <f t="shared" si="88"/>
        <v>0.72926047244456749</v>
      </c>
      <c r="D316" s="169">
        <f t="shared" si="88"/>
        <v>0.74101513764576976</v>
      </c>
      <c r="E316" s="169">
        <f t="shared" si="88"/>
        <v>0.74921762464557962</v>
      </c>
      <c r="F316" s="169">
        <f t="shared" si="88"/>
        <v>0.74544465727520481</v>
      </c>
      <c r="G316" s="169">
        <f t="shared" si="88"/>
        <v>0.75545955239566298</v>
      </c>
      <c r="H316" s="169">
        <f t="shared" si="88"/>
        <v>0.75564127186706875</v>
      </c>
      <c r="I316" s="169">
        <f t="shared" si="88"/>
        <v>0.77339089542726047</v>
      </c>
      <c r="J316" s="169">
        <f t="shared" si="88"/>
        <v>0.77098456350624989</v>
      </c>
      <c r="K316" s="169">
        <f t="shared" si="88"/>
        <v>0.77974246854594687</v>
      </c>
      <c r="L316" s="169">
        <f t="shared" si="88"/>
        <v>0.78353145060052432</v>
      </c>
      <c r="M316" s="169">
        <f t="shared" si="88"/>
        <v>0.79880623954452279</v>
      </c>
      <c r="N316" s="169">
        <f t="shared" si="88"/>
        <v>0.78480373143440441</v>
      </c>
      <c r="O316" s="169">
        <f t="shared" si="88"/>
        <v>0.78985618971254923</v>
      </c>
      <c r="P316" s="169">
        <f t="shared" si="88"/>
        <v>0.79076949143765141</v>
      </c>
      <c r="Q316" s="169">
        <f t="shared" si="88"/>
        <v>0.78696935279006852</v>
      </c>
    </row>
    <row r="317" spans="1:17" ht="12" customHeight="1" x14ac:dyDescent="0.3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3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3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3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3">
      <c r="A321" s="163" t="s">
        <v>142</v>
      </c>
      <c r="B321" s="171"/>
      <c r="C321" s="171">
        <f t="shared" si="88"/>
        <v>0.71623171051990664</v>
      </c>
      <c r="D321" s="171">
        <f t="shared" si="88"/>
        <v>0.72575178695870524</v>
      </c>
      <c r="E321" s="171">
        <f t="shared" si="88"/>
        <v>0.72595987895864955</v>
      </c>
      <c r="F321" s="171">
        <f t="shared" si="88"/>
        <v>0.73568033302927716</v>
      </c>
      <c r="G321" s="171">
        <f t="shared" si="88"/>
        <v>0.73030087266574706</v>
      </c>
      <c r="H321" s="171">
        <f t="shared" si="88"/>
        <v>0.73363371956240608</v>
      </c>
      <c r="I321" s="171">
        <f t="shared" si="88"/>
        <v>0.7418175780115045</v>
      </c>
      <c r="J321" s="171">
        <f t="shared" si="88"/>
        <v>0.7496575642308495</v>
      </c>
      <c r="K321" s="171">
        <f t="shared" si="88"/>
        <v>0.75538533703617583</v>
      </c>
      <c r="L321" s="171">
        <f t="shared" si="88"/>
        <v>0.76954439561333765</v>
      </c>
      <c r="M321" s="171">
        <f t="shared" si="88"/>
        <v>0.76367806397494586</v>
      </c>
      <c r="N321" s="171">
        <f t="shared" si="88"/>
        <v>0.76369916515149328</v>
      </c>
      <c r="O321" s="171">
        <f t="shared" si="88"/>
        <v>0.76785181583705286</v>
      </c>
      <c r="P321" s="171">
        <f t="shared" si="88"/>
        <v>0.77087433034707942</v>
      </c>
      <c r="Q321" s="171">
        <f t="shared" si="88"/>
        <v>0.76867203768815229</v>
      </c>
    </row>
    <row r="322" spans="1:17" ht="12" customHeight="1" x14ac:dyDescent="0.3">
      <c r="A322" s="161" t="s">
        <v>141</v>
      </c>
      <c r="B322" s="170"/>
      <c r="C322" s="170">
        <f t="shared" si="88"/>
        <v>0.82468857963660946</v>
      </c>
      <c r="D322" s="170">
        <f t="shared" si="88"/>
        <v>0.83442925671549573</v>
      </c>
      <c r="E322" s="170">
        <f t="shared" si="88"/>
        <v>0.84039627860552635</v>
      </c>
      <c r="F322" s="170">
        <f t="shared" si="88"/>
        <v>0.82845868577471704</v>
      </c>
      <c r="G322" s="170">
        <f t="shared" si="88"/>
        <v>0.83708375598097118</v>
      </c>
      <c r="H322" s="170">
        <f t="shared" si="88"/>
        <v>0.85021142390931514</v>
      </c>
      <c r="I322" s="170">
        <f t="shared" si="88"/>
        <v>0.84929891143182834</v>
      </c>
      <c r="J322" s="170">
        <f t="shared" si="88"/>
        <v>0.84523182246627759</v>
      </c>
      <c r="K322" s="170">
        <f t="shared" si="88"/>
        <v>0.85043709544074031</v>
      </c>
      <c r="L322" s="170">
        <f t="shared" si="88"/>
        <v>0.82985583272341812</v>
      </c>
      <c r="M322" s="170">
        <f t="shared" si="88"/>
        <v>0.8432549812300445</v>
      </c>
      <c r="N322" s="170">
        <f t="shared" si="88"/>
        <v>0.85055269355626606</v>
      </c>
      <c r="O322" s="170">
        <f t="shared" si="88"/>
        <v>0.86238388743016225</v>
      </c>
      <c r="P322" s="170">
        <f t="shared" si="88"/>
        <v>0.84852848706502637</v>
      </c>
      <c r="Q322" s="170">
        <f t="shared" si="88"/>
        <v>0.85512977680583535</v>
      </c>
    </row>
    <row r="323" spans="1:17" ht="12" customHeight="1" x14ac:dyDescent="0.3">
      <c r="A323" s="148" t="s">
        <v>60</v>
      </c>
      <c r="B323" s="73"/>
      <c r="C323" s="73">
        <f t="shared" si="88"/>
        <v>0.75596977734711579</v>
      </c>
      <c r="D323" s="73">
        <f t="shared" si="88"/>
        <v>0.76485533754980306</v>
      </c>
      <c r="E323" s="73">
        <f t="shared" si="88"/>
        <v>0.7833595412658223</v>
      </c>
      <c r="F323" s="73">
        <f t="shared" si="88"/>
        <v>0.75983206838821682</v>
      </c>
      <c r="G323" s="73">
        <f t="shared" si="88"/>
        <v>0.77764681382583023</v>
      </c>
      <c r="H323" s="73">
        <f t="shared" si="88"/>
        <v>0.78538818810548039</v>
      </c>
      <c r="I323" s="73">
        <f t="shared" si="88"/>
        <v>0.78402008201676932</v>
      </c>
      <c r="J323" s="73">
        <f t="shared" si="88"/>
        <v>0.76160256706477569</v>
      </c>
      <c r="K323" s="73">
        <f t="shared" si="88"/>
        <v>0.75325444672323572</v>
      </c>
      <c r="L323" s="73">
        <f t="shared" si="88"/>
        <v>0.75299513993993872</v>
      </c>
      <c r="M323" s="73">
        <f t="shared" si="88"/>
        <v>0.76812164771907787</v>
      </c>
      <c r="N323" s="73">
        <f t="shared" si="88"/>
        <v>0.79541573387783449</v>
      </c>
      <c r="O323" s="73">
        <f t="shared" si="88"/>
        <v>0.80567238634402905</v>
      </c>
      <c r="P323" s="73">
        <f t="shared" si="88"/>
        <v>0.79410672132609927</v>
      </c>
      <c r="Q323" s="73">
        <f t="shared" si="88"/>
        <v>0.8100967396374037</v>
      </c>
    </row>
    <row r="324" spans="1:17" ht="12" customHeight="1" x14ac:dyDescent="0.3">
      <c r="A324" s="159" t="s">
        <v>59</v>
      </c>
      <c r="B324" s="65"/>
      <c r="C324" s="65">
        <f t="shared" si="88"/>
        <v>1.0130541618309088</v>
      </c>
      <c r="D324" s="65">
        <f t="shared" si="88"/>
        <v>1.0119873950735792</v>
      </c>
      <c r="E324" s="65">
        <f t="shared" si="88"/>
        <v>1.0083134516334535</v>
      </c>
      <c r="F324" s="65">
        <f t="shared" si="88"/>
        <v>1.0095159357288583</v>
      </c>
      <c r="G324" s="65">
        <f t="shared" si="88"/>
        <v>1.0045458895551844</v>
      </c>
      <c r="H324" s="65">
        <f t="shared" si="88"/>
        <v>1.0080711210528421</v>
      </c>
      <c r="I324" s="65">
        <f t="shared" si="88"/>
        <v>1.0121382220148056</v>
      </c>
      <c r="J324" s="65">
        <f t="shared" si="88"/>
        <v>1.0085102929814813</v>
      </c>
      <c r="K324" s="65">
        <f t="shared" si="88"/>
        <v>1.0077169631146179</v>
      </c>
      <c r="L324" s="65">
        <f t="shared" si="88"/>
        <v>1.0062550776236745</v>
      </c>
      <c r="M324" s="65">
        <f t="shared" si="88"/>
        <v>1.0047352146520252</v>
      </c>
      <c r="N324" s="65">
        <f t="shared" si="88"/>
        <v>1.0080259556296658</v>
      </c>
      <c r="O324" s="65">
        <f t="shared" si="88"/>
        <v>1.0085003009914844</v>
      </c>
      <c r="P324" s="65">
        <f t="shared" si="88"/>
        <v>1.0095350443695639</v>
      </c>
      <c r="Q324" s="65">
        <f t="shared" si="88"/>
        <v>1.0077811127835865</v>
      </c>
    </row>
    <row r="325" spans="1:17" ht="12" customHeight="1" x14ac:dyDescent="0.3">
      <c r="A325" s="158" t="s">
        <v>62</v>
      </c>
      <c r="B325" s="169"/>
      <c r="C325" s="169">
        <f t="shared" si="88"/>
        <v>0.82447443033231882</v>
      </c>
      <c r="D325" s="169">
        <f t="shared" si="88"/>
        <v>0.82783063511887578</v>
      </c>
      <c r="E325" s="169">
        <f t="shared" si="88"/>
        <v>0.83104469719334151</v>
      </c>
      <c r="F325" s="169">
        <f t="shared" si="88"/>
        <v>0.83361304132035208</v>
      </c>
      <c r="G325" s="169">
        <f t="shared" si="88"/>
        <v>0.83648322551762389</v>
      </c>
      <c r="H325" s="169">
        <f t="shared" si="88"/>
        <v>0.84082068829982415</v>
      </c>
      <c r="I325" s="169">
        <f t="shared" si="88"/>
        <v>0.84572655802597962</v>
      </c>
      <c r="J325" s="169">
        <f t="shared" si="88"/>
        <v>0.84990571983046548</v>
      </c>
      <c r="K325" s="169">
        <f t="shared" si="88"/>
        <v>0.85000734225147212</v>
      </c>
      <c r="L325" s="169">
        <f t="shared" si="88"/>
        <v>0.8531915829967488</v>
      </c>
      <c r="M325" s="169">
        <f t="shared" si="88"/>
        <v>0.85148069940720295</v>
      </c>
      <c r="N325" s="169">
        <f t="shared" si="88"/>
        <v>0.85378532266764484</v>
      </c>
      <c r="O325" s="169">
        <f t="shared" si="88"/>
        <v>0.85416616669800782</v>
      </c>
      <c r="P325" s="169">
        <f t="shared" si="88"/>
        <v>0.85676452731089436</v>
      </c>
      <c r="Q325" s="169">
        <f t="shared" si="88"/>
        <v>0.85646470747146075</v>
      </c>
    </row>
    <row r="326" spans="1:17" ht="12" customHeight="1" x14ac:dyDescent="0.3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3">
      <c r="A327" s="29" t="s">
        <v>140</v>
      </c>
      <c r="B327" s="65"/>
      <c r="C327" s="65">
        <f t="shared" ref="C327:Q327" si="89">IF(C309=0,"",C309/C291)</f>
        <v>0.82447443033231882</v>
      </c>
      <c r="D327" s="65">
        <f t="shared" si="89"/>
        <v>0.82783063511887578</v>
      </c>
      <c r="E327" s="65">
        <f t="shared" si="89"/>
        <v>0.83104469719334151</v>
      </c>
      <c r="F327" s="65">
        <f t="shared" si="89"/>
        <v>0.83361304132035208</v>
      </c>
      <c r="G327" s="65">
        <f t="shared" si="89"/>
        <v>0.83648322551762389</v>
      </c>
      <c r="H327" s="65">
        <f t="shared" si="89"/>
        <v>0.84082068829982415</v>
      </c>
      <c r="I327" s="65">
        <f t="shared" si="89"/>
        <v>0.84572655802597962</v>
      </c>
      <c r="J327" s="65">
        <f t="shared" si="89"/>
        <v>0.84990571983046548</v>
      </c>
      <c r="K327" s="65">
        <f t="shared" si="89"/>
        <v>0.85000734225147212</v>
      </c>
      <c r="L327" s="65">
        <f t="shared" si="89"/>
        <v>0.8531915829967488</v>
      </c>
      <c r="M327" s="65">
        <f t="shared" si="89"/>
        <v>0.85148069940720295</v>
      </c>
      <c r="N327" s="65">
        <f t="shared" si="89"/>
        <v>0.85378532266764484</v>
      </c>
      <c r="O327" s="65">
        <f t="shared" si="89"/>
        <v>0.85416616669800782</v>
      </c>
      <c r="P327" s="65">
        <f t="shared" si="89"/>
        <v>0.85676452731089436</v>
      </c>
      <c r="Q327" s="65">
        <f t="shared" si="89"/>
        <v>0.85646470747146075</v>
      </c>
    </row>
    <row r="329" spans="1:17" ht="12" customHeight="1" x14ac:dyDescent="0.3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3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3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3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3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3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3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3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3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3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3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3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3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3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3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3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3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3">
      <c r="A347" s="152" t="s">
        <v>189</v>
      </c>
      <c r="B347" s="168"/>
      <c r="C347" s="168">
        <f t="shared" ref="C347:Q347" si="97">C348+C350+C352+C361</f>
        <v>14136.861031292261</v>
      </c>
      <c r="D347" s="168">
        <f t="shared" si="97"/>
        <v>13801.369776858626</v>
      </c>
      <c r="E347" s="168">
        <f t="shared" si="97"/>
        <v>14002.266072236613</v>
      </c>
      <c r="F347" s="168">
        <f t="shared" si="97"/>
        <v>14260.769622108966</v>
      </c>
      <c r="G347" s="168">
        <f t="shared" si="97"/>
        <v>13299.530981840353</v>
      </c>
      <c r="H347" s="168">
        <f t="shared" si="97"/>
        <v>13214.934817774727</v>
      </c>
      <c r="I347" s="168">
        <f t="shared" si="97"/>
        <v>12527.2621160652</v>
      </c>
      <c r="J347" s="168">
        <f t="shared" si="97"/>
        <v>13035.583038253964</v>
      </c>
      <c r="K347" s="168">
        <f t="shared" si="97"/>
        <v>12327.463542804491</v>
      </c>
      <c r="L347" s="168">
        <f t="shared" si="97"/>
        <v>15208.863679406284</v>
      </c>
      <c r="M347" s="168">
        <f t="shared" si="97"/>
        <v>12164.346369057086</v>
      </c>
      <c r="N347" s="168">
        <f t="shared" si="97"/>
        <v>14657.189141590645</v>
      </c>
      <c r="O347" s="168">
        <f t="shared" si="97"/>
        <v>14851.849254180168</v>
      </c>
      <c r="P347" s="168">
        <f t="shared" si="97"/>
        <v>13116.286498703748</v>
      </c>
      <c r="Q347" s="168">
        <f t="shared" si="97"/>
        <v>13299.770447167364</v>
      </c>
    </row>
    <row r="348" spans="1:17" ht="12" customHeight="1" x14ac:dyDescent="0.3">
      <c r="A348" s="158" t="s">
        <v>65</v>
      </c>
      <c r="B348" s="157"/>
      <c r="C348" s="157">
        <f t="shared" ref="C348:Q348" si="98">C349</f>
        <v>11058.196271196148</v>
      </c>
      <c r="D348" s="157">
        <f t="shared" si="98"/>
        <v>10788.15541238307</v>
      </c>
      <c r="E348" s="157">
        <f t="shared" si="98"/>
        <v>10980.372747962103</v>
      </c>
      <c r="F348" s="157">
        <f t="shared" si="98"/>
        <v>11199.267718733856</v>
      </c>
      <c r="G348" s="157">
        <f t="shared" si="98"/>
        <v>10338.603322957324</v>
      </c>
      <c r="H348" s="157">
        <f t="shared" si="98"/>
        <v>10129.010463854363</v>
      </c>
      <c r="I348" s="157">
        <f t="shared" si="98"/>
        <v>9499.7497219557008</v>
      </c>
      <c r="J348" s="157">
        <f t="shared" si="98"/>
        <v>9908.8202533118802</v>
      </c>
      <c r="K348" s="157">
        <f t="shared" si="98"/>
        <v>9246.6331284691769</v>
      </c>
      <c r="L348" s="157">
        <f t="shared" si="98"/>
        <v>11933.822494798807</v>
      </c>
      <c r="M348" s="157">
        <f t="shared" si="98"/>
        <v>9110.6400745067058</v>
      </c>
      <c r="N348" s="157">
        <f t="shared" si="98"/>
        <v>11282.983547946922</v>
      </c>
      <c r="O348" s="157">
        <f t="shared" si="98"/>
        <v>11476.79139740354</v>
      </c>
      <c r="P348" s="157">
        <f t="shared" si="98"/>
        <v>9684.6334889761474</v>
      </c>
      <c r="Q348" s="157">
        <f t="shared" si="98"/>
        <v>10014.502872175242</v>
      </c>
    </row>
    <row r="349" spans="1:17" ht="12" customHeight="1" x14ac:dyDescent="0.3">
      <c r="A349" s="23" t="s">
        <v>60</v>
      </c>
      <c r="B349" s="57"/>
      <c r="C349" s="57">
        <f>IF(C277=0,0,C277/0.086*1000000/C$49)</f>
        <v>11058.196271196148</v>
      </c>
      <c r="D349" s="57">
        <f t="shared" ref="D349:Q349" si="99">IF(D277=0,0,D277/0.086*1000000/D$49)</f>
        <v>10788.15541238307</v>
      </c>
      <c r="E349" s="57">
        <f t="shared" si="99"/>
        <v>10980.372747962103</v>
      </c>
      <c r="F349" s="57">
        <f t="shared" si="99"/>
        <v>11199.267718733856</v>
      </c>
      <c r="G349" s="57">
        <f t="shared" si="99"/>
        <v>10338.603322957324</v>
      </c>
      <c r="H349" s="57">
        <f t="shared" si="99"/>
        <v>10129.010463854363</v>
      </c>
      <c r="I349" s="57">
        <f t="shared" si="99"/>
        <v>9499.7497219557008</v>
      </c>
      <c r="J349" s="57">
        <f t="shared" si="99"/>
        <v>9908.8202533118802</v>
      </c>
      <c r="K349" s="57">
        <f t="shared" si="99"/>
        <v>9246.6331284691769</v>
      </c>
      <c r="L349" s="57">
        <f t="shared" si="99"/>
        <v>11933.822494798807</v>
      </c>
      <c r="M349" s="57">
        <f t="shared" si="99"/>
        <v>9110.6400745067058</v>
      </c>
      <c r="N349" s="57">
        <f t="shared" si="99"/>
        <v>11282.983547946922</v>
      </c>
      <c r="O349" s="57">
        <f t="shared" si="99"/>
        <v>11476.79139740354</v>
      </c>
      <c r="P349" s="57">
        <f t="shared" si="99"/>
        <v>9684.6334889761474</v>
      </c>
      <c r="Q349" s="57">
        <f t="shared" si="99"/>
        <v>10014.502872175242</v>
      </c>
    </row>
    <row r="350" spans="1:17" ht="12" customHeight="1" x14ac:dyDescent="0.3">
      <c r="A350" s="158" t="s">
        <v>112</v>
      </c>
      <c r="B350" s="157"/>
      <c r="C350" s="157">
        <f t="shared" ref="C350:Q350" si="100">C351</f>
        <v>36.292530832776229</v>
      </c>
      <c r="D350" s="157">
        <f t="shared" si="100"/>
        <v>33.678553117255269</v>
      </c>
      <c r="E350" s="157">
        <f t="shared" si="100"/>
        <v>27.029210161407981</v>
      </c>
      <c r="F350" s="157">
        <f t="shared" si="100"/>
        <v>42.783199843099247</v>
      </c>
      <c r="G350" s="157">
        <f t="shared" si="100"/>
        <v>39.575694437045982</v>
      </c>
      <c r="H350" s="157">
        <f t="shared" si="100"/>
        <v>63.332108333838057</v>
      </c>
      <c r="I350" s="157">
        <f t="shared" si="100"/>
        <v>59.143768170548491</v>
      </c>
      <c r="J350" s="157">
        <f t="shared" si="100"/>
        <v>103.52172466866782</v>
      </c>
      <c r="K350" s="157">
        <f t="shared" si="100"/>
        <v>135.25828430343458</v>
      </c>
      <c r="L350" s="157">
        <f t="shared" si="100"/>
        <v>111.46221810198077</v>
      </c>
      <c r="M350" s="157">
        <f t="shared" si="100"/>
        <v>40.647708122722094</v>
      </c>
      <c r="N350" s="157">
        <f t="shared" si="100"/>
        <v>73.555813864047721</v>
      </c>
      <c r="O350" s="157">
        <f t="shared" si="100"/>
        <v>74.518307501210487</v>
      </c>
      <c r="P350" s="157">
        <f t="shared" si="100"/>
        <v>66.640403261006071</v>
      </c>
      <c r="Q350" s="157">
        <f t="shared" si="100"/>
        <v>56.498355032883495</v>
      </c>
    </row>
    <row r="351" spans="1:17" ht="12" customHeight="1" x14ac:dyDescent="0.3">
      <c r="A351" s="23" t="s">
        <v>60</v>
      </c>
      <c r="B351" s="156"/>
      <c r="C351" s="156">
        <f>IF(C279=0,0,C279/0.086*1000000/C$49)</f>
        <v>36.292530832776229</v>
      </c>
      <c r="D351" s="156">
        <f t="shared" ref="D351:Q351" si="101">IF(D279=0,0,D279/0.086*1000000/D$49)</f>
        <v>33.678553117255269</v>
      </c>
      <c r="E351" s="156">
        <f t="shared" si="101"/>
        <v>27.029210161407981</v>
      </c>
      <c r="F351" s="156">
        <f t="shared" si="101"/>
        <v>42.783199843099247</v>
      </c>
      <c r="G351" s="156">
        <f t="shared" si="101"/>
        <v>39.575694437045982</v>
      </c>
      <c r="H351" s="156">
        <f t="shared" si="101"/>
        <v>63.332108333838057</v>
      </c>
      <c r="I351" s="156">
        <f t="shared" si="101"/>
        <v>59.143768170548491</v>
      </c>
      <c r="J351" s="156">
        <f t="shared" si="101"/>
        <v>103.52172466866782</v>
      </c>
      <c r="K351" s="156">
        <f t="shared" si="101"/>
        <v>135.25828430343458</v>
      </c>
      <c r="L351" s="156">
        <f t="shared" si="101"/>
        <v>111.46221810198077</v>
      </c>
      <c r="M351" s="156">
        <f t="shared" si="101"/>
        <v>40.647708122722094</v>
      </c>
      <c r="N351" s="156">
        <f t="shared" si="101"/>
        <v>73.555813864047721</v>
      </c>
      <c r="O351" s="156">
        <f t="shared" si="101"/>
        <v>74.518307501210487</v>
      </c>
      <c r="P351" s="156">
        <f t="shared" si="101"/>
        <v>66.640403261006071</v>
      </c>
      <c r="Q351" s="156">
        <f t="shared" si="101"/>
        <v>56.498355032883495</v>
      </c>
    </row>
    <row r="352" spans="1:17" ht="12" customHeight="1" x14ac:dyDescent="0.3">
      <c r="A352" s="158" t="s">
        <v>63</v>
      </c>
      <c r="B352" s="157"/>
      <c r="C352" s="157">
        <f>IF(C280=0,0,C280/0.086*1000000/SUM(C$53:C$56))</f>
        <v>2260.9404398209836</v>
      </c>
      <c r="D352" s="157">
        <f t="shared" ref="D352:Q352" si="102">IF(D280=0,0,D280/0.086*1000000/SUM(D$53:D$56))</f>
        <v>2200.3269351434046</v>
      </c>
      <c r="E352" s="157">
        <f t="shared" si="102"/>
        <v>2212.9435765360076</v>
      </c>
      <c r="F352" s="157">
        <f t="shared" si="102"/>
        <v>2246.1230457515931</v>
      </c>
      <c r="G352" s="157">
        <f t="shared" si="102"/>
        <v>2135.1012521189973</v>
      </c>
      <c r="H352" s="157">
        <f t="shared" si="102"/>
        <v>2169.3121319909833</v>
      </c>
      <c r="I352" s="157">
        <f t="shared" si="102"/>
        <v>2117.8934990984089</v>
      </c>
      <c r="J352" s="157">
        <f t="shared" si="102"/>
        <v>2157.8923295381633</v>
      </c>
      <c r="K352" s="157">
        <f t="shared" si="102"/>
        <v>2105.6610792424522</v>
      </c>
      <c r="L352" s="157">
        <f t="shared" si="102"/>
        <v>2297.3143603334897</v>
      </c>
      <c r="M352" s="157">
        <f t="shared" si="102"/>
        <v>2195.2196210587999</v>
      </c>
      <c r="N352" s="157">
        <f t="shared" si="102"/>
        <v>2417.1198731806203</v>
      </c>
      <c r="O352" s="157">
        <f t="shared" si="102"/>
        <v>2419.7212243752165</v>
      </c>
      <c r="P352" s="157">
        <f t="shared" si="102"/>
        <v>2481.5017782943601</v>
      </c>
      <c r="Q352" s="157">
        <f t="shared" si="102"/>
        <v>2350.7750837059675</v>
      </c>
    </row>
    <row r="353" spans="1:17" ht="12" customHeight="1" x14ac:dyDescent="0.3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3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3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3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3">
      <c r="A357" s="163" t="s">
        <v>142</v>
      </c>
      <c r="B357" s="162"/>
      <c r="C357" s="162">
        <f>IF(C285=0,0,C285/0.086*1000000/C$55)</f>
        <v>2299.4328159213615</v>
      </c>
      <c r="D357" s="162">
        <f t="shared" ref="D357:Q357" si="106">IF(D285=0,0,D285/0.086*1000000/D$55)</f>
        <v>2240.463003884905</v>
      </c>
      <c r="E357" s="162">
        <f t="shared" si="106"/>
        <v>2262.6993257173554</v>
      </c>
      <c r="F357" s="162">
        <f t="shared" si="106"/>
        <v>2266.5746544355516</v>
      </c>
      <c r="G357" s="162">
        <f t="shared" si="106"/>
        <v>2168.1912354057199</v>
      </c>
      <c r="H357" s="162">
        <f t="shared" si="106"/>
        <v>2231.3139494421011</v>
      </c>
      <c r="I357" s="162">
        <f t="shared" si="106"/>
        <v>2220.838013837144</v>
      </c>
      <c r="J357" s="162">
        <f t="shared" si="106"/>
        <v>2274.5389969327198</v>
      </c>
      <c r="K357" s="162">
        <f t="shared" si="106"/>
        <v>2272.4684396212979</v>
      </c>
      <c r="L357" s="162">
        <f t="shared" si="106"/>
        <v>2425.6424853081276</v>
      </c>
      <c r="M357" s="162">
        <f t="shared" si="106"/>
        <v>2538.8873707356588</v>
      </c>
      <c r="N357" s="162">
        <f t="shared" si="106"/>
        <v>2580.3871811796093</v>
      </c>
      <c r="O357" s="162">
        <f t="shared" si="106"/>
        <v>2618.0303193388572</v>
      </c>
      <c r="P357" s="162">
        <f t="shared" si="106"/>
        <v>2665.4553415045821</v>
      </c>
      <c r="Q357" s="162">
        <f t="shared" si="106"/>
        <v>2445.831230152588</v>
      </c>
    </row>
    <row r="358" spans="1:17" ht="12" customHeight="1" x14ac:dyDescent="0.3">
      <c r="A358" s="161" t="s">
        <v>141</v>
      </c>
      <c r="B358" s="160"/>
      <c r="C358" s="160">
        <f>IF(C286=0,0,C286/0.086*1000000/C$56)</f>
        <v>2014.0028334073004</v>
      </c>
      <c r="D358" s="160">
        <f t="shared" ref="D358:Q358" si="107">IF(D286=0,0,D286/0.086*1000000/D$56)</f>
        <v>1982.9238371556435</v>
      </c>
      <c r="E358" s="160">
        <f t="shared" si="107"/>
        <v>2037.313144808591</v>
      </c>
      <c r="F358" s="160">
        <f t="shared" si="107"/>
        <v>2086.0933833346207</v>
      </c>
      <c r="G358" s="160">
        <f t="shared" si="107"/>
        <v>2034.3709317263185</v>
      </c>
      <c r="H358" s="160">
        <f t="shared" si="107"/>
        <v>1937.9136498512817</v>
      </c>
      <c r="I358" s="160">
        <f t="shared" si="107"/>
        <v>1905.5345442794121</v>
      </c>
      <c r="J358" s="160">
        <f t="shared" si="107"/>
        <v>1830.9915480636992</v>
      </c>
      <c r="K358" s="160">
        <f t="shared" si="107"/>
        <v>1735.8430567585949</v>
      </c>
      <c r="L358" s="160">
        <f t="shared" si="107"/>
        <v>1954.7986866734343</v>
      </c>
      <c r="M358" s="160">
        <f t="shared" si="107"/>
        <v>1874.2103648130408</v>
      </c>
      <c r="N358" s="160">
        <f t="shared" si="107"/>
        <v>2019.1153888483268</v>
      </c>
      <c r="O358" s="160">
        <f t="shared" si="107"/>
        <v>1936.2912988482769</v>
      </c>
      <c r="P358" s="160">
        <f t="shared" si="107"/>
        <v>2067.2995929523222</v>
      </c>
      <c r="Q358" s="160">
        <f t="shared" si="107"/>
        <v>2053.4791722872219</v>
      </c>
    </row>
    <row r="359" spans="1:17" ht="12" customHeight="1" x14ac:dyDescent="0.3">
      <c r="A359" s="148" t="s">
        <v>60</v>
      </c>
      <c r="B359" s="156"/>
      <c r="C359" s="156">
        <f t="shared" ref="C359:Q360" si="108">IF(C287=0,0,C287/0.086*1000000/C$56)</f>
        <v>1475.6587297881974</v>
      </c>
      <c r="D359" s="156">
        <f t="shared" si="108"/>
        <v>1424.680668947007</v>
      </c>
      <c r="E359" s="156">
        <f t="shared" si="108"/>
        <v>1520.7553551294916</v>
      </c>
      <c r="F359" s="156">
        <f t="shared" si="108"/>
        <v>1512.7222081144737</v>
      </c>
      <c r="G359" s="156">
        <f t="shared" si="108"/>
        <v>1501.4609275650539</v>
      </c>
      <c r="H359" s="156">
        <f t="shared" si="108"/>
        <v>1373.7849497794421</v>
      </c>
      <c r="I359" s="156">
        <f t="shared" si="108"/>
        <v>1360.2422476580709</v>
      </c>
      <c r="J359" s="156">
        <f t="shared" si="108"/>
        <v>1210.8227816044957</v>
      </c>
      <c r="K359" s="156">
        <f t="shared" si="108"/>
        <v>1072.9013064136197</v>
      </c>
      <c r="L359" s="156">
        <f t="shared" si="108"/>
        <v>1361.5458307970318</v>
      </c>
      <c r="M359" s="156">
        <f t="shared" si="108"/>
        <v>1279.0810396669742</v>
      </c>
      <c r="N359" s="156">
        <f t="shared" si="108"/>
        <v>1495.4910641863739</v>
      </c>
      <c r="O359" s="156">
        <f t="shared" si="108"/>
        <v>1394.8964603292777</v>
      </c>
      <c r="P359" s="156">
        <f t="shared" si="108"/>
        <v>1545.0558481633352</v>
      </c>
      <c r="Q359" s="156">
        <f t="shared" si="108"/>
        <v>1585.6910390197106</v>
      </c>
    </row>
    <row r="360" spans="1:17" ht="12" customHeight="1" x14ac:dyDescent="0.3">
      <c r="A360" s="159" t="s">
        <v>59</v>
      </c>
      <c r="B360" s="57"/>
      <c r="C360" s="57">
        <f t="shared" si="108"/>
        <v>538.34410361910318</v>
      </c>
      <c r="D360" s="57">
        <f t="shared" si="108"/>
        <v>558.24316820863623</v>
      </c>
      <c r="E360" s="57">
        <f t="shared" si="108"/>
        <v>516.5577896790993</v>
      </c>
      <c r="F360" s="57">
        <f t="shared" si="108"/>
        <v>573.37117522014705</v>
      </c>
      <c r="G360" s="57">
        <f t="shared" si="108"/>
        <v>532.91000416126485</v>
      </c>
      <c r="H360" s="57">
        <f t="shared" si="108"/>
        <v>564.12870007183972</v>
      </c>
      <c r="I360" s="57">
        <f t="shared" si="108"/>
        <v>545.29229662134117</v>
      </c>
      <c r="J360" s="57">
        <f t="shared" si="108"/>
        <v>620.16876645920343</v>
      </c>
      <c r="K360" s="57">
        <f t="shared" si="108"/>
        <v>662.94175034497516</v>
      </c>
      <c r="L360" s="57">
        <f t="shared" si="108"/>
        <v>593.25285587640246</v>
      </c>
      <c r="M360" s="57">
        <f t="shared" si="108"/>
        <v>595.12932514606666</v>
      </c>
      <c r="N360" s="57">
        <f t="shared" si="108"/>
        <v>523.6243246619531</v>
      </c>
      <c r="O360" s="57">
        <f t="shared" si="108"/>
        <v>541.39483851899899</v>
      </c>
      <c r="P360" s="57">
        <f t="shared" si="108"/>
        <v>522.2437447889871</v>
      </c>
      <c r="Q360" s="57">
        <f t="shared" si="108"/>
        <v>467.78813326751134</v>
      </c>
    </row>
    <row r="361" spans="1:17" ht="12" customHeight="1" x14ac:dyDescent="0.3">
      <c r="A361" s="158" t="s">
        <v>62</v>
      </c>
      <c r="B361" s="157"/>
      <c r="C361" s="157">
        <f>IF(C289=0,0,C289/0.086*1000000/SUM(C$58:C$59))</f>
        <v>781.43178944235399</v>
      </c>
      <c r="D361" s="157">
        <f t="shared" ref="D361:Q361" si="109">IF(D289=0,0,D289/0.086*1000000/SUM(D$58:D$59))</f>
        <v>779.20887621489589</v>
      </c>
      <c r="E361" s="157">
        <f t="shared" si="109"/>
        <v>781.92053757709527</v>
      </c>
      <c r="F361" s="157">
        <f t="shared" si="109"/>
        <v>772.59565778041895</v>
      </c>
      <c r="G361" s="157">
        <f t="shared" si="109"/>
        <v>786.25071232698633</v>
      </c>
      <c r="H361" s="157">
        <f t="shared" si="109"/>
        <v>853.2801135955408</v>
      </c>
      <c r="I361" s="157">
        <f t="shared" si="109"/>
        <v>850.47512684054232</v>
      </c>
      <c r="J361" s="157">
        <f t="shared" si="109"/>
        <v>865.34873073525421</v>
      </c>
      <c r="K361" s="157">
        <f t="shared" si="109"/>
        <v>839.91105078942667</v>
      </c>
      <c r="L361" s="157">
        <f t="shared" si="109"/>
        <v>866.26460617200689</v>
      </c>
      <c r="M361" s="157">
        <f t="shared" si="109"/>
        <v>817.83896536885754</v>
      </c>
      <c r="N361" s="157">
        <f t="shared" si="109"/>
        <v>883.52990659905458</v>
      </c>
      <c r="O361" s="157">
        <f t="shared" si="109"/>
        <v>880.81832490020133</v>
      </c>
      <c r="P361" s="157">
        <f t="shared" si="109"/>
        <v>883.51082817223448</v>
      </c>
      <c r="Q361" s="157">
        <f t="shared" si="109"/>
        <v>877.99413625326906</v>
      </c>
    </row>
    <row r="362" spans="1:17" ht="12" customHeight="1" x14ac:dyDescent="0.3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3">
      <c r="A363" s="29" t="s">
        <v>140</v>
      </c>
      <c r="B363" s="57"/>
      <c r="C363" s="57">
        <f>IF(C291=0,0,C291/0.086*1000000/C$59)</f>
        <v>781.43178944235399</v>
      </c>
      <c r="D363" s="57">
        <f t="shared" ref="D363:Q363" si="111">IF(D291=0,0,D291/0.086*1000000/D$59)</f>
        <v>779.20887621489589</v>
      </c>
      <c r="E363" s="57">
        <f t="shared" si="111"/>
        <v>781.92053757709527</v>
      </c>
      <c r="F363" s="57">
        <f t="shared" si="111"/>
        <v>772.59565778041895</v>
      </c>
      <c r="G363" s="57">
        <f t="shared" si="111"/>
        <v>786.25071232698633</v>
      </c>
      <c r="H363" s="57">
        <f t="shared" si="111"/>
        <v>853.2801135955408</v>
      </c>
      <c r="I363" s="57">
        <f t="shared" si="111"/>
        <v>850.47512684054232</v>
      </c>
      <c r="J363" s="57">
        <f t="shared" si="111"/>
        <v>865.34873073525421</v>
      </c>
      <c r="K363" s="57">
        <f t="shared" si="111"/>
        <v>839.91105078942667</v>
      </c>
      <c r="L363" s="57">
        <f t="shared" si="111"/>
        <v>866.26460617200689</v>
      </c>
      <c r="M363" s="57">
        <f t="shared" si="111"/>
        <v>817.83896536885754</v>
      </c>
      <c r="N363" s="57">
        <f t="shared" si="111"/>
        <v>883.52990659905458</v>
      </c>
      <c r="O363" s="57">
        <f t="shared" si="111"/>
        <v>880.81832490020133</v>
      </c>
      <c r="P363" s="57">
        <f t="shared" si="111"/>
        <v>883.51082817223448</v>
      </c>
      <c r="Q363" s="57">
        <f t="shared" si="111"/>
        <v>877.99413625326906</v>
      </c>
    </row>
    <row r="365" spans="1:17" ht="12" customHeight="1" x14ac:dyDescent="0.3">
      <c r="A365" s="152" t="s">
        <v>188</v>
      </c>
      <c r="B365" s="168"/>
      <c r="C365" s="168">
        <f t="shared" ref="C365:Q365" si="112">C366+C368+C370+C379</f>
        <v>11107.531774615596</v>
      </c>
      <c r="D365" s="168">
        <f t="shared" si="112"/>
        <v>10961.546164205049</v>
      </c>
      <c r="E365" s="168">
        <f t="shared" si="112"/>
        <v>11133.415068642234</v>
      </c>
      <c r="F365" s="168">
        <f t="shared" si="112"/>
        <v>11365.28137639325</v>
      </c>
      <c r="G365" s="168">
        <f t="shared" si="112"/>
        <v>10592.456415286239</v>
      </c>
      <c r="H365" s="168">
        <f t="shared" si="112"/>
        <v>10604.147851606231</v>
      </c>
      <c r="I365" s="168">
        <f t="shared" si="112"/>
        <v>10148.552390176144</v>
      </c>
      <c r="J365" s="168">
        <f t="shared" si="112"/>
        <v>10611.387728107879</v>
      </c>
      <c r="K365" s="168">
        <f t="shared" si="112"/>
        <v>10109.164023789679</v>
      </c>
      <c r="L365" s="168">
        <f t="shared" si="112"/>
        <v>12625.908438210281</v>
      </c>
      <c r="M365" s="168">
        <f t="shared" si="112"/>
        <v>10047.501574401909</v>
      </c>
      <c r="N365" s="168">
        <f t="shared" si="112"/>
        <v>12273.6553047712</v>
      </c>
      <c r="O365" s="168">
        <f t="shared" si="112"/>
        <v>12634.702440301717</v>
      </c>
      <c r="P365" s="168">
        <f t="shared" si="112"/>
        <v>11128.801290327354</v>
      </c>
      <c r="Q365" s="168">
        <f t="shared" si="112"/>
        <v>11345.239958357424</v>
      </c>
    </row>
    <row r="366" spans="1:17" ht="12" customHeight="1" x14ac:dyDescent="0.3">
      <c r="A366" s="158" t="s">
        <v>65</v>
      </c>
      <c r="B366" s="157"/>
      <c r="C366" s="157">
        <f t="shared" ref="C366:Q366" si="113">C367</f>
        <v>8746.9870363696082</v>
      </c>
      <c r="D366" s="157">
        <f t="shared" si="113"/>
        <v>8621.8332172288901</v>
      </c>
      <c r="E366" s="157">
        <f t="shared" si="113"/>
        <v>8772.3450254547733</v>
      </c>
      <c r="F366" s="157">
        <f t="shared" si="113"/>
        <v>8959.2025547700523</v>
      </c>
      <c r="G366" s="157">
        <f t="shared" si="113"/>
        <v>8237.1004900810804</v>
      </c>
      <c r="H366" s="157">
        <f t="shared" si="113"/>
        <v>8104.6595101800067</v>
      </c>
      <c r="I366" s="157">
        <f t="shared" si="113"/>
        <v>7650.781201512249</v>
      </c>
      <c r="J366" s="157">
        <f t="shared" si="113"/>
        <v>7958.0465359621057</v>
      </c>
      <c r="K366" s="157">
        <f t="shared" si="113"/>
        <v>7397.0329960366971</v>
      </c>
      <c r="L366" s="157">
        <f t="shared" si="113"/>
        <v>9771.2603035112297</v>
      </c>
      <c r="M366" s="157">
        <f t="shared" si="113"/>
        <v>7473.8020831974418</v>
      </c>
      <c r="N366" s="157">
        <f t="shared" si="113"/>
        <v>9381.7568010821542</v>
      </c>
      <c r="O366" s="157">
        <f t="shared" si="113"/>
        <v>9717.1438853143336</v>
      </c>
      <c r="P366" s="157">
        <f t="shared" si="113"/>
        <v>8170.7733623722879</v>
      </c>
      <c r="Q366" s="157">
        <f t="shared" si="113"/>
        <v>8537.7356673472295</v>
      </c>
    </row>
    <row r="367" spans="1:17" ht="12" customHeight="1" x14ac:dyDescent="0.3">
      <c r="A367" s="23" t="s">
        <v>60</v>
      </c>
      <c r="B367" s="57"/>
      <c r="C367" s="57">
        <f t="shared" ref="C367:Q367" si="114">IF(C295=0,0,C295/0.086*1000000/C$49)</f>
        <v>8746.9870363696082</v>
      </c>
      <c r="D367" s="57">
        <f t="shared" si="114"/>
        <v>8621.8332172288901</v>
      </c>
      <c r="E367" s="57">
        <f t="shared" si="114"/>
        <v>8772.3450254547733</v>
      </c>
      <c r="F367" s="57">
        <f t="shared" si="114"/>
        <v>8959.2025547700523</v>
      </c>
      <c r="G367" s="57">
        <f t="shared" si="114"/>
        <v>8237.1004900810804</v>
      </c>
      <c r="H367" s="57">
        <f t="shared" si="114"/>
        <v>8104.6595101800067</v>
      </c>
      <c r="I367" s="57">
        <f t="shared" si="114"/>
        <v>7650.781201512249</v>
      </c>
      <c r="J367" s="57">
        <f t="shared" si="114"/>
        <v>7958.0465359621057</v>
      </c>
      <c r="K367" s="57">
        <f t="shared" si="114"/>
        <v>7397.0329960366971</v>
      </c>
      <c r="L367" s="57">
        <f t="shared" si="114"/>
        <v>9771.2603035112297</v>
      </c>
      <c r="M367" s="57">
        <f t="shared" si="114"/>
        <v>7473.8020831974418</v>
      </c>
      <c r="N367" s="57">
        <f t="shared" si="114"/>
        <v>9381.7568010821542</v>
      </c>
      <c r="O367" s="57">
        <f t="shared" si="114"/>
        <v>9717.1438853143336</v>
      </c>
      <c r="P367" s="57">
        <f t="shared" si="114"/>
        <v>8170.7733623722879</v>
      </c>
      <c r="Q367" s="57">
        <f t="shared" si="114"/>
        <v>8537.7356673472295</v>
      </c>
    </row>
    <row r="368" spans="1:17" ht="12" customHeight="1" x14ac:dyDescent="0.3">
      <c r="A368" s="158" t="s">
        <v>112</v>
      </c>
      <c r="B368" s="157"/>
      <c r="C368" s="157">
        <f t="shared" ref="C368:Q368" si="115">C369</f>
        <v>67.459715489060201</v>
      </c>
      <c r="D368" s="157">
        <f t="shared" si="115"/>
        <v>64.184401377931295</v>
      </c>
      <c r="E368" s="157">
        <f t="shared" si="115"/>
        <v>53.282796920448405</v>
      </c>
      <c r="F368" s="157">
        <f t="shared" si="115"/>
        <v>87.672581591729312</v>
      </c>
      <c r="G368" s="157">
        <f t="shared" si="115"/>
        <v>84.6877570471149</v>
      </c>
      <c r="H368" s="157">
        <f t="shared" si="115"/>
        <v>142.81099050593883</v>
      </c>
      <c r="I368" s="157">
        <f t="shared" si="115"/>
        <v>140.54223726704384</v>
      </c>
      <c r="J368" s="157">
        <f t="shared" si="115"/>
        <v>254.17468046338206</v>
      </c>
      <c r="K368" s="157">
        <f t="shared" si="115"/>
        <v>356.32709989418896</v>
      </c>
      <c r="L368" s="157">
        <f t="shared" si="115"/>
        <v>315.54041082758613</v>
      </c>
      <c r="M368" s="157">
        <f t="shared" si="115"/>
        <v>123.77026649739778</v>
      </c>
      <c r="N368" s="157">
        <f t="shared" si="115"/>
        <v>240.58894150045225</v>
      </c>
      <c r="O368" s="157">
        <f t="shared" si="115"/>
        <v>253.96155639842536</v>
      </c>
      <c r="P368" s="157">
        <f t="shared" si="115"/>
        <v>238.7712916585665</v>
      </c>
      <c r="Q368" s="157">
        <f t="shared" si="115"/>
        <v>205.54535376327686</v>
      </c>
    </row>
    <row r="369" spans="1:17" ht="12" customHeight="1" x14ac:dyDescent="0.3">
      <c r="A369" s="23" t="s">
        <v>60</v>
      </c>
      <c r="B369" s="156"/>
      <c r="C369" s="156">
        <f t="shared" ref="C369:Q369" si="116">IF(C297=0,0,C297/0.086*1000000/C$49)</f>
        <v>67.459715489060201</v>
      </c>
      <c r="D369" s="156">
        <f t="shared" si="116"/>
        <v>64.184401377931295</v>
      </c>
      <c r="E369" s="156">
        <f t="shared" si="116"/>
        <v>53.282796920448405</v>
      </c>
      <c r="F369" s="156">
        <f t="shared" si="116"/>
        <v>87.672581591729312</v>
      </c>
      <c r="G369" s="156">
        <f t="shared" si="116"/>
        <v>84.6877570471149</v>
      </c>
      <c r="H369" s="156">
        <f t="shared" si="116"/>
        <v>142.81099050593883</v>
      </c>
      <c r="I369" s="156">
        <f t="shared" si="116"/>
        <v>140.54223726704384</v>
      </c>
      <c r="J369" s="156">
        <f t="shared" si="116"/>
        <v>254.17468046338206</v>
      </c>
      <c r="K369" s="156">
        <f t="shared" si="116"/>
        <v>356.32709989418896</v>
      </c>
      <c r="L369" s="156">
        <f t="shared" si="116"/>
        <v>315.54041082758613</v>
      </c>
      <c r="M369" s="156">
        <f t="shared" si="116"/>
        <v>123.77026649739778</v>
      </c>
      <c r="N369" s="156">
        <f t="shared" si="116"/>
        <v>240.58894150045225</v>
      </c>
      <c r="O369" s="156">
        <f t="shared" si="116"/>
        <v>253.96155639842536</v>
      </c>
      <c r="P369" s="156">
        <f t="shared" si="116"/>
        <v>238.7712916585665</v>
      </c>
      <c r="Q369" s="156">
        <f t="shared" si="116"/>
        <v>205.54535376327686</v>
      </c>
    </row>
    <row r="370" spans="1:17" ht="12" customHeight="1" x14ac:dyDescent="0.3">
      <c r="A370" s="158" t="s">
        <v>63</v>
      </c>
      <c r="B370" s="157"/>
      <c r="C370" s="157">
        <f t="shared" ref="C370:Q370" si="117">IF(C298=0,0,C298/0.086*1000000/SUM(C$53:C$56))</f>
        <v>1648.8144933128788</v>
      </c>
      <c r="D370" s="157">
        <f t="shared" si="117"/>
        <v>1630.4755667109848</v>
      </c>
      <c r="E370" s="157">
        <f t="shared" si="117"/>
        <v>1657.9763298870009</v>
      </c>
      <c r="F370" s="157">
        <f t="shared" si="117"/>
        <v>1674.3604240382349</v>
      </c>
      <c r="G370" s="157">
        <f t="shared" si="117"/>
        <v>1612.9826362452372</v>
      </c>
      <c r="H370" s="157">
        <f t="shared" si="117"/>
        <v>1639.2217784943291</v>
      </c>
      <c r="I370" s="157">
        <f t="shared" si="117"/>
        <v>1637.9595496872923</v>
      </c>
      <c r="J370" s="157">
        <f t="shared" si="117"/>
        <v>1663.7016757824658</v>
      </c>
      <c r="K370" s="157">
        <f t="shared" si="117"/>
        <v>1641.8733678496321</v>
      </c>
      <c r="L370" s="157">
        <f t="shared" si="117"/>
        <v>1800.0180532375148</v>
      </c>
      <c r="M370" s="157">
        <f t="shared" si="117"/>
        <v>1753.5551304723324</v>
      </c>
      <c r="N370" s="157">
        <f t="shared" si="117"/>
        <v>1896.9646957964055</v>
      </c>
      <c r="O370" s="157">
        <f t="shared" si="117"/>
        <v>1911.2317864515924</v>
      </c>
      <c r="P370" s="157">
        <f t="shared" si="117"/>
        <v>1962.2958992234583</v>
      </c>
      <c r="Q370" s="157">
        <f t="shared" si="117"/>
        <v>1849.9879461791045</v>
      </c>
    </row>
    <row r="371" spans="1:17" ht="12" customHeight="1" x14ac:dyDescent="0.3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3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3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3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3">
      <c r="A375" s="163" t="s">
        <v>142</v>
      </c>
      <c r="B375" s="162"/>
      <c r="C375" s="162">
        <f t="shared" ref="C375:Q375" si="120">IF(C303=0,0,C303/0.086*1000000/C$55)</f>
        <v>1646.9266989729624</v>
      </c>
      <c r="D375" s="162">
        <f t="shared" si="120"/>
        <v>1626.0200286843385</v>
      </c>
      <c r="E375" s="162">
        <f t="shared" si="120"/>
        <v>1642.6289286175893</v>
      </c>
      <c r="F375" s="162">
        <f t="shared" si="120"/>
        <v>1667.4743966108651</v>
      </c>
      <c r="G375" s="162">
        <f t="shared" si="120"/>
        <v>1583.4319513230214</v>
      </c>
      <c r="H375" s="162">
        <f t="shared" si="120"/>
        <v>1636.9671522406911</v>
      </c>
      <c r="I375" s="162">
        <f t="shared" si="120"/>
        <v>1647.4566765805507</v>
      </c>
      <c r="J375" s="162">
        <f t="shared" si="120"/>
        <v>1705.1253641886626</v>
      </c>
      <c r="K375" s="162">
        <f t="shared" si="120"/>
        <v>1716.5893381674066</v>
      </c>
      <c r="L375" s="162">
        <f t="shared" si="120"/>
        <v>1866.6395803304772</v>
      </c>
      <c r="M375" s="162">
        <f t="shared" si="120"/>
        <v>1938.8925919338487</v>
      </c>
      <c r="N375" s="162">
        <f t="shared" si="120"/>
        <v>1970.6395360344827</v>
      </c>
      <c r="O375" s="162">
        <f t="shared" si="120"/>
        <v>2010.2593346208009</v>
      </c>
      <c r="P375" s="162">
        <f t="shared" si="120"/>
        <v>2054.7311014523912</v>
      </c>
      <c r="Q375" s="162">
        <f t="shared" si="120"/>
        <v>1880.0420755227096</v>
      </c>
    </row>
    <row r="376" spans="1:17" ht="12" customHeight="1" x14ac:dyDescent="0.3">
      <c r="A376" s="161" t="s">
        <v>141</v>
      </c>
      <c r="B376" s="160"/>
      <c r="C376" s="160">
        <f t="shared" ref="C376:Q378" si="121">IF(C304=0,0,C304/0.086*1000000/C$56)</f>
        <v>1660.925136066774</v>
      </c>
      <c r="D376" s="160">
        <f t="shared" si="121"/>
        <v>1654.6096635612223</v>
      </c>
      <c r="E376" s="160">
        <f t="shared" si="121"/>
        <v>1712.1503852512615</v>
      </c>
      <c r="F376" s="160">
        <f t="shared" si="121"/>
        <v>1728.2421827607329</v>
      </c>
      <c r="G376" s="160">
        <f t="shared" si="121"/>
        <v>1702.9388605879744</v>
      </c>
      <c r="H376" s="160">
        <f t="shared" si="121"/>
        <v>1647.6363236533564</v>
      </c>
      <c r="I376" s="160">
        <f t="shared" si="121"/>
        <v>1618.3684141522497</v>
      </c>
      <c r="J376" s="160">
        <f t="shared" si="121"/>
        <v>1547.6123230902313</v>
      </c>
      <c r="K376" s="160">
        <f t="shared" si="121"/>
        <v>1476.2253273307554</v>
      </c>
      <c r="L376" s="160">
        <f t="shared" si="121"/>
        <v>1622.2010919360273</v>
      </c>
      <c r="M376" s="160">
        <f t="shared" si="121"/>
        <v>1580.4372260015757</v>
      </c>
      <c r="N376" s="160">
        <f t="shared" si="121"/>
        <v>1717.3640325858519</v>
      </c>
      <c r="O376" s="160">
        <f t="shared" si="121"/>
        <v>1669.8264174979749</v>
      </c>
      <c r="P376" s="160">
        <f t="shared" si="121"/>
        <v>1754.1625959179789</v>
      </c>
      <c r="Q376" s="160">
        <f t="shared" si="121"/>
        <v>1755.9911862734039</v>
      </c>
    </row>
    <row r="377" spans="1:17" ht="12" customHeight="1" x14ac:dyDescent="0.3">
      <c r="A377" s="148" t="s">
        <v>60</v>
      </c>
      <c r="B377" s="156"/>
      <c r="C377" s="156">
        <f t="shared" si="121"/>
        <v>1115.5534013983113</v>
      </c>
      <c r="D377" s="156">
        <f t="shared" si="121"/>
        <v>1089.6746139481425</v>
      </c>
      <c r="E377" s="156">
        <f t="shared" si="121"/>
        <v>1191.2982173717812</v>
      </c>
      <c r="F377" s="156">
        <f t="shared" si="121"/>
        <v>1149.4148442884111</v>
      </c>
      <c r="G377" s="156">
        <f t="shared" si="121"/>
        <v>1167.6063064049399</v>
      </c>
      <c r="H377" s="156">
        <f t="shared" si="121"/>
        <v>1078.9544725538544</v>
      </c>
      <c r="I377" s="156">
        <f t="shared" si="121"/>
        <v>1066.4572385715555</v>
      </c>
      <c r="J377" s="156">
        <f t="shared" si="121"/>
        <v>922.16573873049629</v>
      </c>
      <c r="K377" s="156">
        <f t="shared" si="121"/>
        <v>808.16767995122791</v>
      </c>
      <c r="L377" s="156">
        <f t="shared" si="121"/>
        <v>1025.2373933956512</v>
      </c>
      <c r="M377" s="156">
        <f t="shared" si="121"/>
        <v>982.48983575522743</v>
      </c>
      <c r="N377" s="156">
        <f t="shared" si="121"/>
        <v>1189.5371223275483</v>
      </c>
      <c r="O377" s="156">
        <f t="shared" si="121"/>
        <v>1123.8295598963284</v>
      </c>
      <c r="P377" s="156">
        <f t="shared" si="121"/>
        <v>1226.9392338507016</v>
      </c>
      <c r="Q377" s="156">
        <f t="shared" si="121"/>
        <v>1284.5631407821147</v>
      </c>
    </row>
    <row r="378" spans="1:17" ht="12" customHeight="1" x14ac:dyDescent="0.3">
      <c r="A378" s="159" t="s">
        <v>59</v>
      </c>
      <c r="B378" s="57"/>
      <c r="C378" s="57">
        <f t="shared" si="121"/>
        <v>545.37173466846252</v>
      </c>
      <c r="D378" s="57">
        <f t="shared" si="121"/>
        <v>564.93504961307974</v>
      </c>
      <c r="E378" s="57">
        <f t="shared" si="121"/>
        <v>520.85216787948013</v>
      </c>
      <c r="F378" s="57">
        <f t="shared" si="121"/>
        <v>578.82733847232191</v>
      </c>
      <c r="G378" s="57">
        <f t="shared" si="121"/>
        <v>535.33255418303486</v>
      </c>
      <c r="H378" s="57">
        <f t="shared" si="121"/>
        <v>568.68185109950196</v>
      </c>
      <c r="I378" s="57">
        <f t="shared" si="121"/>
        <v>551.91117558069436</v>
      </c>
      <c r="J378" s="57">
        <f t="shared" si="121"/>
        <v>625.4465843597352</v>
      </c>
      <c r="K378" s="57">
        <f t="shared" si="121"/>
        <v>668.05764737952757</v>
      </c>
      <c r="L378" s="57">
        <f t="shared" si="121"/>
        <v>596.96369854037607</v>
      </c>
      <c r="M378" s="57">
        <f t="shared" si="121"/>
        <v>597.94739024634816</v>
      </c>
      <c r="N378" s="57">
        <f t="shared" si="121"/>
        <v>527.82691025830366</v>
      </c>
      <c r="O378" s="57">
        <f t="shared" si="121"/>
        <v>545.99685760164641</v>
      </c>
      <c r="P378" s="57">
        <f t="shared" si="121"/>
        <v>527.22336206727732</v>
      </c>
      <c r="Q378" s="57">
        <f t="shared" si="121"/>
        <v>471.42804549128931</v>
      </c>
    </row>
    <row r="379" spans="1:17" ht="12" customHeight="1" x14ac:dyDescent="0.3">
      <c r="A379" s="158" t="s">
        <v>62</v>
      </c>
      <c r="B379" s="157"/>
      <c r="C379" s="157">
        <f t="shared" ref="C379:Q379" si="122">IF(C307=0,0,C307/0.086*1000000/SUM(C$58:C$59))</f>
        <v>644.27052944404932</v>
      </c>
      <c r="D379" s="157">
        <f t="shared" si="122"/>
        <v>645.05297888724283</v>
      </c>
      <c r="E379" s="157">
        <f t="shared" si="122"/>
        <v>649.81091638001192</v>
      </c>
      <c r="F379" s="157">
        <f t="shared" si="122"/>
        <v>644.04581599323308</v>
      </c>
      <c r="G379" s="157">
        <f t="shared" si="122"/>
        <v>657.68553191280694</v>
      </c>
      <c r="H379" s="157">
        <f t="shared" si="122"/>
        <v>717.45557242595476</v>
      </c>
      <c r="I379" s="157">
        <f t="shared" si="122"/>
        <v>719.26940170956038</v>
      </c>
      <c r="J379" s="157">
        <f t="shared" si="122"/>
        <v>735.4648358999259</v>
      </c>
      <c r="K379" s="157">
        <f t="shared" si="122"/>
        <v>713.93056000916181</v>
      </c>
      <c r="L379" s="157">
        <f t="shared" si="122"/>
        <v>739.08967063394982</v>
      </c>
      <c r="M379" s="157">
        <f t="shared" si="122"/>
        <v>696.37409423473798</v>
      </c>
      <c r="N379" s="157">
        <f t="shared" si="122"/>
        <v>754.3448663921879</v>
      </c>
      <c r="O379" s="157">
        <f t="shared" si="122"/>
        <v>752.36521213736523</v>
      </c>
      <c r="P379" s="157">
        <f t="shared" si="122"/>
        <v>756.96073707304129</v>
      </c>
      <c r="Q379" s="157">
        <f t="shared" si="122"/>
        <v>751.970991067814</v>
      </c>
    </row>
    <row r="380" spans="1:17" ht="12" customHeight="1" x14ac:dyDescent="0.3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3">
      <c r="A381" s="29" t="s">
        <v>140</v>
      </c>
      <c r="B381" s="57"/>
      <c r="C381" s="57">
        <f t="shared" ref="C381:Q381" si="124">IF(C309=0,0,C309/0.086*1000000/C$59)</f>
        <v>644.27052944404932</v>
      </c>
      <c r="D381" s="57">
        <f t="shared" si="124"/>
        <v>645.05297888724283</v>
      </c>
      <c r="E381" s="57">
        <f t="shared" si="124"/>
        <v>649.81091638001192</v>
      </c>
      <c r="F381" s="57">
        <f t="shared" si="124"/>
        <v>644.04581599323308</v>
      </c>
      <c r="G381" s="57">
        <f t="shared" si="124"/>
        <v>657.68553191280694</v>
      </c>
      <c r="H381" s="57">
        <f t="shared" si="124"/>
        <v>717.45557242595476</v>
      </c>
      <c r="I381" s="57">
        <f t="shared" si="124"/>
        <v>719.26940170956038</v>
      </c>
      <c r="J381" s="57">
        <f t="shared" si="124"/>
        <v>735.4648358999259</v>
      </c>
      <c r="K381" s="57">
        <f t="shared" si="124"/>
        <v>713.93056000916181</v>
      </c>
      <c r="L381" s="57">
        <f t="shared" si="124"/>
        <v>739.08967063394982</v>
      </c>
      <c r="M381" s="57">
        <f t="shared" si="124"/>
        <v>696.37409423473798</v>
      </c>
      <c r="N381" s="57">
        <f t="shared" si="124"/>
        <v>754.3448663921879</v>
      </c>
      <c r="O381" s="57">
        <f t="shared" si="124"/>
        <v>752.36521213736523</v>
      </c>
      <c r="P381" s="57">
        <f t="shared" si="124"/>
        <v>756.96073707304129</v>
      </c>
      <c r="Q381" s="57">
        <f t="shared" si="124"/>
        <v>751.970991067814</v>
      </c>
    </row>
    <row r="383" spans="1:17" ht="12" customHeight="1" x14ac:dyDescent="0.3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3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3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3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3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3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3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3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3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3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3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3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3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3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3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3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3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3">
      <c r="A401" s="152" t="s">
        <v>186</v>
      </c>
      <c r="B401" s="168"/>
      <c r="C401" s="184">
        <f>C347/RES_summary!C$21</f>
        <v>149.81119327207739</v>
      </c>
      <c r="D401" s="184">
        <f>D347/RES_summary!D$21</f>
        <v>143.51549360144008</v>
      </c>
      <c r="E401" s="184">
        <f>E347/RES_summary!E$21</f>
        <v>144.4587735645691</v>
      </c>
      <c r="F401" s="184">
        <f>F347/RES_summary!F$21</f>
        <v>146.31518121179465</v>
      </c>
      <c r="G401" s="184">
        <f>G347/RES_summary!G$21</f>
        <v>134.38583977085446</v>
      </c>
      <c r="H401" s="184">
        <f>H347/RES_summary!H$21</f>
        <v>130.79229842087585</v>
      </c>
      <c r="I401" s="184">
        <f>I347/RES_summary!I$21</f>
        <v>122.59805148556045</v>
      </c>
      <c r="J401" s="184">
        <f>J347/RES_summary!J$21</f>
        <v>125.51990593238125</v>
      </c>
      <c r="K401" s="184">
        <f>K347/RES_summary!K$21</f>
        <v>117.98685971623343</v>
      </c>
      <c r="L401" s="184">
        <f>L347/RES_summary!L$21</f>
        <v>143.4747583359806</v>
      </c>
      <c r="M401" s="184">
        <f>M347/RES_summary!M$21</f>
        <v>114.70979272058906</v>
      </c>
      <c r="N401" s="184">
        <f>N347/RES_summary!N$21</f>
        <v>135.47165649474252</v>
      </c>
      <c r="O401" s="184">
        <f>O347/RES_summary!O$21</f>
        <v>136.31316300523173</v>
      </c>
      <c r="P401" s="184">
        <f>P347/RES_summary!P$21</f>
        <v>119.69141541475005</v>
      </c>
      <c r="Q401" s="184">
        <f>Q347/RES_summary!Q$21</f>
        <v>119.12239329374556</v>
      </c>
    </row>
    <row r="402" spans="1:17" ht="12" customHeight="1" x14ac:dyDescent="0.3">
      <c r="A402" s="158" t="s">
        <v>65</v>
      </c>
      <c r="B402" s="157"/>
      <c r="C402" s="178">
        <f>C348/RES_summary!C$21</f>
        <v>117.18595628532516</v>
      </c>
      <c r="D402" s="178">
        <f>D348/RES_summary!D$21</f>
        <v>112.1821582994793</v>
      </c>
      <c r="E402" s="178">
        <f>E348/RES_summary!E$21</f>
        <v>113.28246244352746</v>
      </c>
      <c r="F402" s="178">
        <f>F348/RES_summary!F$21</f>
        <v>114.90423933120218</v>
      </c>
      <c r="G402" s="178">
        <f>G348/RES_summary!G$21</f>
        <v>104.46698394931747</v>
      </c>
      <c r="H402" s="178">
        <f>H348/RES_summary!H$21</f>
        <v>100.24995034517298</v>
      </c>
      <c r="I402" s="178">
        <f>I348/RES_summary!I$21</f>
        <v>92.969301250485771</v>
      </c>
      <c r="J402" s="178">
        <f>J348/RES_summary!J$21</f>
        <v>95.412240668229785</v>
      </c>
      <c r="K402" s="178">
        <f>K348/RES_summary!K$21</f>
        <v>88.500055342931617</v>
      </c>
      <c r="L402" s="178">
        <f>L348/RES_summary!L$21</f>
        <v>112.57923895946104</v>
      </c>
      <c r="M402" s="178">
        <f>M348/RES_summary!M$21</f>
        <v>85.913340741181571</v>
      </c>
      <c r="N402" s="178">
        <f>N348/RES_summary!N$21</f>
        <v>104.28496601070786</v>
      </c>
      <c r="O402" s="178">
        <f>O348/RES_summary!O$21</f>
        <v>105.33622512300863</v>
      </c>
      <c r="P402" s="178">
        <f>P348/RES_summary!P$21</f>
        <v>88.376194754757918</v>
      </c>
      <c r="Q402" s="178">
        <f>Q348/RES_summary!Q$21</f>
        <v>89.697153384679893</v>
      </c>
    </row>
    <row r="403" spans="1:17" ht="12" customHeight="1" x14ac:dyDescent="0.3">
      <c r="A403" s="23" t="s">
        <v>60</v>
      </c>
      <c r="B403" s="57"/>
      <c r="C403" s="176">
        <f>C349/RES_summary!C$21</f>
        <v>117.18595628532516</v>
      </c>
      <c r="D403" s="176">
        <f>D349/RES_summary!D$21</f>
        <v>112.1821582994793</v>
      </c>
      <c r="E403" s="176">
        <f>E349/RES_summary!E$21</f>
        <v>113.28246244352746</v>
      </c>
      <c r="F403" s="176">
        <f>F349/RES_summary!F$21</f>
        <v>114.90423933120218</v>
      </c>
      <c r="G403" s="176">
        <f>G349/RES_summary!G$21</f>
        <v>104.46698394931747</v>
      </c>
      <c r="H403" s="176">
        <f>H349/RES_summary!H$21</f>
        <v>100.24995034517298</v>
      </c>
      <c r="I403" s="176">
        <f>I349/RES_summary!I$21</f>
        <v>92.969301250485771</v>
      </c>
      <c r="J403" s="176">
        <f>J349/RES_summary!J$21</f>
        <v>95.412240668229785</v>
      </c>
      <c r="K403" s="176">
        <f>K349/RES_summary!K$21</f>
        <v>88.500055342931617</v>
      </c>
      <c r="L403" s="176">
        <f>L349/RES_summary!L$21</f>
        <v>112.57923895946104</v>
      </c>
      <c r="M403" s="176">
        <f>M349/RES_summary!M$21</f>
        <v>85.913340741181571</v>
      </c>
      <c r="N403" s="176">
        <f>N349/RES_summary!N$21</f>
        <v>104.28496601070786</v>
      </c>
      <c r="O403" s="176">
        <f>O349/RES_summary!O$21</f>
        <v>105.33622512300863</v>
      </c>
      <c r="P403" s="176">
        <f>P349/RES_summary!P$21</f>
        <v>88.376194754757918</v>
      </c>
      <c r="Q403" s="176">
        <f>Q349/RES_summary!Q$21</f>
        <v>89.697153384679893</v>
      </c>
    </row>
    <row r="404" spans="1:17" ht="12" customHeight="1" x14ac:dyDescent="0.3">
      <c r="A404" s="158" t="s">
        <v>112</v>
      </c>
      <c r="B404" s="157"/>
      <c r="C404" s="178">
        <f>C350/RES_summary!C$21</f>
        <v>0.38459933495044513</v>
      </c>
      <c r="D404" s="178">
        <f>D350/RES_summary!D$21</f>
        <v>0.35021119298676984</v>
      </c>
      <c r="E404" s="178">
        <f>E350/RES_summary!E$21</f>
        <v>0.27885533171505394</v>
      </c>
      <c r="F404" s="178">
        <f>F350/RES_summary!F$21</f>
        <v>0.43895468503738089</v>
      </c>
      <c r="G404" s="178">
        <f>G350/RES_summary!G$21</f>
        <v>0.3998947736351835</v>
      </c>
      <c r="H404" s="178">
        <f>H350/RES_summary!H$21</f>
        <v>0.62681747031253421</v>
      </c>
      <c r="I404" s="178">
        <f>I350/RES_summary!I$21</f>
        <v>0.57881049091518955</v>
      </c>
      <c r="J404" s="178">
        <f>J350/RES_summary!J$21</f>
        <v>0.99681288548713243</v>
      </c>
      <c r="K404" s="178">
        <f>K350/RES_summary!K$21</f>
        <v>1.2945647870021733</v>
      </c>
      <c r="L404" s="178">
        <f>L350/RES_summary!L$21</f>
        <v>1.0514930729130145</v>
      </c>
      <c r="M404" s="178">
        <f>M350/RES_summary!M$21</f>
        <v>0.38330790918492091</v>
      </c>
      <c r="N404" s="178">
        <f>N350/RES_summary!N$21</f>
        <v>0.67985258651715053</v>
      </c>
      <c r="O404" s="178">
        <f>O350/RES_summary!O$21</f>
        <v>0.68394352941789305</v>
      </c>
      <c r="P404" s="178">
        <f>P350/RES_summary!P$21</f>
        <v>0.60812061332358203</v>
      </c>
      <c r="Q404" s="178">
        <f>Q350/RES_summary!Q$21</f>
        <v>0.50604025801890773</v>
      </c>
    </row>
    <row r="405" spans="1:17" ht="12" customHeight="1" x14ac:dyDescent="0.3">
      <c r="A405" s="23" t="s">
        <v>60</v>
      </c>
      <c r="B405" s="156"/>
      <c r="C405" s="177">
        <f>C351/RES_summary!C$21</f>
        <v>0.38459933495044513</v>
      </c>
      <c r="D405" s="177">
        <f>D351/RES_summary!D$21</f>
        <v>0.35021119298676984</v>
      </c>
      <c r="E405" s="177">
        <f>E351/RES_summary!E$21</f>
        <v>0.27885533171505394</v>
      </c>
      <c r="F405" s="177">
        <f>F351/RES_summary!F$21</f>
        <v>0.43895468503738089</v>
      </c>
      <c r="G405" s="177">
        <f>G351/RES_summary!G$21</f>
        <v>0.3998947736351835</v>
      </c>
      <c r="H405" s="177">
        <f>H351/RES_summary!H$21</f>
        <v>0.62681747031253421</v>
      </c>
      <c r="I405" s="177">
        <f>I351/RES_summary!I$21</f>
        <v>0.57881049091518955</v>
      </c>
      <c r="J405" s="177">
        <f>J351/RES_summary!J$21</f>
        <v>0.99681288548713243</v>
      </c>
      <c r="K405" s="177">
        <f>K351/RES_summary!K$21</f>
        <v>1.2945647870021733</v>
      </c>
      <c r="L405" s="177">
        <f>L351/RES_summary!L$21</f>
        <v>1.0514930729130145</v>
      </c>
      <c r="M405" s="177">
        <f>M351/RES_summary!M$21</f>
        <v>0.38330790918492091</v>
      </c>
      <c r="N405" s="177">
        <f>N351/RES_summary!N$21</f>
        <v>0.67985258651715053</v>
      </c>
      <c r="O405" s="177">
        <f>O351/RES_summary!O$21</f>
        <v>0.68394352941789305</v>
      </c>
      <c r="P405" s="177">
        <f>P351/RES_summary!P$21</f>
        <v>0.60812061332358203</v>
      </c>
      <c r="Q405" s="177">
        <f>Q351/RES_summary!Q$21</f>
        <v>0.50604025801890773</v>
      </c>
    </row>
    <row r="406" spans="1:17" ht="12" customHeight="1" x14ac:dyDescent="0.3">
      <c r="A406" s="158" t="s">
        <v>63</v>
      </c>
      <c r="B406" s="157"/>
      <c r="C406" s="178">
        <f>C352/RES_summary!C$21</f>
        <v>23.959645953718123</v>
      </c>
      <c r="D406" s="178">
        <f>D352/RES_summary!D$21</f>
        <v>22.880410516290471</v>
      </c>
      <c r="E406" s="178">
        <f>E352/RES_summary!E$21</f>
        <v>22.830527100740902</v>
      </c>
      <c r="F406" s="178">
        <f>F352/RES_summary!F$21</f>
        <v>23.045172818276757</v>
      </c>
      <c r="G406" s="178">
        <f>G352/RES_summary!G$21</f>
        <v>21.574247629754392</v>
      </c>
      <c r="H406" s="178">
        <f>H352/RES_summary!H$21</f>
        <v>21.470353327340021</v>
      </c>
      <c r="I406" s="178">
        <f>I352/RES_summary!I$21</f>
        <v>20.726764861926284</v>
      </c>
      <c r="J406" s="178">
        <f>J352/RES_summary!J$21</f>
        <v>20.778391071652219</v>
      </c>
      <c r="K406" s="178">
        <f>K352/RES_summary!K$21</f>
        <v>20.153402806980992</v>
      </c>
      <c r="L406" s="178">
        <f>L352/RES_summary!L$21</f>
        <v>21.67200848258851</v>
      </c>
      <c r="M406" s="178">
        <f>M352/RES_summary!M$21</f>
        <v>20.700922192446924</v>
      </c>
      <c r="N406" s="178">
        <f>N352/RES_summary!N$21</f>
        <v>22.340656861483644</v>
      </c>
      <c r="O406" s="178">
        <f>O352/RES_summary!O$21</f>
        <v>22.208672337058754</v>
      </c>
      <c r="P406" s="178">
        <f>P352/RES_summary!P$21</f>
        <v>22.644706657454034</v>
      </c>
      <c r="Q406" s="178">
        <f>Q352/RES_summary!Q$21</f>
        <v>21.055247169773654</v>
      </c>
    </row>
    <row r="407" spans="1:17" ht="12" customHeight="1" x14ac:dyDescent="0.3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3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3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3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3">
      <c r="A411" s="163" t="s">
        <v>142</v>
      </c>
      <c r="B411" s="162"/>
      <c r="C411" s="180">
        <f>C357/RES_summary!C$21</f>
        <v>24.367557496649098</v>
      </c>
      <c r="D411" s="180">
        <f>D357/RES_summary!D$21</f>
        <v>23.297771097869557</v>
      </c>
      <c r="E411" s="180">
        <f>E357/RES_summary!E$21</f>
        <v>23.343847906633552</v>
      </c>
      <c r="F411" s="180">
        <f>F357/RES_summary!F$21</f>
        <v>23.255005871468146</v>
      </c>
      <c r="G411" s="180">
        <f>G357/RES_summary!G$21</f>
        <v>21.908607179580741</v>
      </c>
      <c r="H411" s="180">
        <f>H357/RES_summary!H$21</f>
        <v>22.084004497211534</v>
      </c>
      <c r="I411" s="180">
        <f>I357/RES_summary!I$21</f>
        <v>21.734231361881637</v>
      </c>
      <c r="J411" s="180">
        <f>J357/RES_summary!J$21</f>
        <v>21.901584309401841</v>
      </c>
      <c r="K411" s="180">
        <f>K357/RES_summary!K$21</f>
        <v>21.749925608311187</v>
      </c>
      <c r="L411" s="180">
        <f>L357/RES_summary!L$21</f>
        <v>22.882608242475662</v>
      </c>
      <c r="M411" s="180">
        <f>M357/RES_summary!M$21</f>
        <v>23.941709254418718</v>
      </c>
      <c r="N411" s="180">
        <f>N357/RES_summary!N$21</f>
        <v>23.849683759642375</v>
      </c>
      <c r="O411" s="180">
        <f>O357/RES_summary!O$21</f>
        <v>24.028791806665566</v>
      </c>
      <c r="P411" s="180">
        <f>P357/RES_summary!P$21</f>
        <v>24.323357268920482</v>
      </c>
      <c r="Q411" s="180">
        <f>Q357/RES_summary!Q$21</f>
        <v>21.906638981909317</v>
      </c>
    </row>
    <row r="412" spans="1:17" ht="12" customHeight="1" x14ac:dyDescent="0.3">
      <c r="A412" s="161" t="s">
        <v>141</v>
      </c>
      <c r="B412" s="160"/>
      <c r="C412" s="179">
        <f>C358/RES_summary!C$21</f>
        <v>21.342797885487322</v>
      </c>
      <c r="D412" s="179">
        <f>D358/RES_summary!D$21</f>
        <v>20.619713685276537</v>
      </c>
      <c r="E412" s="179">
        <f>E358/RES_summary!E$21</f>
        <v>21.01858061743102</v>
      </c>
      <c r="F412" s="179">
        <f>F358/RES_summary!F$21</f>
        <v>21.403272017951025</v>
      </c>
      <c r="G412" s="179">
        <f>G358/RES_summary!G$21</f>
        <v>20.556412586184742</v>
      </c>
      <c r="H412" s="179">
        <f>H358/RES_summary!H$21</f>
        <v>19.18013095791558</v>
      </c>
      <c r="I412" s="179">
        <f>I358/RES_summary!I$21</f>
        <v>18.648513937254432</v>
      </c>
      <c r="J412" s="179">
        <f>J358/RES_summary!J$21</f>
        <v>17.630656503932208</v>
      </c>
      <c r="K412" s="179">
        <f>K358/RES_summary!K$21</f>
        <v>16.613853329683483</v>
      </c>
      <c r="L412" s="179">
        <f>L358/RES_summary!L$21</f>
        <v>18.440843121352234</v>
      </c>
      <c r="M412" s="179">
        <f>M358/RES_summary!M$21</f>
        <v>17.673804735564136</v>
      </c>
      <c r="N412" s="179">
        <f>N358/RES_summary!N$21</f>
        <v>18.662030198214687</v>
      </c>
      <c r="O412" s="179">
        <f>O358/RES_summary!O$21</f>
        <v>17.771658392723619</v>
      </c>
      <c r="P412" s="179">
        <f>P358/RES_summary!P$21</f>
        <v>18.864944311124479</v>
      </c>
      <c r="Q412" s="179">
        <f>Q358/RES_summary!Q$21</f>
        <v>18.392449294778068</v>
      </c>
    </row>
    <row r="413" spans="1:17" ht="12" customHeight="1" x14ac:dyDescent="0.3">
      <c r="A413" s="148" t="s">
        <v>60</v>
      </c>
      <c r="B413" s="156"/>
      <c r="C413" s="177">
        <f>C359/RES_summary!C$21</f>
        <v>15.637855863659125</v>
      </c>
      <c r="D413" s="177">
        <f>D359/RES_summary!D$21</f>
        <v>14.814743227240609</v>
      </c>
      <c r="E413" s="177">
        <f>E359/RES_summary!E$21</f>
        <v>15.689350020947439</v>
      </c>
      <c r="F413" s="177">
        <f>F359/RES_summary!F$21</f>
        <v>15.520496429605961</v>
      </c>
      <c r="G413" s="177">
        <f>G359/RES_summary!G$21</f>
        <v>15.17159423963647</v>
      </c>
      <c r="H413" s="177">
        <f>H359/RES_summary!H$21</f>
        <v>13.596774679204756</v>
      </c>
      <c r="I413" s="177">
        <f>I359/RES_summary!I$21</f>
        <v>13.312010842126352</v>
      </c>
      <c r="J413" s="177">
        <f>J359/RES_summary!J$21</f>
        <v>11.659038280203967</v>
      </c>
      <c r="K413" s="177">
        <f>K359/RES_summary!K$21</f>
        <v>10.268799862164393</v>
      </c>
      <c r="L413" s="177">
        <f>L359/RES_summary!L$21</f>
        <v>12.844316521915983</v>
      </c>
      <c r="M413" s="177">
        <f>M359/RES_summary!M$21</f>
        <v>12.061734883368612</v>
      </c>
      <c r="N413" s="177">
        <f>N359/RES_summary!N$21</f>
        <v>13.822339998569941</v>
      </c>
      <c r="O413" s="177">
        <f>O359/RES_summary!O$21</f>
        <v>12.802631195490248</v>
      </c>
      <c r="P413" s="177">
        <f>P359/RES_summary!P$21</f>
        <v>14.099259068470555</v>
      </c>
      <c r="Q413" s="177">
        <f>Q359/RES_summary!Q$21</f>
        <v>14.202599386420598</v>
      </c>
    </row>
    <row r="414" spans="1:17" ht="12" customHeight="1" x14ac:dyDescent="0.3">
      <c r="A414" s="159" t="s">
        <v>59</v>
      </c>
      <c r="B414" s="57"/>
      <c r="C414" s="176">
        <f>C360/RES_summary!C$21</f>
        <v>5.704942021828197</v>
      </c>
      <c r="D414" s="176">
        <f>D360/RES_summary!D$21</f>
        <v>5.8049704580359238</v>
      </c>
      <c r="E414" s="176">
        <f>E360/RES_summary!E$21</f>
        <v>5.3292305964835807</v>
      </c>
      <c r="F414" s="176">
        <f>F360/RES_summary!F$21</f>
        <v>5.882775588345063</v>
      </c>
      <c r="G414" s="176">
        <f>G360/RES_summary!G$21</f>
        <v>5.3848183465482746</v>
      </c>
      <c r="H414" s="176">
        <f>H360/RES_summary!H$21</f>
        <v>5.5833562787108253</v>
      </c>
      <c r="I414" s="176">
        <f>I360/RES_summary!I$21</f>
        <v>5.3365030951280801</v>
      </c>
      <c r="J414" s="176">
        <f>J360/RES_summary!J$21</f>
        <v>5.9716182237282407</v>
      </c>
      <c r="K414" s="176">
        <f>K360/RES_summary!K$21</f>
        <v>6.3450534675190919</v>
      </c>
      <c r="L414" s="176">
        <f>L360/RES_summary!L$21</f>
        <v>5.5965265994362516</v>
      </c>
      <c r="M414" s="176">
        <f>M360/RES_summary!M$21</f>
        <v>5.6120698521955239</v>
      </c>
      <c r="N414" s="176">
        <f>N360/RES_summary!N$21</f>
        <v>4.839690199644747</v>
      </c>
      <c r="O414" s="176">
        <f>O360/RES_summary!O$21</f>
        <v>4.9690271972333715</v>
      </c>
      <c r="P414" s="176">
        <f>P360/RES_summary!P$21</f>
        <v>4.765685242653924</v>
      </c>
      <c r="Q414" s="176">
        <f>Q360/RES_summary!Q$21</f>
        <v>4.189849908357469</v>
      </c>
    </row>
    <row r="415" spans="1:17" ht="12" customHeight="1" x14ac:dyDescent="0.3">
      <c r="A415" s="158" t="s">
        <v>62</v>
      </c>
      <c r="B415" s="157"/>
      <c r="C415" s="178">
        <f>C361/RES_summary!C$21</f>
        <v>8.2809916980836711</v>
      </c>
      <c r="D415" s="178">
        <f>D361/RES_summary!D$21</f>
        <v>8.1027135926835427</v>
      </c>
      <c r="E415" s="178">
        <f>E361/RES_summary!E$21</f>
        <v>8.0669286885857012</v>
      </c>
      <c r="F415" s="178">
        <f>F361/RES_summary!F$21</f>
        <v>7.9268143772783493</v>
      </c>
      <c r="G415" s="178">
        <f>G361/RES_summary!G$21</f>
        <v>7.9447134181474341</v>
      </c>
      <c r="H415" s="178">
        <f>H361/RES_summary!H$21</f>
        <v>8.4451772780502932</v>
      </c>
      <c r="I415" s="178">
        <f>I361/RES_summary!I$21</f>
        <v>8.3231748822331966</v>
      </c>
      <c r="J415" s="178">
        <f>J361/RES_summary!J$21</f>
        <v>8.3324613070121174</v>
      </c>
      <c r="K415" s="178">
        <f>K361/RES_summary!K$21</f>
        <v>8.0388367793186308</v>
      </c>
      <c r="L415" s="178">
        <f>L361/RES_summary!L$21</f>
        <v>8.1720178210180361</v>
      </c>
      <c r="M415" s="178">
        <f>M361/RES_summary!M$21</f>
        <v>7.7122218777756348</v>
      </c>
      <c r="N415" s="178">
        <f>N361/RES_summary!N$21</f>
        <v>8.1661810360338691</v>
      </c>
      <c r="O415" s="178">
        <f>O361/RES_summary!O$21</f>
        <v>8.084322015746455</v>
      </c>
      <c r="P415" s="178">
        <f>P361/RES_summary!P$21</f>
        <v>8.0623933892145203</v>
      </c>
      <c r="Q415" s="178">
        <f>Q361/RES_summary!Q$21</f>
        <v>7.8639524812730928</v>
      </c>
    </row>
    <row r="416" spans="1:17" ht="12" customHeight="1" x14ac:dyDescent="0.3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3">
      <c r="A417" s="29" t="s">
        <v>140</v>
      </c>
      <c r="B417" s="57"/>
      <c r="C417" s="176">
        <f>C363/RES_summary!C$21</f>
        <v>8.2809916980836711</v>
      </c>
      <c r="D417" s="176">
        <f>D363/RES_summary!D$21</f>
        <v>8.1027135926835427</v>
      </c>
      <c r="E417" s="176">
        <f>E363/RES_summary!E$21</f>
        <v>8.0669286885857012</v>
      </c>
      <c r="F417" s="176">
        <f>F363/RES_summary!F$21</f>
        <v>7.9268143772783493</v>
      </c>
      <c r="G417" s="176">
        <f>G363/RES_summary!G$21</f>
        <v>7.9447134181474341</v>
      </c>
      <c r="H417" s="176">
        <f>H363/RES_summary!H$21</f>
        <v>8.4451772780502932</v>
      </c>
      <c r="I417" s="176">
        <f>I363/RES_summary!I$21</f>
        <v>8.3231748822331966</v>
      </c>
      <c r="J417" s="176">
        <f>J363/RES_summary!J$21</f>
        <v>8.3324613070121174</v>
      </c>
      <c r="K417" s="176">
        <f>K363/RES_summary!K$21</f>
        <v>8.0388367793186308</v>
      </c>
      <c r="L417" s="176">
        <f>L363/RES_summary!L$21</f>
        <v>8.1720178210180361</v>
      </c>
      <c r="M417" s="176">
        <f>M363/RES_summary!M$21</f>
        <v>7.7122218777756348</v>
      </c>
      <c r="N417" s="176">
        <f>N363/RES_summary!N$21</f>
        <v>8.1661810360338691</v>
      </c>
      <c r="O417" s="176">
        <f>O363/RES_summary!O$21</f>
        <v>8.084322015746455</v>
      </c>
      <c r="P417" s="176">
        <f>P363/RES_summary!P$21</f>
        <v>8.0623933892145203</v>
      </c>
      <c r="Q417" s="176">
        <f>Q363/RES_summary!Q$21</f>
        <v>7.8639524812730928</v>
      </c>
    </row>
    <row r="419" spans="1:17" ht="12" customHeight="1" x14ac:dyDescent="0.3">
      <c r="A419" s="152" t="s">
        <v>185</v>
      </c>
      <c r="B419" s="168"/>
      <c r="C419" s="184">
        <f>C365/RES_summary!C$21</f>
        <v>117.70877465508815</v>
      </c>
      <c r="D419" s="184">
        <f>D365/RES_summary!D$21</f>
        <v>113.98518653044378</v>
      </c>
      <c r="E419" s="184">
        <f>E365/RES_summary!E$21</f>
        <v>114.86137158829534</v>
      </c>
      <c r="F419" s="184">
        <f>F365/RES_summary!F$21</f>
        <v>116.60753579049066</v>
      </c>
      <c r="G419" s="184">
        <f>G365/RES_summary!G$21</f>
        <v>107.03205643477806</v>
      </c>
      <c r="H419" s="184">
        <f>H365/RES_summary!H$21</f>
        <v>104.95253207309574</v>
      </c>
      <c r="I419" s="184">
        <f>I365/RES_summary!I$21</f>
        <v>99.31880860376873</v>
      </c>
      <c r="J419" s="184">
        <f>J365/RES_summary!J$21</f>
        <v>102.17727780456308</v>
      </c>
      <c r="K419" s="184">
        <f>K365/RES_summary!K$21</f>
        <v>96.75538794997864</v>
      </c>
      <c r="L419" s="184">
        <f>L365/RES_summary!L$21</f>
        <v>119.10812011533228</v>
      </c>
      <c r="M419" s="184">
        <f>M365/RES_summary!M$21</f>
        <v>94.747945182752503</v>
      </c>
      <c r="N419" s="184">
        <f>N365/RES_summary!N$21</f>
        <v>113.44142449964956</v>
      </c>
      <c r="O419" s="184">
        <f>O365/RES_summary!O$21</f>
        <v>115.96375803388248</v>
      </c>
      <c r="P419" s="184">
        <f>P365/RES_summary!P$21</f>
        <v>101.55480962087999</v>
      </c>
      <c r="Q419" s="184">
        <f>Q365/RES_summary!Q$21</f>
        <v>101.61620019683966</v>
      </c>
    </row>
    <row r="420" spans="1:17" ht="12" customHeight="1" x14ac:dyDescent="0.3">
      <c r="A420" s="158" t="s">
        <v>65</v>
      </c>
      <c r="B420" s="157"/>
      <c r="C420" s="178">
        <f>C366/RES_summary!C$21</f>
        <v>92.693601680976457</v>
      </c>
      <c r="D420" s="178">
        <f>D366/RES_summary!D$21</f>
        <v>89.655350876450271</v>
      </c>
      <c r="E420" s="178">
        <f>E366/RES_summary!E$21</f>
        <v>90.50265129407201</v>
      </c>
      <c r="F420" s="178">
        <f>F366/RES_summary!F$21</f>
        <v>91.921220246211021</v>
      </c>
      <c r="G420" s="178">
        <f>G366/RES_summary!G$21</f>
        <v>83.232233388375192</v>
      </c>
      <c r="H420" s="178">
        <f>H366/RES_summary!H$21</f>
        <v>80.214322648740207</v>
      </c>
      <c r="I420" s="178">
        <f>I366/RES_summary!I$21</f>
        <v>74.874370709054205</v>
      </c>
      <c r="J420" s="178">
        <f>J366/RES_summary!J$21</f>
        <v>76.628199112240978</v>
      </c>
      <c r="K420" s="178">
        <f>K366/RES_summary!K$21</f>
        <v>70.797426525682582</v>
      </c>
      <c r="L420" s="178">
        <f>L366/RES_summary!L$21</f>
        <v>92.178432277128664</v>
      </c>
      <c r="M420" s="178">
        <f>M366/RES_summary!M$21</f>
        <v>70.477957613824501</v>
      </c>
      <c r="N420" s="178">
        <f>N366/RES_summary!N$21</f>
        <v>86.712542384200091</v>
      </c>
      <c r="O420" s="178">
        <f>O366/RES_summary!O$21</f>
        <v>89.185837784566232</v>
      </c>
      <c r="P420" s="178">
        <f>P366/RES_summary!P$21</f>
        <v>74.561609253665367</v>
      </c>
      <c r="Q420" s="178">
        <f>Q366/RES_summary!Q$21</f>
        <v>76.470154883040706</v>
      </c>
    </row>
    <row r="421" spans="1:17" ht="12" customHeight="1" x14ac:dyDescent="0.3">
      <c r="A421" s="23" t="s">
        <v>60</v>
      </c>
      <c r="B421" s="57"/>
      <c r="C421" s="176">
        <f>C367/RES_summary!C$21</f>
        <v>92.693601680976457</v>
      </c>
      <c r="D421" s="176">
        <f>D367/RES_summary!D$21</f>
        <v>89.655350876450271</v>
      </c>
      <c r="E421" s="176">
        <f>E367/RES_summary!E$21</f>
        <v>90.50265129407201</v>
      </c>
      <c r="F421" s="176">
        <f>F367/RES_summary!F$21</f>
        <v>91.921220246211021</v>
      </c>
      <c r="G421" s="176">
        <f>G367/RES_summary!G$21</f>
        <v>83.232233388375192</v>
      </c>
      <c r="H421" s="176">
        <f>H367/RES_summary!H$21</f>
        <v>80.214322648740207</v>
      </c>
      <c r="I421" s="176">
        <f>I367/RES_summary!I$21</f>
        <v>74.874370709054205</v>
      </c>
      <c r="J421" s="176">
        <f>J367/RES_summary!J$21</f>
        <v>76.628199112240978</v>
      </c>
      <c r="K421" s="176">
        <f>K367/RES_summary!K$21</f>
        <v>70.797426525682582</v>
      </c>
      <c r="L421" s="176">
        <f>L367/RES_summary!L$21</f>
        <v>92.178432277128664</v>
      </c>
      <c r="M421" s="176">
        <f>M367/RES_summary!M$21</f>
        <v>70.477957613824501</v>
      </c>
      <c r="N421" s="176">
        <f>N367/RES_summary!N$21</f>
        <v>86.712542384200091</v>
      </c>
      <c r="O421" s="176">
        <f>O367/RES_summary!O$21</f>
        <v>89.185837784566232</v>
      </c>
      <c r="P421" s="176">
        <f>P367/RES_summary!P$21</f>
        <v>74.561609253665367</v>
      </c>
      <c r="Q421" s="176">
        <f>Q367/RES_summary!Q$21</f>
        <v>76.470154883040706</v>
      </c>
    </row>
    <row r="422" spans="1:17" ht="12" customHeight="1" x14ac:dyDescent="0.3">
      <c r="A422" s="158" t="s">
        <v>112</v>
      </c>
      <c r="B422" s="157"/>
      <c r="C422" s="178">
        <f>C368/RES_summary!C$21</f>
        <v>0.71488433343445923</v>
      </c>
      <c r="D422" s="178">
        <f>D368/RES_summary!D$21</f>
        <v>0.66743056625524388</v>
      </c>
      <c r="E422" s="178">
        <f>E368/RES_summary!E$21</f>
        <v>0.54970870111372561</v>
      </c>
      <c r="F422" s="178">
        <f>F368/RES_summary!F$21</f>
        <v>0.89951874988656266</v>
      </c>
      <c r="G422" s="178">
        <f>G368/RES_summary!G$21</f>
        <v>0.85573208293032488</v>
      </c>
      <c r="H422" s="178">
        <f>H368/RES_summary!H$21</f>
        <v>1.4134445569046643</v>
      </c>
      <c r="I422" s="178">
        <f>I368/RES_summary!I$21</f>
        <v>1.3754166138397113</v>
      </c>
      <c r="J422" s="178">
        <f>J368/RES_summary!J$21</f>
        <v>2.447453396486523</v>
      </c>
      <c r="K422" s="178">
        <f>K368/RES_summary!K$21</f>
        <v>3.4104270843978868</v>
      </c>
      <c r="L422" s="178">
        <f>L368/RES_summary!L$21</f>
        <v>2.9766907734221508</v>
      </c>
      <c r="M422" s="178">
        <f>M368/RES_summary!M$21</f>
        <v>1.1671536788037955</v>
      </c>
      <c r="N422" s="178">
        <f>N368/RES_summary!N$21</f>
        <v>2.2236857370488892</v>
      </c>
      <c r="O422" s="178">
        <f>O368/RES_summary!O$21</f>
        <v>2.3309085920500654</v>
      </c>
      <c r="P422" s="178">
        <f>P368/RES_summary!P$21</f>
        <v>2.1788845388400375</v>
      </c>
      <c r="Q422" s="178">
        <f>Q368/RES_summary!Q$21</f>
        <v>1.8410133143242373</v>
      </c>
    </row>
    <row r="423" spans="1:17" ht="12" customHeight="1" x14ac:dyDescent="0.3">
      <c r="A423" s="23" t="s">
        <v>60</v>
      </c>
      <c r="B423" s="156"/>
      <c r="C423" s="177">
        <f>C369/RES_summary!C$21</f>
        <v>0.71488433343445923</v>
      </c>
      <c r="D423" s="177">
        <f>D369/RES_summary!D$21</f>
        <v>0.66743056625524388</v>
      </c>
      <c r="E423" s="177">
        <f>E369/RES_summary!E$21</f>
        <v>0.54970870111372561</v>
      </c>
      <c r="F423" s="177">
        <f>F369/RES_summary!F$21</f>
        <v>0.89951874988656266</v>
      </c>
      <c r="G423" s="177">
        <f>G369/RES_summary!G$21</f>
        <v>0.85573208293032488</v>
      </c>
      <c r="H423" s="177">
        <f>H369/RES_summary!H$21</f>
        <v>1.4134445569046643</v>
      </c>
      <c r="I423" s="177">
        <f>I369/RES_summary!I$21</f>
        <v>1.3754166138397113</v>
      </c>
      <c r="J423" s="177">
        <f>J369/RES_summary!J$21</f>
        <v>2.447453396486523</v>
      </c>
      <c r="K423" s="177">
        <f>K369/RES_summary!K$21</f>
        <v>3.4104270843978868</v>
      </c>
      <c r="L423" s="177">
        <f>L369/RES_summary!L$21</f>
        <v>2.9766907734221508</v>
      </c>
      <c r="M423" s="177">
        <f>M369/RES_summary!M$21</f>
        <v>1.1671536788037955</v>
      </c>
      <c r="N423" s="177">
        <f>N369/RES_summary!N$21</f>
        <v>2.2236857370488892</v>
      </c>
      <c r="O423" s="177">
        <f>O369/RES_summary!O$21</f>
        <v>2.3309085920500654</v>
      </c>
      <c r="P423" s="177">
        <f>P369/RES_summary!P$21</f>
        <v>2.1788845388400375</v>
      </c>
      <c r="Q423" s="177">
        <f>Q369/RES_summary!Q$21</f>
        <v>1.8410133143242373</v>
      </c>
    </row>
    <row r="424" spans="1:17" ht="12" customHeight="1" x14ac:dyDescent="0.3">
      <c r="A424" s="158" t="s">
        <v>63</v>
      </c>
      <c r="B424" s="157"/>
      <c r="C424" s="178">
        <f>C370/RES_summary!C$21</f>
        <v>17.47282272781305</v>
      </c>
      <c r="D424" s="178">
        <f>D370/RES_summary!D$21</f>
        <v>16.9547305481207</v>
      </c>
      <c r="E424" s="178">
        <f>E370/RES_summary!E$21</f>
        <v>17.10503328382363</v>
      </c>
      <c r="F424" s="178">
        <f>F370/RES_summary!F$21</f>
        <v>17.178900953368178</v>
      </c>
      <c r="G424" s="178">
        <f>G370/RES_summary!G$21</f>
        <v>16.298471457647445</v>
      </c>
      <c r="H424" s="178">
        <f>H370/RES_summary!H$21</f>
        <v>16.223885095706564</v>
      </c>
      <c r="I424" s="178">
        <f>I370/RES_summary!I$21</f>
        <v>16.029891235875446</v>
      </c>
      <c r="J424" s="178">
        <f>J370/RES_summary!J$21</f>
        <v>16.019818770739949</v>
      </c>
      <c r="K424" s="178">
        <f>K370/RES_summary!K$21</f>
        <v>15.714464054316172</v>
      </c>
      <c r="L424" s="178">
        <f>L370/RES_summary!L$21</f>
        <v>16.980700243789443</v>
      </c>
      <c r="M424" s="178">
        <f>M370/RES_summary!M$21</f>
        <v>16.536025811652287</v>
      </c>
      <c r="N424" s="178">
        <f>N370/RES_summary!N$21</f>
        <v>17.533030867587996</v>
      </c>
      <c r="O424" s="178">
        <f>O370/RES_summary!O$21</f>
        <v>17.541657310723718</v>
      </c>
      <c r="P424" s="178">
        <f>P370/RES_summary!P$21</f>
        <v>17.90674316726972</v>
      </c>
      <c r="Q424" s="178">
        <f>Q370/RES_summary!Q$21</f>
        <v>16.569834238031696</v>
      </c>
    </row>
    <row r="425" spans="1:17" ht="12" customHeight="1" x14ac:dyDescent="0.3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3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3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3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3">
      <c r="A429" s="163" t="s">
        <v>142</v>
      </c>
      <c r="B429" s="162"/>
      <c r="C429" s="180">
        <f>C375/RES_summary!C$21</f>
        <v>17.452817387017159</v>
      </c>
      <c r="D429" s="180">
        <f>D375/RES_summary!D$21</f>
        <v>16.908399006433708</v>
      </c>
      <c r="E429" s="180">
        <f>E375/RES_summary!E$21</f>
        <v>16.946697000728818</v>
      </c>
      <c r="F429" s="180">
        <f>F375/RES_summary!F$21</f>
        <v>17.108250464119479</v>
      </c>
      <c r="G429" s="180">
        <f>G375/RES_summary!G$21</f>
        <v>15.999874942138867</v>
      </c>
      <c r="H429" s="180">
        <f>H375/RES_summary!H$21</f>
        <v>16.201570362122201</v>
      </c>
      <c r="I429" s="180">
        <f>I375/RES_summary!I$21</f>
        <v>16.122834868812724</v>
      </c>
      <c r="J429" s="180">
        <f>J375/RES_summary!J$21</f>
        <v>16.418688346182776</v>
      </c>
      <c r="K429" s="180">
        <f>K375/RES_summary!K$21</f>
        <v>16.429574886145897</v>
      </c>
      <c r="L429" s="180">
        <f>L375/RES_summary!L$21</f>
        <v>17.609182930012711</v>
      </c>
      <c r="M429" s="180">
        <f>M375/RES_summary!M$21</f>
        <v>18.283758171665536</v>
      </c>
      <c r="N429" s="180">
        <f>N375/RES_summary!N$21</f>
        <v>18.213983576366012</v>
      </c>
      <c r="O429" s="180">
        <f>O375/RES_summary!O$21</f>
        <v>18.450551421118654</v>
      </c>
      <c r="P429" s="180">
        <f>P375/RES_summary!P$21</f>
        <v>18.75025174647185</v>
      </c>
      <c r="Q429" s="180">
        <f>Q375/RES_summary!Q$21</f>
        <v>16.839020825122944</v>
      </c>
    </row>
    <row r="430" spans="1:17" ht="12" customHeight="1" x14ac:dyDescent="0.3">
      <c r="A430" s="161" t="s">
        <v>141</v>
      </c>
      <c r="B430" s="160"/>
      <c r="C430" s="179">
        <f>C376/RES_summary!C$21</f>
        <v>17.601161673653774</v>
      </c>
      <c r="D430" s="179">
        <f>D376/RES_summary!D$21</f>
        <v>17.205692364091636</v>
      </c>
      <c r="E430" s="179">
        <f>E376/RES_summary!E$21</f>
        <v>17.663936932459272</v>
      </c>
      <c r="F430" s="179">
        <f>F376/RES_summary!F$21</f>
        <v>17.731726607270481</v>
      </c>
      <c r="G430" s="179">
        <f>G376/RES_summary!G$21</f>
        <v>17.207439057138032</v>
      </c>
      <c r="H430" s="179">
        <f>H376/RES_summary!H$21</f>
        <v>16.307166452496546</v>
      </c>
      <c r="I430" s="179">
        <f>I376/RES_summary!I$21</f>
        <v>15.838162586731466</v>
      </c>
      <c r="J430" s="179">
        <f>J376/RES_summary!J$21</f>
        <v>14.90199192809555</v>
      </c>
      <c r="K430" s="179">
        <f>K376/RES_summary!K$21</f>
        <v>14.129037169774492</v>
      </c>
      <c r="L430" s="179">
        <f>L376/RES_summary!L$21</f>
        <v>15.30324122459168</v>
      </c>
      <c r="M430" s="179">
        <f>M376/RES_summary!M$21</f>
        <v>14.903523880551608</v>
      </c>
      <c r="N430" s="179">
        <f>N376/RES_summary!N$21</f>
        <v>15.87304005231988</v>
      </c>
      <c r="O430" s="179">
        <f>O376/RES_summary!O$21</f>
        <v>15.325991850797864</v>
      </c>
      <c r="P430" s="179">
        <f>P376/RES_summary!P$21</f>
        <v>16.007442654884432</v>
      </c>
      <c r="Q430" s="179">
        <f>Q376/RES_summary!Q$21</f>
        <v>15.727931060356214</v>
      </c>
    </row>
    <row r="431" spans="1:17" ht="12" customHeight="1" x14ac:dyDescent="0.3">
      <c r="A431" s="148" t="s">
        <v>60</v>
      </c>
      <c r="B431" s="156"/>
      <c r="C431" s="177">
        <f>C377/RES_summary!C$21</f>
        <v>11.821746415436678</v>
      </c>
      <c r="D431" s="177">
        <f>D377/RES_summary!D$21</f>
        <v>11.331135431784777</v>
      </c>
      <c r="E431" s="177">
        <f>E377/RES_summary!E$21</f>
        <v>12.290402035168306</v>
      </c>
      <c r="F431" s="177">
        <f>F377/RES_summary!F$21</f>
        <v>11.792970904519432</v>
      </c>
      <c r="G431" s="177">
        <f>G377/RES_summary!G$21</f>
        <v>11.79814192111162</v>
      </c>
      <c r="H431" s="177">
        <f>H377/RES_summary!H$21</f>
        <v>10.678746229379097</v>
      </c>
      <c r="I431" s="177">
        <f>I377/RES_summary!I$21</f>
        <v>10.436883832252025</v>
      </c>
      <c r="J431" s="177">
        <f>J377/RES_summary!J$21</f>
        <v>8.8795534837098291</v>
      </c>
      <c r="K431" s="177">
        <f>K377/RES_summary!K$21</f>
        <v>7.7350191586862778</v>
      </c>
      <c r="L431" s="177">
        <f>L377/RES_summary!L$21</f>
        <v>9.6717079168529949</v>
      </c>
      <c r="M431" s="177">
        <f>M377/RES_summary!M$21</f>
        <v>9.2648796729637777</v>
      </c>
      <c r="N431" s="177">
        <f>N377/RES_summary!N$21</f>
        <v>10.994506713871456</v>
      </c>
      <c r="O431" s="177">
        <f>O377/RES_summary!O$21</f>
        <v>10.314726426753136</v>
      </c>
      <c r="P431" s="177">
        <f>P377/RES_summary!P$21</f>
        <v>11.196316391990425</v>
      </c>
      <c r="Q431" s="177">
        <f>Q377/RES_summary!Q$21</f>
        <v>11.505479457315518</v>
      </c>
    </row>
    <row r="432" spans="1:17" ht="12" customHeight="1" x14ac:dyDescent="0.3">
      <c r="A432" s="159" t="s">
        <v>59</v>
      </c>
      <c r="B432" s="57"/>
      <c r="C432" s="176">
        <f>C378/RES_summary!C$21</f>
        <v>5.779415258217095</v>
      </c>
      <c r="D432" s="176">
        <f>D378/RES_summary!D$21</f>
        <v>5.8745569323068567</v>
      </c>
      <c r="E432" s="176">
        <f>E378/RES_summary!E$21</f>
        <v>5.3735348972909671</v>
      </c>
      <c r="F432" s="176">
        <f>F378/RES_summary!F$21</f>
        <v>5.9387557027510516</v>
      </c>
      <c r="G432" s="176">
        <f>G378/RES_summary!G$21</f>
        <v>5.4092971360264146</v>
      </c>
      <c r="H432" s="176">
        <f>H378/RES_summary!H$21</f>
        <v>5.6284202231174465</v>
      </c>
      <c r="I432" s="176">
        <f>I378/RES_summary!I$21</f>
        <v>5.4012787544794429</v>
      </c>
      <c r="J432" s="176">
        <f>J378/RES_summary!J$21</f>
        <v>6.0224384443857222</v>
      </c>
      <c r="K432" s="176">
        <f>K378/RES_summary!K$21</f>
        <v>6.3940180110882157</v>
      </c>
      <c r="L432" s="176">
        <f>L378/RES_summary!L$21</f>
        <v>5.6315333077386853</v>
      </c>
      <c r="M432" s="176">
        <f>M378/RES_summary!M$21</f>
        <v>5.6386442075878289</v>
      </c>
      <c r="N432" s="176">
        <f>N378/RES_summary!N$21</f>
        <v>4.878533338448424</v>
      </c>
      <c r="O432" s="176">
        <f>O378/RES_summary!O$21</f>
        <v>5.0112654240447254</v>
      </c>
      <c r="P432" s="176">
        <f>P378/RES_summary!P$21</f>
        <v>4.8111262628940059</v>
      </c>
      <c r="Q432" s="176">
        <f>Q378/RES_summary!Q$21</f>
        <v>4.2224516030406978</v>
      </c>
    </row>
    <row r="433" spans="1:17" ht="12" customHeight="1" x14ac:dyDescent="0.3">
      <c r="A433" s="158" t="s">
        <v>62</v>
      </c>
      <c r="B433" s="157"/>
      <c r="C433" s="178">
        <f>C379/RES_summary!C$21</f>
        <v>6.8274659128641959</v>
      </c>
      <c r="D433" s="178">
        <f>D379/RES_summary!D$21</f>
        <v>6.7076745396175657</v>
      </c>
      <c r="E433" s="178">
        <f>E379/RES_summary!E$21</f>
        <v>6.7039783092859837</v>
      </c>
      <c r="F433" s="178">
        <f>F379/RES_summary!F$21</f>
        <v>6.6078958410248987</v>
      </c>
      <c r="G433" s="178">
        <f>G379/RES_summary!G$21</f>
        <v>6.6456195058251133</v>
      </c>
      <c r="H433" s="178">
        <f>H379/RES_summary!H$21</f>
        <v>7.1008797717442826</v>
      </c>
      <c r="I433" s="178">
        <f>I379/RES_summary!I$21</f>
        <v>7.0391300449993706</v>
      </c>
      <c r="J433" s="178">
        <f>J379/RES_summary!J$21</f>
        <v>7.0818065250956348</v>
      </c>
      <c r="K433" s="178">
        <f>K379/RES_summary!K$21</f>
        <v>6.8330702855820133</v>
      </c>
      <c r="L433" s="178">
        <f>L379/RES_summary!L$21</f>
        <v>6.9722968209920202</v>
      </c>
      <c r="M433" s="178">
        <f>M379/RES_summary!M$21</f>
        <v>6.5668080784719294</v>
      </c>
      <c r="N433" s="178">
        <f>N379/RES_summary!N$21</f>
        <v>6.9721655108125784</v>
      </c>
      <c r="O433" s="178">
        <f>O379/RES_summary!O$21</f>
        <v>6.9053543465424596</v>
      </c>
      <c r="P433" s="178">
        <f>P379/RES_summary!P$21</f>
        <v>6.907572661104858</v>
      </c>
      <c r="Q433" s="178">
        <f>Q379/RES_summary!Q$21</f>
        <v>6.7351977614430281</v>
      </c>
    </row>
    <row r="434" spans="1:17" ht="12" customHeight="1" x14ac:dyDescent="0.3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3">
      <c r="A435" s="29" t="s">
        <v>140</v>
      </c>
      <c r="B435" s="57"/>
      <c r="C435" s="176">
        <f>C381/RES_summary!C$21</f>
        <v>6.8274659128641959</v>
      </c>
      <c r="D435" s="176">
        <f>D381/RES_summary!D$21</f>
        <v>6.7076745396175657</v>
      </c>
      <c r="E435" s="176">
        <f>E381/RES_summary!E$21</f>
        <v>6.7039783092859837</v>
      </c>
      <c r="F435" s="176">
        <f>F381/RES_summary!F$21</f>
        <v>6.6078958410248987</v>
      </c>
      <c r="G435" s="176">
        <f>G381/RES_summary!G$21</f>
        <v>6.6456195058251133</v>
      </c>
      <c r="H435" s="176">
        <f>H381/RES_summary!H$21</f>
        <v>7.1008797717442826</v>
      </c>
      <c r="I435" s="176">
        <f>I381/RES_summary!I$21</f>
        <v>7.0391300449993706</v>
      </c>
      <c r="J435" s="176">
        <f>J381/RES_summary!J$21</f>
        <v>7.0818065250956348</v>
      </c>
      <c r="K435" s="176">
        <f>K381/RES_summary!K$21</f>
        <v>6.8330702855820133</v>
      </c>
      <c r="L435" s="176">
        <f>L381/RES_summary!L$21</f>
        <v>6.9722968209920202</v>
      </c>
      <c r="M435" s="176">
        <f>M381/RES_summary!M$21</f>
        <v>6.5668080784719294</v>
      </c>
      <c r="N435" s="176">
        <f>N381/RES_summary!N$21</f>
        <v>6.9721655108125784</v>
      </c>
      <c r="O435" s="176">
        <f>O381/RES_summary!O$21</f>
        <v>6.9053543465424596</v>
      </c>
      <c r="P435" s="176">
        <f>P381/RES_summary!P$21</f>
        <v>6.907572661104858</v>
      </c>
      <c r="Q435" s="176">
        <f>Q381/RES_summary!Q$21</f>
        <v>6.7351977614430281</v>
      </c>
    </row>
    <row r="437" spans="1:17" ht="12" customHeight="1" x14ac:dyDescent="0.3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3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3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3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3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3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3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3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3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3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3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3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3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3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3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3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3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Ebbe Kyhl Gøtske</cp:lastModifiedBy>
  <dcterms:created xsi:type="dcterms:W3CDTF">2018-07-16T15:48:31Z</dcterms:created>
  <dcterms:modified xsi:type="dcterms:W3CDTF">2022-03-02T20:13:11Z</dcterms:modified>
</cp:coreProperties>
</file>